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431"/>
  <workbookPr defaultThemeVersion="166925"/>
  <mc:AlternateContent xmlns:mc="http://schemas.openxmlformats.org/markup-compatibility/2006">
    <mc:Choice Requires="x15">
      <x15ac:absPath xmlns:x15ac="http://schemas.microsoft.com/office/spreadsheetml/2010/11/ac" url="D:\Box Sync\IPA_Programs_PPI\07 PPI Development\COLOMBIA\2016\Docs in Development\"/>
    </mc:Choice>
  </mc:AlternateContent>
  <bookViews>
    <workbookView xWindow="0" yWindow="465" windowWidth="25605" windowHeight="15465"/>
  </bookViews>
  <sheets>
    <sheet name="Read" sheetId="5" r:id="rId1"/>
    <sheet name="Questionnaire" sheetId="7" r:id="rId2"/>
    <sheet name="Sampling" sheetId="11" r:id="rId3"/>
    <sheet name="Data" sheetId="2" r:id="rId4"/>
    <sheet name="Averages" sheetId="6" r:id="rId5"/>
    <sheet name="Quintiles" sheetId="9" r:id="rId6"/>
    <sheet name="Confidence" sheetId="10" r:id="rId7"/>
    <sheet name="Scoring" sheetId="3" r:id="rId8"/>
    <sheet name="Likelihoods" sheetId="4" r:id="rId9"/>
  </sheets>
  <definedNames>
    <definedName name="_xlnm.Print_Area" localSheetId="1">Questionnaire!$A$1:$D$28</definedName>
  </definedNames>
  <calcPr calcId="171027" concurrentCalc="0"/>
  <fileRecoveryPr autoRecover="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alcChain.xml><?xml version="1.0" encoding="utf-8"?>
<calcChain xmlns="http://schemas.openxmlformats.org/spreadsheetml/2006/main">
  <c r="BJ9" i="2" l="1"/>
  <c r="BJ10" i="2"/>
  <c r="BJ11" i="2"/>
  <c r="BJ12" i="2"/>
  <c r="BJ13" i="2"/>
  <c r="BJ14" i="2"/>
  <c r="BJ15" i="2"/>
  <c r="BJ16" i="2"/>
  <c r="BJ17" i="2"/>
  <c r="BJ18" i="2"/>
  <c r="BJ19" i="2"/>
  <c r="BJ20" i="2"/>
  <c r="BJ21" i="2"/>
  <c r="BJ22" i="2"/>
  <c r="BJ23" i="2"/>
  <c r="BJ24" i="2"/>
  <c r="BJ25" i="2"/>
  <c r="BJ26" i="2"/>
  <c r="BJ27" i="2"/>
  <c r="BJ28" i="2"/>
  <c r="BJ29" i="2"/>
  <c r="BJ30" i="2"/>
  <c r="BJ31" i="2"/>
  <c r="BJ32" i="2"/>
  <c r="BJ33" i="2"/>
  <c r="BJ34" i="2"/>
  <c r="BJ35" i="2"/>
  <c r="BJ36" i="2"/>
  <c r="BJ37" i="2"/>
  <c r="BJ38" i="2"/>
  <c r="BJ39" i="2"/>
  <c r="BJ40" i="2"/>
  <c r="BJ41" i="2"/>
  <c r="BJ42" i="2"/>
  <c r="BJ43" i="2"/>
  <c r="BJ44" i="2"/>
  <c r="BJ45" i="2"/>
  <c r="BJ46" i="2"/>
  <c r="BJ47" i="2"/>
  <c r="BJ48" i="2"/>
  <c r="BJ49" i="2"/>
  <c r="BJ50" i="2"/>
  <c r="BJ51" i="2"/>
  <c r="BJ52" i="2"/>
  <c r="BJ53" i="2"/>
  <c r="BJ54" i="2"/>
  <c r="BJ55" i="2"/>
  <c r="BJ56" i="2"/>
  <c r="BJ57" i="2"/>
  <c r="BJ58" i="2"/>
  <c r="BJ59" i="2"/>
  <c r="BJ60" i="2"/>
  <c r="BJ61" i="2"/>
  <c r="BJ62" i="2"/>
  <c r="BJ63" i="2"/>
  <c r="BJ64" i="2"/>
  <c r="BJ65" i="2"/>
  <c r="BJ66" i="2"/>
  <c r="BJ67" i="2"/>
  <c r="BJ68" i="2"/>
  <c r="BJ69" i="2"/>
  <c r="BJ70" i="2"/>
  <c r="BJ71" i="2"/>
  <c r="BJ72" i="2"/>
  <c r="BJ73" i="2"/>
  <c r="BJ74" i="2"/>
  <c r="BJ75" i="2"/>
  <c r="BJ76" i="2"/>
  <c r="BJ77" i="2"/>
  <c r="BJ78" i="2"/>
  <c r="BJ79" i="2"/>
  <c r="BJ80" i="2"/>
  <c r="BJ81" i="2"/>
  <c r="BJ82" i="2"/>
  <c r="BJ83" i="2"/>
  <c r="BJ84" i="2"/>
  <c r="BJ85" i="2"/>
  <c r="BJ86" i="2"/>
  <c r="BJ87" i="2"/>
  <c r="BJ88" i="2"/>
  <c r="BJ89" i="2"/>
  <c r="BJ90" i="2"/>
  <c r="BJ91" i="2"/>
  <c r="BJ92" i="2"/>
  <c r="BJ93" i="2"/>
  <c r="BJ94" i="2"/>
  <c r="BJ95" i="2"/>
  <c r="BJ96" i="2"/>
  <c r="BJ97" i="2"/>
  <c r="BJ98" i="2"/>
  <c r="BJ99" i="2"/>
  <c r="BJ100" i="2"/>
  <c r="BJ101" i="2"/>
  <c r="BJ102" i="2"/>
  <c r="BJ103" i="2"/>
  <c r="BJ104" i="2"/>
  <c r="BJ105" i="2"/>
  <c r="BJ106" i="2"/>
  <c r="BJ107" i="2"/>
  <c r="BJ108" i="2"/>
  <c r="BJ109" i="2"/>
  <c r="BJ110" i="2"/>
  <c r="BJ111" i="2"/>
  <c r="BJ112" i="2"/>
  <c r="BJ113" i="2"/>
  <c r="BJ114" i="2"/>
  <c r="BJ115" i="2"/>
  <c r="BJ116" i="2"/>
  <c r="BJ117" i="2"/>
  <c r="BJ118" i="2"/>
  <c r="BJ119" i="2"/>
  <c r="BJ120" i="2"/>
  <c r="BJ121" i="2"/>
  <c r="BJ122" i="2"/>
  <c r="BJ123" i="2"/>
  <c r="BJ124" i="2"/>
  <c r="BJ125" i="2"/>
  <c r="BJ126" i="2"/>
  <c r="BJ127" i="2"/>
  <c r="BJ128" i="2"/>
  <c r="BJ129" i="2"/>
  <c r="BJ130" i="2"/>
  <c r="BJ131" i="2"/>
  <c r="BJ132" i="2"/>
  <c r="BJ133" i="2"/>
  <c r="BJ134" i="2"/>
  <c r="BJ135" i="2"/>
  <c r="BJ136" i="2"/>
  <c r="BJ137" i="2"/>
  <c r="BJ138" i="2"/>
  <c r="BJ139" i="2"/>
  <c r="BJ140" i="2"/>
  <c r="BJ141" i="2"/>
  <c r="BJ142" i="2"/>
  <c r="BJ143" i="2"/>
  <c r="BJ144" i="2"/>
  <c r="BJ145" i="2"/>
  <c r="BJ146" i="2"/>
  <c r="BJ147" i="2"/>
  <c r="BJ148" i="2"/>
  <c r="BJ149" i="2"/>
  <c r="BJ150" i="2"/>
  <c r="BJ151" i="2"/>
  <c r="BJ152" i="2"/>
  <c r="BJ153" i="2"/>
  <c r="BJ154" i="2"/>
  <c r="BJ155" i="2"/>
  <c r="BJ156" i="2"/>
  <c r="BJ157" i="2"/>
  <c r="BJ158" i="2"/>
  <c r="BJ159" i="2"/>
  <c r="BJ160" i="2"/>
  <c r="BJ161" i="2"/>
  <c r="BJ162" i="2"/>
  <c r="BJ163" i="2"/>
  <c r="BJ164" i="2"/>
  <c r="BJ165" i="2"/>
  <c r="BJ166" i="2"/>
  <c r="BJ167" i="2"/>
  <c r="BJ168" i="2"/>
  <c r="BJ169" i="2"/>
  <c r="BJ170" i="2"/>
  <c r="BJ171" i="2"/>
  <c r="BJ172" i="2"/>
  <c r="BJ173" i="2"/>
  <c r="BJ174" i="2"/>
  <c r="BJ175" i="2"/>
  <c r="BJ176" i="2"/>
  <c r="BJ177" i="2"/>
  <c r="BJ178" i="2"/>
  <c r="BJ179" i="2"/>
  <c r="BJ180" i="2"/>
  <c r="BJ181" i="2"/>
  <c r="BJ182" i="2"/>
  <c r="BJ183" i="2"/>
  <c r="BJ184" i="2"/>
  <c r="BJ185" i="2"/>
  <c r="BJ186" i="2"/>
  <c r="BJ187" i="2"/>
  <c r="BJ188" i="2"/>
  <c r="BJ189" i="2"/>
  <c r="BJ190" i="2"/>
  <c r="BJ191" i="2"/>
  <c r="BJ192" i="2"/>
  <c r="BJ193" i="2"/>
  <c r="BJ194" i="2"/>
  <c r="BJ195" i="2"/>
  <c r="BJ196" i="2"/>
  <c r="BJ197" i="2"/>
  <c r="BJ198" i="2"/>
  <c r="BJ199" i="2"/>
  <c r="BJ200" i="2"/>
  <c r="BJ201" i="2"/>
  <c r="BJ202" i="2"/>
  <c r="BJ203" i="2"/>
  <c r="BJ204" i="2"/>
  <c r="BJ205" i="2"/>
  <c r="BJ206" i="2"/>
  <c r="BJ207" i="2"/>
  <c r="BJ208" i="2"/>
  <c r="BJ209" i="2"/>
  <c r="BJ210" i="2"/>
  <c r="BJ211" i="2"/>
  <c r="BJ212" i="2"/>
  <c r="BJ213" i="2"/>
  <c r="BJ214" i="2"/>
  <c r="BJ215" i="2"/>
  <c r="BJ216" i="2"/>
  <c r="BJ217" i="2"/>
  <c r="BJ218" i="2"/>
  <c r="BJ219" i="2"/>
  <c r="BJ220" i="2"/>
  <c r="BJ221" i="2"/>
  <c r="BJ222" i="2"/>
  <c r="BJ223" i="2"/>
  <c r="BJ224" i="2"/>
  <c r="BJ225" i="2"/>
  <c r="BJ226" i="2"/>
  <c r="BJ227" i="2"/>
  <c r="BJ228" i="2"/>
  <c r="BJ229" i="2"/>
  <c r="BJ230" i="2"/>
  <c r="BJ231" i="2"/>
  <c r="BJ232" i="2"/>
  <c r="BJ233" i="2"/>
  <c r="BJ234" i="2"/>
  <c r="BJ235" i="2"/>
  <c r="BJ236" i="2"/>
  <c r="BJ237" i="2"/>
  <c r="BJ238" i="2"/>
  <c r="BJ239" i="2"/>
  <c r="BJ240" i="2"/>
  <c r="BJ241" i="2"/>
  <c r="BJ242" i="2"/>
  <c r="BJ243" i="2"/>
  <c r="BJ244" i="2"/>
  <c r="BJ245" i="2"/>
  <c r="BJ246" i="2"/>
  <c r="BJ247" i="2"/>
  <c r="BJ248" i="2"/>
  <c r="BJ249" i="2"/>
  <c r="BJ250" i="2"/>
  <c r="BJ251" i="2"/>
  <c r="BJ252" i="2"/>
  <c r="BJ253" i="2"/>
  <c r="BJ254" i="2"/>
  <c r="BJ255" i="2"/>
  <c r="BJ256" i="2"/>
  <c r="BJ257" i="2"/>
  <c r="BJ258" i="2"/>
  <c r="BJ259" i="2"/>
  <c r="BJ260" i="2"/>
  <c r="BJ261" i="2"/>
  <c r="BJ262" i="2"/>
  <c r="BJ263" i="2"/>
  <c r="BJ264" i="2"/>
  <c r="BJ265" i="2"/>
  <c r="BJ266" i="2"/>
  <c r="BJ267" i="2"/>
  <c r="BJ268" i="2"/>
  <c r="BJ269" i="2"/>
  <c r="BJ270" i="2"/>
  <c r="BJ271" i="2"/>
  <c r="BJ272" i="2"/>
  <c r="BJ273" i="2"/>
  <c r="BJ274" i="2"/>
  <c r="BJ275" i="2"/>
  <c r="BJ276" i="2"/>
  <c r="BJ277" i="2"/>
  <c r="BJ278" i="2"/>
  <c r="BJ279" i="2"/>
  <c r="BJ280" i="2"/>
  <c r="BJ281" i="2"/>
  <c r="BJ282" i="2"/>
  <c r="BJ283" i="2"/>
  <c r="BJ284" i="2"/>
  <c r="BJ285" i="2"/>
  <c r="BJ286" i="2"/>
  <c r="BJ287" i="2"/>
  <c r="BJ288" i="2"/>
  <c r="BJ289" i="2"/>
  <c r="BJ290" i="2"/>
  <c r="BJ291" i="2"/>
  <c r="BJ292" i="2"/>
  <c r="BJ293" i="2"/>
  <c r="BJ294" i="2"/>
  <c r="BJ295" i="2"/>
  <c r="BJ296" i="2"/>
  <c r="BJ297" i="2"/>
  <c r="BJ298" i="2"/>
  <c r="BJ299" i="2"/>
  <c r="BJ300" i="2"/>
  <c r="BH9" i="2"/>
  <c r="BH10" i="2"/>
  <c r="BH11" i="2"/>
  <c r="BH12" i="2"/>
  <c r="BH13" i="2"/>
  <c r="BH14" i="2"/>
  <c r="BH15" i="2"/>
  <c r="BH16" i="2"/>
  <c r="BH17" i="2"/>
  <c r="BH18" i="2"/>
  <c r="BH19" i="2"/>
  <c r="BH20" i="2"/>
  <c r="BH21" i="2"/>
  <c r="BH22" i="2"/>
  <c r="BH23" i="2"/>
  <c r="BH24" i="2"/>
  <c r="BH25" i="2"/>
  <c r="BH26" i="2"/>
  <c r="BH27" i="2"/>
  <c r="BH28" i="2"/>
  <c r="BH29" i="2"/>
  <c r="BH30" i="2"/>
  <c r="BH31" i="2"/>
  <c r="BH32" i="2"/>
  <c r="BH33" i="2"/>
  <c r="BH34" i="2"/>
  <c r="BH35" i="2"/>
  <c r="BH36" i="2"/>
  <c r="BH37" i="2"/>
  <c r="BH38" i="2"/>
  <c r="BH39" i="2"/>
  <c r="BH40" i="2"/>
  <c r="BH41" i="2"/>
  <c r="BH42" i="2"/>
  <c r="BH43" i="2"/>
  <c r="BH44" i="2"/>
  <c r="BH45" i="2"/>
  <c r="BH46" i="2"/>
  <c r="BH47" i="2"/>
  <c r="BH48" i="2"/>
  <c r="BH49" i="2"/>
  <c r="BH50" i="2"/>
  <c r="BH51" i="2"/>
  <c r="BH52" i="2"/>
  <c r="BH53" i="2"/>
  <c r="BH54" i="2"/>
  <c r="BH55" i="2"/>
  <c r="BH56" i="2"/>
  <c r="BH57" i="2"/>
  <c r="BH58" i="2"/>
  <c r="BH59" i="2"/>
  <c r="BH60" i="2"/>
  <c r="BH61" i="2"/>
  <c r="BH62" i="2"/>
  <c r="BH63" i="2"/>
  <c r="BH64" i="2"/>
  <c r="BH65" i="2"/>
  <c r="BH66" i="2"/>
  <c r="BH67" i="2"/>
  <c r="BH68" i="2"/>
  <c r="BH69" i="2"/>
  <c r="BH70" i="2"/>
  <c r="BH71" i="2"/>
  <c r="BH72" i="2"/>
  <c r="BH73" i="2"/>
  <c r="BH74" i="2"/>
  <c r="BH75" i="2"/>
  <c r="BH76" i="2"/>
  <c r="BH77" i="2"/>
  <c r="BH78" i="2"/>
  <c r="BH79" i="2"/>
  <c r="BH80" i="2"/>
  <c r="BH81" i="2"/>
  <c r="BH82" i="2"/>
  <c r="BH83" i="2"/>
  <c r="BH84" i="2"/>
  <c r="BH85" i="2"/>
  <c r="BH86" i="2"/>
  <c r="BH87" i="2"/>
  <c r="BH88" i="2"/>
  <c r="BH89" i="2"/>
  <c r="BH90" i="2"/>
  <c r="BH91" i="2"/>
  <c r="BH92" i="2"/>
  <c r="BH93" i="2"/>
  <c r="BH94" i="2"/>
  <c r="BH95" i="2"/>
  <c r="BH96" i="2"/>
  <c r="BH97" i="2"/>
  <c r="BH98" i="2"/>
  <c r="BH99" i="2"/>
  <c r="BH100" i="2"/>
  <c r="BH101" i="2"/>
  <c r="BH102" i="2"/>
  <c r="BH103" i="2"/>
  <c r="BH104" i="2"/>
  <c r="BH105" i="2"/>
  <c r="BH106" i="2"/>
  <c r="BH107" i="2"/>
  <c r="BH108" i="2"/>
  <c r="BH109" i="2"/>
  <c r="BH110" i="2"/>
  <c r="BH111" i="2"/>
  <c r="BH112" i="2"/>
  <c r="BH113" i="2"/>
  <c r="BH114" i="2"/>
  <c r="BH115" i="2"/>
  <c r="BH116" i="2"/>
  <c r="BH117" i="2"/>
  <c r="BH118" i="2"/>
  <c r="BH119" i="2"/>
  <c r="BH120" i="2"/>
  <c r="BH121" i="2"/>
  <c r="BH122" i="2"/>
  <c r="BH123" i="2"/>
  <c r="BH124" i="2"/>
  <c r="BH125" i="2"/>
  <c r="BH126" i="2"/>
  <c r="BH127" i="2"/>
  <c r="BH128" i="2"/>
  <c r="BH129" i="2"/>
  <c r="BH130" i="2"/>
  <c r="BH131" i="2"/>
  <c r="BH132" i="2"/>
  <c r="BH133" i="2"/>
  <c r="BH134" i="2"/>
  <c r="BH135" i="2"/>
  <c r="BH136" i="2"/>
  <c r="BH137" i="2"/>
  <c r="BH138" i="2"/>
  <c r="BH139" i="2"/>
  <c r="BH140" i="2"/>
  <c r="BH141" i="2"/>
  <c r="BH142" i="2"/>
  <c r="BH143" i="2"/>
  <c r="BH144" i="2"/>
  <c r="BH145" i="2"/>
  <c r="BH146" i="2"/>
  <c r="BH147" i="2"/>
  <c r="BH148" i="2"/>
  <c r="BH149" i="2"/>
  <c r="BH150" i="2"/>
  <c r="BH151" i="2"/>
  <c r="BH152" i="2"/>
  <c r="BH153" i="2"/>
  <c r="BH154" i="2"/>
  <c r="BH155" i="2"/>
  <c r="BH156" i="2"/>
  <c r="BH157" i="2"/>
  <c r="BH158" i="2"/>
  <c r="BH159" i="2"/>
  <c r="BH160" i="2"/>
  <c r="BH161" i="2"/>
  <c r="BH162" i="2"/>
  <c r="BH163" i="2"/>
  <c r="BH164" i="2"/>
  <c r="BH165" i="2"/>
  <c r="BH166" i="2"/>
  <c r="BH167" i="2"/>
  <c r="BH168" i="2"/>
  <c r="BH169" i="2"/>
  <c r="BH170" i="2"/>
  <c r="BH171" i="2"/>
  <c r="BH172" i="2"/>
  <c r="BH173" i="2"/>
  <c r="BH174" i="2"/>
  <c r="BH175" i="2"/>
  <c r="BH176" i="2"/>
  <c r="BH177" i="2"/>
  <c r="BH178" i="2"/>
  <c r="BH179" i="2"/>
  <c r="BH180" i="2"/>
  <c r="BH181" i="2"/>
  <c r="BH182" i="2"/>
  <c r="BH183" i="2"/>
  <c r="BH184" i="2"/>
  <c r="BH185" i="2"/>
  <c r="BH186" i="2"/>
  <c r="BH187" i="2"/>
  <c r="BH188" i="2"/>
  <c r="BH189" i="2"/>
  <c r="BH190" i="2"/>
  <c r="BH191" i="2"/>
  <c r="BH192" i="2"/>
  <c r="BH193" i="2"/>
  <c r="BH194" i="2"/>
  <c r="BH195" i="2"/>
  <c r="BH196" i="2"/>
  <c r="BH197" i="2"/>
  <c r="BH198" i="2"/>
  <c r="BH199" i="2"/>
  <c r="BH200" i="2"/>
  <c r="BH201" i="2"/>
  <c r="BH202" i="2"/>
  <c r="BH203" i="2"/>
  <c r="BH204" i="2"/>
  <c r="BH205" i="2"/>
  <c r="BH206" i="2"/>
  <c r="BH207" i="2"/>
  <c r="BH208" i="2"/>
  <c r="BH209" i="2"/>
  <c r="BH210" i="2"/>
  <c r="BH211" i="2"/>
  <c r="BH212" i="2"/>
  <c r="BH213" i="2"/>
  <c r="BH214" i="2"/>
  <c r="BH215" i="2"/>
  <c r="BH216" i="2"/>
  <c r="BH217" i="2"/>
  <c r="BH218" i="2"/>
  <c r="BH219" i="2"/>
  <c r="BH220" i="2"/>
  <c r="BH221" i="2"/>
  <c r="BH222" i="2"/>
  <c r="BH223" i="2"/>
  <c r="BH224" i="2"/>
  <c r="BH225" i="2"/>
  <c r="BH226" i="2"/>
  <c r="BH227" i="2"/>
  <c r="BH228" i="2"/>
  <c r="BH229" i="2"/>
  <c r="BH230" i="2"/>
  <c r="BH231" i="2"/>
  <c r="BH232" i="2"/>
  <c r="BH233" i="2"/>
  <c r="BH234" i="2"/>
  <c r="BH235" i="2"/>
  <c r="BH236" i="2"/>
  <c r="BH237" i="2"/>
  <c r="BH238" i="2"/>
  <c r="BH239" i="2"/>
  <c r="BH240" i="2"/>
  <c r="BH241" i="2"/>
  <c r="BH242" i="2"/>
  <c r="BH243" i="2"/>
  <c r="BH244" i="2"/>
  <c r="BH245" i="2"/>
  <c r="BH246" i="2"/>
  <c r="BH247" i="2"/>
  <c r="BH248" i="2"/>
  <c r="BH249" i="2"/>
  <c r="BH250" i="2"/>
  <c r="BH251" i="2"/>
  <c r="BH252" i="2"/>
  <c r="BH253" i="2"/>
  <c r="BH254" i="2"/>
  <c r="BH255" i="2"/>
  <c r="BH256" i="2"/>
  <c r="BH257" i="2"/>
  <c r="BH258" i="2"/>
  <c r="BH259" i="2"/>
  <c r="BH260" i="2"/>
  <c r="BH261" i="2"/>
  <c r="BH262" i="2"/>
  <c r="BH263" i="2"/>
  <c r="BH264" i="2"/>
  <c r="BH265" i="2"/>
  <c r="BH266" i="2"/>
  <c r="BH267" i="2"/>
  <c r="BH268" i="2"/>
  <c r="BH269" i="2"/>
  <c r="BH270" i="2"/>
  <c r="BH271" i="2"/>
  <c r="BH272" i="2"/>
  <c r="BH273" i="2"/>
  <c r="BH274" i="2"/>
  <c r="BH275" i="2"/>
  <c r="BH276" i="2"/>
  <c r="BH277" i="2"/>
  <c r="BH278" i="2"/>
  <c r="BH279" i="2"/>
  <c r="BH280" i="2"/>
  <c r="BH281" i="2"/>
  <c r="BH282" i="2"/>
  <c r="BH283" i="2"/>
  <c r="BH284" i="2"/>
  <c r="BH285" i="2"/>
  <c r="BH286" i="2"/>
  <c r="BH287" i="2"/>
  <c r="BH288" i="2"/>
  <c r="BH289" i="2"/>
  <c r="BH290" i="2"/>
  <c r="BH291" i="2"/>
  <c r="BH292" i="2"/>
  <c r="BH293" i="2"/>
  <c r="BH294" i="2"/>
  <c r="BH295" i="2"/>
  <c r="BH296" i="2"/>
  <c r="BH297" i="2"/>
  <c r="BH298" i="2"/>
  <c r="BH299" i="2"/>
  <c r="BH300" i="2"/>
  <c r="BF9" i="2"/>
  <c r="BF10" i="2"/>
  <c r="BF11" i="2"/>
  <c r="BF12" i="2"/>
  <c r="BF13" i="2"/>
  <c r="BF14" i="2"/>
  <c r="BF15" i="2"/>
  <c r="BF16" i="2"/>
  <c r="BF17" i="2"/>
  <c r="BF18" i="2"/>
  <c r="BF19" i="2"/>
  <c r="BF20" i="2"/>
  <c r="BF21" i="2"/>
  <c r="BF22" i="2"/>
  <c r="BF23" i="2"/>
  <c r="BF24" i="2"/>
  <c r="BF25" i="2"/>
  <c r="BF26" i="2"/>
  <c r="BF27" i="2"/>
  <c r="BF28" i="2"/>
  <c r="BF29" i="2"/>
  <c r="BF30" i="2"/>
  <c r="BF31" i="2"/>
  <c r="BF32" i="2"/>
  <c r="BF33" i="2"/>
  <c r="BF34" i="2"/>
  <c r="BF35" i="2"/>
  <c r="BF36" i="2"/>
  <c r="BF37" i="2"/>
  <c r="BF38" i="2"/>
  <c r="BF39" i="2"/>
  <c r="BF40" i="2"/>
  <c r="BF41" i="2"/>
  <c r="BF42" i="2"/>
  <c r="BF43" i="2"/>
  <c r="BF44" i="2"/>
  <c r="BF45" i="2"/>
  <c r="BF46" i="2"/>
  <c r="BF47" i="2"/>
  <c r="BF48" i="2"/>
  <c r="BF49" i="2"/>
  <c r="BF50" i="2"/>
  <c r="BF51" i="2"/>
  <c r="BF52" i="2"/>
  <c r="BF53" i="2"/>
  <c r="BF54" i="2"/>
  <c r="BF55" i="2"/>
  <c r="BF56" i="2"/>
  <c r="BF57" i="2"/>
  <c r="BF58" i="2"/>
  <c r="BF59" i="2"/>
  <c r="BF60" i="2"/>
  <c r="BF61" i="2"/>
  <c r="BF62" i="2"/>
  <c r="BF63" i="2"/>
  <c r="BF64" i="2"/>
  <c r="BF65" i="2"/>
  <c r="BF66" i="2"/>
  <c r="BF67" i="2"/>
  <c r="BF68" i="2"/>
  <c r="BF69" i="2"/>
  <c r="BF70" i="2"/>
  <c r="BF71" i="2"/>
  <c r="BF72" i="2"/>
  <c r="BF73" i="2"/>
  <c r="BF74" i="2"/>
  <c r="BF75" i="2"/>
  <c r="BF76" i="2"/>
  <c r="BF77" i="2"/>
  <c r="BF78" i="2"/>
  <c r="BF79" i="2"/>
  <c r="BF80" i="2"/>
  <c r="BF81" i="2"/>
  <c r="BF82" i="2"/>
  <c r="BF83" i="2"/>
  <c r="BF84" i="2"/>
  <c r="BF85" i="2"/>
  <c r="BF86" i="2"/>
  <c r="BF87" i="2"/>
  <c r="BF88" i="2"/>
  <c r="BF89" i="2"/>
  <c r="BF90" i="2"/>
  <c r="BF91" i="2"/>
  <c r="BF92" i="2"/>
  <c r="BF93" i="2"/>
  <c r="BF94" i="2"/>
  <c r="BF95" i="2"/>
  <c r="BF96" i="2"/>
  <c r="BF97" i="2"/>
  <c r="BF98" i="2"/>
  <c r="BF99" i="2"/>
  <c r="BF100" i="2"/>
  <c r="BF101" i="2"/>
  <c r="BF102" i="2"/>
  <c r="BF103" i="2"/>
  <c r="BF104" i="2"/>
  <c r="BF105" i="2"/>
  <c r="BF106" i="2"/>
  <c r="BF107" i="2"/>
  <c r="BF108" i="2"/>
  <c r="BF109" i="2"/>
  <c r="BF110" i="2"/>
  <c r="BF111" i="2"/>
  <c r="BF112" i="2"/>
  <c r="BF113" i="2"/>
  <c r="BF114" i="2"/>
  <c r="BF115" i="2"/>
  <c r="BF116" i="2"/>
  <c r="BF117" i="2"/>
  <c r="BF118" i="2"/>
  <c r="BF119" i="2"/>
  <c r="BF120" i="2"/>
  <c r="BF121" i="2"/>
  <c r="BF122" i="2"/>
  <c r="BF123" i="2"/>
  <c r="BF124" i="2"/>
  <c r="BF125" i="2"/>
  <c r="BF126" i="2"/>
  <c r="BF127" i="2"/>
  <c r="BF128" i="2"/>
  <c r="BF129" i="2"/>
  <c r="BF130" i="2"/>
  <c r="BF131" i="2"/>
  <c r="BF132" i="2"/>
  <c r="BF133" i="2"/>
  <c r="BF134" i="2"/>
  <c r="BF135" i="2"/>
  <c r="BF136" i="2"/>
  <c r="BF137" i="2"/>
  <c r="BF138" i="2"/>
  <c r="BF139" i="2"/>
  <c r="BF140" i="2"/>
  <c r="BF141" i="2"/>
  <c r="BF142" i="2"/>
  <c r="BF143" i="2"/>
  <c r="BF144" i="2"/>
  <c r="BF145" i="2"/>
  <c r="BF146" i="2"/>
  <c r="BF147" i="2"/>
  <c r="BF148" i="2"/>
  <c r="BF149" i="2"/>
  <c r="BF150" i="2"/>
  <c r="BF151" i="2"/>
  <c r="BF152" i="2"/>
  <c r="BF153" i="2"/>
  <c r="BF154" i="2"/>
  <c r="BF155" i="2"/>
  <c r="BF156" i="2"/>
  <c r="BF157" i="2"/>
  <c r="BF158" i="2"/>
  <c r="BF159" i="2"/>
  <c r="BF160" i="2"/>
  <c r="BF161" i="2"/>
  <c r="BF162" i="2"/>
  <c r="BF163" i="2"/>
  <c r="BF164" i="2"/>
  <c r="BF165" i="2"/>
  <c r="BF166" i="2"/>
  <c r="BF167" i="2"/>
  <c r="BF168" i="2"/>
  <c r="BF169" i="2"/>
  <c r="BF170" i="2"/>
  <c r="BF171" i="2"/>
  <c r="BF172" i="2"/>
  <c r="BF173" i="2"/>
  <c r="BF174" i="2"/>
  <c r="BF175" i="2"/>
  <c r="BF176" i="2"/>
  <c r="BF177" i="2"/>
  <c r="BF178" i="2"/>
  <c r="BF179" i="2"/>
  <c r="BF180" i="2"/>
  <c r="BF181" i="2"/>
  <c r="BF182" i="2"/>
  <c r="BF183" i="2"/>
  <c r="BF184" i="2"/>
  <c r="BF185" i="2"/>
  <c r="BF186" i="2"/>
  <c r="BF187" i="2"/>
  <c r="BF188" i="2"/>
  <c r="BF189" i="2"/>
  <c r="BF190" i="2"/>
  <c r="BF191" i="2"/>
  <c r="BF192" i="2"/>
  <c r="BF193" i="2"/>
  <c r="BF194" i="2"/>
  <c r="BF195" i="2"/>
  <c r="BF196" i="2"/>
  <c r="BF197" i="2"/>
  <c r="BF198" i="2"/>
  <c r="BF199" i="2"/>
  <c r="BF200" i="2"/>
  <c r="BF201" i="2"/>
  <c r="BF202" i="2"/>
  <c r="BF203" i="2"/>
  <c r="BF204" i="2"/>
  <c r="BF205" i="2"/>
  <c r="BF206" i="2"/>
  <c r="BF207" i="2"/>
  <c r="BF208" i="2"/>
  <c r="BF209" i="2"/>
  <c r="BF210" i="2"/>
  <c r="BF211" i="2"/>
  <c r="BF212" i="2"/>
  <c r="BF213" i="2"/>
  <c r="BF214" i="2"/>
  <c r="BF215" i="2"/>
  <c r="BF216" i="2"/>
  <c r="BF217" i="2"/>
  <c r="BF218" i="2"/>
  <c r="BF219" i="2"/>
  <c r="BF220" i="2"/>
  <c r="BF221" i="2"/>
  <c r="BF222" i="2"/>
  <c r="BF223" i="2"/>
  <c r="BF224" i="2"/>
  <c r="BF225" i="2"/>
  <c r="BF226" i="2"/>
  <c r="BF227" i="2"/>
  <c r="BF228" i="2"/>
  <c r="BF229" i="2"/>
  <c r="BF230" i="2"/>
  <c r="BF231" i="2"/>
  <c r="BF232" i="2"/>
  <c r="BF233" i="2"/>
  <c r="BF234" i="2"/>
  <c r="BF235" i="2"/>
  <c r="BF236" i="2"/>
  <c r="BF237" i="2"/>
  <c r="BF238" i="2"/>
  <c r="BF239" i="2"/>
  <c r="BF240" i="2"/>
  <c r="BF241" i="2"/>
  <c r="BF242" i="2"/>
  <c r="BF243" i="2"/>
  <c r="BF244" i="2"/>
  <c r="BF245" i="2"/>
  <c r="BF246" i="2"/>
  <c r="BF247" i="2"/>
  <c r="BF248" i="2"/>
  <c r="BF249" i="2"/>
  <c r="BF250" i="2"/>
  <c r="BF251" i="2"/>
  <c r="BF252" i="2"/>
  <c r="BF253" i="2"/>
  <c r="BF254" i="2"/>
  <c r="BF255" i="2"/>
  <c r="BF256" i="2"/>
  <c r="BF257" i="2"/>
  <c r="BF258" i="2"/>
  <c r="BF259" i="2"/>
  <c r="BF260" i="2"/>
  <c r="BF261" i="2"/>
  <c r="BF262" i="2"/>
  <c r="BF263" i="2"/>
  <c r="BF264" i="2"/>
  <c r="BF265" i="2"/>
  <c r="BF266" i="2"/>
  <c r="BF267" i="2"/>
  <c r="BF268" i="2"/>
  <c r="BF269" i="2"/>
  <c r="BF270" i="2"/>
  <c r="BF271" i="2"/>
  <c r="BF272" i="2"/>
  <c r="BF273" i="2"/>
  <c r="BF274" i="2"/>
  <c r="BF275" i="2"/>
  <c r="BF276" i="2"/>
  <c r="BF277" i="2"/>
  <c r="BF278" i="2"/>
  <c r="BF279" i="2"/>
  <c r="BF280" i="2"/>
  <c r="BF281" i="2"/>
  <c r="BF282" i="2"/>
  <c r="BF283" i="2"/>
  <c r="BF284" i="2"/>
  <c r="BF285" i="2"/>
  <c r="BF286" i="2"/>
  <c r="BF287" i="2"/>
  <c r="BF288" i="2"/>
  <c r="BF289" i="2"/>
  <c r="BF290" i="2"/>
  <c r="BF291" i="2"/>
  <c r="BF292" i="2"/>
  <c r="BF293" i="2"/>
  <c r="BF294" i="2"/>
  <c r="BF295" i="2"/>
  <c r="BF296" i="2"/>
  <c r="BF297" i="2"/>
  <c r="BF298" i="2"/>
  <c r="BF299" i="2"/>
  <c r="BF300" i="2"/>
  <c r="BD9" i="2"/>
  <c r="BD10" i="2"/>
  <c r="BD11" i="2"/>
  <c r="BD12" i="2"/>
  <c r="BD13" i="2"/>
  <c r="BD14" i="2"/>
  <c r="BD15" i="2"/>
  <c r="BD16" i="2"/>
  <c r="BD17" i="2"/>
  <c r="BD18" i="2"/>
  <c r="BD19" i="2"/>
  <c r="BD20" i="2"/>
  <c r="BD21" i="2"/>
  <c r="BD22" i="2"/>
  <c r="BD23" i="2"/>
  <c r="BD24" i="2"/>
  <c r="BD25" i="2"/>
  <c r="BD26" i="2"/>
  <c r="BD27" i="2"/>
  <c r="BD28" i="2"/>
  <c r="BD29" i="2"/>
  <c r="BD30" i="2"/>
  <c r="BD31" i="2"/>
  <c r="BD32" i="2"/>
  <c r="BD33" i="2"/>
  <c r="BD34" i="2"/>
  <c r="BD35" i="2"/>
  <c r="BD36" i="2"/>
  <c r="BD37" i="2"/>
  <c r="BD38" i="2"/>
  <c r="BD39" i="2"/>
  <c r="BD40" i="2"/>
  <c r="BD41" i="2"/>
  <c r="BD42" i="2"/>
  <c r="BD43" i="2"/>
  <c r="BD44" i="2"/>
  <c r="BD45" i="2"/>
  <c r="BD46" i="2"/>
  <c r="BD47" i="2"/>
  <c r="BD48" i="2"/>
  <c r="BD49" i="2"/>
  <c r="BD50" i="2"/>
  <c r="BD51" i="2"/>
  <c r="BD52" i="2"/>
  <c r="BD53" i="2"/>
  <c r="BD54" i="2"/>
  <c r="BD55" i="2"/>
  <c r="BD56" i="2"/>
  <c r="BD57" i="2"/>
  <c r="BD58" i="2"/>
  <c r="BD59" i="2"/>
  <c r="BD60" i="2"/>
  <c r="BD61" i="2"/>
  <c r="BD62" i="2"/>
  <c r="BD63" i="2"/>
  <c r="BD64" i="2"/>
  <c r="BD65" i="2"/>
  <c r="BD66" i="2"/>
  <c r="BD67" i="2"/>
  <c r="BD68" i="2"/>
  <c r="BD69" i="2"/>
  <c r="BD70" i="2"/>
  <c r="BD71" i="2"/>
  <c r="BD72" i="2"/>
  <c r="BD73" i="2"/>
  <c r="BD74" i="2"/>
  <c r="BD75" i="2"/>
  <c r="BD76" i="2"/>
  <c r="BD77" i="2"/>
  <c r="BD78" i="2"/>
  <c r="BD79" i="2"/>
  <c r="BD80" i="2"/>
  <c r="BD81" i="2"/>
  <c r="BD82" i="2"/>
  <c r="BD83" i="2"/>
  <c r="BD84" i="2"/>
  <c r="BD85" i="2"/>
  <c r="BD86" i="2"/>
  <c r="BD87" i="2"/>
  <c r="BD88" i="2"/>
  <c r="BD89" i="2"/>
  <c r="BD90" i="2"/>
  <c r="BD91" i="2"/>
  <c r="BD92" i="2"/>
  <c r="BD93" i="2"/>
  <c r="BD94" i="2"/>
  <c r="BD95" i="2"/>
  <c r="BD96" i="2"/>
  <c r="BD97" i="2"/>
  <c r="BD98" i="2"/>
  <c r="BD99" i="2"/>
  <c r="BD100" i="2"/>
  <c r="BD101" i="2"/>
  <c r="BD102" i="2"/>
  <c r="BD103" i="2"/>
  <c r="BD104" i="2"/>
  <c r="BD105" i="2"/>
  <c r="BD106" i="2"/>
  <c r="BD107" i="2"/>
  <c r="BD108" i="2"/>
  <c r="BD109" i="2"/>
  <c r="BD110" i="2"/>
  <c r="BD111" i="2"/>
  <c r="BD112" i="2"/>
  <c r="BD113" i="2"/>
  <c r="BD114" i="2"/>
  <c r="BD115" i="2"/>
  <c r="BD116" i="2"/>
  <c r="BD117" i="2"/>
  <c r="BD118" i="2"/>
  <c r="BD119" i="2"/>
  <c r="BD120" i="2"/>
  <c r="BD121" i="2"/>
  <c r="BD122" i="2"/>
  <c r="BD123" i="2"/>
  <c r="BD124" i="2"/>
  <c r="BD125" i="2"/>
  <c r="BD126" i="2"/>
  <c r="BD127" i="2"/>
  <c r="BD128" i="2"/>
  <c r="BD129" i="2"/>
  <c r="BD130" i="2"/>
  <c r="BD131" i="2"/>
  <c r="BD132" i="2"/>
  <c r="BD133" i="2"/>
  <c r="BD134" i="2"/>
  <c r="BD135" i="2"/>
  <c r="BD136" i="2"/>
  <c r="BD137" i="2"/>
  <c r="BD138" i="2"/>
  <c r="BD139" i="2"/>
  <c r="BD140" i="2"/>
  <c r="BD141" i="2"/>
  <c r="BD142" i="2"/>
  <c r="BD143" i="2"/>
  <c r="BD144" i="2"/>
  <c r="BD145" i="2"/>
  <c r="BD146" i="2"/>
  <c r="BD147" i="2"/>
  <c r="BD148" i="2"/>
  <c r="BD149" i="2"/>
  <c r="BD150" i="2"/>
  <c r="BD151" i="2"/>
  <c r="BD152" i="2"/>
  <c r="BD153" i="2"/>
  <c r="BD154" i="2"/>
  <c r="BD155" i="2"/>
  <c r="BD156" i="2"/>
  <c r="BD157" i="2"/>
  <c r="BD158" i="2"/>
  <c r="BD159" i="2"/>
  <c r="BD160" i="2"/>
  <c r="BD161" i="2"/>
  <c r="BD162" i="2"/>
  <c r="BD163" i="2"/>
  <c r="BD164" i="2"/>
  <c r="BD165" i="2"/>
  <c r="BD166" i="2"/>
  <c r="BD167" i="2"/>
  <c r="BD168" i="2"/>
  <c r="BD169" i="2"/>
  <c r="BD170" i="2"/>
  <c r="BD171" i="2"/>
  <c r="BD172" i="2"/>
  <c r="BD173" i="2"/>
  <c r="BD174" i="2"/>
  <c r="BD175" i="2"/>
  <c r="BD176" i="2"/>
  <c r="BD177" i="2"/>
  <c r="BD178" i="2"/>
  <c r="BD179" i="2"/>
  <c r="BD180" i="2"/>
  <c r="BD181" i="2"/>
  <c r="BD182" i="2"/>
  <c r="BD183" i="2"/>
  <c r="BD184" i="2"/>
  <c r="BD185" i="2"/>
  <c r="BD186" i="2"/>
  <c r="BD187" i="2"/>
  <c r="BD188" i="2"/>
  <c r="BD189" i="2"/>
  <c r="BD190" i="2"/>
  <c r="BD191" i="2"/>
  <c r="BD192" i="2"/>
  <c r="BD193" i="2"/>
  <c r="BD194" i="2"/>
  <c r="BD195" i="2"/>
  <c r="BD196" i="2"/>
  <c r="BD197" i="2"/>
  <c r="BD198" i="2"/>
  <c r="BD199" i="2"/>
  <c r="BD200" i="2"/>
  <c r="BD201" i="2"/>
  <c r="BD202" i="2"/>
  <c r="BD203" i="2"/>
  <c r="BD204" i="2"/>
  <c r="BD205" i="2"/>
  <c r="BD206" i="2"/>
  <c r="BD207" i="2"/>
  <c r="BD208" i="2"/>
  <c r="BD209" i="2"/>
  <c r="BD210" i="2"/>
  <c r="BD211" i="2"/>
  <c r="BD212" i="2"/>
  <c r="BD213" i="2"/>
  <c r="BD214" i="2"/>
  <c r="BD215" i="2"/>
  <c r="BD216" i="2"/>
  <c r="BD217" i="2"/>
  <c r="BD218" i="2"/>
  <c r="BD219" i="2"/>
  <c r="BD220" i="2"/>
  <c r="BD221" i="2"/>
  <c r="BD222" i="2"/>
  <c r="BD223" i="2"/>
  <c r="BD224" i="2"/>
  <c r="BD225" i="2"/>
  <c r="BD226" i="2"/>
  <c r="BD227" i="2"/>
  <c r="BD228" i="2"/>
  <c r="BD229" i="2"/>
  <c r="BD230" i="2"/>
  <c r="BD231" i="2"/>
  <c r="BD232" i="2"/>
  <c r="BD233" i="2"/>
  <c r="BD234" i="2"/>
  <c r="BD235" i="2"/>
  <c r="BD236" i="2"/>
  <c r="BD237" i="2"/>
  <c r="BD238" i="2"/>
  <c r="BD239" i="2"/>
  <c r="BD240" i="2"/>
  <c r="BD241" i="2"/>
  <c r="BD242" i="2"/>
  <c r="BD243" i="2"/>
  <c r="BD244" i="2"/>
  <c r="BD245" i="2"/>
  <c r="BD246" i="2"/>
  <c r="BD247" i="2"/>
  <c r="BD248" i="2"/>
  <c r="BD249" i="2"/>
  <c r="BD250" i="2"/>
  <c r="BD251" i="2"/>
  <c r="BD252" i="2"/>
  <c r="BD253" i="2"/>
  <c r="BD254" i="2"/>
  <c r="BD255" i="2"/>
  <c r="BD256" i="2"/>
  <c r="BD257" i="2"/>
  <c r="BD258" i="2"/>
  <c r="BD259" i="2"/>
  <c r="BD260" i="2"/>
  <c r="BD261" i="2"/>
  <c r="BD262" i="2"/>
  <c r="BD263" i="2"/>
  <c r="BD264" i="2"/>
  <c r="BD265" i="2"/>
  <c r="BD266" i="2"/>
  <c r="BD267" i="2"/>
  <c r="BD268" i="2"/>
  <c r="BD269" i="2"/>
  <c r="BD270" i="2"/>
  <c r="BD271" i="2"/>
  <c r="BD272" i="2"/>
  <c r="BD273" i="2"/>
  <c r="BD274" i="2"/>
  <c r="BD275" i="2"/>
  <c r="BD276" i="2"/>
  <c r="BD277" i="2"/>
  <c r="BD278" i="2"/>
  <c r="BD279" i="2"/>
  <c r="BD280" i="2"/>
  <c r="BD281" i="2"/>
  <c r="BD282" i="2"/>
  <c r="BD283" i="2"/>
  <c r="BD284" i="2"/>
  <c r="BD285" i="2"/>
  <c r="BD286" i="2"/>
  <c r="BD287" i="2"/>
  <c r="BD288" i="2"/>
  <c r="BD289" i="2"/>
  <c r="BD290" i="2"/>
  <c r="BD291" i="2"/>
  <c r="BD292" i="2"/>
  <c r="BD293" i="2"/>
  <c r="BD294" i="2"/>
  <c r="BD295" i="2"/>
  <c r="BD296" i="2"/>
  <c r="BD297" i="2"/>
  <c r="BD298" i="2"/>
  <c r="BD299" i="2"/>
  <c r="BD300" i="2"/>
  <c r="BB9" i="2"/>
  <c r="BB10" i="2"/>
  <c r="BB11" i="2"/>
  <c r="BB12" i="2"/>
  <c r="BB13" i="2"/>
  <c r="BB14" i="2"/>
  <c r="BB15" i="2"/>
  <c r="BB16" i="2"/>
  <c r="BB17" i="2"/>
  <c r="BB18" i="2"/>
  <c r="BB19" i="2"/>
  <c r="BB20" i="2"/>
  <c r="BB21" i="2"/>
  <c r="BB22" i="2"/>
  <c r="BB23" i="2"/>
  <c r="BB24" i="2"/>
  <c r="BB25" i="2"/>
  <c r="BB26" i="2"/>
  <c r="BB27" i="2"/>
  <c r="BB28" i="2"/>
  <c r="BB29" i="2"/>
  <c r="BB30" i="2"/>
  <c r="BB31" i="2"/>
  <c r="BB32" i="2"/>
  <c r="BB33" i="2"/>
  <c r="BB34" i="2"/>
  <c r="BB35" i="2"/>
  <c r="BB36" i="2"/>
  <c r="BB37" i="2"/>
  <c r="BB38" i="2"/>
  <c r="BB39" i="2"/>
  <c r="BB40" i="2"/>
  <c r="BB41" i="2"/>
  <c r="BB42" i="2"/>
  <c r="BB43" i="2"/>
  <c r="BB44" i="2"/>
  <c r="BB45" i="2"/>
  <c r="BB46" i="2"/>
  <c r="BB47" i="2"/>
  <c r="BB48" i="2"/>
  <c r="BB49" i="2"/>
  <c r="BB50" i="2"/>
  <c r="BB51" i="2"/>
  <c r="BB52" i="2"/>
  <c r="BB53" i="2"/>
  <c r="BB54" i="2"/>
  <c r="BB55" i="2"/>
  <c r="BB56" i="2"/>
  <c r="BB57" i="2"/>
  <c r="BB58" i="2"/>
  <c r="BB59" i="2"/>
  <c r="BB60" i="2"/>
  <c r="BB61" i="2"/>
  <c r="BB62" i="2"/>
  <c r="BB63" i="2"/>
  <c r="BB64" i="2"/>
  <c r="BB65" i="2"/>
  <c r="BB66" i="2"/>
  <c r="BB67" i="2"/>
  <c r="BB68" i="2"/>
  <c r="BB69" i="2"/>
  <c r="BB70" i="2"/>
  <c r="BB71" i="2"/>
  <c r="BB72" i="2"/>
  <c r="BB73" i="2"/>
  <c r="BB74" i="2"/>
  <c r="BB75" i="2"/>
  <c r="BB76" i="2"/>
  <c r="BB77" i="2"/>
  <c r="BB78" i="2"/>
  <c r="BB79" i="2"/>
  <c r="BB80" i="2"/>
  <c r="BB81" i="2"/>
  <c r="BB82" i="2"/>
  <c r="BB83" i="2"/>
  <c r="BB84" i="2"/>
  <c r="BB85" i="2"/>
  <c r="BB86" i="2"/>
  <c r="BB87" i="2"/>
  <c r="BB88" i="2"/>
  <c r="BB89" i="2"/>
  <c r="BB90" i="2"/>
  <c r="BB91" i="2"/>
  <c r="BB92" i="2"/>
  <c r="BB93" i="2"/>
  <c r="BB94" i="2"/>
  <c r="BB95" i="2"/>
  <c r="BB96" i="2"/>
  <c r="BB97" i="2"/>
  <c r="BB98" i="2"/>
  <c r="BB99" i="2"/>
  <c r="BB100" i="2"/>
  <c r="BB101" i="2"/>
  <c r="BB102" i="2"/>
  <c r="BB103" i="2"/>
  <c r="BB104" i="2"/>
  <c r="BB105" i="2"/>
  <c r="BB106" i="2"/>
  <c r="BB107" i="2"/>
  <c r="BB108" i="2"/>
  <c r="BB109" i="2"/>
  <c r="BB110" i="2"/>
  <c r="BB111" i="2"/>
  <c r="BB112" i="2"/>
  <c r="BB113" i="2"/>
  <c r="BB114" i="2"/>
  <c r="BB115" i="2"/>
  <c r="BB116" i="2"/>
  <c r="BB117" i="2"/>
  <c r="BB118" i="2"/>
  <c r="BB119" i="2"/>
  <c r="BB120" i="2"/>
  <c r="BB121" i="2"/>
  <c r="BB122" i="2"/>
  <c r="BB123" i="2"/>
  <c r="BB124" i="2"/>
  <c r="BB125" i="2"/>
  <c r="BB126" i="2"/>
  <c r="BB127" i="2"/>
  <c r="BB128" i="2"/>
  <c r="BB129" i="2"/>
  <c r="BB130" i="2"/>
  <c r="BB131" i="2"/>
  <c r="BB132" i="2"/>
  <c r="BB133" i="2"/>
  <c r="BB134" i="2"/>
  <c r="BB135" i="2"/>
  <c r="BB136" i="2"/>
  <c r="BB137" i="2"/>
  <c r="BB138" i="2"/>
  <c r="BB139" i="2"/>
  <c r="BB140" i="2"/>
  <c r="BB141" i="2"/>
  <c r="BB142" i="2"/>
  <c r="BB143" i="2"/>
  <c r="BB144" i="2"/>
  <c r="BB145" i="2"/>
  <c r="BB146" i="2"/>
  <c r="BB147" i="2"/>
  <c r="BB148" i="2"/>
  <c r="BB149" i="2"/>
  <c r="BB150" i="2"/>
  <c r="BB151" i="2"/>
  <c r="BB152" i="2"/>
  <c r="BB153" i="2"/>
  <c r="BB154" i="2"/>
  <c r="BB155" i="2"/>
  <c r="BB156" i="2"/>
  <c r="BB157" i="2"/>
  <c r="BB158" i="2"/>
  <c r="BB159" i="2"/>
  <c r="BB160" i="2"/>
  <c r="BB161" i="2"/>
  <c r="BB162" i="2"/>
  <c r="BB163" i="2"/>
  <c r="BB164" i="2"/>
  <c r="BB165" i="2"/>
  <c r="BB166" i="2"/>
  <c r="BB167" i="2"/>
  <c r="BB168" i="2"/>
  <c r="BB169" i="2"/>
  <c r="BB170" i="2"/>
  <c r="BB171" i="2"/>
  <c r="BB172" i="2"/>
  <c r="BB173" i="2"/>
  <c r="BB174" i="2"/>
  <c r="BB175" i="2"/>
  <c r="BB176" i="2"/>
  <c r="BB177" i="2"/>
  <c r="BB178" i="2"/>
  <c r="BB179" i="2"/>
  <c r="BB180" i="2"/>
  <c r="BB181" i="2"/>
  <c r="BB182" i="2"/>
  <c r="BB183" i="2"/>
  <c r="BB184" i="2"/>
  <c r="BB185" i="2"/>
  <c r="BB186" i="2"/>
  <c r="BB187" i="2"/>
  <c r="BB188" i="2"/>
  <c r="BB189" i="2"/>
  <c r="BB190" i="2"/>
  <c r="BB191" i="2"/>
  <c r="BB192" i="2"/>
  <c r="BB193" i="2"/>
  <c r="BB194" i="2"/>
  <c r="BB195" i="2"/>
  <c r="BB196" i="2"/>
  <c r="BB197" i="2"/>
  <c r="BB198" i="2"/>
  <c r="BB199" i="2"/>
  <c r="BB200" i="2"/>
  <c r="BB201" i="2"/>
  <c r="BB202" i="2"/>
  <c r="BB203" i="2"/>
  <c r="BB204" i="2"/>
  <c r="BB205" i="2"/>
  <c r="BB206" i="2"/>
  <c r="BB207" i="2"/>
  <c r="BB208" i="2"/>
  <c r="BB209" i="2"/>
  <c r="BB210" i="2"/>
  <c r="BB211" i="2"/>
  <c r="BB212" i="2"/>
  <c r="BB213" i="2"/>
  <c r="BB214" i="2"/>
  <c r="BB215" i="2"/>
  <c r="BB216" i="2"/>
  <c r="BB217" i="2"/>
  <c r="BB218" i="2"/>
  <c r="BB219" i="2"/>
  <c r="BB220" i="2"/>
  <c r="BB221" i="2"/>
  <c r="BB222" i="2"/>
  <c r="BB223" i="2"/>
  <c r="BB224" i="2"/>
  <c r="BB225" i="2"/>
  <c r="BB226" i="2"/>
  <c r="BB227" i="2"/>
  <c r="BB228" i="2"/>
  <c r="BB229" i="2"/>
  <c r="BB230" i="2"/>
  <c r="BB231" i="2"/>
  <c r="BB232" i="2"/>
  <c r="BB233" i="2"/>
  <c r="BB234" i="2"/>
  <c r="BB235" i="2"/>
  <c r="BB236" i="2"/>
  <c r="BB237" i="2"/>
  <c r="BB238" i="2"/>
  <c r="BB239" i="2"/>
  <c r="BB240" i="2"/>
  <c r="BB241" i="2"/>
  <c r="BB242" i="2"/>
  <c r="BB243" i="2"/>
  <c r="BB244" i="2"/>
  <c r="BB245" i="2"/>
  <c r="BB246" i="2"/>
  <c r="BB247" i="2"/>
  <c r="BB248" i="2"/>
  <c r="BB249" i="2"/>
  <c r="BB250" i="2"/>
  <c r="BB251" i="2"/>
  <c r="BB252" i="2"/>
  <c r="BB253" i="2"/>
  <c r="BB254" i="2"/>
  <c r="BB255" i="2"/>
  <c r="BB256" i="2"/>
  <c r="BB257" i="2"/>
  <c r="BB258" i="2"/>
  <c r="BB259" i="2"/>
  <c r="BB260" i="2"/>
  <c r="BB261" i="2"/>
  <c r="BB262" i="2"/>
  <c r="BB263" i="2"/>
  <c r="BB264" i="2"/>
  <c r="BB265" i="2"/>
  <c r="BB266" i="2"/>
  <c r="BB267" i="2"/>
  <c r="BB268" i="2"/>
  <c r="BB269" i="2"/>
  <c r="BB270" i="2"/>
  <c r="BB271" i="2"/>
  <c r="BB272" i="2"/>
  <c r="BB273" i="2"/>
  <c r="BB274" i="2"/>
  <c r="BB275" i="2"/>
  <c r="BB276" i="2"/>
  <c r="BB277" i="2"/>
  <c r="BB278" i="2"/>
  <c r="BB279" i="2"/>
  <c r="BB280" i="2"/>
  <c r="BB281" i="2"/>
  <c r="BB282" i="2"/>
  <c r="BB283" i="2"/>
  <c r="BB284" i="2"/>
  <c r="BB285" i="2"/>
  <c r="BB286" i="2"/>
  <c r="BB287" i="2"/>
  <c r="BB288" i="2"/>
  <c r="BB289" i="2"/>
  <c r="BB290" i="2"/>
  <c r="BB291" i="2"/>
  <c r="BB292" i="2"/>
  <c r="BB293" i="2"/>
  <c r="BB294" i="2"/>
  <c r="BB295" i="2"/>
  <c r="BB296" i="2"/>
  <c r="BB297" i="2"/>
  <c r="BB298" i="2"/>
  <c r="BB299" i="2"/>
  <c r="BB300" i="2"/>
  <c r="AZ9" i="2"/>
  <c r="AZ10" i="2"/>
  <c r="AZ11" i="2"/>
  <c r="AZ12" i="2"/>
  <c r="AZ13" i="2"/>
  <c r="AZ14" i="2"/>
  <c r="AZ15" i="2"/>
  <c r="AZ16" i="2"/>
  <c r="AZ17" i="2"/>
  <c r="AZ18" i="2"/>
  <c r="AZ19" i="2"/>
  <c r="AZ20" i="2"/>
  <c r="AZ21" i="2"/>
  <c r="AZ22" i="2"/>
  <c r="AZ23" i="2"/>
  <c r="AZ24" i="2"/>
  <c r="AZ25" i="2"/>
  <c r="AZ26" i="2"/>
  <c r="AZ27" i="2"/>
  <c r="AZ28" i="2"/>
  <c r="AZ29" i="2"/>
  <c r="AZ30" i="2"/>
  <c r="AZ31" i="2"/>
  <c r="AZ32" i="2"/>
  <c r="AZ33" i="2"/>
  <c r="AZ34" i="2"/>
  <c r="AZ35" i="2"/>
  <c r="AZ36" i="2"/>
  <c r="AZ37" i="2"/>
  <c r="AZ38" i="2"/>
  <c r="AZ39" i="2"/>
  <c r="AZ40" i="2"/>
  <c r="AZ41" i="2"/>
  <c r="AZ42" i="2"/>
  <c r="AZ43" i="2"/>
  <c r="AZ44" i="2"/>
  <c r="AZ45" i="2"/>
  <c r="AZ46" i="2"/>
  <c r="AZ47" i="2"/>
  <c r="AZ48" i="2"/>
  <c r="AZ49" i="2"/>
  <c r="AZ50" i="2"/>
  <c r="AZ51" i="2"/>
  <c r="AZ52" i="2"/>
  <c r="AZ53" i="2"/>
  <c r="AZ54" i="2"/>
  <c r="AZ55" i="2"/>
  <c r="AZ56" i="2"/>
  <c r="AZ57" i="2"/>
  <c r="AZ58" i="2"/>
  <c r="AZ59" i="2"/>
  <c r="AZ60" i="2"/>
  <c r="AZ61" i="2"/>
  <c r="AZ62" i="2"/>
  <c r="AZ63" i="2"/>
  <c r="AZ64" i="2"/>
  <c r="AZ65" i="2"/>
  <c r="AZ66" i="2"/>
  <c r="AZ67" i="2"/>
  <c r="AZ68" i="2"/>
  <c r="AZ69" i="2"/>
  <c r="AZ70" i="2"/>
  <c r="AZ71" i="2"/>
  <c r="AZ72" i="2"/>
  <c r="AZ73" i="2"/>
  <c r="AZ74" i="2"/>
  <c r="AZ75" i="2"/>
  <c r="AZ76" i="2"/>
  <c r="AZ77" i="2"/>
  <c r="AZ78" i="2"/>
  <c r="AZ79" i="2"/>
  <c r="AZ80" i="2"/>
  <c r="AZ81" i="2"/>
  <c r="AZ82" i="2"/>
  <c r="AZ83" i="2"/>
  <c r="AZ84" i="2"/>
  <c r="AZ85" i="2"/>
  <c r="AZ86" i="2"/>
  <c r="AZ87" i="2"/>
  <c r="AZ88" i="2"/>
  <c r="AZ89" i="2"/>
  <c r="AZ90" i="2"/>
  <c r="AZ91" i="2"/>
  <c r="AZ92" i="2"/>
  <c r="AZ93" i="2"/>
  <c r="AZ94" i="2"/>
  <c r="AZ95" i="2"/>
  <c r="AZ96" i="2"/>
  <c r="AZ97" i="2"/>
  <c r="AZ98" i="2"/>
  <c r="AZ99" i="2"/>
  <c r="AZ100" i="2"/>
  <c r="AZ101" i="2"/>
  <c r="AZ102" i="2"/>
  <c r="AZ103" i="2"/>
  <c r="AZ104" i="2"/>
  <c r="AZ105" i="2"/>
  <c r="AZ106" i="2"/>
  <c r="AZ107" i="2"/>
  <c r="AZ108" i="2"/>
  <c r="AZ109" i="2"/>
  <c r="AZ110" i="2"/>
  <c r="AZ111" i="2"/>
  <c r="AZ112" i="2"/>
  <c r="AZ113" i="2"/>
  <c r="AZ114" i="2"/>
  <c r="AZ115" i="2"/>
  <c r="AZ116" i="2"/>
  <c r="AZ117" i="2"/>
  <c r="AZ118" i="2"/>
  <c r="AZ119" i="2"/>
  <c r="AZ120" i="2"/>
  <c r="AZ121" i="2"/>
  <c r="AZ122" i="2"/>
  <c r="AZ123" i="2"/>
  <c r="AZ124" i="2"/>
  <c r="AZ125" i="2"/>
  <c r="AZ126" i="2"/>
  <c r="AZ127" i="2"/>
  <c r="AZ128" i="2"/>
  <c r="AZ129" i="2"/>
  <c r="AZ130" i="2"/>
  <c r="AZ131" i="2"/>
  <c r="AZ132" i="2"/>
  <c r="AZ133" i="2"/>
  <c r="AZ134" i="2"/>
  <c r="AZ135" i="2"/>
  <c r="AZ136" i="2"/>
  <c r="AZ137" i="2"/>
  <c r="AZ138" i="2"/>
  <c r="AZ139" i="2"/>
  <c r="AZ140" i="2"/>
  <c r="AZ141" i="2"/>
  <c r="AZ142" i="2"/>
  <c r="AZ143" i="2"/>
  <c r="AZ144" i="2"/>
  <c r="AZ145" i="2"/>
  <c r="AZ146" i="2"/>
  <c r="AZ147" i="2"/>
  <c r="AZ148" i="2"/>
  <c r="AZ149" i="2"/>
  <c r="AZ150" i="2"/>
  <c r="AZ151" i="2"/>
  <c r="AZ152" i="2"/>
  <c r="AZ153" i="2"/>
  <c r="AZ154" i="2"/>
  <c r="AZ155" i="2"/>
  <c r="AZ156" i="2"/>
  <c r="AZ157" i="2"/>
  <c r="AZ158" i="2"/>
  <c r="AZ159" i="2"/>
  <c r="AZ160" i="2"/>
  <c r="AZ161" i="2"/>
  <c r="AZ162" i="2"/>
  <c r="AZ163" i="2"/>
  <c r="AZ164" i="2"/>
  <c r="AZ165" i="2"/>
  <c r="AZ166" i="2"/>
  <c r="AZ167" i="2"/>
  <c r="AZ168" i="2"/>
  <c r="AZ169" i="2"/>
  <c r="AZ170" i="2"/>
  <c r="AZ171" i="2"/>
  <c r="AZ172" i="2"/>
  <c r="AZ173" i="2"/>
  <c r="AZ174" i="2"/>
  <c r="AZ175" i="2"/>
  <c r="AZ176" i="2"/>
  <c r="AZ177" i="2"/>
  <c r="AZ178" i="2"/>
  <c r="AZ179" i="2"/>
  <c r="AZ180" i="2"/>
  <c r="AZ181" i="2"/>
  <c r="AZ182" i="2"/>
  <c r="AZ183" i="2"/>
  <c r="AZ184" i="2"/>
  <c r="AZ185" i="2"/>
  <c r="AZ186" i="2"/>
  <c r="AZ187" i="2"/>
  <c r="AZ188" i="2"/>
  <c r="AZ189" i="2"/>
  <c r="AZ190" i="2"/>
  <c r="AZ191" i="2"/>
  <c r="AZ192" i="2"/>
  <c r="AZ193" i="2"/>
  <c r="AZ194" i="2"/>
  <c r="AZ195" i="2"/>
  <c r="AZ196" i="2"/>
  <c r="AZ197" i="2"/>
  <c r="AZ198" i="2"/>
  <c r="AZ199" i="2"/>
  <c r="AZ200" i="2"/>
  <c r="AZ201" i="2"/>
  <c r="AZ202" i="2"/>
  <c r="AZ203" i="2"/>
  <c r="AZ204" i="2"/>
  <c r="AZ205" i="2"/>
  <c r="AZ206" i="2"/>
  <c r="AZ207" i="2"/>
  <c r="AZ208" i="2"/>
  <c r="AZ209" i="2"/>
  <c r="AZ210" i="2"/>
  <c r="AZ211" i="2"/>
  <c r="AZ212" i="2"/>
  <c r="AZ213" i="2"/>
  <c r="AZ214" i="2"/>
  <c r="AZ215" i="2"/>
  <c r="AZ216" i="2"/>
  <c r="AZ217" i="2"/>
  <c r="AZ218" i="2"/>
  <c r="AZ219" i="2"/>
  <c r="AZ220" i="2"/>
  <c r="AZ221" i="2"/>
  <c r="AZ222" i="2"/>
  <c r="AZ223" i="2"/>
  <c r="AZ224" i="2"/>
  <c r="AZ225" i="2"/>
  <c r="AZ226" i="2"/>
  <c r="AZ227" i="2"/>
  <c r="AZ228" i="2"/>
  <c r="AZ229" i="2"/>
  <c r="AZ230" i="2"/>
  <c r="AZ231" i="2"/>
  <c r="AZ232" i="2"/>
  <c r="AZ233" i="2"/>
  <c r="AZ234" i="2"/>
  <c r="AZ235" i="2"/>
  <c r="AZ236" i="2"/>
  <c r="AZ237" i="2"/>
  <c r="AZ238" i="2"/>
  <c r="AZ239" i="2"/>
  <c r="AZ240" i="2"/>
  <c r="AZ241" i="2"/>
  <c r="AZ242" i="2"/>
  <c r="AZ243" i="2"/>
  <c r="AZ244" i="2"/>
  <c r="AZ245" i="2"/>
  <c r="AZ246" i="2"/>
  <c r="AZ247" i="2"/>
  <c r="AZ248" i="2"/>
  <c r="AZ249" i="2"/>
  <c r="AZ250" i="2"/>
  <c r="AZ251" i="2"/>
  <c r="AZ252" i="2"/>
  <c r="AZ253" i="2"/>
  <c r="AZ254" i="2"/>
  <c r="AZ255" i="2"/>
  <c r="AZ256" i="2"/>
  <c r="AZ257" i="2"/>
  <c r="AZ258" i="2"/>
  <c r="AZ259" i="2"/>
  <c r="AZ260" i="2"/>
  <c r="AZ261" i="2"/>
  <c r="AZ262" i="2"/>
  <c r="AZ263" i="2"/>
  <c r="AZ264" i="2"/>
  <c r="AZ265" i="2"/>
  <c r="AZ266" i="2"/>
  <c r="AZ267" i="2"/>
  <c r="AZ268" i="2"/>
  <c r="AZ269" i="2"/>
  <c r="AZ270" i="2"/>
  <c r="AZ271" i="2"/>
  <c r="AZ272" i="2"/>
  <c r="AZ273" i="2"/>
  <c r="AZ274" i="2"/>
  <c r="AZ275" i="2"/>
  <c r="AZ276" i="2"/>
  <c r="AZ277" i="2"/>
  <c r="AZ278" i="2"/>
  <c r="AZ279" i="2"/>
  <c r="AZ280" i="2"/>
  <c r="AZ281" i="2"/>
  <c r="AZ282" i="2"/>
  <c r="AZ283" i="2"/>
  <c r="AZ284" i="2"/>
  <c r="AZ285" i="2"/>
  <c r="AZ286" i="2"/>
  <c r="AZ287" i="2"/>
  <c r="AZ288" i="2"/>
  <c r="AZ289" i="2"/>
  <c r="AZ290" i="2"/>
  <c r="AZ291" i="2"/>
  <c r="AZ292" i="2"/>
  <c r="AZ293" i="2"/>
  <c r="AZ294" i="2"/>
  <c r="AZ295" i="2"/>
  <c r="AZ296" i="2"/>
  <c r="AZ297" i="2"/>
  <c r="AZ298" i="2"/>
  <c r="AZ299" i="2"/>
  <c r="AZ300" i="2"/>
  <c r="AX9" i="2"/>
  <c r="AX10" i="2"/>
  <c r="AX11" i="2"/>
  <c r="AX12" i="2"/>
  <c r="AX13" i="2"/>
  <c r="AX14" i="2"/>
  <c r="AX15" i="2"/>
  <c r="AX16" i="2"/>
  <c r="AX17" i="2"/>
  <c r="AX18" i="2"/>
  <c r="AX19" i="2"/>
  <c r="AX20" i="2"/>
  <c r="AX21" i="2"/>
  <c r="AX22" i="2"/>
  <c r="AX23" i="2"/>
  <c r="AX24" i="2"/>
  <c r="AX25" i="2"/>
  <c r="AX26" i="2"/>
  <c r="AX27" i="2"/>
  <c r="AX28" i="2"/>
  <c r="AX29" i="2"/>
  <c r="AX30" i="2"/>
  <c r="AX31" i="2"/>
  <c r="AX32" i="2"/>
  <c r="AX33" i="2"/>
  <c r="AX34" i="2"/>
  <c r="AX35" i="2"/>
  <c r="AX36" i="2"/>
  <c r="AX37" i="2"/>
  <c r="AX38" i="2"/>
  <c r="AX39" i="2"/>
  <c r="AX40" i="2"/>
  <c r="AX41" i="2"/>
  <c r="AX42" i="2"/>
  <c r="AX43" i="2"/>
  <c r="AX44" i="2"/>
  <c r="AX45" i="2"/>
  <c r="AX46" i="2"/>
  <c r="AX47" i="2"/>
  <c r="AX48" i="2"/>
  <c r="AX49" i="2"/>
  <c r="AX50" i="2"/>
  <c r="AX51" i="2"/>
  <c r="AX52" i="2"/>
  <c r="AX53" i="2"/>
  <c r="AX54" i="2"/>
  <c r="AX55" i="2"/>
  <c r="AX56" i="2"/>
  <c r="AX57" i="2"/>
  <c r="AX58" i="2"/>
  <c r="AX59" i="2"/>
  <c r="AX60" i="2"/>
  <c r="AX61" i="2"/>
  <c r="AX62" i="2"/>
  <c r="AX63" i="2"/>
  <c r="AX64" i="2"/>
  <c r="AX65" i="2"/>
  <c r="AX66" i="2"/>
  <c r="AX67" i="2"/>
  <c r="AX68" i="2"/>
  <c r="AX69" i="2"/>
  <c r="AX70" i="2"/>
  <c r="AX71" i="2"/>
  <c r="AX72" i="2"/>
  <c r="AX73" i="2"/>
  <c r="AX74" i="2"/>
  <c r="AX75" i="2"/>
  <c r="AX76" i="2"/>
  <c r="AX77" i="2"/>
  <c r="AX78" i="2"/>
  <c r="AX79" i="2"/>
  <c r="AX80" i="2"/>
  <c r="AX81" i="2"/>
  <c r="AX82" i="2"/>
  <c r="AX83" i="2"/>
  <c r="AX84" i="2"/>
  <c r="AX85" i="2"/>
  <c r="AX86" i="2"/>
  <c r="AX87" i="2"/>
  <c r="AX88" i="2"/>
  <c r="AX89" i="2"/>
  <c r="AX90" i="2"/>
  <c r="AX91" i="2"/>
  <c r="AX92" i="2"/>
  <c r="AX93" i="2"/>
  <c r="AX94" i="2"/>
  <c r="AX95" i="2"/>
  <c r="AX96" i="2"/>
  <c r="AX97" i="2"/>
  <c r="AX98" i="2"/>
  <c r="AX99" i="2"/>
  <c r="AX100" i="2"/>
  <c r="AX101" i="2"/>
  <c r="AX102" i="2"/>
  <c r="AX103" i="2"/>
  <c r="AX104" i="2"/>
  <c r="AX105" i="2"/>
  <c r="AX106" i="2"/>
  <c r="AX107" i="2"/>
  <c r="AX108" i="2"/>
  <c r="AX109" i="2"/>
  <c r="AX110" i="2"/>
  <c r="AX111" i="2"/>
  <c r="AX112" i="2"/>
  <c r="AX113" i="2"/>
  <c r="AX114" i="2"/>
  <c r="AX115" i="2"/>
  <c r="AX116" i="2"/>
  <c r="AX117" i="2"/>
  <c r="AX118" i="2"/>
  <c r="AX119" i="2"/>
  <c r="AX120" i="2"/>
  <c r="AX121" i="2"/>
  <c r="AX122" i="2"/>
  <c r="AX123" i="2"/>
  <c r="AX124" i="2"/>
  <c r="AX125" i="2"/>
  <c r="AX126" i="2"/>
  <c r="AX127" i="2"/>
  <c r="AX128" i="2"/>
  <c r="AX129" i="2"/>
  <c r="AX130" i="2"/>
  <c r="AX131" i="2"/>
  <c r="AX132" i="2"/>
  <c r="AX133" i="2"/>
  <c r="AX134" i="2"/>
  <c r="AX135" i="2"/>
  <c r="AX136" i="2"/>
  <c r="AX137" i="2"/>
  <c r="AX138" i="2"/>
  <c r="AX139" i="2"/>
  <c r="AX140" i="2"/>
  <c r="AX141" i="2"/>
  <c r="AX142" i="2"/>
  <c r="AX143" i="2"/>
  <c r="AX144" i="2"/>
  <c r="AX145" i="2"/>
  <c r="AX146" i="2"/>
  <c r="AX147" i="2"/>
  <c r="AX148" i="2"/>
  <c r="AX149" i="2"/>
  <c r="AX150" i="2"/>
  <c r="AX151" i="2"/>
  <c r="AX152" i="2"/>
  <c r="AX153" i="2"/>
  <c r="AX154" i="2"/>
  <c r="AX155" i="2"/>
  <c r="AX156" i="2"/>
  <c r="AX157" i="2"/>
  <c r="AX158" i="2"/>
  <c r="AX159" i="2"/>
  <c r="AX160" i="2"/>
  <c r="AX161" i="2"/>
  <c r="AX162" i="2"/>
  <c r="AX163" i="2"/>
  <c r="AX164" i="2"/>
  <c r="AX165" i="2"/>
  <c r="AX166" i="2"/>
  <c r="AX167" i="2"/>
  <c r="AX168" i="2"/>
  <c r="AX169" i="2"/>
  <c r="AX170" i="2"/>
  <c r="AX171" i="2"/>
  <c r="AX172" i="2"/>
  <c r="AX173" i="2"/>
  <c r="AX174" i="2"/>
  <c r="AX175" i="2"/>
  <c r="AX176" i="2"/>
  <c r="AX177" i="2"/>
  <c r="AX178" i="2"/>
  <c r="AX179" i="2"/>
  <c r="AX180" i="2"/>
  <c r="AX181" i="2"/>
  <c r="AX182" i="2"/>
  <c r="AX183" i="2"/>
  <c r="AX184" i="2"/>
  <c r="AX185" i="2"/>
  <c r="AX186" i="2"/>
  <c r="AX187" i="2"/>
  <c r="AX188" i="2"/>
  <c r="AX189" i="2"/>
  <c r="AX190" i="2"/>
  <c r="AX191" i="2"/>
  <c r="AX192" i="2"/>
  <c r="AX193" i="2"/>
  <c r="AX194" i="2"/>
  <c r="AX195" i="2"/>
  <c r="AX196" i="2"/>
  <c r="AX197" i="2"/>
  <c r="AX198" i="2"/>
  <c r="AX199" i="2"/>
  <c r="AX200" i="2"/>
  <c r="AX201" i="2"/>
  <c r="AX202" i="2"/>
  <c r="AX203" i="2"/>
  <c r="AX204" i="2"/>
  <c r="AX205" i="2"/>
  <c r="AX206" i="2"/>
  <c r="AX207" i="2"/>
  <c r="AX208" i="2"/>
  <c r="AX209" i="2"/>
  <c r="AX210" i="2"/>
  <c r="AX211" i="2"/>
  <c r="AX212" i="2"/>
  <c r="AX213" i="2"/>
  <c r="AX214" i="2"/>
  <c r="AX215" i="2"/>
  <c r="AX216" i="2"/>
  <c r="AX217" i="2"/>
  <c r="AX218" i="2"/>
  <c r="AX219" i="2"/>
  <c r="AX220" i="2"/>
  <c r="AX221" i="2"/>
  <c r="AX222" i="2"/>
  <c r="AX223" i="2"/>
  <c r="AX224" i="2"/>
  <c r="AX225" i="2"/>
  <c r="AX226" i="2"/>
  <c r="AX227" i="2"/>
  <c r="AX228" i="2"/>
  <c r="AX229" i="2"/>
  <c r="AX230" i="2"/>
  <c r="AX231" i="2"/>
  <c r="AX232" i="2"/>
  <c r="AX233" i="2"/>
  <c r="AX234" i="2"/>
  <c r="AX235" i="2"/>
  <c r="AX236" i="2"/>
  <c r="AX237" i="2"/>
  <c r="AX238" i="2"/>
  <c r="AX239" i="2"/>
  <c r="AX240" i="2"/>
  <c r="AX241" i="2"/>
  <c r="AX242" i="2"/>
  <c r="AX243" i="2"/>
  <c r="AX244" i="2"/>
  <c r="AX245" i="2"/>
  <c r="AX246" i="2"/>
  <c r="AX247" i="2"/>
  <c r="AX248" i="2"/>
  <c r="AX249" i="2"/>
  <c r="AX250" i="2"/>
  <c r="AX251" i="2"/>
  <c r="AX252" i="2"/>
  <c r="AX253" i="2"/>
  <c r="AX254" i="2"/>
  <c r="AX255" i="2"/>
  <c r="AX256" i="2"/>
  <c r="AX257" i="2"/>
  <c r="AX258" i="2"/>
  <c r="AX259" i="2"/>
  <c r="AX260" i="2"/>
  <c r="AX261" i="2"/>
  <c r="AX262" i="2"/>
  <c r="AX263" i="2"/>
  <c r="AX264" i="2"/>
  <c r="AX265" i="2"/>
  <c r="AX266" i="2"/>
  <c r="AX267" i="2"/>
  <c r="AX268" i="2"/>
  <c r="AX269" i="2"/>
  <c r="AX270" i="2"/>
  <c r="AX271" i="2"/>
  <c r="AX272" i="2"/>
  <c r="AX273" i="2"/>
  <c r="AX274" i="2"/>
  <c r="AX275" i="2"/>
  <c r="AX276" i="2"/>
  <c r="AX277" i="2"/>
  <c r="AX278" i="2"/>
  <c r="AX279" i="2"/>
  <c r="AX280" i="2"/>
  <c r="AX281" i="2"/>
  <c r="AX282" i="2"/>
  <c r="AX283" i="2"/>
  <c r="AX284" i="2"/>
  <c r="AX285" i="2"/>
  <c r="AX286" i="2"/>
  <c r="AX287" i="2"/>
  <c r="AX288" i="2"/>
  <c r="AX289" i="2"/>
  <c r="AX290" i="2"/>
  <c r="AX291" i="2"/>
  <c r="AX292" i="2"/>
  <c r="AX293" i="2"/>
  <c r="AX294" i="2"/>
  <c r="AX295" i="2"/>
  <c r="AX296" i="2"/>
  <c r="AX297" i="2"/>
  <c r="AX298" i="2"/>
  <c r="AX299" i="2"/>
  <c r="AX300" i="2"/>
  <c r="AV9" i="2"/>
  <c r="AV10" i="2"/>
  <c r="AV11" i="2"/>
  <c r="AV12" i="2"/>
  <c r="AV13" i="2"/>
  <c r="AV14" i="2"/>
  <c r="AV15" i="2"/>
  <c r="AV16" i="2"/>
  <c r="AV17" i="2"/>
  <c r="AV18" i="2"/>
  <c r="AV19" i="2"/>
  <c r="AV20" i="2"/>
  <c r="AV21" i="2"/>
  <c r="AV22" i="2"/>
  <c r="AV23" i="2"/>
  <c r="AV24" i="2"/>
  <c r="AV25" i="2"/>
  <c r="AV26" i="2"/>
  <c r="AV27" i="2"/>
  <c r="AV28" i="2"/>
  <c r="AV29" i="2"/>
  <c r="AV30" i="2"/>
  <c r="AV31" i="2"/>
  <c r="AV32" i="2"/>
  <c r="AV33" i="2"/>
  <c r="AV34" i="2"/>
  <c r="AV35" i="2"/>
  <c r="AV36" i="2"/>
  <c r="AV37" i="2"/>
  <c r="AV38" i="2"/>
  <c r="AV39" i="2"/>
  <c r="AV40" i="2"/>
  <c r="AV41" i="2"/>
  <c r="AV42" i="2"/>
  <c r="AV43" i="2"/>
  <c r="AV44" i="2"/>
  <c r="AV45" i="2"/>
  <c r="AV46" i="2"/>
  <c r="AV47" i="2"/>
  <c r="AV48" i="2"/>
  <c r="AV49" i="2"/>
  <c r="AV50" i="2"/>
  <c r="AV51" i="2"/>
  <c r="AV52" i="2"/>
  <c r="AV53" i="2"/>
  <c r="AV54" i="2"/>
  <c r="AV55" i="2"/>
  <c r="AV56" i="2"/>
  <c r="AV57" i="2"/>
  <c r="AV58" i="2"/>
  <c r="AV59" i="2"/>
  <c r="AV60" i="2"/>
  <c r="AV61" i="2"/>
  <c r="AV62" i="2"/>
  <c r="AV63" i="2"/>
  <c r="AV64" i="2"/>
  <c r="AV65" i="2"/>
  <c r="AV66" i="2"/>
  <c r="AV67" i="2"/>
  <c r="AV68" i="2"/>
  <c r="AV69" i="2"/>
  <c r="AV70" i="2"/>
  <c r="AV71" i="2"/>
  <c r="AV72" i="2"/>
  <c r="AV73" i="2"/>
  <c r="AV74" i="2"/>
  <c r="AV75" i="2"/>
  <c r="AV76" i="2"/>
  <c r="AV77" i="2"/>
  <c r="AV78" i="2"/>
  <c r="AV79" i="2"/>
  <c r="AV80" i="2"/>
  <c r="AV81" i="2"/>
  <c r="AV82" i="2"/>
  <c r="AV83" i="2"/>
  <c r="AV84" i="2"/>
  <c r="AV85" i="2"/>
  <c r="AV86" i="2"/>
  <c r="AV87" i="2"/>
  <c r="AV88" i="2"/>
  <c r="AV89" i="2"/>
  <c r="AV90" i="2"/>
  <c r="AV91" i="2"/>
  <c r="AV92" i="2"/>
  <c r="AV93" i="2"/>
  <c r="AV94" i="2"/>
  <c r="AV95" i="2"/>
  <c r="AV96" i="2"/>
  <c r="AV97" i="2"/>
  <c r="AV98" i="2"/>
  <c r="AV99" i="2"/>
  <c r="AV100" i="2"/>
  <c r="AV101" i="2"/>
  <c r="AV102" i="2"/>
  <c r="AV103" i="2"/>
  <c r="AV104" i="2"/>
  <c r="AV105" i="2"/>
  <c r="AV106" i="2"/>
  <c r="AV107" i="2"/>
  <c r="AV108" i="2"/>
  <c r="AV109" i="2"/>
  <c r="AV110" i="2"/>
  <c r="AV111" i="2"/>
  <c r="AV112" i="2"/>
  <c r="AV113" i="2"/>
  <c r="AV114" i="2"/>
  <c r="AV115" i="2"/>
  <c r="AV116" i="2"/>
  <c r="AV117" i="2"/>
  <c r="AV118" i="2"/>
  <c r="AV119" i="2"/>
  <c r="AV120" i="2"/>
  <c r="AV121" i="2"/>
  <c r="AV122" i="2"/>
  <c r="AV123" i="2"/>
  <c r="AV124" i="2"/>
  <c r="AV125" i="2"/>
  <c r="AV126" i="2"/>
  <c r="AV127" i="2"/>
  <c r="AV128" i="2"/>
  <c r="AV129" i="2"/>
  <c r="AV130" i="2"/>
  <c r="AV131" i="2"/>
  <c r="AV132" i="2"/>
  <c r="AV133" i="2"/>
  <c r="AV134" i="2"/>
  <c r="AV135" i="2"/>
  <c r="AV136" i="2"/>
  <c r="AV137" i="2"/>
  <c r="AV138" i="2"/>
  <c r="AV139" i="2"/>
  <c r="AV140" i="2"/>
  <c r="AV141" i="2"/>
  <c r="AV142" i="2"/>
  <c r="AV143" i="2"/>
  <c r="AV144" i="2"/>
  <c r="AV145" i="2"/>
  <c r="AV146" i="2"/>
  <c r="AV147" i="2"/>
  <c r="AV148" i="2"/>
  <c r="AV149" i="2"/>
  <c r="AV150" i="2"/>
  <c r="AV151" i="2"/>
  <c r="AV152" i="2"/>
  <c r="AV153" i="2"/>
  <c r="AV154" i="2"/>
  <c r="AV155" i="2"/>
  <c r="AV156" i="2"/>
  <c r="AV157" i="2"/>
  <c r="AV158" i="2"/>
  <c r="AV159" i="2"/>
  <c r="AV160" i="2"/>
  <c r="AV161" i="2"/>
  <c r="AV162" i="2"/>
  <c r="AV163" i="2"/>
  <c r="AV164" i="2"/>
  <c r="AV165" i="2"/>
  <c r="AV166" i="2"/>
  <c r="AV167" i="2"/>
  <c r="AV168" i="2"/>
  <c r="AV169" i="2"/>
  <c r="AV170" i="2"/>
  <c r="AV171" i="2"/>
  <c r="AV172" i="2"/>
  <c r="AV173" i="2"/>
  <c r="AV174" i="2"/>
  <c r="AV175" i="2"/>
  <c r="AV176" i="2"/>
  <c r="AV177" i="2"/>
  <c r="AV178" i="2"/>
  <c r="AV179" i="2"/>
  <c r="AV180" i="2"/>
  <c r="AV181" i="2"/>
  <c r="AV182" i="2"/>
  <c r="AV183" i="2"/>
  <c r="AV184" i="2"/>
  <c r="AV185" i="2"/>
  <c r="AV186" i="2"/>
  <c r="AV187" i="2"/>
  <c r="AV188" i="2"/>
  <c r="AV189" i="2"/>
  <c r="AV190" i="2"/>
  <c r="AV191" i="2"/>
  <c r="AV192" i="2"/>
  <c r="AV193" i="2"/>
  <c r="AV194" i="2"/>
  <c r="AV195" i="2"/>
  <c r="AV196" i="2"/>
  <c r="AV197" i="2"/>
  <c r="AV198" i="2"/>
  <c r="AV199" i="2"/>
  <c r="AV200" i="2"/>
  <c r="AV201" i="2"/>
  <c r="AV202" i="2"/>
  <c r="AV203" i="2"/>
  <c r="AV204" i="2"/>
  <c r="AV205" i="2"/>
  <c r="AV206" i="2"/>
  <c r="AV207" i="2"/>
  <c r="AV208" i="2"/>
  <c r="AV209" i="2"/>
  <c r="AV210" i="2"/>
  <c r="AV211" i="2"/>
  <c r="AV212" i="2"/>
  <c r="AV213" i="2"/>
  <c r="AV214" i="2"/>
  <c r="AV215" i="2"/>
  <c r="AV216" i="2"/>
  <c r="AV217" i="2"/>
  <c r="AV218" i="2"/>
  <c r="AV219" i="2"/>
  <c r="AV220" i="2"/>
  <c r="AV221" i="2"/>
  <c r="AV222" i="2"/>
  <c r="AV223" i="2"/>
  <c r="AV224" i="2"/>
  <c r="AV225" i="2"/>
  <c r="AV226" i="2"/>
  <c r="AV227" i="2"/>
  <c r="AV228" i="2"/>
  <c r="AV229" i="2"/>
  <c r="AV230" i="2"/>
  <c r="AV231" i="2"/>
  <c r="AV232" i="2"/>
  <c r="AV233" i="2"/>
  <c r="AV234" i="2"/>
  <c r="AV235" i="2"/>
  <c r="AV236" i="2"/>
  <c r="AV237" i="2"/>
  <c r="AV238" i="2"/>
  <c r="AV239" i="2"/>
  <c r="AV240" i="2"/>
  <c r="AV241" i="2"/>
  <c r="AV242" i="2"/>
  <c r="AV243" i="2"/>
  <c r="AV244" i="2"/>
  <c r="AV245" i="2"/>
  <c r="AV246" i="2"/>
  <c r="AV247" i="2"/>
  <c r="AV248" i="2"/>
  <c r="AV249" i="2"/>
  <c r="AV250" i="2"/>
  <c r="AV251" i="2"/>
  <c r="AV252" i="2"/>
  <c r="AV253" i="2"/>
  <c r="AV254" i="2"/>
  <c r="AV255" i="2"/>
  <c r="AV256" i="2"/>
  <c r="AV257" i="2"/>
  <c r="AV258" i="2"/>
  <c r="AV259" i="2"/>
  <c r="AV260" i="2"/>
  <c r="AV261" i="2"/>
  <c r="AV262" i="2"/>
  <c r="AV263" i="2"/>
  <c r="AV264" i="2"/>
  <c r="AV265" i="2"/>
  <c r="AV266" i="2"/>
  <c r="AV267" i="2"/>
  <c r="AV268" i="2"/>
  <c r="AV269" i="2"/>
  <c r="AV270" i="2"/>
  <c r="AV271" i="2"/>
  <c r="AV272" i="2"/>
  <c r="AV273" i="2"/>
  <c r="AV274" i="2"/>
  <c r="AV275" i="2"/>
  <c r="AV276" i="2"/>
  <c r="AV277" i="2"/>
  <c r="AV278" i="2"/>
  <c r="AV279" i="2"/>
  <c r="AV280" i="2"/>
  <c r="AV281" i="2"/>
  <c r="AV282" i="2"/>
  <c r="AV283" i="2"/>
  <c r="AV284" i="2"/>
  <c r="AV285" i="2"/>
  <c r="AV286" i="2"/>
  <c r="AV287" i="2"/>
  <c r="AV288" i="2"/>
  <c r="AV289" i="2"/>
  <c r="AV290" i="2"/>
  <c r="AV291" i="2"/>
  <c r="AV292" i="2"/>
  <c r="AV293" i="2"/>
  <c r="AV294" i="2"/>
  <c r="AV295" i="2"/>
  <c r="AV296" i="2"/>
  <c r="AV297" i="2"/>
  <c r="AV298" i="2"/>
  <c r="AV299" i="2"/>
  <c r="AV300" i="2"/>
  <c r="AT9" i="2"/>
  <c r="AT10" i="2"/>
  <c r="AT11" i="2"/>
  <c r="AT12" i="2"/>
  <c r="AT13" i="2"/>
  <c r="AT14" i="2"/>
  <c r="AT15" i="2"/>
  <c r="AT16" i="2"/>
  <c r="AT17" i="2"/>
  <c r="AT18" i="2"/>
  <c r="AT19" i="2"/>
  <c r="AT20" i="2"/>
  <c r="AT21" i="2"/>
  <c r="AT22" i="2"/>
  <c r="AT23" i="2"/>
  <c r="AT24" i="2"/>
  <c r="AT25" i="2"/>
  <c r="AT26" i="2"/>
  <c r="AT27" i="2"/>
  <c r="AT28" i="2"/>
  <c r="AT29" i="2"/>
  <c r="AT30" i="2"/>
  <c r="AT31" i="2"/>
  <c r="AT32" i="2"/>
  <c r="AT33" i="2"/>
  <c r="AT34" i="2"/>
  <c r="AT35" i="2"/>
  <c r="AT36" i="2"/>
  <c r="AT37" i="2"/>
  <c r="AT38" i="2"/>
  <c r="AT39" i="2"/>
  <c r="AT40" i="2"/>
  <c r="AT41" i="2"/>
  <c r="AT42" i="2"/>
  <c r="AT43" i="2"/>
  <c r="AT44" i="2"/>
  <c r="AT45" i="2"/>
  <c r="AT46" i="2"/>
  <c r="AT47" i="2"/>
  <c r="AT48" i="2"/>
  <c r="AT49" i="2"/>
  <c r="AT50" i="2"/>
  <c r="AT51" i="2"/>
  <c r="AT52" i="2"/>
  <c r="AT53" i="2"/>
  <c r="AT54" i="2"/>
  <c r="AT55" i="2"/>
  <c r="AT56" i="2"/>
  <c r="AT57" i="2"/>
  <c r="AT58" i="2"/>
  <c r="AT59" i="2"/>
  <c r="AT60" i="2"/>
  <c r="AT61" i="2"/>
  <c r="AT62" i="2"/>
  <c r="AT63" i="2"/>
  <c r="AT64" i="2"/>
  <c r="AT65" i="2"/>
  <c r="AT66" i="2"/>
  <c r="AT67" i="2"/>
  <c r="AT68" i="2"/>
  <c r="AT69" i="2"/>
  <c r="AT70" i="2"/>
  <c r="AT71" i="2"/>
  <c r="AT72" i="2"/>
  <c r="AT73" i="2"/>
  <c r="AT74" i="2"/>
  <c r="AT75" i="2"/>
  <c r="AT76" i="2"/>
  <c r="AT77" i="2"/>
  <c r="AT78" i="2"/>
  <c r="AT79" i="2"/>
  <c r="AT80" i="2"/>
  <c r="AT81" i="2"/>
  <c r="AT82" i="2"/>
  <c r="AT83" i="2"/>
  <c r="AT84" i="2"/>
  <c r="AT85" i="2"/>
  <c r="AT86" i="2"/>
  <c r="AT87" i="2"/>
  <c r="AT88" i="2"/>
  <c r="AT89" i="2"/>
  <c r="AT90" i="2"/>
  <c r="AT91" i="2"/>
  <c r="AT92" i="2"/>
  <c r="AT93" i="2"/>
  <c r="AT94" i="2"/>
  <c r="AT95" i="2"/>
  <c r="AT96" i="2"/>
  <c r="AT97" i="2"/>
  <c r="AT98" i="2"/>
  <c r="AT99" i="2"/>
  <c r="AT100" i="2"/>
  <c r="AT101" i="2"/>
  <c r="AT102" i="2"/>
  <c r="AT103" i="2"/>
  <c r="AT104" i="2"/>
  <c r="AT105" i="2"/>
  <c r="AT106" i="2"/>
  <c r="AT107" i="2"/>
  <c r="AT108" i="2"/>
  <c r="AT109" i="2"/>
  <c r="AT110" i="2"/>
  <c r="AT111" i="2"/>
  <c r="AT112" i="2"/>
  <c r="AT113" i="2"/>
  <c r="AT114" i="2"/>
  <c r="AT115" i="2"/>
  <c r="AT116" i="2"/>
  <c r="AT117" i="2"/>
  <c r="AT118" i="2"/>
  <c r="AT119" i="2"/>
  <c r="AT120" i="2"/>
  <c r="AT121" i="2"/>
  <c r="AT122" i="2"/>
  <c r="AT123" i="2"/>
  <c r="AT124" i="2"/>
  <c r="AT125" i="2"/>
  <c r="AT126" i="2"/>
  <c r="AT127" i="2"/>
  <c r="AT128" i="2"/>
  <c r="AT129" i="2"/>
  <c r="AT130" i="2"/>
  <c r="AT131" i="2"/>
  <c r="AT132" i="2"/>
  <c r="AT133" i="2"/>
  <c r="AT134" i="2"/>
  <c r="AT135" i="2"/>
  <c r="AT136" i="2"/>
  <c r="AT137" i="2"/>
  <c r="AT138" i="2"/>
  <c r="AT139" i="2"/>
  <c r="AT140" i="2"/>
  <c r="AT141" i="2"/>
  <c r="AT142" i="2"/>
  <c r="AT143" i="2"/>
  <c r="AT144" i="2"/>
  <c r="AT145" i="2"/>
  <c r="AT146" i="2"/>
  <c r="AT147" i="2"/>
  <c r="AT148" i="2"/>
  <c r="AT149" i="2"/>
  <c r="AT150" i="2"/>
  <c r="AT151" i="2"/>
  <c r="AT152" i="2"/>
  <c r="AT153" i="2"/>
  <c r="AT154" i="2"/>
  <c r="AT155" i="2"/>
  <c r="AT156" i="2"/>
  <c r="AT157" i="2"/>
  <c r="AT158" i="2"/>
  <c r="AT159" i="2"/>
  <c r="AT160" i="2"/>
  <c r="AT161" i="2"/>
  <c r="AT162" i="2"/>
  <c r="AT163" i="2"/>
  <c r="AT164" i="2"/>
  <c r="AT165" i="2"/>
  <c r="AT166" i="2"/>
  <c r="AT167" i="2"/>
  <c r="AT168" i="2"/>
  <c r="AT169" i="2"/>
  <c r="AT170" i="2"/>
  <c r="AT171" i="2"/>
  <c r="AT172" i="2"/>
  <c r="AT173" i="2"/>
  <c r="AT174" i="2"/>
  <c r="AT175" i="2"/>
  <c r="AT176" i="2"/>
  <c r="AT177" i="2"/>
  <c r="AT178" i="2"/>
  <c r="AT179" i="2"/>
  <c r="AT180" i="2"/>
  <c r="AT181" i="2"/>
  <c r="AT182" i="2"/>
  <c r="AT183" i="2"/>
  <c r="AT184" i="2"/>
  <c r="AT185" i="2"/>
  <c r="AT186" i="2"/>
  <c r="AT187" i="2"/>
  <c r="AT188" i="2"/>
  <c r="AT189" i="2"/>
  <c r="AT190" i="2"/>
  <c r="AT191" i="2"/>
  <c r="AT192" i="2"/>
  <c r="AT193" i="2"/>
  <c r="AT194" i="2"/>
  <c r="AT195" i="2"/>
  <c r="AT196" i="2"/>
  <c r="AT197" i="2"/>
  <c r="AT198" i="2"/>
  <c r="AT199" i="2"/>
  <c r="AT200" i="2"/>
  <c r="AT201" i="2"/>
  <c r="AT202" i="2"/>
  <c r="AT203" i="2"/>
  <c r="AT204" i="2"/>
  <c r="AT205" i="2"/>
  <c r="AT206" i="2"/>
  <c r="AT207" i="2"/>
  <c r="AT208" i="2"/>
  <c r="AT209" i="2"/>
  <c r="AT210" i="2"/>
  <c r="AT211" i="2"/>
  <c r="AT212" i="2"/>
  <c r="AT213" i="2"/>
  <c r="AT214" i="2"/>
  <c r="AT215" i="2"/>
  <c r="AT216" i="2"/>
  <c r="AT217" i="2"/>
  <c r="AT218" i="2"/>
  <c r="AT219" i="2"/>
  <c r="AT220" i="2"/>
  <c r="AT221" i="2"/>
  <c r="AT222" i="2"/>
  <c r="AT223" i="2"/>
  <c r="AT224" i="2"/>
  <c r="AT225" i="2"/>
  <c r="AT226" i="2"/>
  <c r="AT227" i="2"/>
  <c r="AT228" i="2"/>
  <c r="AT229" i="2"/>
  <c r="AT230" i="2"/>
  <c r="AT231" i="2"/>
  <c r="AT232" i="2"/>
  <c r="AT233" i="2"/>
  <c r="AT234" i="2"/>
  <c r="AT235" i="2"/>
  <c r="AT236" i="2"/>
  <c r="AT237" i="2"/>
  <c r="AT238" i="2"/>
  <c r="AT239" i="2"/>
  <c r="AT240" i="2"/>
  <c r="AT241" i="2"/>
  <c r="AT242" i="2"/>
  <c r="AT243" i="2"/>
  <c r="AT244" i="2"/>
  <c r="AT245" i="2"/>
  <c r="AT246" i="2"/>
  <c r="AT247" i="2"/>
  <c r="AT248" i="2"/>
  <c r="AT249" i="2"/>
  <c r="AT250" i="2"/>
  <c r="AT251" i="2"/>
  <c r="AT252" i="2"/>
  <c r="AT253" i="2"/>
  <c r="AT254" i="2"/>
  <c r="AT255" i="2"/>
  <c r="AT256" i="2"/>
  <c r="AT257" i="2"/>
  <c r="AT258" i="2"/>
  <c r="AT259" i="2"/>
  <c r="AT260" i="2"/>
  <c r="AT261" i="2"/>
  <c r="AT262" i="2"/>
  <c r="AT263" i="2"/>
  <c r="AT264" i="2"/>
  <c r="AT265" i="2"/>
  <c r="AT266" i="2"/>
  <c r="AT267" i="2"/>
  <c r="AT268" i="2"/>
  <c r="AT269" i="2"/>
  <c r="AT270" i="2"/>
  <c r="AT271" i="2"/>
  <c r="AT272" i="2"/>
  <c r="AT273" i="2"/>
  <c r="AT274" i="2"/>
  <c r="AT275" i="2"/>
  <c r="AT276" i="2"/>
  <c r="AT277" i="2"/>
  <c r="AT278" i="2"/>
  <c r="AT279" i="2"/>
  <c r="AT280" i="2"/>
  <c r="AT281" i="2"/>
  <c r="AT282" i="2"/>
  <c r="AT283" i="2"/>
  <c r="AT284" i="2"/>
  <c r="AT285" i="2"/>
  <c r="AT286" i="2"/>
  <c r="AT287" i="2"/>
  <c r="AT288" i="2"/>
  <c r="AT289" i="2"/>
  <c r="AT290" i="2"/>
  <c r="AT291" i="2"/>
  <c r="AT292" i="2"/>
  <c r="AT293" i="2"/>
  <c r="AT294" i="2"/>
  <c r="AT295" i="2"/>
  <c r="AT296" i="2"/>
  <c r="AT297" i="2"/>
  <c r="AT298" i="2"/>
  <c r="AT299" i="2"/>
  <c r="AT300" i="2"/>
  <c r="AJ9" i="2"/>
  <c r="AR9" i="2"/>
  <c r="AJ10" i="2"/>
  <c r="AR10" i="2"/>
  <c r="AJ11" i="2"/>
  <c r="AR11" i="2"/>
  <c r="AR12" i="2"/>
  <c r="AR13" i="2"/>
  <c r="AR14" i="2"/>
  <c r="AR15" i="2"/>
  <c r="AR16" i="2"/>
  <c r="AR17" i="2"/>
  <c r="AR18" i="2"/>
  <c r="AR19" i="2"/>
  <c r="AR20" i="2"/>
  <c r="AR21" i="2"/>
  <c r="AR22" i="2"/>
  <c r="AR23" i="2"/>
  <c r="AR24" i="2"/>
  <c r="AR25" i="2"/>
  <c r="AR26" i="2"/>
  <c r="AR27" i="2"/>
  <c r="AR28" i="2"/>
  <c r="AR29" i="2"/>
  <c r="AR30" i="2"/>
  <c r="AR31" i="2"/>
  <c r="AR32" i="2"/>
  <c r="AR33" i="2"/>
  <c r="AR34" i="2"/>
  <c r="AR35" i="2"/>
  <c r="AR36" i="2"/>
  <c r="AR37" i="2"/>
  <c r="AR38" i="2"/>
  <c r="AR39" i="2"/>
  <c r="AR40" i="2"/>
  <c r="AR41" i="2"/>
  <c r="AR42" i="2"/>
  <c r="AR43" i="2"/>
  <c r="AR44" i="2"/>
  <c r="AR45" i="2"/>
  <c r="AR46" i="2"/>
  <c r="AR47" i="2"/>
  <c r="AR48" i="2"/>
  <c r="AR49" i="2"/>
  <c r="AR50" i="2"/>
  <c r="AR51" i="2"/>
  <c r="AR52" i="2"/>
  <c r="AR53" i="2"/>
  <c r="AR54" i="2"/>
  <c r="AR55" i="2"/>
  <c r="AR56" i="2"/>
  <c r="AR57" i="2"/>
  <c r="AR58" i="2"/>
  <c r="AR59" i="2"/>
  <c r="AR60" i="2"/>
  <c r="AR61" i="2"/>
  <c r="AR62" i="2"/>
  <c r="AR63" i="2"/>
  <c r="AR64" i="2"/>
  <c r="AR65" i="2"/>
  <c r="AR66" i="2"/>
  <c r="AR67" i="2"/>
  <c r="AR68" i="2"/>
  <c r="AR69" i="2"/>
  <c r="AR70" i="2"/>
  <c r="AR71" i="2"/>
  <c r="AR72" i="2"/>
  <c r="AR73" i="2"/>
  <c r="AR74" i="2"/>
  <c r="AR75" i="2"/>
  <c r="AR76" i="2"/>
  <c r="AR77" i="2"/>
  <c r="AR78" i="2"/>
  <c r="AR79" i="2"/>
  <c r="AR80" i="2"/>
  <c r="AR81" i="2"/>
  <c r="AR82" i="2"/>
  <c r="AR83" i="2"/>
  <c r="AR84" i="2"/>
  <c r="AR85" i="2"/>
  <c r="AR86" i="2"/>
  <c r="AR87" i="2"/>
  <c r="AR88" i="2"/>
  <c r="AR89" i="2"/>
  <c r="AR90" i="2"/>
  <c r="AR91" i="2"/>
  <c r="AR92" i="2"/>
  <c r="AR93" i="2"/>
  <c r="AR94" i="2"/>
  <c r="AR95" i="2"/>
  <c r="AR96" i="2"/>
  <c r="AR97" i="2"/>
  <c r="AR98" i="2"/>
  <c r="AR99" i="2"/>
  <c r="AR100" i="2"/>
  <c r="AR101" i="2"/>
  <c r="AR102" i="2"/>
  <c r="AR103" i="2"/>
  <c r="AR104" i="2"/>
  <c r="AR105" i="2"/>
  <c r="AR106" i="2"/>
  <c r="AR107" i="2"/>
  <c r="AR108" i="2"/>
  <c r="AR109" i="2"/>
  <c r="AR110" i="2"/>
  <c r="AR111" i="2"/>
  <c r="AR112" i="2"/>
  <c r="AR113" i="2"/>
  <c r="AR114" i="2"/>
  <c r="AR115" i="2"/>
  <c r="AR116" i="2"/>
  <c r="AR117" i="2"/>
  <c r="AR118" i="2"/>
  <c r="AR119" i="2"/>
  <c r="AR120" i="2"/>
  <c r="AR121" i="2"/>
  <c r="AR122" i="2"/>
  <c r="AR123" i="2"/>
  <c r="AR124" i="2"/>
  <c r="AR125" i="2"/>
  <c r="AR126" i="2"/>
  <c r="AR127" i="2"/>
  <c r="AR128" i="2"/>
  <c r="AR129" i="2"/>
  <c r="AR130" i="2"/>
  <c r="AR131" i="2"/>
  <c r="AR132" i="2"/>
  <c r="AR133" i="2"/>
  <c r="AR134" i="2"/>
  <c r="AR135" i="2"/>
  <c r="AR136" i="2"/>
  <c r="AR137" i="2"/>
  <c r="AR138" i="2"/>
  <c r="AR139" i="2"/>
  <c r="AR140" i="2"/>
  <c r="AR141" i="2"/>
  <c r="AR142" i="2"/>
  <c r="AR143" i="2"/>
  <c r="AR144" i="2"/>
  <c r="AR145" i="2"/>
  <c r="AR146" i="2"/>
  <c r="AR147" i="2"/>
  <c r="AR148" i="2"/>
  <c r="AR149" i="2"/>
  <c r="AR150" i="2"/>
  <c r="AR151" i="2"/>
  <c r="AR152" i="2"/>
  <c r="AR153" i="2"/>
  <c r="AR154" i="2"/>
  <c r="AR155" i="2"/>
  <c r="AR156" i="2"/>
  <c r="AR157" i="2"/>
  <c r="AR158" i="2"/>
  <c r="AR159" i="2"/>
  <c r="AR160" i="2"/>
  <c r="AR161" i="2"/>
  <c r="AR162" i="2"/>
  <c r="AR163" i="2"/>
  <c r="AR164" i="2"/>
  <c r="AR165" i="2"/>
  <c r="AR166" i="2"/>
  <c r="AR167" i="2"/>
  <c r="AR168" i="2"/>
  <c r="AR169" i="2"/>
  <c r="AR170" i="2"/>
  <c r="AR171" i="2"/>
  <c r="AR172" i="2"/>
  <c r="AR173" i="2"/>
  <c r="AR174" i="2"/>
  <c r="AR175" i="2"/>
  <c r="AR176" i="2"/>
  <c r="AR177" i="2"/>
  <c r="AR178" i="2"/>
  <c r="AR179" i="2"/>
  <c r="AR180" i="2"/>
  <c r="AR181" i="2"/>
  <c r="AR182" i="2"/>
  <c r="AR183" i="2"/>
  <c r="AR184" i="2"/>
  <c r="AR185" i="2"/>
  <c r="AR186" i="2"/>
  <c r="AR187" i="2"/>
  <c r="AR188" i="2"/>
  <c r="AR189" i="2"/>
  <c r="AR190" i="2"/>
  <c r="AR191" i="2"/>
  <c r="AR192" i="2"/>
  <c r="AR193" i="2"/>
  <c r="AR194" i="2"/>
  <c r="AR195" i="2"/>
  <c r="AR196" i="2"/>
  <c r="AR197" i="2"/>
  <c r="AR198" i="2"/>
  <c r="AR199" i="2"/>
  <c r="AR200" i="2"/>
  <c r="AR201" i="2"/>
  <c r="AR202" i="2"/>
  <c r="AR203" i="2"/>
  <c r="AR204" i="2"/>
  <c r="AR205" i="2"/>
  <c r="AR206" i="2"/>
  <c r="AR207" i="2"/>
  <c r="AR208" i="2"/>
  <c r="AR209" i="2"/>
  <c r="AR210" i="2"/>
  <c r="AR211" i="2"/>
  <c r="AR212" i="2"/>
  <c r="AR213" i="2"/>
  <c r="AR214" i="2"/>
  <c r="AR215" i="2"/>
  <c r="AR216" i="2"/>
  <c r="AR217" i="2"/>
  <c r="AR218" i="2"/>
  <c r="AR219" i="2"/>
  <c r="AR220" i="2"/>
  <c r="AR221" i="2"/>
  <c r="AR222" i="2"/>
  <c r="AR223" i="2"/>
  <c r="AR224" i="2"/>
  <c r="AR225" i="2"/>
  <c r="AR226" i="2"/>
  <c r="AR227" i="2"/>
  <c r="AR228" i="2"/>
  <c r="AR229" i="2"/>
  <c r="AR230" i="2"/>
  <c r="AR231" i="2"/>
  <c r="AR232" i="2"/>
  <c r="AR233" i="2"/>
  <c r="AR234" i="2"/>
  <c r="AR235" i="2"/>
  <c r="AR236" i="2"/>
  <c r="AR237" i="2"/>
  <c r="AR238" i="2"/>
  <c r="AR239" i="2"/>
  <c r="AR240" i="2"/>
  <c r="AR241" i="2"/>
  <c r="AR242" i="2"/>
  <c r="AR243" i="2"/>
  <c r="AR244" i="2"/>
  <c r="AR245" i="2"/>
  <c r="AR246" i="2"/>
  <c r="AR247" i="2"/>
  <c r="AR248" i="2"/>
  <c r="AR249" i="2"/>
  <c r="AR250" i="2"/>
  <c r="AR251" i="2"/>
  <c r="AR252" i="2"/>
  <c r="AR253" i="2"/>
  <c r="AR254" i="2"/>
  <c r="AR255" i="2"/>
  <c r="AR256" i="2"/>
  <c r="AR257" i="2"/>
  <c r="AR258" i="2"/>
  <c r="AR259" i="2"/>
  <c r="AR260" i="2"/>
  <c r="AR261" i="2"/>
  <c r="AR262" i="2"/>
  <c r="AR263" i="2"/>
  <c r="AR264" i="2"/>
  <c r="AR265" i="2"/>
  <c r="AR266" i="2"/>
  <c r="AR267" i="2"/>
  <c r="AR268" i="2"/>
  <c r="AR269" i="2"/>
  <c r="AR270" i="2"/>
  <c r="AR271" i="2"/>
  <c r="AR272" i="2"/>
  <c r="AR273" i="2"/>
  <c r="AR274" i="2"/>
  <c r="AR275" i="2"/>
  <c r="AR276" i="2"/>
  <c r="AR277" i="2"/>
  <c r="AR278" i="2"/>
  <c r="AR279" i="2"/>
  <c r="AR280" i="2"/>
  <c r="AR281" i="2"/>
  <c r="AR282" i="2"/>
  <c r="AR283" i="2"/>
  <c r="AR284" i="2"/>
  <c r="AR285" i="2"/>
  <c r="AR286" i="2"/>
  <c r="AR287" i="2"/>
  <c r="AR288" i="2"/>
  <c r="AR289" i="2"/>
  <c r="AR290" i="2"/>
  <c r="AR291" i="2"/>
  <c r="AR292" i="2"/>
  <c r="AR293" i="2"/>
  <c r="AR294" i="2"/>
  <c r="AR295" i="2"/>
  <c r="AR296" i="2"/>
  <c r="AR297" i="2"/>
  <c r="AR298" i="2"/>
  <c r="AR299" i="2"/>
  <c r="AR300" i="2"/>
  <c r="AH9" i="2"/>
  <c r="AP9" i="2"/>
  <c r="AH10" i="2"/>
  <c r="AP10" i="2"/>
  <c r="AH11" i="2"/>
  <c r="AP11" i="2"/>
  <c r="AP12" i="2"/>
  <c r="AP13" i="2"/>
  <c r="AP14" i="2"/>
  <c r="AP15" i="2"/>
  <c r="AP16" i="2"/>
  <c r="AP17" i="2"/>
  <c r="AP18" i="2"/>
  <c r="AP19" i="2"/>
  <c r="AP20" i="2"/>
  <c r="AP21" i="2"/>
  <c r="AP22" i="2"/>
  <c r="AP23" i="2"/>
  <c r="AP24" i="2"/>
  <c r="AP25" i="2"/>
  <c r="AP26" i="2"/>
  <c r="AP27" i="2"/>
  <c r="AP28" i="2"/>
  <c r="AP29" i="2"/>
  <c r="AP30" i="2"/>
  <c r="AP31" i="2"/>
  <c r="AP32" i="2"/>
  <c r="AP33" i="2"/>
  <c r="AP34" i="2"/>
  <c r="AP35" i="2"/>
  <c r="AP36" i="2"/>
  <c r="AP37" i="2"/>
  <c r="AP38" i="2"/>
  <c r="AP39" i="2"/>
  <c r="AP40" i="2"/>
  <c r="AP41" i="2"/>
  <c r="AP42" i="2"/>
  <c r="AP43" i="2"/>
  <c r="AP44" i="2"/>
  <c r="AP45" i="2"/>
  <c r="AP46" i="2"/>
  <c r="AP47" i="2"/>
  <c r="AP48" i="2"/>
  <c r="AP49" i="2"/>
  <c r="AP50" i="2"/>
  <c r="AP51" i="2"/>
  <c r="AP52" i="2"/>
  <c r="AP53" i="2"/>
  <c r="AP54" i="2"/>
  <c r="AP55" i="2"/>
  <c r="AP56" i="2"/>
  <c r="AP57" i="2"/>
  <c r="AP58" i="2"/>
  <c r="AP59" i="2"/>
  <c r="AP60" i="2"/>
  <c r="AP61" i="2"/>
  <c r="AP62" i="2"/>
  <c r="AP63" i="2"/>
  <c r="AP64" i="2"/>
  <c r="AP65" i="2"/>
  <c r="AP66" i="2"/>
  <c r="AP67" i="2"/>
  <c r="AP68" i="2"/>
  <c r="AP69" i="2"/>
  <c r="AP70" i="2"/>
  <c r="AP71" i="2"/>
  <c r="AP72" i="2"/>
  <c r="AP73" i="2"/>
  <c r="AP74" i="2"/>
  <c r="AP75" i="2"/>
  <c r="AP76" i="2"/>
  <c r="AP77" i="2"/>
  <c r="AP78" i="2"/>
  <c r="AP79" i="2"/>
  <c r="AP80" i="2"/>
  <c r="AP81" i="2"/>
  <c r="AP82" i="2"/>
  <c r="AP83" i="2"/>
  <c r="AP84" i="2"/>
  <c r="AP85" i="2"/>
  <c r="AP86" i="2"/>
  <c r="AP87" i="2"/>
  <c r="AP88" i="2"/>
  <c r="AP89" i="2"/>
  <c r="AP90" i="2"/>
  <c r="AP91" i="2"/>
  <c r="AP92" i="2"/>
  <c r="AP93" i="2"/>
  <c r="AP94" i="2"/>
  <c r="AP95" i="2"/>
  <c r="AP96" i="2"/>
  <c r="AP97" i="2"/>
  <c r="AP98" i="2"/>
  <c r="AP99" i="2"/>
  <c r="AP100" i="2"/>
  <c r="AP101" i="2"/>
  <c r="AP102" i="2"/>
  <c r="AP103" i="2"/>
  <c r="AP104" i="2"/>
  <c r="AP105" i="2"/>
  <c r="AP106" i="2"/>
  <c r="AP107" i="2"/>
  <c r="AP108" i="2"/>
  <c r="AP109" i="2"/>
  <c r="AP110" i="2"/>
  <c r="AP111" i="2"/>
  <c r="AP112" i="2"/>
  <c r="AP113" i="2"/>
  <c r="AP114" i="2"/>
  <c r="AP115" i="2"/>
  <c r="AP116" i="2"/>
  <c r="AP117" i="2"/>
  <c r="AP118" i="2"/>
  <c r="AP119" i="2"/>
  <c r="AP120" i="2"/>
  <c r="AP121" i="2"/>
  <c r="AP122" i="2"/>
  <c r="AP123" i="2"/>
  <c r="AP124" i="2"/>
  <c r="AP125" i="2"/>
  <c r="AP126" i="2"/>
  <c r="AP127" i="2"/>
  <c r="AP128" i="2"/>
  <c r="AP129" i="2"/>
  <c r="AP130" i="2"/>
  <c r="AP131" i="2"/>
  <c r="AP132" i="2"/>
  <c r="AP133" i="2"/>
  <c r="AP134" i="2"/>
  <c r="AP135" i="2"/>
  <c r="AP136" i="2"/>
  <c r="AP137" i="2"/>
  <c r="AP138" i="2"/>
  <c r="AP139" i="2"/>
  <c r="AP140" i="2"/>
  <c r="AP141" i="2"/>
  <c r="AP142" i="2"/>
  <c r="AP143" i="2"/>
  <c r="AP144" i="2"/>
  <c r="AP145" i="2"/>
  <c r="AP146" i="2"/>
  <c r="AP147" i="2"/>
  <c r="AP148" i="2"/>
  <c r="AP149" i="2"/>
  <c r="AP150" i="2"/>
  <c r="AP151" i="2"/>
  <c r="AP152" i="2"/>
  <c r="AP153" i="2"/>
  <c r="AP154" i="2"/>
  <c r="AP155" i="2"/>
  <c r="AP156" i="2"/>
  <c r="AP157" i="2"/>
  <c r="AP158" i="2"/>
  <c r="AP159" i="2"/>
  <c r="AP160" i="2"/>
  <c r="AP161" i="2"/>
  <c r="AP162" i="2"/>
  <c r="AP163" i="2"/>
  <c r="AP164" i="2"/>
  <c r="AP165" i="2"/>
  <c r="AP166" i="2"/>
  <c r="AP167" i="2"/>
  <c r="AP168" i="2"/>
  <c r="AP169" i="2"/>
  <c r="AP170" i="2"/>
  <c r="AP171" i="2"/>
  <c r="AP172" i="2"/>
  <c r="AP173" i="2"/>
  <c r="AP174" i="2"/>
  <c r="AP175" i="2"/>
  <c r="AP176" i="2"/>
  <c r="AP177" i="2"/>
  <c r="AP178" i="2"/>
  <c r="AP179" i="2"/>
  <c r="AP180" i="2"/>
  <c r="AP181" i="2"/>
  <c r="AP182" i="2"/>
  <c r="AP183" i="2"/>
  <c r="AP184" i="2"/>
  <c r="AP185" i="2"/>
  <c r="AP186" i="2"/>
  <c r="AP187" i="2"/>
  <c r="AP188" i="2"/>
  <c r="AP189" i="2"/>
  <c r="AP190" i="2"/>
  <c r="AP191" i="2"/>
  <c r="AP192" i="2"/>
  <c r="AP193" i="2"/>
  <c r="AP194" i="2"/>
  <c r="AP195" i="2"/>
  <c r="AP196" i="2"/>
  <c r="AP197" i="2"/>
  <c r="AP198" i="2"/>
  <c r="AP199" i="2"/>
  <c r="AP200" i="2"/>
  <c r="AP201" i="2"/>
  <c r="AP202" i="2"/>
  <c r="AP203" i="2"/>
  <c r="AP204" i="2"/>
  <c r="AP205" i="2"/>
  <c r="AP206" i="2"/>
  <c r="AP207" i="2"/>
  <c r="AP208" i="2"/>
  <c r="AP209" i="2"/>
  <c r="AP210" i="2"/>
  <c r="AP211" i="2"/>
  <c r="AP212" i="2"/>
  <c r="AP213" i="2"/>
  <c r="AP214" i="2"/>
  <c r="AP215" i="2"/>
  <c r="AP216" i="2"/>
  <c r="AP217" i="2"/>
  <c r="AP218" i="2"/>
  <c r="AP219" i="2"/>
  <c r="AP220" i="2"/>
  <c r="AP221" i="2"/>
  <c r="AP222" i="2"/>
  <c r="AP223" i="2"/>
  <c r="AP224" i="2"/>
  <c r="AP225" i="2"/>
  <c r="AP226" i="2"/>
  <c r="AP227" i="2"/>
  <c r="AP228" i="2"/>
  <c r="AP229" i="2"/>
  <c r="AP230" i="2"/>
  <c r="AP231" i="2"/>
  <c r="AP232" i="2"/>
  <c r="AP233" i="2"/>
  <c r="AP234" i="2"/>
  <c r="AP235" i="2"/>
  <c r="AP236" i="2"/>
  <c r="AP237" i="2"/>
  <c r="AP238" i="2"/>
  <c r="AP239" i="2"/>
  <c r="AP240" i="2"/>
  <c r="AP241" i="2"/>
  <c r="AP242" i="2"/>
  <c r="AP243" i="2"/>
  <c r="AP244" i="2"/>
  <c r="AP245" i="2"/>
  <c r="AP246" i="2"/>
  <c r="AP247" i="2"/>
  <c r="AP248" i="2"/>
  <c r="AP249" i="2"/>
  <c r="AP250" i="2"/>
  <c r="AP251" i="2"/>
  <c r="AP252" i="2"/>
  <c r="AP253" i="2"/>
  <c r="AP254" i="2"/>
  <c r="AP255" i="2"/>
  <c r="AP256" i="2"/>
  <c r="AP257" i="2"/>
  <c r="AP258" i="2"/>
  <c r="AP259" i="2"/>
  <c r="AP260" i="2"/>
  <c r="AP261" i="2"/>
  <c r="AP262" i="2"/>
  <c r="AP263" i="2"/>
  <c r="AP264" i="2"/>
  <c r="AP265" i="2"/>
  <c r="AP266" i="2"/>
  <c r="AP267" i="2"/>
  <c r="AP268" i="2"/>
  <c r="AP269" i="2"/>
  <c r="AP270" i="2"/>
  <c r="AP271" i="2"/>
  <c r="AP272" i="2"/>
  <c r="AP273" i="2"/>
  <c r="AP274" i="2"/>
  <c r="AP275" i="2"/>
  <c r="AP276" i="2"/>
  <c r="AP277" i="2"/>
  <c r="AP278" i="2"/>
  <c r="AP279" i="2"/>
  <c r="AP280" i="2"/>
  <c r="AP281" i="2"/>
  <c r="AP282" i="2"/>
  <c r="AP283" i="2"/>
  <c r="AP284" i="2"/>
  <c r="AP285" i="2"/>
  <c r="AP286" i="2"/>
  <c r="AP287" i="2"/>
  <c r="AP288" i="2"/>
  <c r="AP289" i="2"/>
  <c r="AP290" i="2"/>
  <c r="AP291" i="2"/>
  <c r="AP292" i="2"/>
  <c r="AP293" i="2"/>
  <c r="AP294" i="2"/>
  <c r="AP295" i="2"/>
  <c r="AP296" i="2"/>
  <c r="AP297" i="2"/>
  <c r="AP298" i="2"/>
  <c r="AP299" i="2"/>
  <c r="AP300" i="2"/>
  <c r="AF9" i="2"/>
  <c r="AN9" i="2"/>
  <c r="AF10" i="2"/>
  <c r="AN10" i="2"/>
  <c r="AF11" i="2"/>
  <c r="AN11" i="2"/>
  <c r="AN12" i="2"/>
  <c r="AN13" i="2"/>
  <c r="AN14" i="2"/>
  <c r="AN15" i="2"/>
  <c r="AN16" i="2"/>
  <c r="AN17" i="2"/>
  <c r="AN18" i="2"/>
  <c r="AN19" i="2"/>
  <c r="AN20" i="2"/>
  <c r="AN21" i="2"/>
  <c r="AN22" i="2"/>
  <c r="AN23" i="2"/>
  <c r="AN24" i="2"/>
  <c r="AN25" i="2"/>
  <c r="AN26" i="2"/>
  <c r="AN27" i="2"/>
  <c r="AN28" i="2"/>
  <c r="AN29" i="2"/>
  <c r="AN30" i="2"/>
  <c r="AN31" i="2"/>
  <c r="AN32" i="2"/>
  <c r="AN33" i="2"/>
  <c r="AN34" i="2"/>
  <c r="AN35" i="2"/>
  <c r="AN36" i="2"/>
  <c r="AN37" i="2"/>
  <c r="AN38" i="2"/>
  <c r="AN39" i="2"/>
  <c r="AN40" i="2"/>
  <c r="AN41" i="2"/>
  <c r="AN42" i="2"/>
  <c r="AN43" i="2"/>
  <c r="AN44" i="2"/>
  <c r="AN45" i="2"/>
  <c r="AN46" i="2"/>
  <c r="AN47" i="2"/>
  <c r="AN48" i="2"/>
  <c r="AN49" i="2"/>
  <c r="AN50" i="2"/>
  <c r="AN51" i="2"/>
  <c r="AN52" i="2"/>
  <c r="AN53" i="2"/>
  <c r="AN54" i="2"/>
  <c r="AN55" i="2"/>
  <c r="AN56" i="2"/>
  <c r="AN57" i="2"/>
  <c r="AN58" i="2"/>
  <c r="AN59" i="2"/>
  <c r="AN60" i="2"/>
  <c r="AN61" i="2"/>
  <c r="AN62" i="2"/>
  <c r="AN63" i="2"/>
  <c r="AN64" i="2"/>
  <c r="AN65" i="2"/>
  <c r="AN66" i="2"/>
  <c r="AN67" i="2"/>
  <c r="AN68" i="2"/>
  <c r="AN69" i="2"/>
  <c r="AN70" i="2"/>
  <c r="AN71" i="2"/>
  <c r="AN72" i="2"/>
  <c r="AN73" i="2"/>
  <c r="AN74" i="2"/>
  <c r="AN75" i="2"/>
  <c r="AN76" i="2"/>
  <c r="AN77" i="2"/>
  <c r="AN78" i="2"/>
  <c r="AN79" i="2"/>
  <c r="AN80" i="2"/>
  <c r="AN81" i="2"/>
  <c r="AN82" i="2"/>
  <c r="AN83" i="2"/>
  <c r="AN84" i="2"/>
  <c r="AN85" i="2"/>
  <c r="AN86" i="2"/>
  <c r="AN87" i="2"/>
  <c r="AN88" i="2"/>
  <c r="AN89" i="2"/>
  <c r="AN90" i="2"/>
  <c r="AN91" i="2"/>
  <c r="AN92" i="2"/>
  <c r="AN93" i="2"/>
  <c r="AN94" i="2"/>
  <c r="AN95" i="2"/>
  <c r="AN96" i="2"/>
  <c r="AN97" i="2"/>
  <c r="AN98" i="2"/>
  <c r="AN99" i="2"/>
  <c r="AN100" i="2"/>
  <c r="AN101" i="2"/>
  <c r="AN102" i="2"/>
  <c r="AN103" i="2"/>
  <c r="AN104" i="2"/>
  <c r="AN105" i="2"/>
  <c r="AN106" i="2"/>
  <c r="AN107" i="2"/>
  <c r="AN108" i="2"/>
  <c r="AN109" i="2"/>
  <c r="AN110" i="2"/>
  <c r="AN111" i="2"/>
  <c r="AN112" i="2"/>
  <c r="AN113" i="2"/>
  <c r="AN114" i="2"/>
  <c r="AN115" i="2"/>
  <c r="AN116" i="2"/>
  <c r="AN117" i="2"/>
  <c r="AN118" i="2"/>
  <c r="AN119" i="2"/>
  <c r="AN120" i="2"/>
  <c r="AN121" i="2"/>
  <c r="AN122" i="2"/>
  <c r="AN123" i="2"/>
  <c r="AN124" i="2"/>
  <c r="AN125" i="2"/>
  <c r="AN126" i="2"/>
  <c r="AN127" i="2"/>
  <c r="AN128" i="2"/>
  <c r="AN129" i="2"/>
  <c r="AN130" i="2"/>
  <c r="AN131" i="2"/>
  <c r="AN132" i="2"/>
  <c r="AN133" i="2"/>
  <c r="AN134" i="2"/>
  <c r="AN135" i="2"/>
  <c r="AN136" i="2"/>
  <c r="AN137" i="2"/>
  <c r="AN138" i="2"/>
  <c r="AN139" i="2"/>
  <c r="AN140" i="2"/>
  <c r="AN141" i="2"/>
  <c r="AN142" i="2"/>
  <c r="AN143" i="2"/>
  <c r="AN144" i="2"/>
  <c r="AN145" i="2"/>
  <c r="AN146" i="2"/>
  <c r="AN147" i="2"/>
  <c r="AN148" i="2"/>
  <c r="AN149" i="2"/>
  <c r="AN150" i="2"/>
  <c r="AN151" i="2"/>
  <c r="AN152" i="2"/>
  <c r="AN153" i="2"/>
  <c r="AN154" i="2"/>
  <c r="AN155" i="2"/>
  <c r="AN156" i="2"/>
  <c r="AN157" i="2"/>
  <c r="AN158" i="2"/>
  <c r="AN159" i="2"/>
  <c r="AN160" i="2"/>
  <c r="AN161" i="2"/>
  <c r="AN162" i="2"/>
  <c r="AN163" i="2"/>
  <c r="AN164" i="2"/>
  <c r="AN165" i="2"/>
  <c r="AN166" i="2"/>
  <c r="AN167" i="2"/>
  <c r="AN168" i="2"/>
  <c r="AN169" i="2"/>
  <c r="AN170" i="2"/>
  <c r="AN171" i="2"/>
  <c r="AN172" i="2"/>
  <c r="AN173" i="2"/>
  <c r="AN174" i="2"/>
  <c r="AN175" i="2"/>
  <c r="AN176" i="2"/>
  <c r="AN177" i="2"/>
  <c r="AN178" i="2"/>
  <c r="AN179" i="2"/>
  <c r="AN180" i="2"/>
  <c r="AN181" i="2"/>
  <c r="AN182" i="2"/>
  <c r="AN183" i="2"/>
  <c r="AN184" i="2"/>
  <c r="AN185" i="2"/>
  <c r="AN186" i="2"/>
  <c r="AN187" i="2"/>
  <c r="AN188" i="2"/>
  <c r="AN189" i="2"/>
  <c r="AN190" i="2"/>
  <c r="AN191" i="2"/>
  <c r="AN192" i="2"/>
  <c r="AN193" i="2"/>
  <c r="AN194" i="2"/>
  <c r="AN195" i="2"/>
  <c r="AN196" i="2"/>
  <c r="AN197" i="2"/>
  <c r="AN198" i="2"/>
  <c r="AN199" i="2"/>
  <c r="AN200" i="2"/>
  <c r="AN201" i="2"/>
  <c r="AN202" i="2"/>
  <c r="AN203" i="2"/>
  <c r="AN204" i="2"/>
  <c r="AN205" i="2"/>
  <c r="AN206" i="2"/>
  <c r="AN207" i="2"/>
  <c r="AN208" i="2"/>
  <c r="AN209" i="2"/>
  <c r="AN210" i="2"/>
  <c r="AN211" i="2"/>
  <c r="AN212" i="2"/>
  <c r="AN213" i="2"/>
  <c r="AN214" i="2"/>
  <c r="AN215" i="2"/>
  <c r="AN216" i="2"/>
  <c r="AN217" i="2"/>
  <c r="AN218" i="2"/>
  <c r="AN219" i="2"/>
  <c r="AN220" i="2"/>
  <c r="AN221" i="2"/>
  <c r="AN222" i="2"/>
  <c r="AN223" i="2"/>
  <c r="AN224" i="2"/>
  <c r="AN225" i="2"/>
  <c r="AN226" i="2"/>
  <c r="AN227" i="2"/>
  <c r="AN228" i="2"/>
  <c r="AN229" i="2"/>
  <c r="AN230" i="2"/>
  <c r="AN231" i="2"/>
  <c r="AN232" i="2"/>
  <c r="AN233" i="2"/>
  <c r="AN234" i="2"/>
  <c r="AN235" i="2"/>
  <c r="AN236" i="2"/>
  <c r="AN237" i="2"/>
  <c r="AN238" i="2"/>
  <c r="AN239" i="2"/>
  <c r="AN240" i="2"/>
  <c r="AN241" i="2"/>
  <c r="AN242" i="2"/>
  <c r="AN243" i="2"/>
  <c r="AN244" i="2"/>
  <c r="AN245" i="2"/>
  <c r="AN246" i="2"/>
  <c r="AN247" i="2"/>
  <c r="AN248" i="2"/>
  <c r="AN249" i="2"/>
  <c r="AN250" i="2"/>
  <c r="AN251" i="2"/>
  <c r="AN252" i="2"/>
  <c r="AN253" i="2"/>
  <c r="AN254" i="2"/>
  <c r="AN255" i="2"/>
  <c r="AN256" i="2"/>
  <c r="AN257" i="2"/>
  <c r="AN258" i="2"/>
  <c r="AN259" i="2"/>
  <c r="AN260" i="2"/>
  <c r="AN261" i="2"/>
  <c r="AN262" i="2"/>
  <c r="AN263" i="2"/>
  <c r="AN264" i="2"/>
  <c r="AN265" i="2"/>
  <c r="AN266" i="2"/>
  <c r="AN267" i="2"/>
  <c r="AN268" i="2"/>
  <c r="AN269" i="2"/>
  <c r="AN270" i="2"/>
  <c r="AN271" i="2"/>
  <c r="AN272" i="2"/>
  <c r="AN273" i="2"/>
  <c r="AN274" i="2"/>
  <c r="AN275" i="2"/>
  <c r="AN276" i="2"/>
  <c r="AN277" i="2"/>
  <c r="AN278" i="2"/>
  <c r="AN279" i="2"/>
  <c r="AN280" i="2"/>
  <c r="AN281" i="2"/>
  <c r="AN282" i="2"/>
  <c r="AN283" i="2"/>
  <c r="AN284" i="2"/>
  <c r="AN285" i="2"/>
  <c r="AN286" i="2"/>
  <c r="AN287" i="2"/>
  <c r="AN288" i="2"/>
  <c r="AN289" i="2"/>
  <c r="AN290" i="2"/>
  <c r="AN291" i="2"/>
  <c r="AN292" i="2"/>
  <c r="AN293" i="2"/>
  <c r="AN294" i="2"/>
  <c r="AN295" i="2"/>
  <c r="AN296" i="2"/>
  <c r="AN297" i="2"/>
  <c r="AN298" i="2"/>
  <c r="AN299" i="2"/>
  <c r="AN300" i="2"/>
  <c r="AL9" i="2"/>
  <c r="AL10" i="2"/>
  <c r="AL11" i="2"/>
  <c r="AL12" i="2"/>
  <c r="AL13" i="2"/>
  <c r="AL14" i="2"/>
  <c r="AL15" i="2"/>
  <c r="AL16" i="2"/>
  <c r="AL17" i="2"/>
  <c r="AL18" i="2"/>
  <c r="AL19" i="2"/>
  <c r="AL20" i="2"/>
  <c r="AL21" i="2"/>
  <c r="AL22" i="2"/>
  <c r="AL23" i="2"/>
  <c r="AL24" i="2"/>
  <c r="AL25" i="2"/>
  <c r="AL26" i="2"/>
  <c r="AL27" i="2"/>
  <c r="AL28" i="2"/>
  <c r="AL29" i="2"/>
  <c r="AL30" i="2"/>
  <c r="AL31" i="2"/>
  <c r="AL32" i="2"/>
  <c r="AL33" i="2"/>
  <c r="AL34" i="2"/>
  <c r="AL35" i="2"/>
  <c r="AL36" i="2"/>
  <c r="AL37" i="2"/>
  <c r="AL38" i="2"/>
  <c r="AL39" i="2"/>
  <c r="AL40" i="2"/>
  <c r="AL41" i="2"/>
  <c r="AL42" i="2"/>
  <c r="AL43" i="2"/>
  <c r="AL44" i="2"/>
  <c r="AL45" i="2"/>
  <c r="AL46" i="2"/>
  <c r="AL47" i="2"/>
  <c r="AL48" i="2"/>
  <c r="AL49" i="2"/>
  <c r="AL50" i="2"/>
  <c r="AL51" i="2"/>
  <c r="AL52" i="2"/>
  <c r="AL53" i="2"/>
  <c r="AL54" i="2"/>
  <c r="AL55" i="2"/>
  <c r="AL56" i="2"/>
  <c r="AL57" i="2"/>
  <c r="AL58" i="2"/>
  <c r="AL59" i="2"/>
  <c r="AL60" i="2"/>
  <c r="AL61" i="2"/>
  <c r="AL62" i="2"/>
  <c r="AL63" i="2"/>
  <c r="AL64" i="2"/>
  <c r="AL65" i="2"/>
  <c r="AL66" i="2"/>
  <c r="AL67" i="2"/>
  <c r="AL68" i="2"/>
  <c r="AL69" i="2"/>
  <c r="AL70" i="2"/>
  <c r="AL71" i="2"/>
  <c r="AL72" i="2"/>
  <c r="AL73" i="2"/>
  <c r="AL74" i="2"/>
  <c r="AL75" i="2"/>
  <c r="AL76" i="2"/>
  <c r="AL77" i="2"/>
  <c r="AL78" i="2"/>
  <c r="AL79" i="2"/>
  <c r="AL80" i="2"/>
  <c r="AL81" i="2"/>
  <c r="AL82" i="2"/>
  <c r="AL83" i="2"/>
  <c r="AL84" i="2"/>
  <c r="AL85" i="2"/>
  <c r="AL86" i="2"/>
  <c r="AL87" i="2"/>
  <c r="AL88" i="2"/>
  <c r="AL89" i="2"/>
  <c r="AL90" i="2"/>
  <c r="AL91" i="2"/>
  <c r="AL92" i="2"/>
  <c r="AL93" i="2"/>
  <c r="AL94" i="2"/>
  <c r="AL95" i="2"/>
  <c r="AL96" i="2"/>
  <c r="AL97" i="2"/>
  <c r="AL98" i="2"/>
  <c r="AL99" i="2"/>
  <c r="AL100" i="2"/>
  <c r="AL101" i="2"/>
  <c r="AL102" i="2"/>
  <c r="AL103" i="2"/>
  <c r="AL104" i="2"/>
  <c r="AL105" i="2"/>
  <c r="AL106" i="2"/>
  <c r="AL107" i="2"/>
  <c r="AL108" i="2"/>
  <c r="AL109" i="2"/>
  <c r="AL110" i="2"/>
  <c r="AL111" i="2"/>
  <c r="AL112" i="2"/>
  <c r="AL113" i="2"/>
  <c r="AL114" i="2"/>
  <c r="AL115" i="2"/>
  <c r="AL116" i="2"/>
  <c r="AL117" i="2"/>
  <c r="AL118" i="2"/>
  <c r="AL119" i="2"/>
  <c r="AL120" i="2"/>
  <c r="AL121" i="2"/>
  <c r="AL122" i="2"/>
  <c r="AL123" i="2"/>
  <c r="AL124" i="2"/>
  <c r="AL125" i="2"/>
  <c r="AL126" i="2"/>
  <c r="AL127" i="2"/>
  <c r="AL128" i="2"/>
  <c r="AL129" i="2"/>
  <c r="AL130" i="2"/>
  <c r="AL131" i="2"/>
  <c r="AL132" i="2"/>
  <c r="AL133" i="2"/>
  <c r="AL134" i="2"/>
  <c r="AL135" i="2"/>
  <c r="AL136" i="2"/>
  <c r="AL137" i="2"/>
  <c r="AL138" i="2"/>
  <c r="AL139" i="2"/>
  <c r="AL140" i="2"/>
  <c r="AL141" i="2"/>
  <c r="AL142" i="2"/>
  <c r="AL143" i="2"/>
  <c r="AL144" i="2"/>
  <c r="AL145" i="2"/>
  <c r="AL146" i="2"/>
  <c r="AL147" i="2"/>
  <c r="AL148" i="2"/>
  <c r="AL149" i="2"/>
  <c r="AL150" i="2"/>
  <c r="AL151" i="2"/>
  <c r="AL152" i="2"/>
  <c r="AL153" i="2"/>
  <c r="AL154" i="2"/>
  <c r="AL155" i="2"/>
  <c r="AL156" i="2"/>
  <c r="AL157" i="2"/>
  <c r="AL158" i="2"/>
  <c r="AL159" i="2"/>
  <c r="AL160" i="2"/>
  <c r="AL161" i="2"/>
  <c r="AL162" i="2"/>
  <c r="AL163" i="2"/>
  <c r="AL164" i="2"/>
  <c r="AL165" i="2"/>
  <c r="AL166" i="2"/>
  <c r="AL167" i="2"/>
  <c r="AL168" i="2"/>
  <c r="AL169" i="2"/>
  <c r="AL170" i="2"/>
  <c r="AL171" i="2"/>
  <c r="AL172" i="2"/>
  <c r="AL173" i="2"/>
  <c r="AL174" i="2"/>
  <c r="AL175" i="2"/>
  <c r="AL176" i="2"/>
  <c r="AL177" i="2"/>
  <c r="AL178" i="2"/>
  <c r="AL179" i="2"/>
  <c r="AL180" i="2"/>
  <c r="AL181" i="2"/>
  <c r="AL182" i="2"/>
  <c r="AL183" i="2"/>
  <c r="AL184" i="2"/>
  <c r="AL185" i="2"/>
  <c r="AL186" i="2"/>
  <c r="AL187" i="2"/>
  <c r="AL188" i="2"/>
  <c r="AL189" i="2"/>
  <c r="AL190" i="2"/>
  <c r="AL191" i="2"/>
  <c r="AL192" i="2"/>
  <c r="AL193" i="2"/>
  <c r="AL194" i="2"/>
  <c r="AL195" i="2"/>
  <c r="AL196" i="2"/>
  <c r="AL197" i="2"/>
  <c r="AL198" i="2"/>
  <c r="AL199" i="2"/>
  <c r="AL200" i="2"/>
  <c r="AL201" i="2"/>
  <c r="AL202" i="2"/>
  <c r="AL203" i="2"/>
  <c r="AL204" i="2"/>
  <c r="AL205" i="2"/>
  <c r="AL206" i="2"/>
  <c r="AL207" i="2"/>
  <c r="AL208" i="2"/>
  <c r="AL209" i="2"/>
  <c r="AL210" i="2"/>
  <c r="AL211" i="2"/>
  <c r="AL212" i="2"/>
  <c r="AL213" i="2"/>
  <c r="AL214" i="2"/>
  <c r="AL215" i="2"/>
  <c r="AL216" i="2"/>
  <c r="AL217" i="2"/>
  <c r="AL218" i="2"/>
  <c r="AL219" i="2"/>
  <c r="AL220" i="2"/>
  <c r="AL221" i="2"/>
  <c r="AL222" i="2"/>
  <c r="AL223" i="2"/>
  <c r="AL224" i="2"/>
  <c r="AL225" i="2"/>
  <c r="AL226" i="2"/>
  <c r="AL227" i="2"/>
  <c r="AL228" i="2"/>
  <c r="AL229" i="2"/>
  <c r="AL230" i="2"/>
  <c r="AL231" i="2"/>
  <c r="AL232" i="2"/>
  <c r="AL233" i="2"/>
  <c r="AL234" i="2"/>
  <c r="AL235" i="2"/>
  <c r="AL236" i="2"/>
  <c r="AL237" i="2"/>
  <c r="AL238" i="2"/>
  <c r="AL239" i="2"/>
  <c r="AL240" i="2"/>
  <c r="AL241" i="2"/>
  <c r="AL242" i="2"/>
  <c r="AL243" i="2"/>
  <c r="AL244" i="2"/>
  <c r="AL245" i="2"/>
  <c r="AL246" i="2"/>
  <c r="AL247" i="2"/>
  <c r="AL248" i="2"/>
  <c r="AL249" i="2"/>
  <c r="AL250" i="2"/>
  <c r="AL251" i="2"/>
  <c r="AL252" i="2"/>
  <c r="AL253" i="2"/>
  <c r="AL254" i="2"/>
  <c r="AL255" i="2"/>
  <c r="AL256" i="2"/>
  <c r="AL257" i="2"/>
  <c r="AL258" i="2"/>
  <c r="AL259" i="2"/>
  <c r="AL260" i="2"/>
  <c r="AL261" i="2"/>
  <c r="AL262" i="2"/>
  <c r="AL263" i="2"/>
  <c r="AL264" i="2"/>
  <c r="AL265" i="2"/>
  <c r="AL266" i="2"/>
  <c r="AL267" i="2"/>
  <c r="AL268" i="2"/>
  <c r="AL269" i="2"/>
  <c r="AL270" i="2"/>
  <c r="AL271" i="2"/>
  <c r="AL272" i="2"/>
  <c r="AL273" i="2"/>
  <c r="AL274" i="2"/>
  <c r="AL275" i="2"/>
  <c r="AL276" i="2"/>
  <c r="AL277" i="2"/>
  <c r="AL278" i="2"/>
  <c r="AL279" i="2"/>
  <c r="AL280" i="2"/>
  <c r="AL281" i="2"/>
  <c r="AL282" i="2"/>
  <c r="AL283" i="2"/>
  <c r="AL284" i="2"/>
  <c r="AL285" i="2"/>
  <c r="AL286" i="2"/>
  <c r="AL287" i="2"/>
  <c r="AL288" i="2"/>
  <c r="AL289" i="2"/>
  <c r="AL290" i="2"/>
  <c r="AL291" i="2"/>
  <c r="AL292" i="2"/>
  <c r="AL293" i="2"/>
  <c r="AL294" i="2"/>
  <c r="AL295" i="2"/>
  <c r="AL296" i="2"/>
  <c r="AL297" i="2"/>
  <c r="AL298" i="2"/>
  <c r="AL299" i="2"/>
  <c r="AL300" i="2"/>
  <c r="AJ12" i="2"/>
  <c r="AJ13" i="2"/>
  <c r="AJ14" i="2"/>
  <c r="AJ15" i="2"/>
  <c r="AJ16" i="2"/>
  <c r="AJ17" i="2"/>
  <c r="AJ18" i="2"/>
  <c r="AJ19" i="2"/>
  <c r="AJ20" i="2"/>
  <c r="AJ21" i="2"/>
  <c r="AJ22" i="2"/>
  <c r="AJ23" i="2"/>
  <c r="AJ24" i="2"/>
  <c r="AJ25" i="2"/>
  <c r="AJ26" i="2"/>
  <c r="AJ27" i="2"/>
  <c r="AJ28" i="2"/>
  <c r="AJ29" i="2"/>
  <c r="AJ30" i="2"/>
  <c r="AJ31" i="2"/>
  <c r="AJ32" i="2"/>
  <c r="AJ33" i="2"/>
  <c r="AJ34" i="2"/>
  <c r="AJ35" i="2"/>
  <c r="AJ36" i="2"/>
  <c r="AJ37" i="2"/>
  <c r="AJ38" i="2"/>
  <c r="AJ39" i="2"/>
  <c r="AJ40" i="2"/>
  <c r="AJ41" i="2"/>
  <c r="AJ42" i="2"/>
  <c r="AJ43" i="2"/>
  <c r="AJ44" i="2"/>
  <c r="AJ45" i="2"/>
  <c r="AJ46" i="2"/>
  <c r="AJ47" i="2"/>
  <c r="AJ48" i="2"/>
  <c r="AJ49" i="2"/>
  <c r="AJ50" i="2"/>
  <c r="AJ51" i="2"/>
  <c r="AJ52" i="2"/>
  <c r="AJ53" i="2"/>
  <c r="AJ54" i="2"/>
  <c r="AJ55" i="2"/>
  <c r="AJ56" i="2"/>
  <c r="AJ57" i="2"/>
  <c r="AJ58" i="2"/>
  <c r="AJ59" i="2"/>
  <c r="AJ60" i="2"/>
  <c r="AJ61" i="2"/>
  <c r="AJ62" i="2"/>
  <c r="AJ63" i="2"/>
  <c r="AJ64" i="2"/>
  <c r="AJ65" i="2"/>
  <c r="AJ66" i="2"/>
  <c r="AJ67" i="2"/>
  <c r="AJ68" i="2"/>
  <c r="AJ69" i="2"/>
  <c r="AJ70" i="2"/>
  <c r="AJ71" i="2"/>
  <c r="AJ72" i="2"/>
  <c r="AJ73" i="2"/>
  <c r="AJ74" i="2"/>
  <c r="AJ75" i="2"/>
  <c r="AJ76" i="2"/>
  <c r="AJ77" i="2"/>
  <c r="AJ78" i="2"/>
  <c r="AJ79" i="2"/>
  <c r="AJ80" i="2"/>
  <c r="AJ81" i="2"/>
  <c r="AJ82" i="2"/>
  <c r="AJ83" i="2"/>
  <c r="AJ84" i="2"/>
  <c r="AJ85" i="2"/>
  <c r="AJ86" i="2"/>
  <c r="AJ87" i="2"/>
  <c r="AJ88" i="2"/>
  <c r="AJ89" i="2"/>
  <c r="AJ90" i="2"/>
  <c r="AJ91" i="2"/>
  <c r="AJ92" i="2"/>
  <c r="AJ93" i="2"/>
  <c r="AJ94" i="2"/>
  <c r="AJ95" i="2"/>
  <c r="AJ96" i="2"/>
  <c r="AJ97" i="2"/>
  <c r="AJ98" i="2"/>
  <c r="AJ99" i="2"/>
  <c r="AJ100" i="2"/>
  <c r="AJ101" i="2"/>
  <c r="AJ102" i="2"/>
  <c r="AJ103" i="2"/>
  <c r="AJ104" i="2"/>
  <c r="AJ105" i="2"/>
  <c r="AJ106" i="2"/>
  <c r="AJ107" i="2"/>
  <c r="AJ108" i="2"/>
  <c r="AJ109" i="2"/>
  <c r="AJ110" i="2"/>
  <c r="AJ111" i="2"/>
  <c r="AJ112" i="2"/>
  <c r="AJ113" i="2"/>
  <c r="AJ114" i="2"/>
  <c r="AJ115" i="2"/>
  <c r="AJ116" i="2"/>
  <c r="AJ117" i="2"/>
  <c r="AJ118" i="2"/>
  <c r="AJ119" i="2"/>
  <c r="AJ120" i="2"/>
  <c r="AJ121" i="2"/>
  <c r="AJ122" i="2"/>
  <c r="AJ123" i="2"/>
  <c r="AJ124" i="2"/>
  <c r="AJ125" i="2"/>
  <c r="AJ126" i="2"/>
  <c r="AJ127" i="2"/>
  <c r="AJ128" i="2"/>
  <c r="AJ129" i="2"/>
  <c r="AJ130" i="2"/>
  <c r="AJ131" i="2"/>
  <c r="AJ132" i="2"/>
  <c r="AJ133" i="2"/>
  <c r="AJ134" i="2"/>
  <c r="AJ135" i="2"/>
  <c r="AJ136" i="2"/>
  <c r="AJ137" i="2"/>
  <c r="AJ138" i="2"/>
  <c r="AJ139" i="2"/>
  <c r="AJ140" i="2"/>
  <c r="AJ141" i="2"/>
  <c r="AJ142" i="2"/>
  <c r="AJ143" i="2"/>
  <c r="AJ144" i="2"/>
  <c r="AJ145" i="2"/>
  <c r="AJ146" i="2"/>
  <c r="AJ147" i="2"/>
  <c r="AJ148" i="2"/>
  <c r="AJ149" i="2"/>
  <c r="AJ150" i="2"/>
  <c r="AJ151" i="2"/>
  <c r="AJ152" i="2"/>
  <c r="AJ153" i="2"/>
  <c r="AJ154" i="2"/>
  <c r="AJ155" i="2"/>
  <c r="AJ156" i="2"/>
  <c r="AJ157" i="2"/>
  <c r="AJ158" i="2"/>
  <c r="AJ159" i="2"/>
  <c r="AJ160" i="2"/>
  <c r="AJ161" i="2"/>
  <c r="AJ162" i="2"/>
  <c r="AJ163" i="2"/>
  <c r="AJ164" i="2"/>
  <c r="AJ165" i="2"/>
  <c r="AJ166" i="2"/>
  <c r="AJ167" i="2"/>
  <c r="AJ168" i="2"/>
  <c r="AJ169" i="2"/>
  <c r="AJ170" i="2"/>
  <c r="AJ171" i="2"/>
  <c r="AJ172" i="2"/>
  <c r="AJ173" i="2"/>
  <c r="AJ174" i="2"/>
  <c r="AJ175" i="2"/>
  <c r="AJ176" i="2"/>
  <c r="AJ177" i="2"/>
  <c r="AJ178" i="2"/>
  <c r="AJ179" i="2"/>
  <c r="AJ180" i="2"/>
  <c r="AJ181" i="2"/>
  <c r="AJ182" i="2"/>
  <c r="AJ183" i="2"/>
  <c r="AJ184" i="2"/>
  <c r="AJ185" i="2"/>
  <c r="AJ186" i="2"/>
  <c r="AJ187" i="2"/>
  <c r="AJ188" i="2"/>
  <c r="AJ189" i="2"/>
  <c r="AJ190" i="2"/>
  <c r="AJ191" i="2"/>
  <c r="AJ192" i="2"/>
  <c r="AJ193" i="2"/>
  <c r="AJ194" i="2"/>
  <c r="AJ195" i="2"/>
  <c r="AJ196" i="2"/>
  <c r="AJ197" i="2"/>
  <c r="AJ198" i="2"/>
  <c r="AJ199" i="2"/>
  <c r="AJ200" i="2"/>
  <c r="AJ201" i="2"/>
  <c r="AJ202" i="2"/>
  <c r="AJ203" i="2"/>
  <c r="AJ204" i="2"/>
  <c r="AJ205" i="2"/>
  <c r="AJ206" i="2"/>
  <c r="AJ207" i="2"/>
  <c r="AJ208" i="2"/>
  <c r="AJ209" i="2"/>
  <c r="AJ210" i="2"/>
  <c r="AJ211" i="2"/>
  <c r="AJ212" i="2"/>
  <c r="AJ213" i="2"/>
  <c r="AJ214" i="2"/>
  <c r="AJ215" i="2"/>
  <c r="AJ216" i="2"/>
  <c r="AJ217" i="2"/>
  <c r="AJ218" i="2"/>
  <c r="AJ219" i="2"/>
  <c r="AJ220" i="2"/>
  <c r="AJ221" i="2"/>
  <c r="AJ222" i="2"/>
  <c r="AJ223" i="2"/>
  <c r="AJ224" i="2"/>
  <c r="AJ225" i="2"/>
  <c r="AJ226" i="2"/>
  <c r="AJ227" i="2"/>
  <c r="AJ228" i="2"/>
  <c r="AJ229" i="2"/>
  <c r="AJ230" i="2"/>
  <c r="AJ231" i="2"/>
  <c r="AJ232" i="2"/>
  <c r="AJ233" i="2"/>
  <c r="AJ234" i="2"/>
  <c r="AJ235" i="2"/>
  <c r="AJ236" i="2"/>
  <c r="AJ237" i="2"/>
  <c r="AJ238" i="2"/>
  <c r="AJ239" i="2"/>
  <c r="AJ240" i="2"/>
  <c r="AJ241" i="2"/>
  <c r="AJ242" i="2"/>
  <c r="AJ243" i="2"/>
  <c r="AJ244" i="2"/>
  <c r="AJ245" i="2"/>
  <c r="AJ246" i="2"/>
  <c r="AJ247" i="2"/>
  <c r="AJ248" i="2"/>
  <c r="AJ249" i="2"/>
  <c r="AJ250" i="2"/>
  <c r="AJ251" i="2"/>
  <c r="AJ252" i="2"/>
  <c r="AJ253" i="2"/>
  <c r="AJ254" i="2"/>
  <c r="AJ255" i="2"/>
  <c r="AJ256" i="2"/>
  <c r="AJ257" i="2"/>
  <c r="AJ258" i="2"/>
  <c r="AJ259" i="2"/>
  <c r="AJ260" i="2"/>
  <c r="AJ261" i="2"/>
  <c r="AJ262" i="2"/>
  <c r="AJ263" i="2"/>
  <c r="AJ264" i="2"/>
  <c r="AJ265" i="2"/>
  <c r="AJ266" i="2"/>
  <c r="AJ267" i="2"/>
  <c r="AJ268" i="2"/>
  <c r="AJ269" i="2"/>
  <c r="AJ270" i="2"/>
  <c r="AJ271" i="2"/>
  <c r="AJ272" i="2"/>
  <c r="AJ273" i="2"/>
  <c r="AJ274" i="2"/>
  <c r="AJ275" i="2"/>
  <c r="AJ276" i="2"/>
  <c r="AJ277" i="2"/>
  <c r="AJ278" i="2"/>
  <c r="AJ279" i="2"/>
  <c r="AJ280" i="2"/>
  <c r="AJ281" i="2"/>
  <c r="AJ282" i="2"/>
  <c r="AJ283" i="2"/>
  <c r="AJ284" i="2"/>
  <c r="AJ285" i="2"/>
  <c r="AJ286" i="2"/>
  <c r="AJ287" i="2"/>
  <c r="AJ288" i="2"/>
  <c r="AJ289" i="2"/>
  <c r="AJ290" i="2"/>
  <c r="AJ291" i="2"/>
  <c r="AJ292" i="2"/>
  <c r="AJ293" i="2"/>
  <c r="AJ294" i="2"/>
  <c r="AJ295" i="2"/>
  <c r="AJ296" i="2"/>
  <c r="AJ297" i="2"/>
  <c r="AJ298" i="2"/>
  <c r="AJ299" i="2"/>
  <c r="AJ300" i="2"/>
  <c r="AH12" i="2"/>
  <c r="AH13" i="2"/>
  <c r="AH14" i="2"/>
  <c r="AH15" i="2"/>
  <c r="AH16" i="2"/>
  <c r="AH17" i="2"/>
  <c r="AH18" i="2"/>
  <c r="AH19" i="2"/>
  <c r="AH20" i="2"/>
  <c r="AH21" i="2"/>
  <c r="AH22" i="2"/>
  <c r="AH23" i="2"/>
  <c r="AH24" i="2"/>
  <c r="AH25" i="2"/>
  <c r="AH26" i="2"/>
  <c r="AH27" i="2"/>
  <c r="AH28" i="2"/>
  <c r="AH29" i="2"/>
  <c r="AH30" i="2"/>
  <c r="AH31" i="2"/>
  <c r="AH32" i="2"/>
  <c r="AH33" i="2"/>
  <c r="AH34" i="2"/>
  <c r="AH35" i="2"/>
  <c r="AH36" i="2"/>
  <c r="AH37" i="2"/>
  <c r="AH38" i="2"/>
  <c r="AH39" i="2"/>
  <c r="AH40" i="2"/>
  <c r="AH41" i="2"/>
  <c r="AH42" i="2"/>
  <c r="AH43" i="2"/>
  <c r="AH44" i="2"/>
  <c r="AH45" i="2"/>
  <c r="AH46" i="2"/>
  <c r="AH47" i="2"/>
  <c r="AH48" i="2"/>
  <c r="AH49" i="2"/>
  <c r="AH50" i="2"/>
  <c r="AH51" i="2"/>
  <c r="AH52" i="2"/>
  <c r="AH53" i="2"/>
  <c r="AH54" i="2"/>
  <c r="AH55" i="2"/>
  <c r="AH56" i="2"/>
  <c r="AH57" i="2"/>
  <c r="AH58" i="2"/>
  <c r="AH59" i="2"/>
  <c r="AH60" i="2"/>
  <c r="AH61" i="2"/>
  <c r="AH62" i="2"/>
  <c r="AH63" i="2"/>
  <c r="AH64" i="2"/>
  <c r="AH65" i="2"/>
  <c r="AH66" i="2"/>
  <c r="AH67" i="2"/>
  <c r="AH68" i="2"/>
  <c r="AH69" i="2"/>
  <c r="AH70" i="2"/>
  <c r="AH71" i="2"/>
  <c r="AH72" i="2"/>
  <c r="AH73" i="2"/>
  <c r="AH74" i="2"/>
  <c r="AH75" i="2"/>
  <c r="AH76" i="2"/>
  <c r="AH77" i="2"/>
  <c r="AH78" i="2"/>
  <c r="AH79" i="2"/>
  <c r="AH80" i="2"/>
  <c r="AH81" i="2"/>
  <c r="AH82" i="2"/>
  <c r="AH83" i="2"/>
  <c r="AH84" i="2"/>
  <c r="AH85" i="2"/>
  <c r="AH86" i="2"/>
  <c r="AH87" i="2"/>
  <c r="AH88" i="2"/>
  <c r="AH89" i="2"/>
  <c r="AH90" i="2"/>
  <c r="AH91" i="2"/>
  <c r="AH92" i="2"/>
  <c r="AH93" i="2"/>
  <c r="AH94" i="2"/>
  <c r="AH95" i="2"/>
  <c r="AH96" i="2"/>
  <c r="AH97" i="2"/>
  <c r="AH98" i="2"/>
  <c r="AH99" i="2"/>
  <c r="AH100" i="2"/>
  <c r="AH101" i="2"/>
  <c r="AH102" i="2"/>
  <c r="AH103" i="2"/>
  <c r="AH104" i="2"/>
  <c r="AH105" i="2"/>
  <c r="AH106" i="2"/>
  <c r="AH107" i="2"/>
  <c r="AH108" i="2"/>
  <c r="AH109" i="2"/>
  <c r="AH110" i="2"/>
  <c r="AH111" i="2"/>
  <c r="AH112" i="2"/>
  <c r="AH113" i="2"/>
  <c r="AH114" i="2"/>
  <c r="AH115" i="2"/>
  <c r="AH116" i="2"/>
  <c r="AH117" i="2"/>
  <c r="AH118" i="2"/>
  <c r="AH119" i="2"/>
  <c r="AH120" i="2"/>
  <c r="AH121" i="2"/>
  <c r="AH122" i="2"/>
  <c r="AH123" i="2"/>
  <c r="AH124" i="2"/>
  <c r="AH125" i="2"/>
  <c r="AH126" i="2"/>
  <c r="AH127" i="2"/>
  <c r="AH128" i="2"/>
  <c r="AH129" i="2"/>
  <c r="AH130" i="2"/>
  <c r="AH131" i="2"/>
  <c r="AH132" i="2"/>
  <c r="AH133" i="2"/>
  <c r="AH134" i="2"/>
  <c r="AH135" i="2"/>
  <c r="AH136" i="2"/>
  <c r="AH137" i="2"/>
  <c r="AH138" i="2"/>
  <c r="AH139" i="2"/>
  <c r="AH140" i="2"/>
  <c r="AH141" i="2"/>
  <c r="AH142" i="2"/>
  <c r="AH143" i="2"/>
  <c r="AH144" i="2"/>
  <c r="AH145" i="2"/>
  <c r="AH146" i="2"/>
  <c r="AH147" i="2"/>
  <c r="AH148" i="2"/>
  <c r="AH149" i="2"/>
  <c r="AH150" i="2"/>
  <c r="AH151" i="2"/>
  <c r="AH152" i="2"/>
  <c r="AH153" i="2"/>
  <c r="AH154" i="2"/>
  <c r="AH155" i="2"/>
  <c r="AH156" i="2"/>
  <c r="AH157" i="2"/>
  <c r="AH158" i="2"/>
  <c r="AH159" i="2"/>
  <c r="AH160" i="2"/>
  <c r="AH161" i="2"/>
  <c r="AH162" i="2"/>
  <c r="AH163" i="2"/>
  <c r="AH164" i="2"/>
  <c r="AH165" i="2"/>
  <c r="AH166" i="2"/>
  <c r="AH167" i="2"/>
  <c r="AH168" i="2"/>
  <c r="AH169" i="2"/>
  <c r="AH170" i="2"/>
  <c r="AH171" i="2"/>
  <c r="AH172" i="2"/>
  <c r="AH173" i="2"/>
  <c r="AH174" i="2"/>
  <c r="AH175" i="2"/>
  <c r="AH176" i="2"/>
  <c r="AH177" i="2"/>
  <c r="AH178" i="2"/>
  <c r="AH179" i="2"/>
  <c r="AH180" i="2"/>
  <c r="AH181" i="2"/>
  <c r="AH182" i="2"/>
  <c r="AH183" i="2"/>
  <c r="AH184" i="2"/>
  <c r="AH185" i="2"/>
  <c r="AH186" i="2"/>
  <c r="AH187" i="2"/>
  <c r="AH188" i="2"/>
  <c r="AH189" i="2"/>
  <c r="AH190" i="2"/>
  <c r="AH191" i="2"/>
  <c r="AH192" i="2"/>
  <c r="AH193" i="2"/>
  <c r="AH194" i="2"/>
  <c r="AH195" i="2"/>
  <c r="AH196" i="2"/>
  <c r="AH197" i="2"/>
  <c r="AH198" i="2"/>
  <c r="AH199" i="2"/>
  <c r="AH200" i="2"/>
  <c r="AH201" i="2"/>
  <c r="AH202" i="2"/>
  <c r="AH203" i="2"/>
  <c r="AH204" i="2"/>
  <c r="AH205" i="2"/>
  <c r="AH206" i="2"/>
  <c r="AH207" i="2"/>
  <c r="AH208" i="2"/>
  <c r="AH209" i="2"/>
  <c r="AH210" i="2"/>
  <c r="AH211" i="2"/>
  <c r="AH212" i="2"/>
  <c r="AH213" i="2"/>
  <c r="AH214" i="2"/>
  <c r="AH215" i="2"/>
  <c r="AH216" i="2"/>
  <c r="AH217" i="2"/>
  <c r="AH218" i="2"/>
  <c r="AH219" i="2"/>
  <c r="AH220" i="2"/>
  <c r="AH221" i="2"/>
  <c r="AH222" i="2"/>
  <c r="AH223" i="2"/>
  <c r="AH224" i="2"/>
  <c r="AH225" i="2"/>
  <c r="AH226" i="2"/>
  <c r="AH227" i="2"/>
  <c r="AH228" i="2"/>
  <c r="AH229" i="2"/>
  <c r="AH230" i="2"/>
  <c r="AH231" i="2"/>
  <c r="AH232" i="2"/>
  <c r="AH233" i="2"/>
  <c r="AH234" i="2"/>
  <c r="AH235" i="2"/>
  <c r="AH236" i="2"/>
  <c r="AH237" i="2"/>
  <c r="AH238" i="2"/>
  <c r="AH239" i="2"/>
  <c r="AH240" i="2"/>
  <c r="AH241" i="2"/>
  <c r="AH242" i="2"/>
  <c r="AH243" i="2"/>
  <c r="AH244" i="2"/>
  <c r="AH245" i="2"/>
  <c r="AH246" i="2"/>
  <c r="AH247" i="2"/>
  <c r="AH248" i="2"/>
  <c r="AH249" i="2"/>
  <c r="AH250" i="2"/>
  <c r="AH251" i="2"/>
  <c r="AH252" i="2"/>
  <c r="AH253" i="2"/>
  <c r="AH254" i="2"/>
  <c r="AH255" i="2"/>
  <c r="AH256" i="2"/>
  <c r="AH257" i="2"/>
  <c r="AH258" i="2"/>
  <c r="AH259" i="2"/>
  <c r="AH260" i="2"/>
  <c r="AH261" i="2"/>
  <c r="AH262" i="2"/>
  <c r="AH263" i="2"/>
  <c r="AH264" i="2"/>
  <c r="AH265" i="2"/>
  <c r="AH266" i="2"/>
  <c r="AH267" i="2"/>
  <c r="AH268" i="2"/>
  <c r="AH269" i="2"/>
  <c r="AH270" i="2"/>
  <c r="AH271" i="2"/>
  <c r="AH272" i="2"/>
  <c r="AH273" i="2"/>
  <c r="AH274" i="2"/>
  <c r="AH275" i="2"/>
  <c r="AH276" i="2"/>
  <c r="AH277" i="2"/>
  <c r="AH278" i="2"/>
  <c r="AH279" i="2"/>
  <c r="AH280" i="2"/>
  <c r="AH281" i="2"/>
  <c r="AH282" i="2"/>
  <c r="AH283" i="2"/>
  <c r="AH284" i="2"/>
  <c r="AH285" i="2"/>
  <c r="AH286" i="2"/>
  <c r="AH287" i="2"/>
  <c r="AH288" i="2"/>
  <c r="AH289" i="2"/>
  <c r="AH290" i="2"/>
  <c r="AH291" i="2"/>
  <c r="AH292" i="2"/>
  <c r="AH293" i="2"/>
  <c r="AH294" i="2"/>
  <c r="AH295" i="2"/>
  <c r="AH296" i="2"/>
  <c r="AH297" i="2"/>
  <c r="AH298" i="2"/>
  <c r="AH299" i="2"/>
  <c r="AH300" i="2"/>
  <c r="AF12" i="2"/>
  <c r="AF13" i="2"/>
  <c r="AF14" i="2"/>
  <c r="AF15" i="2"/>
  <c r="AF16" i="2"/>
  <c r="AF17" i="2"/>
  <c r="AF18" i="2"/>
  <c r="AF19" i="2"/>
  <c r="AF20" i="2"/>
  <c r="AF21" i="2"/>
  <c r="AF22" i="2"/>
  <c r="AF23" i="2"/>
  <c r="AF24" i="2"/>
  <c r="AF25" i="2"/>
  <c r="AF26" i="2"/>
  <c r="AF27" i="2"/>
  <c r="AF28" i="2"/>
  <c r="AF29" i="2"/>
  <c r="AF30" i="2"/>
  <c r="AF31" i="2"/>
  <c r="AF32" i="2"/>
  <c r="AF33" i="2"/>
  <c r="AF34" i="2"/>
  <c r="AF35" i="2"/>
  <c r="AF36" i="2"/>
  <c r="AF37" i="2"/>
  <c r="AF38" i="2"/>
  <c r="AF39" i="2"/>
  <c r="AF40" i="2"/>
  <c r="AF41" i="2"/>
  <c r="AF42" i="2"/>
  <c r="AF43" i="2"/>
  <c r="AF44" i="2"/>
  <c r="AF45" i="2"/>
  <c r="AF46" i="2"/>
  <c r="AF47" i="2"/>
  <c r="AF48" i="2"/>
  <c r="AF49" i="2"/>
  <c r="AF50" i="2"/>
  <c r="AF51" i="2"/>
  <c r="AF52" i="2"/>
  <c r="AF53" i="2"/>
  <c r="AF54" i="2"/>
  <c r="AF55" i="2"/>
  <c r="AF56" i="2"/>
  <c r="AF57" i="2"/>
  <c r="AF58" i="2"/>
  <c r="AF59" i="2"/>
  <c r="AF60" i="2"/>
  <c r="AF61" i="2"/>
  <c r="AF62" i="2"/>
  <c r="AF63" i="2"/>
  <c r="AF64" i="2"/>
  <c r="AF65" i="2"/>
  <c r="AF66" i="2"/>
  <c r="AF67" i="2"/>
  <c r="AF68" i="2"/>
  <c r="AF69" i="2"/>
  <c r="AF70" i="2"/>
  <c r="AF71" i="2"/>
  <c r="AF72" i="2"/>
  <c r="AF73" i="2"/>
  <c r="AF74" i="2"/>
  <c r="AF75" i="2"/>
  <c r="AF76" i="2"/>
  <c r="AF77" i="2"/>
  <c r="AF78" i="2"/>
  <c r="AF79" i="2"/>
  <c r="AF80" i="2"/>
  <c r="AF81" i="2"/>
  <c r="AF82" i="2"/>
  <c r="AF83" i="2"/>
  <c r="AF84" i="2"/>
  <c r="AF85" i="2"/>
  <c r="AF86" i="2"/>
  <c r="AF87" i="2"/>
  <c r="AF88" i="2"/>
  <c r="AF89" i="2"/>
  <c r="AF90" i="2"/>
  <c r="AF91" i="2"/>
  <c r="AF92" i="2"/>
  <c r="AF93" i="2"/>
  <c r="AF94" i="2"/>
  <c r="AF95" i="2"/>
  <c r="AF96" i="2"/>
  <c r="AF97" i="2"/>
  <c r="AF98" i="2"/>
  <c r="AF99" i="2"/>
  <c r="AF100" i="2"/>
  <c r="AF101" i="2"/>
  <c r="AF102" i="2"/>
  <c r="AF103" i="2"/>
  <c r="AF104" i="2"/>
  <c r="AF105" i="2"/>
  <c r="AF106" i="2"/>
  <c r="AF107" i="2"/>
  <c r="AF108" i="2"/>
  <c r="AF109" i="2"/>
  <c r="AF110" i="2"/>
  <c r="AF111" i="2"/>
  <c r="AF112" i="2"/>
  <c r="AF113" i="2"/>
  <c r="AF114" i="2"/>
  <c r="AF115" i="2"/>
  <c r="AF116" i="2"/>
  <c r="AF117" i="2"/>
  <c r="AF118" i="2"/>
  <c r="AF119" i="2"/>
  <c r="AF120" i="2"/>
  <c r="AF121" i="2"/>
  <c r="AF122" i="2"/>
  <c r="AF123" i="2"/>
  <c r="AF124" i="2"/>
  <c r="AF125" i="2"/>
  <c r="AF126" i="2"/>
  <c r="AF127" i="2"/>
  <c r="AF128" i="2"/>
  <c r="AF129" i="2"/>
  <c r="AF130" i="2"/>
  <c r="AF131" i="2"/>
  <c r="AF132" i="2"/>
  <c r="AF133" i="2"/>
  <c r="AF134" i="2"/>
  <c r="AF135" i="2"/>
  <c r="AF136" i="2"/>
  <c r="AF137" i="2"/>
  <c r="AF138" i="2"/>
  <c r="AF139" i="2"/>
  <c r="AF140" i="2"/>
  <c r="AF141" i="2"/>
  <c r="AF142" i="2"/>
  <c r="AF143" i="2"/>
  <c r="AF144" i="2"/>
  <c r="AF145" i="2"/>
  <c r="AF146" i="2"/>
  <c r="AF147" i="2"/>
  <c r="AF148" i="2"/>
  <c r="AF149" i="2"/>
  <c r="AF150" i="2"/>
  <c r="AF151" i="2"/>
  <c r="AF152" i="2"/>
  <c r="AF153" i="2"/>
  <c r="AF154" i="2"/>
  <c r="AF155" i="2"/>
  <c r="AF156" i="2"/>
  <c r="AF157" i="2"/>
  <c r="AF158" i="2"/>
  <c r="AF159" i="2"/>
  <c r="AF160" i="2"/>
  <c r="AF161" i="2"/>
  <c r="AF162" i="2"/>
  <c r="AF163" i="2"/>
  <c r="AF164" i="2"/>
  <c r="AF165" i="2"/>
  <c r="AF166" i="2"/>
  <c r="AF167" i="2"/>
  <c r="AF168" i="2"/>
  <c r="AF169" i="2"/>
  <c r="AF170" i="2"/>
  <c r="AF171" i="2"/>
  <c r="AF172" i="2"/>
  <c r="AF173" i="2"/>
  <c r="AF174" i="2"/>
  <c r="AF175" i="2"/>
  <c r="AF176" i="2"/>
  <c r="AF177" i="2"/>
  <c r="AF178" i="2"/>
  <c r="AF179" i="2"/>
  <c r="AF180" i="2"/>
  <c r="AF181" i="2"/>
  <c r="AF182" i="2"/>
  <c r="AF183" i="2"/>
  <c r="AF184" i="2"/>
  <c r="AF185" i="2"/>
  <c r="AF186" i="2"/>
  <c r="AF187" i="2"/>
  <c r="AF188" i="2"/>
  <c r="AF189" i="2"/>
  <c r="AF190" i="2"/>
  <c r="AF191" i="2"/>
  <c r="AF192" i="2"/>
  <c r="AF193" i="2"/>
  <c r="AF194" i="2"/>
  <c r="AF195" i="2"/>
  <c r="AF196" i="2"/>
  <c r="AF197" i="2"/>
  <c r="AF198" i="2"/>
  <c r="AF199" i="2"/>
  <c r="AF200" i="2"/>
  <c r="AF201" i="2"/>
  <c r="AF202" i="2"/>
  <c r="AF203" i="2"/>
  <c r="AF204" i="2"/>
  <c r="AF205" i="2"/>
  <c r="AF206" i="2"/>
  <c r="AF207" i="2"/>
  <c r="AF208" i="2"/>
  <c r="AF209" i="2"/>
  <c r="AF210" i="2"/>
  <c r="AF211" i="2"/>
  <c r="AF212" i="2"/>
  <c r="AF213" i="2"/>
  <c r="AF214" i="2"/>
  <c r="AF215" i="2"/>
  <c r="AF216" i="2"/>
  <c r="AF217" i="2"/>
  <c r="AF218" i="2"/>
  <c r="AF219" i="2"/>
  <c r="AF220" i="2"/>
  <c r="AF221" i="2"/>
  <c r="AF222" i="2"/>
  <c r="AF223" i="2"/>
  <c r="AF224" i="2"/>
  <c r="AF225" i="2"/>
  <c r="AF226" i="2"/>
  <c r="AF227" i="2"/>
  <c r="AF228" i="2"/>
  <c r="AF229" i="2"/>
  <c r="AF230" i="2"/>
  <c r="AF231" i="2"/>
  <c r="AF232" i="2"/>
  <c r="AF233" i="2"/>
  <c r="AF234" i="2"/>
  <c r="AF235" i="2"/>
  <c r="AF236" i="2"/>
  <c r="AF237" i="2"/>
  <c r="AF238" i="2"/>
  <c r="AF239" i="2"/>
  <c r="AF240" i="2"/>
  <c r="AF241" i="2"/>
  <c r="AF242" i="2"/>
  <c r="AF243" i="2"/>
  <c r="AF244" i="2"/>
  <c r="AF245" i="2"/>
  <c r="AF246" i="2"/>
  <c r="AF247" i="2"/>
  <c r="AF248" i="2"/>
  <c r="AF249" i="2"/>
  <c r="AF250" i="2"/>
  <c r="AF251" i="2"/>
  <c r="AF252" i="2"/>
  <c r="AF253" i="2"/>
  <c r="AF254" i="2"/>
  <c r="AF255" i="2"/>
  <c r="AF256" i="2"/>
  <c r="AF257" i="2"/>
  <c r="AF258" i="2"/>
  <c r="AF259" i="2"/>
  <c r="AF260" i="2"/>
  <c r="AF261" i="2"/>
  <c r="AF262" i="2"/>
  <c r="AF263" i="2"/>
  <c r="AF264" i="2"/>
  <c r="AF265" i="2"/>
  <c r="AF266" i="2"/>
  <c r="AF267" i="2"/>
  <c r="AF268" i="2"/>
  <c r="AF269" i="2"/>
  <c r="AF270" i="2"/>
  <c r="AF271" i="2"/>
  <c r="AF272" i="2"/>
  <c r="AF273" i="2"/>
  <c r="AF274" i="2"/>
  <c r="AF275" i="2"/>
  <c r="AF276" i="2"/>
  <c r="AF277" i="2"/>
  <c r="AF278" i="2"/>
  <c r="AF279" i="2"/>
  <c r="AF280" i="2"/>
  <c r="AF281" i="2"/>
  <c r="AF282" i="2"/>
  <c r="AF283" i="2"/>
  <c r="AF284" i="2"/>
  <c r="AF285" i="2"/>
  <c r="AF286" i="2"/>
  <c r="AF287" i="2"/>
  <c r="AF288" i="2"/>
  <c r="AF289" i="2"/>
  <c r="AF290" i="2"/>
  <c r="AF291" i="2"/>
  <c r="AF292" i="2"/>
  <c r="AF293" i="2"/>
  <c r="AF294" i="2"/>
  <c r="AF295" i="2"/>
  <c r="AF296" i="2"/>
  <c r="AF297" i="2"/>
  <c r="AF298" i="2"/>
  <c r="AF299" i="2"/>
  <c r="AF300" i="2"/>
  <c r="AD9" i="2"/>
  <c r="AD10" i="2"/>
  <c r="AD11" i="2"/>
  <c r="AD12" i="2"/>
  <c r="AD13" i="2"/>
  <c r="AD14" i="2"/>
  <c r="AD15" i="2"/>
  <c r="AD16" i="2"/>
  <c r="AD17" i="2"/>
  <c r="AD18" i="2"/>
  <c r="AD19" i="2"/>
  <c r="AD20" i="2"/>
  <c r="AD21" i="2"/>
  <c r="AD22" i="2"/>
  <c r="AD23" i="2"/>
  <c r="AD24" i="2"/>
  <c r="AD25" i="2"/>
  <c r="AD26" i="2"/>
  <c r="AD27" i="2"/>
  <c r="AD28" i="2"/>
  <c r="AD29" i="2"/>
  <c r="AD30" i="2"/>
  <c r="AD31" i="2"/>
  <c r="AD32" i="2"/>
  <c r="AD33" i="2"/>
  <c r="AD34" i="2"/>
  <c r="AD35" i="2"/>
  <c r="AD36" i="2"/>
  <c r="AD37" i="2"/>
  <c r="AD38" i="2"/>
  <c r="AD39" i="2"/>
  <c r="AD40" i="2"/>
  <c r="AD41" i="2"/>
  <c r="AD42" i="2"/>
  <c r="AD43" i="2"/>
  <c r="AD44" i="2"/>
  <c r="AD45" i="2"/>
  <c r="AD46" i="2"/>
  <c r="AD47" i="2"/>
  <c r="AD48" i="2"/>
  <c r="AD49" i="2"/>
  <c r="AD50" i="2"/>
  <c r="AD51" i="2"/>
  <c r="AD52" i="2"/>
  <c r="AD53" i="2"/>
  <c r="AD54" i="2"/>
  <c r="AD55" i="2"/>
  <c r="AD56" i="2"/>
  <c r="AD57" i="2"/>
  <c r="AD58" i="2"/>
  <c r="AD59" i="2"/>
  <c r="AD60" i="2"/>
  <c r="AD61" i="2"/>
  <c r="AD62" i="2"/>
  <c r="AD63" i="2"/>
  <c r="AD64" i="2"/>
  <c r="AD65" i="2"/>
  <c r="AD66" i="2"/>
  <c r="AD67" i="2"/>
  <c r="AD68" i="2"/>
  <c r="AD69" i="2"/>
  <c r="AD70" i="2"/>
  <c r="AD71" i="2"/>
  <c r="AD72" i="2"/>
  <c r="AD73" i="2"/>
  <c r="AD74" i="2"/>
  <c r="AD75" i="2"/>
  <c r="AD76" i="2"/>
  <c r="AD77" i="2"/>
  <c r="AD78" i="2"/>
  <c r="AD79" i="2"/>
  <c r="AD80" i="2"/>
  <c r="AD81" i="2"/>
  <c r="AD82" i="2"/>
  <c r="AD83" i="2"/>
  <c r="AD84" i="2"/>
  <c r="AD85" i="2"/>
  <c r="AD86" i="2"/>
  <c r="AD87" i="2"/>
  <c r="AD88" i="2"/>
  <c r="AD89" i="2"/>
  <c r="AD90" i="2"/>
  <c r="AD91" i="2"/>
  <c r="AD92" i="2"/>
  <c r="AD93" i="2"/>
  <c r="AD94" i="2"/>
  <c r="AD95" i="2"/>
  <c r="AD96" i="2"/>
  <c r="AD97" i="2"/>
  <c r="AD98" i="2"/>
  <c r="AD99" i="2"/>
  <c r="AD100" i="2"/>
  <c r="AD101" i="2"/>
  <c r="AD102" i="2"/>
  <c r="AD103" i="2"/>
  <c r="AD104" i="2"/>
  <c r="AD105" i="2"/>
  <c r="AD106" i="2"/>
  <c r="AD107" i="2"/>
  <c r="AD108" i="2"/>
  <c r="AD109" i="2"/>
  <c r="AD110" i="2"/>
  <c r="AD111" i="2"/>
  <c r="AD112" i="2"/>
  <c r="AD113" i="2"/>
  <c r="AD114" i="2"/>
  <c r="AD115" i="2"/>
  <c r="AD116" i="2"/>
  <c r="AD117" i="2"/>
  <c r="AD118" i="2"/>
  <c r="AD119" i="2"/>
  <c r="AD120" i="2"/>
  <c r="AD121" i="2"/>
  <c r="AD122" i="2"/>
  <c r="AD123" i="2"/>
  <c r="AD124" i="2"/>
  <c r="AD125" i="2"/>
  <c r="AD126" i="2"/>
  <c r="AD127" i="2"/>
  <c r="AD128" i="2"/>
  <c r="AD129" i="2"/>
  <c r="AD130" i="2"/>
  <c r="AD131" i="2"/>
  <c r="AD132" i="2"/>
  <c r="AD133" i="2"/>
  <c r="AD134" i="2"/>
  <c r="AD135" i="2"/>
  <c r="AD136" i="2"/>
  <c r="AD137" i="2"/>
  <c r="AD138" i="2"/>
  <c r="AD139" i="2"/>
  <c r="AD140" i="2"/>
  <c r="AD141" i="2"/>
  <c r="AD142" i="2"/>
  <c r="AD143" i="2"/>
  <c r="AD144" i="2"/>
  <c r="AD145" i="2"/>
  <c r="AD146" i="2"/>
  <c r="AD147" i="2"/>
  <c r="AD148" i="2"/>
  <c r="AD149" i="2"/>
  <c r="AD150" i="2"/>
  <c r="AD151" i="2"/>
  <c r="AD152" i="2"/>
  <c r="AD153" i="2"/>
  <c r="AD154" i="2"/>
  <c r="AD155" i="2"/>
  <c r="AD156" i="2"/>
  <c r="AD157" i="2"/>
  <c r="AD158" i="2"/>
  <c r="AD159" i="2"/>
  <c r="AD160" i="2"/>
  <c r="AD161" i="2"/>
  <c r="AD162" i="2"/>
  <c r="AD163" i="2"/>
  <c r="AD164" i="2"/>
  <c r="AD165" i="2"/>
  <c r="AD166" i="2"/>
  <c r="AD167" i="2"/>
  <c r="AD168" i="2"/>
  <c r="AD169" i="2"/>
  <c r="AD170" i="2"/>
  <c r="AD171" i="2"/>
  <c r="AD172" i="2"/>
  <c r="AD173" i="2"/>
  <c r="AD174" i="2"/>
  <c r="AD175" i="2"/>
  <c r="AD176" i="2"/>
  <c r="AD177" i="2"/>
  <c r="AD178" i="2"/>
  <c r="AD179" i="2"/>
  <c r="AD180" i="2"/>
  <c r="AD181" i="2"/>
  <c r="AD182" i="2"/>
  <c r="AD183" i="2"/>
  <c r="AD184" i="2"/>
  <c r="AD185" i="2"/>
  <c r="AD186" i="2"/>
  <c r="AD187" i="2"/>
  <c r="AD188" i="2"/>
  <c r="AD189" i="2"/>
  <c r="AD190" i="2"/>
  <c r="AD191" i="2"/>
  <c r="AD192" i="2"/>
  <c r="AD193" i="2"/>
  <c r="AD194" i="2"/>
  <c r="AD195" i="2"/>
  <c r="AD196" i="2"/>
  <c r="AD197" i="2"/>
  <c r="AD198" i="2"/>
  <c r="AD199" i="2"/>
  <c r="AD200" i="2"/>
  <c r="AD201" i="2"/>
  <c r="AD202" i="2"/>
  <c r="AD203" i="2"/>
  <c r="AD204" i="2"/>
  <c r="AD205" i="2"/>
  <c r="AD206" i="2"/>
  <c r="AD207" i="2"/>
  <c r="AD208" i="2"/>
  <c r="AD209" i="2"/>
  <c r="AD210" i="2"/>
  <c r="AD211" i="2"/>
  <c r="AD212" i="2"/>
  <c r="AD213" i="2"/>
  <c r="AD214" i="2"/>
  <c r="AD215" i="2"/>
  <c r="AD216" i="2"/>
  <c r="AD217" i="2"/>
  <c r="AD218" i="2"/>
  <c r="AD219" i="2"/>
  <c r="AD220" i="2"/>
  <c r="AD221" i="2"/>
  <c r="AD222" i="2"/>
  <c r="AD223" i="2"/>
  <c r="AD224" i="2"/>
  <c r="AD225" i="2"/>
  <c r="AD226" i="2"/>
  <c r="AD227" i="2"/>
  <c r="AD228" i="2"/>
  <c r="AD229" i="2"/>
  <c r="AD230" i="2"/>
  <c r="AD231" i="2"/>
  <c r="AD232" i="2"/>
  <c r="AD233" i="2"/>
  <c r="AD234" i="2"/>
  <c r="AD235" i="2"/>
  <c r="AD236" i="2"/>
  <c r="AD237" i="2"/>
  <c r="AD238" i="2"/>
  <c r="AD239" i="2"/>
  <c r="AD240" i="2"/>
  <c r="AD241" i="2"/>
  <c r="AD242" i="2"/>
  <c r="AD243" i="2"/>
  <c r="AD244" i="2"/>
  <c r="AD245" i="2"/>
  <c r="AD246" i="2"/>
  <c r="AD247" i="2"/>
  <c r="AD248" i="2"/>
  <c r="AD249" i="2"/>
  <c r="AD250" i="2"/>
  <c r="AD251" i="2"/>
  <c r="AD252" i="2"/>
  <c r="AD253" i="2"/>
  <c r="AD254" i="2"/>
  <c r="AD255" i="2"/>
  <c r="AD256" i="2"/>
  <c r="AD257" i="2"/>
  <c r="AD258" i="2"/>
  <c r="AD259" i="2"/>
  <c r="AD260" i="2"/>
  <c r="AD261" i="2"/>
  <c r="AD262" i="2"/>
  <c r="AD263" i="2"/>
  <c r="AD264" i="2"/>
  <c r="AD265" i="2"/>
  <c r="AD266" i="2"/>
  <c r="AD267" i="2"/>
  <c r="AD268" i="2"/>
  <c r="AD269" i="2"/>
  <c r="AD270" i="2"/>
  <c r="AD271" i="2"/>
  <c r="AD272" i="2"/>
  <c r="AD273" i="2"/>
  <c r="AD274" i="2"/>
  <c r="AD275" i="2"/>
  <c r="AD276" i="2"/>
  <c r="AD277" i="2"/>
  <c r="AD278" i="2"/>
  <c r="AD279" i="2"/>
  <c r="AD280" i="2"/>
  <c r="AD281" i="2"/>
  <c r="AD282" i="2"/>
  <c r="AD283" i="2"/>
  <c r="AD284" i="2"/>
  <c r="AD285" i="2"/>
  <c r="AD286" i="2"/>
  <c r="AD287" i="2"/>
  <c r="AD288" i="2"/>
  <c r="AD289" i="2"/>
  <c r="AD290" i="2"/>
  <c r="AD291" i="2"/>
  <c r="AD292" i="2"/>
  <c r="AD293" i="2"/>
  <c r="AD294" i="2"/>
  <c r="AD295" i="2"/>
  <c r="AD296" i="2"/>
  <c r="AD297" i="2"/>
  <c r="AD298" i="2"/>
  <c r="AD299" i="2"/>
  <c r="AD300" i="2"/>
  <c r="AB9" i="2"/>
  <c r="AB10" i="2"/>
  <c r="AB11" i="2"/>
  <c r="AB12" i="2"/>
  <c r="AB13" i="2"/>
  <c r="AB14" i="2"/>
  <c r="AB15" i="2"/>
  <c r="AB16" i="2"/>
  <c r="AB17" i="2"/>
  <c r="AB18" i="2"/>
  <c r="AB19" i="2"/>
  <c r="AB20" i="2"/>
  <c r="AB21" i="2"/>
  <c r="AB22" i="2"/>
  <c r="AB23" i="2"/>
  <c r="AB24" i="2"/>
  <c r="AB25" i="2"/>
  <c r="AB26" i="2"/>
  <c r="AB27" i="2"/>
  <c r="AB28" i="2"/>
  <c r="AB29" i="2"/>
  <c r="AB30" i="2"/>
  <c r="AB31" i="2"/>
  <c r="AB32" i="2"/>
  <c r="AB33" i="2"/>
  <c r="AB34" i="2"/>
  <c r="AB35" i="2"/>
  <c r="AB36" i="2"/>
  <c r="AB37" i="2"/>
  <c r="AB38" i="2"/>
  <c r="AB39" i="2"/>
  <c r="AB40" i="2"/>
  <c r="AB41" i="2"/>
  <c r="AB42" i="2"/>
  <c r="AB43" i="2"/>
  <c r="AB44" i="2"/>
  <c r="AB45" i="2"/>
  <c r="AB46" i="2"/>
  <c r="AB47" i="2"/>
  <c r="AB48" i="2"/>
  <c r="AB49" i="2"/>
  <c r="AB50" i="2"/>
  <c r="AB51" i="2"/>
  <c r="AB52" i="2"/>
  <c r="AB53" i="2"/>
  <c r="AB54" i="2"/>
  <c r="AB55" i="2"/>
  <c r="AB56" i="2"/>
  <c r="AB57" i="2"/>
  <c r="AB58" i="2"/>
  <c r="AB59" i="2"/>
  <c r="AB60" i="2"/>
  <c r="AB61" i="2"/>
  <c r="AB62" i="2"/>
  <c r="AB63" i="2"/>
  <c r="AB64" i="2"/>
  <c r="AB65" i="2"/>
  <c r="AB66" i="2"/>
  <c r="AB67" i="2"/>
  <c r="AB68" i="2"/>
  <c r="AB69" i="2"/>
  <c r="AB70" i="2"/>
  <c r="AB71" i="2"/>
  <c r="AB72" i="2"/>
  <c r="AB73" i="2"/>
  <c r="AB74" i="2"/>
  <c r="AB75" i="2"/>
  <c r="AB76" i="2"/>
  <c r="AB77" i="2"/>
  <c r="AB78" i="2"/>
  <c r="AB79" i="2"/>
  <c r="AB80" i="2"/>
  <c r="AB81" i="2"/>
  <c r="AB82" i="2"/>
  <c r="AB83" i="2"/>
  <c r="AB84" i="2"/>
  <c r="AB85" i="2"/>
  <c r="AB86" i="2"/>
  <c r="AB87" i="2"/>
  <c r="AB88" i="2"/>
  <c r="AB89" i="2"/>
  <c r="AB90" i="2"/>
  <c r="AB91" i="2"/>
  <c r="AB92" i="2"/>
  <c r="AB93" i="2"/>
  <c r="AB94" i="2"/>
  <c r="AB95" i="2"/>
  <c r="AB96" i="2"/>
  <c r="AB97" i="2"/>
  <c r="AB98" i="2"/>
  <c r="AB99" i="2"/>
  <c r="AB100" i="2"/>
  <c r="AB101" i="2"/>
  <c r="AB102" i="2"/>
  <c r="AB103" i="2"/>
  <c r="AB104" i="2"/>
  <c r="AB105" i="2"/>
  <c r="AB106" i="2"/>
  <c r="AB107" i="2"/>
  <c r="AB108" i="2"/>
  <c r="AB109" i="2"/>
  <c r="AB110" i="2"/>
  <c r="AB111" i="2"/>
  <c r="AB112" i="2"/>
  <c r="AB113" i="2"/>
  <c r="AB114" i="2"/>
  <c r="AB115" i="2"/>
  <c r="AB116" i="2"/>
  <c r="AB117" i="2"/>
  <c r="AB118" i="2"/>
  <c r="AB119" i="2"/>
  <c r="AB120" i="2"/>
  <c r="AB121" i="2"/>
  <c r="AB122" i="2"/>
  <c r="AB123" i="2"/>
  <c r="AB124" i="2"/>
  <c r="AB125" i="2"/>
  <c r="AB126" i="2"/>
  <c r="AB127" i="2"/>
  <c r="AB128" i="2"/>
  <c r="AB129" i="2"/>
  <c r="AB130" i="2"/>
  <c r="AB131" i="2"/>
  <c r="AB132" i="2"/>
  <c r="AB133" i="2"/>
  <c r="AB134" i="2"/>
  <c r="AB135" i="2"/>
  <c r="AB136" i="2"/>
  <c r="AB137" i="2"/>
  <c r="AB138" i="2"/>
  <c r="AB139" i="2"/>
  <c r="AB140" i="2"/>
  <c r="AB141" i="2"/>
  <c r="AB142" i="2"/>
  <c r="AB143" i="2"/>
  <c r="AB144" i="2"/>
  <c r="AB145" i="2"/>
  <c r="AB146" i="2"/>
  <c r="AB147" i="2"/>
  <c r="AB148" i="2"/>
  <c r="AB149" i="2"/>
  <c r="AB150" i="2"/>
  <c r="AB151" i="2"/>
  <c r="AB152" i="2"/>
  <c r="AB153" i="2"/>
  <c r="AB154" i="2"/>
  <c r="AB155" i="2"/>
  <c r="AB156" i="2"/>
  <c r="AB157" i="2"/>
  <c r="AB158" i="2"/>
  <c r="AB159" i="2"/>
  <c r="AB160" i="2"/>
  <c r="AB161" i="2"/>
  <c r="AB162" i="2"/>
  <c r="AB163" i="2"/>
  <c r="AB164" i="2"/>
  <c r="AB165" i="2"/>
  <c r="AB166" i="2"/>
  <c r="AB167" i="2"/>
  <c r="AB168" i="2"/>
  <c r="AB169" i="2"/>
  <c r="AB170" i="2"/>
  <c r="AB171" i="2"/>
  <c r="AB172" i="2"/>
  <c r="AB173" i="2"/>
  <c r="AB174" i="2"/>
  <c r="AB175" i="2"/>
  <c r="AB176" i="2"/>
  <c r="AB177" i="2"/>
  <c r="AB178" i="2"/>
  <c r="AB179" i="2"/>
  <c r="AB180" i="2"/>
  <c r="AB181" i="2"/>
  <c r="AB182" i="2"/>
  <c r="AB183" i="2"/>
  <c r="AB184" i="2"/>
  <c r="AB185" i="2"/>
  <c r="AB186" i="2"/>
  <c r="AB187" i="2"/>
  <c r="AB188" i="2"/>
  <c r="AB189" i="2"/>
  <c r="AB190" i="2"/>
  <c r="AB191" i="2"/>
  <c r="AB192" i="2"/>
  <c r="AB193" i="2"/>
  <c r="AB194" i="2"/>
  <c r="AB195" i="2"/>
  <c r="AB196" i="2"/>
  <c r="AB197" i="2"/>
  <c r="AB198" i="2"/>
  <c r="AB199" i="2"/>
  <c r="AB200" i="2"/>
  <c r="AB201" i="2"/>
  <c r="AB202" i="2"/>
  <c r="AB203" i="2"/>
  <c r="AB204" i="2"/>
  <c r="AB205" i="2"/>
  <c r="AB206" i="2"/>
  <c r="AB207" i="2"/>
  <c r="AB208" i="2"/>
  <c r="AB209" i="2"/>
  <c r="AB210" i="2"/>
  <c r="AB211" i="2"/>
  <c r="AB212" i="2"/>
  <c r="AB213" i="2"/>
  <c r="AB214" i="2"/>
  <c r="AB215" i="2"/>
  <c r="AB216" i="2"/>
  <c r="AB217" i="2"/>
  <c r="AB218" i="2"/>
  <c r="AB219" i="2"/>
  <c r="AB220" i="2"/>
  <c r="AB221" i="2"/>
  <c r="AB222" i="2"/>
  <c r="AB223" i="2"/>
  <c r="AB224" i="2"/>
  <c r="AB225" i="2"/>
  <c r="AB226" i="2"/>
  <c r="AB227" i="2"/>
  <c r="AB228" i="2"/>
  <c r="AB229" i="2"/>
  <c r="AB230" i="2"/>
  <c r="AB231" i="2"/>
  <c r="AB232" i="2"/>
  <c r="AB233" i="2"/>
  <c r="AB234" i="2"/>
  <c r="AB235" i="2"/>
  <c r="AB236" i="2"/>
  <c r="AB237" i="2"/>
  <c r="AB238" i="2"/>
  <c r="AB239" i="2"/>
  <c r="AB240" i="2"/>
  <c r="AB241" i="2"/>
  <c r="AB242" i="2"/>
  <c r="AB243" i="2"/>
  <c r="AB244" i="2"/>
  <c r="AB245" i="2"/>
  <c r="AB246" i="2"/>
  <c r="AB247" i="2"/>
  <c r="AB248" i="2"/>
  <c r="AB249" i="2"/>
  <c r="AB250" i="2"/>
  <c r="AB251" i="2"/>
  <c r="AB252" i="2"/>
  <c r="AB253" i="2"/>
  <c r="AB254" i="2"/>
  <c r="AB255" i="2"/>
  <c r="AB256" i="2"/>
  <c r="AB257" i="2"/>
  <c r="AB258" i="2"/>
  <c r="AB259" i="2"/>
  <c r="AB260" i="2"/>
  <c r="AB261" i="2"/>
  <c r="AB262" i="2"/>
  <c r="AB263" i="2"/>
  <c r="AB264" i="2"/>
  <c r="AB265" i="2"/>
  <c r="AB266" i="2"/>
  <c r="AB267" i="2"/>
  <c r="AB268" i="2"/>
  <c r="AB269" i="2"/>
  <c r="AB270" i="2"/>
  <c r="AB271" i="2"/>
  <c r="AB272" i="2"/>
  <c r="AB273" i="2"/>
  <c r="AB274" i="2"/>
  <c r="AB275" i="2"/>
  <c r="AB276" i="2"/>
  <c r="AB277" i="2"/>
  <c r="AB278" i="2"/>
  <c r="AB279" i="2"/>
  <c r="AB280" i="2"/>
  <c r="AB281" i="2"/>
  <c r="AB282" i="2"/>
  <c r="AB283" i="2"/>
  <c r="AB284" i="2"/>
  <c r="AB285" i="2"/>
  <c r="AB286" i="2"/>
  <c r="AB287" i="2"/>
  <c r="AB288" i="2"/>
  <c r="AB289" i="2"/>
  <c r="AB290" i="2"/>
  <c r="AB291" i="2"/>
  <c r="AB292" i="2"/>
  <c r="AB293" i="2"/>
  <c r="AB294" i="2"/>
  <c r="AB295" i="2"/>
  <c r="AB296" i="2"/>
  <c r="AB297" i="2"/>
  <c r="AB298" i="2"/>
  <c r="AB299" i="2"/>
  <c r="AB300" i="2"/>
  <c r="AS12" i="2"/>
  <c r="AS13" i="2"/>
  <c r="AS16" i="2"/>
  <c r="AS17" i="2"/>
  <c r="AS20" i="2"/>
  <c r="AS21" i="2"/>
  <c r="AS24" i="2"/>
  <c r="AS25" i="2"/>
  <c r="AS28" i="2"/>
  <c r="AS29" i="2"/>
  <c r="AS32" i="2"/>
  <c r="AS33" i="2"/>
  <c r="AS36" i="2"/>
  <c r="AS37" i="2"/>
  <c r="AS40" i="2"/>
  <c r="AS41" i="2"/>
  <c r="AS44" i="2"/>
  <c r="AS45" i="2"/>
  <c r="AS48" i="2"/>
  <c r="AS49" i="2"/>
  <c r="AS52" i="2"/>
  <c r="AS53" i="2"/>
  <c r="AS56" i="2"/>
  <c r="AS57" i="2"/>
  <c r="AS60" i="2"/>
  <c r="AS61" i="2"/>
  <c r="AS64" i="2"/>
  <c r="AS65" i="2"/>
  <c r="AS68" i="2"/>
  <c r="AS69" i="2"/>
  <c r="AS72" i="2"/>
  <c r="AS73" i="2"/>
  <c r="AS76" i="2"/>
  <c r="AS77" i="2"/>
  <c r="AS80" i="2"/>
  <c r="AS81" i="2"/>
  <c r="AS84" i="2"/>
  <c r="AS85" i="2"/>
  <c r="AS88" i="2"/>
  <c r="AS89" i="2"/>
  <c r="AS92" i="2"/>
  <c r="AS93" i="2"/>
  <c r="AS96" i="2"/>
  <c r="AS97" i="2"/>
  <c r="AS100" i="2"/>
  <c r="AS101" i="2"/>
  <c r="AS104" i="2"/>
  <c r="AS105" i="2"/>
  <c r="AS108" i="2"/>
  <c r="AS109" i="2"/>
  <c r="AS112" i="2"/>
  <c r="AS113" i="2"/>
  <c r="AS116" i="2"/>
  <c r="AS117" i="2"/>
  <c r="AS120" i="2"/>
  <c r="AS121" i="2"/>
  <c r="AS124" i="2"/>
  <c r="AS125" i="2"/>
  <c r="AS128" i="2"/>
  <c r="AS129" i="2"/>
  <c r="AS132" i="2"/>
  <c r="AS133" i="2"/>
  <c r="AS136" i="2"/>
  <c r="AS137" i="2"/>
  <c r="AS140" i="2"/>
  <c r="AS141" i="2"/>
  <c r="AS144" i="2"/>
  <c r="AS145" i="2"/>
  <c r="AS148" i="2"/>
  <c r="AS149" i="2"/>
  <c r="AS152" i="2"/>
  <c r="AS153" i="2"/>
  <c r="AS156" i="2"/>
  <c r="AS157" i="2"/>
  <c r="AS160" i="2"/>
  <c r="AS161" i="2"/>
  <c r="AS164" i="2"/>
  <c r="AS165" i="2"/>
  <c r="AS168" i="2"/>
  <c r="AS169" i="2"/>
  <c r="AS172" i="2"/>
  <c r="AS173" i="2"/>
  <c r="AS176" i="2"/>
  <c r="AS177" i="2"/>
  <c r="AS180" i="2"/>
  <c r="AS181" i="2"/>
  <c r="AS184" i="2"/>
  <c r="AS185" i="2"/>
  <c r="AS188" i="2"/>
  <c r="AS189" i="2"/>
  <c r="AS192" i="2"/>
  <c r="AS193" i="2"/>
  <c r="AS196" i="2"/>
  <c r="AS197" i="2"/>
  <c r="AS200" i="2"/>
  <c r="AS201" i="2"/>
  <c r="AS204" i="2"/>
  <c r="AS205" i="2"/>
  <c r="AS208" i="2"/>
  <c r="AS209" i="2"/>
  <c r="AS212" i="2"/>
  <c r="AS213" i="2"/>
  <c r="AS216" i="2"/>
  <c r="AS217" i="2"/>
  <c r="AS220" i="2"/>
  <c r="AS221" i="2"/>
  <c r="AS224" i="2"/>
  <c r="AS225" i="2"/>
  <c r="AS228" i="2"/>
  <c r="AS229" i="2"/>
  <c r="AS232" i="2"/>
  <c r="AS233" i="2"/>
  <c r="AS236" i="2"/>
  <c r="AS237" i="2"/>
  <c r="AS240" i="2"/>
  <c r="AS241" i="2"/>
  <c r="AS244" i="2"/>
  <c r="AS245" i="2"/>
  <c r="AS248" i="2"/>
  <c r="AS249" i="2"/>
  <c r="AS252" i="2"/>
  <c r="AS253" i="2"/>
  <c r="AS256" i="2"/>
  <c r="AS257" i="2"/>
  <c r="AS260" i="2"/>
  <c r="AS261" i="2"/>
  <c r="AS264" i="2"/>
  <c r="AS265" i="2"/>
  <c r="AS268" i="2"/>
  <c r="AS269" i="2"/>
  <c r="AS272" i="2"/>
  <c r="AS273" i="2"/>
  <c r="AS276" i="2"/>
  <c r="AS277" i="2"/>
  <c r="AS280" i="2"/>
  <c r="AS281" i="2"/>
  <c r="AS284" i="2"/>
  <c r="AS285" i="2"/>
  <c r="AS288" i="2"/>
  <c r="AS289" i="2"/>
  <c r="AS292" i="2"/>
  <c r="AS293" i="2"/>
  <c r="AS296" i="2"/>
  <c r="AS297" i="2"/>
  <c r="AS300" i="2"/>
  <c r="AQ9" i="2"/>
  <c r="AQ12" i="2"/>
  <c r="AQ15" i="2"/>
  <c r="AQ16" i="2"/>
  <c r="AQ19" i="2"/>
  <c r="AQ20" i="2"/>
  <c r="AQ23" i="2"/>
  <c r="AQ24" i="2"/>
  <c r="AQ27" i="2"/>
  <c r="AQ28" i="2"/>
  <c r="AQ31" i="2"/>
  <c r="AQ32" i="2"/>
  <c r="AQ35" i="2"/>
  <c r="AQ36" i="2"/>
  <c r="AQ39" i="2"/>
  <c r="AQ40" i="2"/>
  <c r="AQ43" i="2"/>
  <c r="AQ44" i="2"/>
  <c r="AQ47" i="2"/>
  <c r="AQ48" i="2"/>
  <c r="AQ51" i="2"/>
  <c r="AQ52" i="2"/>
  <c r="AQ55" i="2"/>
  <c r="AQ56" i="2"/>
  <c r="AQ59" i="2"/>
  <c r="AQ60" i="2"/>
  <c r="AQ63" i="2"/>
  <c r="AQ64" i="2"/>
  <c r="AQ67" i="2"/>
  <c r="AQ68" i="2"/>
  <c r="AQ71" i="2"/>
  <c r="AQ72" i="2"/>
  <c r="AQ75" i="2"/>
  <c r="AQ76" i="2"/>
  <c r="AQ79" i="2"/>
  <c r="AQ80" i="2"/>
  <c r="AQ83" i="2"/>
  <c r="AQ84" i="2"/>
  <c r="AQ87" i="2"/>
  <c r="AQ88" i="2"/>
  <c r="AQ91" i="2"/>
  <c r="AQ92" i="2"/>
  <c r="AQ95" i="2"/>
  <c r="AQ96" i="2"/>
  <c r="AQ99" i="2"/>
  <c r="AQ100" i="2"/>
  <c r="AQ103" i="2"/>
  <c r="AQ104" i="2"/>
  <c r="AQ107" i="2"/>
  <c r="AQ108" i="2"/>
  <c r="AQ111" i="2"/>
  <c r="AQ112" i="2"/>
  <c r="AQ115" i="2"/>
  <c r="AQ116" i="2"/>
  <c r="AQ119" i="2"/>
  <c r="AQ120" i="2"/>
  <c r="AQ123" i="2"/>
  <c r="AQ124" i="2"/>
  <c r="AQ127" i="2"/>
  <c r="AQ128" i="2"/>
  <c r="AQ131" i="2"/>
  <c r="AQ132" i="2"/>
  <c r="AQ135" i="2"/>
  <c r="AQ136" i="2"/>
  <c r="AQ139" i="2"/>
  <c r="AQ140" i="2"/>
  <c r="AQ143" i="2"/>
  <c r="AQ144" i="2"/>
  <c r="AQ147" i="2"/>
  <c r="AQ148" i="2"/>
  <c r="AQ151" i="2"/>
  <c r="AQ152" i="2"/>
  <c r="AQ155" i="2"/>
  <c r="AQ156" i="2"/>
  <c r="AQ159" i="2"/>
  <c r="AQ160" i="2"/>
  <c r="AQ163" i="2"/>
  <c r="AQ164" i="2"/>
  <c r="AQ167" i="2"/>
  <c r="AQ168" i="2"/>
  <c r="AQ171" i="2"/>
  <c r="AQ172" i="2"/>
  <c r="AQ175" i="2"/>
  <c r="AQ176" i="2"/>
  <c r="AQ179" i="2"/>
  <c r="AQ180" i="2"/>
  <c r="AQ183" i="2"/>
  <c r="AQ184" i="2"/>
  <c r="AQ187" i="2"/>
  <c r="AQ188" i="2"/>
  <c r="AQ191" i="2"/>
  <c r="AQ192" i="2"/>
  <c r="AQ195" i="2"/>
  <c r="AQ196" i="2"/>
  <c r="AQ199" i="2"/>
  <c r="AQ200" i="2"/>
  <c r="AQ203" i="2"/>
  <c r="AQ204" i="2"/>
  <c r="AQ207" i="2"/>
  <c r="AQ208" i="2"/>
  <c r="AQ211" i="2"/>
  <c r="AQ212" i="2"/>
  <c r="AQ215" i="2"/>
  <c r="AQ216" i="2"/>
  <c r="AQ219" i="2"/>
  <c r="AQ220" i="2"/>
  <c r="AQ223" i="2"/>
  <c r="AQ224" i="2"/>
  <c r="AQ227" i="2"/>
  <c r="AQ228" i="2"/>
  <c r="AQ231" i="2"/>
  <c r="AQ232" i="2"/>
  <c r="AQ235" i="2"/>
  <c r="AQ236" i="2"/>
  <c r="AQ239" i="2"/>
  <c r="AQ240" i="2"/>
  <c r="AQ243" i="2"/>
  <c r="AQ244" i="2"/>
  <c r="AQ247" i="2"/>
  <c r="AQ248" i="2"/>
  <c r="AQ251" i="2"/>
  <c r="AQ252" i="2"/>
  <c r="AQ255" i="2"/>
  <c r="AQ256" i="2"/>
  <c r="AQ259" i="2"/>
  <c r="AQ260" i="2"/>
  <c r="AQ263" i="2"/>
  <c r="AQ264" i="2"/>
  <c r="AQ267" i="2"/>
  <c r="AQ268" i="2"/>
  <c r="AQ271" i="2"/>
  <c r="AQ272" i="2"/>
  <c r="AQ275" i="2"/>
  <c r="AQ276" i="2"/>
  <c r="AQ279" i="2"/>
  <c r="AQ280" i="2"/>
  <c r="AQ283" i="2"/>
  <c r="AQ284" i="2"/>
  <c r="AQ287" i="2"/>
  <c r="AQ288" i="2"/>
  <c r="AQ291" i="2"/>
  <c r="AQ292" i="2"/>
  <c r="AQ295" i="2"/>
  <c r="AQ296" i="2"/>
  <c r="AQ299" i="2"/>
  <c r="AQ300" i="2"/>
  <c r="AO21" i="2"/>
  <c r="AO25" i="2"/>
  <c r="AO37" i="2"/>
  <c r="AO41" i="2"/>
  <c r="AO53" i="2"/>
  <c r="AO57" i="2"/>
  <c r="AO65" i="2"/>
  <c r="AO73" i="2"/>
  <c r="AO81" i="2"/>
  <c r="AO89" i="2"/>
  <c r="AO97" i="2"/>
  <c r="AO105" i="2"/>
  <c r="AO113" i="2"/>
  <c r="AO121" i="2"/>
  <c r="AO129" i="2"/>
  <c r="AO137" i="2"/>
  <c r="AO145" i="2"/>
  <c r="AO153" i="2"/>
  <c r="AO161" i="2"/>
  <c r="AO169" i="2"/>
  <c r="AO177" i="2"/>
  <c r="AM9" i="2"/>
  <c r="AM12" i="2"/>
  <c r="AM13" i="2"/>
  <c r="AM14" i="2"/>
  <c r="AM15" i="2"/>
  <c r="AM16" i="2"/>
  <c r="AM17" i="2"/>
  <c r="AM18" i="2"/>
  <c r="AM19" i="2"/>
  <c r="AM20" i="2"/>
  <c r="AM21" i="2"/>
  <c r="AM22" i="2"/>
  <c r="AM23" i="2"/>
  <c r="AM24" i="2"/>
  <c r="AM25" i="2"/>
  <c r="AM26" i="2"/>
  <c r="AM27" i="2"/>
  <c r="AM28" i="2"/>
  <c r="AM29" i="2"/>
  <c r="AM30" i="2"/>
  <c r="AM31" i="2"/>
  <c r="AM32" i="2"/>
  <c r="AM33" i="2"/>
  <c r="AM34" i="2"/>
  <c r="AM35" i="2"/>
  <c r="AM36" i="2"/>
  <c r="AM37" i="2"/>
  <c r="AM38" i="2"/>
  <c r="AM39" i="2"/>
  <c r="AM40" i="2"/>
  <c r="AM41" i="2"/>
  <c r="AM42" i="2"/>
  <c r="AM43" i="2"/>
  <c r="AM44" i="2"/>
  <c r="AM45" i="2"/>
  <c r="AM46" i="2"/>
  <c r="AM47" i="2"/>
  <c r="AM48" i="2"/>
  <c r="AM49" i="2"/>
  <c r="AM50" i="2"/>
  <c r="AM51" i="2"/>
  <c r="AM52" i="2"/>
  <c r="AM53" i="2"/>
  <c r="AM54" i="2"/>
  <c r="AM55" i="2"/>
  <c r="AM56" i="2"/>
  <c r="AM57" i="2"/>
  <c r="AM58" i="2"/>
  <c r="AM59" i="2"/>
  <c r="AM60" i="2"/>
  <c r="AM61" i="2"/>
  <c r="AM62" i="2"/>
  <c r="AM63" i="2"/>
  <c r="AM64" i="2"/>
  <c r="AM65" i="2"/>
  <c r="AM66" i="2"/>
  <c r="AM67" i="2"/>
  <c r="AM68" i="2"/>
  <c r="AM69" i="2"/>
  <c r="AM70" i="2"/>
  <c r="AM71" i="2"/>
  <c r="AM72" i="2"/>
  <c r="AM73" i="2"/>
  <c r="AM74" i="2"/>
  <c r="AM75" i="2"/>
  <c r="AM76" i="2"/>
  <c r="AM77" i="2"/>
  <c r="AM78" i="2"/>
  <c r="AM79" i="2"/>
  <c r="AM80" i="2"/>
  <c r="AM81" i="2"/>
  <c r="AM82" i="2"/>
  <c r="AM83" i="2"/>
  <c r="AM84" i="2"/>
  <c r="AM85" i="2"/>
  <c r="AM86" i="2"/>
  <c r="AM87" i="2"/>
  <c r="AM88" i="2"/>
  <c r="AM89" i="2"/>
  <c r="AM90" i="2"/>
  <c r="AM91" i="2"/>
  <c r="AM92" i="2"/>
  <c r="AM93" i="2"/>
  <c r="AM94" i="2"/>
  <c r="AM95" i="2"/>
  <c r="AM96" i="2"/>
  <c r="AM97" i="2"/>
  <c r="AM98" i="2"/>
  <c r="AM99" i="2"/>
  <c r="AM100" i="2"/>
  <c r="AM101" i="2"/>
  <c r="AM102" i="2"/>
  <c r="AM103" i="2"/>
  <c r="AM104" i="2"/>
  <c r="AM105" i="2"/>
  <c r="AM106" i="2"/>
  <c r="AM107" i="2"/>
  <c r="AM108" i="2"/>
  <c r="AM109" i="2"/>
  <c r="AM110" i="2"/>
  <c r="AM111" i="2"/>
  <c r="AM112" i="2"/>
  <c r="AM113" i="2"/>
  <c r="AM114" i="2"/>
  <c r="AM115" i="2"/>
  <c r="AM116" i="2"/>
  <c r="AM117" i="2"/>
  <c r="AM118" i="2"/>
  <c r="AM119" i="2"/>
  <c r="AM120" i="2"/>
  <c r="AM121" i="2"/>
  <c r="AM122" i="2"/>
  <c r="AM123" i="2"/>
  <c r="AM124" i="2"/>
  <c r="AM125" i="2"/>
  <c r="AM126" i="2"/>
  <c r="AM127" i="2"/>
  <c r="AM128" i="2"/>
  <c r="AM129" i="2"/>
  <c r="AM130" i="2"/>
  <c r="AM131" i="2"/>
  <c r="AM132" i="2"/>
  <c r="AM133" i="2"/>
  <c r="AM134" i="2"/>
  <c r="AM135" i="2"/>
  <c r="AM136" i="2"/>
  <c r="AM137" i="2"/>
  <c r="AM138" i="2"/>
  <c r="AM139" i="2"/>
  <c r="AM140" i="2"/>
  <c r="AM141" i="2"/>
  <c r="AM142" i="2"/>
  <c r="AM143" i="2"/>
  <c r="AM144" i="2"/>
  <c r="AM145" i="2"/>
  <c r="AM146" i="2"/>
  <c r="AM147" i="2"/>
  <c r="AM148" i="2"/>
  <c r="AM149" i="2"/>
  <c r="AM150" i="2"/>
  <c r="AM151" i="2"/>
  <c r="AM152" i="2"/>
  <c r="AM153" i="2"/>
  <c r="AM154" i="2"/>
  <c r="AM155" i="2"/>
  <c r="AM156" i="2"/>
  <c r="AM157" i="2"/>
  <c r="AM158" i="2"/>
  <c r="AM159" i="2"/>
  <c r="AM160" i="2"/>
  <c r="AM161" i="2"/>
  <c r="AM162" i="2"/>
  <c r="AM163" i="2"/>
  <c r="AM164" i="2"/>
  <c r="AM165" i="2"/>
  <c r="AM166" i="2"/>
  <c r="AM167" i="2"/>
  <c r="AM168" i="2"/>
  <c r="AM169" i="2"/>
  <c r="AM170" i="2"/>
  <c r="AM171" i="2"/>
  <c r="AM172" i="2"/>
  <c r="AM173" i="2"/>
  <c r="AM174" i="2"/>
  <c r="AM175" i="2"/>
  <c r="AM176" i="2"/>
  <c r="AM177" i="2"/>
  <c r="AM178" i="2"/>
  <c r="AM179" i="2"/>
  <c r="AM180" i="2"/>
  <c r="AM181" i="2"/>
  <c r="AM182" i="2"/>
  <c r="AM183" i="2"/>
  <c r="AM184" i="2"/>
  <c r="AM185" i="2"/>
  <c r="AM186" i="2"/>
  <c r="AM187" i="2"/>
  <c r="AM188" i="2"/>
  <c r="AM189" i="2"/>
  <c r="AM190" i="2"/>
  <c r="AM191" i="2"/>
  <c r="AM192" i="2"/>
  <c r="AM193" i="2"/>
  <c r="AM194" i="2"/>
  <c r="AM195" i="2"/>
  <c r="AM196" i="2"/>
  <c r="AM197" i="2"/>
  <c r="AM198" i="2"/>
  <c r="AM199" i="2"/>
  <c r="AM200" i="2"/>
  <c r="AM201" i="2"/>
  <c r="AM202" i="2"/>
  <c r="AM203" i="2"/>
  <c r="AM204" i="2"/>
  <c r="AM205" i="2"/>
  <c r="AM206" i="2"/>
  <c r="AM207" i="2"/>
  <c r="AM208" i="2"/>
  <c r="AM209" i="2"/>
  <c r="AM210" i="2"/>
  <c r="AM211" i="2"/>
  <c r="AM212" i="2"/>
  <c r="AM213" i="2"/>
  <c r="AM214" i="2"/>
  <c r="AM215" i="2"/>
  <c r="AM216" i="2"/>
  <c r="AM217" i="2"/>
  <c r="AM218" i="2"/>
  <c r="AM219" i="2"/>
  <c r="AM220" i="2"/>
  <c r="AM221" i="2"/>
  <c r="AM222" i="2"/>
  <c r="AM223" i="2"/>
  <c r="AM224" i="2"/>
  <c r="AM225" i="2"/>
  <c r="AM226" i="2"/>
  <c r="AM227" i="2"/>
  <c r="AM228" i="2"/>
  <c r="AM229" i="2"/>
  <c r="AM230" i="2"/>
  <c r="AM231" i="2"/>
  <c r="AM232" i="2"/>
  <c r="AM233" i="2"/>
  <c r="AM234" i="2"/>
  <c r="AM235" i="2"/>
  <c r="AM236" i="2"/>
  <c r="AM237" i="2"/>
  <c r="AM238" i="2"/>
  <c r="AM239" i="2"/>
  <c r="AM240" i="2"/>
  <c r="AM241" i="2"/>
  <c r="AM242" i="2"/>
  <c r="AM243" i="2"/>
  <c r="AM244" i="2"/>
  <c r="AM245" i="2"/>
  <c r="AM246" i="2"/>
  <c r="AM247" i="2"/>
  <c r="AM248" i="2"/>
  <c r="AM249" i="2"/>
  <c r="AM250" i="2"/>
  <c r="AM251" i="2"/>
  <c r="AM252" i="2"/>
  <c r="AM253" i="2"/>
  <c r="AM254" i="2"/>
  <c r="AM255" i="2"/>
  <c r="AM256" i="2"/>
  <c r="AM257" i="2"/>
  <c r="AM258" i="2"/>
  <c r="AM259" i="2"/>
  <c r="AM260" i="2"/>
  <c r="AM261" i="2"/>
  <c r="AM262" i="2"/>
  <c r="AM263" i="2"/>
  <c r="AM264" i="2"/>
  <c r="AM265" i="2"/>
  <c r="AM266" i="2"/>
  <c r="AM267" i="2"/>
  <c r="AM268" i="2"/>
  <c r="AM269" i="2"/>
  <c r="AM270" i="2"/>
  <c r="AM271" i="2"/>
  <c r="AM272" i="2"/>
  <c r="AM273" i="2"/>
  <c r="AM274" i="2"/>
  <c r="AM275" i="2"/>
  <c r="AM276" i="2"/>
  <c r="AM277" i="2"/>
  <c r="AM278" i="2"/>
  <c r="AM279" i="2"/>
  <c r="AM280" i="2"/>
  <c r="AM281" i="2"/>
  <c r="AM282" i="2"/>
  <c r="AM283" i="2"/>
  <c r="AM284" i="2"/>
  <c r="AM285" i="2"/>
  <c r="AM286" i="2"/>
  <c r="AM287" i="2"/>
  <c r="AM288" i="2"/>
  <c r="AM289" i="2"/>
  <c r="AM290" i="2"/>
  <c r="AM291" i="2"/>
  <c r="AM292" i="2"/>
  <c r="AM293" i="2"/>
  <c r="AM294" i="2"/>
  <c r="AM295" i="2"/>
  <c r="AM296" i="2"/>
  <c r="AM297" i="2"/>
  <c r="AM298" i="2"/>
  <c r="AM299" i="2"/>
  <c r="AM300" i="2"/>
  <c r="AS9" i="2"/>
  <c r="AS14" i="2"/>
  <c r="AS15" i="2"/>
  <c r="AS18" i="2"/>
  <c r="AS19" i="2"/>
  <c r="AS22" i="2"/>
  <c r="AS23" i="2"/>
  <c r="AS26" i="2"/>
  <c r="AS27" i="2"/>
  <c r="AS30" i="2"/>
  <c r="AS31" i="2"/>
  <c r="AS34" i="2"/>
  <c r="AS35" i="2"/>
  <c r="AS38" i="2"/>
  <c r="AS39" i="2"/>
  <c r="AS42" i="2"/>
  <c r="AS43" i="2"/>
  <c r="AS46" i="2"/>
  <c r="AS47" i="2"/>
  <c r="AS50" i="2"/>
  <c r="AS51" i="2"/>
  <c r="AS54" i="2"/>
  <c r="AS55" i="2"/>
  <c r="AS58" i="2"/>
  <c r="AS59" i="2"/>
  <c r="AS62" i="2"/>
  <c r="AS63" i="2"/>
  <c r="AS66" i="2"/>
  <c r="AS67" i="2"/>
  <c r="AS70" i="2"/>
  <c r="AS71" i="2"/>
  <c r="AS74" i="2"/>
  <c r="AS75" i="2"/>
  <c r="AS78" i="2"/>
  <c r="AS79" i="2"/>
  <c r="AS82" i="2"/>
  <c r="AS83" i="2"/>
  <c r="AS86" i="2"/>
  <c r="AS87" i="2"/>
  <c r="AS90" i="2"/>
  <c r="AS91" i="2"/>
  <c r="AS94" i="2"/>
  <c r="AS95" i="2"/>
  <c r="AS98" i="2"/>
  <c r="AS99" i="2"/>
  <c r="AS102" i="2"/>
  <c r="AS103" i="2"/>
  <c r="AS106" i="2"/>
  <c r="AS107" i="2"/>
  <c r="AS110" i="2"/>
  <c r="AS111" i="2"/>
  <c r="AS114" i="2"/>
  <c r="AS115" i="2"/>
  <c r="AS118" i="2"/>
  <c r="AS119" i="2"/>
  <c r="AS122" i="2"/>
  <c r="AS123" i="2"/>
  <c r="AS126" i="2"/>
  <c r="AS127" i="2"/>
  <c r="AS130" i="2"/>
  <c r="AS131" i="2"/>
  <c r="AS134" i="2"/>
  <c r="AS135" i="2"/>
  <c r="AS138" i="2"/>
  <c r="AS139" i="2"/>
  <c r="AS142" i="2"/>
  <c r="AS143" i="2"/>
  <c r="AS146" i="2"/>
  <c r="AS147" i="2"/>
  <c r="AS150" i="2"/>
  <c r="AS151" i="2"/>
  <c r="AS154" i="2"/>
  <c r="AS155" i="2"/>
  <c r="AS158" i="2"/>
  <c r="AS159" i="2"/>
  <c r="AS162" i="2"/>
  <c r="AS163" i="2"/>
  <c r="AS166" i="2"/>
  <c r="AS167" i="2"/>
  <c r="AS170" i="2"/>
  <c r="AS171" i="2"/>
  <c r="AS174" i="2"/>
  <c r="AS175" i="2"/>
  <c r="AS178" i="2"/>
  <c r="AS179" i="2"/>
  <c r="AS182" i="2"/>
  <c r="AS183" i="2"/>
  <c r="AS186" i="2"/>
  <c r="AS187" i="2"/>
  <c r="AS190" i="2"/>
  <c r="AS191" i="2"/>
  <c r="AS194" i="2"/>
  <c r="AS195" i="2"/>
  <c r="AS198" i="2"/>
  <c r="AS199" i="2"/>
  <c r="AS202" i="2"/>
  <c r="AS203" i="2"/>
  <c r="AS206" i="2"/>
  <c r="AS207" i="2"/>
  <c r="AS210" i="2"/>
  <c r="AS211" i="2"/>
  <c r="AS214" i="2"/>
  <c r="AS215" i="2"/>
  <c r="AS218" i="2"/>
  <c r="AS219" i="2"/>
  <c r="AS222" i="2"/>
  <c r="AS223" i="2"/>
  <c r="AS226" i="2"/>
  <c r="AS227" i="2"/>
  <c r="AS230" i="2"/>
  <c r="AS231" i="2"/>
  <c r="AS234" i="2"/>
  <c r="AS235" i="2"/>
  <c r="AS238" i="2"/>
  <c r="AS239" i="2"/>
  <c r="AS242" i="2"/>
  <c r="AS243" i="2"/>
  <c r="AS246" i="2"/>
  <c r="AS247" i="2"/>
  <c r="AS250" i="2"/>
  <c r="AS251" i="2"/>
  <c r="AS254" i="2"/>
  <c r="AS255" i="2"/>
  <c r="AS258" i="2"/>
  <c r="AS259" i="2"/>
  <c r="AS262" i="2"/>
  <c r="AS263" i="2"/>
  <c r="AS266" i="2"/>
  <c r="AS267" i="2"/>
  <c r="AS270" i="2"/>
  <c r="AS271" i="2"/>
  <c r="AS274" i="2"/>
  <c r="AS275" i="2"/>
  <c r="AS278" i="2"/>
  <c r="AS279" i="2"/>
  <c r="AS282" i="2"/>
  <c r="AS283" i="2"/>
  <c r="AS286" i="2"/>
  <c r="AS287" i="2"/>
  <c r="AS290" i="2"/>
  <c r="AS291" i="2"/>
  <c r="AS294" i="2"/>
  <c r="AS295" i="2"/>
  <c r="AS298" i="2"/>
  <c r="AS299" i="2"/>
  <c r="AQ13" i="2"/>
  <c r="AQ14" i="2"/>
  <c r="AQ17" i="2"/>
  <c r="AQ18" i="2"/>
  <c r="AQ21" i="2"/>
  <c r="AQ22" i="2"/>
  <c r="AQ25" i="2"/>
  <c r="AQ26" i="2"/>
  <c r="AQ29" i="2"/>
  <c r="AQ30" i="2"/>
  <c r="AQ33" i="2"/>
  <c r="AQ34" i="2"/>
  <c r="AQ37" i="2"/>
  <c r="AQ38" i="2"/>
  <c r="AQ41" i="2"/>
  <c r="AQ42" i="2"/>
  <c r="AQ45" i="2"/>
  <c r="AQ46" i="2"/>
  <c r="AQ49" i="2"/>
  <c r="AQ50" i="2"/>
  <c r="AQ53" i="2"/>
  <c r="AQ54" i="2"/>
  <c r="AQ57" i="2"/>
  <c r="AQ58" i="2"/>
  <c r="AQ61" i="2"/>
  <c r="AQ62" i="2"/>
  <c r="AQ65" i="2"/>
  <c r="AQ66" i="2"/>
  <c r="AQ69" i="2"/>
  <c r="AQ70" i="2"/>
  <c r="AQ73" i="2"/>
  <c r="AQ74" i="2"/>
  <c r="AQ77" i="2"/>
  <c r="AQ78" i="2"/>
  <c r="AQ81" i="2"/>
  <c r="AQ82" i="2"/>
  <c r="AQ85" i="2"/>
  <c r="AQ86" i="2"/>
  <c r="AQ89" i="2"/>
  <c r="AQ90" i="2"/>
  <c r="AQ93" i="2"/>
  <c r="AQ94" i="2"/>
  <c r="AQ97" i="2"/>
  <c r="AQ98" i="2"/>
  <c r="AQ101" i="2"/>
  <c r="AQ102" i="2"/>
  <c r="AQ105" i="2"/>
  <c r="AQ106" i="2"/>
  <c r="AQ109" i="2"/>
  <c r="AQ110" i="2"/>
  <c r="AQ113" i="2"/>
  <c r="AQ114" i="2"/>
  <c r="AQ117" i="2"/>
  <c r="AQ118" i="2"/>
  <c r="AQ121" i="2"/>
  <c r="AQ122" i="2"/>
  <c r="AQ125" i="2"/>
  <c r="AQ126" i="2"/>
  <c r="AQ129" i="2"/>
  <c r="AQ130" i="2"/>
  <c r="AQ133" i="2"/>
  <c r="AQ134" i="2"/>
  <c r="AQ137" i="2"/>
  <c r="AQ138" i="2"/>
  <c r="AQ141" i="2"/>
  <c r="AQ142" i="2"/>
  <c r="AQ145" i="2"/>
  <c r="AQ146" i="2"/>
  <c r="AQ149" i="2"/>
  <c r="AQ150" i="2"/>
  <c r="AQ153" i="2"/>
  <c r="AQ154" i="2"/>
  <c r="AQ157" i="2"/>
  <c r="AQ158" i="2"/>
  <c r="AQ161" i="2"/>
  <c r="AQ162" i="2"/>
  <c r="AQ165" i="2"/>
  <c r="AQ166" i="2"/>
  <c r="AQ169" i="2"/>
  <c r="AQ170" i="2"/>
  <c r="AQ173" i="2"/>
  <c r="AQ174" i="2"/>
  <c r="AQ177" i="2"/>
  <c r="AQ178" i="2"/>
  <c r="AQ181" i="2"/>
  <c r="AQ182" i="2"/>
  <c r="AQ185" i="2"/>
  <c r="AQ186" i="2"/>
  <c r="AQ189" i="2"/>
  <c r="AQ190" i="2"/>
  <c r="AQ193" i="2"/>
  <c r="AQ194" i="2"/>
  <c r="AQ197" i="2"/>
  <c r="AQ198" i="2"/>
  <c r="AQ201" i="2"/>
  <c r="AQ202" i="2"/>
  <c r="AQ205" i="2"/>
  <c r="AQ206" i="2"/>
  <c r="AQ209" i="2"/>
  <c r="AQ210" i="2"/>
  <c r="AQ213" i="2"/>
  <c r="AQ214" i="2"/>
  <c r="AQ217" i="2"/>
  <c r="AQ218" i="2"/>
  <c r="AQ221" i="2"/>
  <c r="AQ222" i="2"/>
  <c r="AQ225" i="2"/>
  <c r="AQ226" i="2"/>
  <c r="AQ229" i="2"/>
  <c r="AQ230" i="2"/>
  <c r="AQ233" i="2"/>
  <c r="AQ234" i="2"/>
  <c r="AQ237" i="2"/>
  <c r="AQ238" i="2"/>
  <c r="AQ241" i="2"/>
  <c r="AQ242" i="2"/>
  <c r="AQ245" i="2"/>
  <c r="AQ246" i="2"/>
  <c r="AQ249" i="2"/>
  <c r="AQ250" i="2"/>
  <c r="AQ253" i="2"/>
  <c r="AQ254" i="2"/>
  <c r="AQ257" i="2"/>
  <c r="AQ258" i="2"/>
  <c r="AQ261" i="2"/>
  <c r="AQ262" i="2"/>
  <c r="AQ265" i="2"/>
  <c r="AQ266" i="2"/>
  <c r="AQ269" i="2"/>
  <c r="AQ270" i="2"/>
  <c r="AQ273" i="2"/>
  <c r="AQ274" i="2"/>
  <c r="AQ277" i="2"/>
  <c r="AQ278" i="2"/>
  <c r="AQ281" i="2"/>
  <c r="AQ282" i="2"/>
  <c r="AQ285" i="2"/>
  <c r="AQ286" i="2"/>
  <c r="AQ289" i="2"/>
  <c r="AQ290" i="2"/>
  <c r="AQ293" i="2"/>
  <c r="AQ294" i="2"/>
  <c r="AQ297" i="2"/>
  <c r="AQ298" i="2"/>
  <c r="AO9" i="2"/>
  <c r="AO12" i="2"/>
  <c r="AO13" i="2"/>
  <c r="AO14" i="2"/>
  <c r="AO15" i="2"/>
  <c r="AO16" i="2"/>
  <c r="AO17" i="2"/>
  <c r="AO18" i="2"/>
  <c r="AO19" i="2"/>
  <c r="AO20" i="2"/>
  <c r="AO22" i="2"/>
  <c r="AO23" i="2"/>
  <c r="AO24" i="2"/>
  <c r="AO26" i="2"/>
  <c r="AO27" i="2"/>
  <c r="AO28" i="2"/>
  <c r="AO29" i="2"/>
  <c r="AO30" i="2"/>
  <c r="AO31" i="2"/>
  <c r="AO32" i="2"/>
  <c r="AO33" i="2"/>
  <c r="AO34" i="2"/>
  <c r="AO35" i="2"/>
  <c r="AO36" i="2"/>
  <c r="AO38" i="2"/>
  <c r="AO39" i="2"/>
  <c r="AO40" i="2"/>
  <c r="AO42" i="2"/>
  <c r="AO43" i="2"/>
  <c r="AO44" i="2"/>
  <c r="AO45" i="2"/>
  <c r="AO46" i="2"/>
  <c r="AO47" i="2"/>
  <c r="AO48" i="2"/>
  <c r="AO49" i="2"/>
  <c r="AO50" i="2"/>
  <c r="AO51" i="2"/>
  <c r="AO52" i="2"/>
  <c r="AO54" i="2"/>
  <c r="AO55" i="2"/>
  <c r="AO56" i="2"/>
  <c r="AO58" i="2"/>
  <c r="AO59" i="2"/>
  <c r="AO60" i="2"/>
  <c r="AO61" i="2"/>
  <c r="AO62" i="2"/>
  <c r="AO63" i="2"/>
  <c r="AO64" i="2"/>
  <c r="AO66" i="2"/>
  <c r="AO67" i="2"/>
  <c r="AO68" i="2"/>
  <c r="AO69" i="2"/>
  <c r="AO70" i="2"/>
  <c r="AO71" i="2"/>
  <c r="AO72" i="2"/>
  <c r="AO74" i="2"/>
  <c r="AO75" i="2"/>
  <c r="AO76" i="2"/>
  <c r="AO77" i="2"/>
  <c r="AO78" i="2"/>
  <c r="AO79" i="2"/>
  <c r="AO80" i="2"/>
  <c r="AO82" i="2"/>
  <c r="AO83" i="2"/>
  <c r="AO84" i="2"/>
  <c r="AO85" i="2"/>
  <c r="AO86" i="2"/>
  <c r="AO87" i="2"/>
  <c r="AO88" i="2"/>
  <c r="AO90" i="2"/>
  <c r="AO91" i="2"/>
  <c r="AO92" i="2"/>
  <c r="AO93" i="2"/>
  <c r="AO94" i="2"/>
  <c r="AO95" i="2"/>
  <c r="AO96" i="2"/>
  <c r="AO98" i="2"/>
  <c r="AO99" i="2"/>
  <c r="AO100" i="2"/>
  <c r="AO101" i="2"/>
  <c r="AO102" i="2"/>
  <c r="AO103" i="2"/>
  <c r="AO104" i="2"/>
  <c r="AO106" i="2"/>
  <c r="AO107" i="2"/>
  <c r="AO108" i="2"/>
  <c r="AO109" i="2"/>
  <c r="AO110" i="2"/>
  <c r="AO111" i="2"/>
  <c r="AO112" i="2"/>
  <c r="AO114" i="2"/>
  <c r="AO115" i="2"/>
  <c r="AO116" i="2"/>
  <c r="AO117" i="2"/>
  <c r="AO118" i="2"/>
  <c r="AO119" i="2"/>
  <c r="AO120" i="2"/>
  <c r="AO122" i="2"/>
  <c r="AO123" i="2"/>
  <c r="AO124" i="2"/>
  <c r="AO125" i="2"/>
  <c r="AO126" i="2"/>
  <c r="AO127" i="2"/>
  <c r="AO128" i="2"/>
  <c r="AO130" i="2"/>
  <c r="AO131" i="2"/>
  <c r="AO132" i="2"/>
  <c r="AO133" i="2"/>
  <c r="AO134" i="2"/>
  <c r="AO135" i="2"/>
  <c r="AO136" i="2"/>
  <c r="AO138" i="2"/>
  <c r="AO139" i="2"/>
  <c r="AO140" i="2"/>
  <c r="AO141" i="2"/>
  <c r="AO142" i="2"/>
  <c r="AO143" i="2"/>
  <c r="AO144" i="2"/>
  <c r="AO146" i="2"/>
  <c r="AO147" i="2"/>
  <c r="AO148" i="2"/>
  <c r="AO149" i="2"/>
  <c r="AO150" i="2"/>
  <c r="AO151" i="2"/>
  <c r="AO152" i="2"/>
  <c r="AO154" i="2"/>
  <c r="AO155" i="2"/>
  <c r="AO156" i="2"/>
  <c r="AO157" i="2"/>
  <c r="AO158" i="2"/>
  <c r="AO159" i="2"/>
  <c r="AO160" i="2"/>
  <c r="AO162" i="2"/>
  <c r="AO163" i="2"/>
  <c r="AO164" i="2"/>
  <c r="AO165" i="2"/>
  <c r="AO166" i="2"/>
  <c r="AO167" i="2"/>
  <c r="AO168" i="2"/>
  <c r="AO170" i="2"/>
  <c r="AO171" i="2"/>
  <c r="AO172" i="2"/>
  <c r="AO173" i="2"/>
  <c r="AO174" i="2"/>
  <c r="AO175" i="2"/>
  <c r="AO176" i="2"/>
  <c r="AO178" i="2"/>
  <c r="AO179" i="2"/>
  <c r="AO180" i="2"/>
  <c r="AO181" i="2"/>
  <c r="AO182" i="2"/>
  <c r="AO183" i="2"/>
  <c r="AO184" i="2"/>
  <c r="AO185" i="2"/>
  <c r="AO186" i="2"/>
  <c r="AO187" i="2"/>
  <c r="AO188" i="2"/>
  <c r="AO189" i="2"/>
  <c r="AO190" i="2"/>
  <c r="AO191" i="2"/>
  <c r="AO192" i="2"/>
  <c r="AO193" i="2"/>
  <c r="AO194" i="2"/>
  <c r="AO195" i="2"/>
  <c r="AO196" i="2"/>
  <c r="AO197" i="2"/>
  <c r="AO198" i="2"/>
  <c r="AO199" i="2"/>
  <c r="AO200" i="2"/>
  <c r="AO201" i="2"/>
  <c r="AO202" i="2"/>
  <c r="AO203" i="2"/>
  <c r="AO204" i="2"/>
  <c r="AO205" i="2"/>
  <c r="AO206" i="2"/>
  <c r="AO207" i="2"/>
  <c r="AO208" i="2"/>
  <c r="AO209" i="2"/>
  <c r="AO210" i="2"/>
  <c r="AO211" i="2"/>
  <c r="AO212" i="2"/>
  <c r="AO213" i="2"/>
  <c r="AO214" i="2"/>
  <c r="AO215" i="2"/>
  <c r="AO216" i="2"/>
  <c r="AO217" i="2"/>
  <c r="AO218" i="2"/>
  <c r="AO219" i="2"/>
  <c r="AO220" i="2"/>
  <c r="AO221" i="2"/>
  <c r="AO222" i="2"/>
  <c r="AO223" i="2"/>
  <c r="AO224" i="2"/>
  <c r="AO225" i="2"/>
  <c r="AO226" i="2"/>
  <c r="AO227" i="2"/>
  <c r="AO228" i="2"/>
  <c r="AO229" i="2"/>
  <c r="AO230" i="2"/>
  <c r="AO231" i="2"/>
  <c r="AO232" i="2"/>
  <c r="AO233" i="2"/>
  <c r="AO234" i="2"/>
  <c r="AO235" i="2"/>
  <c r="AO236" i="2"/>
  <c r="AO237" i="2"/>
  <c r="AO238" i="2"/>
  <c r="AO239" i="2"/>
  <c r="AO240" i="2"/>
  <c r="AO241" i="2"/>
  <c r="AO242" i="2"/>
  <c r="AO243" i="2"/>
  <c r="AO244" i="2"/>
  <c r="AO245" i="2"/>
  <c r="AO246" i="2"/>
  <c r="AO247" i="2"/>
  <c r="AO248" i="2"/>
  <c r="AO249" i="2"/>
  <c r="AO250" i="2"/>
  <c r="AO251" i="2"/>
  <c r="AO252" i="2"/>
  <c r="AO253" i="2"/>
  <c r="AO254" i="2"/>
  <c r="AO255" i="2"/>
  <c r="AO256" i="2"/>
  <c r="AO257" i="2"/>
  <c r="AO258" i="2"/>
  <c r="AO259" i="2"/>
  <c r="AO260" i="2"/>
  <c r="AO261" i="2"/>
  <c r="AO262" i="2"/>
  <c r="AO263" i="2"/>
  <c r="AO264" i="2"/>
  <c r="AO265" i="2"/>
  <c r="AO266" i="2"/>
  <c r="AO267" i="2"/>
  <c r="AO268" i="2"/>
  <c r="AO269" i="2"/>
  <c r="AO270" i="2"/>
  <c r="AO271" i="2"/>
  <c r="AO272" i="2"/>
  <c r="AO273" i="2"/>
  <c r="AO274" i="2"/>
  <c r="AO275" i="2"/>
  <c r="AO276" i="2"/>
  <c r="AO277" i="2"/>
  <c r="AO278" i="2"/>
  <c r="AO279" i="2"/>
  <c r="AO280" i="2"/>
  <c r="AO281" i="2"/>
  <c r="AO282" i="2"/>
  <c r="AO283" i="2"/>
  <c r="AO284" i="2"/>
  <c r="AO285" i="2"/>
  <c r="AO286" i="2"/>
  <c r="AO287" i="2"/>
  <c r="AO288" i="2"/>
  <c r="AO289" i="2"/>
  <c r="AO290" i="2"/>
  <c r="AO291" i="2"/>
  <c r="AO292" i="2"/>
  <c r="AO293" i="2"/>
  <c r="AO294" i="2"/>
  <c r="AO295" i="2"/>
  <c r="AO296" i="2"/>
  <c r="AO297" i="2"/>
  <c r="AO298" i="2"/>
  <c r="AO299" i="2"/>
  <c r="AO300" i="2"/>
  <c r="AM10" i="2"/>
  <c r="AM11" i="2"/>
  <c r="AS10" i="2"/>
  <c r="AS11" i="2"/>
  <c r="AQ10" i="2"/>
  <c r="AQ11" i="2"/>
  <c r="AE9" i="2"/>
  <c r="AE12" i="2"/>
  <c r="AE13" i="2"/>
  <c r="AE14" i="2"/>
  <c r="AE15" i="2"/>
  <c r="AE16" i="2"/>
  <c r="AE17" i="2"/>
  <c r="AE18" i="2"/>
  <c r="AE19" i="2"/>
  <c r="AE20" i="2"/>
  <c r="AE21" i="2"/>
  <c r="AE22" i="2"/>
  <c r="AE23" i="2"/>
  <c r="AE24" i="2"/>
  <c r="AE25" i="2"/>
  <c r="AE26" i="2"/>
  <c r="AE27" i="2"/>
  <c r="AE28" i="2"/>
  <c r="AE29" i="2"/>
  <c r="AE30" i="2"/>
  <c r="AE31" i="2"/>
  <c r="AE32" i="2"/>
  <c r="AE33" i="2"/>
  <c r="AE34" i="2"/>
  <c r="AE35" i="2"/>
  <c r="AE36" i="2"/>
  <c r="AE37" i="2"/>
  <c r="AE38" i="2"/>
  <c r="AE39" i="2"/>
  <c r="AE40" i="2"/>
  <c r="AE41" i="2"/>
  <c r="AE42" i="2"/>
  <c r="AE43" i="2"/>
  <c r="AE44" i="2"/>
  <c r="AE45" i="2"/>
  <c r="AE46" i="2"/>
  <c r="AE47" i="2"/>
  <c r="AE48" i="2"/>
  <c r="AE49" i="2"/>
  <c r="AE50" i="2"/>
  <c r="AE51" i="2"/>
  <c r="AE52" i="2"/>
  <c r="AE53" i="2"/>
  <c r="AE54" i="2"/>
  <c r="AE55" i="2"/>
  <c r="AE56" i="2"/>
  <c r="AE57" i="2"/>
  <c r="AE58" i="2"/>
  <c r="AE59" i="2"/>
  <c r="AE60" i="2"/>
  <c r="AE61" i="2"/>
  <c r="AE62" i="2"/>
  <c r="AE63" i="2"/>
  <c r="AE64" i="2"/>
  <c r="AE65" i="2"/>
  <c r="AE66" i="2"/>
  <c r="AE67" i="2"/>
  <c r="AE68" i="2"/>
  <c r="AE69" i="2"/>
  <c r="AE70" i="2"/>
  <c r="AE71" i="2"/>
  <c r="AE72" i="2"/>
  <c r="AE73" i="2"/>
  <c r="AE74" i="2"/>
  <c r="AE75" i="2"/>
  <c r="AE76" i="2"/>
  <c r="AE77" i="2"/>
  <c r="AE78" i="2"/>
  <c r="AE79" i="2"/>
  <c r="AE80" i="2"/>
  <c r="AE81" i="2"/>
  <c r="AE82" i="2"/>
  <c r="AE83" i="2"/>
  <c r="AE84" i="2"/>
  <c r="AE85" i="2"/>
  <c r="AE86" i="2"/>
  <c r="AE87" i="2"/>
  <c r="AE88" i="2"/>
  <c r="AE89" i="2"/>
  <c r="AE90" i="2"/>
  <c r="AE91" i="2"/>
  <c r="AE92" i="2"/>
  <c r="AE93" i="2"/>
  <c r="AE94" i="2"/>
  <c r="AE95" i="2"/>
  <c r="AE96" i="2"/>
  <c r="AE97" i="2"/>
  <c r="AE98" i="2"/>
  <c r="AE99" i="2"/>
  <c r="AE100" i="2"/>
  <c r="AE101" i="2"/>
  <c r="AE102" i="2"/>
  <c r="AE103" i="2"/>
  <c r="AE104" i="2"/>
  <c r="AE105" i="2"/>
  <c r="AE106" i="2"/>
  <c r="AE107" i="2"/>
  <c r="AE108" i="2"/>
  <c r="AE109" i="2"/>
  <c r="AE110" i="2"/>
  <c r="AE111" i="2"/>
  <c r="AE112" i="2"/>
  <c r="AE113" i="2"/>
  <c r="AE114" i="2"/>
  <c r="AE115" i="2"/>
  <c r="AE116" i="2"/>
  <c r="AE117" i="2"/>
  <c r="AE118" i="2"/>
  <c r="AE119" i="2"/>
  <c r="AE120" i="2"/>
  <c r="AE121" i="2"/>
  <c r="AE122" i="2"/>
  <c r="AE123" i="2"/>
  <c r="AE124" i="2"/>
  <c r="AE125" i="2"/>
  <c r="AE126" i="2"/>
  <c r="AE127" i="2"/>
  <c r="AE128" i="2"/>
  <c r="AE129" i="2"/>
  <c r="AE130" i="2"/>
  <c r="AE131" i="2"/>
  <c r="AE132" i="2"/>
  <c r="AE133" i="2"/>
  <c r="AE134" i="2"/>
  <c r="AE135" i="2"/>
  <c r="AE136" i="2"/>
  <c r="AE137" i="2"/>
  <c r="AE138" i="2"/>
  <c r="AE139" i="2"/>
  <c r="AE140" i="2"/>
  <c r="AE141" i="2"/>
  <c r="AE142" i="2"/>
  <c r="AE143" i="2"/>
  <c r="AE144" i="2"/>
  <c r="AE145" i="2"/>
  <c r="AE146" i="2"/>
  <c r="AE147" i="2"/>
  <c r="AE148" i="2"/>
  <c r="AE149" i="2"/>
  <c r="AE150" i="2"/>
  <c r="AE151" i="2"/>
  <c r="AE152" i="2"/>
  <c r="AE153" i="2"/>
  <c r="AE154" i="2"/>
  <c r="AE155" i="2"/>
  <c r="AE156" i="2"/>
  <c r="AE157" i="2"/>
  <c r="AE158" i="2"/>
  <c r="AE159" i="2"/>
  <c r="AE160" i="2"/>
  <c r="AE161" i="2"/>
  <c r="AE162" i="2"/>
  <c r="AE163" i="2"/>
  <c r="AE164" i="2"/>
  <c r="AE165" i="2"/>
  <c r="AE166" i="2"/>
  <c r="AE167" i="2"/>
  <c r="AE168" i="2"/>
  <c r="AE169" i="2"/>
  <c r="AE170" i="2"/>
  <c r="AE171" i="2"/>
  <c r="AE172" i="2"/>
  <c r="AE173" i="2"/>
  <c r="AE174" i="2"/>
  <c r="AE175" i="2"/>
  <c r="AE176" i="2"/>
  <c r="AE177" i="2"/>
  <c r="AE178" i="2"/>
  <c r="AE179" i="2"/>
  <c r="AE180" i="2"/>
  <c r="AE181" i="2"/>
  <c r="AE182" i="2"/>
  <c r="AE183" i="2"/>
  <c r="AE184" i="2"/>
  <c r="AE185" i="2"/>
  <c r="AE186" i="2"/>
  <c r="AE187" i="2"/>
  <c r="AE188" i="2"/>
  <c r="AE189" i="2"/>
  <c r="AE190" i="2"/>
  <c r="AE191" i="2"/>
  <c r="AE192" i="2"/>
  <c r="AE193" i="2"/>
  <c r="AE194" i="2"/>
  <c r="AE195" i="2"/>
  <c r="AE196" i="2"/>
  <c r="AE197" i="2"/>
  <c r="AE198" i="2"/>
  <c r="AE199" i="2"/>
  <c r="AE200" i="2"/>
  <c r="AE201" i="2"/>
  <c r="AE202" i="2"/>
  <c r="AE203" i="2"/>
  <c r="AE204" i="2"/>
  <c r="AE205" i="2"/>
  <c r="AE206" i="2"/>
  <c r="AE207" i="2"/>
  <c r="AE208" i="2"/>
  <c r="AE209" i="2"/>
  <c r="AE210" i="2"/>
  <c r="AE211" i="2"/>
  <c r="AE212" i="2"/>
  <c r="AE213" i="2"/>
  <c r="AE214" i="2"/>
  <c r="AE215" i="2"/>
  <c r="AE216" i="2"/>
  <c r="AE217" i="2"/>
  <c r="AE218" i="2"/>
  <c r="AE219" i="2"/>
  <c r="AE220" i="2"/>
  <c r="AE221" i="2"/>
  <c r="AE222" i="2"/>
  <c r="AE223" i="2"/>
  <c r="AE224" i="2"/>
  <c r="AE225" i="2"/>
  <c r="AE226" i="2"/>
  <c r="AE227" i="2"/>
  <c r="AE228" i="2"/>
  <c r="AE229" i="2"/>
  <c r="AE230" i="2"/>
  <c r="AE231" i="2"/>
  <c r="AE232" i="2"/>
  <c r="AE233" i="2"/>
  <c r="AE234" i="2"/>
  <c r="AE235" i="2"/>
  <c r="AE236" i="2"/>
  <c r="AE237" i="2"/>
  <c r="AE238" i="2"/>
  <c r="AE239" i="2"/>
  <c r="AE240" i="2"/>
  <c r="AE241" i="2"/>
  <c r="AE242" i="2"/>
  <c r="AE243" i="2"/>
  <c r="AE244" i="2"/>
  <c r="AE245" i="2"/>
  <c r="AE246" i="2"/>
  <c r="AE247" i="2"/>
  <c r="AE248" i="2"/>
  <c r="AE249" i="2"/>
  <c r="AE250" i="2"/>
  <c r="AE251" i="2"/>
  <c r="AE252" i="2"/>
  <c r="AE253" i="2"/>
  <c r="AE254" i="2"/>
  <c r="AE255" i="2"/>
  <c r="AE256" i="2"/>
  <c r="AE257" i="2"/>
  <c r="AE258" i="2"/>
  <c r="AE259" i="2"/>
  <c r="AE260" i="2"/>
  <c r="AE261" i="2"/>
  <c r="AE262" i="2"/>
  <c r="AE263" i="2"/>
  <c r="AE264" i="2"/>
  <c r="AE265" i="2"/>
  <c r="AE266" i="2"/>
  <c r="AE267" i="2"/>
  <c r="AE268" i="2"/>
  <c r="AE269" i="2"/>
  <c r="AE270" i="2"/>
  <c r="AE271" i="2"/>
  <c r="AE272" i="2"/>
  <c r="AE273" i="2"/>
  <c r="AE274" i="2"/>
  <c r="AE275" i="2"/>
  <c r="AE276" i="2"/>
  <c r="AE277" i="2"/>
  <c r="AE278" i="2"/>
  <c r="AE279" i="2"/>
  <c r="AE280" i="2"/>
  <c r="AE281" i="2"/>
  <c r="AE282" i="2"/>
  <c r="AE283" i="2"/>
  <c r="AE284" i="2"/>
  <c r="AE285" i="2"/>
  <c r="AE286" i="2"/>
  <c r="AE287" i="2"/>
  <c r="AE288" i="2"/>
  <c r="AE289" i="2"/>
  <c r="AE290" i="2"/>
  <c r="AE291" i="2"/>
  <c r="AE292" i="2"/>
  <c r="AE293" i="2"/>
  <c r="AE294" i="2"/>
  <c r="AE295" i="2"/>
  <c r="AE296" i="2"/>
  <c r="AE297" i="2"/>
  <c r="AE298" i="2"/>
  <c r="AE299" i="2"/>
  <c r="AE300" i="2"/>
  <c r="AO10" i="2"/>
  <c r="AO11" i="2"/>
  <c r="AE10" i="2"/>
  <c r="AE11" i="2"/>
  <c r="AC9" i="2"/>
  <c r="B16" i="6" a="1"/>
  <c r="B16" i="6"/>
  <c r="B15" i="6" a="1"/>
  <c r="B15" i="6"/>
  <c r="B9" i="6" a="1"/>
  <c r="B9" i="6"/>
  <c r="D5" i="10"/>
  <c r="AG9" i="2"/>
  <c r="AG10" i="2"/>
  <c r="AG13" i="2"/>
  <c r="AG15" i="2"/>
  <c r="AG17" i="2"/>
  <c r="AG18" i="2"/>
  <c r="AG19" i="2"/>
  <c r="AG21" i="2"/>
  <c r="AG22" i="2"/>
  <c r="AG23" i="2"/>
  <c r="AG25" i="2"/>
  <c r="AG26" i="2"/>
  <c r="AG27" i="2"/>
  <c r="AG29" i="2"/>
  <c r="AG30" i="2"/>
  <c r="AG31" i="2"/>
  <c r="AG33" i="2"/>
  <c r="AG34" i="2"/>
  <c r="AG35" i="2"/>
  <c r="AG37" i="2"/>
  <c r="AG38" i="2"/>
  <c r="AG39" i="2"/>
  <c r="AG41" i="2"/>
  <c r="AG42" i="2"/>
  <c r="AG43" i="2"/>
  <c r="AG45" i="2"/>
  <c r="AG46" i="2"/>
  <c r="AG47" i="2"/>
  <c r="AG49" i="2"/>
  <c r="AG50" i="2"/>
  <c r="AG51" i="2"/>
  <c r="AG53" i="2"/>
  <c r="AG54" i="2"/>
  <c r="AG55" i="2"/>
  <c r="AG57" i="2"/>
  <c r="AG58" i="2"/>
  <c r="AG59" i="2"/>
  <c r="AG61" i="2"/>
  <c r="AG62" i="2"/>
  <c r="AG63" i="2"/>
  <c r="AG65" i="2"/>
  <c r="AG66" i="2"/>
  <c r="AG67" i="2"/>
  <c r="AG69" i="2"/>
  <c r="AG70" i="2"/>
  <c r="AG71" i="2"/>
  <c r="AG73" i="2"/>
  <c r="AG74" i="2"/>
  <c r="AG75" i="2"/>
  <c r="AG77" i="2"/>
  <c r="AG78" i="2"/>
  <c r="AG79" i="2"/>
  <c r="AG81" i="2"/>
  <c r="AG82" i="2"/>
  <c r="AG83" i="2"/>
  <c r="AG85" i="2"/>
  <c r="AG86" i="2"/>
  <c r="AG87" i="2"/>
  <c r="AG89" i="2"/>
  <c r="AG90" i="2"/>
  <c r="AG91" i="2"/>
  <c r="AG93" i="2"/>
  <c r="AG94" i="2"/>
  <c r="AG95" i="2"/>
  <c r="AG97" i="2"/>
  <c r="AG98" i="2"/>
  <c r="AG99" i="2"/>
  <c r="AG101" i="2"/>
  <c r="AG102" i="2"/>
  <c r="AG103" i="2"/>
  <c r="AG105" i="2"/>
  <c r="AG106" i="2"/>
  <c r="AG107" i="2"/>
  <c r="AG109" i="2"/>
  <c r="AG110" i="2"/>
  <c r="AG111" i="2"/>
  <c r="AG113" i="2"/>
  <c r="AG114" i="2"/>
  <c r="AG115" i="2"/>
  <c r="AG117" i="2"/>
  <c r="AG118" i="2"/>
  <c r="AG119" i="2"/>
  <c r="AG121" i="2"/>
  <c r="AG122" i="2"/>
  <c r="AG123" i="2"/>
  <c r="AG125" i="2"/>
  <c r="AG126" i="2"/>
  <c r="AG127" i="2"/>
  <c r="AG129" i="2"/>
  <c r="AG130" i="2"/>
  <c r="AG131" i="2"/>
  <c r="AG133" i="2"/>
  <c r="AG134" i="2"/>
  <c r="AG135" i="2"/>
  <c r="AG137" i="2"/>
  <c r="AG138" i="2"/>
  <c r="AG139" i="2"/>
  <c r="AG141" i="2"/>
  <c r="AG142" i="2"/>
  <c r="AG143" i="2"/>
  <c r="AG145" i="2"/>
  <c r="AG146" i="2"/>
  <c r="AG147" i="2"/>
  <c r="AG149" i="2"/>
  <c r="AG150" i="2"/>
  <c r="AG151" i="2"/>
  <c r="AG153" i="2"/>
  <c r="AG154" i="2"/>
  <c r="AG155" i="2"/>
  <c r="AG157" i="2"/>
  <c r="AG158" i="2"/>
  <c r="AG159" i="2"/>
  <c r="AG161" i="2"/>
  <c r="AG162" i="2"/>
  <c r="AG163" i="2"/>
  <c r="AG165" i="2"/>
  <c r="AG166" i="2"/>
  <c r="AG167" i="2"/>
  <c r="AG169" i="2"/>
  <c r="AG170" i="2"/>
  <c r="AG171" i="2"/>
  <c r="AG173" i="2"/>
  <c r="AG174" i="2"/>
  <c r="AG175" i="2"/>
  <c r="AG177" i="2"/>
  <c r="AG178" i="2"/>
  <c r="AG179" i="2"/>
  <c r="AG181" i="2"/>
  <c r="AG182" i="2"/>
  <c r="AG183" i="2"/>
  <c r="AG185" i="2"/>
  <c r="AG186" i="2"/>
  <c r="AG187" i="2"/>
  <c r="AG189" i="2"/>
  <c r="AG190" i="2"/>
  <c r="AG191" i="2"/>
  <c r="AG193" i="2"/>
  <c r="AG194" i="2"/>
  <c r="AG195" i="2"/>
  <c r="AG197" i="2"/>
  <c r="AG198" i="2"/>
  <c r="AG199" i="2"/>
  <c r="AG201" i="2"/>
  <c r="AG202" i="2"/>
  <c r="AG203" i="2"/>
  <c r="AG205" i="2"/>
  <c r="AG206" i="2"/>
  <c r="AG207" i="2"/>
  <c r="AG209" i="2"/>
  <c r="AG210" i="2"/>
  <c r="AG211" i="2"/>
  <c r="AG213" i="2"/>
  <c r="AG214" i="2"/>
  <c r="AG215" i="2"/>
  <c r="AG217" i="2"/>
  <c r="AG218" i="2"/>
  <c r="AG219" i="2"/>
  <c r="AG221" i="2"/>
  <c r="AG222" i="2"/>
  <c r="AG223" i="2"/>
  <c r="AG225" i="2"/>
  <c r="AG226" i="2"/>
  <c r="AG227" i="2"/>
  <c r="AG229" i="2"/>
  <c r="AG230" i="2"/>
  <c r="AG231" i="2"/>
  <c r="AG233" i="2"/>
  <c r="AG234" i="2"/>
  <c r="AG235" i="2"/>
  <c r="AG237" i="2"/>
  <c r="AG238" i="2"/>
  <c r="AG239" i="2"/>
  <c r="AG241" i="2"/>
  <c r="AG242" i="2"/>
  <c r="AG243" i="2"/>
  <c r="AG245" i="2"/>
  <c r="AG246" i="2"/>
  <c r="AG247" i="2"/>
  <c r="AG249" i="2"/>
  <c r="AG250" i="2"/>
  <c r="AG251" i="2"/>
  <c r="AG253" i="2"/>
  <c r="AG254" i="2"/>
  <c r="AG255" i="2"/>
  <c r="AG257" i="2"/>
  <c r="AG258" i="2"/>
  <c r="AG259" i="2"/>
  <c r="AG261" i="2"/>
  <c r="AG262" i="2"/>
  <c r="AG263" i="2"/>
  <c r="AG265" i="2"/>
  <c r="AG266" i="2"/>
  <c r="AG267" i="2"/>
  <c r="AG269" i="2"/>
  <c r="AG270" i="2"/>
  <c r="AG271" i="2"/>
  <c r="AG272" i="2"/>
  <c r="AG273" i="2"/>
  <c r="AG274" i="2"/>
  <c r="AG275" i="2"/>
  <c r="AG277" i="2"/>
  <c r="AG278" i="2"/>
  <c r="AG279" i="2"/>
  <c r="AG281" i="2"/>
  <c r="AG282" i="2"/>
  <c r="AG283" i="2"/>
  <c r="AG285" i="2"/>
  <c r="AG286" i="2"/>
  <c r="AG287" i="2"/>
  <c r="AG289" i="2"/>
  <c r="AG290" i="2"/>
  <c r="AG291" i="2"/>
  <c r="AG292" i="2"/>
  <c r="AG293" i="2"/>
  <c r="AG294" i="2"/>
  <c r="AG295" i="2"/>
  <c r="AG296" i="2"/>
  <c r="AG297" i="2"/>
  <c r="AG298" i="2"/>
  <c r="AG299" i="2"/>
  <c r="AI9" i="2"/>
  <c r="AI10" i="2"/>
  <c r="AI13" i="2"/>
  <c r="AI14" i="2"/>
  <c r="AI15" i="2"/>
  <c r="AI17" i="2"/>
  <c r="AI18" i="2"/>
  <c r="AI19" i="2"/>
  <c r="AI21" i="2"/>
  <c r="AI22" i="2"/>
  <c r="AI23" i="2"/>
  <c r="AI25" i="2"/>
  <c r="AI26" i="2"/>
  <c r="AI27" i="2"/>
  <c r="AI29" i="2"/>
  <c r="AI30" i="2"/>
  <c r="AI31" i="2"/>
  <c r="AI33" i="2"/>
  <c r="AI34" i="2"/>
  <c r="AI35" i="2"/>
  <c r="AI37" i="2"/>
  <c r="AI38" i="2"/>
  <c r="AI39" i="2"/>
  <c r="AI41" i="2"/>
  <c r="AI43" i="2"/>
  <c r="AI45" i="2"/>
  <c r="AI46" i="2"/>
  <c r="AI47" i="2"/>
  <c r="AI49" i="2"/>
  <c r="AI50" i="2"/>
  <c r="AI51" i="2"/>
  <c r="AI53" i="2"/>
  <c r="AI54" i="2"/>
  <c r="AI55" i="2"/>
  <c r="AI57" i="2"/>
  <c r="AI58" i="2"/>
  <c r="AI59" i="2"/>
  <c r="AI61" i="2"/>
  <c r="AI62" i="2"/>
  <c r="AI63" i="2"/>
  <c r="AI65" i="2"/>
  <c r="AI67" i="2"/>
  <c r="AI69" i="2"/>
  <c r="AI70" i="2"/>
  <c r="AI71" i="2"/>
  <c r="AI73" i="2"/>
  <c r="AI74" i="2"/>
  <c r="AI75" i="2"/>
  <c r="AI77" i="2"/>
  <c r="AI78" i="2"/>
  <c r="AI79" i="2"/>
  <c r="AI81" i="2"/>
  <c r="AI82" i="2"/>
  <c r="AI83" i="2"/>
  <c r="AI85" i="2"/>
  <c r="AI86" i="2"/>
  <c r="AI87" i="2"/>
  <c r="AI89" i="2"/>
  <c r="AI90" i="2"/>
  <c r="AI91" i="2"/>
  <c r="AI93" i="2"/>
  <c r="AI94" i="2"/>
  <c r="AI95" i="2"/>
  <c r="AI97" i="2"/>
  <c r="AI99" i="2"/>
  <c r="AI101" i="2"/>
  <c r="AI102" i="2"/>
  <c r="AI103" i="2"/>
  <c r="AI105" i="2"/>
  <c r="AI106" i="2"/>
  <c r="AI107" i="2"/>
  <c r="AI109" i="2"/>
  <c r="AI110" i="2"/>
  <c r="AI111" i="2"/>
  <c r="AI113" i="2"/>
  <c r="AI114" i="2"/>
  <c r="AI115" i="2"/>
  <c r="AI117" i="2"/>
  <c r="AI118" i="2"/>
  <c r="AI119" i="2"/>
  <c r="AI121" i="2"/>
  <c r="AI122" i="2"/>
  <c r="AI123" i="2"/>
  <c r="AI125" i="2"/>
  <c r="AI126" i="2"/>
  <c r="AI127" i="2"/>
  <c r="AI129" i="2"/>
  <c r="AI130" i="2"/>
  <c r="AI131" i="2"/>
  <c r="AI132" i="2"/>
  <c r="AI133" i="2"/>
  <c r="AI134" i="2"/>
  <c r="AI135" i="2"/>
  <c r="AI137" i="2"/>
  <c r="AI138" i="2"/>
  <c r="AI139" i="2"/>
  <c r="AI141" i="2"/>
  <c r="AI142" i="2"/>
  <c r="AI143" i="2"/>
  <c r="AI144" i="2"/>
  <c r="AI145" i="2"/>
  <c r="AI146" i="2"/>
  <c r="AI147" i="2"/>
  <c r="AI149" i="2"/>
  <c r="AI150" i="2"/>
  <c r="AI151" i="2"/>
  <c r="AI153" i="2"/>
  <c r="AI154" i="2"/>
  <c r="AI155" i="2"/>
  <c r="AI157" i="2"/>
  <c r="AI158" i="2"/>
  <c r="AI159" i="2"/>
  <c r="AI161" i="2"/>
  <c r="AI162" i="2"/>
  <c r="AI163" i="2"/>
  <c r="AI165" i="2"/>
  <c r="AI166" i="2"/>
  <c r="AI167" i="2"/>
  <c r="AI169" i="2"/>
  <c r="AI170" i="2"/>
  <c r="AI171" i="2"/>
  <c r="AI172" i="2"/>
  <c r="AI173" i="2"/>
  <c r="AI174" i="2"/>
  <c r="AI175" i="2"/>
  <c r="AI177" i="2"/>
  <c r="AI179" i="2"/>
  <c r="AI181" i="2"/>
  <c r="AI182" i="2"/>
  <c r="AI183" i="2"/>
  <c r="AI184" i="2"/>
  <c r="AI185" i="2"/>
  <c r="AI186" i="2"/>
  <c r="AI187" i="2"/>
  <c r="AI189" i="2"/>
  <c r="AI190" i="2"/>
  <c r="AI191" i="2"/>
  <c r="AI193" i="2"/>
  <c r="AI194" i="2"/>
  <c r="AI195" i="2"/>
  <c r="AI196" i="2"/>
  <c r="AI197" i="2"/>
  <c r="AI199" i="2"/>
  <c r="AI201" i="2"/>
  <c r="AI202" i="2"/>
  <c r="AI203" i="2"/>
  <c r="AI205" i="2"/>
  <c r="AI206" i="2"/>
  <c r="AI207" i="2"/>
  <c r="AI208" i="2"/>
  <c r="AI209" i="2"/>
  <c r="AI211" i="2"/>
  <c r="AI213" i="2"/>
  <c r="AI214" i="2"/>
  <c r="AI215" i="2"/>
  <c r="AI217" i="2"/>
  <c r="AI218" i="2"/>
  <c r="AI219" i="2"/>
  <c r="AI221" i="2"/>
  <c r="AI222" i="2"/>
  <c r="AI223" i="2"/>
  <c r="AI225" i="2"/>
  <c r="AI226" i="2"/>
  <c r="AI227" i="2"/>
  <c r="AI229" i="2"/>
  <c r="AI230" i="2"/>
  <c r="AI231" i="2"/>
  <c r="AI233" i="2"/>
  <c r="AI234" i="2"/>
  <c r="AI235" i="2"/>
  <c r="AI236" i="2"/>
  <c r="AI237" i="2"/>
  <c r="AI238" i="2"/>
  <c r="AI239" i="2"/>
  <c r="AI241" i="2"/>
  <c r="AI242" i="2"/>
  <c r="AI243" i="2"/>
  <c r="AI245" i="2"/>
  <c r="AI246" i="2"/>
  <c r="AI247" i="2"/>
  <c r="AI248" i="2"/>
  <c r="AI249" i="2"/>
  <c r="AI250" i="2"/>
  <c r="AI251" i="2"/>
  <c r="AI252" i="2"/>
  <c r="AI253" i="2"/>
  <c r="AI254" i="2"/>
  <c r="AI255" i="2"/>
  <c r="AI257" i="2"/>
  <c r="AI258" i="2"/>
  <c r="AI259" i="2"/>
  <c r="AI260" i="2"/>
  <c r="AI261" i="2"/>
  <c r="AI262" i="2"/>
  <c r="AI263" i="2"/>
  <c r="AI264" i="2"/>
  <c r="AI265" i="2"/>
  <c r="AI266" i="2"/>
  <c r="AI267" i="2"/>
  <c r="AI269" i="2"/>
  <c r="AI270" i="2"/>
  <c r="AI271" i="2"/>
  <c r="AI272" i="2"/>
  <c r="AI273" i="2"/>
  <c r="AI274" i="2"/>
  <c r="AI275" i="2"/>
  <c r="AI276" i="2"/>
  <c r="AI277" i="2"/>
  <c r="AI278" i="2"/>
  <c r="AI279" i="2"/>
  <c r="AI281" i="2"/>
  <c r="AI282" i="2"/>
  <c r="AI283" i="2"/>
  <c r="AI284" i="2"/>
  <c r="AI285" i="2"/>
  <c r="AI286" i="2"/>
  <c r="AI287" i="2"/>
  <c r="AI288" i="2"/>
  <c r="AI289" i="2"/>
  <c r="AI290" i="2"/>
  <c r="AI291" i="2"/>
  <c r="AI293" i="2"/>
  <c r="AI294" i="2"/>
  <c r="AI295" i="2"/>
  <c r="AI296" i="2"/>
  <c r="AI297" i="2"/>
  <c r="AI298" i="2"/>
  <c r="AI299" i="2"/>
  <c r="AK9" i="2"/>
  <c r="AK10" i="2"/>
  <c r="AK13" i="2"/>
  <c r="AK14" i="2"/>
  <c r="AK15" i="2"/>
  <c r="AK17" i="2"/>
  <c r="AK18" i="2"/>
  <c r="AK19" i="2"/>
  <c r="AK21" i="2"/>
  <c r="AK22" i="2"/>
  <c r="AK23" i="2"/>
  <c r="AK25" i="2"/>
  <c r="AK26" i="2"/>
  <c r="AK27" i="2"/>
  <c r="AK29" i="2"/>
  <c r="AK30" i="2"/>
  <c r="AK31" i="2"/>
  <c r="AK33" i="2"/>
  <c r="AK34" i="2"/>
  <c r="AK35" i="2"/>
  <c r="AK37" i="2"/>
  <c r="AK38" i="2"/>
  <c r="AK39" i="2"/>
  <c r="AK41" i="2"/>
  <c r="AK42" i="2"/>
  <c r="AK43" i="2"/>
  <c r="AK44" i="2"/>
  <c r="AK45" i="2"/>
  <c r="AK46" i="2"/>
  <c r="AK47" i="2"/>
  <c r="AK49" i="2"/>
  <c r="AK50" i="2"/>
  <c r="AK51" i="2"/>
  <c r="AK52" i="2"/>
  <c r="AK53" i="2"/>
  <c r="AK54" i="2"/>
  <c r="AK55" i="2"/>
  <c r="AK56" i="2"/>
  <c r="AK57" i="2"/>
  <c r="AK58" i="2"/>
  <c r="AK59" i="2"/>
  <c r="AK60" i="2"/>
  <c r="AK61" i="2"/>
  <c r="AK62" i="2"/>
  <c r="AK63" i="2"/>
  <c r="AK65" i="2"/>
  <c r="AK66" i="2"/>
  <c r="AK67" i="2"/>
  <c r="AK68" i="2"/>
  <c r="AK69" i="2"/>
  <c r="AK70" i="2"/>
  <c r="AK71" i="2"/>
  <c r="AK72" i="2"/>
  <c r="AK73" i="2"/>
  <c r="AK74" i="2"/>
  <c r="AK75" i="2"/>
  <c r="AK76" i="2"/>
  <c r="AK77" i="2"/>
  <c r="AK78" i="2"/>
  <c r="AK79" i="2"/>
  <c r="AK81" i="2"/>
  <c r="AK82" i="2"/>
  <c r="AK83" i="2"/>
  <c r="AK84" i="2"/>
  <c r="AK85" i="2"/>
  <c r="AK86" i="2"/>
  <c r="AK87" i="2"/>
  <c r="AK88" i="2"/>
  <c r="AK89" i="2"/>
  <c r="AK90" i="2"/>
  <c r="AK91" i="2"/>
  <c r="AK93" i="2"/>
  <c r="AK94" i="2"/>
  <c r="AK95" i="2"/>
  <c r="AK96" i="2"/>
  <c r="AK97" i="2"/>
  <c r="AK98" i="2"/>
  <c r="AK99" i="2"/>
  <c r="AK100" i="2"/>
  <c r="AK101" i="2"/>
  <c r="AK102" i="2"/>
  <c r="AK103" i="2"/>
  <c r="AK104" i="2"/>
  <c r="AK105" i="2"/>
  <c r="AK106" i="2"/>
  <c r="AK107" i="2"/>
  <c r="AK109" i="2"/>
  <c r="AK110" i="2"/>
  <c r="AK111" i="2"/>
  <c r="AK112" i="2"/>
  <c r="AK113" i="2"/>
  <c r="AK114" i="2"/>
  <c r="AK115" i="2"/>
  <c r="AK116" i="2"/>
  <c r="AK117" i="2"/>
  <c r="AK118" i="2"/>
  <c r="AK119" i="2"/>
  <c r="AK120" i="2"/>
  <c r="AK121" i="2"/>
  <c r="AK122" i="2"/>
  <c r="AK123" i="2"/>
  <c r="AK125" i="2"/>
  <c r="AK126" i="2"/>
  <c r="AK127" i="2"/>
  <c r="AK128" i="2"/>
  <c r="AK129" i="2"/>
  <c r="AK130" i="2"/>
  <c r="AK131" i="2"/>
  <c r="AK132" i="2"/>
  <c r="AK133" i="2"/>
  <c r="AK134" i="2"/>
  <c r="AK135" i="2"/>
  <c r="AK137" i="2"/>
  <c r="AK138" i="2"/>
  <c r="AK139" i="2"/>
  <c r="AK140" i="2"/>
  <c r="AK141" i="2"/>
  <c r="AK142" i="2"/>
  <c r="AK143" i="2"/>
  <c r="AK144" i="2"/>
  <c r="AK145" i="2"/>
  <c r="AK146" i="2"/>
  <c r="AK147" i="2"/>
  <c r="AK149" i="2"/>
  <c r="AK150" i="2"/>
  <c r="AK151" i="2"/>
  <c r="AK152" i="2"/>
  <c r="AK153" i="2"/>
  <c r="AK154" i="2"/>
  <c r="AK155" i="2"/>
  <c r="AK156" i="2"/>
  <c r="AK157" i="2"/>
  <c r="AK158" i="2"/>
  <c r="AK159" i="2"/>
  <c r="AK160" i="2"/>
  <c r="AK161" i="2"/>
  <c r="AK162" i="2"/>
  <c r="AK163" i="2"/>
  <c r="AK165" i="2"/>
  <c r="AK166" i="2"/>
  <c r="AK167" i="2"/>
  <c r="AK168" i="2"/>
  <c r="AK169" i="2"/>
  <c r="AK170" i="2"/>
  <c r="AK171" i="2"/>
  <c r="AK172" i="2"/>
  <c r="AK173" i="2"/>
  <c r="AK174" i="2"/>
  <c r="AK175" i="2"/>
  <c r="AK177" i="2"/>
  <c r="AK178" i="2"/>
  <c r="AK179" i="2"/>
  <c r="AK180" i="2"/>
  <c r="AK181" i="2"/>
  <c r="AK182" i="2"/>
  <c r="AK183" i="2"/>
  <c r="AK184" i="2"/>
  <c r="AK185" i="2"/>
  <c r="AK186" i="2"/>
  <c r="AK187" i="2"/>
  <c r="AK188" i="2"/>
  <c r="AK189" i="2"/>
  <c r="AK190" i="2"/>
  <c r="AK191" i="2"/>
  <c r="AK193" i="2"/>
  <c r="AK194" i="2"/>
  <c r="AK195" i="2"/>
  <c r="AK196" i="2"/>
  <c r="AK197" i="2"/>
  <c r="AK198" i="2"/>
  <c r="AK199" i="2"/>
  <c r="AK200" i="2"/>
  <c r="AK201" i="2"/>
  <c r="AK202" i="2"/>
  <c r="AK203" i="2"/>
  <c r="AK204" i="2"/>
  <c r="AK205" i="2"/>
  <c r="AK206" i="2"/>
  <c r="AK207" i="2"/>
  <c r="AK208" i="2"/>
  <c r="AK209" i="2"/>
  <c r="AK210" i="2"/>
  <c r="AK211" i="2"/>
  <c r="AK212" i="2"/>
  <c r="AK213" i="2"/>
  <c r="AK214" i="2"/>
  <c r="AK215" i="2"/>
  <c r="AK217" i="2"/>
  <c r="AK218" i="2"/>
  <c r="AK219" i="2"/>
  <c r="AK220" i="2"/>
  <c r="AK221" i="2"/>
  <c r="AK222" i="2"/>
  <c r="AK223" i="2"/>
  <c r="AK224" i="2"/>
  <c r="AK225" i="2"/>
  <c r="AK226" i="2"/>
  <c r="AK227" i="2"/>
  <c r="AK228" i="2"/>
  <c r="AK229" i="2"/>
  <c r="AK230" i="2"/>
  <c r="AK231" i="2"/>
  <c r="AK232" i="2"/>
  <c r="AK233" i="2"/>
  <c r="AK234" i="2"/>
  <c r="AK235" i="2"/>
  <c r="AK237" i="2"/>
  <c r="AK238" i="2"/>
  <c r="AK239" i="2"/>
  <c r="AK240" i="2"/>
  <c r="AK241" i="2"/>
  <c r="AK242" i="2"/>
  <c r="AK243" i="2"/>
  <c r="AK244" i="2"/>
  <c r="AK245" i="2"/>
  <c r="AK246" i="2"/>
  <c r="AK247" i="2"/>
  <c r="AK248" i="2"/>
  <c r="AK249" i="2"/>
  <c r="AK250" i="2"/>
  <c r="AK251" i="2"/>
  <c r="AK253" i="2"/>
  <c r="AK254" i="2"/>
  <c r="AK255" i="2"/>
  <c r="AK256" i="2"/>
  <c r="AK257" i="2"/>
  <c r="AK258" i="2"/>
  <c r="AK259" i="2"/>
  <c r="AK260" i="2"/>
  <c r="AK261" i="2"/>
  <c r="AK262" i="2"/>
  <c r="AK263" i="2"/>
  <c r="AK264" i="2"/>
  <c r="AK265" i="2"/>
  <c r="AK266" i="2"/>
  <c r="AK267" i="2"/>
  <c r="AK268" i="2"/>
  <c r="AK269" i="2"/>
  <c r="AK270" i="2"/>
  <c r="AK271" i="2"/>
  <c r="AK272" i="2"/>
  <c r="AK273" i="2"/>
  <c r="AK274" i="2"/>
  <c r="AK275" i="2"/>
  <c r="AK276" i="2"/>
  <c r="AK277" i="2"/>
  <c r="AK278" i="2"/>
  <c r="AK279" i="2"/>
  <c r="AK280" i="2"/>
  <c r="AK281" i="2"/>
  <c r="AK282" i="2"/>
  <c r="AK283" i="2"/>
  <c r="AK284" i="2"/>
  <c r="AK285" i="2"/>
  <c r="AK286" i="2"/>
  <c r="AK287" i="2"/>
  <c r="AK289" i="2"/>
  <c r="AK290" i="2"/>
  <c r="AK291" i="2"/>
  <c r="AK292" i="2"/>
  <c r="AK293" i="2"/>
  <c r="AK294" i="2"/>
  <c r="AK295" i="2"/>
  <c r="AK296" i="2"/>
  <c r="AK297" i="2"/>
  <c r="AK298" i="2"/>
  <c r="AK299" i="2"/>
  <c r="AU9" i="2"/>
  <c r="AU11" i="2"/>
  <c r="AU13" i="2"/>
  <c r="AU14" i="2"/>
  <c r="AU15" i="2"/>
  <c r="AU17" i="2"/>
  <c r="AU18" i="2"/>
  <c r="AU19" i="2"/>
  <c r="AU20" i="2"/>
  <c r="AU21" i="2"/>
  <c r="AU22" i="2"/>
  <c r="AU23" i="2"/>
  <c r="AU25" i="2"/>
  <c r="AU27" i="2"/>
  <c r="AU29" i="2"/>
  <c r="AU30" i="2"/>
  <c r="AU31" i="2"/>
  <c r="AU32" i="2"/>
  <c r="AU33" i="2"/>
  <c r="AU34" i="2"/>
  <c r="AU35" i="2"/>
  <c r="AU37" i="2"/>
  <c r="AU38" i="2"/>
  <c r="AU39" i="2"/>
  <c r="AU41" i="2"/>
  <c r="AU42" i="2"/>
  <c r="AU43" i="2"/>
  <c r="AU44" i="2"/>
  <c r="AU45" i="2"/>
  <c r="AU47" i="2"/>
  <c r="AU49" i="2"/>
  <c r="AU50" i="2"/>
  <c r="AU51" i="2"/>
  <c r="AU53" i="2"/>
  <c r="AU54" i="2"/>
  <c r="AU55" i="2"/>
  <c r="AU56" i="2"/>
  <c r="AU57" i="2"/>
  <c r="AU58" i="2"/>
  <c r="AU59" i="2"/>
  <c r="AU61" i="2"/>
  <c r="AU62" i="2"/>
  <c r="AU63" i="2"/>
  <c r="AU65" i="2"/>
  <c r="AU66" i="2"/>
  <c r="AU67" i="2"/>
  <c r="AU68" i="2"/>
  <c r="AU69" i="2"/>
  <c r="AU70" i="2"/>
  <c r="AU71" i="2"/>
  <c r="AU73" i="2"/>
  <c r="AU74" i="2"/>
  <c r="AU75" i="2"/>
  <c r="AU76" i="2"/>
  <c r="AU77" i="2"/>
  <c r="AU78" i="2"/>
  <c r="AU79" i="2"/>
  <c r="AU81" i="2"/>
  <c r="AU82" i="2"/>
  <c r="AU83" i="2"/>
  <c r="AU85" i="2"/>
  <c r="AU86" i="2"/>
  <c r="AU87" i="2"/>
  <c r="AU88" i="2"/>
  <c r="AU89" i="2"/>
  <c r="AU90" i="2"/>
  <c r="AU91" i="2"/>
  <c r="AU93" i="2"/>
  <c r="AU94" i="2"/>
  <c r="AU95" i="2"/>
  <c r="AU97" i="2"/>
  <c r="AU98" i="2"/>
  <c r="AU99" i="2"/>
  <c r="AU101" i="2"/>
  <c r="AU102" i="2"/>
  <c r="AU103" i="2"/>
  <c r="AU105" i="2"/>
  <c r="AU106" i="2"/>
  <c r="AU107" i="2"/>
  <c r="AU109" i="2"/>
  <c r="AU110" i="2"/>
  <c r="AU111" i="2"/>
  <c r="AU112" i="2"/>
  <c r="AU113" i="2"/>
  <c r="AU114" i="2"/>
  <c r="AU115" i="2"/>
  <c r="AU117" i="2"/>
  <c r="AU118" i="2"/>
  <c r="AU119" i="2"/>
  <c r="AU120" i="2"/>
  <c r="AU121" i="2"/>
  <c r="AU122" i="2"/>
  <c r="AU123" i="2"/>
  <c r="AU125" i="2"/>
  <c r="AU126" i="2"/>
  <c r="AU127" i="2"/>
  <c r="AU128" i="2"/>
  <c r="AU129" i="2"/>
  <c r="AU130" i="2"/>
  <c r="AU131" i="2"/>
  <c r="AU133" i="2"/>
  <c r="AU134" i="2"/>
  <c r="AU135" i="2"/>
  <c r="AU137" i="2"/>
  <c r="AU138" i="2"/>
  <c r="AU139" i="2"/>
  <c r="AU140" i="2"/>
  <c r="AU141" i="2"/>
  <c r="AU142" i="2"/>
  <c r="AU143" i="2"/>
  <c r="AU145" i="2"/>
  <c r="AU146" i="2"/>
  <c r="AU147" i="2"/>
  <c r="AU148" i="2"/>
  <c r="AU149" i="2"/>
  <c r="AU150" i="2"/>
  <c r="AU151" i="2"/>
  <c r="AU153" i="2"/>
  <c r="AU154" i="2"/>
  <c r="AU155" i="2"/>
  <c r="AU157" i="2"/>
  <c r="AU158" i="2"/>
  <c r="AU159" i="2"/>
  <c r="AU161" i="2"/>
  <c r="AU162" i="2"/>
  <c r="AU163" i="2"/>
  <c r="AU165" i="2"/>
  <c r="AU166" i="2"/>
  <c r="AU167" i="2"/>
  <c r="AU169" i="2"/>
  <c r="AU170" i="2"/>
  <c r="AU171" i="2"/>
  <c r="AU173" i="2"/>
  <c r="AU174" i="2"/>
  <c r="AU175" i="2"/>
  <c r="AU177" i="2"/>
  <c r="AU178" i="2"/>
  <c r="AU179" i="2"/>
  <c r="AU181" i="2"/>
  <c r="AU182" i="2"/>
  <c r="AU183" i="2"/>
  <c r="AU185" i="2"/>
  <c r="AU186" i="2"/>
  <c r="AU187" i="2"/>
  <c r="AU189" i="2"/>
  <c r="AU190" i="2"/>
  <c r="AU191" i="2"/>
  <c r="AU193" i="2"/>
  <c r="AU194" i="2"/>
  <c r="AU195" i="2"/>
  <c r="AU197" i="2"/>
  <c r="AU198" i="2"/>
  <c r="AU199" i="2"/>
  <c r="AU201" i="2"/>
  <c r="AU202" i="2"/>
  <c r="AU203" i="2"/>
  <c r="AU205" i="2"/>
  <c r="AU206" i="2"/>
  <c r="AU207" i="2"/>
  <c r="AU209" i="2"/>
  <c r="AU210" i="2"/>
  <c r="AU211" i="2"/>
  <c r="AU213" i="2"/>
  <c r="AU214" i="2"/>
  <c r="AU215" i="2"/>
  <c r="AU216" i="2"/>
  <c r="AU217" i="2"/>
  <c r="AU218" i="2"/>
  <c r="AU219" i="2"/>
  <c r="AU221" i="2"/>
  <c r="AU222" i="2"/>
  <c r="AU223" i="2"/>
  <c r="AU224" i="2"/>
  <c r="AU225" i="2"/>
  <c r="AU226" i="2"/>
  <c r="AU227" i="2"/>
  <c r="AU229" i="2"/>
  <c r="AU230" i="2"/>
  <c r="AU231" i="2"/>
  <c r="AU232" i="2"/>
  <c r="AU233" i="2"/>
  <c r="AU235" i="2"/>
  <c r="AU236" i="2"/>
  <c r="AU237" i="2"/>
  <c r="AU238" i="2"/>
  <c r="AU239" i="2"/>
  <c r="AU240" i="2"/>
  <c r="AU241" i="2"/>
  <c r="AU242" i="2"/>
  <c r="AU243" i="2"/>
  <c r="AU244" i="2"/>
  <c r="AU245" i="2"/>
  <c r="AU246" i="2"/>
  <c r="AU247" i="2"/>
  <c r="AU248" i="2"/>
  <c r="AU249" i="2"/>
  <c r="AU250" i="2"/>
  <c r="AU251" i="2"/>
  <c r="AU253" i="2"/>
  <c r="AU254" i="2"/>
  <c r="AU255" i="2"/>
  <c r="AU256" i="2"/>
  <c r="AU257" i="2"/>
  <c r="AU258" i="2"/>
  <c r="AU259" i="2"/>
  <c r="AU261" i="2"/>
  <c r="AU262" i="2"/>
  <c r="AU263" i="2"/>
  <c r="AU264" i="2"/>
  <c r="AU265" i="2"/>
  <c r="AU266" i="2"/>
  <c r="AU267" i="2"/>
  <c r="AU269" i="2"/>
  <c r="AU270" i="2"/>
  <c r="AU271" i="2"/>
  <c r="AU272" i="2"/>
  <c r="AU273" i="2"/>
  <c r="AU274" i="2"/>
  <c r="AU275" i="2"/>
  <c r="AU277" i="2"/>
  <c r="AU278" i="2"/>
  <c r="AU279" i="2"/>
  <c r="AU280" i="2"/>
  <c r="AU281" i="2"/>
  <c r="AU282" i="2"/>
  <c r="AU283" i="2"/>
  <c r="AU285" i="2"/>
  <c r="AU286" i="2"/>
  <c r="AU287" i="2"/>
  <c r="AU289" i="2"/>
  <c r="AU290" i="2"/>
  <c r="AU291" i="2"/>
  <c r="AU293" i="2"/>
  <c r="AU294" i="2"/>
  <c r="AU295" i="2"/>
  <c r="AU296" i="2"/>
  <c r="AU297" i="2"/>
  <c r="AU298" i="2"/>
  <c r="AU299" i="2"/>
  <c r="AW9" i="2"/>
  <c r="AW10" i="2"/>
  <c r="AW11" i="2"/>
  <c r="AW13" i="2"/>
  <c r="AW14" i="2"/>
  <c r="AW15" i="2"/>
  <c r="AW17" i="2"/>
  <c r="AW18" i="2"/>
  <c r="AW19" i="2"/>
  <c r="AW21" i="2"/>
  <c r="AW22" i="2"/>
  <c r="AW23" i="2"/>
  <c r="AW25" i="2"/>
  <c r="AW26" i="2"/>
  <c r="AW27" i="2"/>
  <c r="AW29" i="2"/>
  <c r="AW30" i="2"/>
  <c r="AW31" i="2"/>
  <c r="AW33" i="2"/>
  <c r="AW34" i="2"/>
  <c r="AW35" i="2"/>
  <c r="AW37" i="2"/>
  <c r="AW38" i="2"/>
  <c r="AW39" i="2"/>
  <c r="AW41" i="2"/>
  <c r="AW43" i="2"/>
  <c r="AW44" i="2"/>
  <c r="AW45" i="2"/>
  <c r="AW46" i="2"/>
  <c r="AW47" i="2"/>
  <c r="AW48" i="2"/>
  <c r="AW49" i="2"/>
  <c r="AW50" i="2"/>
  <c r="AW51" i="2"/>
  <c r="AW53" i="2"/>
  <c r="AW54" i="2"/>
  <c r="AW55" i="2"/>
  <c r="AW57" i="2"/>
  <c r="AW58" i="2"/>
  <c r="AW59" i="2"/>
  <c r="AW60" i="2"/>
  <c r="AW62" i="2"/>
  <c r="AW63" i="2"/>
  <c r="AW66" i="2"/>
  <c r="AW67" i="2"/>
  <c r="AW68" i="2"/>
  <c r="AW69" i="2"/>
  <c r="AW70" i="2"/>
  <c r="AW71" i="2"/>
  <c r="AW73" i="2"/>
  <c r="AW74" i="2"/>
  <c r="AW75" i="2"/>
  <c r="AW76" i="2"/>
  <c r="AW78" i="2"/>
  <c r="AW79" i="2"/>
  <c r="AW82" i="2"/>
  <c r="AW83" i="2"/>
  <c r="AW84" i="2"/>
  <c r="AW85" i="2"/>
  <c r="AW86" i="2"/>
  <c r="AW87" i="2"/>
  <c r="AW89" i="2"/>
  <c r="AW90" i="2"/>
  <c r="AW91" i="2"/>
  <c r="AW92" i="2"/>
  <c r="AW94" i="2"/>
  <c r="AW95" i="2"/>
  <c r="AW96" i="2"/>
  <c r="AW97" i="2"/>
  <c r="AW98" i="2"/>
  <c r="AW99" i="2"/>
  <c r="AW100" i="2"/>
  <c r="AW101" i="2"/>
  <c r="AW102" i="2"/>
  <c r="AW103" i="2"/>
  <c r="AW105" i="2"/>
  <c r="AW106" i="2"/>
  <c r="AW107" i="2"/>
  <c r="AW108" i="2"/>
  <c r="AW109" i="2"/>
  <c r="AW110" i="2"/>
  <c r="AW111" i="2"/>
  <c r="AW113" i="2"/>
  <c r="AW114" i="2"/>
  <c r="AW115" i="2"/>
  <c r="AW116" i="2"/>
  <c r="AW117" i="2"/>
  <c r="AW118" i="2"/>
  <c r="AW119" i="2"/>
  <c r="AW121" i="2"/>
  <c r="AW122" i="2"/>
  <c r="AW123" i="2"/>
  <c r="AW124" i="2"/>
  <c r="AW125" i="2"/>
  <c r="AW126" i="2"/>
  <c r="AW127" i="2"/>
  <c r="AW128" i="2"/>
  <c r="AW130" i="2"/>
  <c r="AW131" i="2"/>
  <c r="AW134" i="2"/>
  <c r="AW135" i="2"/>
  <c r="AW138" i="2"/>
  <c r="AW139" i="2"/>
  <c r="AW142" i="2"/>
  <c r="AW143" i="2"/>
  <c r="AW146" i="2"/>
  <c r="AW147" i="2"/>
  <c r="AW150" i="2"/>
  <c r="AW151" i="2"/>
  <c r="AW154" i="2"/>
  <c r="AW155" i="2"/>
  <c r="AW158" i="2"/>
  <c r="AW159" i="2"/>
  <c r="AW162" i="2"/>
  <c r="AW163" i="2"/>
  <c r="AW166" i="2"/>
  <c r="AW167" i="2"/>
  <c r="AW170" i="2"/>
  <c r="AW171" i="2"/>
  <c r="AW174" i="2"/>
  <c r="AW175" i="2"/>
  <c r="AW178" i="2"/>
  <c r="AW179" i="2"/>
  <c r="AW182" i="2"/>
  <c r="AW183" i="2"/>
  <c r="AW186" i="2"/>
  <c r="AW187" i="2"/>
  <c r="AW190" i="2"/>
  <c r="AW191" i="2"/>
  <c r="AW194" i="2"/>
  <c r="AW195" i="2"/>
  <c r="AW198" i="2"/>
  <c r="AW199" i="2"/>
  <c r="AW202" i="2"/>
  <c r="AW203" i="2"/>
  <c r="AW206" i="2"/>
  <c r="AW207" i="2"/>
  <c r="AW210" i="2"/>
  <c r="AW211" i="2"/>
  <c r="AW214" i="2"/>
  <c r="AW215" i="2"/>
  <c r="AW219" i="2"/>
  <c r="AW220" i="2"/>
  <c r="AW222" i="2"/>
  <c r="AW223" i="2"/>
  <c r="AW224" i="2"/>
  <c r="AW225" i="2"/>
  <c r="AW226" i="2"/>
  <c r="AW227" i="2"/>
  <c r="AW229" i="2"/>
  <c r="AW230" i="2"/>
  <c r="AW231" i="2"/>
  <c r="AW233" i="2"/>
  <c r="AW234" i="2"/>
  <c r="AW235" i="2"/>
  <c r="AW236" i="2"/>
  <c r="AW237" i="2"/>
  <c r="AW238" i="2"/>
  <c r="AW239" i="2"/>
  <c r="AW241" i="2"/>
  <c r="AW242" i="2"/>
  <c r="AW243" i="2"/>
  <c r="AW244" i="2"/>
  <c r="AW245" i="2"/>
  <c r="AW246" i="2"/>
  <c r="AW247" i="2"/>
  <c r="AW249" i="2"/>
  <c r="AW250" i="2"/>
  <c r="AW251" i="2"/>
  <c r="AW252" i="2"/>
  <c r="AW253" i="2"/>
  <c r="AW254" i="2"/>
  <c r="AW255" i="2"/>
  <c r="AW257" i="2"/>
  <c r="AW258" i="2"/>
  <c r="AW259" i="2"/>
  <c r="AW260" i="2"/>
  <c r="AW261" i="2"/>
  <c r="AW262" i="2"/>
  <c r="AW263" i="2"/>
  <c r="AW264" i="2"/>
  <c r="AW266" i="2"/>
  <c r="AW267" i="2"/>
  <c r="AW268" i="2"/>
  <c r="AW269" i="2"/>
  <c r="AW270" i="2"/>
  <c r="AW271" i="2"/>
  <c r="AW273" i="2"/>
  <c r="AW274" i="2"/>
  <c r="AW275" i="2"/>
  <c r="AW276" i="2"/>
  <c r="AW278" i="2"/>
  <c r="AW279" i="2"/>
  <c r="AW282" i="2"/>
  <c r="AW283" i="2"/>
  <c r="AW284" i="2"/>
  <c r="AW285" i="2"/>
  <c r="AW286" i="2"/>
  <c r="AW287" i="2"/>
  <c r="AW288" i="2"/>
  <c r="AW289" i="2"/>
  <c r="AW290" i="2"/>
  <c r="AW291" i="2"/>
  <c r="AW293" i="2"/>
  <c r="AW294" i="2"/>
  <c r="AW295" i="2"/>
  <c r="AW297" i="2"/>
  <c r="AW298" i="2"/>
  <c r="AW299" i="2"/>
  <c r="AW300" i="2"/>
  <c r="AY9" i="2"/>
  <c r="AY10" i="2"/>
  <c r="AY11" i="2"/>
  <c r="AY13" i="2"/>
  <c r="AY14" i="2"/>
  <c r="AY15" i="2"/>
  <c r="AY17" i="2"/>
  <c r="AY18" i="2"/>
  <c r="AY19" i="2"/>
  <c r="AY21" i="2"/>
  <c r="AY22" i="2"/>
  <c r="AY23" i="2"/>
  <c r="AY25" i="2"/>
  <c r="AY26" i="2"/>
  <c r="AY27" i="2"/>
  <c r="AY28" i="2"/>
  <c r="AY29" i="2"/>
  <c r="AY30" i="2"/>
  <c r="AY31" i="2"/>
  <c r="AY33" i="2"/>
  <c r="AY34" i="2"/>
  <c r="AY35" i="2"/>
  <c r="AY37" i="2"/>
  <c r="AY38" i="2"/>
  <c r="AY39" i="2"/>
  <c r="AY40" i="2"/>
  <c r="AY41" i="2"/>
  <c r="AY42" i="2"/>
  <c r="AY43" i="2"/>
  <c r="AY45" i="2"/>
  <c r="AY46" i="2"/>
  <c r="AY47" i="2"/>
  <c r="AY48" i="2"/>
  <c r="AY49" i="2"/>
  <c r="AY50" i="2"/>
  <c r="AY51" i="2"/>
  <c r="AY53" i="2"/>
  <c r="AY54" i="2"/>
  <c r="AY55" i="2"/>
  <c r="AY56" i="2"/>
  <c r="AY57" i="2"/>
  <c r="AY58" i="2"/>
  <c r="AY59" i="2"/>
  <c r="AY61" i="2"/>
  <c r="AY62" i="2"/>
  <c r="AY63" i="2"/>
  <c r="AY64" i="2"/>
  <c r="AY65" i="2"/>
  <c r="AY66" i="2"/>
  <c r="AY67" i="2"/>
  <c r="AY69" i="2"/>
  <c r="AY70" i="2"/>
  <c r="AY71" i="2"/>
  <c r="AY72" i="2"/>
  <c r="AY73" i="2"/>
  <c r="AY74" i="2"/>
  <c r="AY75" i="2"/>
  <c r="AY77" i="2"/>
  <c r="AY78" i="2"/>
  <c r="AY79" i="2"/>
  <c r="AY81" i="2"/>
  <c r="AY82" i="2"/>
  <c r="AY83" i="2"/>
  <c r="AY85" i="2"/>
  <c r="AY86" i="2"/>
  <c r="AY87" i="2"/>
  <c r="AY89" i="2"/>
  <c r="AY90" i="2"/>
  <c r="AY91" i="2"/>
  <c r="AY92" i="2"/>
  <c r="AY93" i="2"/>
  <c r="AY94" i="2"/>
  <c r="AY95" i="2"/>
  <c r="AY97" i="2"/>
  <c r="AY98" i="2"/>
  <c r="AY99" i="2"/>
  <c r="AY101" i="2"/>
  <c r="AY102" i="2"/>
  <c r="AY103" i="2"/>
  <c r="AY104" i="2"/>
  <c r="AY105" i="2"/>
  <c r="AY106" i="2"/>
  <c r="AY107" i="2"/>
  <c r="AY109" i="2"/>
  <c r="AY110" i="2"/>
  <c r="AY111" i="2"/>
  <c r="AY113" i="2"/>
  <c r="AY114" i="2"/>
  <c r="AY115" i="2"/>
  <c r="AY117" i="2"/>
  <c r="AY118" i="2"/>
  <c r="AY119" i="2"/>
  <c r="AY121" i="2"/>
  <c r="AY122" i="2"/>
  <c r="AY123" i="2"/>
  <c r="AY125" i="2"/>
  <c r="AY126" i="2"/>
  <c r="AY127" i="2"/>
  <c r="AY129" i="2"/>
  <c r="AY130" i="2"/>
  <c r="AY131" i="2"/>
  <c r="AY133" i="2"/>
  <c r="AY134" i="2"/>
  <c r="AY135" i="2"/>
  <c r="AY137" i="2"/>
  <c r="AY138" i="2"/>
  <c r="AY139" i="2"/>
  <c r="AY140" i="2"/>
  <c r="AY141" i="2"/>
  <c r="AY142" i="2"/>
  <c r="AY143" i="2"/>
  <c r="AY145" i="2"/>
  <c r="AY146" i="2"/>
  <c r="AY147" i="2"/>
  <c r="AY148" i="2"/>
  <c r="AY149" i="2"/>
  <c r="AY150" i="2"/>
  <c r="AY151" i="2"/>
  <c r="AY153" i="2"/>
  <c r="AY154" i="2"/>
  <c r="AY155" i="2"/>
  <c r="AY156" i="2"/>
  <c r="AY157" i="2"/>
  <c r="AY158" i="2"/>
  <c r="AY159" i="2"/>
  <c r="AY161" i="2"/>
  <c r="AY162" i="2"/>
  <c r="AY163" i="2"/>
  <c r="AY165" i="2"/>
  <c r="AY166" i="2"/>
  <c r="AY167" i="2"/>
  <c r="AY168" i="2"/>
  <c r="AY169" i="2"/>
  <c r="AY170" i="2"/>
  <c r="AY171" i="2"/>
  <c r="AY173" i="2"/>
  <c r="AY174" i="2"/>
  <c r="AY175" i="2"/>
  <c r="AY176" i="2"/>
  <c r="AY177" i="2"/>
  <c r="AY178" i="2"/>
  <c r="AY179" i="2"/>
  <c r="AY181" i="2"/>
  <c r="AY182" i="2"/>
  <c r="AY183" i="2"/>
  <c r="AY184" i="2"/>
  <c r="AY185" i="2"/>
  <c r="AY186" i="2"/>
  <c r="AY187" i="2"/>
  <c r="AY189" i="2"/>
  <c r="AY190" i="2"/>
  <c r="AY191" i="2"/>
  <c r="AY193" i="2"/>
  <c r="AY194" i="2"/>
  <c r="AY195" i="2"/>
  <c r="AY196" i="2"/>
  <c r="AY197" i="2"/>
  <c r="AY198" i="2"/>
  <c r="AY199" i="2"/>
  <c r="AY201" i="2"/>
  <c r="AY202" i="2"/>
  <c r="AY203" i="2"/>
  <c r="AY205" i="2"/>
  <c r="AY206" i="2"/>
  <c r="AY207" i="2"/>
  <c r="AY209" i="2"/>
  <c r="AY210" i="2"/>
  <c r="AY211" i="2"/>
  <c r="AY213" i="2"/>
  <c r="AY214" i="2"/>
  <c r="AY215" i="2"/>
  <c r="AY216" i="2"/>
  <c r="AY217" i="2"/>
  <c r="AY218" i="2"/>
  <c r="AY219" i="2"/>
  <c r="AY221" i="2"/>
  <c r="AY222" i="2"/>
  <c r="AY223" i="2"/>
  <c r="AY224" i="2"/>
  <c r="AY225" i="2"/>
  <c r="AY226" i="2"/>
  <c r="AY227" i="2"/>
  <c r="AY229" i="2"/>
  <c r="AY230" i="2"/>
  <c r="AY231" i="2"/>
  <c r="AY233" i="2"/>
  <c r="AY234" i="2"/>
  <c r="AY235" i="2"/>
  <c r="AY236" i="2"/>
  <c r="AY237" i="2"/>
  <c r="AY238" i="2"/>
  <c r="AY239" i="2"/>
  <c r="AY241" i="2"/>
  <c r="AY242" i="2"/>
  <c r="AY243" i="2"/>
  <c r="AY244" i="2"/>
  <c r="AY245" i="2"/>
  <c r="AY246" i="2"/>
  <c r="AY247" i="2"/>
  <c r="AY249" i="2"/>
  <c r="AY250" i="2"/>
  <c r="AY251" i="2"/>
  <c r="AY253" i="2"/>
  <c r="AY254" i="2"/>
  <c r="AY255" i="2"/>
  <c r="AY256" i="2"/>
  <c r="AY257" i="2"/>
  <c r="AY258" i="2"/>
  <c r="AY259" i="2"/>
  <c r="AY260" i="2"/>
  <c r="AY261" i="2"/>
  <c r="AY262" i="2"/>
  <c r="AY263" i="2"/>
  <c r="AY264" i="2"/>
  <c r="AY265" i="2"/>
  <c r="AY266" i="2"/>
  <c r="AY267" i="2"/>
  <c r="AY269" i="2"/>
  <c r="AY270" i="2"/>
  <c r="AY271" i="2"/>
  <c r="AY272" i="2"/>
  <c r="AY273" i="2"/>
  <c r="AY274" i="2"/>
  <c r="AY275" i="2"/>
  <c r="AY277" i="2"/>
  <c r="AY278" i="2"/>
  <c r="AY279" i="2"/>
  <c r="AY280" i="2"/>
  <c r="AY281" i="2"/>
  <c r="AY282" i="2"/>
  <c r="AY283" i="2"/>
  <c r="AY284" i="2"/>
  <c r="AY285" i="2"/>
  <c r="AY286" i="2"/>
  <c r="AY287" i="2"/>
  <c r="AY288" i="2"/>
  <c r="AY289" i="2"/>
  <c r="AY290" i="2"/>
  <c r="AY291" i="2"/>
  <c r="AY292" i="2"/>
  <c r="AY293" i="2"/>
  <c r="AY294" i="2"/>
  <c r="AY295" i="2"/>
  <c r="AY296" i="2"/>
  <c r="AY297" i="2"/>
  <c r="AY298" i="2"/>
  <c r="AY299" i="2"/>
  <c r="AY300" i="2"/>
  <c r="BA9" i="2"/>
  <c r="BA10" i="2"/>
  <c r="BA11" i="2"/>
  <c r="BA12" i="2"/>
  <c r="BA13" i="2"/>
  <c r="BA14" i="2"/>
  <c r="BA15" i="2"/>
  <c r="BA16" i="2"/>
  <c r="BA17" i="2"/>
  <c r="BA18" i="2"/>
  <c r="BA19" i="2"/>
  <c r="BA21" i="2"/>
  <c r="BA22" i="2"/>
  <c r="BA23" i="2"/>
  <c r="BA24" i="2"/>
  <c r="BA25" i="2"/>
  <c r="BA26" i="2"/>
  <c r="BA27" i="2"/>
  <c r="BA28" i="2"/>
  <c r="BA29" i="2"/>
  <c r="BA30" i="2"/>
  <c r="BA31" i="2"/>
  <c r="BA32" i="2"/>
  <c r="BA33" i="2"/>
  <c r="BA34" i="2"/>
  <c r="BA35" i="2"/>
  <c r="BA36" i="2"/>
  <c r="BA37" i="2"/>
  <c r="BA38" i="2"/>
  <c r="BA39" i="2"/>
  <c r="BA41" i="2"/>
  <c r="BA42" i="2"/>
  <c r="BA43" i="2"/>
  <c r="BA44" i="2"/>
  <c r="BA45" i="2"/>
  <c r="BA46" i="2"/>
  <c r="BA47" i="2"/>
  <c r="BA48" i="2"/>
  <c r="BA49" i="2"/>
  <c r="BA50" i="2"/>
  <c r="BA51" i="2"/>
  <c r="BA52" i="2"/>
  <c r="BA53" i="2"/>
  <c r="BA54" i="2"/>
  <c r="BA55" i="2"/>
  <c r="BA56" i="2"/>
  <c r="BA57" i="2"/>
  <c r="BA58" i="2"/>
  <c r="BA59" i="2"/>
  <c r="BA60" i="2"/>
  <c r="BA61" i="2"/>
  <c r="BA62" i="2"/>
  <c r="BA63" i="2"/>
  <c r="BA64" i="2"/>
  <c r="BA65" i="2"/>
  <c r="BA66" i="2"/>
  <c r="BA67" i="2"/>
  <c r="BA68" i="2"/>
  <c r="BA69" i="2"/>
  <c r="BA70" i="2"/>
  <c r="BA71" i="2"/>
  <c r="BA72" i="2"/>
  <c r="BA73" i="2"/>
  <c r="BA74" i="2"/>
  <c r="BA75" i="2"/>
  <c r="BA76" i="2"/>
  <c r="BA77" i="2"/>
  <c r="BA78" i="2"/>
  <c r="BA79" i="2"/>
  <c r="BA80" i="2"/>
  <c r="BA81" i="2"/>
  <c r="BA82" i="2"/>
  <c r="BA83" i="2"/>
  <c r="BA85" i="2"/>
  <c r="BA86" i="2"/>
  <c r="BA87" i="2"/>
  <c r="BA88" i="2"/>
  <c r="BA89" i="2"/>
  <c r="BA90" i="2"/>
  <c r="BA91" i="2"/>
  <c r="BA92" i="2"/>
  <c r="BA93" i="2"/>
  <c r="BA94" i="2"/>
  <c r="BA95" i="2"/>
  <c r="BA96" i="2"/>
  <c r="BA97" i="2"/>
  <c r="BA98" i="2"/>
  <c r="BA99" i="2"/>
  <c r="BA100" i="2"/>
  <c r="BA101" i="2"/>
  <c r="BA102" i="2"/>
  <c r="BA103" i="2"/>
  <c r="BA105" i="2"/>
  <c r="BA106" i="2"/>
  <c r="BA107" i="2"/>
  <c r="BA108" i="2"/>
  <c r="BA109" i="2"/>
  <c r="BA110" i="2"/>
  <c r="BA111" i="2"/>
  <c r="BA112" i="2"/>
  <c r="BA113" i="2"/>
  <c r="BA114" i="2"/>
  <c r="BA115" i="2"/>
  <c r="BA116" i="2"/>
  <c r="BA117" i="2"/>
  <c r="BA118" i="2"/>
  <c r="BA119" i="2"/>
  <c r="BA121" i="2"/>
  <c r="BA122" i="2"/>
  <c r="BA123" i="2"/>
  <c r="BA124" i="2"/>
  <c r="BA125" i="2"/>
  <c r="BA126" i="2"/>
  <c r="BA127" i="2"/>
  <c r="BA128" i="2"/>
  <c r="BA129" i="2"/>
  <c r="BA130" i="2"/>
  <c r="BA131" i="2"/>
  <c r="BA132" i="2"/>
  <c r="BA133" i="2"/>
  <c r="BA134" i="2"/>
  <c r="BA135" i="2"/>
  <c r="BA137" i="2"/>
  <c r="BA138" i="2"/>
  <c r="BA139" i="2"/>
  <c r="BA140" i="2"/>
  <c r="BA141" i="2"/>
  <c r="BA142" i="2"/>
  <c r="BA143" i="2"/>
  <c r="BA144" i="2"/>
  <c r="BA145" i="2"/>
  <c r="BA146" i="2"/>
  <c r="BA147" i="2"/>
  <c r="BA148" i="2"/>
  <c r="BA149" i="2"/>
  <c r="BA150" i="2"/>
  <c r="BA151" i="2"/>
  <c r="BA153" i="2"/>
  <c r="BA154" i="2"/>
  <c r="BA155" i="2"/>
  <c r="BA156" i="2"/>
  <c r="BA157" i="2"/>
  <c r="BA158" i="2"/>
  <c r="BA159" i="2"/>
  <c r="BA160" i="2"/>
  <c r="BA161" i="2"/>
  <c r="BA162" i="2"/>
  <c r="BA163" i="2"/>
  <c r="BA164" i="2"/>
  <c r="BA165" i="2"/>
  <c r="BA166" i="2"/>
  <c r="BA167" i="2"/>
  <c r="BA168" i="2"/>
  <c r="BA169" i="2"/>
  <c r="BA170" i="2"/>
  <c r="BA171" i="2"/>
  <c r="BA173" i="2"/>
  <c r="BA174" i="2"/>
  <c r="BA175" i="2"/>
  <c r="BA176" i="2"/>
  <c r="BA177" i="2"/>
  <c r="BA178" i="2"/>
  <c r="BA179" i="2"/>
  <c r="BA180" i="2"/>
  <c r="BA181" i="2"/>
  <c r="BA182" i="2"/>
  <c r="BA183" i="2"/>
  <c r="BA184" i="2"/>
  <c r="BA185" i="2"/>
  <c r="BA186" i="2"/>
  <c r="BA187" i="2"/>
  <c r="BA188" i="2"/>
  <c r="BA189" i="2"/>
  <c r="BA190" i="2"/>
  <c r="BA191" i="2"/>
  <c r="BA192" i="2"/>
  <c r="BA193" i="2"/>
  <c r="BA194" i="2"/>
  <c r="BA195" i="2"/>
  <c r="BA196" i="2"/>
  <c r="BA197" i="2"/>
  <c r="BA198" i="2"/>
  <c r="BA199" i="2"/>
  <c r="BA200" i="2"/>
  <c r="BA201" i="2"/>
  <c r="BA202" i="2"/>
  <c r="BA203" i="2"/>
  <c r="BA204" i="2"/>
  <c r="BA205" i="2"/>
  <c r="BA206" i="2"/>
  <c r="BA207" i="2"/>
  <c r="BA208" i="2"/>
  <c r="BA209" i="2"/>
  <c r="BA210" i="2"/>
  <c r="BA211" i="2"/>
  <c r="BA212" i="2"/>
  <c r="BA213" i="2"/>
  <c r="BA214" i="2"/>
  <c r="BA215" i="2"/>
  <c r="BA216" i="2"/>
  <c r="BA217" i="2"/>
  <c r="BA218" i="2"/>
  <c r="BA219" i="2"/>
  <c r="BA220" i="2"/>
  <c r="BA221" i="2"/>
  <c r="BA222" i="2"/>
  <c r="BA223" i="2"/>
  <c r="BA224" i="2"/>
  <c r="BA225" i="2"/>
  <c r="BA226" i="2"/>
  <c r="BA227" i="2"/>
  <c r="BA228" i="2"/>
  <c r="BA229" i="2"/>
  <c r="BA230" i="2"/>
  <c r="BA231" i="2"/>
  <c r="BA232" i="2"/>
  <c r="BA233" i="2"/>
  <c r="BA234" i="2"/>
  <c r="BA235" i="2"/>
  <c r="BA236" i="2"/>
  <c r="BA237" i="2"/>
  <c r="BA238" i="2"/>
  <c r="BA239" i="2"/>
  <c r="BA240" i="2"/>
  <c r="BA241" i="2"/>
  <c r="BA242" i="2"/>
  <c r="BA243" i="2"/>
  <c r="BA244" i="2"/>
  <c r="BA245" i="2"/>
  <c r="BA246" i="2"/>
  <c r="BA247" i="2"/>
  <c r="BA248" i="2"/>
  <c r="BA249" i="2"/>
  <c r="BA250" i="2"/>
  <c r="BA251" i="2"/>
  <c r="BA252" i="2"/>
  <c r="BA253" i="2"/>
  <c r="BA254" i="2"/>
  <c r="BA255" i="2"/>
  <c r="BA257" i="2"/>
  <c r="BA258" i="2"/>
  <c r="BA259" i="2"/>
  <c r="BA260" i="2"/>
  <c r="BA261" i="2"/>
  <c r="BA262" i="2"/>
  <c r="BA263" i="2"/>
  <c r="BA264" i="2"/>
  <c r="BA265" i="2"/>
  <c r="BA266" i="2"/>
  <c r="BA267" i="2"/>
  <c r="BA268" i="2"/>
  <c r="BA269" i="2"/>
  <c r="BA270" i="2"/>
  <c r="BA271" i="2"/>
  <c r="BA272" i="2"/>
  <c r="BA273" i="2"/>
  <c r="BA274" i="2"/>
  <c r="BA275" i="2"/>
  <c r="BA276" i="2"/>
  <c r="BA277" i="2"/>
  <c r="BA278" i="2"/>
  <c r="BA279" i="2"/>
  <c r="BA280" i="2"/>
  <c r="BA281" i="2"/>
  <c r="BA282" i="2"/>
  <c r="BA283" i="2"/>
  <c r="BA284" i="2"/>
  <c r="BA285" i="2"/>
  <c r="BA286" i="2"/>
  <c r="BA287" i="2"/>
  <c r="BA288" i="2"/>
  <c r="BA289" i="2"/>
  <c r="BA290" i="2"/>
  <c r="BA291" i="2"/>
  <c r="BA292" i="2"/>
  <c r="BA293" i="2"/>
  <c r="BA294" i="2"/>
  <c r="BA295" i="2"/>
  <c r="BA296" i="2"/>
  <c r="BA297" i="2"/>
  <c r="BA298" i="2"/>
  <c r="BA299" i="2"/>
  <c r="BA300" i="2"/>
  <c r="BC9" i="2"/>
  <c r="BC10" i="2"/>
  <c r="BC11" i="2"/>
  <c r="BC12" i="2"/>
  <c r="BC13" i="2"/>
  <c r="BC14" i="2"/>
  <c r="BC15" i="2"/>
  <c r="BC17" i="2"/>
  <c r="BC18" i="2"/>
  <c r="BC19" i="2"/>
  <c r="BC20" i="2"/>
  <c r="BC21" i="2"/>
  <c r="BC22" i="2"/>
  <c r="BC23" i="2"/>
  <c r="BC25" i="2"/>
  <c r="BC26" i="2"/>
  <c r="BC27" i="2"/>
  <c r="BC28" i="2"/>
  <c r="BC29" i="2"/>
  <c r="BC30" i="2"/>
  <c r="BC31" i="2"/>
  <c r="BC33" i="2"/>
  <c r="BC34" i="2"/>
  <c r="BC35" i="2"/>
  <c r="BC37" i="2"/>
  <c r="BC38" i="2"/>
  <c r="BC39" i="2"/>
  <c r="BC40" i="2"/>
  <c r="BC41" i="2"/>
  <c r="BC42" i="2"/>
  <c r="BC43" i="2"/>
  <c r="BC44" i="2"/>
  <c r="BC45" i="2"/>
  <c r="BC46" i="2"/>
  <c r="BC47" i="2"/>
  <c r="BC49" i="2"/>
  <c r="BC50" i="2"/>
  <c r="BC51" i="2"/>
  <c r="BC52" i="2"/>
  <c r="BC53" i="2"/>
  <c r="BC54" i="2"/>
  <c r="BC55" i="2"/>
  <c r="BC57" i="2"/>
  <c r="BC58" i="2"/>
  <c r="BC59" i="2"/>
  <c r="BC61" i="2"/>
  <c r="BC62" i="2"/>
  <c r="BC63" i="2"/>
  <c r="BC64" i="2"/>
  <c r="BC65" i="2"/>
  <c r="BC66" i="2"/>
  <c r="BC67" i="2"/>
  <c r="BC69" i="2"/>
  <c r="BC70" i="2"/>
  <c r="BC71" i="2"/>
  <c r="BC73" i="2"/>
  <c r="BC74" i="2"/>
  <c r="BC75" i="2"/>
  <c r="BC77" i="2"/>
  <c r="BC78" i="2"/>
  <c r="BC79" i="2"/>
  <c r="BC80" i="2"/>
  <c r="BC81" i="2"/>
  <c r="BC82" i="2"/>
  <c r="BC83" i="2"/>
  <c r="BC85" i="2"/>
  <c r="BC86" i="2"/>
  <c r="BC87" i="2"/>
  <c r="BC89" i="2"/>
  <c r="BC90" i="2"/>
  <c r="BC91" i="2"/>
  <c r="BC93" i="2"/>
  <c r="BC94" i="2"/>
  <c r="BC95" i="2"/>
  <c r="BC96" i="2"/>
  <c r="BC97" i="2"/>
  <c r="BC98" i="2"/>
  <c r="BC99" i="2"/>
  <c r="BC101" i="2"/>
  <c r="BC102" i="2"/>
  <c r="BC103" i="2"/>
  <c r="BC105" i="2"/>
  <c r="BC106" i="2"/>
  <c r="BC107" i="2"/>
  <c r="BC109" i="2"/>
  <c r="BC110" i="2"/>
  <c r="BC111" i="2"/>
  <c r="BC112" i="2"/>
  <c r="BC113" i="2"/>
  <c r="BC114" i="2"/>
  <c r="BC115" i="2"/>
  <c r="BC117" i="2"/>
  <c r="BC118" i="2"/>
  <c r="BC119" i="2"/>
  <c r="BC121" i="2"/>
  <c r="BC122" i="2"/>
  <c r="BC123" i="2"/>
  <c r="BC124" i="2"/>
  <c r="BC125" i="2"/>
  <c r="BC126" i="2"/>
  <c r="BC127" i="2"/>
  <c r="BC129" i="2"/>
  <c r="BC130" i="2"/>
  <c r="BC131" i="2"/>
  <c r="BC132" i="2"/>
  <c r="BC133" i="2"/>
  <c r="BC134" i="2"/>
  <c r="BC135" i="2"/>
  <c r="BC136" i="2"/>
  <c r="BC137" i="2"/>
  <c r="BC138" i="2"/>
  <c r="BC139" i="2"/>
  <c r="BC140" i="2"/>
  <c r="BC141" i="2"/>
  <c r="BC142" i="2"/>
  <c r="BC143" i="2"/>
  <c r="BC145" i="2"/>
  <c r="BC146" i="2"/>
  <c r="BC147" i="2"/>
  <c r="BC148" i="2"/>
  <c r="BC149" i="2"/>
  <c r="BC150" i="2"/>
  <c r="BC151" i="2"/>
  <c r="BC152" i="2"/>
  <c r="BC153" i="2"/>
  <c r="BC154" i="2"/>
  <c r="BC155" i="2"/>
  <c r="BC156" i="2"/>
  <c r="BC157" i="2"/>
  <c r="BC158" i="2"/>
  <c r="BC159" i="2"/>
  <c r="BC161" i="2"/>
  <c r="BC162" i="2"/>
  <c r="BC163" i="2"/>
  <c r="BC165" i="2"/>
  <c r="BC166" i="2"/>
  <c r="BC167" i="2"/>
  <c r="BC168" i="2"/>
  <c r="BC169" i="2"/>
  <c r="BC170" i="2"/>
  <c r="BC171" i="2"/>
  <c r="BC173" i="2"/>
  <c r="BC174" i="2"/>
  <c r="BC175" i="2"/>
  <c r="BC176" i="2"/>
  <c r="BC177" i="2"/>
  <c r="BC178" i="2"/>
  <c r="BC179" i="2"/>
  <c r="BC181" i="2"/>
  <c r="BC182" i="2"/>
  <c r="BC183" i="2"/>
  <c r="BC184" i="2"/>
  <c r="BC185" i="2"/>
  <c r="BC186" i="2"/>
  <c r="BC187" i="2"/>
  <c r="BC189" i="2"/>
  <c r="BC190" i="2"/>
  <c r="BC191" i="2"/>
  <c r="BC192" i="2"/>
  <c r="BC193" i="2"/>
  <c r="BC194" i="2"/>
  <c r="BC195" i="2"/>
  <c r="BC196" i="2"/>
  <c r="BC197" i="2"/>
  <c r="BC198" i="2"/>
  <c r="BC199" i="2"/>
  <c r="BC200" i="2"/>
  <c r="BC201" i="2"/>
  <c r="BC202" i="2"/>
  <c r="BC203" i="2"/>
  <c r="BC205" i="2"/>
  <c r="BC206" i="2"/>
  <c r="BC207" i="2"/>
  <c r="BC208" i="2"/>
  <c r="BC209" i="2"/>
  <c r="BC210" i="2"/>
  <c r="BC211" i="2"/>
  <c r="BC213" i="2"/>
  <c r="BC214" i="2"/>
  <c r="BC215" i="2"/>
  <c r="BC216" i="2"/>
  <c r="BC217" i="2"/>
  <c r="BC218" i="2"/>
  <c r="BC219" i="2"/>
  <c r="BC221" i="2"/>
  <c r="BC222" i="2"/>
  <c r="BC223" i="2"/>
  <c r="BC224" i="2"/>
  <c r="BC225" i="2"/>
  <c r="BC226" i="2"/>
  <c r="BC227" i="2"/>
  <c r="BC228" i="2"/>
  <c r="BC229" i="2"/>
  <c r="BC230" i="2"/>
  <c r="BC231" i="2"/>
  <c r="BC232" i="2"/>
  <c r="BC233" i="2"/>
  <c r="BC234" i="2"/>
  <c r="BC235" i="2"/>
  <c r="BC236" i="2"/>
  <c r="BC237" i="2"/>
  <c r="BC238" i="2"/>
  <c r="BC239" i="2"/>
  <c r="BC240" i="2"/>
  <c r="BC241" i="2"/>
  <c r="BC242" i="2"/>
  <c r="BC243" i="2"/>
  <c r="BC245" i="2"/>
  <c r="BC246" i="2"/>
  <c r="BC247" i="2"/>
  <c r="BC248" i="2"/>
  <c r="BC249" i="2"/>
  <c r="BC250" i="2"/>
  <c r="BC251" i="2"/>
  <c r="BC253" i="2"/>
  <c r="BC254" i="2"/>
  <c r="BC255" i="2"/>
  <c r="BC256" i="2"/>
  <c r="BC257" i="2"/>
  <c r="BC258" i="2"/>
  <c r="BC259" i="2"/>
  <c r="BC261" i="2"/>
  <c r="BC262" i="2"/>
  <c r="BC263" i="2"/>
  <c r="BC264" i="2"/>
  <c r="BC265" i="2"/>
  <c r="BC266" i="2"/>
  <c r="BC267" i="2"/>
  <c r="BC268" i="2"/>
  <c r="BC269" i="2"/>
  <c r="BC270" i="2"/>
  <c r="BC271" i="2"/>
  <c r="BC272" i="2"/>
  <c r="BC273" i="2"/>
  <c r="BC274" i="2"/>
  <c r="BC275" i="2"/>
  <c r="BC276" i="2"/>
  <c r="BC277" i="2"/>
  <c r="BC278" i="2"/>
  <c r="BC279" i="2"/>
  <c r="BC280" i="2"/>
  <c r="BC281" i="2"/>
  <c r="BC282" i="2"/>
  <c r="BC283" i="2"/>
  <c r="BC284" i="2"/>
  <c r="BC285" i="2"/>
  <c r="BC286" i="2"/>
  <c r="BC287" i="2"/>
  <c r="BC288" i="2"/>
  <c r="BC289" i="2"/>
  <c r="BC290" i="2"/>
  <c r="BC291" i="2"/>
  <c r="BC292" i="2"/>
  <c r="BC293" i="2"/>
  <c r="BC294" i="2"/>
  <c r="BC295" i="2"/>
  <c r="BC296" i="2"/>
  <c r="BC297" i="2"/>
  <c r="BC298" i="2"/>
  <c r="BC299" i="2"/>
  <c r="BC300" i="2"/>
  <c r="BK9" i="2"/>
  <c r="BK10" i="2"/>
  <c r="BK11" i="2"/>
  <c r="BK12" i="2"/>
  <c r="BK13" i="2"/>
  <c r="BK14" i="2"/>
  <c r="BK15" i="2"/>
  <c r="BK16" i="2"/>
  <c r="BK17" i="2"/>
  <c r="BK18" i="2"/>
  <c r="BK19" i="2"/>
  <c r="BK20" i="2"/>
  <c r="BK21" i="2"/>
  <c r="BK22" i="2"/>
  <c r="BK23" i="2"/>
  <c r="BK24" i="2"/>
  <c r="BK25" i="2"/>
  <c r="BK26" i="2"/>
  <c r="BK27" i="2"/>
  <c r="BK29" i="2"/>
  <c r="BK30" i="2"/>
  <c r="BK31" i="2"/>
  <c r="BK32" i="2"/>
  <c r="BK33" i="2"/>
  <c r="BK34" i="2"/>
  <c r="BK35" i="2"/>
  <c r="BK36" i="2"/>
  <c r="BK37" i="2"/>
  <c r="BK38" i="2"/>
  <c r="BK39" i="2"/>
  <c r="BK41" i="2"/>
  <c r="BK42" i="2"/>
  <c r="BK43" i="2"/>
  <c r="BK44" i="2"/>
  <c r="BK45" i="2"/>
  <c r="BK46" i="2"/>
  <c r="BK47" i="2"/>
  <c r="BK48" i="2"/>
  <c r="BK49" i="2"/>
  <c r="BK50" i="2"/>
  <c r="BK51" i="2"/>
  <c r="BK52" i="2"/>
  <c r="BK53" i="2"/>
  <c r="BK54" i="2"/>
  <c r="BK55" i="2"/>
  <c r="BK56" i="2"/>
  <c r="BK57" i="2"/>
  <c r="BK58" i="2"/>
  <c r="BK59" i="2"/>
  <c r="BK60" i="2"/>
  <c r="BK61" i="2"/>
  <c r="BK62" i="2"/>
  <c r="BK63" i="2"/>
  <c r="BK64" i="2"/>
  <c r="BK65" i="2"/>
  <c r="BK66" i="2"/>
  <c r="BK67" i="2"/>
  <c r="BK68" i="2"/>
  <c r="BK69" i="2"/>
  <c r="BK70" i="2"/>
  <c r="BK71" i="2"/>
  <c r="BK72" i="2"/>
  <c r="BK73" i="2"/>
  <c r="BK74" i="2"/>
  <c r="BK75" i="2"/>
  <c r="BK76" i="2"/>
  <c r="BK77" i="2"/>
  <c r="BK78" i="2"/>
  <c r="BK79" i="2"/>
  <c r="BK80" i="2"/>
  <c r="BK81" i="2"/>
  <c r="BK82" i="2"/>
  <c r="BK83" i="2"/>
  <c r="BK84" i="2"/>
  <c r="BK85" i="2"/>
  <c r="BK86" i="2"/>
  <c r="BK87" i="2"/>
  <c r="BK88" i="2"/>
  <c r="BK89" i="2"/>
  <c r="BK90" i="2"/>
  <c r="BK91" i="2"/>
  <c r="BK92" i="2"/>
  <c r="BK93" i="2"/>
  <c r="BK94" i="2"/>
  <c r="BK95" i="2"/>
  <c r="BK96" i="2"/>
  <c r="BK97" i="2"/>
  <c r="BK98" i="2"/>
  <c r="BK99" i="2"/>
  <c r="BK100" i="2"/>
  <c r="BK101" i="2"/>
  <c r="BK102" i="2"/>
  <c r="BK103" i="2"/>
  <c r="BK104" i="2"/>
  <c r="BK105" i="2"/>
  <c r="BK106" i="2"/>
  <c r="BK107" i="2"/>
  <c r="BK108" i="2"/>
  <c r="BK109" i="2"/>
  <c r="BK110" i="2"/>
  <c r="BK111" i="2"/>
  <c r="BK112" i="2"/>
  <c r="BK113" i="2"/>
  <c r="BK114" i="2"/>
  <c r="BK115" i="2"/>
  <c r="BK116" i="2"/>
  <c r="BK117" i="2"/>
  <c r="BK118" i="2"/>
  <c r="BK119" i="2"/>
  <c r="BK120" i="2"/>
  <c r="BK121" i="2"/>
  <c r="BK122" i="2"/>
  <c r="BK123" i="2"/>
  <c r="BK124" i="2"/>
  <c r="BK125" i="2"/>
  <c r="BK126" i="2"/>
  <c r="BK127" i="2"/>
  <c r="BK128" i="2"/>
  <c r="BK129" i="2"/>
  <c r="BK130" i="2"/>
  <c r="BK131" i="2"/>
  <c r="BK132" i="2"/>
  <c r="BK133" i="2"/>
  <c r="BK134" i="2"/>
  <c r="BK135" i="2"/>
  <c r="BK136" i="2"/>
  <c r="BK137" i="2"/>
  <c r="BK138" i="2"/>
  <c r="BK139" i="2"/>
  <c r="BK140" i="2"/>
  <c r="BK141" i="2"/>
  <c r="BK142" i="2"/>
  <c r="BK143" i="2"/>
  <c r="BK144" i="2"/>
  <c r="BK145" i="2"/>
  <c r="BK146" i="2"/>
  <c r="BK147" i="2"/>
  <c r="BK148" i="2"/>
  <c r="BK149" i="2"/>
  <c r="BK150" i="2"/>
  <c r="BK151" i="2"/>
  <c r="BK153" i="2"/>
  <c r="BK154" i="2"/>
  <c r="BK155" i="2"/>
  <c r="BK156" i="2"/>
  <c r="BK157" i="2"/>
  <c r="BK158" i="2"/>
  <c r="BK159" i="2"/>
  <c r="BK160" i="2"/>
  <c r="BK161" i="2"/>
  <c r="BK162" i="2"/>
  <c r="BK163" i="2"/>
  <c r="BK164" i="2"/>
  <c r="BK165" i="2"/>
  <c r="BK166" i="2"/>
  <c r="BK167" i="2"/>
  <c r="BK168" i="2"/>
  <c r="BK169" i="2"/>
  <c r="BK170" i="2"/>
  <c r="BK171" i="2"/>
  <c r="BK172" i="2"/>
  <c r="BK173" i="2"/>
  <c r="BK174" i="2"/>
  <c r="BK175" i="2"/>
  <c r="BK176" i="2"/>
  <c r="BK177" i="2"/>
  <c r="BK178" i="2"/>
  <c r="BK179" i="2"/>
  <c r="BK180" i="2"/>
  <c r="BK181" i="2"/>
  <c r="BK182" i="2"/>
  <c r="BK183" i="2"/>
  <c r="BK184" i="2"/>
  <c r="BK185" i="2"/>
  <c r="BK186" i="2"/>
  <c r="BK187" i="2"/>
  <c r="BK188" i="2"/>
  <c r="BK189" i="2"/>
  <c r="BK190" i="2"/>
  <c r="BK191" i="2"/>
  <c r="BK192" i="2"/>
  <c r="BK193" i="2"/>
  <c r="BK194" i="2"/>
  <c r="BK195" i="2"/>
  <c r="BK196" i="2"/>
  <c r="BK197" i="2"/>
  <c r="BK198" i="2"/>
  <c r="BK199" i="2"/>
  <c r="BK200" i="2"/>
  <c r="BK201" i="2"/>
  <c r="BK202" i="2"/>
  <c r="BK203" i="2"/>
  <c r="BK204" i="2"/>
  <c r="BK205" i="2"/>
  <c r="BK206" i="2"/>
  <c r="BK207" i="2"/>
  <c r="BK208" i="2"/>
  <c r="BK209" i="2"/>
  <c r="BK210" i="2"/>
  <c r="BK211" i="2"/>
  <c r="BK212" i="2"/>
  <c r="BK213" i="2"/>
  <c r="BK214" i="2"/>
  <c r="BK215" i="2"/>
  <c r="BK216" i="2"/>
  <c r="BK217" i="2"/>
  <c r="BK218" i="2"/>
  <c r="BK219" i="2"/>
  <c r="BK220" i="2"/>
  <c r="BK221" i="2"/>
  <c r="BK222" i="2"/>
  <c r="BK223" i="2"/>
  <c r="BK224" i="2"/>
  <c r="BK225" i="2"/>
  <c r="BK226" i="2"/>
  <c r="BK227" i="2"/>
  <c r="BK228" i="2"/>
  <c r="BK229" i="2"/>
  <c r="BK230" i="2"/>
  <c r="BK231" i="2"/>
  <c r="BK232" i="2"/>
  <c r="BK233" i="2"/>
  <c r="BK234" i="2"/>
  <c r="BK235" i="2"/>
  <c r="BK236" i="2"/>
  <c r="BK237" i="2"/>
  <c r="BK238" i="2"/>
  <c r="BK239" i="2"/>
  <c r="BK240" i="2"/>
  <c r="BK241" i="2"/>
  <c r="BK242" i="2"/>
  <c r="BK243" i="2"/>
  <c r="BK244" i="2"/>
  <c r="BK245" i="2"/>
  <c r="BK246" i="2"/>
  <c r="BK247" i="2"/>
  <c r="BK248" i="2"/>
  <c r="BK249" i="2"/>
  <c r="BK250" i="2"/>
  <c r="BK251" i="2"/>
  <c r="BK253" i="2"/>
  <c r="BK254" i="2"/>
  <c r="BK255" i="2"/>
  <c r="BK256" i="2"/>
  <c r="BK257" i="2"/>
  <c r="BK258" i="2"/>
  <c r="BK259" i="2"/>
  <c r="BK260" i="2"/>
  <c r="BK261" i="2"/>
  <c r="BK262" i="2"/>
  <c r="BK263" i="2"/>
  <c r="BK264" i="2"/>
  <c r="BK265" i="2"/>
  <c r="BK266" i="2"/>
  <c r="BK267" i="2"/>
  <c r="BK268" i="2"/>
  <c r="BK269" i="2"/>
  <c r="BK270" i="2"/>
  <c r="BK271" i="2"/>
  <c r="BK272" i="2"/>
  <c r="BK273" i="2"/>
  <c r="BK274" i="2"/>
  <c r="BK275" i="2"/>
  <c r="BK276" i="2"/>
  <c r="BK277" i="2"/>
  <c r="BK278" i="2"/>
  <c r="BK279" i="2"/>
  <c r="BK280" i="2"/>
  <c r="BK281" i="2"/>
  <c r="BK282" i="2"/>
  <c r="BK283" i="2"/>
  <c r="BK284" i="2"/>
  <c r="BK285" i="2"/>
  <c r="BK286" i="2"/>
  <c r="BK287" i="2"/>
  <c r="BK288" i="2"/>
  <c r="BK289" i="2"/>
  <c r="BK290" i="2"/>
  <c r="BK291" i="2"/>
  <c r="BK292" i="2"/>
  <c r="BK293" i="2"/>
  <c r="BK294" i="2"/>
  <c r="BK295" i="2"/>
  <c r="BK296" i="2"/>
  <c r="BK297" i="2"/>
  <c r="BK298" i="2"/>
  <c r="BK299" i="2"/>
  <c r="BK300" i="2"/>
  <c r="BI9" i="2"/>
  <c r="BI10" i="2"/>
  <c r="BI11" i="2"/>
  <c r="BI12" i="2"/>
  <c r="BI13" i="2"/>
  <c r="BI14" i="2"/>
  <c r="BI15" i="2"/>
  <c r="BI16" i="2"/>
  <c r="BI17" i="2"/>
  <c r="BI18" i="2"/>
  <c r="BI19" i="2"/>
  <c r="BI21" i="2"/>
  <c r="BI22" i="2"/>
  <c r="BI23" i="2"/>
  <c r="BI24" i="2"/>
  <c r="BI25" i="2"/>
  <c r="BI26" i="2"/>
  <c r="BI27" i="2"/>
  <c r="BI28" i="2"/>
  <c r="BI29" i="2"/>
  <c r="BI30" i="2"/>
  <c r="BI31" i="2"/>
  <c r="BI32" i="2"/>
  <c r="BI34" i="2"/>
  <c r="BI35" i="2"/>
  <c r="BI36" i="2"/>
  <c r="BI37" i="2"/>
  <c r="BI38" i="2"/>
  <c r="BI39" i="2"/>
  <c r="BI40" i="2"/>
  <c r="BI41" i="2"/>
  <c r="BI42" i="2"/>
  <c r="BI43" i="2"/>
  <c r="BI44" i="2"/>
  <c r="BI45" i="2"/>
  <c r="BI46" i="2"/>
  <c r="BI47" i="2"/>
  <c r="BI48" i="2"/>
  <c r="BI49" i="2"/>
  <c r="BI50" i="2"/>
  <c r="BI51" i="2"/>
  <c r="BI52" i="2"/>
  <c r="BI53" i="2"/>
  <c r="BI54" i="2"/>
  <c r="BI55" i="2"/>
  <c r="BI56" i="2"/>
  <c r="BI57" i="2"/>
  <c r="BI58" i="2"/>
  <c r="BI59" i="2"/>
  <c r="BI60" i="2"/>
  <c r="BI61" i="2"/>
  <c r="BI62" i="2"/>
  <c r="BI63" i="2"/>
  <c r="BI64" i="2"/>
  <c r="BI65" i="2"/>
  <c r="BI66" i="2"/>
  <c r="BI67" i="2"/>
  <c r="BI68" i="2"/>
  <c r="BI69" i="2"/>
  <c r="BI70" i="2"/>
  <c r="BI71" i="2"/>
  <c r="BI72" i="2"/>
  <c r="BI73" i="2"/>
  <c r="BI74" i="2"/>
  <c r="BI75" i="2"/>
  <c r="BI76" i="2"/>
  <c r="BI77" i="2"/>
  <c r="BI78" i="2"/>
  <c r="BI79" i="2"/>
  <c r="BI80" i="2"/>
  <c r="BI81" i="2"/>
  <c r="BI82" i="2"/>
  <c r="BI83" i="2"/>
  <c r="BI84" i="2"/>
  <c r="BI85" i="2"/>
  <c r="BI86" i="2"/>
  <c r="BI87" i="2"/>
  <c r="BI88" i="2"/>
  <c r="BI89" i="2"/>
  <c r="BI90" i="2"/>
  <c r="BI91" i="2"/>
  <c r="BI92" i="2"/>
  <c r="BI93" i="2"/>
  <c r="BI94" i="2"/>
  <c r="BI95" i="2"/>
  <c r="BI96" i="2"/>
  <c r="BI97" i="2"/>
  <c r="BI98" i="2"/>
  <c r="BI99" i="2"/>
  <c r="BI100" i="2"/>
  <c r="BI101" i="2"/>
  <c r="BI102" i="2"/>
  <c r="BI103" i="2"/>
  <c r="BI104" i="2"/>
  <c r="BI105" i="2"/>
  <c r="BI106" i="2"/>
  <c r="BI107" i="2"/>
  <c r="BI108" i="2"/>
  <c r="BI109" i="2"/>
  <c r="BI110" i="2"/>
  <c r="BI111" i="2"/>
  <c r="BI112" i="2"/>
  <c r="BI113" i="2"/>
  <c r="BI114" i="2"/>
  <c r="BI115" i="2"/>
  <c r="BI116" i="2"/>
  <c r="BI117" i="2"/>
  <c r="BI118" i="2"/>
  <c r="BI119" i="2"/>
  <c r="BI121" i="2"/>
  <c r="BI122" i="2"/>
  <c r="BI123" i="2"/>
  <c r="BI124" i="2"/>
  <c r="BI125" i="2"/>
  <c r="BI126" i="2"/>
  <c r="BI127" i="2"/>
  <c r="BI128" i="2"/>
  <c r="BI129" i="2"/>
  <c r="BI130" i="2"/>
  <c r="BI131" i="2"/>
  <c r="BI132" i="2"/>
  <c r="BI133" i="2"/>
  <c r="BI134" i="2"/>
  <c r="BI135" i="2"/>
  <c r="BI137" i="2"/>
  <c r="BI138" i="2"/>
  <c r="BI139" i="2"/>
  <c r="BI140" i="2"/>
  <c r="BI141" i="2"/>
  <c r="BI142" i="2"/>
  <c r="BI143" i="2"/>
  <c r="BI144" i="2"/>
  <c r="BI145" i="2"/>
  <c r="BI146" i="2"/>
  <c r="BI147" i="2"/>
  <c r="BI148" i="2"/>
  <c r="BI149" i="2"/>
  <c r="BI150" i="2"/>
  <c r="BI151" i="2"/>
  <c r="BI152" i="2"/>
  <c r="BI153" i="2"/>
  <c r="BI154" i="2"/>
  <c r="BI155" i="2"/>
  <c r="BI156" i="2"/>
  <c r="BI157" i="2"/>
  <c r="BI158" i="2"/>
  <c r="BI159" i="2"/>
  <c r="BI160" i="2"/>
  <c r="BI161" i="2"/>
  <c r="BI162" i="2"/>
  <c r="BI163" i="2"/>
  <c r="BI164" i="2"/>
  <c r="BI165" i="2"/>
  <c r="BI166" i="2"/>
  <c r="BI167" i="2"/>
  <c r="BI168" i="2"/>
  <c r="BI169" i="2"/>
  <c r="BI170" i="2"/>
  <c r="BI171" i="2"/>
  <c r="BI172" i="2"/>
  <c r="BI173" i="2"/>
  <c r="BI174" i="2"/>
  <c r="BI175" i="2"/>
  <c r="BI176" i="2"/>
  <c r="BI177" i="2"/>
  <c r="BI178" i="2"/>
  <c r="BI179" i="2"/>
  <c r="BI180" i="2"/>
  <c r="BI181" i="2"/>
  <c r="BI182" i="2"/>
  <c r="BI183" i="2"/>
  <c r="BI184" i="2"/>
  <c r="BI185" i="2"/>
  <c r="BI186" i="2"/>
  <c r="BI187" i="2"/>
  <c r="BI188" i="2"/>
  <c r="BI189" i="2"/>
  <c r="BI190" i="2"/>
  <c r="BI191" i="2"/>
  <c r="BI192" i="2"/>
  <c r="BI193" i="2"/>
  <c r="BI194" i="2"/>
  <c r="BI195" i="2"/>
  <c r="BI196" i="2"/>
  <c r="BI197" i="2"/>
  <c r="BI198" i="2"/>
  <c r="BI199" i="2"/>
  <c r="BI200" i="2"/>
  <c r="BI201" i="2"/>
  <c r="BI202" i="2"/>
  <c r="BI203" i="2"/>
  <c r="BI205" i="2"/>
  <c r="BI206" i="2"/>
  <c r="BI207" i="2"/>
  <c r="BI208" i="2"/>
  <c r="BI209" i="2"/>
  <c r="BI210" i="2"/>
  <c r="BI211" i="2"/>
  <c r="BI212" i="2"/>
  <c r="BI213" i="2"/>
  <c r="BI214" i="2"/>
  <c r="BI215" i="2"/>
  <c r="BI216" i="2"/>
  <c r="BI217" i="2"/>
  <c r="BI218" i="2"/>
  <c r="BI219" i="2"/>
  <c r="BI220" i="2"/>
  <c r="BI221" i="2"/>
  <c r="BI222" i="2"/>
  <c r="BI223" i="2"/>
  <c r="BI224" i="2"/>
  <c r="BI225" i="2"/>
  <c r="BI226" i="2"/>
  <c r="BI227" i="2"/>
  <c r="BI228" i="2"/>
  <c r="BI229" i="2"/>
  <c r="BI230" i="2"/>
  <c r="BI231" i="2"/>
  <c r="BI232" i="2"/>
  <c r="BI233" i="2"/>
  <c r="BI234" i="2"/>
  <c r="BI235" i="2"/>
  <c r="BI236" i="2"/>
  <c r="BI237" i="2"/>
  <c r="BI238" i="2"/>
  <c r="BI239" i="2"/>
  <c r="BI240" i="2"/>
  <c r="BI241" i="2"/>
  <c r="BI242" i="2"/>
  <c r="BI243" i="2"/>
  <c r="BI244" i="2"/>
  <c r="BI245" i="2"/>
  <c r="BI246" i="2"/>
  <c r="BI247" i="2"/>
  <c r="BI248" i="2"/>
  <c r="BI249" i="2"/>
  <c r="BI250" i="2"/>
  <c r="BI251" i="2"/>
  <c r="BI252" i="2"/>
  <c r="BI253" i="2"/>
  <c r="BI254" i="2"/>
  <c r="BI255" i="2"/>
  <c r="BI256" i="2"/>
  <c r="BI257" i="2"/>
  <c r="BI258" i="2"/>
  <c r="BI259" i="2"/>
  <c r="BI260" i="2"/>
  <c r="BI261" i="2"/>
  <c r="BI262" i="2"/>
  <c r="BI263" i="2"/>
  <c r="BI264" i="2"/>
  <c r="BI265" i="2"/>
  <c r="BI266" i="2"/>
  <c r="BI267" i="2"/>
  <c r="BI268" i="2"/>
  <c r="BI269" i="2"/>
  <c r="BI270" i="2"/>
  <c r="BI271" i="2"/>
  <c r="BI272" i="2"/>
  <c r="BI273" i="2"/>
  <c r="BI274" i="2"/>
  <c r="BI275" i="2"/>
  <c r="BI276" i="2"/>
  <c r="BI277" i="2"/>
  <c r="BI278" i="2"/>
  <c r="BI279" i="2"/>
  <c r="BI280" i="2"/>
  <c r="BI281" i="2"/>
  <c r="BI282" i="2"/>
  <c r="BI283" i="2"/>
  <c r="BI284" i="2"/>
  <c r="BI285" i="2"/>
  <c r="BI286" i="2"/>
  <c r="BI287" i="2"/>
  <c r="BI288" i="2"/>
  <c r="BI289" i="2"/>
  <c r="BI290" i="2"/>
  <c r="BI291" i="2"/>
  <c r="BI292" i="2"/>
  <c r="BI293" i="2"/>
  <c r="BI294" i="2"/>
  <c r="BI295" i="2"/>
  <c r="BI296" i="2"/>
  <c r="BI297" i="2"/>
  <c r="BI298" i="2"/>
  <c r="BI299" i="2"/>
  <c r="BI300" i="2"/>
  <c r="BG9" i="2"/>
  <c r="BG10" i="2"/>
  <c r="BG11" i="2"/>
  <c r="BG12" i="2"/>
  <c r="BG13" i="2"/>
  <c r="BG14" i="2"/>
  <c r="BG15" i="2"/>
  <c r="BG16" i="2"/>
  <c r="BG17" i="2"/>
  <c r="BG18" i="2"/>
  <c r="BG19" i="2"/>
  <c r="BG20" i="2"/>
  <c r="BG21" i="2"/>
  <c r="BG22" i="2"/>
  <c r="BG23" i="2"/>
  <c r="BG24" i="2"/>
  <c r="BG25" i="2"/>
  <c r="BG26" i="2"/>
  <c r="BG27" i="2"/>
  <c r="BG28" i="2"/>
  <c r="BG29" i="2"/>
  <c r="BG30" i="2"/>
  <c r="BG31" i="2"/>
  <c r="BG32" i="2"/>
  <c r="BG33" i="2"/>
  <c r="BG34" i="2"/>
  <c r="BG35" i="2"/>
  <c r="BG36" i="2"/>
  <c r="BG37" i="2"/>
  <c r="BG38" i="2"/>
  <c r="BG39" i="2"/>
  <c r="BG40" i="2"/>
  <c r="BG41" i="2"/>
  <c r="BG42" i="2"/>
  <c r="BG43" i="2"/>
  <c r="BG44" i="2"/>
  <c r="BG45" i="2"/>
  <c r="BG46" i="2"/>
  <c r="BG47" i="2"/>
  <c r="BG48" i="2"/>
  <c r="BG49" i="2"/>
  <c r="BG50" i="2"/>
  <c r="BG51" i="2"/>
  <c r="BG52" i="2"/>
  <c r="BG53" i="2"/>
  <c r="BG54" i="2"/>
  <c r="BG55" i="2"/>
  <c r="BG56" i="2"/>
  <c r="BG57" i="2"/>
  <c r="BG58" i="2"/>
  <c r="BG59" i="2"/>
  <c r="BG60" i="2"/>
  <c r="BG61" i="2"/>
  <c r="BG62" i="2"/>
  <c r="BG63" i="2"/>
  <c r="BG64" i="2"/>
  <c r="BG65" i="2"/>
  <c r="BG66" i="2"/>
  <c r="BG67" i="2"/>
  <c r="BG68" i="2"/>
  <c r="BG69" i="2"/>
  <c r="BG70" i="2"/>
  <c r="BG71" i="2"/>
  <c r="BG72" i="2"/>
  <c r="BG73" i="2"/>
  <c r="BG74" i="2"/>
  <c r="BG75" i="2"/>
  <c r="BG76" i="2"/>
  <c r="BG77" i="2"/>
  <c r="BG78" i="2"/>
  <c r="BG79" i="2"/>
  <c r="BG80" i="2"/>
  <c r="BG81" i="2"/>
  <c r="BG82" i="2"/>
  <c r="BG83" i="2"/>
  <c r="BG84" i="2"/>
  <c r="BG85" i="2"/>
  <c r="BG86" i="2"/>
  <c r="BG87" i="2"/>
  <c r="BG88" i="2"/>
  <c r="BG89" i="2"/>
  <c r="BG90" i="2"/>
  <c r="BG91" i="2"/>
  <c r="BG93" i="2"/>
  <c r="BG94" i="2"/>
  <c r="BG95" i="2"/>
  <c r="BG96" i="2"/>
  <c r="BG97" i="2"/>
  <c r="BG98" i="2"/>
  <c r="BG99" i="2"/>
  <c r="BG100" i="2"/>
  <c r="BG101" i="2"/>
  <c r="BG102" i="2"/>
  <c r="BG103" i="2"/>
  <c r="BG104" i="2"/>
  <c r="BG105" i="2"/>
  <c r="BG106" i="2"/>
  <c r="BG107" i="2"/>
  <c r="BG108" i="2"/>
  <c r="BG109" i="2"/>
  <c r="BG110" i="2"/>
  <c r="BG111" i="2"/>
  <c r="BG112" i="2"/>
  <c r="BG113" i="2"/>
  <c r="BG114" i="2"/>
  <c r="BG115" i="2"/>
  <c r="BG116" i="2"/>
  <c r="BG117" i="2"/>
  <c r="BG118" i="2"/>
  <c r="BG119" i="2"/>
  <c r="BG120" i="2"/>
  <c r="BG121" i="2"/>
  <c r="BG122" i="2"/>
  <c r="BG123" i="2"/>
  <c r="BG124" i="2"/>
  <c r="BG125" i="2"/>
  <c r="BG126" i="2"/>
  <c r="BG127" i="2"/>
  <c r="BG128" i="2"/>
  <c r="BG129" i="2"/>
  <c r="BG130" i="2"/>
  <c r="BG131" i="2"/>
  <c r="BG132" i="2"/>
  <c r="BG133" i="2"/>
  <c r="BG134" i="2"/>
  <c r="BG135" i="2"/>
  <c r="BG136" i="2"/>
  <c r="BG137" i="2"/>
  <c r="BG138" i="2"/>
  <c r="BG139" i="2"/>
  <c r="BG140" i="2"/>
  <c r="BG141" i="2"/>
  <c r="BG142" i="2"/>
  <c r="BG143" i="2"/>
  <c r="BG144" i="2"/>
  <c r="BG145" i="2"/>
  <c r="BG146" i="2"/>
  <c r="BG147" i="2"/>
  <c r="BG148" i="2"/>
  <c r="BG149" i="2"/>
  <c r="BG150" i="2"/>
  <c r="BG151" i="2"/>
  <c r="BG152" i="2"/>
  <c r="BG153" i="2"/>
  <c r="BG154" i="2"/>
  <c r="BG155" i="2"/>
  <c r="BG157" i="2"/>
  <c r="BG158" i="2"/>
  <c r="BG159" i="2"/>
  <c r="BG160" i="2"/>
  <c r="BG161" i="2"/>
  <c r="BG162" i="2"/>
  <c r="BG163" i="2"/>
  <c r="BG164" i="2"/>
  <c r="BG165" i="2"/>
  <c r="BG166" i="2"/>
  <c r="BG167" i="2"/>
  <c r="BG168" i="2"/>
  <c r="BG169" i="2"/>
  <c r="BG170" i="2"/>
  <c r="BG171" i="2"/>
  <c r="BG172" i="2"/>
  <c r="BG173" i="2"/>
  <c r="BG174" i="2"/>
  <c r="BG175" i="2"/>
  <c r="BG176" i="2"/>
  <c r="BG177" i="2"/>
  <c r="BG178" i="2"/>
  <c r="BG179" i="2"/>
  <c r="BG180" i="2"/>
  <c r="BG181" i="2"/>
  <c r="BG182" i="2"/>
  <c r="BG183" i="2"/>
  <c r="BG184" i="2"/>
  <c r="BG185" i="2"/>
  <c r="BG186" i="2"/>
  <c r="BG187" i="2"/>
  <c r="BG188" i="2"/>
  <c r="BG189" i="2"/>
  <c r="BG190" i="2"/>
  <c r="BG191" i="2"/>
  <c r="BG192" i="2"/>
  <c r="BG193" i="2"/>
  <c r="BG194" i="2"/>
  <c r="BG195" i="2"/>
  <c r="BG196" i="2"/>
  <c r="BG197" i="2"/>
  <c r="BG198" i="2"/>
  <c r="BG199" i="2"/>
  <c r="BG200" i="2"/>
  <c r="BG201" i="2"/>
  <c r="BG202" i="2"/>
  <c r="BG203" i="2"/>
  <c r="BG204" i="2"/>
  <c r="BG205" i="2"/>
  <c r="BG206" i="2"/>
  <c r="BG207" i="2"/>
  <c r="BG208" i="2"/>
  <c r="BG209" i="2"/>
  <c r="BG210" i="2"/>
  <c r="BG211" i="2"/>
  <c r="BG212" i="2"/>
  <c r="BG213" i="2"/>
  <c r="BG214" i="2"/>
  <c r="BG215" i="2"/>
  <c r="BG216" i="2"/>
  <c r="BG217" i="2"/>
  <c r="BG218" i="2"/>
  <c r="BG219" i="2"/>
  <c r="BG220" i="2"/>
  <c r="BG221" i="2"/>
  <c r="BG222" i="2"/>
  <c r="BG223" i="2"/>
  <c r="BG224" i="2"/>
  <c r="BG225" i="2"/>
  <c r="BG226" i="2"/>
  <c r="BG227" i="2"/>
  <c r="BG228" i="2"/>
  <c r="BG229" i="2"/>
  <c r="BG230" i="2"/>
  <c r="BG231" i="2"/>
  <c r="BG232" i="2"/>
  <c r="BG233" i="2"/>
  <c r="BG234" i="2"/>
  <c r="BG235" i="2"/>
  <c r="BG236" i="2"/>
  <c r="BG237" i="2"/>
  <c r="BG238" i="2"/>
  <c r="BG239" i="2"/>
  <c r="BG240" i="2"/>
  <c r="BG241" i="2"/>
  <c r="BG242" i="2"/>
  <c r="BG243" i="2"/>
  <c r="BG244" i="2"/>
  <c r="BG245" i="2"/>
  <c r="BG246" i="2"/>
  <c r="BG247" i="2"/>
  <c r="BG248" i="2"/>
  <c r="BG249" i="2"/>
  <c r="BG250" i="2"/>
  <c r="BG251" i="2"/>
  <c r="BG252" i="2"/>
  <c r="BG253" i="2"/>
  <c r="BG254" i="2"/>
  <c r="BG255" i="2"/>
  <c r="BG256" i="2"/>
  <c r="BG257" i="2"/>
  <c r="BG258" i="2"/>
  <c r="BG259" i="2"/>
  <c r="BG260" i="2"/>
  <c r="BG261" i="2"/>
  <c r="BG262" i="2"/>
  <c r="BG263" i="2"/>
  <c r="BG264" i="2"/>
  <c r="BG265" i="2"/>
  <c r="BG266" i="2"/>
  <c r="BG267" i="2"/>
  <c r="BG268" i="2"/>
  <c r="BG269" i="2"/>
  <c r="BG270" i="2"/>
  <c r="BG271" i="2"/>
  <c r="BG272" i="2"/>
  <c r="BG273" i="2"/>
  <c r="BG274" i="2"/>
  <c r="BG275" i="2"/>
  <c r="BG276" i="2"/>
  <c r="BG277" i="2"/>
  <c r="BG278" i="2"/>
  <c r="BG279" i="2"/>
  <c r="BG280" i="2"/>
  <c r="BG281" i="2"/>
  <c r="BG282" i="2"/>
  <c r="BG283" i="2"/>
  <c r="BG284" i="2"/>
  <c r="BG285" i="2"/>
  <c r="BG286" i="2"/>
  <c r="BG287" i="2"/>
  <c r="BG288" i="2"/>
  <c r="BG289" i="2"/>
  <c r="BG290" i="2"/>
  <c r="BG291" i="2"/>
  <c r="BG292" i="2"/>
  <c r="BG293" i="2"/>
  <c r="BG294" i="2"/>
  <c r="BG295" i="2"/>
  <c r="BG296" i="2"/>
  <c r="BG297" i="2"/>
  <c r="BG298" i="2"/>
  <c r="BG299" i="2"/>
  <c r="BG300" i="2"/>
  <c r="BE9" i="2"/>
  <c r="BE10" i="2"/>
  <c r="BE11" i="2"/>
  <c r="BE12" i="2"/>
  <c r="BE13" i="2"/>
  <c r="BE14" i="2"/>
  <c r="BE15" i="2"/>
  <c r="BE16" i="2"/>
  <c r="BE17" i="2"/>
  <c r="BE18" i="2"/>
  <c r="BE19" i="2"/>
  <c r="BE20" i="2"/>
  <c r="BE21" i="2"/>
  <c r="BE22" i="2"/>
  <c r="BE23" i="2"/>
  <c r="BE24" i="2"/>
  <c r="BE25" i="2"/>
  <c r="BE26" i="2"/>
  <c r="BE27" i="2"/>
  <c r="BE29" i="2"/>
  <c r="BE30" i="2"/>
  <c r="BE31" i="2"/>
  <c r="BE32" i="2"/>
  <c r="BE33" i="2"/>
  <c r="BE34" i="2"/>
  <c r="BE35" i="2"/>
  <c r="BE36" i="2"/>
  <c r="BE37" i="2"/>
  <c r="BE38" i="2"/>
  <c r="BE39" i="2"/>
  <c r="BE40" i="2"/>
  <c r="BE41" i="2"/>
  <c r="BE42" i="2"/>
  <c r="BE43" i="2"/>
  <c r="BE44" i="2"/>
  <c r="BE45" i="2"/>
  <c r="BE46" i="2"/>
  <c r="BE47" i="2"/>
  <c r="BE48" i="2"/>
  <c r="BE49" i="2"/>
  <c r="BE50" i="2"/>
  <c r="BE51" i="2"/>
  <c r="BE52" i="2"/>
  <c r="BE53" i="2"/>
  <c r="BE54" i="2"/>
  <c r="BE55" i="2"/>
  <c r="BE56" i="2"/>
  <c r="BE57" i="2"/>
  <c r="BE58" i="2"/>
  <c r="BE59" i="2"/>
  <c r="BE60" i="2"/>
  <c r="BE61" i="2"/>
  <c r="BE62" i="2"/>
  <c r="BE63" i="2"/>
  <c r="BE64" i="2"/>
  <c r="BE65" i="2"/>
  <c r="BE66" i="2"/>
  <c r="BE67" i="2"/>
  <c r="BE68" i="2"/>
  <c r="BE69" i="2"/>
  <c r="BE70" i="2"/>
  <c r="BE71" i="2"/>
  <c r="BE72" i="2"/>
  <c r="BE73" i="2"/>
  <c r="BE74" i="2"/>
  <c r="BE75" i="2"/>
  <c r="BE76" i="2"/>
  <c r="BE77" i="2"/>
  <c r="BE78" i="2"/>
  <c r="BE79" i="2"/>
  <c r="BE80" i="2"/>
  <c r="BE81" i="2"/>
  <c r="BE82" i="2"/>
  <c r="BE83" i="2"/>
  <c r="BE84" i="2"/>
  <c r="BE85" i="2"/>
  <c r="BE86" i="2"/>
  <c r="BE87" i="2"/>
  <c r="BE88" i="2"/>
  <c r="BE89" i="2"/>
  <c r="BE90" i="2"/>
  <c r="BE91" i="2"/>
  <c r="BE92" i="2"/>
  <c r="BE93" i="2"/>
  <c r="BE94" i="2"/>
  <c r="BE95" i="2"/>
  <c r="BE96" i="2"/>
  <c r="BE97" i="2"/>
  <c r="BE98" i="2"/>
  <c r="BE99" i="2"/>
  <c r="BE100" i="2"/>
  <c r="BE101" i="2"/>
  <c r="BE102" i="2"/>
  <c r="BE103" i="2"/>
  <c r="BE104" i="2"/>
  <c r="BE105" i="2"/>
  <c r="BE106" i="2"/>
  <c r="BE107" i="2"/>
  <c r="BE108" i="2"/>
  <c r="BE109" i="2"/>
  <c r="BE110" i="2"/>
  <c r="BE111" i="2"/>
  <c r="BE112" i="2"/>
  <c r="BE113" i="2"/>
  <c r="BE114" i="2"/>
  <c r="BE115" i="2"/>
  <c r="BE116" i="2"/>
  <c r="BE117" i="2"/>
  <c r="BE118" i="2"/>
  <c r="BE119" i="2"/>
  <c r="BE120" i="2"/>
  <c r="BE121" i="2"/>
  <c r="BE122" i="2"/>
  <c r="BE123" i="2"/>
  <c r="BE124" i="2"/>
  <c r="BE125" i="2"/>
  <c r="BE126" i="2"/>
  <c r="BE127" i="2"/>
  <c r="BE128" i="2"/>
  <c r="BE129" i="2"/>
  <c r="BE130" i="2"/>
  <c r="BE131" i="2"/>
  <c r="BE132" i="2"/>
  <c r="BE133" i="2"/>
  <c r="BE134" i="2"/>
  <c r="BE135" i="2"/>
  <c r="BE136" i="2"/>
  <c r="BE137" i="2"/>
  <c r="BE138" i="2"/>
  <c r="BE139" i="2"/>
  <c r="BE140" i="2"/>
  <c r="BE141" i="2"/>
  <c r="BE142" i="2"/>
  <c r="BE143" i="2"/>
  <c r="BE144" i="2"/>
  <c r="BE145" i="2"/>
  <c r="BE146" i="2"/>
  <c r="BE147" i="2"/>
  <c r="BE148" i="2"/>
  <c r="BE149" i="2"/>
  <c r="BE150" i="2"/>
  <c r="BE151" i="2"/>
  <c r="BE152" i="2"/>
  <c r="BE153" i="2"/>
  <c r="BE154" i="2"/>
  <c r="BE155" i="2"/>
  <c r="BE156" i="2"/>
  <c r="BE157" i="2"/>
  <c r="BE158" i="2"/>
  <c r="BE159" i="2"/>
  <c r="BE160" i="2"/>
  <c r="BE161" i="2"/>
  <c r="BE162" i="2"/>
  <c r="BE163" i="2"/>
  <c r="BE164" i="2"/>
  <c r="BE165" i="2"/>
  <c r="BE166" i="2"/>
  <c r="BE167" i="2"/>
  <c r="BE168" i="2"/>
  <c r="BE169" i="2"/>
  <c r="BE170" i="2"/>
  <c r="BE171" i="2"/>
  <c r="BE172" i="2"/>
  <c r="BE173" i="2"/>
  <c r="BE174" i="2"/>
  <c r="BE175" i="2"/>
  <c r="BE176" i="2"/>
  <c r="BE177" i="2"/>
  <c r="BE178" i="2"/>
  <c r="BE179" i="2"/>
  <c r="BE180" i="2"/>
  <c r="BE181" i="2"/>
  <c r="BE182" i="2"/>
  <c r="BE183" i="2"/>
  <c r="BE184" i="2"/>
  <c r="BE185" i="2"/>
  <c r="BE186" i="2"/>
  <c r="BE187" i="2"/>
  <c r="BE188" i="2"/>
  <c r="BE189" i="2"/>
  <c r="BE190" i="2"/>
  <c r="BE191" i="2"/>
  <c r="BE192" i="2"/>
  <c r="BE193" i="2"/>
  <c r="BE194" i="2"/>
  <c r="BE195" i="2"/>
  <c r="BE196" i="2"/>
  <c r="BE197" i="2"/>
  <c r="BE198" i="2"/>
  <c r="BE199" i="2"/>
  <c r="BE200" i="2"/>
  <c r="BE201" i="2"/>
  <c r="BE202" i="2"/>
  <c r="BE203" i="2"/>
  <c r="BE204" i="2"/>
  <c r="BE205" i="2"/>
  <c r="BE206" i="2"/>
  <c r="BE207" i="2"/>
  <c r="BE208" i="2"/>
  <c r="BE209" i="2"/>
  <c r="BE210" i="2"/>
  <c r="BE211" i="2"/>
  <c r="BE212" i="2"/>
  <c r="BE213" i="2"/>
  <c r="BE214" i="2"/>
  <c r="BE215" i="2"/>
  <c r="BE216" i="2"/>
  <c r="BE217" i="2"/>
  <c r="BE218" i="2"/>
  <c r="BE219" i="2"/>
  <c r="BE220" i="2"/>
  <c r="BE221" i="2"/>
  <c r="BE222" i="2"/>
  <c r="BE223" i="2"/>
  <c r="BE224" i="2"/>
  <c r="BE225" i="2"/>
  <c r="BE226" i="2"/>
  <c r="BE227" i="2"/>
  <c r="BE228" i="2"/>
  <c r="BE229" i="2"/>
  <c r="BE230" i="2"/>
  <c r="BE231" i="2"/>
  <c r="BE232" i="2"/>
  <c r="BE233" i="2"/>
  <c r="BE234" i="2"/>
  <c r="BE235" i="2"/>
  <c r="BE236" i="2"/>
  <c r="BE237" i="2"/>
  <c r="BE238" i="2"/>
  <c r="BE239" i="2"/>
  <c r="BE240" i="2"/>
  <c r="BE241" i="2"/>
  <c r="BE242" i="2"/>
  <c r="BE243" i="2"/>
  <c r="BE244" i="2"/>
  <c r="BE245" i="2"/>
  <c r="BE246" i="2"/>
  <c r="BE247" i="2"/>
  <c r="BE248" i="2"/>
  <c r="BE249" i="2"/>
  <c r="BE250" i="2"/>
  <c r="BE251" i="2"/>
  <c r="BE252" i="2"/>
  <c r="BE253" i="2"/>
  <c r="BE254" i="2"/>
  <c r="BE255" i="2"/>
  <c r="BE256" i="2"/>
  <c r="BE257" i="2"/>
  <c r="BE258" i="2"/>
  <c r="BE259" i="2"/>
  <c r="BE260" i="2"/>
  <c r="BE261" i="2"/>
  <c r="BE262" i="2"/>
  <c r="BE263" i="2"/>
  <c r="BE264" i="2"/>
  <c r="BE265" i="2"/>
  <c r="BE266" i="2"/>
  <c r="BE267" i="2"/>
  <c r="BE269" i="2"/>
  <c r="BE270" i="2"/>
  <c r="BE271" i="2"/>
  <c r="BE272" i="2"/>
  <c r="BE273" i="2"/>
  <c r="BE274" i="2"/>
  <c r="BE275" i="2"/>
  <c r="BE276" i="2"/>
  <c r="BE277" i="2"/>
  <c r="BE278" i="2"/>
  <c r="BE279" i="2"/>
  <c r="BE280" i="2"/>
  <c r="BE281" i="2"/>
  <c r="BE282" i="2"/>
  <c r="BE283" i="2"/>
  <c r="BE284" i="2"/>
  <c r="BE285" i="2"/>
  <c r="BE286" i="2"/>
  <c r="BE287" i="2"/>
  <c r="BE288" i="2"/>
  <c r="BE289" i="2"/>
  <c r="BE290" i="2"/>
  <c r="BE291" i="2"/>
  <c r="BE292" i="2"/>
  <c r="BE293" i="2"/>
  <c r="BE294" i="2"/>
  <c r="BE295" i="2"/>
  <c r="BE296" i="2"/>
  <c r="BE297" i="2"/>
  <c r="BE298" i="2"/>
  <c r="BE299" i="2"/>
  <c r="BE300" i="2"/>
  <c r="AC10" i="2"/>
  <c r="AC11" i="2"/>
  <c r="AC12" i="2"/>
  <c r="AC13" i="2"/>
  <c r="AC14" i="2"/>
  <c r="AC15" i="2"/>
  <c r="AC16" i="2"/>
  <c r="AC17" i="2"/>
  <c r="AC18" i="2"/>
  <c r="AC19" i="2"/>
  <c r="AC20" i="2"/>
  <c r="AC21" i="2"/>
  <c r="AC22" i="2"/>
  <c r="AC23" i="2"/>
  <c r="AC24" i="2"/>
  <c r="AC25" i="2"/>
  <c r="AC26" i="2"/>
  <c r="AC27" i="2"/>
  <c r="AC28" i="2"/>
  <c r="AC29" i="2"/>
  <c r="AC30" i="2"/>
  <c r="AC31" i="2"/>
  <c r="AC32" i="2"/>
  <c r="AC33" i="2"/>
  <c r="AC34" i="2"/>
  <c r="AC35" i="2"/>
  <c r="AC36" i="2"/>
  <c r="AC37" i="2"/>
  <c r="AC38" i="2"/>
  <c r="AC39" i="2"/>
  <c r="AC40" i="2"/>
  <c r="AC41" i="2"/>
  <c r="AC42" i="2"/>
  <c r="AC43" i="2"/>
  <c r="AC44" i="2"/>
  <c r="AC45" i="2"/>
  <c r="AC46" i="2"/>
  <c r="AC47" i="2"/>
  <c r="AC48" i="2"/>
  <c r="AC49" i="2"/>
  <c r="AC50" i="2"/>
  <c r="AC51" i="2"/>
  <c r="AC52" i="2"/>
  <c r="AC53" i="2"/>
  <c r="AC54" i="2"/>
  <c r="AC55" i="2"/>
  <c r="AC56" i="2"/>
  <c r="AC57" i="2"/>
  <c r="AC58" i="2"/>
  <c r="AC59" i="2"/>
  <c r="AC60" i="2"/>
  <c r="AC61" i="2"/>
  <c r="AC62" i="2"/>
  <c r="AC63" i="2"/>
  <c r="AC65" i="2"/>
  <c r="AC66" i="2"/>
  <c r="AC67" i="2"/>
  <c r="AC68" i="2"/>
  <c r="AC69" i="2"/>
  <c r="AC70" i="2"/>
  <c r="AC71" i="2"/>
  <c r="AC72" i="2"/>
  <c r="AC73" i="2"/>
  <c r="AC74" i="2"/>
  <c r="AC75" i="2"/>
  <c r="AC76" i="2"/>
  <c r="AC77" i="2"/>
  <c r="AC78" i="2"/>
  <c r="AC79" i="2"/>
  <c r="AC80" i="2"/>
  <c r="AC81" i="2"/>
  <c r="AC82" i="2"/>
  <c r="AC83" i="2"/>
  <c r="AC84" i="2"/>
  <c r="AC85" i="2"/>
  <c r="AC86" i="2"/>
  <c r="AC87" i="2"/>
  <c r="AC88" i="2"/>
  <c r="AC89" i="2"/>
  <c r="AC90" i="2"/>
  <c r="AC91" i="2"/>
  <c r="AC92" i="2"/>
  <c r="AC93" i="2"/>
  <c r="AC94" i="2"/>
  <c r="AC95" i="2"/>
  <c r="AC96" i="2"/>
  <c r="AC97" i="2"/>
  <c r="AC98" i="2"/>
  <c r="AC99" i="2"/>
  <c r="AC100" i="2"/>
  <c r="AC101" i="2"/>
  <c r="AC102" i="2"/>
  <c r="AC103" i="2"/>
  <c r="AC104" i="2"/>
  <c r="AC105" i="2"/>
  <c r="AC106" i="2"/>
  <c r="AC107" i="2"/>
  <c r="AC109" i="2"/>
  <c r="AC110" i="2"/>
  <c r="AC111" i="2"/>
  <c r="AC113" i="2"/>
  <c r="AC114" i="2"/>
  <c r="AC115" i="2"/>
  <c r="AC116" i="2"/>
  <c r="AC117" i="2"/>
  <c r="AC118" i="2"/>
  <c r="AC119" i="2"/>
  <c r="AC120" i="2"/>
  <c r="AC121" i="2"/>
  <c r="AC122" i="2"/>
  <c r="AC123" i="2"/>
  <c r="AC124" i="2"/>
  <c r="AC125" i="2"/>
  <c r="AC126" i="2"/>
  <c r="AC127" i="2"/>
  <c r="AC128" i="2"/>
  <c r="AC129" i="2"/>
  <c r="AC130" i="2"/>
  <c r="AC131" i="2"/>
  <c r="AC132" i="2"/>
  <c r="AC133" i="2"/>
  <c r="AC134" i="2"/>
  <c r="AC135" i="2"/>
  <c r="AC136" i="2"/>
  <c r="AC137" i="2"/>
  <c r="AC138" i="2"/>
  <c r="AC139" i="2"/>
  <c r="AC140" i="2"/>
  <c r="AC141" i="2"/>
  <c r="AC142" i="2"/>
  <c r="AC143" i="2"/>
  <c r="AC144" i="2"/>
  <c r="AC145" i="2"/>
  <c r="AC146" i="2"/>
  <c r="AC147" i="2"/>
  <c r="AC148" i="2"/>
  <c r="AC149" i="2"/>
  <c r="AC150" i="2"/>
  <c r="AC151" i="2"/>
  <c r="AC152" i="2"/>
  <c r="AC153" i="2"/>
  <c r="AC154" i="2"/>
  <c r="AC155" i="2"/>
  <c r="AC156" i="2"/>
  <c r="AC157" i="2"/>
  <c r="AC158" i="2"/>
  <c r="AC159" i="2"/>
  <c r="AC160" i="2"/>
  <c r="AC161" i="2"/>
  <c r="AC162" i="2"/>
  <c r="AC163" i="2"/>
  <c r="AC164" i="2"/>
  <c r="AC165" i="2"/>
  <c r="AC166" i="2"/>
  <c r="AC167" i="2"/>
  <c r="AC168" i="2"/>
  <c r="AC169" i="2"/>
  <c r="AC170" i="2"/>
  <c r="AC171" i="2"/>
  <c r="AC172" i="2"/>
  <c r="AC173" i="2"/>
  <c r="AC174" i="2"/>
  <c r="AC175" i="2"/>
  <c r="AC176" i="2"/>
  <c r="AC177" i="2"/>
  <c r="AC178" i="2"/>
  <c r="AC179" i="2"/>
  <c r="AC180" i="2"/>
  <c r="AC181" i="2"/>
  <c r="AC182" i="2"/>
  <c r="AC183" i="2"/>
  <c r="AC184" i="2"/>
  <c r="AC185" i="2"/>
  <c r="AC186" i="2"/>
  <c r="AC187" i="2"/>
  <c r="AC188" i="2"/>
  <c r="AC189" i="2"/>
  <c r="AC190" i="2"/>
  <c r="AC191" i="2"/>
  <c r="AC192" i="2"/>
  <c r="AC193" i="2"/>
  <c r="AC194" i="2"/>
  <c r="AC195" i="2"/>
  <c r="AC196" i="2"/>
  <c r="AC197" i="2"/>
  <c r="AC198" i="2"/>
  <c r="AC199" i="2"/>
  <c r="AC200" i="2"/>
  <c r="AC201" i="2"/>
  <c r="AC202" i="2"/>
  <c r="AC203" i="2"/>
  <c r="AC204" i="2"/>
  <c r="AC205" i="2"/>
  <c r="AC206" i="2"/>
  <c r="AC207" i="2"/>
  <c r="AC208" i="2"/>
  <c r="AC209" i="2"/>
  <c r="AC210" i="2"/>
  <c r="AC211" i="2"/>
  <c r="AC212" i="2"/>
  <c r="AC213" i="2"/>
  <c r="AC214" i="2"/>
  <c r="AC215" i="2"/>
  <c r="AC216" i="2"/>
  <c r="AC217" i="2"/>
  <c r="AC218" i="2"/>
  <c r="AC219" i="2"/>
  <c r="AC220" i="2"/>
  <c r="AC221" i="2"/>
  <c r="AC222" i="2"/>
  <c r="AC223" i="2"/>
  <c r="AC224" i="2"/>
  <c r="AC225" i="2"/>
  <c r="AC226" i="2"/>
  <c r="AC227" i="2"/>
  <c r="AC228" i="2"/>
  <c r="AC229" i="2"/>
  <c r="AC230" i="2"/>
  <c r="AC231" i="2"/>
  <c r="AC232" i="2"/>
  <c r="AC233" i="2"/>
  <c r="AC234" i="2"/>
  <c r="AC235" i="2"/>
  <c r="AC236" i="2"/>
  <c r="AC237" i="2"/>
  <c r="AC238" i="2"/>
  <c r="AC239" i="2"/>
  <c r="AC240" i="2"/>
  <c r="AC241" i="2"/>
  <c r="AC242" i="2"/>
  <c r="AC243" i="2"/>
  <c r="AC244" i="2"/>
  <c r="AC245" i="2"/>
  <c r="AC246" i="2"/>
  <c r="AC247" i="2"/>
  <c r="AC248" i="2"/>
  <c r="AC249" i="2"/>
  <c r="AC250" i="2"/>
  <c r="AC251" i="2"/>
  <c r="AC252" i="2"/>
  <c r="AC253" i="2"/>
  <c r="AC254" i="2"/>
  <c r="AC255" i="2"/>
  <c r="AC256" i="2"/>
  <c r="AC257" i="2"/>
  <c r="AC258" i="2"/>
  <c r="AC259" i="2"/>
  <c r="AC260" i="2"/>
  <c r="AC261" i="2"/>
  <c r="AC262" i="2"/>
  <c r="AC263" i="2"/>
  <c r="AC264" i="2"/>
  <c r="AC265" i="2"/>
  <c r="AC266" i="2"/>
  <c r="AC267" i="2"/>
  <c r="AC268" i="2"/>
  <c r="AC269" i="2"/>
  <c r="AC270" i="2"/>
  <c r="AC271" i="2"/>
  <c r="AC272" i="2"/>
  <c r="AC273" i="2"/>
  <c r="AC274" i="2"/>
  <c r="AC275" i="2"/>
  <c r="AC276" i="2"/>
  <c r="AC277" i="2"/>
  <c r="AC278" i="2"/>
  <c r="AC279" i="2"/>
  <c r="AC280" i="2"/>
  <c r="AC281" i="2"/>
  <c r="AC282" i="2"/>
  <c r="AC283" i="2"/>
  <c r="AC284" i="2"/>
  <c r="AC285" i="2"/>
  <c r="AC286" i="2"/>
  <c r="AC287" i="2"/>
  <c r="AC288" i="2"/>
  <c r="AC289" i="2"/>
  <c r="AC290" i="2"/>
  <c r="AC291" i="2"/>
  <c r="AC292" i="2"/>
  <c r="AC293" i="2"/>
  <c r="AC294" i="2"/>
  <c r="AC295" i="2"/>
  <c r="AC296" i="2"/>
  <c r="AC297" i="2"/>
  <c r="AC298" i="2"/>
  <c r="AC299" i="2"/>
  <c r="AC300" i="2"/>
  <c r="AG284" i="2"/>
  <c r="AU284" i="2"/>
  <c r="AG288" i="2"/>
  <c r="AK288" i="2"/>
  <c r="AU288" i="2"/>
  <c r="AI292" i="2"/>
  <c r="AU292" i="2"/>
  <c r="AW292" i="2"/>
  <c r="AW296" i="2"/>
  <c r="AG12" i="2"/>
  <c r="AG14" i="2"/>
  <c r="AG16" i="2"/>
  <c r="AG20" i="2"/>
  <c r="AG24" i="2"/>
  <c r="AG28" i="2"/>
  <c r="AG32" i="2"/>
  <c r="AG36" i="2"/>
  <c r="AG40" i="2"/>
  <c r="AG44" i="2"/>
  <c r="AG48" i="2"/>
  <c r="AG52" i="2"/>
  <c r="AG56" i="2"/>
  <c r="AG60" i="2"/>
  <c r="AG64" i="2"/>
  <c r="AG68" i="2"/>
  <c r="AG72" i="2"/>
  <c r="AG76" i="2"/>
  <c r="AG80" i="2"/>
  <c r="AG84" i="2"/>
  <c r="AG88" i="2"/>
  <c r="AG92" i="2"/>
  <c r="AG96" i="2"/>
  <c r="AG100" i="2"/>
  <c r="AG104" i="2"/>
  <c r="AG108" i="2"/>
  <c r="AG112" i="2"/>
  <c r="AG116" i="2"/>
  <c r="AG120" i="2"/>
  <c r="AG124" i="2"/>
  <c r="AG128" i="2"/>
  <c r="AG132" i="2"/>
  <c r="AG136" i="2"/>
  <c r="AG140" i="2"/>
  <c r="AG144" i="2"/>
  <c r="AG148" i="2"/>
  <c r="AG152" i="2"/>
  <c r="AG156" i="2"/>
  <c r="AG160" i="2"/>
  <c r="AG164" i="2"/>
  <c r="AG168" i="2"/>
  <c r="AG172" i="2"/>
  <c r="AG176" i="2"/>
  <c r="AG180" i="2"/>
  <c r="AG184" i="2"/>
  <c r="AG188" i="2"/>
  <c r="AG192" i="2"/>
  <c r="AG196" i="2"/>
  <c r="AG200" i="2"/>
  <c r="AG204" i="2"/>
  <c r="AG208" i="2"/>
  <c r="AG212" i="2"/>
  <c r="AG216" i="2"/>
  <c r="AG220" i="2"/>
  <c r="AG224" i="2"/>
  <c r="AG228" i="2"/>
  <c r="AG232" i="2"/>
  <c r="AG236" i="2"/>
  <c r="AG240" i="2"/>
  <c r="AG244" i="2"/>
  <c r="AG248" i="2"/>
  <c r="AG252" i="2"/>
  <c r="AG256" i="2"/>
  <c r="AG260" i="2"/>
  <c r="AG264" i="2"/>
  <c r="AG268" i="2"/>
  <c r="AG276" i="2"/>
  <c r="AG280" i="2"/>
  <c r="AG300" i="2"/>
  <c r="AB10" i="11"/>
  <c r="AC10" i="11"/>
  <c r="AD10" i="11"/>
  <c r="AE10" i="11"/>
  <c r="AB11" i="11"/>
  <c r="AC11" i="11"/>
  <c r="AD11" i="11"/>
  <c r="AE11" i="11"/>
  <c r="AB12" i="11"/>
  <c r="AC12" i="11"/>
  <c r="AD12" i="11"/>
  <c r="AE12" i="11"/>
  <c r="AB13" i="11"/>
  <c r="AC13" i="11"/>
  <c r="AD13" i="11"/>
  <c r="AE13" i="11"/>
  <c r="AB14" i="11"/>
  <c r="AC14" i="11"/>
  <c r="AD14" i="11"/>
  <c r="AE14" i="11"/>
  <c r="AB15" i="11"/>
  <c r="AC15" i="11"/>
  <c r="AD15" i="11"/>
  <c r="AE15" i="11"/>
  <c r="AB16" i="11"/>
  <c r="AC16" i="11"/>
  <c r="AD16" i="11"/>
  <c r="AE16" i="11"/>
  <c r="AB17" i="11"/>
  <c r="AC17" i="11"/>
  <c r="AD17" i="11"/>
  <c r="AE17" i="11"/>
  <c r="AB18" i="11"/>
  <c r="AC18" i="11"/>
  <c r="AD18" i="11"/>
  <c r="AE18" i="11"/>
  <c r="AB19" i="11"/>
  <c r="AC19" i="11"/>
  <c r="AD19" i="11"/>
  <c r="AE19" i="11"/>
  <c r="AB20" i="11"/>
  <c r="AC20" i="11"/>
  <c r="AD20" i="11"/>
  <c r="AE20" i="11"/>
  <c r="AB21" i="11"/>
  <c r="AC21" i="11"/>
  <c r="AD21" i="11"/>
  <c r="AE21" i="11"/>
  <c r="AB22" i="11"/>
  <c r="AC22" i="11"/>
  <c r="AD22" i="11"/>
  <c r="AE22" i="11"/>
  <c r="AB23" i="11"/>
  <c r="AC23" i="11"/>
  <c r="AD23" i="11"/>
  <c r="AE23" i="11"/>
  <c r="AA11" i="11"/>
  <c r="AA12" i="11"/>
  <c r="AA13" i="11"/>
  <c r="AA14" i="11"/>
  <c r="AA15" i="11"/>
  <c r="AA16" i="11"/>
  <c r="AA17" i="11"/>
  <c r="AA18" i="11"/>
  <c r="AA19" i="11"/>
  <c r="AA20" i="11"/>
  <c r="AA21" i="11"/>
  <c r="AA22" i="11"/>
  <c r="AA23" i="11"/>
  <c r="AA10" i="11"/>
  <c r="W10" i="11"/>
  <c r="X10" i="11"/>
  <c r="Y10" i="11"/>
  <c r="Z10" i="11"/>
  <c r="W11" i="11"/>
  <c r="X11" i="11"/>
  <c r="Y11" i="11"/>
  <c r="Z11" i="11"/>
  <c r="W12" i="11"/>
  <c r="X12" i="11"/>
  <c r="Y12" i="11"/>
  <c r="Z12" i="11"/>
  <c r="W13" i="11"/>
  <c r="X13" i="11"/>
  <c r="Y13" i="11"/>
  <c r="Z13" i="11"/>
  <c r="W14" i="11"/>
  <c r="X14" i="11"/>
  <c r="Y14" i="11"/>
  <c r="Z14" i="11"/>
  <c r="W15" i="11"/>
  <c r="X15" i="11"/>
  <c r="Y15" i="11"/>
  <c r="Z15" i="11"/>
  <c r="W16" i="11"/>
  <c r="X16" i="11"/>
  <c r="Y16" i="11"/>
  <c r="Z16" i="11"/>
  <c r="W17" i="11"/>
  <c r="X17" i="11"/>
  <c r="Y17" i="11"/>
  <c r="Z17" i="11"/>
  <c r="W18" i="11"/>
  <c r="X18" i="11"/>
  <c r="Y18" i="11"/>
  <c r="Z18" i="11"/>
  <c r="W19" i="11"/>
  <c r="X19" i="11"/>
  <c r="Y19" i="11"/>
  <c r="Z19" i="11"/>
  <c r="W20" i="11"/>
  <c r="X20" i="11"/>
  <c r="Y20" i="11"/>
  <c r="Z20" i="11"/>
  <c r="W21" i="11"/>
  <c r="X21" i="11"/>
  <c r="Y21" i="11"/>
  <c r="Z21" i="11"/>
  <c r="W22" i="11"/>
  <c r="X22" i="11"/>
  <c r="Y22" i="11"/>
  <c r="Z22" i="11"/>
  <c r="W23" i="11"/>
  <c r="X23" i="11"/>
  <c r="Y23" i="11"/>
  <c r="Z23" i="11"/>
  <c r="V11" i="11"/>
  <c r="V12" i="11"/>
  <c r="V13" i="11"/>
  <c r="V14" i="11"/>
  <c r="V15" i="11"/>
  <c r="V16" i="11"/>
  <c r="V17" i="11"/>
  <c r="V18" i="11"/>
  <c r="V19" i="11"/>
  <c r="V20" i="11"/>
  <c r="V21" i="11"/>
  <c r="V22" i="11"/>
  <c r="V23" i="11"/>
  <c r="V10" i="11"/>
  <c r="R10" i="11"/>
  <c r="S10" i="11"/>
  <c r="T10" i="11"/>
  <c r="U10" i="11"/>
  <c r="R11" i="11"/>
  <c r="S11" i="11"/>
  <c r="T11" i="11"/>
  <c r="U11" i="11"/>
  <c r="R12" i="11"/>
  <c r="S12" i="11"/>
  <c r="T12" i="11"/>
  <c r="U12" i="11"/>
  <c r="R13" i="11"/>
  <c r="S13" i="11"/>
  <c r="T13" i="11"/>
  <c r="U13" i="11"/>
  <c r="R14" i="11"/>
  <c r="S14" i="11"/>
  <c r="T14" i="11"/>
  <c r="U14" i="11"/>
  <c r="R15" i="11"/>
  <c r="S15" i="11"/>
  <c r="T15" i="11"/>
  <c r="U15" i="11"/>
  <c r="R16" i="11"/>
  <c r="S16" i="11"/>
  <c r="T16" i="11"/>
  <c r="U16" i="11"/>
  <c r="R17" i="11"/>
  <c r="S17" i="11"/>
  <c r="T17" i="11"/>
  <c r="U17" i="11"/>
  <c r="R18" i="11"/>
  <c r="S18" i="11"/>
  <c r="T18" i="11"/>
  <c r="U18" i="11"/>
  <c r="R19" i="11"/>
  <c r="S19" i="11"/>
  <c r="T19" i="11"/>
  <c r="U19" i="11"/>
  <c r="R20" i="11"/>
  <c r="S20" i="11"/>
  <c r="T20" i="11"/>
  <c r="U20" i="11"/>
  <c r="R21" i="11"/>
  <c r="S21" i="11"/>
  <c r="T21" i="11"/>
  <c r="U21" i="11"/>
  <c r="R22" i="11"/>
  <c r="S22" i="11"/>
  <c r="T22" i="11"/>
  <c r="U22" i="11"/>
  <c r="R23" i="11"/>
  <c r="S23" i="11"/>
  <c r="T23" i="11"/>
  <c r="U23" i="11"/>
  <c r="Q11" i="11"/>
  <c r="Q12" i="11"/>
  <c r="Q13" i="11"/>
  <c r="Q14" i="11"/>
  <c r="Q15" i="11"/>
  <c r="Q16" i="11"/>
  <c r="Q17" i="11"/>
  <c r="Q18" i="11"/>
  <c r="Q19" i="11"/>
  <c r="Q20" i="11"/>
  <c r="Q21" i="11"/>
  <c r="Q22" i="11"/>
  <c r="Q23" i="11"/>
  <c r="Q10" i="11"/>
  <c r="M10" i="11"/>
  <c r="N10" i="11"/>
  <c r="O10" i="11"/>
  <c r="P10" i="11"/>
  <c r="M11" i="11"/>
  <c r="N11" i="11"/>
  <c r="O11" i="11"/>
  <c r="P11" i="11"/>
  <c r="M12" i="11"/>
  <c r="N12" i="11"/>
  <c r="O12" i="11"/>
  <c r="P12" i="11"/>
  <c r="M13" i="11"/>
  <c r="N13" i="11"/>
  <c r="O13" i="11"/>
  <c r="P13" i="11"/>
  <c r="M14" i="11"/>
  <c r="N14" i="11"/>
  <c r="O14" i="11"/>
  <c r="P14" i="11"/>
  <c r="M15" i="11"/>
  <c r="N15" i="11"/>
  <c r="O15" i="11"/>
  <c r="P15" i="11"/>
  <c r="M16" i="11"/>
  <c r="N16" i="11"/>
  <c r="O16" i="11"/>
  <c r="P16" i="11"/>
  <c r="M17" i="11"/>
  <c r="N17" i="11"/>
  <c r="O17" i="11"/>
  <c r="P17" i="11"/>
  <c r="M18" i="11"/>
  <c r="N18" i="11"/>
  <c r="O18" i="11"/>
  <c r="P18" i="11"/>
  <c r="M19" i="11"/>
  <c r="N19" i="11"/>
  <c r="O19" i="11"/>
  <c r="P19" i="11"/>
  <c r="M20" i="11"/>
  <c r="N20" i="11"/>
  <c r="O20" i="11"/>
  <c r="P20" i="11"/>
  <c r="M21" i="11"/>
  <c r="N21" i="11"/>
  <c r="O21" i="11"/>
  <c r="P21" i="11"/>
  <c r="M22" i="11"/>
  <c r="N22" i="11"/>
  <c r="O22" i="11"/>
  <c r="P22" i="11"/>
  <c r="M23" i="11"/>
  <c r="N23" i="11"/>
  <c r="O23" i="11"/>
  <c r="P23" i="11"/>
  <c r="L11" i="11"/>
  <c r="L12" i="11"/>
  <c r="L13" i="11"/>
  <c r="L14" i="11"/>
  <c r="L15" i="11"/>
  <c r="L16" i="11"/>
  <c r="L17" i="11"/>
  <c r="L18" i="11"/>
  <c r="L19" i="11"/>
  <c r="L20" i="11"/>
  <c r="L21" i="11"/>
  <c r="L22" i="11"/>
  <c r="L23" i="11"/>
  <c r="L10" i="11"/>
  <c r="H10" i="11"/>
  <c r="I10" i="11"/>
  <c r="J10" i="11"/>
  <c r="K10" i="11"/>
  <c r="H11" i="11"/>
  <c r="I11" i="11"/>
  <c r="J11" i="11"/>
  <c r="K11" i="11"/>
  <c r="H12" i="11"/>
  <c r="I12" i="11"/>
  <c r="J12" i="11"/>
  <c r="K12" i="11"/>
  <c r="H13" i="11"/>
  <c r="I13" i="11"/>
  <c r="J13" i="11"/>
  <c r="K13" i="11"/>
  <c r="H14" i="11"/>
  <c r="I14" i="11"/>
  <c r="J14" i="11"/>
  <c r="K14" i="11"/>
  <c r="H15" i="11"/>
  <c r="I15" i="11"/>
  <c r="J15" i="11"/>
  <c r="K15" i="11"/>
  <c r="H16" i="11"/>
  <c r="I16" i="11"/>
  <c r="J16" i="11"/>
  <c r="K16" i="11"/>
  <c r="H17" i="11"/>
  <c r="I17" i="11"/>
  <c r="J17" i="11"/>
  <c r="K17" i="11"/>
  <c r="H18" i="11"/>
  <c r="I18" i="11"/>
  <c r="J18" i="11"/>
  <c r="K18" i="11"/>
  <c r="H19" i="11"/>
  <c r="I19" i="11"/>
  <c r="J19" i="11"/>
  <c r="K19" i="11"/>
  <c r="H20" i="11"/>
  <c r="I20" i="11"/>
  <c r="J20" i="11"/>
  <c r="K20" i="11"/>
  <c r="H21" i="11"/>
  <c r="I21" i="11"/>
  <c r="J21" i="11"/>
  <c r="K21" i="11"/>
  <c r="H22" i="11"/>
  <c r="I22" i="11"/>
  <c r="J22" i="11"/>
  <c r="K22" i="11"/>
  <c r="H23" i="11"/>
  <c r="I23" i="11"/>
  <c r="J23" i="11"/>
  <c r="K23" i="11"/>
  <c r="G18" i="11"/>
  <c r="G11" i="11"/>
  <c r="G12" i="11"/>
  <c r="G13" i="11"/>
  <c r="G14" i="11"/>
  <c r="G15" i="11"/>
  <c r="G16" i="11"/>
  <c r="G17" i="11"/>
  <c r="G19" i="11"/>
  <c r="G20" i="11"/>
  <c r="G21" i="11"/>
  <c r="G22" i="11"/>
  <c r="G23" i="11"/>
  <c r="G10" i="11"/>
  <c r="C10" i="11"/>
  <c r="D10" i="11"/>
  <c r="E10" i="11"/>
  <c r="F10" i="11"/>
  <c r="C11" i="11"/>
  <c r="D11" i="11"/>
  <c r="E11" i="11"/>
  <c r="F11" i="11"/>
  <c r="C12" i="11"/>
  <c r="D12" i="11"/>
  <c r="E12" i="11"/>
  <c r="F12" i="11"/>
  <c r="C13" i="11"/>
  <c r="D13" i="11"/>
  <c r="E13" i="11"/>
  <c r="F13" i="11"/>
  <c r="C14" i="11"/>
  <c r="D14" i="11"/>
  <c r="E14" i="11"/>
  <c r="F14" i="11"/>
  <c r="C15" i="11"/>
  <c r="D15" i="11"/>
  <c r="E15" i="11"/>
  <c r="F15" i="11"/>
  <c r="C16" i="11"/>
  <c r="D16" i="11"/>
  <c r="E16" i="11"/>
  <c r="F16" i="11"/>
  <c r="C17" i="11"/>
  <c r="D17" i="11"/>
  <c r="E17" i="11"/>
  <c r="F17" i="11"/>
  <c r="C18" i="11"/>
  <c r="D18" i="11"/>
  <c r="E18" i="11"/>
  <c r="F18" i="11"/>
  <c r="C19" i="11"/>
  <c r="D19" i="11"/>
  <c r="E19" i="11"/>
  <c r="F19" i="11"/>
  <c r="C20" i="11"/>
  <c r="D20" i="11"/>
  <c r="E20" i="11"/>
  <c r="F20" i="11"/>
  <c r="C21" i="11"/>
  <c r="D21" i="11"/>
  <c r="E21" i="11"/>
  <c r="F21" i="11"/>
  <c r="C22" i="11"/>
  <c r="D22" i="11"/>
  <c r="E22" i="11"/>
  <c r="F22" i="11"/>
  <c r="C23" i="11"/>
  <c r="D23" i="11"/>
  <c r="E23" i="11"/>
  <c r="F23" i="11"/>
  <c r="B11" i="11"/>
  <c r="B12" i="11"/>
  <c r="B13" i="11"/>
  <c r="B14" i="11"/>
  <c r="B15" i="11"/>
  <c r="B16" i="11"/>
  <c r="B17" i="11"/>
  <c r="B18" i="11"/>
  <c r="B19" i="11"/>
  <c r="B20" i="11"/>
  <c r="B21" i="11"/>
  <c r="B22" i="11"/>
  <c r="B23" i="11"/>
  <c r="B10" i="11"/>
  <c r="AI300" i="2"/>
  <c r="AI280" i="2"/>
  <c r="AI268" i="2"/>
  <c r="AI256" i="2"/>
  <c r="AI244" i="2"/>
  <c r="AI240" i="2"/>
  <c r="AI232" i="2"/>
  <c r="AI228" i="2"/>
  <c r="AI224" i="2"/>
  <c r="AI220" i="2"/>
  <c r="AI216" i="2"/>
  <c r="AI212" i="2"/>
  <c r="AI210" i="2"/>
  <c r="AI204" i="2"/>
  <c r="AI200" i="2"/>
  <c r="AI198" i="2"/>
  <c r="AI192" i="2"/>
  <c r="AI188" i="2"/>
  <c r="AI180" i="2"/>
  <c r="AI178" i="2"/>
  <c r="AI176" i="2"/>
  <c r="AI168" i="2"/>
  <c r="AI164" i="2"/>
  <c r="AI160" i="2"/>
  <c r="AI156" i="2"/>
  <c r="AI152" i="2"/>
  <c r="AI148" i="2"/>
  <c r="AI140" i="2"/>
  <c r="AI136" i="2"/>
  <c r="AI128" i="2"/>
  <c r="AI124" i="2"/>
  <c r="AI120" i="2"/>
  <c r="AI116" i="2"/>
  <c r="AI112" i="2"/>
  <c r="AI108" i="2"/>
  <c r="AI104" i="2"/>
  <c r="AI100" i="2"/>
  <c r="AI98" i="2"/>
  <c r="AI96" i="2"/>
  <c r="AI92" i="2"/>
  <c r="AI88" i="2"/>
  <c r="AI84" i="2"/>
  <c r="AI80" i="2"/>
  <c r="AI76" i="2"/>
  <c r="AI72" i="2"/>
  <c r="AI68" i="2"/>
  <c r="AI66" i="2"/>
  <c r="AI64" i="2"/>
  <c r="AI60" i="2"/>
  <c r="AI56" i="2"/>
  <c r="AI52" i="2"/>
  <c r="AI48" i="2"/>
  <c r="AI44" i="2"/>
  <c r="AI42" i="2"/>
  <c r="AI40" i="2"/>
  <c r="AI36" i="2"/>
  <c r="AI32" i="2"/>
  <c r="AI28" i="2"/>
  <c r="AI24" i="2"/>
  <c r="AI20" i="2"/>
  <c r="AI16" i="2"/>
  <c r="AI12" i="2"/>
  <c r="C13" i="9"/>
  <c r="C12" i="9"/>
  <c r="C11" i="9"/>
  <c r="C10" i="9"/>
  <c r="C9" i="9"/>
  <c r="AC64" i="2"/>
  <c r="BK28" i="2"/>
  <c r="BK40" i="2"/>
  <c r="BK152" i="2"/>
  <c r="BK252" i="2"/>
  <c r="BI20" i="2"/>
  <c r="BI33" i="2"/>
  <c r="BI120" i="2"/>
  <c r="BI136" i="2"/>
  <c r="BI204" i="2"/>
  <c r="BG92" i="2"/>
  <c r="BG156" i="2"/>
  <c r="AW12" i="2"/>
  <c r="AW16" i="2"/>
  <c r="AW20" i="2"/>
  <c r="AW24" i="2"/>
  <c r="AW28" i="2"/>
  <c r="AW32" i="2"/>
  <c r="AW36" i="2"/>
  <c r="AW40" i="2"/>
  <c r="AW42" i="2"/>
  <c r="AW52" i="2"/>
  <c r="AW56" i="2"/>
  <c r="AW61" i="2"/>
  <c r="AW64" i="2"/>
  <c r="AW65" i="2"/>
  <c r="AW72" i="2"/>
  <c r="AW77" i="2"/>
  <c r="AW80" i="2"/>
  <c r="AW81" i="2"/>
  <c r="AW88" i="2"/>
  <c r="AW93" i="2"/>
  <c r="AW104" i="2"/>
  <c r="AW112" i="2"/>
  <c r="AW120" i="2"/>
  <c r="AW129" i="2"/>
  <c r="AW132" i="2"/>
  <c r="AW133" i="2"/>
  <c r="AW136" i="2"/>
  <c r="AW137" i="2"/>
  <c r="AW140" i="2"/>
  <c r="AW141" i="2"/>
  <c r="AW144" i="2"/>
  <c r="AW145" i="2"/>
  <c r="AW148" i="2"/>
  <c r="AW149" i="2"/>
  <c r="AW152" i="2"/>
  <c r="AW153" i="2"/>
  <c r="AW156" i="2"/>
  <c r="AW157" i="2"/>
  <c r="AW160" i="2"/>
  <c r="AW161" i="2"/>
  <c r="AW164" i="2"/>
  <c r="AW165" i="2"/>
  <c r="AW168" i="2"/>
  <c r="AW169" i="2"/>
  <c r="AW172" i="2"/>
  <c r="AW173" i="2"/>
  <c r="AW176" i="2"/>
  <c r="AW177" i="2"/>
  <c r="AW180" i="2"/>
  <c r="AW181" i="2"/>
  <c r="AW184" i="2"/>
  <c r="AW185" i="2"/>
  <c r="AW188" i="2"/>
  <c r="AW189" i="2"/>
  <c r="AW192" i="2"/>
  <c r="AW193" i="2"/>
  <c r="AW196" i="2"/>
  <c r="AW197" i="2"/>
  <c r="AW200" i="2"/>
  <c r="AW201" i="2"/>
  <c r="AW204" i="2"/>
  <c r="AW205" i="2"/>
  <c r="AW208" i="2"/>
  <c r="AW209" i="2"/>
  <c r="AW212" i="2"/>
  <c r="AW213" i="2"/>
  <c r="AW216" i="2"/>
  <c r="AW217" i="2"/>
  <c r="AW218" i="2"/>
  <c r="AW221" i="2"/>
  <c r="AW228" i="2"/>
  <c r="AW232" i="2"/>
  <c r="AW240" i="2"/>
  <c r="AW248" i="2"/>
  <c r="AW256" i="2"/>
  <c r="AW265" i="2"/>
  <c r="AW272" i="2"/>
  <c r="AW277" i="2"/>
  <c r="AW280" i="2"/>
  <c r="AW281" i="2"/>
  <c r="AU10" i="2"/>
  <c r="AU12" i="2"/>
  <c r="AU16" i="2"/>
  <c r="AU24" i="2"/>
  <c r="AU26" i="2"/>
  <c r="AU28" i="2"/>
  <c r="AU36" i="2"/>
  <c r="AU40" i="2"/>
  <c r="AU46" i="2"/>
  <c r="AU48" i="2"/>
  <c r="AU52" i="2"/>
  <c r="AU60" i="2"/>
  <c r="AU64" i="2"/>
  <c r="AU72" i="2"/>
  <c r="AU80" i="2"/>
  <c r="AU84" i="2"/>
  <c r="AU92" i="2"/>
  <c r="AU96" i="2"/>
  <c r="AU100" i="2"/>
  <c r="AU104" i="2"/>
  <c r="AU108" i="2"/>
  <c r="AU116" i="2"/>
  <c r="AU124" i="2"/>
  <c r="AU132" i="2"/>
  <c r="AU136" i="2"/>
  <c r="AU144" i="2"/>
  <c r="AU152" i="2"/>
  <c r="AU156" i="2"/>
  <c r="AU160" i="2"/>
  <c r="AU164" i="2"/>
  <c r="AU168" i="2"/>
  <c r="AU172" i="2"/>
  <c r="AU176" i="2"/>
  <c r="AU180" i="2"/>
  <c r="AU184" i="2"/>
  <c r="AU188" i="2"/>
  <c r="AU192" i="2"/>
  <c r="AU196" i="2"/>
  <c r="AU200" i="2"/>
  <c r="AU204" i="2"/>
  <c r="AU208" i="2"/>
  <c r="AU212" i="2"/>
  <c r="AU220" i="2"/>
  <c r="AU228" i="2"/>
  <c r="AU234" i="2"/>
  <c r="AU252" i="2"/>
  <c r="AU260" i="2"/>
  <c r="AU268" i="2"/>
  <c r="AU276" i="2"/>
  <c r="AU300" i="2"/>
  <c r="AK12" i="2"/>
  <c r="AK16" i="2"/>
  <c r="AK20" i="2"/>
  <c r="AK24" i="2"/>
  <c r="AK28" i="2"/>
  <c r="AK32" i="2"/>
  <c r="AK36" i="2"/>
  <c r="AK40" i="2"/>
  <c r="AK48" i="2"/>
  <c r="AK64" i="2"/>
  <c r="AK80" i="2"/>
  <c r="AK92" i="2"/>
  <c r="AK108" i="2"/>
  <c r="AK124" i="2"/>
  <c r="AK136" i="2"/>
  <c r="AK148" i="2"/>
  <c r="AK164" i="2"/>
  <c r="AK176" i="2"/>
  <c r="AK192" i="2"/>
  <c r="AK216" i="2"/>
  <c r="AK236" i="2"/>
  <c r="AK252" i="2"/>
  <c r="AK300" i="2"/>
  <c r="BC16" i="2"/>
  <c r="BC24" i="2"/>
  <c r="BC32" i="2"/>
  <c r="BC36" i="2"/>
  <c r="BC48" i="2"/>
  <c r="BC56" i="2"/>
  <c r="BC60" i="2"/>
  <c r="BC68" i="2"/>
  <c r="BC72" i="2"/>
  <c r="BC76" i="2"/>
  <c r="BC84" i="2"/>
  <c r="BC88" i="2"/>
  <c r="BC92" i="2"/>
  <c r="BC100" i="2"/>
  <c r="BC104" i="2"/>
  <c r="BC108" i="2"/>
  <c r="BC116" i="2"/>
  <c r="BC120" i="2"/>
  <c r="BC128" i="2"/>
  <c r="BC144" i="2"/>
  <c r="BC160" i="2"/>
  <c r="BC164" i="2"/>
  <c r="BC172" i="2"/>
  <c r="BC180" i="2"/>
  <c r="BC188" i="2"/>
  <c r="BC204" i="2"/>
  <c r="BC212" i="2"/>
  <c r="BC220" i="2"/>
  <c r="BC244" i="2"/>
  <c r="BC252" i="2"/>
  <c r="BC260" i="2"/>
  <c r="BA20" i="2"/>
  <c r="BA40" i="2"/>
  <c r="BA84" i="2"/>
  <c r="BA104" i="2"/>
  <c r="BA120" i="2"/>
  <c r="BA136" i="2"/>
  <c r="BA152" i="2"/>
  <c r="BA172" i="2"/>
  <c r="BA256" i="2"/>
  <c r="BE28" i="2"/>
  <c r="BE268" i="2"/>
  <c r="AY12" i="2"/>
  <c r="AY16" i="2"/>
  <c r="AY20" i="2"/>
  <c r="AY24" i="2"/>
  <c r="AY32" i="2"/>
  <c r="AY36" i="2"/>
  <c r="AY44" i="2"/>
  <c r="AY52" i="2"/>
  <c r="AY60" i="2"/>
  <c r="AY68" i="2"/>
  <c r="AY76" i="2"/>
  <c r="AY80" i="2"/>
  <c r="AY84" i="2"/>
  <c r="AY88" i="2"/>
  <c r="AY96" i="2"/>
  <c r="AY100" i="2"/>
  <c r="AY108" i="2"/>
  <c r="AC108" i="2"/>
  <c r="AY112" i="2"/>
  <c r="AC112" i="2"/>
  <c r="AY116" i="2"/>
  <c r="AY120" i="2"/>
  <c r="AY124" i="2"/>
  <c r="AY128" i="2"/>
  <c r="AY132" i="2"/>
  <c r="AY136" i="2"/>
  <c r="AY144" i="2"/>
  <c r="AY152" i="2"/>
  <c r="AY160" i="2"/>
  <c r="AY164" i="2"/>
  <c r="AY172" i="2"/>
  <c r="AY180" i="2"/>
  <c r="AY188" i="2"/>
  <c r="AY192" i="2"/>
  <c r="AY200" i="2"/>
  <c r="AY204" i="2"/>
  <c r="AY208" i="2"/>
  <c r="AY212" i="2"/>
  <c r="AY220" i="2"/>
  <c r="AY228" i="2"/>
  <c r="AY232" i="2"/>
  <c r="AY240" i="2"/>
  <c r="AY248" i="2"/>
  <c r="AY252" i="2"/>
  <c r="AY268" i="2"/>
  <c r="AY276" i="2"/>
  <c r="E9" i="9"/>
  <c r="E10" i="9"/>
  <c r="E11" i="9"/>
  <c r="E12" i="9"/>
  <c r="E13" i="9"/>
  <c r="D13" i="9"/>
  <c r="D12" i="9"/>
  <c r="D11" i="9"/>
  <c r="D10" i="9"/>
  <c r="D9" i="9"/>
  <c r="B17" i="6" a="1"/>
  <c r="B17" i="6"/>
  <c r="B8" i="6" a="1"/>
  <c r="B8" i="6"/>
  <c r="J11" i="10"/>
  <c r="B18" i="6" a="1"/>
  <c r="B18" i="6"/>
  <c r="AK11" i="2"/>
  <c r="B12" i="6" a="1"/>
  <c r="B12" i="6"/>
  <c r="G14" i="10"/>
  <c r="AI11" i="2"/>
  <c r="B11" i="6" a="1"/>
  <c r="B11" i="6"/>
  <c r="D13" i="10"/>
  <c r="AG11" i="2"/>
  <c r="B10" i="6"/>
  <c r="C12" i="10"/>
  <c r="B22" i="6" a="1"/>
  <c r="B22" i="6"/>
  <c r="B21" i="10"/>
  <c r="B13" i="6" a="1"/>
  <c r="B13" i="6"/>
  <c r="K15" i="10"/>
  <c r="B23" i="6" a="1"/>
  <c r="B23" i="6"/>
  <c r="B22" i="10"/>
  <c r="B24" i="6" a="1"/>
  <c r="B24" i="6"/>
  <c r="H23" i="10"/>
  <c r="B20" i="6" a="1"/>
  <c r="B20" i="6"/>
  <c r="H19" i="10"/>
  <c r="B14" i="6" a="1"/>
  <c r="B14" i="6"/>
  <c r="B16" i="10"/>
  <c r="B19" i="6" a="1"/>
  <c r="B19" i="6"/>
  <c r="H18" i="10"/>
  <c r="B25" i="6" a="1"/>
  <c r="B25" i="6"/>
  <c r="M24" i="10"/>
  <c r="B21" i="6" a="1"/>
  <c r="B21" i="6"/>
  <c r="D20" i="10"/>
  <c r="B17" i="10"/>
  <c r="K12" i="10"/>
  <c r="G12" i="10"/>
  <c r="B14" i="10"/>
  <c r="D14" i="10"/>
  <c r="M14" i="10"/>
  <c r="E14" i="10"/>
  <c r="F14" i="10"/>
  <c r="M21" i="10"/>
  <c r="E21" i="10"/>
  <c r="L22" i="10"/>
  <c r="L11" i="10"/>
  <c r="H21" i="10"/>
  <c r="E12" i="10"/>
  <c r="D21" i="10"/>
  <c r="D12" i="10"/>
  <c r="F21" i="10"/>
  <c r="F12" i="10"/>
  <c r="L12" i="10"/>
  <c r="M12" i="10"/>
  <c r="B12" i="10"/>
  <c r="H12" i="10"/>
  <c r="H11" i="10"/>
  <c r="B20" i="10"/>
  <c r="J20" i="10"/>
  <c r="H15" i="10"/>
  <c r="I15" i="10"/>
  <c r="F15" i="10"/>
  <c r="J19" i="10"/>
  <c r="D15" i="10"/>
  <c r="M15" i="10"/>
  <c r="B19" i="10"/>
  <c r="D22" i="10"/>
  <c r="I11" i="10"/>
  <c r="D11" i="10"/>
  <c r="M22" i="10"/>
  <c r="E15" i="10"/>
  <c r="J14" i="10"/>
  <c r="B15" i="10"/>
  <c r="G15" i="10"/>
  <c r="G11" i="10"/>
  <c r="F11" i="10"/>
  <c r="E11" i="10"/>
  <c r="F22" i="10"/>
  <c r="I22" i="10"/>
  <c r="I14" i="10"/>
  <c r="L14" i="10"/>
  <c r="M11" i="10"/>
  <c r="I12" i="10"/>
  <c r="J12" i="10"/>
  <c r="C11" i="10"/>
  <c r="C14" i="10"/>
  <c r="L15" i="10"/>
  <c r="K11" i="10"/>
  <c r="B11" i="10"/>
  <c r="K22" i="10"/>
  <c r="H14" i="10"/>
  <c r="L20" i="10"/>
  <c r="M20" i="10"/>
  <c r="F16" i="10"/>
  <c r="I20" i="10"/>
  <c r="H16" i="10"/>
  <c r="K14" i="10"/>
  <c r="E24" i="10"/>
  <c r="K24" i="10"/>
  <c r="L24" i="10"/>
  <c r="I24" i="10"/>
  <c r="B13" i="9"/>
  <c r="C23" i="10"/>
  <c r="B12" i="9"/>
  <c r="F24" i="10"/>
  <c r="J24" i="10"/>
  <c r="E19" i="10"/>
  <c r="B24" i="10"/>
  <c r="C19" i="10"/>
  <c r="E13" i="10"/>
  <c r="C16" i="10"/>
  <c r="L19" i="10"/>
  <c r="J16" i="10"/>
  <c r="B13" i="10"/>
  <c r="C13" i="10"/>
  <c r="K13" i="10"/>
  <c r="G19" i="10"/>
  <c r="M16" i="10"/>
  <c r="E16" i="10"/>
  <c r="I16" i="10"/>
  <c r="I13" i="10"/>
  <c r="J13" i="10"/>
  <c r="I18" i="10"/>
  <c r="F13" i="10"/>
  <c r="H13" i="10"/>
  <c r="M13" i="10"/>
  <c r="E18" i="10"/>
  <c r="J18" i="10"/>
  <c r="E17" i="10"/>
  <c r="J17" i="10"/>
  <c r="D16" i="10"/>
  <c r="D19" i="10"/>
  <c r="F19" i="10"/>
  <c r="M18" i="10"/>
  <c r="L18" i="10"/>
  <c r="M17" i="10"/>
  <c r="K16" i="10"/>
  <c r="L16" i="10"/>
  <c r="C20" i="10"/>
  <c r="H20" i="10"/>
  <c r="F20" i="10"/>
  <c r="G20" i="10"/>
  <c r="E20" i="10"/>
  <c r="K20" i="10"/>
  <c r="F18" i="10"/>
  <c r="G18" i="10"/>
  <c r="K18" i="10"/>
  <c r="F17" i="10"/>
  <c r="I17" i="10"/>
  <c r="G13" i="10"/>
  <c r="L13" i="10"/>
  <c r="C18" i="10"/>
  <c r="K17" i="10"/>
  <c r="H17" i="10"/>
  <c r="K19" i="10"/>
  <c r="D18" i="10"/>
  <c r="B18" i="10"/>
  <c r="C17" i="10"/>
  <c r="G16" i="10"/>
  <c r="C24" i="10"/>
  <c r="G24" i="10"/>
  <c r="H24" i="10"/>
  <c r="D24" i="10"/>
  <c r="J23" i="10"/>
  <c r="G23" i="10"/>
  <c r="E23" i="10"/>
  <c r="B23" i="10"/>
  <c r="F23" i="10"/>
  <c r="I23" i="10"/>
  <c r="M23" i="10"/>
  <c r="D23" i="10"/>
  <c r="K23" i="10"/>
  <c r="L23" i="10"/>
  <c r="B11" i="9"/>
  <c r="L17" i="10"/>
  <c r="D17" i="10"/>
  <c r="E22" i="10"/>
  <c r="G22" i="10"/>
  <c r="H22" i="10"/>
  <c r="B10" i="9"/>
  <c r="C22" i="10"/>
  <c r="J22" i="10"/>
  <c r="L21" i="10"/>
  <c r="G21" i="10"/>
  <c r="B9" i="9"/>
  <c r="C21" i="10"/>
  <c r="I21" i="10"/>
  <c r="K21" i="10"/>
  <c r="J21" i="10"/>
  <c r="G17" i="10"/>
  <c r="I19" i="10"/>
  <c r="M19" i="10"/>
  <c r="C15" i="10"/>
  <c r="J15" i="10"/>
</calcChain>
</file>

<file path=xl/sharedStrings.xml><?xml version="1.0" encoding="utf-8"?>
<sst xmlns="http://schemas.openxmlformats.org/spreadsheetml/2006/main" count="509" uniqueCount="218">
  <si>
    <t>No</t>
  </si>
  <si>
    <t>Yes</t>
  </si>
  <si>
    <t>National Poverty Line</t>
  </si>
  <si>
    <t>PPI Score</t>
  </si>
  <si>
    <t>$1.25/day 2005</t>
  </si>
  <si>
    <t>$1.00/day 2011</t>
  </si>
  <si>
    <t>$1.90/day 2011</t>
  </si>
  <si>
    <t>$5.50/day 2011</t>
  </si>
  <si>
    <t>x</t>
  </si>
  <si>
    <t>$2.50/day 2005</t>
  </si>
  <si>
    <t>$5.00/day 2005</t>
  </si>
  <si>
    <t>Response Options</t>
  </si>
  <si>
    <t>Household ID</t>
  </si>
  <si>
    <t>Question</t>
  </si>
  <si>
    <t>Questions</t>
  </si>
  <si>
    <t>Response</t>
  </si>
  <si>
    <t>HHID</t>
  </si>
  <si>
    <t>1A</t>
  </si>
  <si>
    <t>1B</t>
  </si>
  <si>
    <t>1C</t>
  </si>
  <si>
    <t>1D</t>
  </si>
  <si>
    <t>2A</t>
  </si>
  <si>
    <t>2B</t>
  </si>
  <si>
    <t>2C</t>
  </si>
  <si>
    <t>3A</t>
  </si>
  <si>
    <t>3B</t>
  </si>
  <si>
    <t>4A</t>
  </si>
  <si>
    <t>4B</t>
  </si>
  <si>
    <t>5A</t>
  </si>
  <si>
    <t>5B</t>
  </si>
  <si>
    <t>6A</t>
  </si>
  <si>
    <t>6B</t>
  </si>
  <si>
    <t>7A</t>
  </si>
  <si>
    <t>7B</t>
  </si>
  <si>
    <t>8A</t>
  </si>
  <si>
    <t>8B</t>
  </si>
  <si>
    <t>9A</t>
  </si>
  <si>
    <t>9B</t>
  </si>
  <si>
    <t>10A</t>
  </si>
  <si>
    <t>10B</t>
  </si>
  <si>
    <t>Code</t>
  </si>
  <si>
    <t>125S</t>
  </si>
  <si>
    <t>125P</t>
  </si>
  <si>
    <t>250S</t>
  </si>
  <si>
    <t>250P</t>
  </si>
  <si>
    <t>500S</t>
  </si>
  <si>
    <t>190S</t>
  </si>
  <si>
    <t>550S</t>
  </si>
  <si>
    <t>20S</t>
  </si>
  <si>
    <t>40S</t>
  </si>
  <si>
    <t>60S</t>
  </si>
  <si>
    <t>80S</t>
  </si>
  <si>
    <t>500P</t>
  </si>
  <si>
    <t>190P</t>
  </si>
  <si>
    <t>550P</t>
  </si>
  <si>
    <t>20P</t>
  </si>
  <si>
    <t>40P</t>
  </si>
  <si>
    <t>60P</t>
  </si>
  <si>
    <t>80P</t>
  </si>
  <si>
    <t>Line</t>
  </si>
  <si>
    <t>National</t>
  </si>
  <si>
    <t>Poverty Likelihood</t>
  </si>
  <si>
    <t>About</t>
  </si>
  <si>
    <t>It is built, owned, and maintained by Innovations for Poverty Action. Reach out to ppi@poverty-action.org with questions or comments.</t>
  </si>
  <si>
    <t>20-40% (2nd Quintile)</t>
  </si>
  <si>
    <t>40-60% (Average)</t>
  </si>
  <si>
    <t>60-80% (4th Quintile)</t>
  </si>
  <si>
    <t>Beneficiary PPI Data</t>
  </si>
  <si>
    <t>$3.20/day 2011</t>
  </si>
  <si>
    <t>Confidence Level</t>
  </si>
  <si>
    <t>150% National Poverty Line</t>
  </si>
  <si>
    <t>200% National Poverty Line</t>
  </si>
  <si>
    <t>150% National</t>
  </si>
  <si>
    <t>200% National</t>
  </si>
  <si>
    <t>15NS</t>
  </si>
  <si>
    <t>15NP</t>
  </si>
  <si>
    <t>20NS</t>
  </si>
  <si>
    <t>20NP</t>
  </si>
  <si>
    <t>NS</t>
  </si>
  <si>
    <t>NP</t>
  </si>
  <si>
    <t>Sample Size (determined from Data):</t>
  </si>
  <si>
    <t>Lower</t>
  </si>
  <si>
    <t>Bound</t>
  </si>
  <si>
    <t>Upper</t>
  </si>
  <si>
    <t>Enter the number of households that the surveyed sample represents (i.e. total number of beneficiary households or population size) here:</t>
  </si>
  <si>
    <t>Margin of Error</t>
  </si>
  <si>
    <t>Instructions: Enter the number of households that the surveyed sample represents (i.e. total number of beneficiary households or population size) here:</t>
  </si>
  <si>
    <t>Questionaire</t>
  </si>
  <si>
    <t>Sampling</t>
  </si>
  <si>
    <t>Data</t>
  </si>
  <si>
    <t>Averages</t>
  </si>
  <si>
    <t>Quintiles</t>
  </si>
  <si>
    <t>Confidence</t>
  </si>
  <si>
    <t>Scoring</t>
  </si>
  <si>
    <t>Likelihoods</t>
  </si>
  <si>
    <t>Look-up table with the appropriate poverty likelihoods for each PPI score value - included for reference</t>
  </si>
  <si>
    <t>Tabs: Table of Contents</t>
  </si>
  <si>
    <t>Notes</t>
  </si>
  <si>
    <t>Any Instructions are highlighted in Blue</t>
  </si>
  <si>
    <t>Information on how to Interperate the charts or tables is highlighed in Yellow</t>
  </si>
  <si>
    <t>Beneficiary Household Poverty Rate</t>
  </si>
  <si>
    <t>Interpret: 20% of the population is in each quintile, based on consumption distribution. See what percent of households of the survey data fall in each quintile, compared to national and regional rates.</t>
  </si>
  <si>
    <t>PPI Survey questions and answer options - can be printed and used for conducting the survey</t>
  </si>
  <si>
    <t>Sample size calculator - enter the total population size and look up your desired confidence level to see the required sample size</t>
  </si>
  <si>
    <t>Enter all your PPI survey data &amp; see the households' PPI scores and poverty likelihoods automatically populate</t>
  </si>
  <si>
    <t>See the beneficiary household poverty rates automatically populated from the PPI survey data and compare against benchmarks</t>
  </si>
  <si>
    <t>See the beneficiary households' consumption distribution automatically populated from the survey data and compare to benchmarks</t>
  </si>
  <si>
    <t>Look-up table with the points for each response and poverty line - used to calculate the PPI score and included for reference</t>
  </si>
  <si>
    <t>Confidence intervals - enter the total population size (in households) and see the confidence intervals for your PPI survey data results</t>
  </si>
  <si>
    <t>Enter the survey responses by placing any character or text in the cell corresponding with the household's answer to the PPI question. Make sure to leave cells blank that are not corresponding to the household's answers. See the PPI scores and poverty likelihoods calculate accordingly.</t>
  </si>
  <si>
    <t>This is the PPI Scorecard, which provides the points allocated to response options across all poverty lines and is used to calculate PPI scores. It is included for reference.</t>
  </si>
  <si>
    <t>Interpret: The Beneficiary Household Poverty Rate is the average of the individual household poverty likelihoods from the survey data in the Data tab. Compare it against the national and regional poverty rates given, as relevant.</t>
  </si>
  <si>
    <t>Quintiles for Population Consumption Distribution Across Individuals</t>
  </si>
  <si>
    <t>2011 International Poverty Lines</t>
  </si>
  <si>
    <t>2005 International Poverty Lines</t>
  </si>
  <si>
    <t>PPI Survey Questions</t>
  </si>
  <si>
    <t>ID</t>
  </si>
  <si>
    <t>5 to 6</t>
  </si>
  <si>
    <t>c</t>
  </si>
  <si>
    <t>X</t>
  </si>
  <si>
    <r>
      <t>This workbook converts Poverty Probability Index (PPI</t>
    </r>
    <r>
      <rPr>
        <vertAlign val="superscript"/>
        <sz val="12"/>
        <rFont val="Arial"/>
        <family val="2"/>
      </rPr>
      <t>®</t>
    </r>
    <r>
      <rPr>
        <sz val="12"/>
        <rFont val="Arial"/>
        <family val="2"/>
      </rPr>
      <t>) survey response data into poverty likelihoods, rates, and confidence intervals.</t>
    </r>
  </si>
  <si>
    <t>Bottom 20th Percentile</t>
  </si>
  <si>
    <t>Bottom 40th Percentile</t>
  </si>
  <si>
    <t>Bottom 60th Percentile</t>
  </si>
  <si>
    <t>Bottom 80th Percentile</t>
  </si>
  <si>
    <t>Interpret: In order to have the true poverty level within [Margin of Error] percent of the estimated average for [Confidence Level] percent of samples, survey the sample size given in the chart below.</t>
  </si>
  <si>
    <t>Interpret: For [Confidence Level] percent of all samples, the true poverty rate of the population lies within [lower] and [upper].</t>
  </si>
  <si>
    <t>This is the look-up table used to convert PPI scores into poverty likelihoods, included for reference.</t>
  </si>
  <si>
    <t>0-20% (Bottom 20% - Poorest)</t>
  </si>
  <si>
    <t>80-100% (Top 20% - Richest)</t>
  </si>
  <si>
    <t>It is based on a model built with data from the 2016 Gran Encuesta Integrada de Hogares in Colombia conducted by DANE.</t>
  </si>
  <si>
    <r>
      <t>Colombia 2016 PPI</t>
    </r>
    <r>
      <rPr>
        <b/>
        <vertAlign val="superscript"/>
        <sz val="11"/>
        <rFont val="Arial"/>
      </rPr>
      <t>®</t>
    </r>
    <r>
      <rPr>
        <b/>
        <sz val="11"/>
        <rFont val="Arial"/>
        <family val="2"/>
      </rPr>
      <t xml:space="preserve"> Survey Questionnaire</t>
    </r>
  </si>
  <si>
    <r>
      <t>Colombia 2016 PPI</t>
    </r>
    <r>
      <rPr>
        <b/>
        <vertAlign val="superscript"/>
        <sz val="12"/>
        <color rgb="FF056EB7"/>
        <rFont val="Arial"/>
      </rPr>
      <t>®</t>
    </r>
  </si>
  <si>
    <t>www.povertyindex.org/country/colombia</t>
  </si>
  <si>
    <t>Extreme National</t>
  </si>
  <si>
    <t>$8.00/day 2011</t>
  </si>
  <si>
    <t>$11.00/day 2011</t>
  </si>
  <si>
    <t>$15.00/day 2011</t>
  </si>
  <si>
    <t>$21.70/day 2011</t>
  </si>
  <si>
    <t>Bottom 20th percentile</t>
  </si>
  <si>
    <t>Bottom 40th percentile</t>
  </si>
  <si>
    <t>Bottom 60th percentile</t>
  </si>
  <si>
    <t>Bottom 80th percentile</t>
  </si>
  <si>
    <t>*2014 Household Poverty Rates based on the 2016 Gran Encuesta Integrada de Hogares in Colombia conducted by DANE, to be used for comparison and benchmarking</t>
  </si>
  <si>
    <t>*2016 Quintiles for Population Wealth Distributions are based on the 2016 Gran Encuesta Integrada de Hogares in Colombia conducted by DANE, to be used for comparison.</t>
  </si>
  <si>
    <t>The Quintiles are established based on the population (i.e. 20% of individuals in Colombia are in each quintile), and the given percentages are based on household rates. Thus, the national rates are not 20% because average household size varies across quintiles.</t>
  </si>
  <si>
    <t>National*</t>
  </si>
  <si>
    <t>Rural*</t>
  </si>
  <si>
    <t>Urban*</t>
  </si>
  <si>
    <t>7 or more</t>
  </si>
  <si>
    <t>Does every child between the ages of 6 and 12 currently attend preschool or school?</t>
  </si>
  <si>
    <t>There are no children between the ages of 6 and 12</t>
  </si>
  <si>
    <t>Has any member of this household reached a higher education level or university?</t>
  </si>
  <si>
    <t>Does any member of this household have a job with a written contract?</t>
  </si>
  <si>
    <t>Is any member of this household a worker or employee of a private company?</t>
  </si>
  <si>
    <t xml:space="preserve">Does this household have a clothes washing machine? </t>
  </si>
  <si>
    <t>Does this household have a microwave oven?</t>
  </si>
  <si>
    <t>Does this household have a personal car?</t>
  </si>
  <si>
    <t>What is the predominant material of the floor of the house?</t>
  </si>
  <si>
    <t>Earth,sand</t>
  </si>
  <si>
    <t>Cement, gravel</t>
  </si>
  <si>
    <t>10C</t>
  </si>
  <si>
    <t>Coarse wood, board, plank, other </t>
  </si>
  <si>
    <t>10D</t>
  </si>
  <si>
    <t>Tile, brick, vinisol, other synthetic materials</t>
  </si>
  <si>
    <t>10E</t>
  </si>
  <si>
    <t>Marble, Polished wood, Wall-to-wall carpet, or rug</t>
  </si>
  <si>
    <t>2 or less</t>
  </si>
  <si>
    <t>3 to 4</t>
  </si>
  <si>
    <t>Extreme Poverty Line</t>
  </si>
  <si>
    <t>ENS</t>
  </si>
  <si>
    <t>ENP</t>
  </si>
  <si>
    <t>320S</t>
  </si>
  <si>
    <t>320P</t>
  </si>
  <si>
    <t>800S</t>
  </si>
  <si>
    <t>800P</t>
  </si>
  <si>
    <t>110S</t>
  </si>
  <si>
    <t>110P</t>
  </si>
  <si>
    <t>150S</t>
  </si>
  <si>
    <t>150P</t>
  </si>
  <si>
    <t>217S</t>
  </si>
  <si>
    <t>217P</t>
  </si>
  <si>
    <t>A</t>
  </si>
  <si>
    <t>B</t>
  </si>
  <si>
    <t>C</t>
  </si>
  <si>
    <t>D</t>
  </si>
  <si>
    <t>E</t>
  </si>
  <si>
    <t>How many members does the household have?</t>
  </si>
  <si>
    <t>At least one child between the ages of 6 and 12 does not attend preschool or school</t>
  </si>
  <si>
    <t>Every child between the ages of 6 and 12 attends preschool or school</t>
  </si>
  <si>
    <t>Is any member of this household a boss or employer?</t>
  </si>
  <si>
    <t>Antioquia</t>
  </si>
  <si>
    <t>Atlántico</t>
  </si>
  <si>
    <t>Bogotá</t>
  </si>
  <si>
    <t>Bolívar</t>
  </si>
  <si>
    <t>Boyacá</t>
  </si>
  <si>
    <t>Caldas</t>
  </si>
  <si>
    <t>Caquetá</t>
  </si>
  <si>
    <t>Cauca</t>
  </si>
  <si>
    <t>Cesar</t>
  </si>
  <si>
    <t>Córdoba</t>
  </si>
  <si>
    <t>Chocó</t>
  </si>
  <si>
    <t>Huila</t>
  </si>
  <si>
    <t>Guajira</t>
  </si>
  <si>
    <t>Magdelena</t>
  </si>
  <si>
    <t>Meta</t>
  </si>
  <si>
    <t>Nariño</t>
  </si>
  <si>
    <t>Norte de Santander</t>
  </si>
  <si>
    <t>Quindío</t>
  </si>
  <si>
    <t>Risaralda</t>
  </si>
  <si>
    <t>Santander</t>
  </si>
  <si>
    <t>Sucre</t>
  </si>
  <si>
    <t>Tolima</t>
  </si>
  <si>
    <t>Valle del Cauca</t>
  </si>
  <si>
    <t>Rural Poverty Rate</t>
  </si>
  <si>
    <t>National Poverty Rate</t>
  </si>
  <si>
    <t>Urban Poverty Rate</t>
  </si>
  <si>
    <t>Cundin- amarca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</si>
</sst>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43" formatCode="_(* #,##0.00_);_(* \(#,##0.00\);_(* &quot;-&quot;??_);_(@_)"/>
    <numFmt numFmtId="164" formatCode="0.0%"/>
    <numFmt numFmtId="165" formatCode="_(* #,##0_);_(* \(#,##0\);_(* &quot;-&quot;??_);_(@_)"/>
  </numFmts>
  <fonts count="3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rgb="FF004E7F"/>
      <name val="Arial"/>
      <family val="2"/>
    </font>
    <font>
      <sz val="11"/>
      <color rgb="FF004E7F"/>
      <name val="Arial"/>
      <family val="2"/>
    </font>
    <font>
      <sz val="11"/>
      <color theme="1"/>
      <name val="Arial"/>
      <family val="2"/>
    </font>
    <font>
      <sz val="10"/>
      <color theme="1"/>
      <name val="Calibri"/>
      <family val="2"/>
      <scheme val="minor"/>
    </font>
    <font>
      <sz val="10"/>
      <color theme="1"/>
      <name val="Arial"/>
      <family val="2"/>
    </font>
    <font>
      <b/>
      <i/>
      <sz val="10"/>
      <color rgb="FF004E7F"/>
      <name val="Arial"/>
      <family val="2"/>
    </font>
    <font>
      <sz val="11"/>
      <color theme="8" tint="-0.499984740745262"/>
      <name val="Arial"/>
      <family val="2"/>
    </font>
    <font>
      <b/>
      <sz val="12"/>
      <name val="Arial"/>
      <family val="2"/>
    </font>
    <font>
      <sz val="11"/>
      <name val="Arial"/>
      <family val="2"/>
    </font>
    <font>
      <b/>
      <sz val="11"/>
      <name val="Arial"/>
      <family val="2"/>
    </font>
    <font>
      <sz val="12"/>
      <name val="Arial"/>
      <family val="2"/>
    </font>
    <font>
      <vertAlign val="superscript"/>
      <sz val="12"/>
      <name val="Arial"/>
      <family val="2"/>
    </font>
    <font>
      <b/>
      <vertAlign val="superscript"/>
      <sz val="11"/>
      <name val="Arial"/>
    </font>
    <font>
      <b/>
      <sz val="12"/>
      <color rgb="FF056EB7"/>
      <name val="Arial"/>
    </font>
    <font>
      <b/>
      <vertAlign val="superscript"/>
      <sz val="12"/>
      <color rgb="FF056EB7"/>
      <name val="Arial"/>
    </font>
    <font>
      <sz val="11"/>
      <name val="Calibri"/>
      <family val="2"/>
      <scheme val="minor"/>
    </font>
    <font>
      <b/>
      <i/>
      <sz val="11"/>
      <name val="Arial"/>
      <family val="2"/>
    </font>
    <font>
      <i/>
      <sz val="11"/>
      <name val="Arial"/>
      <family val="2"/>
    </font>
    <font>
      <u/>
      <sz val="11"/>
      <color theme="10"/>
      <name val="Calibri"/>
      <family val="2"/>
      <scheme val="minor"/>
    </font>
    <font>
      <u/>
      <sz val="12"/>
      <color theme="10"/>
      <name val="Arial"/>
    </font>
    <font>
      <sz val="10"/>
      <name val="Arial"/>
      <family val="2"/>
    </font>
  </fonts>
  <fills count="40">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
      <patternFill patternType="solid">
        <fgColor theme="7" tint="0.59999389629810485"/>
        <bgColor indexed="64"/>
      </patternFill>
    </fill>
    <fill>
      <patternFill patternType="solid">
        <fgColor theme="4" tint="0.79998168889431442"/>
        <bgColor indexed="64"/>
      </patternFill>
    </fill>
    <fill>
      <patternFill patternType="solid">
        <fgColor theme="8" tint="0.79998168889431442"/>
        <bgColor indexed="64"/>
      </patternFill>
    </fill>
    <fill>
      <patternFill patternType="solid">
        <fgColor theme="5" tint="0.59999389629810485"/>
        <bgColor indexed="64"/>
      </patternFill>
    </fill>
    <fill>
      <patternFill patternType="solid">
        <fgColor rgb="FFF1F5BF"/>
        <bgColor indexed="64"/>
      </patternFill>
    </fill>
    <fill>
      <patternFill patternType="solid">
        <fgColor rgb="FFF1F5BF"/>
        <bgColor theme="9" tint="0.79998168889431442"/>
      </patternFill>
    </fill>
  </fills>
  <borders count="1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auto="1"/>
      </bottom>
      <diagonal/>
    </border>
    <border>
      <left/>
      <right style="thin">
        <color theme="4" tint="-0.499984740745262"/>
      </right>
      <top/>
      <bottom/>
      <diagonal/>
    </border>
    <border>
      <left style="thin">
        <color theme="4" tint="-0.499984740745262"/>
      </left>
      <right/>
      <top/>
      <bottom/>
      <diagonal/>
    </border>
    <border>
      <left/>
      <right style="thin">
        <color theme="4" tint="-0.499984740745262"/>
      </right>
      <top style="thin">
        <color theme="4" tint="-0.499984740745262"/>
      </top>
      <bottom/>
      <diagonal/>
    </border>
    <border>
      <left/>
      <right/>
      <top/>
      <bottom style="thin">
        <color theme="4" tint="-0.499984740745262"/>
      </bottom>
      <diagonal/>
    </border>
    <border>
      <left/>
      <right style="thin">
        <color auto="1"/>
      </right>
      <top/>
      <bottom/>
      <diagonal/>
    </border>
    <border>
      <left/>
      <right/>
      <top style="thin">
        <color auto="1"/>
      </top>
      <bottom/>
      <diagonal/>
    </border>
    <border>
      <left/>
      <right/>
      <top/>
      <bottom style="thin">
        <color auto="1"/>
      </bottom>
      <diagonal/>
    </border>
    <border>
      <left style="thin">
        <color auto="1"/>
      </left>
      <right/>
      <top/>
      <bottom/>
      <diagonal/>
    </border>
    <border>
      <left style="thin">
        <color auto="1"/>
      </left>
      <right style="thin">
        <color auto="1"/>
      </right>
      <top style="thin">
        <color auto="1"/>
      </top>
      <bottom style="thin">
        <color auto="1"/>
      </bottom>
      <diagonal/>
    </border>
    <border>
      <left/>
      <right style="thin">
        <color auto="1"/>
      </right>
      <top/>
      <bottom style="thin">
        <color auto="1"/>
      </bottom>
      <diagonal/>
    </border>
    <border>
      <left style="thin">
        <color auto="1"/>
      </left>
      <right/>
      <top/>
      <bottom style="thin">
        <color auto="1"/>
      </bottom>
      <diagonal/>
    </border>
    <border>
      <left style="thin">
        <color auto="1"/>
      </left>
      <right/>
      <top style="thin">
        <color auto="1"/>
      </top>
      <bottom/>
      <diagonal/>
    </border>
    <border>
      <left/>
      <right style="thin">
        <color auto="1"/>
      </right>
      <top style="thin">
        <color auto="1"/>
      </top>
      <bottom/>
      <diagonal/>
    </border>
    <border>
      <left/>
      <right style="medium">
        <color auto="1"/>
      </right>
      <top/>
      <bottom/>
      <diagonal/>
    </border>
    <border>
      <left/>
      <right style="medium">
        <color auto="1"/>
      </right>
      <top style="thin">
        <color theme="4" tint="-0.499984740745262"/>
      </top>
      <bottom/>
      <diagonal/>
    </border>
    <border>
      <left style="medium">
        <color auto="1"/>
      </left>
      <right/>
      <top/>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style="thin">
        <color auto="1"/>
      </top>
      <bottom style="thin">
        <color theme="0" tint="-0.14996795556505021"/>
      </bottom>
      <diagonal/>
    </border>
    <border>
      <left style="thin">
        <color auto="1"/>
      </left>
      <right style="thin">
        <color auto="1"/>
      </right>
      <top style="thin">
        <color theme="0" tint="-0.14996795556505021"/>
      </top>
      <bottom style="thin">
        <color theme="0" tint="-0.14996795556505021"/>
      </bottom>
      <diagonal/>
    </border>
    <border>
      <left style="thin">
        <color auto="1"/>
      </left>
      <right style="thin">
        <color auto="1"/>
      </right>
      <top style="thin">
        <color theme="0" tint="-0.14996795556505021"/>
      </top>
      <bottom style="thin">
        <color auto="1"/>
      </bottom>
      <diagonal/>
    </border>
    <border>
      <left/>
      <right style="thin">
        <color auto="1"/>
      </right>
      <top style="thin">
        <color auto="1"/>
      </top>
      <bottom style="thin">
        <color theme="0" tint="-0.14996795556505021"/>
      </bottom>
      <diagonal/>
    </border>
    <border>
      <left/>
      <right style="thin">
        <color auto="1"/>
      </right>
      <top style="thin">
        <color theme="0" tint="-0.14996795556505021"/>
      </top>
      <bottom style="thin">
        <color auto="1"/>
      </bottom>
      <diagonal/>
    </border>
    <border>
      <left/>
      <right style="thin">
        <color auto="1"/>
      </right>
      <top style="thin">
        <color theme="0" tint="-0.14996795556505021"/>
      </top>
      <bottom style="thin">
        <color theme="0" tint="-0.14996795556505021"/>
      </bottom>
      <diagonal/>
    </border>
    <border>
      <left style="thin">
        <color auto="1"/>
      </left>
      <right style="thin">
        <color theme="0" tint="-0.14996795556505021"/>
      </right>
      <top style="thin">
        <color auto="1"/>
      </top>
      <bottom style="thin">
        <color auto="1"/>
      </bottom>
      <diagonal/>
    </border>
    <border>
      <left style="thin">
        <color auto="1"/>
      </left>
      <right style="thin">
        <color theme="0" tint="-0.14996795556505021"/>
      </right>
      <top style="thin">
        <color auto="1"/>
      </top>
      <bottom style="thin">
        <color theme="0" tint="-0.14996795556505021"/>
      </bottom>
      <diagonal/>
    </border>
    <border>
      <left style="thin">
        <color auto="1"/>
      </left>
      <right style="thin">
        <color theme="0" tint="-0.14996795556505021"/>
      </right>
      <top style="thin">
        <color theme="0" tint="-0.14996795556505021"/>
      </top>
      <bottom style="thin">
        <color theme="0" tint="-0.14996795556505021"/>
      </bottom>
      <diagonal/>
    </border>
    <border>
      <left style="thin">
        <color auto="1"/>
      </left>
      <right style="thin">
        <color theme="0" tint="-0.14996795556505021"/>
      </right>
      <top style="thin">
        <color theme="0" tint="-0.14996795556505021"/>
      </top>
      <bottom style="thin">
        <color auto="1"/>
      </bottom>
      <diagonal/>
    </border>
    <border>
      <left/>
      <right style="thin">
        <color theme="0" tint="-0.14996795556505021"/>
      </right>
      <top style="thin">
        <color auto="1"/>
      </top>
      <bottom style="thin">
        <color theme="0" tint="-0.14996795556505021"/>
      </bottom>
      <diagonal/>
    </border>
    <border>
      <left style="thin">
        <color theme="0" tint="-0.14996795556505021"/>
      </left>
      <right style="thin">
        <color theme="0" tint="-0.14996795556505021"/>
      </right>
      <top style="thin">
        <color auto="1"/>
      </top>
      <bottom style="thin">
        <color theme="0" tint="-0.14996795556505021"/>
      </bottom>
      <diagonal/>
    </border>
    <border>
      <left style="thin">
        <color theme="0" tint="-0.14996795556505021"/>
      </left>
      <right style="thin">
        <color auto="1"/>
      </right>
      <top style="thin">
        <color auto="1"/>
      </top>
      <bottom style="thin">
        <color theme="0" tint="-0.14996795556505021"/>
      </bottom>
      <diagonal/>
    </border>
    <border>
      <left/>
      <right style="thin">
        <color theme="0" tint="-0.14996795556505021"/>
      </right>
      <top style="thin">
        <color theme="0" tint="-0.14996795556505021"/>
      </top>
      <bottom style="thin">
        <color theme="0" tint="-0.14996795556505021"/>
      </bottom>
      <diagonal/>
    </border>
    <border>
      <left style="thin">
        <color theme="0" tint="-0.14996795556505021"/>
      </left>
      <right style="thin">
        <color theme="0" tint="-0.14996795556505021"/>
      </right>
      <top style="thin">
        <color theme="0" tint="-0.14996795556505021"/>
      </top>
      <bottom style="thin">
        <color theme="0" tint="-0.14996795556505021"/>
      </bottom>
      <diagonal/>
    </border>
    <border>
      <left style="thin">
        <color theme="0" tint="-0.14996795556505021"/>
      </left>
      <right style="thin">
        <color auto="1"/>
      </right>
      <top style="thin">
        <color theme="0" tint="-0.14996795556505021"/>
      </top>
      <bottom style="thin">
        <color theme="0" tint="-0.14996795556505021"/>
      </bottom>
      <diagonal/>
    </border>
    <border>
      <left/>
      <right style="thin">
        <color theme="0" tint="-0.14996795556505021"/>
      </right>
      <top style="thin">
        <color theme="0" tint="-0.14996795556505021"/>
      </top>
      <bottom style="thin">
        <color auto="1"/>
      </bottom>
      <diagonal/>
    </border>
    <border>
      <left style="thin">
        <color theme="0" tint="-0.14996795556505021"/>
      </left>
      <right style="thin">
        <color theme="0" tint="-0.14996795556505021"/>
      </right>
      <top style="thin">
        <color theme="0" tint="-0.14996795556505021"/>
      </top>
      <bottom style="thin">
        <color auto="1"/>
      </bottom>
      <diagonal/>
    </border>
    <border>
      <left style="thin">
        <color theme="0" tint="-0.14996795556505021"/>
      </left>
      <right style="thin">
        <color auto="1"/>
      </right>
      <top style="thin">
        <color theme="0" tint="-0.1499679555650502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bottom style="medium">
        <color auto="1"/>
      </bottom>
      <diagonal/>
    </border>
    <border>
      <left/>
      <right style="thin">
        <color theme="4" tint="-0.499984740745262"/>
      </right>
      <top/>
      <bottom style="medium">
        <color auto="1"/>
      </bottom>
      <diagonal/>
    </border>
    <border>
      <left style="thin">
        <color theme="4" tint="-0.499984740745262"/>
      </left>
      <right/>
      <top/>
      <bottom style="medium">
        <color auto="1"/>
      </bottom>
      <diagonal/>
    </border>
    <border>
      <left/>
      <right style="medium">
        <color auto="1"/>
      </right>
      <top/>
      <bottom style="medium">
        <color auto="1"/>
      </bottom>
      <diagonal/>
    </border>
    <border>
      <left/>
      <right style="medium">
        <color auto="1"/>
      </right>
      <top style="thin">
        <color auto="1"/>
      </top>
      <bottom style="thin">
        <color auto="1"/>
      </bottom>
      <diagonal/>
    </border>
    <border>
      <left style="medium">
        <color auto="1"/>
      </left>
      <right/>
      <top style="thin">
        <color auto="1"/>
      </top>
      <bottom style="thin">
        <color auto="1"/>
      </bottom>
      <diagonal/>
    </border>
    <border>
      <left/>
      <right style="thin">
        <color theme="4" tint="-0.499984740745262"/>
      </right>
      <top style="thin">
        <color auto="1"/>
      </top>
      <bottom style="thin">
        <color auto="1"/>
      </bottom>
      <diagonal/>
    </border>
    <border>
      <left style="thin">
        <color theme="4" tint="-0.499984740745262"/>
      </left>
      <right/>
      <top style="thin">
        <color auto="1"/>
      </top>
      <bottom style="thin">
        <color auto="1"/>
      </bottom>
      <diagonal/>
    </border>
    <border>
      <left style="thin">
        <color auto="1"/>
      </left>
      <right style="thin">
        <color auto="1"/>
      </right>
      <top style="thin">
        <color auto="1"/>
      </top>
      <bottom style="thin">
        <color theme="4" tint="-0.499984740745262"/>
      </bottom>
      <diagonal/>
    </border>
    <border>
      <left style="thin">
        <color auto="1"/>
      </left>
      <right style="thin">
        <color auto="1"/>
      </right>
      <top style="thin">
        <color theme="0" tint="-0.14996795556505021"/>
      </top>
      <bottom style="thin">
        <color theme="4" tint="-0.499984740745262"/>
      </bottom>
      <diagonal/>
    </border>
    <border>
      <left style="thin">
        <color auto="1"/>
      </left>
      <right style="thin">
        <color auto="1"/>
      </right>
      <top style="thin">
        <color auto="1"/>
      </top>
      <bottom style="thin">
        <color rgb="FF004E7F"/>
      </bottom>
      <diagonal/>
    </border>
    <border>
      <left style="thin">
        <color auto="1"/>
      </left>
      <right style="thin">
        <color auto="1"/>
      </right>
      <top/>
      <bottom style="thin">
        <color theme="0" tint="-0.14996795556505021"/>
      </bottom>
      <diagonal/>
    </border>
    <border>
      <left style="thin">
        <color theme="0" tint="-0.14996795556505021"/>
      </left>
      <right style="thin">
        <color auto="1"/>
      </right>
      <top style="thin">
        <color auto="1"/>
      </top>
      <bottom style="thin">
        <color auto="1"/>
      </bottom>
      <diagonal/>
    </border>
    <border>
      <left style="thin">
        <color theme="0" tint="-0.14996795556505021"/>
      </left>
      <right style="thin">
        <color theme="0" tint="-0.14996795556505021"/>
      </right>
      <top style="thin">
        <color rgb="FF004E7F"/>
      </top>
      <bottom style="thin">
        <color theme="0" tint="-0.14996795556505021"/>
      </bottom>
      <diagonal/>
    </border>
    <border>
      <left style="thin">
        <color auto="1"/>
      </left>
      <right style="thin">
        <color theme="0" tint="-0.14996795556505021"/>
      </right>
      <top style="thin">
        <color rgb="FF004E7F"/>
      </top>
      <bottom style="thin">
        <color theme="0" tint="-0.14996795556505021"/>
      </bottom>
      <diagonal/>
    </border>
    <border>
      <left style="thin">
        <color theme="0" tint="-0.14996795556505021"/>
      </left>
      <right style="thin">
        <color auto="1"/>
      </right>
      <top style="thin">
        <color rgb="FF004E7F"/>
      </top>
      <bottom style="thin">
        <color theme="0" tint="-0.14996795556505021"/>
      </bottom>
      <diagonal/>
    </border>
    <border>
      <left/>
      <right/>
      <top style="thin">
        <color theme="0" tint="-0.14996795556505021"/>
      </top>
      <bottom/>
      <diagonal/>
    </border>
    <border>
      <left style="thin">
        <color theme="0" tint="-0.14996795556505021"/>
      </left>
      <right style="thin">
        <color auto="1"/>
      </right>
      <top style="thin">
        <color theme="0" tint="-0.14996795556505021"/>
      </top>
      <bottom/>
      <diagonal/>
    </border>
    <border>
      <left style="thin">
        <color theme="0" tint="-0.14996795556505021"/>
      </left>
      <right style="thin">
        <color auto="1"/>
      </right>
      <top style="thin">
        <color auto="1"/>
      </top>
      <bottom/>
      <diagonal/>
    </border>
    <border>
      <left/>
      <right/>
      <top style="thin">
        <color theme="0" tint="-0.14996795556505021"/>
      </top>
      <bottom style="thin">
        <color auto="1"/>
      </bottom>
      <diagonal/>
    </border>
    <border>
      <left style="thin">
        <color auto="1"/>
      </left>
      <right/>
      <top style="thin">
        <color theme="0" tint="-0.14996795556505021"/>
      </top>
      <bottom style="thin">
        <color auto="1"/>
      </bottom>
      <diagonal/>
    </border>
    <border>
      <left style="thin">
        <color auto="1"/>
      </left>
      <right style="thin">
        <color auto="1"/>
      </right>
      <top/>
      <bottom style="thin">
        <color auto="1"/>
      </bottom>
      <diagonal/>
    </border>
    <border>
      <left style="thin">
        <color theme="0" tint="-0.14996795556505021"/>
      </left>
      <right style="thin">
        <color theme="0" tint="-0.14996795556505021"/>
      </right>
      <top style="thin">
        <color auto="1"/>
      </top>
      <bottom style="thin">
        <color auto="1"/>
      </bottom>
      <diagonal/>
    </border>
    <border>
      <left style="thin">
        <color auto="1"/>
      </left>
      <right style="thin">
        <color auto="1"/>
      </right>
      <top/>
      <bottom/>
      <diagonal/>
    </border>
    <border>
      <left style="thin">
        <color auto="1"/>
      </left>
      <right/>
      <top style="thin">
        <color auto="1"/>
      </top>
      <bottom style="thin">
        <color rgb="FF004E7F"/>
      </bottom>
      <diagonal/>
    </border>
    <border>
      <left style="thin">
        <color auto="1"/>
      </left>
      <right style="thin">
        <color theme="0" tint="-0.14996795556505021"/>
      </right>
      <top style="thin">
        <color auto="1"/>
      </top>
      <bottom style="thin">
        <color rgb="FF004E7F"/>
      </bottom>
      <diagonal/>
    </border>
    <border>
      <left style="thin">
        <color theme="0" tint="-0.14996795556505021"/>
      </left>
      <right style="thin">
        <color theme="0" tint="-0.14996795556505021"/>
      </right>
      <top style="thin">
        <color auto="1"/>
      </top>
      <bottom style="thin">
        <color rgb="FF004E7F"/>
      </bottom>
      <diagonal/>
    </border>
    <border>
      <left style="thin">
        <color theme="0" tint="-0.14996795556505021"/>
      </left>
      <right style="thin">
        <color auto="1"/>
      </right>
      <top style="thin">
        <color auto="1"/>
      </top>
      <bottom style="thin">
        <color rgb="FF004E7F"/>
      </bottom>
      <diagonal/>
    </border>
    <border>
      <left style="thin">
        <color theme="0" tint="-0.14996795556505021"/>
      </left>
      <right style="thin">
        <color theme="4" tint="-0.499984740745262"/>
      </right>
      <top style="thin">
        <color auto="1"/>
      </top>
      <bottom style="thin">
        <color rgb="FF004E7F"/>
      </bottom>
      <diagonal/>
    </border>
    <border>
      <left style="thin">
        <color auto="1"/>
      </left>
      <right/>
      <top style="thin">
        <color rgb="FF004E7F"/>
      </top>
      <bottom style="thin">
        <color theme="0" tint="-0.14996795556505021"/>
      </bottom>
      <diagonal/>
    </border>
    <border>
      <left style="thin">
        <color theme="0" tint="-0.14996795556505021"/>
      </left>
      <right style="thin">
        <color theme="4" tint="-0.499984740745262"/>
      </right>
      <top style="thin">
        <color rgb="FF004E7F"/>
      </top>
      <bottom style="thin">
        <color theme="0" tint="-0.14996795556505021"/>
      </bottom>
      <diagonal/>
    </border>
    <border>
      <left style="thin">
        <color auto="1"/>
      </left>
      <right/>
      <top style="thin">
        <color theme="0" tint="-0.14996795556505021"/>
      </top>
      <bottom style="thin">
        <color theme="0" tint="-0.14996795556505021"/>
      </bottom>
      <diagonal/>
    </border>
    <border>
      <left style="thin">
        <color theme="0" tint="-0.14996795556505021"/>
      </left>
      <right style="thin">
        <color theme="4" tint="-0.499984740745262"/>
      </right>
      <top style="thin">
        <color theme="0" tint="-0.14996795556505021"/>
      </top>
      <bottom style="thin">
        <color theme="0" tint="-0.14996795556505021"/>
      </bottom>
      <diagonal/>
    </border>
    <border>
      <left style="thin">
        <color theme="0" tint="-0.14996795556505021"/>
      </left>
      <right style="thin">
        <color theme="4" tint="-0.499984740745262"/>
      </right>
      <top style="thin">
        <color theme="0" tint="-0.14996795556505021"/>
      </top>
      <bottom style="thin">
        <color auto="1"/>
      </bottom>
      <diagonal/>
    </border>
    <border>
      <left style="thin">
        <color auto="1"/>
      </left>
      <right style="thin">
        <color theme="0" tint="-0.14996795556505021"/>
      </right>
      <top style="thin">
        <color auto="1"/>
      </top>
      <bottom/>
      <diagonal/>
    </border>
    <border>
      <left style="thin">
        <color theme="0" tint="-0.14996795556505021"/>
      </left>
      <right style="thin">
        <color theme="0" tint="-0.14996795556505021"/>
      </right>
      <top style="thin">
        <color auto="1"/>
      </top>
      <bottom/>
      <diagonal/>
    </border>
    <border>
      <left style="thin">
        <color auto="1"/>
      </left>
      <right style="thin">
        <color theme="0" tint="-0.14996795556505021"/>
      </right>
      <top style="thin">
        <color theme="0" tint="-0.14996795556505021"/>
      </top>
      <bottom/>
      <diagonal/>
    </border>
    <border>
      <left style="thin">
        <color theme="0" tint="-0.14996795556505021"/>
      </left>
      <right style="thin">
        <color theme="0" tint="-0.14996795556505021"/>
      </right>
      <top style="thin">
        <color theme="0" tint="-0.14996795556505021"/>
      </top>
      <bottom/>
      <diagonal/>
    </border>
    <border>
      <left/>
      <right/>
      <top style="thin">
        <color theme="0" tint="-0.14996795556505021"/>
      </top>
      <bottom style="thin">
        <color theme="0" tint="-0.14996795556505021"/>
      </bottom>
      <diagonal/>
    </border>
    <border>
      <left style="thin">
        <color theme="0" tint="-0.14996795556505021"/>
      </left>
      <right/>
      <top style="thin">
        <color auto="1"/>
      </top>
      <bottom style="thin">
        <color auto="1"/>
      </bottom>
      <diagonal/>
    </border>
    <border>
      <left style="thin">
        <color theme="0" tint="-0.14996795556505021"/>
      </left>
      <right/>
      <top style="thin">
        <color auto="1"/>
      </top>
      <bottom/>
      <diagonal/>
    </border>
    <border>
      <left style="thin">
        <color theme="0" tint="-0.14996795556505021"/>
      </left>
      <right/>
      <top style="thin">
        <color theme="0" tint="-0.14996795556505021"/>
      </top>
      <bottom/>
      <diagonal/>
    </border>
    <border>
      <left style="thin">
        <color theme="0" tint="-0.14996795556505021"/>
      </left>
      <right/>
      <top style="thin">
        <color theme="0" tint="-0.14996795556505021"/>
      </top>
      <bottom style="thin">
        <color auto="1"/>
      </bottom>
      <diagonal/>
    </border>
    <border>
      <left style="thin">
        <color auto="1"/>
      </left>
      <right style="thin">
        <color auto="1"/>
      </right>
      <top style="thin">
        <color theme="0" tint="-0.14996795556505021"/>
      </top>
      <bottom/>
      <diagonal/>
    </border>
    <border>
      <left/>
      <right style="thin">
        <color auto="1"/>
      </right>
      <top style="thin">
        <color theme="0" tint="-0.14996795556505021"/>
      </top>
      <bottom/>
      <diagonal/>
    </border>
    <border>
      <left/>
      <right/>
      <top style="thin">
        <color auto="1"/>
      </top>
      <bottom style="thin">
        <color theme="0" tint="-0.14996795556505021"/>
      </bottom>
      <diagonal/>
    </border>
    <border>
      <left/>
      <right style="thin">
        <color theme="0" tint="-0.14996795556505021"/>
      </right>
      <top style="thin">
        <color theme="0" tint="-0.14996795556505021"/>
      </top>
      <bottom/>
      <diagonal/>
    </border>
    <border>
      <left/>
      <right/>
      <top/>
      <bottom style="thin">
        <color theme="0" tint="-0.14996795556505021"/>
      </bottom>
      <diagonal/>
    </border>
    <border>
      <left/>
      <right style="thin">
        <color theme="0" tint="-0.14996795556505021"/>
      </right>
      <top style="thin">
        <color auto="1"/>
      </top>
      <bottom/>
      <diagonal/>
    </border>
    <border>
      <left/>
      <right style="thin">
        <color theme="0" tint="-0.14996795556505021"/>
      </right>
      <top style="thin">
        <color auto="1"/>
      </top>
      <bottom style="thin">
        <color auto="1"/>
      </bottom>
      <diagonal/>
    </border>
    <border>
      <left/>
      <right style="thin">
        <color theme="0" tint="-0.14996795556505021"/>
      </right>
      <top style="thin">
        <color auto="1"/>
      </top>
      <bottom style="thin">
        <color rgb="FF004E7F"/>
      </bottom>
      <diagonal/>
    </border>
    <border>
      <left/>
      <right style="thin">
        <color theme="0" tint="-0.14996795556505021"/>
      </right>
      <top style="thin">
        <color rgb="FF004E7F"/>
      </top>
      <bottom style="thin">
        <color theme="0" tint="-0.14996795556505021"/>
      </bottom>
      <diagonal/>
    </border>
    <border>
      <left style="medium">
        <color auto="1"/>
      </left>
      <right/>
      <top style="thin">
        <color auto="1"/>
      </top>
      <bottom style="thin">
        <color theme="4" tint="-0.499984740745262"/>
      </bottom>
      <diagonal/>
    </border>
    <border>
      <left/>
      <right style="thin">
        <color theme="4" tint="-0.499984740745262"/>
      </right>
      <top style="thin">
        <color auto="1"/>
      </top>
      <bottom style="thin">
        <color theme="4" tint="-0.499984740745262"/>
      </bottom>
      <diagonal/>
    </border>
    <border>
      <left style="thin">
        <color theme="4" tint="-0.499984740745262"/>
      </left>
      <right/>
      <top style="thin">
        <color auto="1"/>
      </top>
      <bottom style="thin">
        <color theme="4" tint="-0.499984740745262"/>
      </bottom>
      <diagonal/>
    </border>
    <border>
      <left/>
      <right style="medium">
        <color auto="1"/>
      </right>
      <top style="thin">
        <color auto="1"/>
      </top>
      <bottom style="thin">
        <color theme="4" tint="-0.499984740745262"/>
      </bottom>
      <diagonal/>
    </border>
    <border>
      <left/>
      <right/>
      <top style="thin">
        <color auto="1"/>
      </top>
      <bottom style="thin">
        <color theme="4" tint="-0.499984740745262"/>
      </bottom>
      <diagonal/>
    </border>
    <border>
      <left/>
      <right style="thin">
        <color auto="1"/>
      </right>
      <top style="thin">
        <color auto="1"/>
      </top>
      <bottom style="thin">
        <color theme="4" tint="-0.499984740745262"/>
      </bottom>
      <diagonal/>
    </border>
    <border>
      <left/>
      <right style="thin">
        <color auto="1"/>
      </right>
      <top/>
      <bottom style="medium">
        <color auto="1"/>
      </bottom>
      <diagonal/>
    </border>
    <border>
      <left style="thin">
        <color auto="1"/>
      </left>
      <right/>
      <top style="thin">
        <color auto="1"/>
      </top>
      <bottom style="thin">
        <color theme="4" tint="-0.499984740745262"/>
      </bottom>
      <diagonal/>
    </border>
    <border>
      <left style="thin">
        <color auto="1"/>
      </left>
      <right/>
      <top/>
      <bottom style="medium">
        <color auto="1"/>
      </bottom>
      <diagonal/>
    </border>
    <border>
      <left style="thin">
        <color auto="1"/>
      </left>
      <right/>
      <top style="thin">
        <color auto="1"/>
      </top>
      <bottom style="thin">
        <color theme="0" tint="-0.14996795556505021"/>
      </bottom>
      <diagonal/>
    </border>
  </borders>
  <cellStyleXfs count="45">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9" fontId="1" fillId="0" borderId="0" applyFont="0" applyFill="0" applyBorder="0" applyAlignment="0" applyProtection="0"/>
    <xf numFmtId="43" fontId="1" fillId="0" borderId="0" applyFont="0" applyFill="0" applyBorder="0" applyAlignment="0" applyProtection="0"/>
    <xf numFmtId="0" fontId="36" fillId="0" borderId="0" applyNumberFormat="0" applyFill="0" applyBorder="0" applyAlignment="0" applyProtection="0"/>
  </cellStyleXfs>
  <cellXfs count="399">
    <xf numFmtId="0" fontId="0" fillId="0" borderId="0" xfId="0"/>
    <xf numFmtId="0" fontId="0" fillId="0" borderId="0" xfId="0"/>
    <xf numFmtId="0" fontId="0" fillId="0" borderId="0" xfId="0" applyBorder="1"/>
    <xf numFmtId="0" fontId="20" fillId="0" borderId="0" xfId="0" applyFont="1"/>
    <xf numFmtId="0" fontId="19" fillId="0" borderId="0" xfId="0" applyFont="1" applyAlignment="1">
      <alignment wrapText="1"/>
    </xf>
    <xf numFmtId="0" fontId="19" fillId="0" borderId="0" xfId="0" applyFont="1" applyBorder="1" applyAlignment="1">
      <alignment wrapText="1"/>
    </xf>
    <xf numFmtId="0" fontId="21" fillId="0" borderId="0" xfId="0" applyFont="1"/>
    <xf numFmtId="0" fontId="22" fillId="0" borderId="0" xfId="0" applyFont="1"/>
    <xf numFmtId="0" fontId="22" fillId="0" borderId="0" xfId="0" applyFont="1" applyProtection="1">
      <protection locked="0"/>
    </xf>
    <xf numFmtId="0" fontId="18" fillId="0" borderId="0" xfId="0" applyFont="1" applyBorder="1" applyProtection="1">
      <protection locked="0"/>
    </xf>
    <xf numFmtId="164" fontId="18" fillId="0" borderId="0" xfId="42" applyNumberFormat="1" applyFont="1" applyBorder="1" applyProtection="1">
      <protection locked="0"/>
    </xf>
    <xf numFmtId="0" fontId="18" fillId="0" borderId="0" xfId="0" applyFont="1"/>
    <xf numFmtId="0" fontId="18" fillId="0" borderId="0" xfId="0" applyFont="1" applyAlignment="1">
      <alignment horizontal="center"/>
    </xf>
    <xf numFmtId="0" fontId="18" fillId="0" borderId="0" xfId="0" applyFont="1" applyFill="1"/>
    <xf numFmtId="0" fontId="18" fillId="0" borderId="0" xfId="0" applyFont="1" applyBorder="1"/>
    <xf numFmtId="0" fontId="18" fillId="0" borderId="0" xfId="0" applyFont="1" applyBorder="1" applyAlignment="1">
      <alignment wrapText="1"/>
    </xf>
    <xf numFmtId="0" fontId="0" fillId="0" borderId="0" xfId="0" applyFill="1"/>
    <xf numFmtId="0" fontId="23" fillId="0" borderId="0" xfId="0" applyFont="1" applyBorder="1" applyAlignment="1"/>
    <xf numFmtId="0" fontId="20" fillId="0" borderId="0" xfId="0" applyFont="1" applyAlignment="1">
      <alignment horizontal="left" vertical="center"/>
    </xf>
    <xf numFmtId="0" fontId="19" fillId="0" borderId="0" xfId="0" applyFont="1" applyBorder="1" applyAlignment="1">
      <alignment horizontal="left" vertical="center"/>
    </xf>
    <xf numFmtId="0" fontId="19" fillId="0" borderId="0" xfId="0" applyFont="1" applyFill="1" applyBorder="1" applyAlignment="1">
      <alignment horizontal="left" vertical="center"/>
    </xf>
    <xf numFmtId="0" fontId="19" fillId="0" borderId="0" xfId="0" applyFont="1" applyFill="1" applyBorder="1" applyAlignment="1">
      <alignment horizontal="left" vertical="center" wrapText="1"/>
    </xf>
    <xf numFmtId="0" fontId="24" fillId="0" borderId="0" xfId="0" applyFont="1" applyFill="1" applyBorder="1" applyAlignment="1">
      <alignment horizontal="left" vertical="center"/>
    </xf>
    <xf numFmtId="0" fontId="24" fillId="0" borderId="0" xfId="0" applyFont="1" applyFill="1" applyBorder="1"/>
    <xf numFmtId="16" fontId="19" fillId="0" borderId="0" xfId="0" applyNumberFormat="1" applyFont="1" applyFill="1" applyBorder="1" applyAlignment="1">
      <alignment horizontal="left" vertical="center"/>
    </xf>
    <xf numFmtId="0" fontId="19" fillId="0" borderId="0" xfId="0" applyFont="1" applyBorder="1" applyAlignment="1">
      <alignment horizontal="center" wrapText="1"/>
    </xf>
    <xf numFmtId="0" fontId="26" fillId="0" borderId="0" xfId="0" applyFont="1"/>
    <xf numFmtId="0" fontId="26" fillId="0" borderId="0" xfId="0" applyFont="1" applyBorder="1" applyAlignment="1">
      <alignment wrapText="1"/>
    </xf>
    <xf numFmtId="0" fontId="26" fillId="35" borderId="0" xfId="0" applyFont="1" applyFill="1" applyAlignment="1">
      <alignment horizontal="left" vertical="center"/>
    </xf>
    <xf numFmtId="0" fontId="26" fillId="35" borderId="0" xfId="0" applyFont="1" applyFill="1" applyAlignment="1">
      <alignment horizontal="left" vertical="center" wrapText="1"/>
    </xf>
    <xf numFmtId="0" fontId="26" fillId="34" borderId="0" xfId="0" applyFont="1" applyFill="1" applyAlignment="1">
      <alignment horizontal="left" vertical="center"/>
    </xf>
    <xf numFmtId="0" fontId="26" fillId="34" borderId="0" xfId="0" applyFont="1" applyFill="1" applyBorder="1" applyAlignment="1">
      <alignment horizontal="left" vertical="center" wrapText="1"/>
    </xf>
    <xf numFmtId="0" fontId="26" fillId="37" borderId="0" xfId="0" applyFont="1" applyFill="1" applyAlignment="1">
      <alignment horizontal="left" vertical="center"/>
    </xf>
    <xf numFmtId="0" fontId="26" fillId="37" borderId="0" xfId="0" applyFont="1" applyFill="1" applyBorder="1" applyAlignment="1">
      <alignment horizontal="left" vertical="center" wrapText="1"/>
    </xf>
    <xf numFmtId="0" fontId="26" fillId="37" borderId="0" xfId="0" applyFont="1" applyFill="1" applyAlignment="1">
      <alignment horizontal="left" vertical="center" wrapText="1"/>
    </xf>
    <xf numFmtId="0" fontId="26" fillId="0" borderId="0" xfId="0" applyFont="1" applyAlignment="1">
      <alignment wrapText="1"/>
    </xf>
    <xf numFmtId="0" fontId="26" fillId="38" borderId="0" xfId="0" applyFont="1" applyFill="1" applyAlignment="1">
      <alignment horizontal="left" vertical="center"/>
    </xf>
    <xf numFmtId="0" fontId="26" fillId="38" borderId="0" xfId="0" applyFont="1" applyFill="1" applyAlignment="1">
      <alignment horizontal="left" vertical="center" wrapText="1"/>
    </xf>
    <xf numFmtId="0" fontId="26" fillId="0" borderId="0" xfId="0" applyFont="1" applyBorder="1"/>
    <xf numFmtId="0" fontId="27" fillId="33" borderId="29" xfId="0" applyFont="1" applyFill="1" applyBorder="1" applyAlignment="1">
      <alignment horizontal="center" vertical="center"/>
    </xf>
    <xf numFmtId="0" fontId="27" fillId="33" borderId="28" xfId="0" applyFont="1" applyFill="1" applyBorder="1" applyAlignment="1">
      <alignment horizontal="left" vertical="center"/>
    </xf>
    <xf numFmtId="0" fontId="26" fillId="38" borderId="31" xfId="0" applyFont="1" applyFill="1" applyBorder="1" applyAlignment="1">
      <alignment horizontal="center" vertical="center" wrapText="1"/>
    </xf>
    <xf numFmtId="0" fontId="26" fillId="38" borderId="34" xfId="0" applyFont="1" applyFill="1" applyBorder="1" applyAlignment="1">
      <alignment horizontal="left" vertical="center"/>
    </xf>
    <xf numFmtId="0" fontId="26" fillId="38" borderId="36" xfId="0" applyFont="1" applyFill="1" applyBorder="1" applyAlignment="1">
      <alignment horizontal="left" vertical="center"/>
    </xf>
    <xf numFmtId="0" fontId="26" fillId="38" borderId="32" xfId="0" applyFont="1" applyFill="1" applyBorder="1" applyAlignment="1">
      <alignment horizontal="center" vertical="center" wrapText="1"/>
    </xf>
    <xf numFmtId="0" fontId="26" fillId="0" borderId="32" xfId="0" applyFont="1" applyFill="1" applyBorder="1" applyAlignment="1">
      <alignment horizontal="center" vertical="center" wrapText="1"/>
    </xf>
    <xf numFmtId="0" fontId="26" fillId="0" borderId="33" xfId="0" applyFont="1" applyFill="1" applyBorder="1" applyAlignment="1">
      <alignment horizontal="center" vertical="center" wrapText="1"/>
    </xf>
    <xf numFmtId="0" fontId="26" fillId="38" borderId="35" xfId="0" applyFont="1" applyFill="1" applyBorder="1"/>
    <xf numFmtId="0" fontId="31" fillId="0" borderId="0" xfId="0" applyFont="1"/>
    <xf numFmtId="0" fontId="33" fillId="0" borderId="0" xfId="0" applyFont="1"/>
    <xf numFmtId="0" fontId="27" fillId="36" borderId="19" xfId="0" applyFont="1" applyFill="1" applyBorder="1" applyAlignment="1">
      <alignment wrapText="1"/>
    </xf>
    <xf numFmtId="0" fontId="26" fillId="0" borderId="0" xfId="0" applyFont="1" applyBorder="1" applyAlignment="1">
      <alignment horizontal="center" wrapText="1"/>
    </xf>
    <xf numFmtId="0" fontId="27" fillId="0" borderId="30" xfId="0" applyFont="1" applyBorder="1" applyAlignment="1">
      <alignment horizontal="center" vertical="center" wrapText="1"/>
    </xf>
    <xf numFmtId="0" fontId="27" fillId="0" borderId="19" xfId="0" applyFont="1" applyBorder="1" applyAlignment="1">
      <alignment horizontal="center" vertical="center" wrapText="1"/>
    </xf>
    <xf numFmtId="164" fontId="27" fillId="0" borderId="27" xfId="0" applyNumberFormat="1" applyFont="1" applyBorder="1" applyAlignment="1">
      <alignment horizontal="center" vertical="center" wrapText="1"/>
    </xf>
    <xf numFmtId="164" fontId="27" fillId="0" borderId="28" xfId="0" applyNumberFormat="1" applyFont="1" applyBorder="1" applyAlignment="1">
      <alignment horizontal="center"/>
    </xf>
    <xf numFmtId="0" fontId="19" fillId="0" borderId="0" xfId="0" applyFont="1" applyBorder="1"/>
    <xf numFmtId="0" fontId="27" fillId="0" borderId="0" xfId="0" applyFont="1" applyFill="1" applyBorder="1" applyAlignment="1" applyProtection="1">
      <alignment wrapText="1"/>
      <protection locked="0"/>
    </xf>
    <xf numFmtId="0" fontId="26" fillId="0" borderId="0" xfId="0" applyFont="1" applyBorder="1" applyProtection="1">
      <protection locked="0"/>
    </xf>
    <xf numFmtId="164" fontId="26" fillId="0" borderId="0" xfId="42" applyNumberFormat="1" applyFont="1" applyBorder="1" applyProtection="1">
      <protection locked="0"/>
    </xf>
    <xf numFmtId="0" fontId="27" fillId="0" borderId="14" xfId="0" applyFont="1" applyBorder="1" applyAlignment="1" applyProtection="1">
      <alignment vertical="center" textRotation="180" wrapText="1"/>
      <protection locked="0"/>
    </xf>
    <xf numFmtId="0" fontId="26" fillId="0" borderId="0" xfId="0" applyFont="1" applyFill="1" applyBorder="1" applyAlignment="1" applyProtection="1">
      <alignment horizontal="center" vertical="center" textRotation="180"/>
      <protection locked="0"/>
    </xf>
    <xf numFmtId="164" fontId="26" fillId="0" borderId="13" xfId="42" applyNumberFormat="1" applyFont="1" applyFill="1" applyBorder="1" applyAlignment="1" applyProtection="1">
      <alignment horizontal="center" vertical="center" textRotation="180" wrapText="1"/>
      <protection locked="0"/>
    </xf>
    <xf numFmtId="0" fontId="26" fillId="0" borderId="12" xfId="0" applyFont="1" applyFill="1" applyBorder="1" applyAlignment="1" applyProtection="1">
      <alignment horizontal="center" vertical="center" textRotation="180"/>
      <protection locked="0"/>
    </xf>
    <xf numFmtId="164" fontId="26" fillId="0" borderId="25" xfId="42" applyNumberFormat="1" applyFont="1" applyFill="1" applyBorder="1" applyAlignment="1" applyProtection="1">
      <alignment horizontal="center" vertical="center" textRotation="180" wrapText="1"/>
      <protection locked="0"/>
    </xf>
    <xf numFmtId="164" fontId="26" fillId="0" borderId="0" xfId="42" applyNumberFormat="1" applyFont="1" applyFill="1" applyBorder="1" applyAlignment="1" applyProtection="1">
      <alignment horizontal="center" vertical="center" textRotation="180" wrapText="1"/>
      <protection locked="0"/>
    </xf>
    <xf numFmtId="164" fontId="26" fillId="0" borderId="24" xfId="42" applyNumberFormat="1" applyFont="1" applyFill="1" applyBorder="1" applyAlignment="1" applyProtection="1">
      <alignment horizontal="center" vertical="center" textRotation="180" wrapText="1"/>
      <protection locked="0"/>
    </xf>
    <xf numFmtId="0" fontId="26" fillId="0" borderId="26" xfId="0" applyFont="1" applyFill="1" applyBorder="1" applyAlignment="1" applyProtection="1">
      <alignment horizontal="center" vertical="center" textRotation="180"/>
      <protection locked="0"/>
    </xf>
    <xf numFmtId="0" fontId="26" fillId="0" borderId="0" xfId="0" applyFont="1" applyBorder="1" applyAlignment="1" applyProtection="1">
      <alignment horizontal="center"/>
      <protection locked="0"/>
    </xf>
    <xf numFmtId="0" fontId="26" fillId="0" borderId="17" xfId="0" applyFont="1" applyBorder="1" applyAlignment="1" applyProtection="1">
      <alignment horizontal="center"/>
      <protection locked="0"/>
    </xf>
    <xf numFmtId="0" fontId="26" fillId="0" borderId="22" xfId="0" applyFont="1" applyBorder="1" applyAlignment="1" applyProtection="1">
      <alignment horizontal="center" vertical="center" textRotation="180" wrapText="1"/>
      <protection locked="0"/>
    </xf>
    <xf numFmtId="0" fontId="26" fillId="0" borderId="16" xfId="0" applyFont="1" applyBorder="1" applyAlignment="1" applyProtection="1">
      <alignment horizontal="center" vertical="center" textRotation="180" wrapText="1"/>
      <protection locked="0"/>
    </xf>
    <xf numFmtId="0" fontId="26" fillId="0" borderId="22" xfId="0" applyFont="1" applyFill="1" applyBorder="1" applyAlignment="1" applyProtection="1">
      <alignment horizontal="center" vertical="center" textRotation="180" wrapText="1"/>
      <protection locked="0"/>
    </xf>
    <xf numFmtId="0" fontId="26" fillId="0" borderId="16" xfId="0" applyFont="1" applyFill="1" applyBorder="1" applyAlignment="1" applyProtection="1">
      <alignment horizontal="center" vertical="center" textRotation="180" wrapText="1"/>
      <protection locked="0"/>
    </xf>
    <xf numFmtId="0" fontId="26" fillId="0" borderId="23" xfId="0" applyFont="1" applyBorder="1" applyAlignment="1" applyProtection="1">
      <alignment horizontal="center" vertical="center" textRotation="180" wrapText="1"/>
      <protection locked="0"/>
    </xf>
    <xf numFmtId="0" fontId="27" fillId="0" borderId="27" xfId="0" applyFont="1" applyBorder="1" applyAlignment="1" applyProtection="1">
      <alignment horizontal="center"/>
      <protection locked="0"/>
    </xf>
    <xf numFmtId="0" fontId="27" fillId="0" borderId="28" xfId="0" applyFont="1" applyBorder="1" applyAlignment="1" applyProtection="1">
      <alignment horizontal="center"/>
      <protection locked="0"/>
    </xf>
    <xf numFmtId="0" fontId="27" fillId="0" borderId="27" xfId="0" applyFont="1" applyFill="1" applyBorder="1" applyAlignment="1" applyProtection="1">
      <alignment horizontal="center"/>
      <protection locked="0"/>
    </xf>
    <xf numFmtId="0" fontId="26" fillId="0" borderId="57" xfId="0" applyFont="1" applyBorder="1" applyAlignment="1" applyProtection="1">
      <alignment horizontal="center"/>
      <protection locked="0"/>
    </xf>
    <xf numFmtId="164" fontId="26" fillId="0" borderId="58" xfId="42" applyNumberFormat="1" applyFont="1" applyBorder="1" applyAlignment="1" applyProtection="1">
      <alignment horizontal="center"/>
      <protection locked="0"/>
    </xf>
    <xf numFmtId="0" fontId="26" fillId="0" borderId="59" xfId="0" applyFont="1" applyBorder="1" applyAlignment="1" applyProtection="1">
      <alignment horizontal="center"/>
      <protection locked="0"/>
    </xf>
    <xf numFmtId="164" fontId="26" fillId="0" borderId="56" xfId="42" applyNumberFormat="1" applyFont="1" applyBorder="1" applyAlignment="1" applyProtection="1">
      <alignment horizontal="center"/>
      <protection locked="0"/>
    </xf>
    <xf numFmtId="0" fontId="26" fillId="0" borderId="27" xfId="0" applyFont="1" applyBorder="1" applyAlignment="1" applyProtection="1">
      <alignment horizontal="center"/>
      <protection locked="0"/>
    </xf>
    <xf numFmtId="164" fontId="26" fillId="0" borderId="27" xfId="42" applyNumberFormat="1" applyFont="1" applyBorder="1" applyAlignment="1" applyProtection="1">
      <alignment horizontal="center"/>
      <protection locked="0"/>
    </xf>
    <xf numFmtId="0" fontId="26" fillId="0" borderId="0" xfId="0" applyFont="1" applyBorder="1" applyAlignment="1" applyProtection="1">
      <alignment horizontal="center" vertical="center" textRotation="180" wrapText="1"/>
      <protection locked="0"/>
    </xf>
    <xf numFmtId="0" fontId="27" fillId="0" borderId="19" xfId="0" applyFont="1" applyBorder="1" applyAlignment="1" applyProtection="1">
      <alignment horizontal="center"/>
      <protection locked="0"/>
    </xf>
    <xf numFmtId="0" fontId="34" fillId="0" borderId="0" xfId="0" applyFont="1" applyFill="1" applyBorder="1" applyAlignment="1"/>
    <xf numFmtId="0" fontId="26" fillId="0" borderId="19" xfId="0" applyFont="1" applyBorder="1" applyAlignment="1">
      <alignment horizontal="center" vertical="center"/>
    </xf>
    <xf numFmtId="0" fontId="26" fillId="0" borderId="19" xfId="0" applyFont="1" applyBorder="1" applyAlignment="1">
      <alignment horizontal="center" vertical="center" wrapText="1"/>
    </xf>
    <xf numFmtId="0" fontId="26" fillId="38" borderId="32" xfId="0" applyFont="1" applyFill="1" applyBorder="1" applyAlignment="1">
      <alignment horizontal="center" vertical="center"/>
    </xf>
    <xf numFmtId="0" fontId="26" fillId="0" borderId="32" xfId="0" applyFont="1" applyFill="1" applyBorder="1" applyAlignment="1">
      <alignment horizontal="center" vertical="center"/>
    </xf>
    <xf numFmtId="0" fontId="26" fillId="0" borderId="32" xfId="0" applyFont="1" applyBorder="1" applyAlignment="1">
      <alignment horizontal="center" vertical="center"/>
    </xf>
    <xf numFmtId="164" fontId="27" fillId="0" borderId="32" xfId="42" applyNumberFormat="1" applyFont="1" applyBorder="1" applyAlignment="1">
      <alignment horizontal="center" vertical="center"/>
    </xf>
    <xf numFmtId="0" fontId="26" fillId="39" borderId="32" xfId="0" applyFont="1" applyFill="1" applyBorder="1" applyAlignment="1">
      <alignment horizontal="center" vertical="center"/>
    </xf>
    <xf numFmtId="164" fontId="27" fillId="39" borderId="32" xfId="42" applyNumberFormat="1" applyFont="1" applyFill="1" applyBorder="1" applyAlignment="1">
      <alignment horizontal="center" vertical="center"/>
    </xf>
    <xf numFmtId="164" fontId="27" fillId="38" borderId="32" xfId="42" applyNumberFormat="1" applyFont="1" applyFill="1" applyBorder="1" applyAlignment="1">
      <alignment horizontal="right" vertical="center" indent="2"/>
    </xf>
    <xf numFmtId="164" fontId="26" fillId="38" borderId="32" xfId="42" applyNumberFormat="1" applyFont="1" applyFill="1" applyBorder="1" applyAlignment="1">
      <alignment horizontal="right" vertical="center" indent="2"/>
    </xf>
    <xf numFmtId="164" fontId="27" fillId="0" borderId="32" xfId="42" applyNumberFormat="1" applyFont="1" applyFill="1" applyBorder="1" applyAlignment="1">
      <alignment horizontal="right" vertical="center" indent="2"/>
    </xf>
    <xf numFmtId="164" fontId="26" fillId="0" borderId="32" xfId="42" applyNumberFormat="1" applyFont="1" applyFill="1" applyBorder="1" applyAlignment="1">
      <alignment horizontal="right" vertical="center" indent="2"/>
    </xf>
    <xf numFmtId="164" fontId="26" fillId="0" borderId="32" xfId="42" applyNumberFormat="1" applyFont="1" applyBorder="1" applyAlignment="1">
      <alignment horizontal="right" vertical="center" indent="2"/>
    </xf>
    <xf numFmtId="164" fontId="26" fillId="39" borderId="32" xfId="42" applyNumberFormat="1" applyFont="1" applyFill="1" applyBorder="1" applyAlignment="1">
      <alignment horizontal="right" vertical="center" indent="2"/>
    </xf>
    <xf numFmtId="0" fontId="26" fillId="0" borderId="18" xfId="0" applyFont="1" applyBorder="1" applyAlignment="1" applyProtection="1">
      <alignment horizontal="right" indent="1"/>
      <protection locked="0"/>
    </xf>
    <xf numFmtId="0" fontId="26" fillId="0" borderId="0" xfId="0" applyFont="1" applyBorder="1" applyAlignment="1" applyProtection="1">
      <alignment horizontal="right" indent="1"/>
      <protection locked="0"/>
    </xf>
    <xf numFmtId="0" fontId="26" fillId="0" borderId="15" xfId="0" applyFont="1" applyBorder="1" applyAlignment="1" applyProtection="1">
      <alignment horizontal="right" indent="1"/>
      <protection locked="0"/>
    </xf>
    <xf numFmtId="0" fontId="26" fillId="0" borderId="26" xfId="0" applyFont="1" applyBorder="1" applyAlignment="1" applyProtection="1">
      <alignment horizontal="right" indent="1"/>
      <protection locked="0"/>
    </xf>
    <xf numFmtId="164" fontId="26" fillId="0" borderId="11" xfId="42" applyNumberFormat="1" applyFont="1" applyBorder="1" applyAlignment="1" applyProtection="1">
      <alignment horizontal="right" indent="1"/>
      <protection locked="0"/>
    </xf>
    <xf numFmtId="164" fontId="26" fillId="0" borderId="24" xfId="42" applyNumberFormat="1" applyFont="1" applyBorder="1" applyAlignment="1" applyProtection="1">
      <alignment horizontal="right" indent="1"/>
      <protection locked="0"/>
    </xf>
    <xf numFmtId="164" fontId="26" fillId="0" borderId="0" xfId="42" applyNumberFormat="1" applyFont="1" applyBorder="1" applyAlignment="1" applyProtection="1">
      <alignment horizontal="right" indent="1"/>
      <protection locked="0"/>
    </xf>
    <xf numFmtId="0" fontId="26" fillId="0" borderId="12" xfId="0" applyFont="1" applyBorder="1" applyAlignment="1" applyProtection="1">
      <alignment horizontal="right" indent="1"/>
      <protection locked="0"/>
    </xf>
    <xf numFmtId="0" fontId="26" fillId="0" borderId="0" xfId="0" applyFont="1" applyFill="1" applyBorder="1" applyAlignment="1" applyProtection="1">
      <alignment horizontal="right" indent="1"/>
      <protection locked="0"/>
    </xf>
    <xf numFmtId="0" fontId="26" fillId="0" borderId="21" xfId="0" applyFont="1" applyBorder="1" applyAlignment="1" applyProtection="1">
      <alignment horizontal="right" indent="1"/>
      <protection locked="0"/>
    </xf>
    <xf numFmtId="0" fontId="26" fillId="0" borderId="17" xfId="0" applyFont="1" applyBorder="1" applyAlignment="1" applyProtection="1">
      <alignment horizontal="right" indent="1"/>
      <protection locked="0"/>
    </xf>
    <xf numFmtId="0" fontId="26" fillId="0" borderId="20" xfId="0" applyFont="1" applyBorder="1" applyAlignment="1" applyProtection="1">
      <alignment horizontal="right" indent="1"/>
      <protection locked="0"/>
    </xf>
    <xf numFmtId="0" fontId="26" fillId="0" borderId="52" xfId="0" applyFont="1" applyBorder="1" applyAlignment="1" applyProtection="1">
      <alignment horizontal="right" indent="1"/>
      <protection locked="0"/>
    </xf>
    <xf numFmtId="164" fontId="26" fillId="0" borderId="53" xfId="42" applyNumberFormat="1" applyFont="1" applyBorder="1" applyAlignment="1" applyProtection="1">
      <alignment horizontal="right" indent="1"/>
      <protection locked="0"/>
    </xf>
    <xf numFmtId="0" fontId="26" fillId="0" borderId="54" xfId="0" applyFont="1" applyBorder="1" applyAlignment="1" applyProtection="1">
      <alignment horizontal="right" indent="1"/>
      <protection locked="0"/>
    </xf>
    <xf numFmtId="164" fontId="26" fillId="0" borderId="55" xfId="42" applyNumberFormat="1" applyFont="1" applyBorder="1" applyAlignment="1" applyProtection="1">
      <alignment horizontal="right" indent="1"/>
      <protection locked="0"/>
    </xf>
    <xf numFmtId="0" fontId="26" fillId="0" borderId="10" xfId="0" applyFont="1" applyBorder="1" applyAlignment="1" applyProtection="1">
      <alignment horizontal="right" indent="1"/>
      <protection locked="0"/>
    </xf>
    <xf numFmtId="164" fontId="26" fillId="0" borderId="10" xfId="42" applyNumberFormat="1" applyFont="1" applyBorder="1" applyAlignment="1" applyProtection="1">
      <alignment horizontal="right" indent="1"/>
      <protection locked="0"/>
    </xf>
    <xf numFmtId="165" fontId="26" fillId="38" borderId="41" xfId="43" applyNumberFormat="1" applyFont="1" applyFill="1" applyBorder="1" applyAlignment="1">
      <alignment horizontal="right" indent="1"/>
    </xf>
    <xf numFmtId="165" fontId="26" fillId="38" borderId="42" xfId="43" applyNumberFormat="1" applyFont="1" applyFill="1" applyBorder="1" applyAlignment="1">
      <alignment horizontal="right" indent="1"/>
    </xf>
    <xf numFmtId="165" fontId="26" fillId="38" borderId="43" xfId="43" applyNumberFormat="1" applyFont="1" applyFill="1" applyBorder="1" applyAlignment="1">
      <alignment horizontal="right" indent="1"/>
    </xf>
    <xf numFmtId="165" fontId="26" fillId="38" borderId="38" xfId="43" applyNumberFormat="1" applyFont="1" applyFill="1" applyBorder="1" applyAlignment="1">
      <alignment horizontal="right" indent="1"/>
    </xf>
    <xf numFmtId="165" fontId="26" fillId="0" borderId="44" xfId="43" applyNumberFormat="1" applyFont="1" applyFill="1" applyBorder="1" applyAlignment="1">
      <alignment horizontal="right" indent="1"/>
    </xf>
    <xf numFmtId="165" fontId="26" fillId="0" borderId="45" xfId="43" applyNumberFormat="1" applyFont="1" applyFill="1" applyBorder="1" applyAlignment="1">
      <alignment horizontal="right" indent="1"/>
    </xf>
    <xf numFmtId="165" fontId="26" fillId="0" borderId="46" xfId="43" applyNumberFormat="1" applyFont="1" applyFill="1" applyBorder="1" applyAlignment="1">
      <alignment horizontal="right" indent="1"/>
    </xf>
    <xf numFmtId="165" fontId="26" fillId="0" borderId="39" xfId="43" applyNumberFormat="1" applyFont="1" applyFill="1" applyBorder="1" applyAlignment="1">
      <alignment horizontal="right" indent="1"/>
    </xf>
    <xf numFmtId="165" fontId="26" fillId="38" borderId="44" xfId="43" applyNumberFormat="1" applyFont="1" applyFill="1" applyBorder="1" applyAlignment="1">
      <alignment horizontal="right" indent="1"/>
    </xf>
    <xf numFmtId="165" fontId="26" fillId="38" borderId="45" xfId="43" applyNumberFormat="1" applyFont="1" applyFill="1" applyBorder="1" applyAlignment="1">
      <alignment horizontal="right" indent="1"/>
    </xf>
    <xf numFmtId="165" fontId="26" fillId="38" borderId="46" xfId="43" applyNumberFormat="1" applyFont="1" applyFill="1" applyBorder="1" applyAlignment="1">
      <alignment horizontal="right" indent="1"/>
    </xf>
    <xf numFmtId="165" fontId="26" fillId="38" borderId="39" xfId="43" applyNumberFormat="1" applyFont="1" applyFill="1" applyBorder="1" applyAlignment="1">
      <alignment horizontal="right" indent="1"/>
    </xf>
    <xf numFmtId="165" fontId="26" fillId="0" borderId="47" xfId="43" applyNumberFormat="1" applyFont="1" applyFill="1" applyBorder="1" applyAlignment="1">
      <alignment horizontal="right" indent="1"/>
    </xf>
    <xf numFmtId="165" fontId="26" fillId="0" borderId="48" xfId="43" applyNumberFormat="1" applyFont="1" applyFill="1" applyBorder="1" applyAlignment="1">
      <alignment horizontal="right" indent="1"/>
    </xf>
    <xf numFmtId="165" fontId="26" fillId="0" borderId="49" xfId="43" applyNumberFormat="1" applyFont="1" applyFill="1" applyBorder="1" applyAlignment="1">
      <alignment horizontal="right" indent="1"/>
    </xf>
    <xf numFmtId="165" fontId="26" fillId="0" borderId="40" xfId="43" applyNumberFormat="1" applyFont="1" applyFill="1" applyBorder="1" applyAlignment="1">
      <alignment horizontal="right" indent="1"/>
    </xf>
    <xf numFmtId="0" fontId="26" fillId="0" borderId="0" xfId="0" applyFont="1" applyBorder="1" applyAlignment="1">
      <alignment horizontal="center" vertical="center"/>
    </xf>
    <xf numFmtId="0" fontId="26" fillId="0" borderId="62" xfId="0" applyFont="1" applyBorder="1" applyAlignment="1">
      <alignment horizontal="center" vertical="center" wrapText="1"/>
    </xf>
    <xf numFmtId="0" fontId="27" fillId="0" borderId="60" xfId="0" applyFont="1" applyBorder="1" applyAlignment="1">
      <alignment horizontal="center" vertical="center" wrapText="1"/>
    </xf>
    <xf numFmtId="0" fontId="26" fillId="0" borderId="63" xfId="0" applyFont="1" applyBorder="1" applyAlignment="1">
      <alignment horizontal="center" vertical="center"/>
    </xf>
    <xf numFmtId="164" fontId="27" fillId="0" borderId="63" xfId="42" applyNumberFormat="1" applyFont="1" applyBorder="1" applyAlignment="1">
      <alignment horizontal="center" vertical="center"/>
    </xf>
    <xf numFmtId="0" fontId="26" fillId="0" borderId="61" xfId="0" applyFont="1" applyBorder="1" applyAlignment="1">
      <alignment horizontal="center" vertical="center"/>
    </xf>
    <xf numFmtId="164" fontId="27" fillId="0" borderId="61" xfId="42" applyNumberFormat="1" applyFont="1" applyBorder="1" applyAlignment="1">
      <alignment horizontal="center" vertical="center"/>
    </xf>
    <xf numFmtId="0" fontId="19" fillId="0" borderId="0" xfId="0" applyFont="1"/>
    <xf numFmtId="0" fontId="19" fillId="0" borderId="0" xfId="0" applyFont="1" applyFill="1"/>
    <xf numFmtId="0" fontId="26" fillId="0" borderId="0" xfId="0" applyFont="1" applyAlignment="1"/>
    <xf numFmtId="164" fontId="26" fillId="0" borderId="0" xfId="42" applyNumberFormat="1" applyFont="1" applyFill="1" applyBorder="1" applyAlignment="1">
      <alignment horizontal="center"/>
    </xf>
    <xf numFmtId="0" fontId="26" fillId="0" borderId="0" xfId="0" applyFont="1" applyFill="1"/>
    <xf numFmtId="0" fontId="27" fillId="0" borderId="37" xfId="0" applyFont="1" applyBorder="1" applyAlignment="1">
      <alignment horizontal="center" vertical="center" wrapText="1"/>
    </xf>
    <xf numFmtId="9" fontId="27" fillId="0" borderId="64" xfId="0" applyNumberFormat="1" applyFont="1" applyBorder="1" applyAlignment="1">
      <alignment horizontal="center"/>
    </xf>
    <xf numFmtId="164" fontId="26" fillId="38" borderId="38" xfId="42" applyNumberFormat="1" applyFont="1" applyFill="1" applyBorder="1" applyAlignment="1">
      <alignment horizontal="right" indent="2"/>
    </xf>
    <xf numFmtId="164" fontId="26" fillId="38" borderId="43" xfId="42" applyNumberFormat="1" applyFont="1" applyFill="1" applyBorder="1" applyAlignment="1">
      <alignment horizontal="right" indent="2"/>
    </xf>
    <xf numFmtId="164" fontId="26" fillId="0" borderId="39" xfId="42" applyNumberFormat="1" applyFont="1" applyFill="1" applyBorder="1" applyAlignment="1">
      <alignment horizontal="right" indent="2"/>
    </xf>
    <xf numFmtId="164" fontId="26" fillId="0" borderId="46" xfId="42" applyNumberFormat="1" applyFont="1" applyFill="1" applyBorder="1" applyAlignment="1">
      <alignment horizontal="right" indent="2"/>
    </xf>
    <xf numFmtId="164" fontId="26" fillId="38" borderId="39" xfId="42" applyNumberFormat="1" applyFont="1" applyFill="1" applyBorder="1" applyAlignment="1">
      <alignment horizontal="right" indent="2"/>
    </xf>
    <xf numFmtId="164" fontId="26" fillId="38" borderId="46" xfId="42" applyNumberFormat="1" applyFont="1" applyFill="1" applyBorder="1" applyAlignment="1">
      <alignment horizontal="right" indent="2"/>
    </xf>
    <xf numFmtId="164" fontId="26" fillId="0" borderId="40" xfId="42" applyNumberFormat="1" applyFont="1" applyFill="1" applyBorder="1" applyAlignment="1">
      <alignment horizontal="right" indent="2"/>
    </xf>
    <xf numFmtId="164" fontId="26" fillId="0" borderId="49" xfId="42" applyNumberFormat="1" applyFont="1" applyFill="1" applyBorder="1" applyAlignment="1">
      <alignment horizontal="right" indent="2"/>
    </xf>
    <xf numFmtId="164" fontId="26" fillId="0" borderId="63" xfId="42" applyNumberFormat="1" applyFont="1" applyBorder="1" applyAlignment="1">
      <alignment horizontal="right" vertical="center" indent="2"/>
    </xf>
    <xf numFmtId="164" fontId="26" fillId="0" borderId="61" xfId="42" applyNumberFormat="1" applyFont="1" applyBorder="1" applyAlignment="1">
      <alignment horizontal="right" vertical="center" indent="2"/>
    </xf>
    <xf numFmtId="0" fontId="27" fillId="0" borderId="0" xfId="0" applyFont="1" applyBorder="1"/>
    <xf numFmtId="0" fontId="27" fillId="0" borderId="0" xfId="0" applyFont="1" applyFill="1" applyAlignment="1"/>
    <xf numFmtId="0" fontId="27" fillId="0" borderId="19" xfId="0" applyFont="1" applyBorder="1" applyAlignment="1">
      <alignment horizontal="center" vertical="center"/>
    </xf>
    <xf numFmtId="0" fontId="27" fillId="0" borderId="74" xfId="0" applyFont="1" applyBorder="1" applyAlignment="1">
      <alignment horizontal="center" vertical="center" wrapText="1"/>
    </xf>
    <xf numFmtId="0" fontId="27" fillId="0" borderId="64" xfId="0" applyFont="1" applyBorder="1" applyAlignment="1">
      <alignment horizontal="center" vertical="center" wrapText="1"/>
    </xf>
    <xf numFmtId="0" fontId="26" fillId="38" borderId="68" xfId="0" applyFont="1" applyFill="1" applyBorder="1"/>
    <xf numFmtId="0" fontId="26" fillId="38" borderId="31" xfId="0" applyFont="1" applyFill="1" applyBorder="1" applyAlignment="1">
      <alignment horizontal="center" wrapText="1"/>
    </xf>
    <xf numFmtId="0" fontId="26" fillId="38" borderId="32" xfId="0" applyFont="1" applyFill="1" applyBorder="1" applyAlignment="1">
      <alignment horizontal="center" wrapText="1"/>
    </xf>
    <xf numFmtId="0" fontId="26" fillId="38" borderId="32" xfId="0" applyFont="1" applyFill="1" applyBorder="1" applyAlignment="1">
      <alignment horizontal="center"/>
    </xf>
    <xf numFmtId="0" fontId="26" fillId="38" borderId="33" xfId="0" applyFont="1" applyFill="1" applyBorder="1" applyAlignment="1">
      <alignment horizontal="center"/>
    </xf>
    <xf numFmtId="0" fontId="26" fillId="38" borderId="69" xfId="0" applyFont="1" applyFill="1" applyBorder="1" applyAlignment="1">
      <alignment horizontal="right" vertical="center" indent="2"/>
    </xf>
    <xf numFmtId="0" fontId="26" fillId="38" borderId="70" xfId="0" applyFont="1" applyFill="1" applyBorder="1" applyAlignment="1">
      <alignment horizontal="right" vertical="center" indent="2"/>
    </xf>
    <xf numFmtId="0" fontId="27" fillId="0" borderId="76" xfId="0" applyFont="1" applyBorder="1" applyAlignment="1">
      <alignment horizontal="center" vertical="center"/>
    </xf>
    <xf numFmtId="0" fontId="27" fillId="0" borderId="77" xfId="0" applyFont="1" applyBorder="1" applyAlignment="1">
      <alignment horizontal="center" vertical="center" wrapText="1"/>
    </xf>
    <xf numFmtId="0" fontId="27" fillId="0" borderId="78" xfId="0" applyFont="1" applyBorder="1" applyAlignment="1">
      <alignment horizontal="center" vertical="center" wrapText="1"/>
    </xf>
    <xf numFmtId="0" fontId="27" fillId="0" borderId="79" xfId="0" applyFont="1" applyBorder="1" applyAlignment="1">
      <alignment horizontal="center" vertical="center" wrapText="1"/>
    </xf>
    <xf numFmtId="0" fontId="27" fillId="0" borderId="80" xfId="0" applyFont="1" applyBorder="1" applyAlignment="1">
      <alignment horizontal="center" vertical="center" wrapText="1"/>
    </xf>
    <xf numFmtId="0" fontId="26" fillId="39" borderId="81" xfId="0" applyFont="1" applyFill="1" applyBorder="1" applyAlignment="1">
      <alignment horizontal="center" vertical="center"/>
    </xf>
    <xf numFmtId="0" fontId="26" fillId="0" borderId="83" xfId="0" applyFont="1" applyBorder="1" applyAlignment="1">
      <alignment horizontal="center" vertical="center"/>
    </xf>
    <xf numFmtId="0" fontId="26" fillId="39" borderId="83" xfId="0" applyFont="1" applyFill="1" applyBorder="1" applyAlignment="1">
      <alignment horizontal="center" vertical="center"/>
    </xf>
    <xf numFmtId="0" fontId="26" fillId="0" borderId="83" xfId="0" applyFont="1" applyFill="1" applyBorder="1" applyAlignment="1">
      <alignment horizontal="center" vertical="center"/>
    </xf>
    <xf numFmtId="0" fontId="26" fillId="39" borderId="72" xfId="0" applyFont="1" applyFill="1" applyBorder="1" applyAlignment="1">
      <alignment horizontal="center" vertical="center"/>
    </xf>
    <xf numFmtId="164" fontId="26" fillId="39" borderId="66" xfId="42" applyNumberFormat="1" applyFont="1" applyFill="1" applyBorder="1" applyAlignment="1">
      <alignment horizontal="right" vertical="center" indent="2"/>
    </xf>
    <xf numFmtId="164" fontId="26" fillId="39" borderId="65" xfId="42" applyNumberFormat="1" applyFont="1" applyFill="1" applyBorder="1" applyAlignment="1">
      <alignment horizontal="right" vertical="center" indent="2"/>
    </xf>
    <xf numFmtId="164" fontId="26" fillId="39" borderId="67" xfId="42" applyNumberFormat="1" applyFont="1" applyFill="1" applyBorder="1" applyAlignment="1">
      <alignment horizontal="right" vertical="center" indent="2"/>
    </xf>
    <xf numFmtId="164" fontId="26" fillId="39" borderId="82" xfId="42" applyNumberFormat="1" applyFont="1" applyFill="1" applyBorder="1" applyAlignment="1">
      <alignment horizontal="right" vertical="center" indent="2"/>
    </xf>
    <xf numFmtId="164" fontId="26" fillId="0" borderId="39" xfId="42" applyNumberFormat="1" applyFont="1" applyBorder="1" applyAlignment="1">
      <alignment horizontal="right" vertical="center" indent="2"/>
    </xf>
    <xf numFmtId="164" fontId="26" fillId="0" borderId="45" xfId="42" applyNumberFormat="1" applyFont="1" applyBorder="1" applyAlignment="1">
      <alignment horizontal="right" vertical="center" indent="2"/>
    </xf>
    <xf numFmtId="164" fontId="26" fillId="0" borderId="46" xfId="42" applyNumberFormat="1" applyFont="1" applyBorder="1" applyAlignment="1">
      <alignment horizontal="right" vertical="center" indent="2"/>
    </xf>
    <xf numFmtId="164" fontId="26" fillId="0" borderId="84" xfId="42" applyNumberFormat="1" applyFont="1" applyBorder="1" applyAlignment="1">
      <alignment horizontal="right" vertical="center" indent="2"/>
    </xf>
    <xf numFmtId="164" fontId="26" fillId="39" borderId="39" xfId="42" applyNumberFormat="1" applyFont="1" applyFill="1" applyBorder="1" applyAlignment="1">
      <alignment horizontal="right" vertical="center" indent="2"/>
    </xf>
    <xf numFmtId="164" fontId="26" fillId="39" borderId="45" xfId="42" applyNumberFormat="1" applyFont="1" applyFill="1" applyBorder="1" applyAlignment="1">
      <alignment horizontal="right" vertical="center" indent="2"/>
    </xf>
    <xf numFmtId="164" fontId="26" fillId="39" borderId="46" xfId="42" applyNumberFormat="1" applyFont="1" applyFill="1" applyBorder="1" applyAlignment="1">
      <alignment horizontal="right" vertical="center" indent="2"/>
    </xf>
    <xf numFmtId="164" fontId="26" fillId="39" borderId="84" xfId="42" applyNumberFormat="1" applyFont="1" applyFill="1" applyBorder="1" applyAlignment="1">
      <alignment horizontal="right" vertical="center" indent="2"/>
    </xf>
    <xf numFmtId="164" fontId="26" fillId="0" borderId="39" xfId="42" applyNumberFormat="1" applyFont="1" applyFill="1" applyBorder="1" applyAlignment="1">
      <alignment horizontal="right" vertical="center" indent="2"/>
    </xf>
    <xf numFmtId="164" fontId="26" fillId="0" borderId="45" xfId="42" applyNumberFormat="1" applyFont="1" applyFill="1" applyBorder="1" applyAlignment="1">
      <alignment horizontal="right" vertical="center" indent="2"/>
    </xf>
    <xf numFmtId="164" fontId="26" fillId="0" borderId="46" xfId="42" applyNumberFormat="1" applyFont="1" applyFill="1" applyBorder="1" applyAlignment="1">
      <alignment horizontal="right" vertical="center" indent="2"/>
    </xf>
    <xf numFmtId="164" fontId="26" fillId="0" borderId="84" xfId="42" applyNumberFormat="1" applyFont="1" applyFill="1" applyBorder="1" applyAlignment="1">
      <alignment horizontal="right" vertical="center" indent="2"/>
    </xf>
    <xf numFmtId="164" fontId="26" fillId="39" borderId="40" xfId="42" applyNumberFormat="1" applyFont="1" applyFill="1" applyBorder="1" applyAlignment="1">
      <alignment horizontal="right" vertical="center" indent="2"/>
    </xf>
    <xf numFmtId="164" fontId="26" fillId="39" borderId="48" xfId="42" applyNumberFormat="1" applyFont="1" applyFill="1" applyBorder="1" applyAlignment="1">
      <alignment horizontal="right" vertical="center" indent="2"/>
    </xf>
    <xf numFmtId="164" fontId="26" fillId="39" borderId="49" xfId="42" applyNumberFormat="1" applyFont="1" applyFill="1" applyBorder="1" applyAlignment="1">
      <alignment horizontal="right" vertical="center" indent="2"/>
    </xf>
    <xf numFmtId="164" fontId="26" fillId="39" borderId="85" xfId="42" applyNumberFormat="1" applyFont="1" applyFill="1" applyBorder="1" applyAlignment="1">
      <alignment horizontal="right" vertical="center" indent="2"/>
    </xf>
    <xf numFmtId="0" fontId="26" fillId="38" borderId="86" xfId="0" applyFont="1" applyFill="1" applyBorder="1" applyAlignment="1">
      <alignment horizontal="right" vertical="center" indent="2"/>
    </xf>
    <xf numFmtId="0" fontId="26" fillId="38" borderId="87" xfId="0" applyFont="1" applyFill="1" applyBorder="1" applyAlignment="1">
      <alignment horizontal="right" vertical="center" indent="2"/>
    </xf>
    <xf numFmtId="0" fontId="26" fillId="0" borderId="88" xfId="0" applyFont="1" applyBorder="1" applyAlignment="1">
      <alignment horizontal="right" vertical="center" indent="2"/>
    </xf>
    <xf numFmtId="0" fontId="26" fillId="0" borderId="89" xfId="0" applyFont="1" applyBorder="1" applyAlignment="1">
      <alignment horizontal="right" vertical="center" indent="2"/>
    </xf>
    <xf numFmtId="0" fontId="26" fillId="0" borderId="69" xfId="0" applyFont="1" applyBorder="1" applyAlignment="1">
      <alignment horizontal="right" vertical="center" indent="2"/>
    </xf>
    <xf numFmtId="0" fontId="26" fillId="38" borderId="88" xfId="0" applyFont="1" applyFill="1" applyBorder="1" applyAlignment="1">
      <alignment horizontal="right" vertical="center" indent="2"/>
    </xf>
    <xf numFmtId="0" fontId="26" fillId="38" borderId="89" xfId="0" applyFont="1" applyFill="1" applyBorder="1" applyAlignment="1">
      <alignment horizontal="right" vertical="center" indent="2"/>
    </xf>
    <xf numFmtId="0" fontId="26" fillId="0" borderId="86" xfId="0" applyFont="1" applyBorder="1" applyAlignment="1">
      <alignment horizontal="right" vertical="center" indent="2"/>
    </xf>
    <xf numFmtId="0" fontId="26" fillId="0" borderId="87" xfId="0" applyFont="1" applyBorder="1" applyAlignment="1">
      <alignment horizontal="right" vertical="center" indent="2"/>
    </xf>
    <xf numFmtId="0" fontId="26" fillId="0" borderId="70" xfId="0" applyFont="1" applyBorder="1" applyAlignment="1">
      <alignment horizontal="right" vertical="center" indent="2"/>
    </xf>
    <xf numFmtId="0" fontId="26" fillId="38" borderId="40" xfId="0" applyFont="1" applyFill="1" applyBorder="1" applyAlignment="1">
      <alignment horizontal="right" vertical="center" indent="2"/>
    </xf>
    <xf numFmtId="0" fontId="26" fillId="38" borderId="48" xfId="0" applyFont="1" applyFill="1" applyBorder="1" applyAlignment="1">
      <alignment horizontal="right" vertical="center" indent="2"/>
    </xf>
    <xf numFmtId="0" fontId="26" fillId="38" borderId="49" xfId="0" applyFont="1" applyFill="1" applyBorder="1" applyAlignment="1">
      <alignment horizontal="right" vertical="center" indent="2"/>
    </xf>
    <xf numFmtId="0" fontId="27" fillId="0" borderId="29" xfId="0" applyFont="1" applyBorder="1" applyAlignment="1" applyProtection="1">
      <alignment horizontal="center"/>
      <protection locked="0"/>
    </xf>
    <xf numFmtId="0" fontId="0" fillId="0" borderId="0" xfId="0" applyFill="1" applyBorder="1"/>
    <xf numFmtId="0" fontId="26" fillId="0" borderId="0" xfId="0" applyFont="1" applyFill="1" applyBorder="1"/>
    <xf numFmtId="0" fontId="35" fillId="0" borderId="0" xfId="0" applyFont="1" applyAlignment="1"/>
    <xf numFmtId="0" fontId="27" fillId="0" borderId="0" xfId="0" applyFont="1" applyFill="1" applyBorder="1" applyAlignment="1">
      <alignment wrapText="1"/>
    </xf>
    <xf numFmtId="0" fontId="27" fillId="0" borderId="91" xfId="0" applyFont="1" applyBorder="1" applyAlignment="1">
      <alignment horizontal="center" vertical="center" wrapText="1"/>
    </xf>
    <xf numFmtId="0" fontId="26" fillId="38" borderId="92" xfId="0" applyFont="1" applyFill="1" applyBorder="1" applyAlignment="1">
      <alignment horizontal="right" vertical="center" indent="2"/>
    </xf>
    <xf numFmtId="0" fontId="26" fillId="0" borderId="93" xfId="0" applyFont="1" applyBorder="1" applyAlignment="1">
      <alignment horizontal="right" vertical="center" indent="2"/>
    </xf>
    <xf numFmtId="0" fontId="26" fillId="38" borderId="93" xfId="0" applyFont="1" applyFill="1" applyBorder="1" applyAlignment="1">
      <alignment horizontal="right" vertical="center" indent="2"/>
    </xf>
    <xf numFmtId="0" fontId="26" fillId="0" borderId="92" xfId="0" applyFont="1" applyBorder="1" applyAlignment="1">
      <alignment horizontal="right" vertical="center" indent="2"/>
    </xf>
    <xf numFmtId="0" fontId="26" fillId="38" borderId="94" xfId="0" applyFont="1" applyFill="1" applyBorder="1" applyAlignment="1">
      <alignment horizontal="right" vertical="center" indent="2"/>
    </xf>
    <xf numFmtId="0" fontId="34" fillId="0" borderId="0" xfId="0" applyFont="1" applyFill="1" applyBorder="1" applyAlignment="1">
      <alignment horizontal="left"/>
    </xf>
    <xf numFmtId="0" fontId="21" fillId="0" borderId="0" xfId="0" applyFont="1" applyFill="1"/>
    <xf numFmtId="0" fontId="26" fillId="38" borderId="73" xfId="0" applyFont="1" applyFill="1" applyBorder="1" applyAlignment="1">
      <alignment horizontal="center" vertical="center" wrapText="1"/>
    </xf>
    <xf numFmtId="0" fontId="26" fillId="33" borderId="32" xfId="0" applyFont="1" applyFill="1" applyBorder="1" applyAlignment="1">
      <alignment horizontal="center" wrapText="1"/>
    </xf>
    <xf numFmtId="0" fontId="26" fillId="33" borderId="36" xfId="0" applyFont="1" applyFill="1" applyBorder="1" applyAlignment="1">
      <alignment horizontal="left" vertical="center"/>
    </xf>
    <xf numFmtId="0" fontId="26" fillId="33" borderId="32" xfId="0" applyFont="1" applyFill="1" applyBorder="1" applyAlignment="1">
      <alignment horizontal="center"/>
    </xf>
    <xf numFmtId="0" fontId="26" fillId="33" borderId="31" xfId="0" applyFont="1" applyFill="1" applyBorder="1" applyAlignment="1">
      <alignment horizontal="center" vertical="center" wrapText="1"/>
    </xf>
    <xf numFmtId="0" fontId="26" fillId="33" borderId="33" xfId="0" applyFont="1" applyFill="1" applyBorder="1" applyAlignment="1">
      <alignment horizontal="center"/>
    </xf>
    <xf numFmtId="0" fontId="26" fillId="38" borderId="95" xfId="0" applyFont="1" applyFill="1" applyBorder="1" applyAlignment="1">
      <alignment horizontal="center"/>
    </xf>
    <xf numFmtId="0" fontId="26" fillId="33" borderId="31" xfId="0" applyFont="1" applyFill="1" applyBorder="1" applyAlignment="1">
      <alignment horizontal="center"/>
    </xf>
    <xf numFmtId="0" fontId="26" fillId="33" borderId="34" xfId="0" applyFont="1" applyFill="1" applyBorder="1"/>
    <xf numFmtId="0" fontId="26" fillId="33" borderId="63" xfId="0" applyFont="1" applyFill="1" applyBorder="1" applyAlignment="1">
      <alignment horizontal="center"/>
    </xf>
    <xf numFmtId="0" fontId="26" fillId="38" borderId="71" xfId="0" applyFont="1" applyFill="1" applyBorder="1"/>
    <xf numFmtId="0" fontId="26" fillId="33" borderId="90" xfId="0" applyFont="1" applyFill="1" applyBorder="1"/>
    <xf numFmtId="0" fontId="26" fillId="38" borderId="90" xfId="0" applyFont="1" applyFill="1" applyBorder="1"/>
    <xf numFmtId="0" fontId="26" fillId="33" borderId="97" xfId="0" applyFont="1" applyFill="1" applyBorder="1" applyAlignment="1">
      <alignment horizontal="left" vertical="center"/>
    </xf>
    <xf numFmtId="0" fontId="26" fillId="33" borderId="97" xfId="0" applyFont="1" applyFill="1" applyBorder="1"/>
    <xf numFmtId="0" fontId="26" fillId="33" borderId="71" xfId="0" applyFont="1" applyFill="1" applyBorder="1"/>
    <xf numFmtId="0" fontId="26" fillId="0" borderId="98" xfId="0" applyFont="1" applyBorder="1" applyAlignment="1">
      <alignment horizontal="right" vertical="center" indent="2"/>
    </xf>
    <xf numFmtId="0" fontId="26" fillId="38" borderId="98" xfId="0" applyFont="1" applyFill="1" applyBorder="1" applyAlignment="1">
      <alignment horizontal="right" vertical="center" indent="2"/>
    </xf>
    <xf numFmtId="0" fontId="26" fillId="0" borderId="100" xfId="0" applyFont="1" applyBorder="1" applyAlignment="1">
      <alignment horizontal="right" vertical="center" indent="2"/>
    </xf>
    <xf numFmtId="0" fontId="26" fillId="38" borderId="47" xfId="0" applyFont="1" applyFill="1" applyBorder="1" applyAlignment="1">
      <alignment horizontal="right" vertical="center" indent="2"/>
    </xf>
    <xf numFmtId="0" fontId="26" fillId="38" borderId="17" xfId="0" applyFont="1" applyFill="1" applyBorder="1" applyAlignment="1">
      <alignment horizontal="left" vertical="center"/>
    </xf>
    <xf numFmtId="0" fontId="26" fillId="33" borderId="95" xfId="0" applyFont="1" applyFill="1" applyBorder="1" applyAlignment="1">
      <alignment horizontal="center" wrapText="1"/>
    </xf>
    <xf numFmtId="0" fontId="26" fillId="33" borderId="96" xfId="0" applyFont="1" applyFill="1" applyBorder="1" applyAlignment="1">
      <alignment horizontal="left" vertical="center"/>
    </xf>
    <xf numFmtId="0" fontId="26" fillId="33" borderId="99" xfId="0" applyFont="1" applyFill="1" applyBorder="1"/>
    <xf numFmtId="0" fontId="27" fillId="0" borderId="101" xfId="0" applyFont="1" applyBorder="1" applyAlignment="1">
      <alignment horizontal="center" vertical="center" wrapText="1"/>
    </xf>
    <xf numFmtId="0" fontId="26" fillId="38" borderId="100" xfId="0" applyFont="1" applyFill="1" applyBorder="1" applyAlignment="1">
      <alignment horizontal="right" vertical="center" indent="2"/>
    </xf>
    <xf numFmtId="0" fontId="27" fillId="0" borderId="102" xfId="0" applyFont="1" applyBorder="1" applyAlignment="1">
      <alignment horizontal="center" vertical="center" wrapText="1"/>
    </xf>
    <xf numFmtId="164" fontId="26" fillId="39" borderId="103" xfId="42" applyNumberFormat="1" applyFont="1" applyFill="1" applyBorder="1" applyAlignment="1">
      <alignment horizontal="right" vertical="center" indent="2"/>
    </xf>
    <xf numFmtId="164" fontId="26" fillId="0" borderId="44" xfId="42" applyNumberFormat="1" applyFont="1" applyBorder="1" applyAlignment="1">
      <alignment horizontal="right" vertical="center" indent="2"/>
    </xf>
    <xf numFmtId="164" fontId="26" fillId="39" borderId="44" xfId="42" applyNumberFormat="1" applyFont="1" applyFill="1" applyBorder="1" applyAlignment="1">
      <alignment horizontal="right" vertical="center" indent="2"/>
    </xf>
    <xf numFmtId="164" fontId="26" fillId="0" borderId="44" xfId="42" applyNumberFormat="1" applyFont="1" applyFill="1" applyBorder="1" applyAlignment="1">
      <alignment horizontal="right" vertical="center" indent="2"/>
    </xf>
    <xf numFmtId="164" fontId="26" fillId="39" borderId="47" xfId="42" applyNumberFormat="1" applyFont="1" applyFill="1" applyBorder="1" applyAlignment="1">
      <alignment horizontal="right" vertical="center" indent="2"/>
    </xf>
    <xf numFmtId="0" fontId="22" fillId="0" borderId="0" xfId="0" applyFont="1" applyFill="1"/>
    <xf numFmtId="0" fontId="26" fillId="0" borderId="43" xfId="0" applyFont="1" applyBorder="1" applyAlignment="1">
      <alignment horizontal="right" vertical="center" indent="2"/>
    </xf>
    <xf numFmtId="0" fontId="26" fillId="0" borderId="23" xfId="0" applyFont="1" applyFill="1" applyBorder="1" applyAlignment="1" applyProtection="1">
      <alignment horizontal="center" vertical="center" textRotation="180" wrapText="1"/>
      <protection locked="0"/>
    </xf>
    <xf numFmtId="0" fontId="26" fillId="0" borderId="27" xfId="0" applyFont="1" applyBorder="1" applyAlignment="1" applyProtection="1">
      <alignment horizontal="center" vertical="center" textRotation="180" wrapText="1"/>
      <protection locked="0"/>
    </xf>
    <xf numFmtId="0" fontId="26" fillId="0" borderId="28" xfId="0" applyFont="1" applyBorder="1" applyAlignment="1" applyProtection="1">
      <alignment horizontal="center" vertical="center" textRotation="180" wrapText="1"/>
      <protection locked="0"/>
    </xf>
    <xf numFmtId="0" fontId="26" fillId="0" borderId="0" xfId="42" applyNumberFormat="1" applyFont="1" applyBorder="1" applyAlignment="1" applyProtection="1">
      <alignment horizontal="right" indent="1"/>
      <protection locked="0"/>
    </xf>
    <xf numFmtId="0" fontId="18" fillId="0" borderId="0" xfId="42" applyNumberFormat="1" applyFont="1" applyBorder="1" applyProtection="1">
      <protection locked="0"/>
    </xf>
    <xf numFmtId="0" fontId="26" fillId="0" borderId="0" xfId="42" applyNumberFormat="1" applyFont="1" applyBorder="1" applyProtection="1">
      <protection locked="0"/>
    </xf>
    <xf numFmtId="0" fontId="26" fillId="0" borderId="0" xfId="42" applyNumberFormat="1" applyFont="1" applyFill="1" applyBorder="1" applyAlignment="1" applyProtection="1">
      <alignment horizontal="center" vertical="center" textRotation="180" wrapText="1"/>
      <protection locked="0"/>
    </xf>
    <xf numFmtId="0" fontId="26" fillId="0" borderId="27" xfId="42" applyNumberFormat="1" applyFont="1" applyBorder="1" applyAlignment="1" applyProtection="1">
      <alignment horizontal="center"/>
      <protection locked="0"/>
    </xf>
    <xf numFmtId="0" fontId="26" fillId="0" borderId="26" xfId="0" applyNumberFormat="1" applyFont="1" applyBorder="1" applyAlignment="1" applyProtection="1">
      <alignment horizontal="right" indent="1"/>
      <protection locked="0"/>
    </xf>
    <xf numFmtId="0" fontId="26" fillId="0" borderId="10" xfId="42" applyNumberFormat="1" applyFont="1" applyBorder="1" applyAlignment="1" applyProtection="1">
      <alignment horizontal="right" indent="1"/>
      <protection locked="0"/>
    </xf>
    <xf numFmtId="0" fontId="0" fillId="0" borderId="0" xfId="0" applyNumberFormat="1"/>
    <xf numFmtId="0" fontId="27" fillId="0" borderId="0" xfId="0" applyNumberFormat="1" applyFont="1" applyFill="1" applyBorder="1" applyAlignment="1" applyProtection="1">
      <alignment wrapText="1"/>
      <protection locked="0"/>
    </xf>
    <xf numFmtId="0" fontId="26" fillId="0" borderId="0" xfId="0" applyNumberFormat="1" applyFont="1" applyBorder="1" applyAlignment="1" applyProtection="1">
      <alignment horizontal="right" indent="1"/>
      <protection locked="0"/>
    </xf>
    <xf numFmtId="164" fontId="26" fillId="0" borderId="15" xfId="42" applyNumberFormat="1" applyFont="1" applyFill="1" applyBorder="1" applyAlignment="1" applyProtection="1">
      <alignment horizontal="center" vertical="center" textRotation="180" wrapText="1"/>
      <protection locked="0"/>
    </xf>
    <xf numFmtId="164" fontId="26" fillId="0" borderId="28" xfId="42" applyNumberFormat="1" applyFont="1" applyBorder="1" applyAlignment="1" applyProtection="1">
      <alignment horizontal="center"/>
      <protection locked="0"/>
    </xf>
    <xf numFmtId="164" fontId="26" fillId="0" borderId="15" xfId="42" applyNumberFormat="1" applyFont="1" applyBorder="1" applyAlignment="1" applyProtection="1">
      <alignment horizontal="right" indent="1"/>
      <protection locked="0"/>
    </xf>
    <xf numFmtId="164" fontId="26" fillId="0" borderId="110" xfId="42" applyNumberFormat="1" applyFont="1" applyBorder="1" applyAlignment="1" applyProtection="1">
      <alignment horizontal="right" indent="1"/>
      <protection locked="0"/>
    </xf>
    <xf numFmtId="0" fontId="26" fillId="0" borderId="18" xfId="42" applyNumberFormat="1" applyFont="1" applyFill="1" applyBorder="1" applyAlignment="1" applyProtection="1">
      <alignment horizontal="center" vertical="center" textRotation="180" wrapText="1"/>
      <protection locked="0"/>
    </xf>
    <xf numFmtId="0" fontId="26" fillId="0" borderId="29" xfId="42" applyNumberFormat="1" applyFont="1" applyBorder="1" applyAlignment="1" applyProtection="1">
      <alignment horizontal="center"/>
      <protection locked="0"/>
    </xf>
    <xf numFmtId="0" fontId="26" fillId="0" borderId="18" xfId="0" applyNumberFormat="1" applyFont="1" applyBorder="1" applyAlignment="1" applyProtection="1">
      <alignment horizontal="right" indent="1"/>
      <protection locked="0"/>
    </xf>
    <xf numFmtId="0" fontId="26" fillId="0" borderId="18" xfId="42" applyNumberFormat="1" applyFont="1" applyBorder="1" applyAlignment="1" applyProtection="1">
      <alignment horizontal="right" indent="1"/>
      <protection locked="0"/>
    </xf>
    <xf numFmtId="0" fontId="26" fillId="0" borderId="112" xfId="42" applyNumberFormat="1" applyFont="1" applyBorder="1" applyAlignment="1" applyProtection="1">
      <alignment horizontal="right" indent="1"/>
      <protection locked="0"/>
    </xf>
    <xf numFmtId="164" fontId="26" fillId="0" borderId="11" xfId="42" applyNumberFormat="1" applyFont="1" applyFill="1" applyBorder="1" applyAlignment="1" applyProtection="1">
      <alignment horizontal="center" vertical="center" textRotation="180" wrapText="1"/>
      <protection locked="0"/>
    </xf>
    <xf numFmtId="0" fontId="26" fillId="0" borderId="61" xfId="0" applyFont="1" applyFill="1" applyBorder="1" applyAlignment="1">
      <alignment horizontal="center" vertical="center"/>
    </xf>
    <xf numFmtId="164" fontId="27" fillId="0" borderId="61" xfId="42" applyNumberFormat="1" applyFont="1" applyFill="1" applyBorder="1" applyAlignment="1">
      <alignment horizontal="right" vertical="center" indent="2"/>
    </xf>
    <xf numFmtId="164" fontId="26" fillId="0" borderId="61" xfId="42" applyNumberFormat="1" applyFont="1" applyFill="1" applyBorder="1" applyAlignment="1">
      <alignment horizontal="right" vertical="center" indent="2"/>
    </xf>
    <xf numFmtId="0" fontId="27" fillId="0" borderId="29" xfId="0" applyFont="1" applyFill="1" applyBorder="1" applyAlignment="1" applyProtection="1">
      <alignment horizontal="center"/>
      <protection locked="0"/>
    </xf>
    <xf numFmtId="0" fontId="27" fillId="0" borderId="28" xfId="0" applyFont="1" applyFill="1" applyBorder="1" applyAlignment="1" applyProtection="1">
      <alignment horizontal="center"/>
      <protection locked="0"/>
    </xf>
    <xf numFmtId="0" fontId="27" fillId="33" borderId="28" xfId="0" applyFont="1" applyFill="1" applyBorder="1" applyAlignment="1">
      <alignment horizontal="left" vertical="center" wrapText="1"/>
    </xf>
    <xf numFmtId="0" fontId="26" fillId="38" borderId="34" xfId="0" applyFont="1" applyFill="1" applyBorder="1" applyAlignment="1">
      <alignment horizontal="left" vertical="center" wrapText="1"/>
    </xf>
    <xf numFmtId="0" fontId="26" fillId="38" borderId="36" xfId="0" applyFont="1" applyFill="1" applyBorder="1" applyAlignment="1">
      <alignment horizontal="left" vertical="center" wrapText="1"/>
    </xf>
    <xf numFmtId="0" fontId="26" fillId="33" borderId="34" xfId="0" applyFont="1" applyFill="1" applyBorder="1" applyAlignment="1">
      <alignment horizontal="left" vertical="center" wrapText="1"/>
    </xf>
    <xf numFmtId="0" fontId="26" fillId="33" borderId="36" xfId="0" applyFont="1" applyFill="1" applyBorder="1" applyAlignment="1">
      <alignment horizontal="left" vertical="center" wrapText="1"/>
    </xf>
    <xf numFmtId="0" fontId="26" fillId="33" borderId="35" xfId="0" applyFont="1" applyFill="1" applyBorder="1" applyAlignment="1">
      <alignment wrapText="1"/>
    </xf>
    <xf numFmtId="0" fontId="26" fillId="33" borderId="34" xfId="0" applyFont="1" applyFill="1" applyBorder="1" applyAlignment="1">
      <alignment wrapText="1"/>
    </xf>
    <xf numFmtId="0" fontId="26" fillId="38" borderId="35" xfId="0" applyFont="1" applyFill="1" applyBorder="1" applyAlignment="1">
      <alignment wrapText="1"/>
    </xf>
    <xf numFmtId="0" fontId="26" fillId="33" borderId="36" xfId="0" applyFont="1" applyFill="1" applyBorder="1" applyAlignment="1">
      <alignment wrapText="1"/>
    </xf>
    <xf numFmtId="0" fontId="26" fillId="38" borderId="34" xfId="0" applyFont="1" applyFill="1" applyBorder="1" applyAlignment="1">
      <alignment wrapText="1"/>
    </xf>
    <xf numFmtId="0" fontId="20" fillId="0" borderId="0" xfId="0" applyFont="1" applyAlignment="1">
      <alignment wrapText="1"/>
    </xf>
    <xf numFmtId="0" fontId="20" fillId="0" borderId="29" xfId="0" applyFont="1" applyBorder="1" applyAlignment="1">
      <alignment horizontal="center" wrapText="1"/>
    </xf>
    <xf numFmtId="0" fontId="20" fillId="0" borderId="27" xfId="0" applyFont="1" applyBorder="1" applyAlignment="1">
      <alignment horizontal="center" wrapText="1"/>
    </xf>
    <xf numFmtId="0" fontId="20" fillId="0" borderId="28" xfId="0" applyFont="1" applyBorder="1" applyAlignment="1">
      <alignment horizontal="center" wrapText="1"/>
    </xf>
    <xf numFmtId="0" fontId="20" fillId="0" borderId="19" xfId="0" applyFont="1" applyBorder="1" applyAlignment="1">
      <alignment horizontal="center" wrapText="1"/>
    </xf>
    <xf numFmtId="0" fontId="26" fillId="38" borderId="31" xfId="0" applyFont="1" applyFill="1" applyBorder="1" applyAlignment="1">
      <alignment horizontal="left" vertical="center" wrapText="1"/>
    </xf>
    <xf numFmtId="0" fontId="26" fillId="38" borderId="32" xfId="0" applyFont="1" applyFill="1" applyBorder="1" applyAlignment="1">
      <alignment horizontal="left" vertical="center" wrapText="1"/>
    </xf>
    <xf numFmtId="0" fontId="26" fillId="38" borderId="33" xfId="0" applyFont="1" applyFill="1" applyBorder="1" applyAlignment="1">
      <alignment horizontal="left" vertical="center" wrapText="1"/>
    </xf>
    <xf numFmtId="0" fontId="26" fillId="38" borderId="35" xfId="0" applyFont="1" applyFill="1" applyBorder="1" applyAlignment="1">
      <alignment horizontal="left" vertical="center" wrapText="1"/>
    </xf>
    <xf numFmtId="0" fontId="26" fillId="33" borderId="31" xfId="0" applyFont="1" applyFill="1" applyBorder="1" applyAlignment="1">
      <alignment horizontal="left" vertical="center" wrapText="1"/>
    </xf>
    <xf numFmtId="0" fontId="26" fillId="33" borderId="32" xfId="0" applyFont="1" applyFill="1" applyBorder="1" applyAlignment="1">
      <alignment horizontal="left" vertical="center" wrapText="1"/>
    </xf>
    <xf numFmtId="0" fontId="26" fillId="33" borderId="33" xfId="0" applyFont="1" applyFill="1" applyBorder="1" applyAlignment="1">
      <alignment horizontal="left" vertical="center" wrapText="1"/>
    </xf>
    <xf numFmtId="0" fontId="37" fillId="0" borderId="0" xfId="44" applyFont="1"/>
    <xf numFmtId="0" fontId="26" fillId="38" borderId="31" xfId="0" applyFont="1" applyFill="1" applyBorder="1" applyAlignment="1">
      <alignment horizontal="center" vertical="center"/>
    </xf>
    <xf numFmtId="164" fontId="27" fillId="38" borderId="31" xfId="42" applyNumberFormat="1" applyFont="1" applyFill="1" applyBorder="1" applyAlignment="1">
      <alignment horizontal="right" vertical="center" indent="2"/>
    </xf>
    <xf numFmtId="164" fontId="26" fillId="38" borderId="31" xfId="42" applyNumberFormat="1" applyFont="1" applyFill="1" applyBorder="1" applyAlignment="1">
      <alignment horizontal="right" vertical="center" indent="2"/>
    </xf>
    <xf numFmtId="164" fontId="20" fillId="38" borderId="113" xfId="42" applyNumberFormat="1" applyFont="1" applyFill="1" applyBorder="1" applyAlignment="1">
      <alignment horizontal="right" wrapText="1" indent="2"/>
    </xf>
    <xf numFmtId="164" fontId="20" fillId="38" borderId="31" xfId="42" applyNumberFormat="1" applyFont="1" applyFill="1" applyBorder="1" applyAlignment="1">
      <alignment horizontal="right" wrapText="1" indent="2"/>
    </xf>
    <xf numFmtId="164" fontId="20" fillId="38" borderId="97" xfId="42" applyNumberFormat="1" applyFont="1" applyFill="1" applyBorder="1" applyAlignment="1">
      <alignment horizontal="right" wrapText="1" indent="2"/>
    </xf>
    <xf numFmtId="164" fontId="20" fillId="38" borderId="34" xfId="42" applyNumberFormat="1" applyFont="1" applyFill="1" applyBorder="1" applyAlignment="1">
      <alignment horizontal="right" wrapText="1" indent="2"/>
    </xf>
    <xf numFmtId="164" fontId="20" fillId="0" borderId="83" xfId="42" applyNumberFormat="1" applyFont="1" applyBorder="1" applyAlignment="1">
      <alignment horizontal="right" wrapText="1" indent="2"/>
    </xf>
    <xf numFmtId="164" fontId="20" fillId="0" borderId="32" xfId="42" applyNumberFormat="1" applyFont="1" applyBorder="1" applyAlignment="1">
      <alignment horizontal="right" wrapText="1" indent="2"/>
    </xf>
    <xf numFmtId="164" fontId="20" fillId="0" borderId="90" xfId="42" applyNumberFormat="1" applyFont="1" applyBorder="1" applyAlignment="1">
      <alignment horizontal="right" wrapText="1" indent="2"/>
    </xf>
    <xf numFmtId="164" fontId="20" fillId="0" borderId="36" xfId="42" applyNumberFormat="1" applyFont="1" applyBorder="1" applyAlignment="1">
      <alignment horizontal="right" wrapText="1" indent="2"/>
    </xf>
    <xf numFmtId="164" fontId="20" fillId="38" borderId="83" xfId="42" applyNumberFormat="1" applyFont="1" applyFill="1" applyBorder="1" applyAlignment="1">
      <alignment horizontal="right" wrapText="1" indent="2"/>
    </xf>
    <xf numFmtId="164" fontId="20" fillId="38" borderId="32" xfId="42" applyNumberFormat="1" applyFont="1" applyFill="1" applyBorder="1" applyAlignment="1">
      <alignment horizontal="right" wrapText="1" indent="2"/>
    </xf>
    <xf numFmtId="164" fontId="20" fillId="38" borderId="90" xfId="42" applyNumberFormat="1" applyFont="1" applyFill="1" applyBorder="1" applyAlignment="1">
      <alignment horizontal="right" wrapText="1" indent="2"/>
    </xf>
    <xf numFmtId="164" fontId="20" fillId="38" borderId="36" xfId="42" applyNumberFormat="1" applyFont="1" applyFill="1" applyBorder="1" applyAlignment="1">
      <alignment horizontal="right" wrapText="1" indent="2"/>
    </xf>
    <xf numFmtId="164" fontId="20" fillId="0" borderId="72" xfId="42" applyNumberFormat="1" applyFont="1" applyBorder="1" applyAlignment="1">
      <alignment horizontal="right" wrapText="1" indent="2"/>
    </xf>
    <xf numFmtId="164" fontId="20" fillId="0" borderId="33" xfId="42" applyNumberFormat="1" applyFont="1" applyBorder="1" applyAlignment="1">
      <alignment horizontal="right" wrapText="1" indent="2"/>
    </xf>
    <xf numFmtId="164" fontId="20" fillId="0" borderId="71" xfId="42" applyNumberFormat="1" applyFont="1" applyBorder="1" applyAlignment="1">
      <alignment horizontal="right" wrapText="1" indent="2"/>
    </xf>
    <xf numFmtId="164" fontId="20" fillId="0" borderId="35" xfId="42" applyNumberFormat="1" applyFont="1" applyBorder="1" applyAlignment="1">
      <alignment horizontal="right" wrapText="1" indent="2"/>
    </xf>
    <xf numFmtId="0" fontId="38" fillId="35" borderId="19" xfId="0" applyFont="1" applyFill="1" applyBorder="1"/>
    <xf numFmtId="0" fontId="26" fillId="0" borderId="38" xfId="0" applyFont="1" applyBorder="1" applyAlignment="1">
      <alignment horizontal="right" vertical="center" indent="2"/>
    </xf>
    <xf numFmtId="0" fontId="26" fillId="0" borderId="42" xfId="0" applyFont="1" applyBorder="1" applyAlignment="1">
      <alignment horizontal="right" vertical="center" indent="2"/>
    </xf>
    <xf numFmtId="0" fontId="26" fillId="0" borderId="38" xfId="0" applyFont="1" applyFill="1" applyBorder="1" applyAlignment="1">
      <alignment horizontal="right" vertical="center" indent="2"/>
    </xf>
    <xf numFmtId="0" fontId="26" fillId="0" borderId="42" xfId="0" applyFont="1" applyFill="1" applyBorder="1" applyAlignment="1">
      <alignment horizontal="right" vertical="center" indent="2"/>
    </xf>
    <xf numFmtId="0" fontId="26" fillId="0" borderId="43" xfId="0" applyFont="1" applyFill="1" applyBorder="1" applyAlignment="1">
      <alignment horizontal="right" vertical="center" indent="2"/>
    </xf>
    <xf numFmtId="0" fontId="26" fillId="38" borderId="39" xfId="0" applyFont="1" applyFill="1" applyBorder="1" applyAlignment="1">
      <alignment horizontal="right" vertical="center" indent="2"/>
    </xf>
    <xf numFmtId="0" fontId="26" fillId="38" borderId="45" xfId="0" applyFont="1" applyFill="1" applyBorder="1" applyAlignment="1">
      <alignment horizontal="right" vertical="center" indent="2"/>
    </xf>
    <xf numFmtId="0" fontId="26" fillId="38" borderId="46" xfId="0" applyFont="1" applyFill="1" applyBorder="1" applyAlignment="1">
      <alignment horizontal="right" vertical="center" indent="2"/>
    </xf>
    <xf numFmtId="0" fontId="26" fillId="0" borderId="39" xfId="0" applyFont="1" applyFill="1" applyBorder="1" applyAlignment="1">
      <alignment horizontal="right" vertical="center" indent="2"/>
    </xf>
    <xf numFmtId="0" fontId="26" fillId="0" borderId="45" xfId="0" applyFont="1" applyFill="1" applyBorder="1" applyAlignment="1">
      <alignment horizontal="right" vertical="center" indent="2"/>
    </xf>
    <xf numFmtId="0" fontId="26" fillId="0" borderId="46" xfId="0" applyFont="1" applyFill="1" applyBorder="1" applyAlignment="1">
      <alignment horizontal="right" vertical="center" indent="2"/>
    </xf>
    <xf numFmtId="0" fontId="26" fillId="0" borderId="40" xfId="0" applyFont="1" applyFill="1" applyBorder="1" applyAlignment="1">
      <alignment horizontal="right" vertical="center" indent="2"/>
    </xf>
    <xf numFmtId="0" fontId="26" fillId="0" borderId="48" xfId="0" applyFont="1" applyFill="1" applyBorder="1" applyAlignment="1">
      <alignment horizontal="right" vertical="center" indent="2"/>
    </xf>
    <xf numFmtId="0" fontId="26" fillId="0" borderId="49" xfId="0" applyFont="1" applyFill="1" applyBorder="1" applyAlignment="1">
      <alignment horizontal="right" vertical="center" indent="2"/>
    </xf>
    <xf numFmtId="0" fontId="25" fillId="0" borderId="0" xfId="0" applyFont="1" applyFill="1" applyAlignment="1">
      <alignment horizontal="center" wrapText="1"/>
    </xf>
    <xf numFmtId="0" fontId="27" fillId="0" borderId="0" xfId="0" applyFont="1" applyFill="1" applyAlignment="1">
      <alignment horizontal="left" wrapText="1"/>
    </xf>
    <xf numFmtId="0" fontId="27" fillId="0" borderId="0" xfId="0" applyFont="1" applyFill="1" applyAlignment="1">
      <alignment horizontal="center" wrapText="1"/>
    </xf>
    <xf numFmtId="0" fontId="26" fillId="35" borderId="0" xfId="0" applyFont="1" applyFill="1" applyAlignment="1">
      <alignment horizontal="center"/>
    </xf>
    <xf numFmtId="0" fontId="26" fillId="34" borderId="0" xfId="0" applyFont="1" applyFill="1" applyAlignment="1">
      <alignment horizontal="center"/>
    </xf>
    <xf numFmtId="0" fontId="28" fillId="0" borderId="0" xfId="0" applyFont="1" applyAlignment="1">
      <alignment horizontal="center" wrapText="1"/>
    </xf>
    <xf numFmtId="0" fontId="28" fillId="0" borderId="0" xfId="0" applyFont="1" applyBorder="1" applyAlignment="1">
      <alignment horizontal="center" wrapText="1"/>
    </xf>
    <xf numFmtId="0" fontId="26" fillId="33" borderId="30" xfId="0" applyFont="1" applyFill="1" applyBorder="1" applyAlignment="1">
      <alignment horizontal="center" vertical="center" wrapText="1"/>
    </xf>
    <xf numFmtId="0" fontId="26" fillId="33" borderId="75" xfId="0" applyFont="1" applyFill="1" applyBorder="1" applyAlignment="1">
      <alignment horizontal="center" vertical="center" wrapText="1"/>
    </xf>
    <xf numFmtId="0" fontId="26" fillId="33" borderId="73" xfId="0" applyFont="1" applyFill="1" applyBorder="1" applyAlignment="1">
      <alignment horizontal="center" vertical="center" wrapText="1"/>
    </xf>
    <xf numFmtId="0" fontId="26" fillId="33" borderId="30" xfId="0" applyFont="1" applyFill="1" applyBorder="1" applyAlignment="1">
      <alignment horizontal="left" vertical="center" wrapText="1"/>
    </xf>
    <xf numFmtId="0" fontId="26" fillId="33" borderId="75" xfId="0" applyFont="1" applyFill="1" applyBorder="1" applyAlignment="1">
      <alignment horizontal="left" vertical="center" wrapText="1"/>
    </xf>
    <xf numFmtId="0" fontId="26" fillId="33" borderId="73" xfId="0" applyFont="1" applyFill="1" applyBorder="1" applyAlignment="1">
      <alignment horizontal="left" vertical="center" wrapText="1"/>
    </xf>
    <xf numFmtId="0" fontId="26" fillId="38" borderId="75" xfId="0" applyFont="1" applyFill="1" applyBorder="1" applyAlignment="1">
      <alignment horizontal="left" vertical="center" wrapText="1"/>
    </xf>
    <xf numFmtId="0" fontId="26" fillId="38" borderId="73" xfId="0" applyFont="1" applyFill="1" applyBorder="1" applyAlignment="1">
      <alignment horizontal="left" vertical="center" wrapText="1"/>
    </xf>
    <xf numFmtId="0" fontId="26" fillId="38" borderId="30" xfId="0" applyFont="1" applyFill="1" applyBorder="1" applyAlignment="1">
      <alignment horizontal="left" vertical="center" wrapText="1"/>
    </xf>
    <xf numFmtId="0" fontId="27" fillId="38" borderId="19" xfId="0" applyFont="1" applyFill="1" applyBorder="1" applyAlignment="1">
      <alignment horizontal="center" vertical="center"/>
    </xf>
    <xf numFmtId="0" fontId="26" fillId="38" borderId="30" xfId="0" applyFont="1" applyFill="1" applyBorder="1" applyAlignment="1">
      <alignment horizontal="center" vertical="center" wrapText="1"/>
    </xf>
    <xf numFmtId="0" fontId="26" fillId="38" borderId="75" xfId="0" applyFont="1" applyFill="1" applyBorder="1" applyAlignment="1">
      <alignment horizontal="center" vertical="center" wrapText="1"/>
    </xf>
    <xf numFmtId="0" fontId="26" fillId="38" borderId="73" xfId="0" applyFont="1" applyFill="1" applyBorder="1" applyAlignment="1">
      <alignment horizontal="center" vertical="center" wrapText="1"/>
    </xf>
    <xf numFmtId="0" fontId="27" fillId="36" borderId="0" xfId="0" applyFont="1" applyFill="1" applyBorder="1" applyAlignment="1">
      <alignment horizontal="left" wrapText="1"/>
    </xf>
    <xf numFmtId="9" fontId="27" fillId="0" borderId="16" xfId="0" applyNumberFormat="1" applyFont="1" applyBorder="1" applyAlignment="1">
      <alignment horizontal="center"/>
    </xf>
    <xf numFmtId="9" fontId="27" fillId="0" borderId="23" xfId="0" applyNumberFormat="1" applyFont="1" applyBorder="1" applyAlignment="1">
      <alignment horizontal="center"/>
    </xf>
    <xf numFmtId="9" fontId="27" fillId="0" borderId="22" xfId="0" applyNumberFormat="1" applyFont="1" applyBorder="1" applyAlignment="1">
      <alignment horizontal="center"/>
    </xf>
    <xf numFmtId="0" fontId="34" fillId="34" borderId="0" xfId="0" applyFont="1" applyFill="1" applyBorder="1" applyAlignment="1">
      <alignment horizontal="left"/>
    </xf>
    <xf numFmtId="0" fontId="26" fillId="33" borderId="29" xfId="0" applyFont="1" applyFill="1" applyBorder="1" applyAlignment="1" applyProtection="1">
      <alignment horizontal="center" vertical="center" wrapText="1"/>
      <protection locked="0"/>
    </xf>
    <xf numFmtId="0" fontId="26" fillId="33" borderId="27" xfId="0" applyFont="1" applyFill="1" applyBorder="1" applyAlignment="1" applyProtection="1">
      <alignment horizontal="center" vertical="center" wrapText="1"/>
      <protection locked="0"/>
    </xf>
    <xf numFmtId="0" fontId="26" fillId="33" borderId="28" xfId="0" applyFont="1" applyFill="1" applyBorder="1" applyAlignment="1" applyProtection="1">
      <alignment horizontal="center" vertical="center" wrapText="1"/>
      <protection locked="0"/>
    </xf>
    <xf numFmtId="0" fontId="26" fillId="0" borderId="29" xfId="0" applyFont="1" applyFill="1" applyBorder="1" applyAlignment="1" applyProtection="1">
      <alignment horizontal="center" vertical="center" wrapText="1"/>
      <protection locked="0"/>
    </xf>
    <xf numFmtId="0" fontId="26" fillId="0" borderId="28" xfId="0" applyFont="1" applyFill="1" applyBorder="1" applyAlignment="1" applyProtection="1">
      <alignment horizontal="center" vertical="center" wrapText="1"/>
      <protection locked="0"/>
    </xf>
    <xf numFmtId="0" fontId="26" fillId="0" borderId="27" xfId="0" applyFont="1" applyFill="1" applyBorder="1" applyAlignment="1" applyProtection="1">
      <alignment horizontal="center" vertical="center" wrapText="1"/>
      <protection locked="0"/>
    </xf>
    <xf numFmtId="0" fontId="26" fillId="33" borderId="23" xfId="0" applyFont="1" applyFill="1" applyBorder="1" applyAlignment="1" applyProtection="1">
      <alignment horizontal="center" vertical="center" wrapText="1"/>
      <protection locked="0"/>
    </xf>
    <xf numFmtId="0" fontId="26" fillId="33" borderId="16" xfId="0" applyFont="1" applyFill="1" applyBorder="1" applyAlignment="1" applyProtection="1">
      <alignment horizontal="center" vertical="center" wrapText="1"/>
      <protection locked="0"/>
    </xf>
    <xf numFmtId="0" fontId="26" fillId="33" borderId="56" xfId="0" applyFont="1" applyFill="1" applyBorder="1" applyAlignment="1" applyProtection="1">
      <alignment horizontal="center" vertical="center" wrapText="1"/>
      <protection locked="0"/>
    </xf>
    <xf numFmtId="0" fontId="27" fillId="0" borderId="111" xfId="0" applyFont="1" applyBorder="1" applyAlignment="1" applyProtection="1">
      <alignment horizontal="center" vertical="center" wrapText="1"/>
      <protection locked="0"/>
    </xf>
    <xf numFmtId="0" fontId="27" fillId="0" borderId="109" xfId="0" applyFont="1" applyBorder="1" applyAlignment="1" applyProtection="1">
      <alignment horizontal="center" vertical="center" wrapText="1"/>
      <protection locked="0"/>
    </xf>
    <xf numFmtId="0" fontId="27" fillId="0" borderId="50" xfId="0" applyFont="1" applyBorder="1" applyAlignment="1" applyProtection="1">
      <alignment horizontal="center"/>
      <protection locked="0"/>
    </xf>
    <xf numFmtId="0" fontId="27" fillId="0" borderId="19" xfId="0" applyFont="1" applyBorder="1" applyAlignment="1" applyProtection="1">
      <alignment horizontal="center"/>
      <protection locked="0"/>
    </xf>
    <xf numFmtId="0" fontId="27" fillId="0" borderId="51" xfId="0" applyFont="1" applyBorder="1" applyAlignment="1" applyProtection="1">
      <alignment horizontal="center"/>
      <protection locked="0"/>
    </xf>
    <xf numFmtId="0" fontId="27" fillId="0" borderId="106" xfId="0" applyFont="1" applyBorder="1" applyAlignment="1" applyProtection="1">
      <alignment horizontal="center" vertical="center" wrapText="1"/>
      <protection locked="0"/>
    </xf>
    <xf numFmtId="0" fontId="27" fillId="0" borderId="105" xfId="0" applyFont="1" applyBorder="1" applyAlignment="1" applyProtection="1">
      <alignment horizontal="center" vertical="center" wrapText="1"/>
      <protection locked="0"/>
    </xf>
    <xf numFmtId="0" fontId="27" fillId="0" borderId="104" xfId="0" applyFont="1" applyBorder="1" applyAlignment="1" applyProtection="1">
      <alignment horizontal="center" vertical="center" wrapText="1"/>
      <protection locked="0"/>
    </xf>
    <xf numFmtId="0" fontId="27" fillId="0" borderId="108" xfId="0" applyFont="1" applyBorder="1" applyAlignment="1" applyProtection="1">
      <alignment horizontal="center" vertical="center" wrapText="1"/>
      <protection locked="0"/>
    </xf>
    <xf numFmtId="0" fontId="27" fillId="36" borderId="17" xfId="0" applyFont="1" applyFill="1" applyBorder="1" applyAlignment="1" applyProtection="1">
      <alignment horizontal="left" vertical="center" wrapText="1"/>
      <protection locked="0"/>
    </xf>
    <xf numFmtId="0" fontId="27" fillId="0" borderId="29" xfId="0" applyFont="1" applyBorder="1" applyAlignment="1" applyProtection="1">
      <alignment horizontal="center"/>
      <protection locked="0"/>
    </xf>
    <xf numFmtId="0" fontId="27" fillId="0" borderId="107" xfId="0" applyFont="1" applyBorder="1" applyAlignment="1" applyProtection="1">
      <alignment horizontal="center" vertical="center" wrapText="1"/>
      <protection locked="0"/>
    </xf>
    <xf numFmtId="0" fontId="35" fillId="0" borderId="0" xfId="0" applyFont="1" applyAlignment="1">
      <alignment horizontal="left" wrapText="1"/>
    </xf>
    <xf numFmtId="0" fontId="34" fillId="34" borderId="0" xfId="0" applyFont="1" applyFill="1" applyBorder="1" applyAlignment="1">
      <alignment horizontal="left" wrapText="1"/>
    </xf>
    <xf numFmtId="0" fontId="27" fillId="35" borderId="0" xfId="0" applyFont="1" applyFill="1" applyBorder="1" applyAlignment="1">
      <alignment horizontal="left" wrapText="1"/>
    </xf>
    <xf numFmtId="0" fontId="34" fillId="34" borderId="0" xfId="0" applyFont="1" applyFill="1" applyBorder="1" applyAlignment="1">
      <alignment horizontal="center"/>
    </xf>
    <xf numFmtId="9" fontId="27" fillId="0" borderId="30" xfId="0" applyNumberFormat="1" applyFont="1" applyBorder="1" applyAlignment="1">
      <alignment horizontal="center"/>
    </xf>
    <xf numFmtId="0" fontId="27" fillId="0" borderId="0" xfId="0" applyFont="1" applyBorder="1" applyAlignment="1">
      <alignment horizontal="left" wrapText="1"/>
    </xf>
    <xf numFmtId="0" fontId="27" fillId="35" borderId="0" xfId="0" applyFont="1" applyFill="1" applyAlignment="1">
      <alignment horizontal="left"/>
    </xf>
  </cellXfs>
  <cellStyles count="45">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Comma" xfId="43" builtinId="3"/>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4"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Percent" xfId="42" builtinId="5"/>
    <cellStyle name="Title" xfId="1" builtinId="15" customBuiltin="1"/>
    <cellStyle name="Total" xfId="17" builtinId="25" customBuiltin="1"/>
    <cellStyle name="Warning Text" xfId="14" builtinId="11" customBuiltin="1"/>
  </cellStyles>
  <dxfs count="67">
    <dxf>
      <font>
        <b val="0"/>
        <i val="0"/>
        <strike val="0"/>
        <condense val="0"/>
        <extend val="0"/>
        <outline val="0"/>
        <shadow val="0"/>
        <u val="none"/>
        <vertAlign val="baseline"/>
        <sz val="10"/>
        <color rgb="FF004E7F"/>
        <name val="Arial"/>
        <scheme val="none"/>
      </font>
      <numFmt numFmtId="164" formatCode="0.0%"/>
      <alignment horizontal="right" vertical="bottom" textRotation="0" wrapText="0" indent="1" justifyLastLine="0" shrinkToFit="0" readingOrder="0"/>
      <border diagonalUp="0" diagonalDown="0" outline="0">
        <left style="thin">
          <color auto="1"/>
        </left>
        <right style="medium">
          <color auto="1"/>
        </right>
        <top style="thin">
          <color auto="1"/>
        </top>
        <bottom style="thin">
          <color auto="1"/>
        </bottom>
      </border>
      <protection locked="0" hidden="0"/>
    </dxf>
    <dxf>
      <font>
        <b val="0"/>
        <i val="0"/>
        <strike val="0"/>
        <condense val="0"/>
        <extend val="0"/>
        <outline val="0"/>
        <shadow val="0"/>
        <u val="none"/>
        <vertAlign val="baseline"/>
        <sz val="10"/>
        <color rgb="FF004E7F"/>
        <name val="Arial"/>
        <scheme val="none"/>
      </font>
      <numFmt numFmtId="0" formatCode="General"/>
      <alignment horizontal="right" vertical="bottom" textRotation="0" wrapText="0" indent="1" justifyLastLine="0" shrinkToFit="0" readingOrder="0"/>
      <border diagonalUp="0" diagonalDown="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0"/>
        <color rgb="FF004E7F"/>
        <name val="Arial"/>
        <scheme val="none"/>
      </font>
      <numFmt numFmtId="164" formatCode="0.0%"/>
      <alignment horizontal="right" vertical="bottom" textRotation="0" wrapText="0" indent="1"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0"/>
        <color rgb="FF004E7F"/>
        <name val="Arial"/>
        <scheme val="none"/>
      </font>
      <numFmt numFmtId="0" formatCode="General"/>
      <alignment horizontal="right" vertical="bottom" textRotation="0" wrapText="0" indent="1" justifyLastLine="0" shrinkToFit="0" readingOrder="0"/>
      <border diagonalUp="0" diagonalDown="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0"/>
        <color rgb="FF004E7F"/>
        <name val="Arial"/>
        <scheme val="none"/>
      </font>
      <numFmt numFmtId="164" formatCode="0.0%"/>
      <alignment horizontal="right" vertical="bottom" textRotation="0" wrapText="0" indent="1"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0"/>
        <color rgb="FF004E7F"/>
        <name val="Arial"/>
        <scheme val="none"/>
      </font>
      <numFmt numFmtId="0" formatCode="General"/>
      <alignment horizontal="right" vertical="bottom" textRotation="0" wrapText="0" indent="1" justifyLastLine="0" shrinkToFit="0" readingOrder="0"/>
      <border diagonalUp="0" diagonalDown="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0"/>
        <color rgb="FF004E7F"/>
        <name val="Arial"/>
        <scheme val="none"/>
      </font>
      <numFmt numFmtId="164" formatCode="0.0%"/>
      <alignment horizontal="right" vertical="bottom" textRotation="0" wrapText="0" indent="1"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0"/>
        <color rgb="FF004E7F"/>
        <name val="Arial"/>
        <scheme val="none"/>
      </font>
      <numFmt numFmtId="0" formatCode="General"/>
      <alignment horizontal="right" vertical="bottom" textRotation="0" wrapText="0" indent="1" justifyLastLine="0" shrinkToFit="0" readingOrder="0"/>
      <border diagonalUp="0" diagonalDown="0">
        <left style="medium">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0"/>
        <color rgb="FF004E7F"/>
        <name val="Arial"/>
        <scheme val="none"/>
      </font>
      <numFmt numFmtId="164" formatCode="0.0%"/>
      <alignment horizontal="right" vertical="bottom" textRotation="0" wrapText="0" indent="1" justifyLastLine="0" shrinkToFit="0" readingOrder="0"/>
      <border diagonalUp="0" diagonalDown="0" outline="0">
        <left style="thin">
          <color auto="1"/>
        </left>
        <right/>
        <top style="thin">
          <color auto="1"/>
        </top>
        <bottom style="thin">
          <color auto="1"/>
        </bottom>
      </border>
      <protection locked="0" hidden="0"/>
    </dxf>
    <dxf>
      <font>
        <b val="0"/>
        <i val="0"/>
        <strike val="0"/>
        <condense val="0"/>
        <extend val="0"/>
        <outline val="0"/>
        <shadow val="0"/>
        <u val="none"/>
        <vertAlign val="baseline"/>
        <sz val="10"/>
        <color rgb="FF004E7F"/>
        <name val="Arial"/>
        <scheme val="none"/>
      </font>
      <numFmt numFmtId="0" formatCode="General"/>
      <alignment horizontal="right" vertical="bottom" textRotation="0" wrapText="0" indent="1" justifyLastLine="0" shrinkToFit="0" readingOrder="0"/>
      <border diagonalUp="0" diagonalDown="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0"/>
        <color rgb="FF004E7F"/>
        <name val="Arial"/>
        <scheme val="none"/>
      </font>
      <numFmt numFmtId="164" formatCode="0.0%"/>
      <alignment horizontal="right" vertical="bottom" textRotation="0" wrapText="0" indent="1"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0"/>
        <color rgb="FF004E7F"/>
        <name val="Arial"/>
        <scheme val="none"/>
      </font>
      <numFmt numFmtId="0" formatCode="General"/>
      <alignment horizontal="right" vertical="bottom" textRotation="0" wrapText="0" indent="1" justifyLastLine="0" shrinkToFit="0" readingOrder="0"/>
      <border diagonalUp="0" diagonalDown="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0"/>
        <color rgb="FF004E7F"/>
        <name val="Arial"/>
        <scheme val="none"/>
      </font>
      <numFmt numFmtId="164" formatCode="0.0%"/>
      <alignment horizontal="right" vertical="bottom" textRotation="0" wrapText="0" indent="1"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0"/>
        <color rgb="FF004E7F"/>
        <name val="Arial"/>
        <scheme val="none"/>
      </font>
      <numFmt numFmtId="0" formatCode="General"/>
      <alignment horizontal="right" vertical="bottom" textRotation="0" wrapText="0" indent="1" justifyLastLine="0" shrinkToFit="0" readingOrder="0"/>
      <border diagonalUp="0" diagonalDown="0">
        <left style="medium">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0"/>
        <color rgb="FF004E7F"/>
        <name val="Arial"/>
        <scheme val="none"/>
      </font>
      <numFmt numFmtId="164" formatCode="0.0%"/>
      <alignment horizontal="right" vertical="bottom" textRotation="0" wrapText="0" indent="1" justifyLastLine="0" shrinkToFit="0" readingOrder="0"/>
      <border diagonalUp="0" diagonalDown="0" outline="0">
        <left style="thin">
          <color auto="1"/>
        </left>
        <right style="medium">
          <color auto="1"/>
        </right>
        <top style="thin">
          <color auto="1"/>
        </top>
        <bottom style="thin">
          <color auto="1"/>
        </bottom>
      </border>
      <protection locked="0" hidden="0"/>
    </dxf>
    <dxf>
      <font>
        <b val="0"/>
        <i val="0"/>
        <strike val="0"/>
        <condense val="0"/>
        <extend val="0"/>
        <outline val="0"/>
        <shadow val="0"/>
        <u val="none"/>
        <vertAlign val="baseline"/>
        <sz val="10"/>
        <color rgb="FF004E7F"/>
        <name val="Arial"/>
        <scheme val="none"/>
      </font>
      <numFmt numFmtId="0" formatCode="General"/>
      <alignment horizontal="right" vertical="bottom" textRotation="0" wrapText="0" indent="1" justifyLastLine="0" shrinkToFit="0" readingOrder="0"/>
      <border diagonalUp="0" diagonalDown="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0"/>
        <color rgb="FF004E7F"/>
        <name val="Arial"/>
        <scheme val="none"/>
      </font>
      <numFmt numFmtId="164" formatCode="0.0%"/>
      <alignment horizontal="right" vertical="bottom" textRotation="0" wrapText="0" indent="1"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0"/>
        <color rgb="FF004E7F"/>
        <name val="Arial"/>
        <scheme val="none"/>
      </font>
      <numFmt numFmtId="0" formatCode="General"/>
      <alignment horizontal="right" vertical="bottom" textRotation="0" wrapText="0" indent="1" justifyLastLine="0" shrinkToFit="0" readingOrder="0"/>
      <border diagonalUp="0" diagonalDown="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auto="1"/>
        <name val="Arial"/>
        <scheme val="none"/>
      </font>
      <numFmt numFmtId="164" formatCode="0.0%"/>
      <alignment horizontal="right" vertical="bottom" textRotation="0" wrapText="0" indent="1" justifyLastLine="0" shrinkToFit="0" readingOrder="0"/>
      <border diagonalUp="0" diagonalDown="0">
        <left/>
        <right style="thin">
          <color theme="4" tint="-0.499984740745262"/>
        </right>
        <vertical/>
      </border>
      <protection locked="0" hidden="0"/>
    </dxf>
    <dxf>
      <font>
        <b val="0"/>
        <i val="0"/>
        <strike val="0"/>
        <condense val="0"/>
        <extend val="0"/>
        <outline val="0"/>
        <shadow val="0"/>
        <u val="none"/>
        <vertAlign val="baseline"/>
        <sz val="11"/>
        <color auto="1"/>
        <name val="Arial"/>
        <scheme val="none"/>
      </font>
      <numFmt numFmtId="0" formatCode="General"/>
      <alignment horizontal="right" vertical="bottom" textRotation="0" wrapText="0" indent="1" justifyLastLine="0" shrinkToFit="0" readingOrder="0"/>
      <border diagonalUp="0" diagonalDown="0">
        <left style="thin">
          <color indexed="64"/>
        </left>
        <right/>
        <vertical/>
      </border>
      <protection locked="0" hidden="0"/>
    </dxf>
    <dxf>
      <font>
        <b val="0"/>
        <i val="0"/>
        <strike val="0"/>
        <condense val="0"/>
        <extend val="0"/>
        <outline val="0"/>
        <shadow val="0"/>
        <u val="none"/>
        <vertAlign val="baseline"/>
        <sz val="11"/>
        <color auto="1"/>
        <name val="Arial"/>
        <scheme val="none"/>
      </font>
      <numFmt numFmtId="164" formatCode="0.0%"/>
      <alignment horizontal="right" vertical="bottom" textRotation="0" wrapText="0" indent="1" justifyLastLine="0" shrinkToFit="0" readingOrder="0"/>
      <protection locked="0" hidden="0"/>
    </dxf>
    <dxf>
      <font>
        <b val="0"/>
        <i val="0"/>
        <strike val="0"/>
        <condense val="0"/>
        <extend val="0"/>
        <outline val="0"/>
        <shadow val="0"/>
        <u val="none"/>
        <vertAlign val="baseline"/>
        <sz val="11"/>
        <color auto="1"/>
        <name val="Arial"/>
        <scheme val="none"/>
      </font>
      <numFmt numFmtId="0" formatCode="General"/>
      <alignment horizontal="right" vertical="bottom" textRotation="0" wrapText="0" indent="1" justifyLastLine="0" shrinkToFit="0" readingOrder="0"/>
      <protection locked="0" hidden="0"/>
    </dxf>
    <dxf>
      <font>
        <b val="0"/>
        <i val="0"/>
        <strike val="0"/>
        <condense val="0"/>
        <extend val="0"/>
        <outline val="0"/>
        <shadow val="0"/>
        <u val="none"/>
        <vertAlign val="baseline"/>
        <sz val="11"/>
        <color auto="1"/>
        <name val="Arial"/>
        <scheme val="none"/>
      </font>
      <numFmt numFmtId="164" formatCode="0.0%"/>
      <alignment horizontal="right" vertical="bottom" textRotation="0" wrapText="0" indent="1" justifyLastLine="0" shrinkToFit="0" readingOrder="0"/>
      <border diagonalUp="0" diagonalDown="0">
        <left/>
        <right style="thin">
          <color indexed="64"/>
        </right>
        <vertical/>
      </border>
      <protection locked="0" hidden="0"/>
    </dxf>
    <dxf>
      <font>
        <b val="0"/>
        <i val="0"/>
        <strike val="0"/>
        <condense val="0"/>
        <extend val="0"/>
        <outline val="0"/>
        <shadow val="0"/>
        <u val="none"/>
        <vertAlign val="baseline"/>
        <sz val="11"/>
        <color auto="1"/>
        <name val="Arial"/>
        <scheme val="none"/>
      </font>
      <numFmt numFmtId="0" formatCode="General"/>
      <alignment horizontal="right" vertical="bottom" textRotation="0" wrapText="0" indent="1" justifyLastLine="0" shrinkToFit="0" readingOrder="0"/>
      <border diagonalUp="0" diagonalDown="0">
        <left style="thin">
          <color indexed="64"/>
        </left>
        <right/>
        <vertical/>
      </border>
      <protection locked="0" hidden="0"/>
    </dxf>
    <dxf>
      <font>
        <b val="0"/>
        <i val="0"/>
        <strike val="0"/>
        <condense val="0"/>
        <extend val="0"/>
        <outline val="0"/>
        <shadow val="0"/>
        <u val="none"/>
        <vertAlign val="baseline"/>
        <sz val="10"/>
        <color rgb="FF004E7F"/>
        <name val="Arial"/>
        <scheme val="none"/>
      </font>
      <numFmt numFmtId="164" formatCode="0.0%"/>
      <alignment horizontal="right" vertical="bottom" textRotation="0" wrapText="0" indent="1" justifyLastLine="0" shrinkToFit="0" readingOrder="0"/>
      <border diagonalUp="0" diagonalDown="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0"/>
        <color rgb="FF004E7F"/>
        <name val="Arial"/>
        <scheme val="none"/>
      </font>
      <numFmt numFmtId="0" formatCode="General"/>
      <alignment horizontal="right" vertical="bottom" textRotation="0" wrapText="0" indent="1" justifyLastLine="0" shrinkToFit="0" readingOrder="0"/>
      <border diagonalUp="0" diagonalDown="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0"/>
        <color rgb="FF004E7F"/>
        <name val="Arial"/>
        <scheme val="none"/>
      </font>
      <numFmt numFmtId="164" formatCode="0.0%"/>
      <alignment horizontal="right" vertical="bottom" textRotation="0" wrapText="0" indent="1"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0"/>
        <color rgb="FF004E7F"/>
        <name val="Arial"/>
        <scheme val="none"/>
      </font>
      <numFmt numFmtId="0" formatCode="General"/>
      <alignment horizontal="right" vertical="bottom" textRotation="0" wrapText="0" indent="1" justifyLastLine="0" shrinkToFit="0" readingOrder="0"/>
      <border diagonalUp="0" diagonalDown="0">
        <left style="medium">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0"/>
        <color rgb="FF004E7F"/>
        <name val="Arial"/>
        <scheme val="none"/>
      </font>
      <numFmt numFmtId="164" formatCode="0.0%"/>
      <alignment horizontal="right" vertical="bottom" textRotation="0" wrapText="0" indent="1" justifyLastLine="0" shrinkToFit="0" readingOrder="0"/>
      <border diagonalUp="0" diagonalDown="0" outline="0">
        <left style="thin">
          <color auto="1"/>
        </left>
        <right style="medium">
          <color auto="1"/>
        </right>
        <top style="thin">
          <color auto="1"/>
        </top>
        <bottom style="thin">
          <color auto="1"/>
        </bottom>
      </border>
      <protection locked="0" hidden="0"/>
    </dxf>
    <dxf>
      <font>
        <b val="0"/>
        <i val="0"/>
        <strike val="0"/>
        <condense val="0"/>
        <extend val="0"/>
        <outline val="0"/>
        <shadow val="0"/>
        <u val="none"/>
        <vertAlign val="baseline"/>
        <sz val="10"/>
        <color rgb="FF004E7F"/>
        <name val="Arial"/>
        <scheme val="none"/>
      </font>
      <numFmt numFmtId="0" formatCode="General"/>
      <alignment horizontal="right" vertical="bottom" textRotation="0" wrapText="0" indent="1" justifyLastLine="0" shrinkToFit="0" readingOrder="0"/>
      <border diagonalUp="0" diagonalDown="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0"/>
        <color rgb="FF004E7F"/>
        <name val="Arial"/>
        <scheme val="none"/>
      </font>
      <numFmt numFmtId="164" formatCode="0.0%"/>
      <alignment horizontal="right" vertical="bottom" textRotation="0" wrapText="0" indent="1"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0"/>
        <color rgb="FF004E7F"/>
        <name val="Arial"/>
        <scheme val="none"/>
      </font>
      <numFmt numFmtId="0" formatCode="General"/>
      <alignment horizontal="right" vertical="bottom" textRotation="0" wrapText="0" indent="1" justifyLastLine="0" shrinkToFit="0" readingOrder="0"/>
      <border diagonalUp="0" diagonalDown="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auto="1"/>
        <name val="Arial"/>
        <scheme val="none"/>
      </font>
      <numFmt numFmtId="164" formatCode="0.0%"/>
      <alignment horizontal="right" vertical="bottom" textRotation="0" wrapText="0" indent="1" justifyLastLine="0" shrinkToFit="0" readingOrder="0"/>
      <protection locked="0" hidden="0"/>
    </dxf>
    <dxf>
      <font>
        <b val="0"/>
        <i val="0"/>
        <strike val="0"/>
        <condense val="0"/>
        <extend val="0"/>
        <outline val="0"/>
        <shadow val="0"/>
        <u val="none"/>
        <vertAlign val="baseline"/>
        <sz val="11"/>
        <color auto="1"/>
        <name val="Arial"/>
        <scheme val="none"/>
      </font>
      <numFmt numFmtId="0" formatCode="General"/>
      <alignment horizontal="right" vertical="bottom" textRotation="0" wrapText="0" indent="1" justifyLastLine="0" shrinkToFit="0" readingOrder="0"/>
      <protection locked="0" hidden="0"/>
    </dxf>
    <dxf>
      <font>
        <b val="0"/>
        <i val="0"/>
        <strike val="0"/>
        <condense val="0"/>
        <extend val="0"/>
        <outline val="0"/>
        <shadow val="0"/>
        <u val="none"/>
        <vertAlign val="baseline"/>
        <sz val="10"/>
        <color rgb="FF004E7F"/>
        <name val="Arial"/>
        <scheme val="none"/>
      </font>
      <numFmt numFmtId="164" formatCode="0.0%"/>
      <alignment horizontal="right" vertical="bottom" textRotation="0" wrapText="0" indent="1"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0"/>
        <color rgb="FF004E7F"/>
        <name val="Arial"/>
        <scheme val="none"/>
      </font>
      <numFmt numFmtId="0" formatCode="General"/>
      <alignment horizontal="right" vertical="bottom" textRotation="0" wrapText="0" indent="1" justifyLastLine="0" shrinkToFit="0" readingOrder="0"/>
      <border diagonalUp="0" diagonalDown="0">
        <left style="medium">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0"/>
        <color rgb="FF004E7F"/>
        <name val="Arial"/>
        <scheme val="none"/>
      </font>
      <alignment horizontal="right" vertical="bottom" textRotation="0" wrapText="0" indent="1"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0"/>
        <color rgb="FF004E7F"/>
        <name val="Arial"/>
        <scheme val="none"/>
      </font>
      <alignment horizontal="right" vertical="bottom" textRotation="0" wrapText="0" indent="1"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0"/>
        <color rgb="FF004E7F"/>
        <name val="Arial"/>
        <scheme val="none"/>
      </font>
      <alignment horizontal="right" vertical="bottom" textRotation="0" wrapText="0" indent="1" justifyLastLine="0" shrinkToFit="0" readingOrder="0"/>
      <protection locked="0" hidden="0"/>
    </dxf>
    <dxf>
      <font>
        <b val="0"/>
        <i val="0"/>
        <strike val="0"/>
        <condense val="0"/>
        <extend val="0"/>
        <outline val="0"/>
        <shadow val="0"/>
        <u val="none"/>
        <vertAlign val="baseline"/>
        <sz val="10"/>
        <color rgb="FF004E7F"/>
        <name val="Arial"/>
        <scheme val="none"/>
      </font>
      <alignment horizontal="right" vertical="bottom" textRotation="0" wrapText="0" indent="1"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0"/>
        <color rgb="FF004E7F"/>
        <name val="Arial"/>
        <scheme val="none"/>
      </font>
      <alignment horizontal="right" vertical="bottom" textRotation="0" wrapText="0" indent="1"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0"/>
        <color rgb="FF004E7F"/>
        <name val="Arial"/>
        <scheme val="none"/>
      </font>
      <alignment horizontal="right" vertical="bottom" textRotation="0" wrapText="0" indent="1" justifyLastLine="0" shrinkToFit="0" readingOrder="0"/>
      <border diagonalUp="0" diagonalDown="0">
        <left/>
        <right style="thin">
          <color indexed="64"/>
        </right>
        <vertical/>
      </border>
      <protection locked="0" hidden="0"/>
    </dxf>
    <dxf>
      <font>
        <b val="0"/>
        <i val="0"/>
        <strike val="0"/>
        <condense val="0"/>
        <extend val="0"/>
        <outline val="0"/>
        <shadow val="0"/>
        <u val="none"/>
        <vertAlign val="baseline"/>
        <sz val="10"/>
        <color rgb="FF004E7F"/>
        <name val="Arial"/>
        <scheme val="none"/>
      </font>
      <alignment horizontal="right" vertical="bottom" textRotation="0" wrapText="0" indent="1" justifyLastLine="0" shrinkToFit="0" readingOrder="0"/>
      <border diagonalUp="0" diagonalDown="0">
        <left style="thin">
          <color auto="1"/>
        </left>
        <right/>
        <top style="thin">
          <color auto="1"/>
        </top>
        <bottom style="thin">
          <color auto="1"/>
        </bottom>
        <vertical/>
      </border>
      <protection locked="0" hidden="0"/>
    </dxf>
    <dxf>
      <font>
        <b val="0"/>
        <i val="0"/>
        <strike val="0"/>
        <condense val="0"/>
        <extend val="0"/>
        <outline val="0"/>
        <shadow val="0"/>
        <u val="none"/>
        <vertAlign val="baseline"/>
        <sz val="11"/>
        <color auto="1"/>
        <name val="Arial"/>
        <scheme val="none"/>
      </font>
      <alignment horizontal="right" vertical="bottom" textRotation="0" wrapText="0" indent="1" justifyLastLine="0" shrinkToFit="0" readingOrder="0"/>
      <border diagonalUp="0" diagonalDown="0">
        <left/>
        <right style="thin">
          <color indexed="64"/>
        </right>
        <vertical/>
      </border>
      <protection locked="0" hidden="0"/>
    </dxf>
    <dxf>
      <font>
        <b val="0"/>
        <i val="0"/>
        <strike val="0"/>
        <condense val="0"/>
        <extend val="0"/>
        <outline val="0"/>
        <shadow val="0"/>
        <u val="none"/>
        <vertAlign val="baseline"/>
        <sz val="10"/>
        <color rgb="FF004E7F"/>
        <name val="Arial"/>
        <scheme val="none"/>
      </font>
      <alignment horizontal="right" vertical="bottom" textRotation="0" wrapText="0" indent="1" justifyLastLine="0" shrinkToFit="0" readingOrder="0"/>
      <border diagonalUp="0" diagonalDown="0">
        <left style="thin">
          <color auto="1"/>
        </left>
        <right/>
        <top style="thin">
          <color auto="1"/>
        </top>
        <bottom style="thin">
          <color auto="1"/>
        </bottom>
        <vertical/>
      </border>
      <protection locked="0" hidden="0"/>
    </dxf>
    <dxf>
      <font>
        <b val="0"/>
        <i val="0"/>
        <strike val="0"/>
        <condense val="0"/>
        <extend val="0"/>
        <outline val="0"/>
        <shadow val="0"/>
        <u val="none"/>
        <vertAlign val="baseline"/>
        <sz val="10"/>
        <color rgb="FF004E7F"/>
        <name val="Arial"/>
        <scheme val="none"/>
      </font>
      <alignment horizontal="right" vertical="bottom" textRotation="0" wrapText="0" indent="1"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0"/>
        <color rgb="FF004E7F"/>
        <name val="Arial"/>
        <scheme val="none"/>
      </font>
      <alignment horizontal="right" vertical="bottom" textRotation="0" wrapText="0" indent="1"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0"/>
        <color rgb="FF004E7F"/>
        <name val="Arial"/>
        <scheme val="none"/>
      </font>
      <alignment horizontal="right" vertical="bottom" textRotation="0" wrapText="0" indent="1" justifyLastLine="0" shrinkToFit="0" readingOrder="0"/>
      <border diagonalUp="0" diagonalDown="0">
        <left/>
        <right style="thin">
          <color indexed="64"/>
        </right>
        <top style="thin">
          <color auto="1"/>
        </top>
        <bottom style="thin">
          <color auto="1"/>
        </bottom>
        <vertical/>
      </border>
      <protection locked="0" hidden="0"/>
    </dxf>
    <dxf>
      <font>
        <b val="0"/>
        <i val="0"/>
        <strike val="0"/>
        <condense val="0"/>
        <extend val="0"/>
        <outline val="0"/>
        <shadow val="0"/>
        <u val="none"/>
        <vertAlign val="baseline"/>
        <sz val="10"/>
        <color rgb="FF004E7F"/>
        <name val="Arial"/>
        <scheme val="none"/>
      </font>
      <alignment horizontal="right" vertical="bottom" textRotation="0" wrapText="0" indent="1" justifyLastLine="0" shrinkToFit="0" readingOrder="0"/>
      <border diagonalUp="0" diagonalDown="0">
        <left style="thin">
          <color auto="1"/>
        </left>
        <right/>
        <top style="thin">
          <color auto="1"/>
        </top>
        <bottom style="thin">
          <color auto="1"/>
        </bottom>
        <vertical/>
      </border>
      <protection locked="0" hidden="0"/>
    </dxf>
    <dxf>
      <font>
        <b val="0"/>
        <i val="0"/>
        <strike val="0"/>
        <condense val="0"/>
        <extend val="0"/>
        <outline val="0"/>
        <shadow val="0"/>
        <u val="none"/>
        <vertAlign val="baseline"/>
        <sz val="10"/>
        <color rgb="FF004E7F"/>
        <name val="Arial"/>
        <scheme val="none"/>
      </font>
      <alignment horizontal="right" vertical="bottom" textRotation="0" wrapText="0" indent="1"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0"/>
        <color rgb="FF004E7F"/>
        <name val="Arial"/>
        <scheme val="none"/>
      </font>
      <alignment horizontal="right" vertical="bottom" textRotation="0" wrapText="0" indent="1"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0"/>
        <color rgb="FF004E7F"/>
        <name val="Arial"/>
        <scheme val="none"/>
      </font>
      <alignment horizontal="right" vertical="bottom" textRotation="0" wrapText="0" indent="1" justifyLastLine="0" shrinkToFit="0" readingOrder="0"/>
      <border diagonalUp="0" diagonalDown="0">
        <left/>
        <right style="thin">
          <color indexed="64"/>
        </right>
        <top style="thin">
          <color auto="1"/>
        </top>
        <bottom style="thin">
          <color auto="1"/>
        </bottom>
        <vertical/>
      </border>
      <protection locked="0" hidden="0"/>
    </dxf>
    <dxf>
      <font>
        <b val="0"/>
        <i val="0"/>
        <strike val="0"/>
        <condense val="0"/>
        <extend val="0"/>
        <outline val="0"/>
        <shadow val="0"/>
        <u val="none"/>
        <vertAlign val="baseline"/>
        <sz val="10"/>
        <color rgb="FF004E7F"/>
        <name val="Arial"/>
        <scheme val="none"/>
      </font>
      <alignment horizontal="right" vertical="bottom" textRotation="0" wrapText="0" indent="1" justifyLastLine="0" shrinkToFit="0" readingOrder="0"/>
      <border diagonalUp="0" diagonalDown="0">
        <left style="thin">
          <color auto="1"/>
        </left>
        <right/>
        <top style="thin">
          <color auto="1"/>
        </top>
        <bottom style="thin">
          <color auto="1"/>
        </bottom>
        <vertical/>
      </border>
      <protection locked="0" hidden="0"/>
    </dxf>
    <dxf>
      <font>
        <b val="0"/>
        <i val="0"/>
        <strike val="0"/>
        <condense val="0"/>
        <extend val="0"/>
        <outline val="0"/>
        <shadow val="0"/>
        <u val="none"/>
        <vertAlign val="baseline"/>
        <sz val="10"/>
        <color rgb="FF004E7F"/>
        <name val="Arial"/>
        <scheme val="none"/>
      </font>
      <alignment horizontal="right" vertical="bottom" textRotation="0" wrapText="0" indent="1"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0"/>
        <color rgb="FF004E7F"/>
        <name val="Arial"/>
        <scheme val="none"/>
      </font>
      <alignment horizontal="right" vertical="bottom" textRotation="0" wrapText="0" indent="1"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0"/>
        <color rgb="FF004E7F"/>
        <name val="Arial"/>
        <scheme val="none"/>
      </font>
      <alignment horizontal="right" vertical="bottom" textRotation="0" wrapText="0" indent="1" justifyLastLine="0" shrinkToFit="0" readingOrder="0"/>
      <border diagonalUp="0" diagonalDown="0">
        <left/>
        <right style="thin">
          <color auto="1"/>
        </right>
        <top style="thin">
          <color auto="1"/>
        </top>
        <bottom style="thin">
          <color auto="1"/>
        </bottom>
        <vertical/>
      </border>
      <protection locked="0" hidden="0"/>
    </dxf>
    <dxf>
      <font>
        <b val="0"/>
        <i val="0"/>
        <strike val="0"/>
        <condense val="0"/>
        <extend val="0"/>
        <outline val="0"/>
        <shadow val="0"/>
        <u val="none"/>
        <vertAlign val="baseline"/>
        <sz val="10"/>
        <color rgb="FF004E7F"/>
        <name val="Arial"/>
        <scheme val="none"/>
      </font>
      <alignment horizontal="right" vertical="bottom" textRotation="0" wrapText="0" indent="1" justifyLastLine="0" shrinkToFit="0" readingOrder="0"/>
      <border diagonalUp="0" diagonalDown="0">
        <left/>
        <right/>
        <top style="thin">
          <color auto="1"/>
        </top>
        <bottom style="thin">
          <color auto="1"/>
        </bottom>
        <vertical/>
      </border>
      <protection locked="0" hidden="0"/>
    </dxf>
    <dxf>
      <font>
        <b val="0"/>
        <i val="0"/>
        <strike val="0"/>
        <condense val="0"/>
        <extend val="0"/>
        <outline val="0"/>
        <shadow val="0"/>
        <u val="none"/>
        <vertAlign val="baseline"/>
        <sz val="10"/>
        <color rgb="FF004E7F"/>
        <name val="Arial"/>
        <scheme val="none"/>
      </font>
      <alignment horizontal="right" vertical="bottom" textRotation="0" wrapText="0" indent="1" justifyLastLine="0" shrinkToFit="0" readingOrder="0"/>
      <border diagonalUp="0" diagonalDown="0">
        <left style="thin">
          <color indexed="64"/>
        </left>
        <right/>
        <top style="thin">
          <color auto="1"/>
        </top>
        <bottom style="thin">
          <color auto="1"/>
        </bottom>
        <vertical/>
      </border>
      <protection locked="0" hidden="0"/>
    </dxf>
    <dxf>
      <font>
        <b val="0"/>
        <i val="0"/>
        <strike val="0"/>
        <condense val="0"/>
        <extend val="0"/>
        <outline val="0"/>
        <shadow val="0"/>
        <u val="none"/>
        <vertAlign val="baseline"/>
        <sz val="10"/>
        <color rgb="FF004E7F"/>
        <name val="Arial"/>
        <scheme val="none"/>
      </font>
      <alignment horizontal="right" vertical="bottom" textRotation="0" wrapText="0" indent="1"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0"/>
        <color rgb="FF004E7F"/>
        <name val="Arial"/>
        <scheme val="none"/>
      </font>
      <alignment horizontal="right" vertical="bottom" textRotation="0" wrapText="0" indent="1"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0"/>
        <color rgb="FF004E7F"/>
        <name val="Arial"/>
        <scheme val="none"/>
      </font>
      <alignment horizontal="right" vertical="bottom" textRotation="0" wrapText="0" indent="1"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0"/>
        <color rgb="FF004E7F"/>
        <name val="Arial"/>
        <scheme val="none"/>
      </font>
      <alignment horizontal="right" vertical="bottom" textRotation="0" wrapText="0" indent="1" justifyLastLine="0" shrinkToFit="0" readingOrder="0"/>
      <border diagonalUp="0" diagonalDown="0" outline="0">
        <left/>
        <right style="thin">
          <color auto="1"/>
        </right>
        <top style="thin">
          <color auto="1"/>
        </top>
        <bottom style="thin">
          <color auto="1"/>
        </bottom>
      </border>
      <protection locked="0" hidden="0"/>
    </dxf>
    <dxf>
      <font>
        <b val="0"/>
        <i val="0"/>
        <strike val="0"/>
        <condense val="0"/>
        <extend val="0"/>
        <outline val="0"/>
        <shadow val="0"/>
        <u val="none"/>
        <vertAlign val="baseline"/>
        <sz val="10"/>
        <color rgb="FF004E7F"/>
        <name val="Arial"/>
        <scheme val="none"/>
      </font>
      <alignment horizontal="center" vertical="bottom" textRotation="0" wrapText="0" indent="0" justifyLastLine="0" shrinkToFit="0"/>
      <border diagonalUp="0" diagonalDown="0" outline="0">
        <left/>
        <right style="thin">
          <color auto="1"/>
        </right>
        <top style="thin">
          <color auto="1"/>
        </top>
        <bottom style="thin">
          <color auto="1"/>
        </bottom>
      </border>
      <protection locked="0" hidden="0"/>
    </dxf>
    <dxf>
      <font>
        <b val="0"/>
        <i val="0"/>
        <strike val="0"/>
        <condense val="0"/>
        <extend val="0"/>
        <outline val="0"/>
        <shadow val="0"/>
        <u val="none"/>
        <vertAlign val="baseline"/>
        <sz val="10"/>
        <color rgb="FF004E7F"/>
        <name val="Arial"/>
        <scheme val="none"/>
      </font>
      <protection locked="0" hidden="0"/>
    </dxf>
    <dxf>
      <border>
        <bottom style="thin">
          <color auto="1"/>
        </bottom>
      </border>
    </dxf>
    <dxf>
      <font>
        <b val="0"/>
        <i val="0"/>
        <strike val="0"/>
        <condense val="0"/>
        <extend val="0"/>
        <outline val="0"/>
        <shadow val="0"/>
        <u val="none"/>
        <vertAlign val="baseline"/>
        <sz val="10"/>
        <color rgb="FF004E7F"/>
        <name val="Arial"/>
        <scheme val="none"/>
      </font>
      <border diagonalUp="0" diagonalDown="0">
        <left style="thin">
          <color auto="1"/>
        </left>
        <right style="thin">
          <color auto="1"/>
        </right>
        <top/>
        <bottom/>
        <vertical style="thin">
          <color auto="1"/>
        </vertical>
        <horizontal/>
      </border>
      <protection locked="0" hidden="0"/>
    </dxf>
    <dxf>
      <fill>
        <patternFill>
          <bgColor rgb="FFF1F5BF"/>
        </patternFill>
      </fill>
      <border>
        <left style="thin">
          <color theme="0" tint="-0.14996795556505021"/>
        </left>
        <right style="thin">
          <color theme="0" tint="-0.14996795556505021"/>
        </right>
        <top style="thin">
          <color theme="0" tint="-0.14996795556505021"/>
        </top>
        <bottom style="thin">
          <color theme="0" tint="-0.14996795556505021"/>
        </bottom>
        <vertical style="thin">
          <color theme="0" tint="-0.14996795556505021"/>
        </vertical>
        <horizontal/>
      </border>
    </dxf>
  </dxfs>
  <tableStyles count="1" defaultTableStyle="TableStyleMedium2" defaultPivotStyle="PivotStyleLight16">
    <tableStyle name="PPI Table Style" pivot="0" count="1">
      <tableStyleElement type="firstRowStripe" dxfId="66"/>
    </tableStyle>
  </tableStyles>
  <colors>
    <mruColors>
      <color rgb="FFF1F5BF"/>
      <color rgb="FF056EB7"/>
      <color rgb="FF004E7F"/>
      <color rgb="FFB1BB1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solidFill>
                  <a:sysClr val="windowText" lastClr="000000"/>
                </a:solidFill>
                <a:latin typeface="Arial" charset="0"/>
                <a:ea typeface="Arial" charset="0"/>
                <a:cs typeface="Arial" charset="0"/>
              </a:rPr>
              <a:t>Comparing Poverty Rates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tx>
            <c:strRef>
              <c:f>Averages!$C$7</c:f>
              <c:strCache>
                <c:ptCount val="1"/>
                <c:pt idx="0">
                  <c:v>National Poverty Rate</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Averages!$A$8:$A$25</c:f>
              <c:strCache>
                <c:ptCount val="18"/>
                <c:pt idx="0">
                  <c:v>National Poverty Line</c:v>
                </c:pt>
                <c:pt idx="1">
                  <c:v>Extreme National</c:v>
                </c:pt>
                <c:pt idx="2">
                  <c:v>150% National</c:v>
                </c:pt>
                <c:pt idx="3">
                  <c:v>200% National</c:v>
                </c:pt>
                <c:pt idx="4">
                  <c:v>$1.90/day 2011</c:v>
                </c:pt>
                <c:pt idx="5">
                  <c:v>$3.20/day 2011</c:v>
                </c:pt>
                <c:pt idx="6">
                  <c:v>$5.50/day 2011</c:v>
                </c:pt>
                <c:pt idx="7">
                  <c:v>$8.00/day 2011</c:v>
                </c:pt>
                <c:pt idx="8">
                  <c:v>$11.00/day 2011</c:v>
                </c:pt>
                <c:pt idx="9">
                  <c:v>$15.00/day 2011</c:v>
                </c:pt>
                <c:pt idx="10">
                  <c:v>$21.70/day 2011</c:v>
                </c:pt>
                <c:pt idx="11">
                  <c:v>$1.25/day 2005</c:v>
                </c:pt>
                <c:pt idx="12">
                  <c:v>$2.50/day 2005</c:v>
                </c:pt>
                <c:pt idx="13">
                  <c:v>$5.00/day 2005</c:v>
                </c:pt>
                <c:pt idx="14">
                  <c:v>Bottom 20th Percentile</c:v>
                </c:pt>
                <c:pt idx="15">
                  <c:v>Bottom 40th Percentile</c:v>
                </c:pt>
                <c:pt idx="16">
                  <c:v>Bottom 60th Percentile</c:v>
                </c:pt>
                <c:pt idx="17">
                  <c:v>Bottom 80th Percentile</c:v>
                </c:pt>
              </c:strCache>
            </c:strRef>
          </c:cat>
          <c:val>
            <c:numRef>
              <c:f>Averages!$C$8:$C$25</c:f>
              <c:numCache>
                <c:formatCode>0.0%</c:formatCode>
                <c:ptCount val="18"/>
                <c:pt idx="0">
                  <c:v>0.27874776721000671</c:v>
                </c:pt>
                <c:pt idx="1">
                  <c:v>8.3315633237361908E-2</c:v>
                </c:pt>
                <c:pt idx="2">
                  <c:v>0.46438825130462646</c:v>
                </c:pt>
                <c:pt idx="3">
                  <c:v>0.60507345199584961</c:v>
                </c:pt>
                <c:pt idx="4">
                  <c:v>5.2932657301425934E-2</c:v>
                </c:pt>
                <c:pt idx="5">
                  <c:v>0.12986020743846893</c:v>
                </c:pt>
                <c:pt idx="6">
                  <c:v>0.29562777280807495</c:v>
                </c:pt>
                <c:pt idx="7">
                  <c:v>0.45513826608657837</c:v>
                </c:pt>
                <c:pt idx="8">
                  <c:v>0.59614652395248413</c:v>
                </c:pt>
                <c:pt idx="9">
                  <c:v>0.72488051652908325</c:v>
                </c:pt>
                <c:pt idx="10">
                  <c:v>0.84306782484054565</c:v>
                </c:pt>
                <c:pt idx="11">
                  <c:v>3.9764948189258575E-2</c:v>
                </c:pt>
                <c:pt idx="12">
                  <c:v>0.13191577792167664</c:v>
                </c:pt>
                <c:pt idx="13">
                  <c:v>0.36139249801635742</c:v>
                </c:pt>
                <c:pt idx="14">
                  <c:v>0.23607279360294342</c:v>
                </c:pt>
                <c:pt idx="15">
                  <c:v>0.43472349643707275</c:v>
                </c:pt>
                <c:pt idx="16">
                  <c:v>0.62028396129608154</c:v>
                </c:pt>
                <c:pt idx="17">
                  <c:v>0.80961322784423828</c:v>
                </c:pt>
              </c:numCache>
            </c:numRef>
          </c:val>
          <c:extLst>
            <c:ext xmlns:c16="http://schemas.microsoft.com/office/drawing/2014/chart" uri="{C3380CC4-5D6E-409C-BE32-E72D297353CC}">
              <c16:uniqueId val="{00000000-107C-4751-99BC-9B7190CBBDFD}"/>
            </c:ext>
          </c:extLst>
        </c:ser>
        <c:ser>
          <c:idx val="1"/>
          <c:order val="1"/>
          <c:tx>
            <c:strRef>
              <c:f>Averages!$D$7</c:f>
              <c:strCache>
                <c:ptCount val="1"/>
                <c:pt idx="0">
                  <c:v>Rural Poverty Rate</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Averages!$A$8:$A$25</c:f>
              <c:strCache>
                <c:ptCount val="18"/>
                <c:pt idx="0">
                  <c:v>National Poverty Line</c:v>
                </c:pt>
                <c:pt idx="1">
                  <c:v>Extreme National</c:v>
                </c:pt>
                <c:pt idx="2">
                  <c:v>150% National</c:v>
                </c:pt>
                <c:pt idx="3">
                  <c:v>200% National</c:v>
                </c:pt>
                <c:pt idx="4">
                  <c:v>$1.90/day 2011</c:v>
                </c:pt>
                <c:pt idx="5">
                  <c:v>$3.20/day 2011</c:v>
                </c:pt>
                <c:pt idx="6">
                  <c:v>$5.50/day 2011</c:v>
                </c:pt>
                <c:pt idx="7">
                  <c:v>$8.00/day 2011</c:v>
                </c:pt>
                <c:pt idx="8">
                  <c:v>$11.00/day 2011</c:v>
                </c:pt>
                <c:pt idx="9">
                  <c:v>$15.00/day 2011</c:v>
                </c:pt>
                <c:pt idx="10">
                  <c:v>$21.70/day 2011</c:v>
                </c:pt>
                <c:pt idx="11">
                  <c:v>$1.25/day 2005</c:v>
                </c:pt>
                <c:pt idx="12">
                  <c:v>$2.50/day 2005</c:v>
                </c:pt>
                <c:pt idx="13">
                  <c:v>$5.00/day 2005</c:v>
                </c:pt>
                <c:pt idx="14">
                  <c:v>Bottom 20th Percentile</c:v>
                </c:pt>
                <c:pt idx="15">
                  <c:v>Bottom 40th Percentile</c:v>
                </c:pt>
                <c:pt idx="16">
                  <c:v>Bottom 60th Percentile</c:v>
                </c:pt>
                <c:pt idx="17">
                  <c:v>Bottom 80th Percentile</c:v>
                </c:pt>
              </c:strCache>
            </c:strRef>
          </c:cat>
          <c:val>
            <c:numRef>
              <c:f>Averages!$D$8:$D$25</c:f>
              <c:numCache>
                <c:formatCode>0.0%</c:formatCode>
                <c:ptCount val="18"/>
                <c:pt idx="0">
                  <c:v>0.38821699999999998</c:v>
                </c:pt>
                <c:pt idx="1">
                  <c:v>0.183896</c:v>
                </c:pt>
                <c:pt idx="2">
                  <c:v>0.60178399999999999</c:v>
                </c:pt>
                <c:pt idx="3">
                  <c:v>0.74111499999999997</c:v>
                </c:pt>
                <c:pt idx="4">
                  <c:v>0.14018700000000001</c:v>
                </c:pt>
                <c:pt idx="5">
                  <c:v>0.32392199999999999</c:v>
                </c:pt>
                <c:pt idx="6">
                  <c:v>0.60692500000000005</c:v>
                </c:pt>
                <c:pt idx="7">
                  <c:v>0.77684600000000004</c:v>
                </c:pt>
                <c:pt idx="8">
                  <c:v>0.87773500000000004</c:v>
                </c:pt>
                <c:pt idx="9">
                  <c:v>0.93609900000000001</c:v>
                </c:pt>
                <c:pt idx="10">
                  <c:v>0.97160800000000003</c:v>
                </c:pt>
                <c:pt idx="11">
                  <c:v>0.10562100000000001</c:v>
                </c:pt>
                <c:pt idx="12">
                  <c:v>0.32893099999999997</c:v>
                </c:pt>
                <c:pt idx="13">
                  <c:v>0.68679500000000004</c:v>
                </c:pt>
                <c:pt idx="14">
                  <c:v>0.51467700000000005</c:v>
                </c:pt>
                <c:pt idx="15">
                  <c:v>0.76015200000000005</c:v>
                </c:pt>
                <c:pt idx="16">
                  <c:v>0.89025699999999997</c:v>
                </c:pt>
                <c:pt idx="17">
                  <c:v>0.96183399999999997</c:v>
                </c:pt>
              </c:numCache>
            </c:numRef>
          </c:val>
          <c:extLst>
            <c:ext xmlns:c16="http://schemas.microsoft.com/office/drawing/2014/chart" uri="{C3380CC4-5D6E-409C-BE32-E72D297353CC}">
              <c16:uniqueId val="{00000001-107C-4751-99BC-9B7190CBBDFD}"/>
            </c:ext>
          </c:extLst>
        </c:ser>
        <c:ser>
          <c:idx val="2"/>
          <c:order val="2"/>
          <c:tx>
            <c:strRef>
              <c:f>Averages!$E$7</c:f>
              <c:strCache>
                <c:ptCount val="1"/>
                <c:pt idx="0">
                  <c:v>Urban Poverty Rate</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Averages!$A$8:$A$25</c:f>
              <c:strCache>
                <c:ptCount val="18"/>
                <c:pt idx="0">
                  <c:v>National Poverty Line</c:v>
                </c:pt>
                <c:pt idx="1">
                  <c:v>Extreme National</c:v>
                </c:pt>
                <c:pt idx="2">
                  <c:v>150% National</c:v>
                </c:pt>
                <c:pt idx="3">
                  <c:v>200% National</c:v>
                </c:pt>
                <c:pt idx="4">
                  <c:v>$1.90/day 2011</c:v>
                </c:pt>
                <c:pt idx="5">
                  <c:v>$3.20/day 2011</c:v>
                </c:pt>
                <c:pt idx="6">
                  <c:v>$5.50/day 2011</c:v>
                </c:pt>
                <c:pt idx="7">
                  <c:v>$8.00/day 2011</c:v>
                </c:pt>
                <c:pt idx="8">
                  <c:v>$11.00/day 2011</c:v>
                </c:pt>
                <c:pt idx="9">
                  <c:v>$15.00/day 2011</c:v>
                </c:pt>
                <c:pt idx="10">
                  <c:v>$21.70/day 2011</c:v>
                </c:pt>
                <c:pt idx="11">
                  <c:v>$1.25/day 2005</c:v>
                </c:pt>
                <c:pt idx="12">
                  <c:v>$2.50/day 2005</c:v>
                </c:pt>
                <c:pt idx="13">
                  <c:v>$5.00/day 2005</c:v>
                </c:pt>
                <c:pt idx="14">
                  <c:v>Bottom 20th Percentile</c:v>
                </c:pt>
                <c:pt idx="15">
                  <c:v>Bottom 40th Percentile</c:v>
                </c:pt>
                <c:pt idx="16">
                  <c:v>Bottom 60th Percentile</c:v>
                </c:pt>
                <c:pt idx="17">
                  <c:v>Bottom 80th Percentile</c:v>
                </c:pt>
              </c:strCache>
            </c:strRef>
          </c:cat>
          <c:val>
            <c:numRef>
              <c:f>Averages!$E$8:$E$25</c:f>
              <c:numCache>
                <c:formatCode>0.0%</c:formatCode>
                <c:ptCount val="18"/>
                <c:pt idx="0">
                  <c:v>0.248978</c:v>
                </c:pt>
                <c:pt idx="1">
                  <c:v>5.5962999999999999E-2</c:v>
                </c:pt>
                <c:pt idx="2">
                  <c:v>0.42702400000000001</c:v>
                </c:pt>
                <c:pt idx="3">
                  <c:v>0.56807799999999997</c:v>
                </c:pt>
                <c:pt idx="4">
                  <c:v>2.9204000000000001E-2</c:v>
                </c:pt>
                <c:pt idx="5">
                  <c:v>7.7086000000000002E-2</c:v>
                </c:pt>
                <c:pt idx="6">
                  <c:v>0.21097199999999999</c:v>
                </c:pt>
                <c:pt idx="7">
                  <c:v>0.36765100000000001</c:v>
                </c:pt>
                <c:pt idx="8">
                  <c:v>0.51956999999999998</c:v>
                </c:pt>
                <c:pt idx="9">
                  <c:v>0.66744099999999995</c:v>
                </c:pt>
                <c:pt idx="10">
                  <c:v>0.80811200000000005</c:v>
                </c:pt>
                <c:pt idx="11">
                  <c:v>2.1856E-2</c:v>
                </c:pt>
                <c:pt idx="12">
                  <c:v>7.8338000000000005E-2</c:v>
                </c:pt>
                <c:pt idx="13">
                  <c:v>0.272901</c:v>
                </c:pt>
                <c:pt idx="14">
                  <c:v>0.16030700000000001</c:v>
                </c:pt>
                <c:pt idx="15">
                  <c:v>0.346225</c:v>
                </c:pt>
                <c:pt idx="16">
                  <c:v>0.54686599999999996</c:v>
                </c:pt>
                <c:pt idx="17">
                  <c:v>0.76821799999999996</c:v>
                </c:pt>
              </c:numCache>
            </c:numRef>
          </c:val>
          <c:extLst>
            <c:ext xmlns:c16="http://schemas.microsoft.com/office/drawing/2014/chart" uri="{C3380CC4-5D6E-409C-BE32-E72D297353CC}">
              <c16:uniqueId val="{00000002-107C-4751-99BC-9B7190CBBDFD}"/>
            </c:ext>
          </c:extLst>
        </c:ser>
        <c:ser>
          <c:idx val="3"/>
          <c:order val="3"/>
          <c:tx>
            <c:strRef>
              <c:f>Averages!$B$7</c:f>
              <c:strCache>
                <c:ptCount val="1"/>
                <c:pt idx="0">
                  <c:v>Beneficiary Household Poverty Rate</c:v>
                </c:pt>
              </c:strCache>
            </c:strRef>
          </c:tx>
          <c:spPr>
            <a:solidFill>
              <a:schemeClr val="accent4"/>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Averages!$A$8:$A$25</c:f>
              <c:strCache>
                <c:ptCount val="18"/>
                <c:pt idx="0">
                  <c:v>National Poverty Line</c:v>
                </c:pt>
                <c:pt idx="1">
                  <c:v>Extreme National</c:v>
                </c:pt>
                <c:pt idx="2">
                  <c:v>150% National</c:v>
                </c:pt>
                <c:pt idx="3">
                  <c:v>200% National</c:v>
                </c:pt>
                <c:pt idx="4">
                  <c:v>$1.90/day 2011</c:v>
                </c:pt>
                <c:pt idx="5">
                  <c:v>$3.20/day 2011</c:v>
                </c:pt>
                <c:pt idx="6">
                  <c:v>$5.50/day 2011</c:v>
                </c:pt>
                <c:pt idx="7">
                  <c:v>$8.00/day 2011</c:v>
                </c:pt>
                <c:pt idx="8">
                  <c:v>$11.00/day 2011</c:v>
                </c:pt>
                <c:pt idx="9">
                  <c:v>$15.00/day 2011</c:v>
                </c:pt>
                <c:pt idx="10">
                  <c:v>$21.70/day 2011</c:v>
                </c:pt>
                <c:pt idx="11">
                  <c:v>$1.25/day 2005</c:v>
                </c:pt>
                <c:pt idx="12">
                  <c:v>$2.50/day 2005</c:v>
                </c:pt>
                <c:pt idx="13">
                  <c:v>$5.00/day 2005</c:v>
                </c:pt>
                <c:pt idx="14">
                  <c:v>Bottom 20th Percentile</c:v>
                </c:pt>
                <c:pt idx="15">
                  <c:v>Bottom 40th Percentile</c:v>
                </c:pt>
                <c:pt idx="16">
                  <c:v>Bottom 60th Percentile</c:v>
                </c:pt>
                <c:pt idx="17">
                  <c:v>Bottom 80th Percentile</c:v>
                </c:pt>
              </c:strCache>
            </c:strRef>
          </c:cat>
          <c:val>
            <c:numRef>
              <c:f>Averages!$B$8:$B$25</c:f>
              <c:numCache>
                <c:formatCode>0.0%</c:formatCode>
                <c:ptCount val="18"/>
                <c:pt idx="0">
                  <c:v>3.9133756322477932E-2</c:v>
                </c:pt>
                <c:pt idx="1">
                  <c:v>2.9489501820093799E-3</c:v>
                </c:pt>
                <c:pt idx="2">
                  <c:v>0.16610946798272549</c:v>
                </c:pt>
                <c:pt idx="3">
                  <c:v>0.27564874049268667</c:v>
                </c:pt>
                <c:pt idx="4">
                  <c:v>3.8239506741067158E-3</c:v>
                </c:pt>
                <c:pt idx="5">
                  <c:v>7.6124205288334535E-3</c:v>
                </c:pt>
                <c:pt idx="6">
                  <c:v>0.70841504859743332</c:v>
                </c:pt>
                <c:pt idx="7">
                  <c:v>0.15884119384691106</c:v>
                </c:pt>
                <c:pt idx="8">
                  <c:v>0.43410014790143903</c:v>
                </c:pt>
                <c:pt idx="9">
                  <c:v>0.70841504859743332</c:v>
                </c:pt>
                <c:pt idx="10">
                  <c:v>0.82795317341683761</c:v>
                </c:pt>
                <c:pt idx="11">
                  <c:v>3.3559419181007411E-3</c:v>
                </c:pt>
                <c:pt idx="12">
                  <c:v>8.5007903207315865E-3</c:v>
                </c:pt>
                <c:pt idx="13">
                  <c:v>7.5461212932951202E-2</c:v>
                </c:pt>
                <c:pt idx="14">
                  <c:v>3.7291494173723731E-2</c:v>
                </c:pt>
                <c:pt idx="15">
                  <c:v>0.11956629045865601</c:v>
                </c:pt>
                <c:pt idx="16">
                  <c:v>0.41336770175647602</c:v>
                </c:pt>
                <c:pt idx="17">
                  <c:v>0.81819347209815996</c:v>
                </c:pt>
              </c:numCache>
            </c:numRef>
          </c:val>
          <c:extLst>
            <c:ext xmlns:c16="http://schemas.microsoft.com/office/drawing/2014/chart" uri="{C3380CC4-5D6E-409C-BE32-E72D297353CC}">
              <c16:uniqueId val="{00000006-107C-4751-99BC-9B7190CBBDFD}"/>
            </c:ext>
          </c:extLst>
        </c:ser>
        <c:dLbls>
          <c:showLegendKey val="0"/>
          <c:showVal val="1"/>
          <c:showCatName val="0"/>
          <c:showSerName val="0"/>
          <c:showPercent val="0"/>
          <c:showBubbleSize val="0"/>
        </c:dLbls>
        <c:gapWidth val="75"/>
        <c:overlap val="40"/>
        <c:axId val="-719869040"/>
        <c:axId val="-719898528"/>
      </c:barChart>
      <c:catAx>
        <c:axId val="-71986904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Arial" charset="0"/>
                <a:ea typeface="Arial" charset="0"/>
                <a:cs typeface="Arial" charset="0"/>
              </a:defRPr>
            </a:pPr>
            <a:endParaRPr lang="en-US"/>
          </a:p>
        </c:txPr>
        <c:crossAx val="-719898528"/>
        <c:crosses val="autoZero"/>
        <c:auto val="1"/>
        <c:lblAlgn val="ctr"/>
        <c:lblOffset val="100"/>
        <c:noMultiLvlLbl val="0"/>
      </c:catAx>
      <c:valAx>
        <c:axId val="-719898528"/>
        <c:scaling>
          <c:orientation val="minMax"/>
        </c:scaling>
        <c:delete val="0"/>
        <c:axPos val="b"/>
        <c:majorGridlines>
          <c:spPr>
            <a:ln w="9525" cap="flat" cmpd="sng" algn="ctr">
              <a:solidFill>
                <a:schemeClr val="tx1">
                  <a:lumMod val="15000"/>
                  <a:lumOff val="85000"/>
                </a:schemeClr>
              </a:solidFill>
              <a:round/>
            </a:ln>
            <a:effectLst/>
          </c:spPr>
        </c:majorGridlines>
        <c:minorGridlines>
          <c:spPr>
            <a:ln w="9525" cap="flat" cmpd="sng" algn="ctr">
              <a:solidFill>
                <a:schemeClr val="tx1">
                  <a:lumMod val="5000"/>
                  <a:lumOff val="95000"/>
                </a:schemeClr>
              </a:solidFill>
              <a:round/>
            </a:ln>
            <a:effectLst/>
          </c:spPr>
        </c:min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19869040"/>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Arial" charset="0"/>
              <a:ea typeface="Arial" charset="0"/>
              <a:cs typeface="Arial" charset="0"/>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solidFill>
                  <a:sysClr val="windowText" lastClr="000000"/>
                </a:solidFill>
                <a:latin typeface="Arial" charset="0"/>
                <a:ea typeface="Arial" charset="0"/>
                <a:cs typeface="Arial" charset="0"/>
              </a:rPr>
              <a:t>Percent</a:t>
            </a:r>
            <a:r>
              <a:rPr lang="en-US" baseline="0">
                <a:solidFill>
                  <a:sysClr val="windowText" lastClr="000000"/>
                </a:solidFill>
                <a:latin typeface="Arial" charset="0"/>
                <a:ea typeface="Arial" charset="0"/>
                <a:cs typeface="Arial" charset="0"/>
              </a:rPr>
              <a:t> of Households in Population </a:t>
            </a:r>
            <a:r>
              <a:rPr lang="en-US">
                <a:solidFill>
                  <a:sysClr val="windowText" lastClr="000000"/>
                </a:solidFill>
                <a:latin typeface="Arial" charset="0"/>
                <a:ea typeface="Arial" charset="0"/>
                <a:cs typeface="Arial" charset="0"/>
              </a:rPr>
              <a:t>Quintiles for Wealth</a:t>
            </a:r>
            <a:r>
              <a:rPr lang="en-US" baseline="0">
                <a:solidFill>
                  <a:sysClr val="windowText" lastClr="000000"/>
                </a:solidFill>
                <a:latin typeface="Arial" charset="0"/>
                <a:ea typeface="Arial" charset="0"/>
                <a:cs typeface="Arial" charset="0"/>
              </a:rPr>
              <a:t> Distribution of Beneficiaries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1.00273099771006E-2"/>
          <c:y val="0.14649386295918901"/>
          <c:w val="0.97794486215538901"/>
          <c:h val="0.63337197097305098"/>
        </c:manualLayout>
      </c:layout>
      <c:barChart>
        <c:barDir val="col"/>
        <c:grouping val="percentStacked"/>
        <c:varyColors val="0"/>
        <c:ser>
          <c:idx val="0"/>
          <c:order val="0"/>
          <c:tx>
            <c:strRef>
              <c:f>Quintiles!$A$9</c:f>
              <c:strCache>
                <c:ptCount val="1"/>
                <c:pt idx="0">
                  <c:v>0-20% (Bottom 20% - Poorest)</c:v>
                </c:pt>
              </c:strCache>
            </c:strRef>
          </c:tx>
          <c:spPr>
            <a:solidFill>
              <a:srgbClr val="056EB7">
                <a:alpha val="9804"/>
              </a:srgb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Quintiles!$B$8:$E$8</c:f>
              <c:strCache>
                <c:ptCount val="4"/>
                <c:pt idx="0">
                  <c:v>Beneficiary PPI Data</c:v>
                </c:pt>
                <c:pt idx="1">
                  <c:v>National*</c:v>
                </c:pt>
                <c:pt idx="2">
                  <c:v>Rural*</c:v>
                </c:pt>
                <c:pt idx="3">
                  <c:v>Urban*</c:v>
                </c:pt>
              </c:strCache>
            </c:strRef>
          </c:cat>
          <c:val>
            <c:numRef>
              <c:f>Quintiles!$B$9:$E$9</c:f>
              <c:numCache>
                <c:formatCode>0.0%</c:formatCode>
                <c:ptCount val="4"/>
                <c:pt idx="0">
                  <c:v>3.7291494173723731E-2</c:v>
                </c:pt>
                <c:pt idx="1">
                  <c:v>0.23607279360294342</c:v>
                </c:pt>
                <c:pt idx="2">
                  <c:v>0.51467700000000005</c:v>
                </c:pt>
                <c:pt idx="3">
                  <c:v>0.16030700000000001</c:v>
                </c:pt>
              </c:numCache>
            </c:numRef>
          </c:val>
          <c:extLst>
            <c:ext xmlns:c16="http://schemas.microsoft.com/office/drawing/2014/chart" uri="{C3380CC4-5D6E-409C-BE32-E72D297353CC}">
              <c16:uniqueId val="{00000000-5C8D-4664-BFAF-FD9512558A37}"/>
            </c:ext>
          </c:extLst>
        </c:ser>
        <c:ser>
          <c:idx val="1"/>
          <c:order val="1"/>
          <c:tx>
            <c:strRef>
              <c:f>Quintiles!$A$10</c:f>
              <c:strCache>
                <c:ptCount val="1"/>
                <c:pt idx="0">
                  <c:v>20-40% (2nd Quintile)</c:v>
                </c:pt>
              </c:strCache>
            </c:strRef>
          </c:tx>
          <c:spPr>
            <a:solidFill>
              <a:srgbClr val="056EB7">
                <a:alpha val="29804"/>
              </a:srgb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Quintiles!$B$8:$E$8</c:f>
              <c:strCache>
                <c:ptCount val="4"/>
                <c:pt idx="0">
                  <c:v>Beneficiary PPI Data</c:v>
                </c:pt>
                <c:pt idx="1">
                  <c:v>National*</c:v>
                </c:pt>
                <c:pt idx="2">
                  <c:v>Rural*</c:v>
                </c:pt>
                <c:pt idx="3">
                  <c:v>Urban*</c:v>
                </c:pt>
              </c:strCache>
            </c:strRef>
          </c:cat>
          <c:val>
            <c:numRef>
              <c:f>Quintiles!$B$10:$E$10</c:f>
              <c:numCache>
                <c:formatCode>0.0%</c:formatCode>
                <c:ptCount val="4"/>
                <c:pt idx="0">
                  <c:v>8.2274796284932283E-2</c:v>
                </c:pt>
                <c:pt idx="1">
                  <c:v>0.19865070283412933</c:v>
                </c:pt>
                <c:pt idx="2">
                  <c:v>0.245475</c:v>
                </c:pt>
                <c:pt idx="3">
                  <c:v>0.185918</c:v>
                </c:pt>
              </c:numCache>
            </c:numRef>
          </c:val>
          <c:extLst>
            <c:ext xmlns:c16="http://schemas.microsoft.com/office/drawing/2014/chart" uri="{C3380CC4-5D6E-409C-BE32-E72D297353CC}">
              <c16:uniqueId val="{00000005-5C8D-4664-BFAF-FD9512558A37}"/>
            </c:ext>
          </c:extLst>
        </c:ser>
        <c:ser>
          <c:idx val="2"/>
          <c:order val="2"/>
          <c:tx>
            <c:strRef>
              <c:f>Quintiles!$A$11</c:f>
              <c:strCache>
                <c:ptCount val="1"/>
                <c:pt idx="0">
                  <c:v>40-60% (Average)</c:v>
                </c:pt>
              </c:strCache>
            </c:strRef>
          </c:tx>
          <c:spPr>
            <a:solidFill>
              <a:srgbClr val="056EB7">
                <a:alpha val="50196"/>
              </a:srgb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Quintiles!$B$8:$E$8</c:f>
              <c:strCache>
                <c:ptCount val="4"/>
                <c:pt idx="0">
                  <c:v>Beneficiary PPI Data</c:v>
                </c:pt>
                <c:pt idx="1">
                  <c:v>National*</c:v>
                </c:pt>
                <c:pt idx="2">
                  <c:v>Rural*</c:v>
                </c:pt>
                <c:pt idx="3">
                  <c:v>Urban*</c:v>
                </c:pt>
              </c:strCache>
            </c:strRef>
          </c:cat>
          <c:val>
            <c:numRef>
              <c:f>Quintiles!$B$11:$E$11</c:f>
              <c:numCache>
                <c:formatCode>0.0%</c:formatCode>
                <c:ptCount val="4"/>
                <c:pt idx="0">
                  <c:v>0.29380141129782</c:v>
                </c:pt>
                <c:pt idx="1">
                  <c:v>0.18556046485900879</c:v>
                </c:pt>
                <c:pt idx="2">
                  <c:v>0.13010499999999992</c:v>
                </c:pt>
                <c:pt idx="3">
                  <c:v>0.20064099999999996</c:v>
                </c:pt>
              </c:numCache>
            </c:numRef>
          </c:val>
          <c:extLst>
            <c:ext xmlns:c16="http://schemas.microsoft.com/office/drawing/2014/chart" uri="{C3380CC4-5D6E-409C-BE32-E72D297353CC}">
              <c16:uniqueId val="{00000006-5C8D-4664-BFAF-FD9512558A37}"/>
            </c:ext>
          </c:extLst>
        </c:ser>
        <c:ser>
          <c:idx val="3"/>
          <c:order val="3"/>
          <c:tx>
            <c:strRef>
              <c:f>Quintiles!$A$12</c:f>
              <c:strCache>
                <c:ptCount val="1"/>
                <c:pt idx="0">
                  <c:v>60-80% (4th Quintile)</c:v>
                </c:pt>
              </c:strCache>
            </c:strRef>
          </c:tx>
          <c:spPr>
            <a:solidFill>
              <a:srgbClr val="056EB7">
                <a:alpha val="80000"/>
              </a:srgb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Quintiles!$B$8:$E$8</c:f>
              <c:strCache>
                <c:ptCount val="4"/>
                <c:pt idx="0">
                  <c:v>Beneficiary PPI Data</c:v>
                </c:pt>
                <c:pt idx="1">
                  <c:v>National*</c:v>
                </c:pt>
                <c:pt idx="2">
                  <c:v>Rural*</c:v>
                </c:pt>
                <c:pt idx="3">
                  <c:v>Urban*</c:v>
                </c:pt>
              </c:strCache>
            </c:strRef>
          </c:cat>
          <c:val>
            <c:numRef>
              <c:f>Quintiles!$B$12:$E$12</c:f>
              <c:numCache>
                <c:formatCode>0.0%</c:formatCode>
                <c:ptCount val="4"/>
                <c:pt idx="0">
                  <c:v>0.40482577034168393</c:v>
                </c:pt>
                <c:pt idx="1">
                  <c:v>0.18932926654815674</c:v>
                </c:pt>
                <c:pt idx="2">
                  <c:v>7.1577000000000002E-2</c:v>
                </c:pt>
                <c:pt idx="3">
                  <c:v>0.22135199999999999</c:v>
                </c:pt>
              </c:numCache>
            </c:numRef>
          </c:val>
          <c:extLst>
            <c:ext xmlns:c16="http://schemas.microsoft.com/office/drawing/2014/chart" uri="{C3380CC4-5D6E-409C-BE32-E72D297353CC}">
              <c16:uniqueId val="{00000007-5C8D-4664-BFAF-FD9512558A37}"/>
            </c:ext>
          </c:extLst>
        </c:ser>
        <c:ser>
          <c:idx val="4"/>
          <c:order val="4"/>
          <c:tx>
            <c:strRef>
              <c:f>Quintiles!$A$13</c:f>
              <c:strCache>
                <c:ptCount val="1"/>
                <c:pt idx="0">
                  <c:v>80-100% (Top 20% - Richest)</c:v>
                </c:pt>
              </c:strCache>
            </c:strRef>
          </c:tx>
          <c:spPr>
            <a:solidFill>
              <a:srgbClr val="056EB7"/>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Quintiles!$B$8:$E$8</c:f>
              <c:strCache>
                <c:ptCount val="4"/>
                <c:pt idx="0">
                  <c:v>Beneficiary PPI Data</c:v>
                </c:pt>
                <c:pt idx="1">
                  <c:v>National*</c:v>
                </c:pt>
                <c:pt idx="2">
                  <c:v>Rural*</c:v>
                </c:pt>
                <c:pt idx="3">
                  <c:v>Urban*</c:v>
                </c:pt>
              </c:strCache>
            </c:strRef>
          </c:cat>
          <c:val>
            <c:numRef>
              <c:f>Quintiles!$B$13:$E$13</c:f>
              <c:numCache>
                <c:formatCode>0.0%</c:formatCode>
                <c:ptCount val="4"/>
                <c:pt idx="0">
                  <c:v>0.18180652790184004</c:v>
                </c:pt>
                <c:pt idx="1">
                  <c:v>0.19038677215576172</c:v>
                </c:pt>
                <c:pt idx="2">
                  <c:v>3.8166000000000033E-2</c:v>
                </c:pt>
                <c:pt idx="3">
                  <c:v>0.23178200000000004</c:v>
                </c:pt>
              </c:numCache>
            </c:numRef>
          </c:val>
          <c:extLst>
            <c:ext xmlns:c16="http://schemas.microsoft.com/office/drawing/2014/chart" uri="{C3380CC4-5D6E-409C-BE32-E72D297353CC}">
              <c16:uniqueId val="{00000008-5C8D-4664-BFAF-FD9512558A37}"/>
            </c:ext>
          </c:extLst>
        </c:ser>
        <c:dLbls>
          <c:showLegendKey val="0"/>
          <c:showVal val="1"/>
          <c:showCatName val="0"/>
          <c:showSerName val="0"/>
          <c:showPercent val="0"/>
          <c:showBubbleSize val="0"/>
        </c:dLbls>
        <c:gapWidth val="95"/>
        <c:overlap val="100"/>
        <c:axId val="-799153344"/>
        <c:axId val="-799150592"/>
      </c:barChart>
      <c:catAx>
        <c:axId val="-7991533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Arial" charset="0"/>
                <a:ea typeface="Arial" charset="0"/>
                <a:cs typeface="Arial" charset="0"/>
              </a:defRPr>
            </a:pPr>
            <a:endParaRPr lang="en-US"/>
          </a:p>
        </c:txPr>
        <c:crossAx val="-799150592"/>
        <c:crosses val="autoZero"/>
        <c:auto val="1"/>
        <c:lblAlgn val="ctr"/>
        <c:lblOffset val="100"/>
        <c:noMultiLvlLbl val="0"/>
      </c:catAx>
      <c:valAx>
        <c:axId val="-799150592"/>
        <c:scaling>
          <c:orientation val="minMax"/>
        </c:scaling>
        <c:delete val="1"/>
        <c:axPos val="l"/>
        <c:majorGridlines>
          <c:spPr>
            <a:ln w="9525" cap="flat" cmpd="sng" algn="ctr">
              <a:solidFill>
                <a:schemeClr val="tx1">
                  <a:lumMod val="15000"/>
                  <a:lumOff val="85000"/>
                </a:schemeClr>
              </a:solidFill>
              <a:round/>
            </a:ln>
            <a:effectLst/>
          </c:spPr>
        </c:majorGridlines>
        <c:numFmt formatCode="0%" sourceLinked="1"/>
        <c:majorTickMark val="out"/>
        <c:minorTickMark val="none"/>
        <c:tickLblPos val="nextTo"/>
        <c:crossAx val="-799153344"/>
        <c:crosses val="autoZero"/>
        <c:crossBetween val="between"/>
      </c:valAx>
      <c:spPr>
        <a:noFill/>
        <a:ln>
          <a:noFill/>
        </a:ln>
        <a:effectLst/>
      </c:spPr>
    </c:plotArea>
    <c:legend>
      <c:legendPos val="b"/>
      <c:layout>
        <c:manualLayout>
          <c:xMode val="edge"/>
          <c:yMode val="edge"/>
          <c:x val="0.109775648311744"/>
          <c:y val="0.86415878960478698"/>
          <c:w val="0.80872977977915805"/>
          <c:h val="0.108273905652769"/>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Arial" charset="0"/>
              <a:ea typeface="Arial" charset="0"/>
              <a:cs typeface="Arial" charset="0"/>
            </a:defRPr>
          </a:pPr>
          <a:endParaRPr lang="en-US"/>
        </a:p>
      </c:txPr>
    </c:legend>
    <c:plotVisOnly val="1"/>
    <c:dispBlanksAs val="gap"/>
    <c:showDLblsOverMax val="0"/>
  </c:chart>
  <c:spPr>
    <a:solidFill>
      <a:schemeClr val="bg1"/>
    </a:solidFill>
    <a:ln w="9525" cap="flat" cmpd="sng" algn="ctr">
      <a:solidFill>
        <a:schemeClr val="bg1">
          <a:lumMod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1</xdr:row>
      <xdr:rowOff>12700</xdr:rowOff>
    </xdr:from>
    <xdr:to>
      <xdr:col>5</xdr:col>
      <xdr:colOff>690665</xdr:colOff>
      <xdr:row>7</xdr:row>
      <xdr:rowOff>215899</xdr:rowOff>
    </xdr:to>
    <xdr:pic>
      <xdr:nvPicPr>
        <xdr:cNvPr id="2" name="Picture 1">
          <a:extLst>
            <a:ext uri="{FF2B5EF4-FFF2-40B4-BE49-F238E27FC236}">
              <a16:creationId xmlns:a16="http://schemas.microsoft.com/office/drawing/2014/main" id="{2784E045-14DE-4D7F-9995-1A610BE49823}"/>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0833100" y="203200"/>
          <a:ext cx="2786165" cy="1346199"/>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295961</xdr:colOff>
      <xdr:row>29</xdr:row>
      <xdr:rowOff>161924</xdr:rowOff>
    </xdr:from>
    <xdr:to>
      <xdr:col>5</xdr:col>
      <xdr:colOff>312920</xdr:colOff>
      <xdr:row>68</xdr:row>
      <xdr:rowOff>121591</xdr:rowOff>
    </xdr:to>
    <xdr:graphicFrame macro="">
      <xdr:nvGraphicFramePr>
        <xdr:cNvPr id="2" name="Chart 1">
          <a:extLst>
            <a:ext uri="{FF2B5EF4-FFF2-40B4-BE49-F238E27FC236}">
              <a16:creationId xmlns:a16="http://schemas.microsoft.com/office/drawing/2014/main" id="{2A9713A5-ABCA-4F2E-AB7B-D420AEC47B0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6</xdr:col>
      <xdr:colOff>11768</xdr:colOff>
      <xdr:row>6</xdr:row>
      <xdr:rowOff>158005</xdr:rowOff>
    </xdr:from>
    <xdr:to>
      <xdr:col>13</xdr:col>
      <xdr:colOff>548137</xdr:colOff>
      <xdr:row>30</xdr:row>
      <xdr:rowOff>26957</xdr:rowOff>
    </xdr:to>
    <xdr:graphicFrame macro="">
      <xdr:nvGraphicFramePr>
        <xdr:cNvPr id="2" name="Chart 1">
          <a:extLst>
            <a:ext uri="{FF2B5EF4-FFF2-40B4-BE49-F238E27FC236}">
              <a16:creationId xmlns:a16="http://schemas.microsoft.com/office/drawing/2014/main" id="{5C69E876-52C1-46B4-B172-5C7B7E254A1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ables/table1.xml><?xml version="1.0" encoding="utf-8"?>
<table xmlns="http://schemas.openxmlformats.org/spreadsheetml/2006/main" id="5" name="Table5" displayName="Table5" ref="A8:BK300" totalsRowShown="0" headerRowDxfId="65" dataDxfId="63" headerRowBorderDxfId="64">
  <autoFilter ref="A8:BK3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filterColumn colId="25" hiddenButton="1"/>
    <filterColumn colId="26" hiddenButton="1"/>
    <filterColumn colId="27" hiddenButton="1"/>
    <filterColumn colId="28" hiddenButton="1"/>
    <filterColumn colId="29" hiddenButton="1"/>
    <filterColumn colId="30" hiddenButton="1"/>
    <filterColumn colId="31" hiddenButton="1"/>
    <filterColumn colId="32" hiddenButton="1"/>
    <filterColumn colId="33" hiddenButton="1"/>
    <filterColumn colId="34" hiddenButton="1"/>
    <filterColumn colId="35" hiddenButton="1"/>
    <filterColumn colId="36" hiddenButton="1"/>
    <filterColumn colId="37" hiddenButton="1"/>
    <filterColumn colId="38" hiddenButton="1"/>
    <filterColumn colId="39" hiddenButton="1"/>
    <filterColumn colId="40" hiddenButton="1"/>
    <filterColumn colId="41" hiddenButton="1"/>
    <filterColumn colId="42" hiddenButton="1"/>
    <filterColumn colId="43" hiddenButton="1"/>
    <filterColumn colId="44" hiddenButton="1"/>
    <filterColumn colId="45" hiddenButton="1"/>
    <filterColumn colId="46" hiddenButton="1"/>
    <filterColumn colId="47" hiddenButton="1"/>
    <filterColumn colId="48" hiddenButton="1"/>
    <filterColumn colId="49" hiddenButton="1"/>
    <filterColumn colId="50" hiddenButton="1"/>
    <filterColumn colId="51" hiddenButton="1"/>
    <filterColumn colId="52" hiddenButton="1"/>
    <filterColumn colId="53" hiddenButton="1"/>
    <filterColumn colId="54" hiddenButton="1"/>
    <filterColumn colId="55" hiddenButton="1"/>
    <filterColumn colId="56" hiddenButton="1"/>
    <filterColumn colId="57" hiddenButton="1"/>
    <filterColumn colId="58" hiddenButton="1"/>
    <filterColumn colId="59" hiddenButton="1"/>
    <filterColumn colId="60" hiddenButton="1"/>
    <filterColumn colId="61" hiddenButton="1"/>
    <filterColumn colId="62" hiddenButton="1"/>
  </autoFilter>
  <tableColumns count="63">
    <tableColumn id="1" name="HHID" dataDxfId="62"/>
    <tableColumn id="2" name="1A" dataDxfId="61"/>
    <tableColumn id="3" name="1B" dataDxfId="60"/>
    <tableColumn id="4" name="1C" dataDxfId="59"/>
    <tableColumn id="5" name="1D" dataDxfId="58"/>
    <tableColumn id="6" name="2A" dataDxfId="57"/>
    <tableColumn id="7" name="2B" dataDxfId="56"/>
    <tableColumn id="8" name="2C" dataDxfId="55"/>
    <tableColumn id="9" name="3A" dataDxfId="54"/>
    <tableColumn id="10" name="3B" dataDxfId="53"/>
    <tableColumn id="11" name="4A" dataDxfId="52"/>
    <tableColumn id="12" name="4B" dataDxfId="51"/>
    <tableColumn id="13" name="5A" dataDxfId="50"/>
    <tableColumn id="14" name="5B" dataDxfId="49"/>
    <tableColumn id="66" name="6A" dataDxfId="48"/>
    <tableColumn id="65" name="6B" dataDxfId="47"/>
    <tableColumn id="64" name="7A" dataDxfId="46"/>
    <tableColumn id="15" name="7B" dataDxfId="45"/>
    <tableColumn id="16" name="8A" dataDxfId="44"/>
    <tableColumn id="70" name="8B" dataDxfId="43"/>
    <tableColumn id="17" name="9A" dataDxfId="42"/>
    <tableColumn id="18" name="9B" dataDxfId="41"/>
    <tableColumn id="19" name="10A" dataDxfId="40"/>
    <tableColumn id="20" name="10B" dataDxfId="39"/>
    <tableColumn id="21" name="10C" dataDxfId="38"/>
    <tableColumn id="22" name="10D" dataDxfId="37"/>
    <tableColumn id="23" name="10E" dataDxfId="36"/>
    <tableColumn id="60" name="NS" dataDxfId="35">
      <calculatedColumnFormula>IF(AND(COUNTBLANK($B9:$E9)=3,COUNTBLANK($F9:$H9)=2,COUNTBLANK($I9:$J9)=1,COUNTBLANK($K9:$L9)=1,COUNTBLANK($M9:$N9)=1,COUNTBLANK($O9:$P9)=1,COUNTBLANK($Q9:$R9)=1,COUNTBLANK($S9:$T9)=1,COUNTBLANK($U9:$V9)=1,COUNTBLANK($W9:$AA9)=4),IF(Data!$B9&lt;&gt;"",Scoring!$D$7)+IF(Data!$C9&lt;&gt;"",Scoring!$D$8)+IF(Data!$D9&lt;&gt;"",Scoring!$D$9)+IF(Data!$E9&lt;&gt;"",Scoring!$D$10)+IF(Data!$F9&lt;&gt;"",Scoring!$D$11)+IF(Data!$G9&lt;&gt;"",Scoring!$D$12)+IF(Data!$H9&lt;&gt;"",Scoring!$D$13)+IF(Data!$I9&lt;&gt;"",Scoring!$D$14)+IF(Data!$J9&lt;&gt;"",Scoring!$D$15)+IF(Data!$K9&lt;&gt;"",Scoring!$D$16)+IF(Data!$L9&lt;&gt;"",Scoring!$D$17)+IF(Data!$M9&lt;&gt;"",Scoring!$D$18)+IF(Data!$N9&lt;&gt;"",Scoring!$D$19)+IF(Data!$O9&lt;&gt;"",Scoring!$D$20)+IF(Data!$P9&lt;&gt;"",Scoring!$D$21)+IF(Data!$Q9&lt;&gt;"",Scoring!$D$22)+IF(Data!$R9&lt;&gt;"",Scoring!$D$23)+IF(Data!$S9&lt;&gt;"",Scoring!$D$24)+IF(Data!T9&lt;&gt;"",Scoring!$D$25)+IF(Data!$U9&lt;&gt;"",Scoring!$D$26)+IF(Data!$V9&lt;&gt;"",Scoring!$D$27)+IF(Data!$W9&lt;&gt;"",Scoring!$D$28)+IF(Data!$X9&lt;&gt;"",Scoring!$D$29)+IF(Data!$Y9&lt;&gt;"",Scoring!$D$30)+IF(Data!$Z9&lt;&gt;"",Scoring!$D$31)+IF(Data!$AA9&lt;&gt;"",Scoring!$D$32),"")</calculatedColumnFormula>
    </tableColumn>
    <tableColumn id="61" name="NP" dataDxfId="34" dataCellStyle="Percent">
      <calculatedColumnFormula>IF(AB9&lt;&gt;"",LOOKUP(AB9,Likelihoods!$A$7:$A$107,Likelihoods!B$7:B$107),"")</calculatedColumnFormula>
    </tableColumn>
    <tableColumn id="25" name="ENS" dataDxfId="33" dataCellStyle="Percent">
      <calculatedColumnFormula>IF(AND(COUNTBLANK($B9:$E9)=3,COUNTBLANK($F9:$H9)=2,COUNTBLANK($I9:$J9)=1,COUNTBLANK($K9:$L9)=1,COUNTBLANK($M9:$N9)=1,COUNTBLANK($O9:$P9)=1,COUNTBLANK($Q9:$R9)=1,COUNTBLANK($S9:$T9)=1,COUNTBLANK($U9:$V9)=1,COUNTBLANK($W9:$AA9)=4),IF(Data!$B9&lt;&gt;"",Scoring!$E$7)+IF(Data!$C9&lt;&gt;"",Scoring!$E$8)+IF(Data!$D9&lt;&gt;"",Scoring!$E$9)+IF(Data!$E9&lt;&gt;"",Scoring!$E$10)+IF(Data!$F9&lt;&gt;"",Scoring!$E$11)+IF(Data!$G9&lt;&gt;"",Scoring!$E$12)+IF(Data!$H9&lt;&gt;"",Scoring!$E$13)+IF(Data!$I9&lt;&gt;"",Scoring!$E$14)+IF(Data!$J9&lt;&gt;"",Scoring!$E$15)+IF(Data!$K9&lt;&gt;"",Scoring!$E$16)+IF(Data!$L9&lt;&gt;"",Scoring!$E$17)+IF(Data!$M9&lt;&gt;"",Scoring!$E$18)+IF(Data!$N9&lt;&gt;"",Scoring!$E$19)+IF(Data!$O9&lt;&gt;"",Scoring!$E$20)+IF(Data!$P9&lt;&gt;"",Scoring!$E$21)+IF(Data!$Q9&lt;&gt;"",Scoring!$E$22)+IF(Data!$R9&lt;&gt;"",Scoring!$E$23)+IF(Data!$S9&lt;&gt;"",Scoring!$E$24)+IF(Data!V9&lt;&gt;"",Scoring!$E$25)+IF(Data!$U9&lt;&gt;"",Scoring!$E$26)+IF(Data!$V9&lt;&gt;"",Scoring!$E$27)+IF(Data!$W9&lt;&gt;"",Scoring!$E$28)+IF(Data!$X9&lt;&gt;"",Scoring!$E$29)+IF(Data!$Y9&lt;&gt;"",Scoring!$E$30)+IF(Data!$Z9&lt;&gt;"",Scoring!$E$31)+IF(Data!$AA9&lt;&gt;"",Scoring!$E$32),"")</calculatedColumnFormula>
    </tableColumn>
    <tableColumn id="24" name="ENP" dataDxfId="32" dataCellStyle="Percent">
      <calculatedColumnFormula>IF(AD9&lt;&gt;"",LOOKUP(AD9,Likelihoods!$A$7:$A$107,Likelihoods!C$7:C$107),"")</calculatedColumnFormula>
    </tableColumn>
    <tableColumn id="30" name="15NS" dataDxfId="31" dataCellStyle="Percent">
      <calculatedColumnFormula>IF(AND(COUNTBLANK($B9:$E9)=3,COUNTBLANK($F9:$H9)=2,COUNTBLANK($I9:$J9)=1,COUNTBLANK($K9:$L9)=1,COUNTBLANK($M9:$N9)=1,COUNTBLANK($O9:$P9)=1,COUNTBLANK($Q9:$R9)=1,COUNTBLANK($S9:$T9)=1,COUNTBLANK($U9:$V9)=1,COUNTBLANK($W9:$AA9)=4),IF(Data!$B9&lt;&gt;"",Scoring!$F$7)+IF(Data!$C9&lt;&gt;"",Scoring!$F$8)+IF(Data!$D9&lt;&gt;"",Scoring!$F$9)+IF(Data!$E9&lt;&gt;"",Scoring!$F$10)+IF(Data!$F9&lt;&gt;"",Scoring!$F$11)+IF(Data!$G9&lt;&gt;"",Scoring!$F$12)+IF(Data!$H9&lt;&gt;"",Scoring!$F$13)+IF(Data!$I9&lt;&gt;"",Scoring!$F$14)+IF(Data!$J9&lt;&gt;"",Scoring!$F$15)+IF(Data!$K9&lt;&gt;"",Scoring!$F$16)+IF(Data!$L9&lt;&gt;"",Scoring!$F$17)+IF(Data!$M9&lt;&gt;"",Scoring!$F$18)+IF(Data!$N9&lt;&gt;"",Scoring!$F$19)+IF(Data!$O9&lt;&gt;"",Scoring!$F$20)+IF(Data!$P9&lt;&gt;"",Scoring!$F$21)+IF(Data!$Q9&lt;&gt;"",Scoring!$F$22)+IF(Data!$R9&lt;&gt;"",Scoring!$F$23)+IF(Data!$S9&lt;&gt;"",Scoring!$F$24)+IF(Data!T9&lt;&gt;"",Scoring!$F$25)+IF(Data!$U9&lt;&gt;"",Scoring!$F$26)+IF(Data!$V9&lt;&gt;"",Scoring!$F$27)+IF(Data!$W9&lt;&gt;"",Scoring!$F$28)+IF(Data!$X9&lt;&gt;"",Scoring!$F$29)+IF(Data!$Y9&lt;&gt;"",Scoring!$F$30)+IF(Data!$Z9&lt;&gt;"",Scoring!$F$31)+IF(Data!$AA9&lt;&gt;"",Scoring!$F$32),"")</calculatedColumnFormula>
    </tableColumn>
    <tableColumn id="31" name="15NP" dataDxfId="30" dataCellStyle="Percent">
      <calculatedColumnFormula>IF(AF9&lt;&gt;"",LOOKUP(AF9,Likelihoods!$A$7:$A$107,Likelihoods!D$7:D$107),"")</calculatedColumnFormula>
    </tableColumn>
    <tableColumn id="32" name="20NS" dataDxfId="29" dataCellStyle="Percent">
      <calculatedColumnFormula>IF(AND(COUNTBLANK($B9:$E9)=3,COUNTBLANK($F9:$H9)=2,COUNTBLANK($I9:$J9)=1,COUNTBLANK($K9:$L9)=1,COUNTBLANK($M9:$N9)=1,COUNTBLANK($O9:$P9)=1,COUNTBLANK($Q9:$R9)=1,COUNTBLANK($S9:$T9)=1,COUNTBLANK($U9:$V9)=1,COUNTBLANK($W9:$AA9)=4),IF(Data!$B9&lt;&gt;"",Scoring!$G$7)+IF(Data!$C9&lt;&gt;"",Scoring!$G$8)+IF(Data!$D9&lt;&gt;"",Scoring!$G$9)+IF(Data!$E9&lt;&gt;"",Scoring!$G$10)+IF(Data!$F9&lt;&gt;"",Scoring!$G$11)+IF(Data!$G9&lt;&gt;"",Scoring!$G$12)+IF(Data!$H9&lt;&gt;"",Scoring!$G$13)+IF(Data!$I9&lt;&gt;"",Scoring!$G$14)+IF(Data!$J9&lt;&gt;"",Scoring!$G$15)+IF(Data!$K9&lt;&gt;"",Scoring!$G$16)+IF(Data!$L9&lt;&gt;"",Scoring!$G$17)+IF(Data!$M9&lt;&gt;"",Scoring!$G$18)+IF(Data!$N9&lt;&gt;"",Scoring!$G$19)+IF(Data!$O9&lt;&gt;"",Scoring!$G$20)+IF(Data!$P9&lt;&gt;"",Scoring!$G$21)+IF(Data!$Q9&lt;&gt;"",Scoring!$G$22)+IF(Data!$R9&lt;&gt;"",Scoring!$G$23)+IF(Data!$S9&lt;&gt;"",Scoring!$G$24)+IF(Data!T9&lt;&gt;"",Scoring!$G$25)+IF(Data!$U9&lt;&gt;"",Scoring!$G$26)+IF(Data!$V9&lt;&gt;"",Scoring!$G$27)+IF(Data!$W9&lt;&gt;"",Scoring!$G$28)+IF(Data!$X9&lt;&gt;"",Scoring!$G$29)+IF(Data!$Y9&lt;&gt;"",Scoring!$G$30)+IF(Data!$Z9&lt;&gt;"",Scoring!$G$31)+IF(Data!$AA9&lt;&gt;"",Scoring!$G$32),"")</calculatedColumnFormula>
    </tableColumn>
    <tableColumn id="33" name="20NP" dataDxfId="28" dataCellStyle="Percent">
      <calculatedColumnFormula>IF(AH9&lt;&gt;"",LOOKUP(AH9,Likelihoods!$A$7:$A$107,Likelihoods!E$7:E$107),"")</calculatedColumnFormula>
    </tableColumn>
    <tableColumn id="42" name="190S" dataDxfId="27">
      <calculatedColumnFormula>IF(AND(COUNTBLANK($B9:$E9)=3,COUNTBLANK($F9:$H9)=2,COUNTBLANK($I9:$J9)=1,COUNTBLANK($K9:$L9)=1,COUNTBLANK($M9:$N9)=1,COUNTBLANK($O9:$P9)=1,COUNTBLANK($Q9:$R9)=1,COUNTBLANK($S9:$T9)=1,COUNTBLANK($U9:$V9)=1,COUNTBLANK($W9:$AA9)=4),IF(Data!$B9&lt;&gt;"",Scoring!$H$7)+IF(Data!$C9&lt;&gt;"",Scoring!$H$8)+IF(Data!$D9&lt;&gt;"",Scoring!$H$9)+IF(Data!$E9&lt;&gt;"",Scoring!$H$10)+IF(Data!$F9&lt;&gt;"",Scoring!$H$11)+IF(Data!$G9&lt;&gt;"",Scoring!$H$12)+IF(Data!$H9&lt;&gt;"",Scoring!$H$13)+IF(Data!$I9&lt;&gt;"",Scoring!$H$14)+IF(Data!$J9&lt;&gt;"",Scoring!$H$15)+IF(Data!$K9&lt;&gt;"",Scoring!$H$16)+IF(Data!$L9&lt;&gt;"",Scoring!$H$17)+IF(Data!$M9&lt;&gt;"",Scoring!$H$18)+IF(Data!$N9&lt;&gt;"",Scoring!$H$19)+IF(Data!$O9&lt;&gt;"",Scoring!$H$20)+IF(Data!$P9&lt;&gt;"",Scoring!$H$21)+IF(Data!$Q9&lt;&gt;"",Scoring!$H$22)+IF(Data!$R9&lt;&gt;"",Scoring!$H$23)+IF(Data!$S9&lt;&gt;"",Scoring!$H$24)+IF(Data!T9&lt;&gt;"",Scoring!$H$25)+IF(Data!$U9&lt;&gt;"",Scoring!$H$26)+IF(Data!$V9&lt;&gt;"",Scoring!$H$27)+IF(Data!$W9&lt;&gt;"",Scoring!$H$28)+IF(Data!$X9&lt;&gt;"",Scoring!$H$29)+IF(Data!$Y9&lt;&gt;"",Scoring!$H$30)+IF(Data!$Z9&lt;&gt;"",Scoring!$H$31)+IF(Data!$AA9&lt;&gt;"",Scoring!$H$32),"")</calculatedColumnFormula>
    </tableColumn>
    <tableColumn id="43" name="190P" dataDxfId="26" dataCellStyle="Percent">
      <calculatedColumnFormula>IF(AJ9&lt;&gt;"",LOOKUP(AJ9,Likelihoods!$A$7:$A$107,Likelihoods!F$7:F$107),"")</calculatedColumnFormula>
    </tableColumn>
    <tableColumn id="44" name="320S" dataDxfId="25">
      <calculatedColumnFormula>IF(AND(COUNTBLANK($B9:$E9)=3,COUNTBLANK($F9:$H9)=2,COUNTBLANK($I9:$J9)=1,COUNTBLANK($K9:$L9)=1,COUNTBLANK($M9:$N9)=1,COUNTBLANK($O9:$P9)=1,COUNTBLANK($Q9:$R9)=1,COUNTBLANK($S9:$T9)=1,COUNTBLANK($U9:$V9)=1,COUNTBLANK($W9:$AA9)=4),IF(Data!$B9&lt;&gt;"",Scoring!$I$7)+IF(Data!$C9&lt;&gt;"",Scoring!$I$8)+IF(Data!$D9&lt;&gt;"",Scoring!$I$9)+IF(Data!$E9&lt;&gt;"",Scoring!$I$10)+IF(Data!$F9&lt;&gt;"",Scoring!$I$11)+IF(Data!$G9&lt;&gt;"",Scoring!$I$12)+IF(Data!$H9&lt;&gt;"",Scoring!$I$13)+IF(Data!$I9&lt;&gt;"",Scoring!$I$14)+IF(Data!$J9&lt;&gt;"",Scoring!$I$15)+IF(Data!$K9&lt;&gt;"",Scoring!$I$16)+IF(Data!$L9&lt;&gt;"",Scoring!$I$17)+IF(Data!$M9&lt;&gt;"",Scoring!$I$18)+IF(Data!$N9&lt;&gt;"",Scoring!$I$19)+IF(Data!$O9&lt;&gt;"",Scoring!$I$20)+IF(Data!$P9&lt;&gt;"",Scoring!$I$21)+IF(Data!$Q9&lt;&gt;"",Scoring!$I$22)+IF(Data!$R9&lt;&gt;"",Scoring!$I$23)+IF(Data!$S9&lt;&gt;"",Scoring!$I$24)+IF(Data!T9&lt;&gt;"",Scoring!$I$25)+IF(Data!$U9&lt;&gt;"",Scoring!$I$26)+IF(Data!$V9&lt;&gt;"",Scoring!$I$27)+IF(Data!$W9&lt;&gt;"",Scoring!$I$28)+IF(Data!$X9&lt;&gt;"",Scoring!$I$29)+IF(Data!$Y9&lt;&gt;"",Scoring!$I$30)+IF(Data!$Z9&lt;&gt;"",Scoring!$I$31)+IF(Data!$AA9&lt;&gt;"",Scoring!$I$32),"")</calculatedColumnFormula>
    </tableColumn>
    <tableColumn id="45" name="320P" dataDxfId="24" dataCellStyle="Percent">
      <calculatedColumnFormula>IF(AL9&lt;&gt;"",LOOKUP(AL9,Likelihoods!$A$7:$A$107,Likelihoods!G$7:G$107),"")</calculatedColumnFormula>
    </tableColumn>
    <tableColumn id="27" name="550S" dataDxfId="23" dataCellStyle="Percent">
      <calculatedColumnFormula>IF(AND(COUNTBLANK($B9:$E9)=3,COUNTBLANK($F9:$H9)=2,COUNTBLANK($I9:$J9)=1,COUNTBLANK($K9:$L9)=1,COUNTBLANK($M9:$N9)=1,COUNTBLANK($O9:$P9)=1,COUNTBLANK($Q9:$R9)=1,COUNTBLANK($S9:$T9)=1,COUNTBLANK($U9:$V9)=1,COUNTBLANK($W9:$AA9)=4),IF(Data!$B9&lt;&gt;"",Scoring!$J$7)+IF(Data!$C9&lt;&gt;"",Scoring!$J$8)+IF(Data!$D9&lt;&gt;"",Scoring!$J$9)+IF(Data!$E9&lt;&gt;"",Scoring!$J$10)+IF(Data!$F9&lt;&gt;"",Scoring!$J$11)+IF(Data!$G9&lt;&gt;"",Scoring!$J$12)+IF(Data!$H9&lt;&gt;"",Scoring!$J$13)+IF(Data!$I9&lt;&gt;"",Scoring!$J$14)+IF(Data!$J9&lt;&gt;"",Scoring!$J$15)+IF(Data!$K9&lt;&gt;"",Scoring!$J$16)+IF(Data!$L9&lt;&gt;"",Scoring!$J$17)+IF(Data!$M9&lt;&gt;"",Scoring!$J$18)+IF(Data!$N9&lt;&gt;"",Scoring!$J$19)+IF(Data!$O9&lt;&gt;"",Scoring!$J$20)+IF(Data!$P9&lt;&gt;"",Scoring!$J$21)+IF(Data!$Q9&lt;&gt;"",Scoring!$J$22)+IF(Data!$R9&lt;&gt;"",Scoring!$J$23)+IF(Data!$S9&lt;&gt;"",Scoring!$J$24)+IF(Data!AF9&lt;&gt;"",Scoring!$J$25)+IF(Data!$U9&lt;&gt;"",Scoring!$J$26)+IF(Data!$V9&lt;&gt;"",Scoring!$J$27)+IF(Data!$W9&lt;&gt;"",Scoring!$J$28)+IF(Data!$X9&lt;&gt;"",Scoring!$J$29)+IF(Data!$Y9&lt;&gt;"",Scoring!$J$30)+IF(Data!$Z9&lt;&gt;"",Scoring!$J$31)+IF(Data!$AA9&lt;&gt;"",Scoring!$J$32),"")</calculatedColumnFormula>
    </tableColumn>
    <tableColumn id="35" name="550P" dataDxfId="22" dataCellStyle="Percent">
      <calculatedColumnFormula>IF(AN9&lt;&gt;"",LOOKUP(AN9,Likelihoods!$A$7:$A$107,Likelihoods!H$7:H$107),"")</calculatedColumnFormula>
    </tableColumn>
    <tableColumn id="34" name="800S" dataDxfId="21" dataCellStyle="Percent">
      <calculatedColumnFormula>IF(AND(COUNTBLANK($B9:$E9)=3,COUNTBLANK($F9:$H9)=2,COUNTBLANK($I9:$J9)=1,COUNTBLANK($K9:$L9)=1,COUNTBLANK($M9:$N9)=1,COUNTBLANK($O9:$P9)=1,COUNTBLANK($Q9:$R9)=1,COUNTBLANK($S9:$T9)=1,COUNTBLANK($U9:$V9)=1,COUNTBLANK($W9:$AA9)=4),IF(Data!$B9&lt;&gt;"",Scoring!$K$7)+IF(Data!$C9&lt;&gt;"",Scoring!$K$8)+IF(Data!$D9&lt;&gt;"",Scoring!$K$9)+IF(Data!$E9&lt;&gt;"",Scoring!$K$10)+IF(Data!$F9&lt;&gt;"",Scoring!$K$11)+IF(Data!$G9&lt;&gt;"",Scoring!$K$12)+IF(Data!$H9&lt;&gt;"",Scoring!$K$13)+IF(Data!$I9&lt;&gt;"",Scoring!$K$14)+IF(Data!$J9&lt;&gt;"",Scoring!$K$15)+IF(Data!$K9&lt;&gt;"",Scoring!$K$16)+IF(Data!$L9&lt;&gt;"",Scoring!$K$17)+IF(Data!$M9&lt;&gt;"",Scoring!$K$18)+IF(Data!$N9&lt;&gt;"",Scoring!$K$19)+IF(Data!$O9&lt;&gt;"",Scoring!$K$20)+IF(Data!$P9&lt;&gt;"",Scoring!$K$21)+IF(Data!$Q9&lt;&gt;"",Scoring!$K$22)+IF(Data!$R9&lt;&gt;"",Scoring!$K$23)+IF(Data!$S9&lt;&gt;"",Scoring!$K$24)+IF(Data!AH9&lt;&gt;"",Scoring!$K$25)+IF(Data!$U9&lt;&gt;"",Scoring!$K$26)+IF(Data!$V9&lt;&gt;"",Scoring!$K$27)+IF(Data!$W9&lt;&gt;"",Scoring!$K$28)+IF(Data!$X9&lt;&gt;"",Scoring!$K$29)+IF(Data!$Y9&lt;&gt;"",Scoring!$K$30)+IF(Data!$Z9&lt;&gt;"",Scoring!$K$31)+IF(Data!$AA9&lt;&gt;"",Scoring!$K$32),"")</calculatedColumnFormula>
    </tableColumn>
    <tableColumn id="29" name="800P" dataDxfId="20" dataCellStyle="Percent">
      <calculatedColumnFormula>IF(AP9&lt;&gt;"",LOOKUP(AP9,Likelihoods!$A$7:$A$107,Likelihoods!I$7:I$107),"")</calculatedColumnFormula>
    </tableColumn>
    <tableColumn id="28" name="110S" dataDxfId="19" dataCellStyle="Percent">
      <calculatedColumnFormula>IF(AND(COUNTBLANK($B9:$E9)=3,COUNTBLANK($F9:$H9)=2,COUNTBLANK($I9:$J9)=1,COUNTBLANK($K9:$L9)=1,COUNTBLANK($M9:$N9)=1,COUNTBLANK($O9:$P9)=1,COUNTBLANK($Q9:$R9)=1,COUNTBLANK($S9:$T9)=1,COUNTBLANK($U9:$V9)=1,COUNTBLANK($W9:$AA9)=4),IF(Data!$B9&lt;&gt;"",Scoring!$L$7)+IF(Data!$C9&lt;&gt;"",Scoring!$L$8)+IF(Data!$D9&lt;&gt;"",Scoring!$L$9)+IF(Data!$E9&lt;&gt;"",Scoring!$L$10)+IF(Data!$F9&lt;&gt;"",Scoring!$L$11)+IF(Data!$G9&lt;&gt;"",Scoring!$L$12)+IF(Data!$H9&lt;&gt;"",Scoring!$L$13)+IF(Data!$I9&lt;&gt;"",Scoring!$L$14)+IF(Data!$J9&lt;&gt;"",Scoring!$L$15)+IF(Data!$K9&lt;&gt;"",Scoring!$L$16)+IF(Data!$L9&lt;&gt;"",Scoring!$L$17)+IF(Data!$M9&lt;&gt;"",Scoring!$L$18)+IF(Data!$N9&lt;&gt;"",Scoring!$L$19)+IF(Data!$O9&lt;&gt;"",Scoring!$L$20)+IF(Data!$P9&lt;&gt;"",Scoring!$L$21)+IF(Data!$Q9&lt;&gt;"",Scoring!$L$22)+IF(Data!$R9&lt;&gt;"",Scoring!$L$23)+IF(Data!$S9&lt;&gt;"",Scoring!$L$24)+IF(Data!AJ9&lt;&gt;"",Scoring!$L$25)+IF(Data!$U9&lt;&gt;"",Scoring!$L$26)+IF(Data!$V9&lt;&gt;"",Scoring!$L$27)+IF(Data!$W9&lt;&gt;"",Scoring!$L$28)+IF(Data!$X9&lt;&gt;"",Scoring!$L$29)+IF(Data!$Y9&lt;&gt;"",Scoring!$L$30)+IF(Data!$Z9&lt;&gt;"",Scoring!$L$31)+IF(Data!$AA9&lt;&gt;"",Scoring!$L$32),"")</calculatedColumnFormula>
    </tableColumn>
    <tableColumn id="26" name="110P" dataDxfId="18" dataCellStyle="Percent">
      <calculatedColumnFormula>IF(AR9&lt;&gt;"",LOOKUP(AR9,Likelihoods!$A$7:$A$107,Likelihoods!J$7:J$107),"")</calculatedColumnFormula>
    </tableColumn>
    <tableColumn id="46" name="150S" dataDxfId="17">
      <calculatedColumnFormula>IF(AND(COUNTBLANK($B9:$E9)=3,COUNTBLANK($F9:$H9)=2,COUNTBLANK($I9:$J9)=1,COUNTBLANK($K9:$L9)=1,COUNTBLANK($M9:$N9)=1,COUNTBLANK($O9:$P9)=1,COUNTBLANK($Q9:$R9)=1,COUNTBLANK($S9:$T9)=1,COUNTBLANK($U9:$V9)=1,COUNTBLANK($W9:$AA9)=4),IF(Data!$B9&lt;&gt;"",Scoring!$M$7)+IF(Data!$C9&lt;&gt;"",Scoring!$M$8)+IF(Data!$D9&lt;&gt;"",Scoring!$M$9)+IF(Data!$E9&lt;&gt;"",Scoring!$M$10)+IF(Data!$F9&lt;&gt;"",Scoring!$M$11)+IF(Data!$G9&lt;&gt;"",Scoring!$M$12)+IF(Data!$H9&lt;&gt;"",Scoring!$M$13)+IF(Data!$I9&lt;&gt;"",Scoring!$M$14)+IF(Data!$J9&lt;&gt;"",Scoring!$M$15)+IF(Data!$K9&lt;&gt;"",Scoring!$M$16)+IF(Data!$L9&lt;&gt;"",Scoring!$M$17)+IF(Data!$M9&lt;&gt;"",Scoring!$M$18)+IF(Data!$N9&lt;&gt;"",Scoring!$M$19)+IF(Data!$O9&lt;&gt;"",Scoring!$M$20)+IF(Data!$P9&lt;&gt;"",Scoring!$M$21)+IF(Data!$Q9&lt;&gt;"",Scoring!$M$22)+IF(Data!$R9&lt;&gt;"",Scoring!$M$23)+IF(Data!$S9&lt;&gt;"",Scoring!$M$24)+IF(Data!T9&lt;&gt;"",Scoring!$M$25)+IF(Data!$U9&lt;&gt;"",Scoring!$M$26)+IF(Data!$V9&lt;&gt;"",Scoring!$M$27)+IF(Data!$W9&lt;&gt;"",Scoring!$M$28)+IF(Data!$X9&lt;&gt;"",Scoring!$M$29)+IF(Data!$Y9&lt;&gt;"",Scoring!$M$30)+IF(Data!$Z9&lt;&gt;"",Scoring!$M$31)+IF(Data!$AA9&lt;&gt;"",Scoring!$M$32),"")</calculatedColumnFormula>
    </tableColumn>
    <tableColumn id="47" name="150P" dataDxfId="16" dataCellStyle="Percent">
      <calculatedColumnFormula>IF(AT9&lt;&gt;"",LOOKUP(AT9,Likelihoods!$A$7:$A$107,Likelihoods!K$7:K$107),"")</calculatedColumnFormula>
    </tableColumn>
    <tableColumn id="48" name="217S" dataDxfId="15">
      <calculatedColumnFormula>IF(AND(COUNTBLANK($B9:$E9)=3,COUNTBLANK($F9:$H9)=2,COUNTBLANK($I9:$J9)=1,COUNTBLANK($K9:$L9)=1,COUNTBLANK($M9:$N9)=1,COUNTBLANK($O9:$P9)=1,COUNTBLANK($Q9:$R9)=1,COUNTBLANK($S9:$T9)=1,COUNTBLANK($U9:$V9)=1,COUNTBLANK($W9:$AA9)=4),IF(Data!$B9&lt;&gt;"",Scoring!$N$7)+IF(Data!$C9&lt;&gt;"",Scoring!$N$8)+IF(Data!$D9&lt;&gt;"",Scoring!$N$9)+IF(Data!$E9&lt;&gt;"",Scoring!$N$10)+IF(Data!$F9&lt;&gt;"",Scoring!$N$11)+IF(Data!$G9&lt;&gt;"",Scoring!$N$12)+IF(Data!$H9&lt;&gt;"",Scoring!$N$13)+IF(Data!$I9&lt;&gt;"",Scoring!$N$14)+IF(Data!$J9&lt;&gt;"",Scoring!$N$15)+IF(Data!$K9&lt;&gt;"",Scoring!$N$16)+IF(Data!$L9&lt;&gt;"",Scoring!$N$17)+IF(Data!$M9&lt;&gt;"",Scoring!$N$18)+IF(Data!$N9&lt;&gt;"",Scoring!$N$19)+IF(Data!$O9&lt;&gt;"",Scoring!$N$20)+IF(Data!$P9&lt;&gt;"",Scoring!$N$21)+IF(Data!$Q9&lt;&gt;"",Scoring!$N$22)+IF(Data!$R9&lt;&gt;"",Scoring!$N$23)+IF(Data!$S9&lt;&gt;"",Scoring!$N$24)+IF(Data!T9&lt;&gt;"",Scoring!$N$25)+IF(Data!$U9&lt;&gt;"",Scoring!$N$26)+IF(Data!$V9&lt;&gt;"",Scoring!$N$27)+IF(Data!$W9&lt;&gt;"",Scoring!$N$28)+IF(Data!$X9&lt;&gt;"",Scoring!$N$29)+IF(Data!$Y9&lt;&gt;"",Scoring!$N$30)+IF(Data!$Z9&lt;&gt;"",Scoring!$N$31)+IF(Data!$AA9&lt;&gt;"",Scoring!$N$32),"")</calculatedColumnFormula>
    </tableColumn>
    <tableColumn id="49" name="217P" dataDxfId="14" dataCellStyle="Percent">
      <calculatedColumnFormula>IF(AV9&lt;&gt;"",LOOKUP(AV9,Likelihoods!$A$7:$A$107,Likelihoods!L$7:L$107),"")</calculatedColumnFormula>
    </tableColumn>
    <tableColumn id="36" name="125S" dataDxfId="13" dataCellStyle="Percent">
      <calculatedColumnFormula>IF(AND(COUNTBLANK($B9:$E9)=3,COUNTBLANK($F9:$H9)=2,COUNTBLANK($I9:$J9)=1,COUNTBLANK($K9:$L9)=1,COUNTBLANK($M9:$N9)=1,COUNTBLANK($O9:$P9)=1,COUNTBLANK($Q9:$R9)=1,COUNTBLANK($S9:$T9)=1,COUNTBLANK($U9:$V9)=1,COUNTBLANK($W9:$AA9)=4),IF(Data!$B9&lt;&gt;"",Scoring!$O$7)+IF(Data!$C9&lt;&gt;"",Scoring!$O$8)+IF(Data!$D9&lt;&gt;"",Scoring!$O$9)+IF(Data!$E9&lt;&gt;"",Scoring!$O$10)+IF(Data!$F9&lt;&gt;"",Scoring!$O$11)+IF(Data!$G9&lt;&gt;"",Scoring!$O$12)+IF(Data!$H9&lt;&gt;"",Scoring!$O$13)+IF(Data!$I9&lt;&gt;"",Scoring!$O$14)+IF(Data!$J9&lt;&gt;"",Scoring!$O$15)+IF(Data!$K9&lt;&gt;"",Scoring!$O$16)+IF(Data!$L9&lt;&gt;"",Scoring!$O$17)+IF(Data!$M9&lt;&gt;"",Scoring!$O$18)+IF(Data!$N9&lt;&gt;"",Scoring!$O$19)+IF(Data!$O9&lt;&gt;"",Scoring!$O$20)+IF(Data!$P9&lt;&gt;"",Scoring!$O$21)+IF(Data!$Q9&lt;&gt;"",Scoring!$O$22)+IF(Data!$R9&lt;&gt;"",Scoring!$O$23)+IF(Data!$S9&lt;&gt;"",Scoring!$O$24)+IF(Data!T9&lt;&gt;"",Scoring!$O$25)+IF(Data!$U9&lt;&gt;"",Scoring!$O$26)+IF(Data!$V9&lt;&gt;"",Scoring!$O$27)+IF(Data!$W9&lt;&gt;"",Scoring!$O$28)+IF(Data!$X9&lt;&gt;"",Scoring!$O$29)+IF(Data!$Y9&lt;&gt;"",Scoring!$O$30)+IF(Data!$Z9&lt;&gt;"",Scoring!$O$31)+IF(Data!$AA9&lt;&gt;"",Scoring!$O$32),"")</calculatedColumnFormula>
    </tableColumn>
    <tableColumn id="37" name="125P" dataDxfId="12" dataCellStyle="Percent">
      <calculatedColumnFormula>IF(AX9&lt;&gt;"",LOOKUP(AX9,Likelihoods!$A$7:$A$107,Likelihoods!M$7:M$107),"")</calculatedColumnFormula>
    </tableColumn>
    <tableColumn id="38" name="250S" dataDxfId="11" dataCellStyle="Percent">
      <calculatedColumnFormula>IF(AND(COUNTBLANK($B9:$E9)=3,COUNTBLANK($F9:$H9)=2,COUNTBLANK($I9:$J9)=1,COUNTBLANK($K9:$L9)=1,COUNTBLANK($M9:$N9)=1,COUNTBLANK($O9:$P9)=1,COUNTBLANK($Q9:$R9)=1,COUNTBLANK($S9:$T9)=1,COUNTBLANK($U9:$V9)=1,COUNTBLANK($W9:$AA9)=4),IF(Data!$B9&lt;&gt;"",Scoring!$P$7)+IF(Data!$C9&lt;&gt;"",Scoring!$P$8)+IF(Data!$D9&lt;&gt;"",Scoring!$P$9)+IF(Data!$E9&lt;&gt;"",Scoring!$P$10)+IF(Data!$F9&lt;&gt;"",Scoring!$P$11)+IF(Data!$G9&lt;&gt;"",Scoring!$P$12)+IF(Data!$H9&lt;&gt;"",Scoring!$P$13)+IF(Data!$I9&lt;&gt;"",Scoring!$P$14)+IF(Data!$J9&lt;&gt;"",Scoring!$P$15)+IF(Data!$K9&lt;&gt;"",Scoring!$P$16)+IF(Data!$L9&lt;&gt;"",Scoring!$P$17)+IF(Data!$M9&lt;&gt;"",Scoring!$P$18)+IF(Data!$N9&lt;&gt;"",Scoring!$P$19)+IF(Data!$O9&lt;&gt;"",Scoring!$P$20)+IF(Data!$P9&lt;&gt;"",Scoring!$P$21)+IF(Data!$Q9&lt;&gt;"",Scoring!$P$22)+IF(Data!$R9&lt;&gt;"",Scoring!$P$23)+IF(Data!$S9&lt;&gt;"",Scoring!$P$24)+IF(Data!T9&lt;&gt;"",Scoring!$P$25)+IF(Data!$U9&lt;&gt;"",Scoring!$P$26)+IF(Data!$V9&lt;&gt;"",Scoring!$P$27)+IF(Data!$W9&lt;&gt;"",Scoring!$P$28)+IF(Data!$X9&lt;&gt;"",Scoring!$P$29)+IF(Data!$Y9&lt;&gt;"",Scoring!$P$30)+IF(Data!$Z9&lt;&gt;"",Scoring!$P$31)+IF(Data!$AA9&lt;&gt;"",Scoring!$P$32),"")</calculatedColumnFormula>
    </tableColumn>
    <tableColumn id="39" name="250P" dataDxfId="10" dataCellStyle="Percent">
      <calculatedColumnFormula>IF(AZ9&lt;&gt;"",LOOKUP(AZ9,Likelihoods!$A$7:$A$107,Likelihoods!N$7:N$107),"")</calculatedColumnFormula>
    </tableColumn>
    <tableColumn id="40" name="500S" dataDxfId="9" dataCellStyle="Percent">
      <calculatedColumnFormula>IF(AND(COUNTBLANK($B9:$E9)=3,COUNTBLANK($F9:$H9)=2,COUNTBLANK($I9:$J9)=1,COUNTBLANK($K9:$L9)=1,COUNTBLANK($M9:$N9)=1,COUNTBLANK($O9:$P9)=1,COUNTBLANK($Q9:$R9)=1,COUNTBLANK($S9:$T9)=1,COUNTBLANK($U9:$V9)=1,COUNTBLANK($W9:$AA9)=4),IF(Data!$B9&lt;&gt;"",Scoring!$Q$7)+IF(Data!$C9&lt;&gt;"",Scoring!$Q$8)+IF(Data!$D9&lt;&gt;"",Scoring!$Q$9)+IF(Data!$E9&lt;&gt;"",Scoring!$Q$10)+IF(Data!$F9&lt;&gt;"",Scoring!$Q$11)+IF(Data!$G9&lt;&gt;"",Scoring!$Q$12)+IF(Data!$H9&lt;&gt;"",Scoring!$Q$13)+IF(Data!$I9&lt;&gt;"",Scoring!$Q$14)+IF(Data!$J9&lt;&gt;"",Scoring!$Q$15)+IF(Data!$K9&lt;&gt;"",Scoring!$Q$16)+IF(Data!$L9&lt;&gt;"",Scoring!$Q$17)+IF(Data!$M9&lt;&gt;"",Scoring!$Q$18)+IF(Data!$N9&lt;&gt;"",Scoring!$Q$19)+IF(Data!$O9&lt;&gt;"",Scoring!$Q$20)+IF(Data!$P9&lt;&gt;"",Scoring!$Q$21)+IF(Data!$Q9&lt;&gt;"",Scoring!$Q$22)+IF(Data!$R9&lt;&gt;"",Scoring!$Q$23)+IF(Data!$S9&lt;&gt;"",Scoring!$Q$24)+IF(Data!T9&lt;&gt;"",Scoring!$Q$25)+IF(Data!$U9&lt;&gt;"",Scoring!$Q$26)+IF(Data!$V9&lt;&gt;"",Scoring!$Q$27)+IF(Data!$W9&lt;&gt;"",Scoring!$Q$28)+IF(Data!$X9&lt;&gt;"",Scoring!$Q$29)+IF(Data!$Y9&lt;&gt;"",Scoring!$Q$30)+IF(Data!$Z9&lt;&gt;"",Scoring!$Q$31)+IF(Data!$AA9&lt;&gt;"",Scoring!$Q$32),"")</calculatedColumnFormula>
    </tableColumn>
    <tableColumn id="41" name="500P" dataDxfId="8" dataCellStyle="Percent">
      <calculatedColumnFormula>IF(BB9&lt;&gt;"",LOOKUP(BB9,Likelihoods!$A$7:$A$107,Likelihoods!O$7:O$107),"")</calculatedColumnFormula>
    </tableColumn>
    <tableColumn id="50" name="20S" dataDxfId="7">
      <calculatedColumnFormula>IF(AND(COUNTBLANK($B9:$E9)=3,COUNTBLANK($F9:$H9)=2,COUNTBLANK($I9:$J9)=1,COUNTBLANK($K9:$L9)=1,COUNTBLANK($M9:$N9)=1,COUNTBLANK($O9:$P9)=1,COUNTBLANK($Q9:$R9)=1,COUNTBLANK($S9:$T9)=1,COUNTBLANK($U9:$V9)=1,COUNTBLANK($W9:$AA9)=4),IF(Data!$B9&lt;&gt;"",Scoring!$R$7)+IF(Data!$C9&lt;&gt;"",Scoring!$R$8)+IF(Data!$D9&lt;&gt;"",Scoring!$R$9)+IF(Data!$E9&lt;&gt;"",Scoring!$R$10)+IF(Data!$F9&lt;&gt;"",Scoring!$R$11)+IF(Data!$G9&lt;&gt;"",Scoring!$R$12)+IF(Data!$H9&lt;&gt;"",Scoring!$R$13)+IF(Data!$I9&lt;&gt;"",Scoring!$R$14)+IF(Data!$J9&lt;&gt;"",Scoring!$R$15)+IF(Data!$K9&lt;&gt;"",Scoring!$R$16)+IF(Data!$L9&lt;&gt;"",Scoring!$R$17)+IF(Data!$M9&lt;&gt;"",Scoring!$R$18)+IF(Data!$N9&lt;&gt;"",Scoring!$R$19)+IF(Data!$O9&lt;&gt;"",Scoring!$R$20)+IF(Data!$P9&lt;&gt;"",Scoring!$R$21)+IF(Data!$Q9&lt;&gt;"",Scoring!$R$22)+IF(Data!$R9&lt;&gt;"",Scoring!$R$23)+IF(Data!$S9&lt;&gt;"",Scoring!$R$24)+IF(Data!T9&lt;&gt;"",Scoring!$R$25)+IF(Data!$U9&lt;&gt;"",Scoring!$R$26)+IF(Data!$V9&lt;&gt;"",Scoring!$R$27)+IF(Data!$W9&lt;&gt;"",Scoring!$R$28)+IF(Data!$X9&lt;&gt;"",Scoring!$R$29)+IF(Data!$Y9&lt;&gt;"",Scoring!$R$30)+IF(Data!$Z9&lt;&gt;"",Scoring!$R$31)+IF(Data!$AA9&lt;&gt;"",Scoring!$R$32),"")</calculatedColumnFormula>
    </tableColumn>
    <tableColumn id="51" name="20P" dataDxfId="6" dataCellStyle="Percent">
      <calculatedColumnFormula>IF(BD9&lt;&gt;"",LOOKUP(BD9,Likelihoods!$A$7:$A$107,Likelihoods!P$7:P$107),"")</calculatedColumnFormula>
    </tableColumn>
    <tableColumn id="52" name="40S" dataDxfId="5">
      <calculatedColumnFormula>IF(AND(COUNTBLANK($B9:$E9)=3,COUNTBLANK($F9:$H9)=2,COUNTBLANK($I9:$J9)=1,COUNTBLANK($K9:$L9)=1,COUNTBLANK($M9:$N9)=1,COUNTBLANK($O9:$P9)=1,COUNTBLANK($Q9:$R9)=1,COUNTBLANK($S9:$T9)=1,COUNTBLANK($U9:$V9)=1,COUNTBLANK($W9:$AA9)=4),IF(Data!$B9&lt;&gt;"",Scoring!$S$7)+IF(Data!$C9&lt;&gt;"",Scoring!$S$8)+IF(Data!$D9&lt;&gt;"",Scoring!$S$9)+IF(Data!$E9&lt;&gt;"",Scoring!$S$10)+IF(Data!$F9&lt;&gt;"",Scoring!$S$11)+IF(Data!$G9&lt;&gt;"",Scoring!$S$12)+IF(Data!$H9&lt;&gt;"",Scoring!$S$13)+IF(Data!$I9&lt;&gt;"",Scoring!$S$14)+IF(Data!$J9&lt;&gt;"",Scoring!$S$15)+IF(Data!$K9&lt;&gt;"",Scoring!$S$16)+IF(Data!$L9&lt;&gt;"",Scoring!$S$17)+IF(Data!$M9&lt;&gt;"",Scoring!$S$18)+IF(Data!$N9&lt;&gt;"",Scoring!$S$19)+IF(Data!$O9&lt;&gt;"",Scoring!$S$20)+IF(Data!$P9&lt;&gt;"",Scoring!$S$21)+IF(Data!$Q9&lt;&gt;"",Scoring!$S$22)+IF(Data!$R9&lt;&gt;"",Scoring!$S$23)+IF(Data!$S9&lt;&gt;"",Scoring!$S$24)+IF(Data!T9&lt;&gt;"",Scoring!$S$25)+IF(Data!$U9&lt;&gt;"",Scoring!$S$26)+IF(Data!$V9&lt;&gt;"",Scoring!$S$27)+IF(Data!$W9&lt;&gt;"",Scoring!$S$28)+IF(Data!$X9&lt;&gt;"",Scoring!$S$29)+IF(Data!$Y9&lt;&gt;"",Scoring!$S$30)+IF(Data!$Z9&lt;&gt;"",Scoring!$S$31)+IF(Data!$AA9&lt;&gt;"",Scoring!$S$32),"")</calculatedColumnFormula>
    </tableColumn>
    <tableColumn id="53" name="40P" dataDxfId="4" dataCellStyle="Percent">
      <calculatedColumnFormula>IF(BF9&lt;&gt;"",LOOKUP(BF9,Likelihoods!$A$7:$A$107,Likelihoods!Q$7:Q$107),"")</calculatedColumnFormula>
    </tableColumn>
    <tableColumn id="54" name="60S" dataDxfId="3">
      <calculatedColumnFormula>IF(AND(COUNTBLANK($B9:$E9)=3,COUNTBLANK($F9:$H9)=2,COUNTBLANK($I9:$J9)=1,COUNTBLANK($K9:$L9)=1,COUNTBLANK($M9:$N9)=1,COUNTBLANK($O9:$P9)=1,COUNTBLANK($Q9:$R9)=1,COUNTBLANK($S9:$T9)=1,COUNTBLANK($U9:$V9)=1,COUNTBLANK($W9:$AA9)=4),IF(Data!$B9&lt;&gt;"",Scoring!$T$7)+IF(Data!$C9&lt;&gt;"",Scoring!$T$8)+IF(Data!$D9&lt;&gt;"",Scoring!$T$9)+IF(Data!$E9&lt;&gt;"",Scoring!$T$10)+IF(Data!$F9&lt;&gt;"",Scoring!$T$11)+IF(Data!$G9&lt;&gt;"",Scoring!$T$12)+IF(Data!$H9&lt;&gt;"",Scoring!$T$13)+IF(Data!$I9&lt;&gt;"",Scoring!$T$14)+IF(Data!$J9&lt;&gt;"",Scoring!$T$15)+IF(Data!$K9&lt;&gt;"",Scoring!$T$16)+IF(Data!$L9&lt;&gt;"",Scoring!$T$17)+IF(Data!$M9&lt;&gt;"",Scoring!$T$18)+IF(Data!$N9&lt;&gt;"",Scoring!$T$19)+IF(Data!$O9&lt;&gt;"",Scoring!$T$20)+IF(Data!$P9&lt;&gt;"",Scoring!$T$21)+IF(Data!$Q9&lt;&gt;"",Scoring!$T$22)+IF(Data!$R9&lt;&gt;"",Scoring!$T$23)+IF(Data!$S9&lt;&gt;"",Scoring!$T$24)+IF(Data!T9&lt;&gt;"",Scoring!$T$25)+IF(Data!$U9&lt;&gt;"",Scoring!$T$26)+IF(Data!$V9&lt;&gt;"",Scoring!$T$27)+IF(Data!$W9&lt;&gt;"",Scoring!$T$28)+IF(Data!$X9&lt;&gt;"",Scoring!$T$29)+IF(Data!$Y9&lt;&gt;"",Scoring!$T$30)+IF(Data!$Z9&lt;&gt;"",Scoring!$T$31)+IF(Data!$AA9&lt;&gt;"",Scoring!$T$32),"")</calculatedColumnFormula>
    </tableColumn>
    <tableColumn id="55" name="60P" dataDxfId="2" dataCellStyle="Percent">
      <calculatedColumnFormula>IF(BH9&lt;&gt;"",LOOKUP(BH9,Likelihoods!$A$7:$A$107,Likelihoods!R$7:R$107),"")</calculatedColumnFormula>
    </tableColumn>
    <tableColumn id="56" name="80S" dataDxfId="1">
      <calculatedColumnFormula>IF(AND(COUNTBLANK($B9:$E9)=3,COUNTBLANK($F9:$H9)=2,COUNTBLANK($I9:$J9)=1,COUNTBLANK($K9:$L9)=1,COUNTBLANK($M9:$N9)=1,COUNTBLANK($O9:$P9)=1,COUNTBLANK($Q9:$R9)=1,COUNTBLANK($S9:$T9)=1,COUNTBLANK($U9:$V9)=1,COUNTBLANK($W9:$AA9)=4),IF(Data!$B9&lt;&gt;"",Scoring!$U$7)+IF(Data!$C9&lt;&gt;"",Scoring!$U$8)+IF(Data!$D9&lt;&gt;"",Scoring!$U$9)+IF(Data!$E9&lt;&gt;"",Scoring!$U$10)+IF(Data!$F9&lt;&gt;"",Scoring!$U$11)+IF(Data!$G9&lt;&gt;"",Scoring!$U$12)+IF(Data!$H9&lt;&gt;"",Scoring!$U$13)+IF(Data!$I9&lt;&gt;"",Scoring!$U$14)+IF(Data!$J9&lt;&gt;"",Scoring!$U$15)+IF(Data!$K9&lt;&gt;"",Scoring!$U$16)+IF(Data!$L9&lt;&gt;"",Scoring!$U$17)+IF(Data!$M9&lt;&gt;"",Scoring!$U$18)+IF(Data!$N9&lt;&gt;"",Scoring!$U$19)+IF(Data!$O9&lt;&gt;"",Scoring!$U$20)+IF(Data!$P9&lt;&gt;"",Scoring!$U$21)+IF(Data!$Q9&lt;&gt;"",Scoring!$U$22)+IF(Data!$R9&lt;&gt;"",Scoring!$U$23)+IF(Data!$S9&lt;&gt;"",Scoring!$U$24)+IF(Data!T9&lt;&gt;"",Scoring!$U$25)+IF(Data!$U9&lt;&gt;"",Scoring!$U$26)+IF(Data!$V9&lt;&gt;"",Scoring!$U$27)+IF(Data!$W9&lt;&gt;"",Scoring!$U$28)+IF(Data!$X9&lt;&gt;"",Scoring!$U$29)+IF(Data!$Y9&lt;&gt;"",Scoring!$U$30)+IF(Data!$Z9&lt;&gt;"",Scoring!$U$31)+IF(Data!$AA9&lt;&gt;"",Scoring!$U$32),"")</calculatedColumnFormula>
    </tableColumn>
    <tableColumn id="57" name="80P" dataDxfId="0" dataCellStyle="Percent">
      <calculatedColumnFormula>IF(BJ9&lt;&gt;"",LOOKUP(BJ9,Likelihoods!$A$7:$A$107,Likelihoods!S$7:S$107),"")</calculatedColumnFormula>
    </tableColumn>
  </tableColumns>
  <tableStyleInfo name="PPI Table Style"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www.povertyindex.org/country/colombia" TargetMode="External"/></Relationships>
</file>

<file path=xl/worksheets/_rels/sheet4.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printerSettings" Target="../printerSettings/printerSettings4.bin"/><Relationship Id="rId1" Type="http://schemas.openxmlformats.org/officeDocument/2006/relationships/hyperlink" Target="http://www.povertyindex.org/country/colombia" TargetMode="Externa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5.bin"/><Relationship Id="rId1" Type="http://schemas.openxmlformats.org/officeDocument/2006/relationships/hyperlink" Target="http://www.povertyindex.org/country/colombia" TargetMode="Externa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hyperlink" Target="http://www.povertyindex.org/country/colombia"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www.povertyindex.org/country/colombia" TargetMode="Externa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www.povertyindex.org/country/colombia"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http://www.povertyindex.org/country/colombi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59999389629810485"/>
  </sheetPr>
  <dimension ref="A1:AJ20"/>
  <sheetViews>
    <sheetView tabSelected="1" workbookViewId="0">
      <selection activeCell="B12" sqref="B12"/>
    </sheetView>
  </sheetViews>
  <sheetFormatPr defaultColWidth="9.140625" defaultRowHeight="14.25" x14ac:dyDescent="0.2"/>
  <cols>
    <col min="1" max="1" width="16.28515625" style="3" customWidth="1"/>
    <col min="2" max="2" width="125.85546875" style="3" customWidth="1"/>
    <col min="3" max="16384" width="9.140625" style="3"/>
  </cols>
  <sheetData>
    <row r="1" spans="1:36" ht="15" customHeight="1" x14ac:dyDescent="0.25">
      <c r="A1" s="346" t="s">
        <v>62</v>
      </c>
      <c r="B1" s="346"/>
    </row>
    <row r="2" spans="1:36" ht="15" x14ac:dyDescent="0.2">
      <c r="A2" s="351" t="s">
        <v>120</v>
      </c>
      <c r="B2" s="351"/>
    </row>
    <row r="3" spans="1:36" ht="14.25" customHeight="1" x14ac:dyDescent="0.2">
      <c r="A3" s="351" t="s">
        <v>130</v>
      </c>
      <c r="B3" s="351"/>
    </row>
    <row r="4" spans="1:36" ht="14.25" customHeight="1" x14ac:dyDescent="0.2">
      <c r="A4" s="352" t="s">
        <v>63</v>
      </c>
      <c r="B4" s="352"/>
    </row>
    <row r="5" spans="1:36" x14ac:dyDescent="0.2">
      <c r="A5" s="26"/>
      <c r="B5" s="27"/>
    </row>
    <row r="6" spans="1:36" ht="15" x14ac:dyDescent="0.25">
      <c r="A6" s="347" t="s">
        <v>96</v>
      </c>
      <c r="B6" s="347"/>
    </row>
    <row r="7" spans="1:36" s="18" customFormat="1" ht="18" customHeight="1" x14ac:dyDescent="0.25">
      <c r="A7" s="28" t="s">
        <v>87</v>
      </c>
      <c r="B7" s="29" t="s">
        <v>102</v>
      </c>
    </row>
    <row r="8" spans="1:36" s="18" customFormat="1" ht="18" customHeight="1" x14ac:dyDescent="0.25">
      <c r="A8" s="28" t="s">
        <v>88</v>
      </c>
      <c r="B8" s="29" t="s">
        <v>103</v>
      </c>
      <c r="C8" s="19"/>
      <c r="D8" s="19"/>
      <c r="E8" s="19"/>
      <c r="F8" s="19"/>
      <c r="G8" s="19"/>
      <c r="H8" s="19"/>
      <c r="I8" s="19"/>
      <c r="J8" s="19"/>
      <c r="K8" s="19"/>
      <c r="L8" s="19"/>
      <c r="M8" s="19"/>
      <c r="N8" s="19"/>
      <c r="O8" s="19"/>
      <c r="P8" s="19"/>
      <c r="Q8" s="19"/>
      <c r="R8" s="19"/>
      <c r="S8" s="19"/>
      <c r="T8" s="19"/>
      <c r="U8" s="19"/>
      <c r="V8" s="19"/>
      <c r="W8" s="19"/>
      <c r="X8" s="19"/>
      <c r="Y8" s="19"/>
      <c r="Z8" s="19"/>
      <c r="AA8" s="19"/>
      <c r="AB8" s="19"/>
      <c r="AC8" s="19"/>
      <c r="AD8" s="19"/>
      <c r="AE8" s="19"/>
      <c r="AF8" s="19"/>
      <c r="AG8" s="19"/>
      <c r="AH8" s="19"/>
      <c r="AI8" s="19"/>
      <c r="AJ8" s="19"/>
    </row>
    <row r="9" spans="1:36" s="18" customFormat="1" ht="18" customHeight="1" x14ac:dyDescent="0.25">
      <c r="A9" s="36" t="s">
        <v>89</v>
      </c>
      <c r="B9" s="37" t="s">
        <v>104</v>
      </c>
    </row>
    <row r="10" spans="1:36" s="18" customFormat="1" ht="18" customHeight="1" x14ac:dyDescent="0.25">
      <c r="A10" s="30" t="s">
        <v>90</v>
      </c>
      <c r="B10" s="31" t="s">
        <v>105</v>
      </c>
    </row>
    <row r="11" spans="1:36" s="18" customFormat="1" ht="18" customHeight="1" x14ac:dyDescent="0.25">
      <c r="A11" s="30" t="s">
        <v>91</v>
      </c>
      <c r="B11" s="31" t="s">
        <v>106</v>
      </c>
    </row>
    <row r="12" spans="1:36" s="18" customFormat="1" ht="18" customHeight="1" x14ac:dyDescent="0.25">
      <c r="A12" s="30" t="s">
        <v>92</v>
      </c>
      <c r="B12" s="31" t="s">
        <v>108</v>
      </c>
    </row>
    <row r="13" spans="1:36" s="18" customFormat="1" ht="18" customHeight="1" x14ac:dyDescent="0.25">
      <c r="A13" s="32" t="s">
        <v>93</v>
      </c>
      <c r="B13" s="33" t="s">
        <v>107</v>
      </c>
    </row>
    <row r="14" spans="1:36" s="18" customFormat="1" ht="18" customHeight="1" x14ac:dyDescent="0.25">
      <c r="A14" s="32" t="s">
        <v>94</v>
      </c>
      <c r="B14" s="34" t="s">
        <v>95</v>
      </c>
    </row>
    <row r="15" spans="1:36" x14ac:dyDescent="0.2">
      <c r="A15" s="26"/>
      <c r="B15" s="35"/>
    </row>
    <row r="16" spans="1:36" ht="15" x14ac:dyDescent="0.25">
      <c r="A16" s="348" t="s">
        <v>97</v>
      </c>
      <c r="B16" s="348"/>
    </row>
    <row r="17" spans="1:2" ht="15" customHeight="1" x14ac:dyDescent="0.2">
      <c r="A17" s="349" t="s">
        <v>98</v>
      </c>
      <c r="B17" s="349"/>
    </row>
    <row r="18" spans="1:2" ht="15" customHeight="1" x14ac:dyDescent="0.2">
      <c r="A18" s="350" t="s">
        <v>99</v>
      </c>
      <c r="B18" s="350"/>
    </row>
    <row r="19" spans="1:2" x14ac:dyDescent="0.2">
      <c r="B19" s="4"/>
    </row>
    <row r="20" spans="1:2" x14ac:dyDescent="0.2">
      <c r="B20" s="4"/>
    </row>
  </sheetData>
  <sheetProtection selectLockedCells="1" selectUnlockedCells="1"/>
  <mergeCells count="8">
    <mergeCell ref="A1:B1"/>
    <mergeCell ref="A6:B6"/>
    <mergeCell ref="A16:B16"/>
    <mergeCell ref="A17:B17"/>
    <mergeCell ref="A18:B18"/>
    <mergeCell ref="A2:B2"/>
    <mergeCell ref="A3:B3"/>
    <mergeCell ref="A4:B4"/>
  </mergeCells>
  <pageMargins left="0.7" right="0.7" top="0.75" bottom="0.75" header="0.3" footer="0.3"/>
  <pageSetup orientation="portrait" r:id="rId1"/>
  <rowBreaks count="1" manualBreakCount="1">
    <brk id="25" max="16383" man="1"/>
  </rowBreak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59999389629810485"/>
    <pageSetUpPr fitToPage="1"/>
  </sheetPr>
  <dimension ref="A1:AT28"/>
  <sheetViews>
    <sheetView zoomScale="98" zoomScaleNormal="98" zoomScalePageLayoutView="98" workbookViewId="0">
      <selection activeCell="F13" sqref="F13"/>
    </sheetView>
  </sheetViews>
  <sheetFormatPr defaultColWidth="9.140625" defaultRowHeight="14.25" x14ac:dyDescent="0.2"/>
  <cols>
    <col min="1" max="1" width="3.28515625" style="3" customWidth="1"/>
    <col min="2" max="2" width="58.42578125" style="3" customWidth="1"/>
    <col min="3" max="3" width="2.42578125" style="3" bestFit="1" customWidth="1"/>
    <col min="4" max="4" width="49.28515625" style="299" customWidth="1"/>
    <col min="5" max="16384" width="9.140625" style="3"/>
  </cols>
  <sheetData>
    <row r="1" spans="1:46" ht="17.25" x14ac:dyDescent="0.2">
      <c r="A1" s="362" t="s">
        <v>131</v>
      </c>
      <c r="B1" s="362"/>
      <c r="C1" s="362"/>
      <c r="D1" s="362"/>
    </row>
    <row r="2" spans="1:46" ht="15" x14ac:dyDescent="0.2">
      <c r="A2" s="39"/>
      <c r="B2" s="40" t="s">
        <v>14</v>
      </c>
      <c r="C2" s="40"/>
      <c r="D2" s="289" t="s">
        <v>11</v>
      </c>
    </row>
    <row r="3" spans="1:46" ht="15" customHeight="1" x14ac:dyDescent="0.2">
      <c r="A3" s="363">
        <v>1</v>
      </c>
      <c r="B3" s="361" t="s">
        <v>187</v>
      </c>
      <c r="C3" s="304" t="s">
        <v>182</v>
      </c>
      <c r="D3" s="290" t="s">
        <v>167</v>
      </c>
    </row>
    <row r="4" spans="1:46" x14ac:dyDescent="0.2">
      <c r="A4" s="364"/>
      <c r="B4" s="359"/>
      <c r="C4" s="305" t="s">
        <v>183</v>
      </c>
      <c r="D4" s="291" t="s">
        <v>168</v>
      </c>
    </row>
    <row r="5" spans="1:46" x14ac:dyDescent="0.2">
      <c r="A5" s="364"/>
      <c r="B5" s="359"/>
      <c r="C5" s="305" t="s">
        <v>184</v>
      </c>
      <c r="D5" s="291" t="s">
        <v>117</v>
      </c>
    </row>
    <row r="6" spans="1:46" x14ac:dyDescent="0.2">
      <c r="A6" s="364"/>
      <c r="B6" s="359"/>
      <c r="C6" s="306" t="s">
        <v>185</v>
      </c>
      <c r="D6" s="307" t="s">
        <v>149</v>
      </c>
    </row>
    <row r="7" spans="1:46" ht="28.5" x14ac:dyDescent="0.2">
      <c r="A7" s="353">
        <v>2</v>
      </c>
      <c r="B7" s="356" t="s">
        <v>150</v>
      </c>
      <c r="C7" s="308" t="s">
        <v>182</v>
      </c>
      <c r="D7" s="292" t="s">
        <v>188</v>
      </c>
    </row>
    <row r="8" spans="1:46" ht="13.5" customHeight="1" x14ac:dyDescent="0.2">
      <c r="A8" s="354"/>
      <c r="B8" s="357"/>
      <c r="C8" s="309" t="s">
        <v>183</v>
      </c>
      <c r="D8" s="293" t="s">
        <v>151</v>
      </c>
      <c r="I8" s="22"/>
      <c r="J8" s="22"/>
      <c r="K8" s="22"/>
      <c r="L8" s="22"/>
      <c r="M8" s="22"/>
      <c r="N8" s="22"/>
      <c r="O8" s="23"/>
      <c r="P8" s="23"/>
      <c r="Q8" s="23"/>
      <c r="R8" s="23"/>
      <c r="S8" s="23"/>
      <c r="T8" s="23"/>
      <c r="U8" s="23"/>
      <c r="V8" s="20"/>
      <c r="W8" s="24"/>
      <c r="X8" s="24"/>
      <c r="Y8" s="23"/>
      <c r="Z8" s="22"/>
      <c r="AA8" s="22"/>
      <c r="AB8" s="20"/>
      <c r="AC8" s="20"/>
      <c r="AD8" s="20"/>
      <c r="AE8" s="20"/>
      <c r="AF8" s="20"/>
      <c r="AG8" s="20"/>
      <c r="AH8" s="20"/>
      <c r="AI8" s="20"/>
      <c r="AJ8" s="20"/>
      <c r="AK8" s="20"/>
      <c r="AL8" s="20"/>
      <c r="AM8" s="20"/>
      <c r="AN8" s="21"/>
      <c r="AO8" s="21"/>
      <c r="AP8" s="21"/>
      <c r="AQ8" s="20"/>
      <c r="AR8" s="21"/>
      <c r="AS8" s="20"/>
      <c r="AT8" s="20"/>
    </row>
    <row r="9" spans="1:46" ht="28.5" x14ac:dyDescent="0.2">
      <c r="A9" s="355"/>
      <c r="B9" s="358"/>
      <c r="C9" s="310" t="s">
        <v>184</v>
      </c>
      <c r="D9" s="294" t="s">
        <v>189</v>
      </c>
    </row>
    <row r="10" spans="1:46" ht="15" customHeight="1" x14ac:dyDescent="0.2">
      <c r="A10" s="364">
        <v>3</v>
      </c>
      <c r="B10" s="359" t="s">
        <v>152</v>
      </c>
      <c r="C10" s="304" t="s">
        <v>182</v>
      </c>
      <c r="D10" s="298" t="s">
        <v>1</v>
      </c>
    </row>
    <row r="11" spans="1:46" ht="15" customHeight="1" x14ac:dyDescent="0.2">
      <c r="A11" s="364"/>
      <c r="B11" s="359"/>
      <c r="C11" s="306" t="s">
        <v>183</v>
      </c>
      <c r="D11" s="296" t="s">
        <v>0</v>
      </c>
    </row>
    <row r="12" spans="1:46" ht="15" customHeight="1" x14ac:dyDescent="0.2">
      <c r="A12" s="353">
        <v>4</v>
      </c>
      <c r="B12" s="356" t="s">
        <v>153</v>
      </c>
      <c r="C12" s="308" t="s">
        <v>182</v>
      </c>
      <c r="D12" s="295" t="s">
        <v>1</v>
      </c>
    </row>
    <row r="13" spans="1:46" ht="15" customHeight="1" x14ac:dyDescent="0.2">
      <c r="A13" s="355"/>
      <c r="B13" s="358"/>
      <c r="C13" s="310" t="s">
        <v>183</v>
      </c>
      <c r="D13" s="294" t="s">
        <v>0</v>
      </c>
    </row>
    <row r="14" spans="1:46" x14ac:dyDescent="0.2">
      <c r="A14" s="364">
        <v>5</v>
      </c>
      <c r="B14" s="359" t="s">
        <v>154</v>
      </c>
      <c r="C14" s="304" t="s">
        <v>182</v>
      </c>
      <c r="D14" s="298" t="s">
        <v>1</v>
      </c>
    </row>
    <row r="15" spans="1:46" x14ac:dyDescent="0.2">
      <c r="A15" s="365"/>
      <c r="B15" s="360"/>
      <c r="C15" s="306" t="s">
        <v>183</v>
      </c>
      <c r="D15" s="296" t="s">
        <v>0</v>
      </c>
    </row>
    <row r="16" spans="1:46" ht="14.25" customHeight="1" x14ac:dyDescent="0.2">
      <c r="A16" s="353">
        <v>6</v>
      </c>
      <c r="B16" s="356" t="s">
        <v>190</v>
      </c>
      <c r="C16" s="308" t="s">
        <v>182</v>
      </c>
      <c r="D16" s="295" t="s">
        <v>1</v>
      </c>
    </row>
    <row r="17" spans="1:15" ht="14.25" customHeight="1" x14ac:dyDescent="0.2">
      <c r="A17" s="355"/>
      <c r="B17" s="358"/>
      <c r="C17" s="310" t="s">
        <v>183</v>
      </c>
      <c r="D17" s="294" t="s">
        <v>0</v>
      </c>
    </row>
    <row r="18" spans="1:15" ht="15" customHeight="1" x14ac:dyDescent="0.2">
      <c r="A18" s="363">
        <v>7</v>
      </c>
      <c r="B18" s="361" t="s">
        <v>155</v>
      </c>
      <c r="C18" s="304" t="s">
        <v>182</v>
      </c>
      <c r="D18" s="298" t="s">
        <v>1</v>
      </c>
    </row>
    <row r="19" spans="1:15" ht="15" customHeight="1" x14ac:dyDescent="0.2">
      <c r="A19" s="365"/>
      <c r="B19" s="360"/>
      <c r="C19" s="306" t="s">
        <v>183</v>
      </c>
      <c r="D19" s="296" t="s">
        <v>0</v>
      </c>
    </row>
    <row r="20" spans="1:15" ht="14.25" customHeight="1" x14ac:dyDescent="0.2">
      <c r="A20" s="353">
        <v>8</v>
      </c>
      <c r="B20" s="356" t="s">
        <v>156</v>
      </c>
      <c r="C20" s="308" t="s">
        <v>182</v>
      </c>
      <c r="D20" s="308" t="s">
        <v>1</v>
      </c>
    </row>
    <row r="21" spans="1:15" ht="14.25" customHeight="1" x14ac:dyDescent="0.2">
      <c r="A21" s="354"/>
      <c r="B21" s="357"/>
      <c r="C21" s="310" t="s">
        <v>183</v>
      </c>
      <c r="D21" s="310" t="s">
        <v>0</v>
      </c>
    </row>
    <row r="22" spans="1:15" ht="15" customHeight="1" x14ac:dyDescent="0.2">
      <c r="A22" s="363">
        <v>9</v>
      </c>
      <c r="B22" s="361" t="s">
        <v>157</v>
      </c>
      <c r="C22" s="304" t="s">
        <v>182</v>
      </c>
      <c r="D22" s="298" t="s">
        <v>1</v>
      </c>
    </row>
    <row r="23" spans="1:15" ht="14.25" customHeight="1" x14ac:dyDescent="0.2">
      <c r="A23" s="365"/>
      <c r="B23" s="360"/>
      <c r="C23" s="306" t="s">
        <v>183</v>
      </c>
      <c r="D23" s="296" t="s">
        <v>0</v>
      </c>
    </row>
    <row r="24" spans="1:15" ht="15" customHeight="1" x14ac:dyDescent="0.2">
      <c r="A24" s="353">
        <v>10</v>
      </c>
      <c r="B24" s="356" t="s">
        <v>158</v>
      </c>
      <c r="C24" s="308" t="s">
        <v>182</v>
      </c>
      <c r="D24" s="295" t="s">
        <v>159</v>
      </c>
    </row>
    <row r="25" spans="1:15" x14ac:dyDescent="0.2">
      <c r="A25" s="354"/>
      <c r="B25" s="357"/>
      <c r="C25" s="309" t="s">
        <v>183</v>
      </c>
      <c r="D25" s="297" t="s">
        <v>160</v>
      </c>
    </row>
    <row r="26" spans="1:15" ht="14.25" customHeight="1" x14ac:dyDescent="0.2">
      <c r="A26" s="354"/>
      <c r="B26" s="357"/>
      <c r="C26" s="309" t="s">
        <v>184</v>
      </c>
      <c r="D26" s="297" t="s">
        <v>162</v>
      </c>
    </row>
    <row r="27" spans="1:15" ht="15" customHeight="1" x14ac:dyDescent="0.2">
      <c r="A27" s="354"/>
      <c r="B27" s="357"/>
      <c r="C27" s="309" t="s">
        <v>185</v>
      </c>
      <c r="D27" s="297" t="s">
        <v>164</v>
      </c>
    </row>
    <row r="28" spans="1:15" x14ac:dyDescent="0.2">
      <c r="A28" s="355"/>
      <c r="B28" s="358"/>
      <c r="C28" s="310" t="s">
        <v>186</v>
      </c>
      <c r="D28" s="294" t="s">
        <v>166</v>
      </c>
      <c r="O28" s="3" t="s">
        <v>118</v>
      </c>
    </row>
  </sheetData>
  <sheetProtection selectLockedCells="1" selectUnlockedCells="1"/>
  <mergeCells count="21">
    <mergeCell ref="A1:D1"/>
    <mergeCell ref="B22:B23"/>
    <mergeCell ref="B3:B6"/>
    <mergeCell ref="B7:B9"/>
    <mergeCell ref="B10:B11"/>
    <mergeCell ref="A3:A6"/>
    <mergeCell ref="A7:A9"/>
    <mergeCell ref="A10:A11"/>
    <mergeCell ref="A12:A13"/>
    <mergeCell ref="A14:A15"/>
    <mergeCell ref="A16:A17"/>
    <mergeCell ref="A18:A19"/>
    <mergeCell ref="A20:A21"/>
    <mergeCell ref="A22:A23"/>
    <mergeCell ref="A24:A28"/>
    <mergeCell ref="B24:B28"/>
    <mergeCell ref="B12:B13"/>
    <mergeCell ref="B14:B15"/>
    <mergeCell ref="B16:B17"/>
    <mergeCell ref="B18:B19"/>
    <mergeCell ref="B20:B21"/>
  </mergeCells>
  <pageMargins left="0.7" right="0.7" top="0.75" bottom="0.75" header="0.3" footer="0.3"/>
  <pageSetup scale="83" orientation="landscape" verticalDpi="0" r:id="rId1"/>
  <colBreaks count="1" manualBreakCount="1">
    <brk id="4" max="1048575" man="1"/>
  </col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59999389629810485"/>
  </sheetPr>
  <dimension ref="A1:AG23"/>
  <sheetViews>
    <sheetView zoomScale="93" zoomScaleNormal="93" zoomScalePageLayoutView="93" workbookViewId="0">
      <selection activeCell="F25" sqref="F25"/>
    </sheetView>
  </sheetViews>
  <sheetFormatPr defaultColWidth="8.85546875" defaultRowHeight="15" x14ac:dyDescent="0.25"/>
  <cols>
    <col min="1" max="1" width="22.7109375" customWidth="1"/>
    <col min="2" max="2" width="9" customWidth="1"/>
    <col min="3" max="3" width="9.42578125" style="1" customWidth="1"/>
    <col min="4" max="4" width="9.42578125" style="1" bestFit="1" customWidth="1"/>
    <col min="5" max="5" width="9" style="1" customWidth="1"/>
    <col min="6" max="7" width="9.140625" bestFit="1" customWidth="1"/>
    <col min="8" max="10" width="9.42578125" style="1" bestFit="1" customWidth="1"/>
    <col min="11" max="12" width="9.42578125" bestFit="1" customWidth="1"/>
    <col min="13" max="15" width="9.42578125" style="1" bestFit="1" customWidth="1"/>
    <col min="16" max="17" width="9.42578125" bestFit="1" customWidth="1"/>
    <col min="18" max="20" width="9.42578125" style="1" bestFit="1" customWidth="1"/>
    <col min="21" max="22" width="9.42578125" bestFit="1" customWidth="1"/>
    <col min="23" max="25" width="9.42578125" style="1" bestFit="1" customWidth="1"/>
    <col min="26" max="27" width="9.42578125" bestFit="1" customWidth="1"/>
    <col min="28" max="30" width="9.42578125" style="1" bestFit="1" customWidth="1"/>
    <col min="31" max="31" width="9.42578125" bestFit="1" customWidth="1"/>
  </cols>
  <sheetData>
    <row r="1" spans="1:33" s="1" customFormat="1" ht="18.75" x14ac:dyDescent="0.25">
      <c r="A1" s="48" t="s">
        <v>132</v>
      </c>
      <c r="AG1" s="215"/>
    </row>
    <row r="2" spans="1:33" s="1" customFormat="1" ht="15.75" x14ac:dyDescent="0.25">
      <c r="A2" s="311" t="s">
        <v>133</v>
      </c>
      <c r="AG2" s="215"/>
    </row>
    <row r="3" spans="1:33" s="1" customFormat="1" x14ac:dyDescent="0.25">
      <c r="AG3" s="215"/>
    </row>
    <row r="4" spans="1:33" ht="15" customHeight="1" x14ac:dyDescent="0.25">
      <c r="A4" s="366" t="s">
        <v>84</v>
      </c>
      <c r="B4" s="366"/>
      <c r="C4" s="366"/>
      <c r="D4" s="366"/>
      <c r="E4" s="366"/>
      <c r="F4" s="366"/>
      <c r="G4" s="366"/>
      <c r="H4" s="366"/>
      <c r="I4" s="366"/>
      <c r="J4" s="366"/>
      <c r="K4" s="366"/>
      <c r="L4" s="366"/>
      <c r="M4" s="366"/>
      <c r="N4" s="366"/>
      <c r="O4" s="50">
        <v>2000</v>
      </c>
      <c r="Q4" s="27"/>
      <c r="R4" s="27"/>
      <c r="S4" s="27"/>
      <c r="T4" s="27"/>
      <c r="U4" s="27"/>
      <c r="V4" s="27"/>
      <c r="W4" s="27"/>
      <c r="X4" s="27"/>
      <c r="Y4" s="27"/>
      <c r="Z4" s="27"/>
      <c r="AA4" s="27"/>
      <c r="AB4" s="27"/>
      <c r="AC4" s="27"/>
      <c r="AD4" s="27"/>
      <c r="AE4" s="27"/>
      <c r="AF4" s="15"/>
      <c r="AG4" s="216"/>
    </row>
    <row r="5" spans="1:33" s="1" customFormat="1" ht="15.75" customHeight="1" x14ac:dyDescent="0.25">
      <c r="A5" s="51"/>
      <c r="B5" s="51"/>
      <c r="C5" s="51"/>
      <c r="D5" s="51"/>
      <c r="E5" s="51"/>
      <c r="F5" s="51"/>
      <c r="G5" s="51"/>
      <c r="H5" s="51"/>
      <c r="I5" s="51"/>
      <c r="J5" s="51"/>
      <c r="K5" s="27"/>
      <c r="L5" s="27"/>
      <c r="M5" s="27"/>
      <c r="N5" s="27"/>
      <c r="O5" s="27"/>
      <c r="P5" s="27"/>
      <c r="Q5" s="27"/>
      <c r="R5" s="27"/>
      <c r="S5" s="27"/>
      <c r="T5" s="27"/>
      <c r="U5" s="27"/>
      <c r="V5" s="27"/>
      <c r="W5" s="27"/>
      <c r="X5" s="27"/>
      <c r="Y5" s="27"/>
      <c r="Z5" s="27"/>
      <c r="AA5" s="27"/>
      <c r="AB5" s="27"/>
      <c r="AC5" s="27"/>
      <c r="AD5" s="27"/>
      <c r="AE5" s="27"/>
      <c r="AF5" s="15"/>
      <c r="AG5" s="216"/>
    </row>
    <row r="6" spans="1:33" s="1" customFormat="1" ht="13.5" customHeight="1" x14ac:dyDescent="0.25">
      <c r="A6" s="370" t="s">
        <v>125</v>
      </c>
      <c r="B6" s="370"/>
      <c r="C6" s="370"/>
      <c r="D6" s="370"/>
      <c r="E6" s="370"/>
      <c r="F6" s="370"/>
      <c r="G6" s="370"/>
      <c r="H6" s="370"/>
      <c r="I6" s="370"/>
      <c r="J6" s="370"/>
      <c r="K6" s="370"/>
      <c r="L6" s="370"/>
      <c r="M6" s="370"/>
      <c r="N6" s="370"/>
      <c r="O6" s="370"/>
      <c r="P6" s="370"/>
      <c r="Q6" s="370"/>
      <c r="R6" s="370"/>
      <c r="S6" s="370"/>
      <c r="T6" s="370"/>
      <c r="U6" s="370"/>
      <c r="V6" s="86"/>
      <c r="W6" s="27"/>
      <c r="X6" s="27"/>
      <c r="Y6" s="27"/>
      <c r="Z6" s="27"/>
      <c r="AA6" s="27"/>
      <c r="AB6" s="27"/>
      <c r="AC6" s="27"/>
      <c r="AD6" s="27"/>
      <c r="AE6" s="27"/>
      <c r="AF6" s="15"/>
      <c r="AG6" s="216"/>
    </row>
    <row r="7" spans="1:33" x14ac:dyDescent="0.25">
      <c r="A7" s="49"/>
      <c r="B7" s="49"/>
      <c r="C7" s="49"/>
      <c r="D7" s="49"/>
      <c r="E7" s="49"/>
      <c r="F7" s="49"/>
      <c r="G7" s="49"/>
      <c r="H7" s="49"/>
      <c r="I7" s="49"/>
      <c r="J7" s="49"/>
      <c r="K7" s="49"/>
      <c r="L7" s="49"/>
      <c r="M7" s="49"/>
      <c r="N7" s="49"/>
      <c r="O7" s="49"/>
      <c r="P7" s="49"/>
      <c r="Q7" s="49"/>
      <c r="R7" s="49"/>
      <c r="S7" s="49"/>
      <c r="T7" s="49"/>
      <c r="U7" s="49"/>
      <c r="V7" s="49"/>
      <c r="W7" s="49"/>
      <c r="X7" s="49"/>
      <c r="Y7" s="49"/>
      <c r="Z7" s="49"/>
      <c r="AA7" s="49"/>
      <c r="AB7" s="49"/>
      <c r="AC7" s="49"/>
      <c r="AD7" s="49"/>
      <c r="AE7" s="49"/>
      <c r="AG7" s="215"/>
    </row>
    <row r="8" spans="1:33" x14ac:dyDescent="0.25">
      <c r="A8" s="52" t="s">
        <v>69</v>
      </c>
      <c r="B8" s="369">
        <v>0.6</v>
      </c>
      <c r="C8" s="367"/>
      <c r="D8" s="367"/>
      <c r="E8" s="367"/>
      <c r="F8" s="368"/>
      <c r="G8" s="369">
        <v>0.7</v>
      </c>
      <c r="H8" s="367"/>
      <c r="I8" s="367"/>
      <c r="J8" s="367"/>
      <c r="K8" s="368"/>
      <c r="L8" s="369">
        <v>0.8</v>
      </c>
      <c r="M8" s="367"/>
      <c r="N8" s="367"/>
      <c r="O8" s="367"/>
      <c r="P8" s="368"/>
      <c r="Q8" s="369">
        <v>0.9</v>
      </c>
      <c r="R8" s="367"/>
      <c r="S8" s="367"/>
      <c r="T8" s="367"/>
      <c r="U8" s="368"/>
      <c r="V8" s="367">
        <v>0.95</v>
      </c>
      <c r="W8" s="367"/>
      <c r="X8" s="367"/>
      <c r="Y8" s="367"/>
      <c r="Z8" s="368"/>
      <c r="AA8" s="369">
        <v>0.99</v>
      </c>
      <c r="AB8" s="367"/>
      <c r="AC8" s="367"/>
      <c r="AD8" s="367"/>
      <c r="AE8" s="368"/>
      <c r="AG8" s="215"/>
    </row>
    <row r="9" spans="1:33" x14ac:dyDescent="0.25">
      <c r="A9" s="53" t="s">
        <v>85</v>
      </c>
      <c r="B9" s="54">
        <v>1E-3</v>
      </c>
      <c r="C9" s="54">
        <v>3.0000000000000001E-3</v>
      </c>
      <c r="D9" s="54">
        <v>5.0000000000000001E-3</v>
      </c>
      <c r="E9" s="54">
        <v>7.0000000000000001E-3</v>
      </c>
      <c r="F9" s="55">
        <v>8.9999999999999993E-3</v>
      </c>
      <c r="G9" s="54">
        <v>1E-3</v>
      </c>
      <c r="H9" s="54">
        <v>3.0000000000000001E-3</v>
      </c>
      <c r="I9" s="54">
        <v>5.0000000000000001E-3</v>
      </c>
      <c r="J9" s="54">
        <v>7.0000000000000001E-3</v>
      </c>
      <c r="K9" s="55">
        <v>8.9999999999999993E-3</v>
      </c>
      <c r="L9" s="54">
        <v>1E-3</v>
      </c>
      <c r="M9" s="54">
        <v>3.0000000000000001E-3</v>
      </c>
      <c r="N9" s="54">
        <v>5.0000000000000001E-3</v>
      </c>
      <c r="O9" s="54">
        <v>7.0000000000000001E-3</v>
      </c>
      <c r="P9" s="55">
        <v>8.9999999999999993E-3</v>
      </c>
      <c r="Q9" s="54">
        <v>1E-3</v>
      </c>
      <c r="R9" s="54">
        <v>3.0000000000000001E-3</v>
      </c>
      <c r="S9" s="54">
        <v>5.0000000000000001E-3</v>
      </c>
      <c r="T9" s="54">
        <v>7.0000000000000001E-3</v>
      </c>
      <c r="U9" s="55">
        <v>8.9999999999999993E-3</v>
      </c>
      <c r="V9" s="54">
        <v>1E-3</v>
      </c>
      <c r="W9" s="54">
        <v>3.0000000000000001E-3</v>
      </c>
      <c r="X9" s="54">
        <v>5.0000000000000001E-3</v>
      </c>
      <c r="Y9" s="54">
        <v>7.0000000000000001E-3</v>
      </c>
      <c r="Z9" s="55">
        <v>8.9999999999999993E-3</v>
      </c>
      <c r="AA9" s="54">
        <v>1E-3</v>
      </c>
      <c r="AB9" s="54">
        <v>3.0000000000000001E-3</v>
      </c>
      <c r="AC9" s="54">
        <v>5.0000000000000001E-3</v>
      </c>
      <c r="AD9" s="54">
        <v>7.0000000000000001E-3</v>
      </c>
      <c r="AE9" s="55">
        <v>8.9999999999999993E-3</v>
      </c>
      <c r="AG9" s="215"/>
    </row>
    <row r="10" spans="1:33" x14ac:dyDescent="0.25">
      <c r="A10" s="41" t="s">
        <v>4</v>
      </c>
      <c r="B10" s="119">
        <f>$O$4*0.84^2*Averages!$C19*(1-Averages!$C19)/(0.84^2*Averages!$C19*(1-Averages!$C19)+(Sampling!B$9^2*(Sampling!$O$4-1)))</f>
        <v>1861.858870056285</v>
      </c>
      <c r="C10" s="120">
        <f>$O$4*0.84^2*Averages!$C19*(1-Averages!$C19)/(0.84^2*Averages!$C19*(1-Averages!$C19)+(Sampling!C$9^2*(Sampling!$O$4-1)))</f>
        <v>1199.2151349215926</v>
      </c>
      <c r="D10" s="120">
        <f>$O$4*0.84^2*Averages!$C19*(1-Averages!$C19)/(0.84^2*Averages!$C19*(1-Averages!$C19)+(Sampling!D$9^2*(Sampling!$O$4-1)))</f>
        <v>700.55438239819307</v>
      </c>
      <c r="E10" s="120">
        <f>$O$4*0.84^2*Averages!$C19*(1-Averages!$C19)/(0.84^2*Averages!$C19*(1-Averages!$C19)+(Sampling!E$9^2*(Sampling!$O$4-1)))</f>
        <v>431.44654670960369</v>
      </c>
      <c r="F10" s="121">
        <f>$O$4*0.84^2*Averages!$C19*(1-Averages!$C19)/(0.84^2*Averages!$C19*(1-Averages!$C19)+(Sampling!F$9^2*(Sampling!$O$4-1)))</f>
        <v>285.3141434503126</v>
      </c>
      <c r="G10" s="122">
        <f>$O$4*1.04^2*Averages!$C19*(1-Averages!$C19)/(1.04^2*Averages!$C19*(1-Averages!$C19)+(Sampling!G$9^2*(Sampling!$O$4-1)))</f>
        <v>1907.6642095709894</v>
      </c>
      <c r="H10" s="120">
        <f>$O$4*1.04^2*Averages!$C19*(1-Averages!$C19)/(1.04^2*Averages!$C19*(1-Averages!$C19)+(Sampling!H$9^2*(Sampling!$O$4-1)))</f>
        <v>1393.1235521564449</v>
      </c>
      <c r="I10" s="120">
        <f>$O$4*1.04^2*Averages!$C19*(1-Averages!$C19)/(1.04^2*Averages!$C19*(1-Averages!$C19)+(Sampling!I$9^2*(Sampling!$O$4-1)))</f>
        <v>904.95138849395312</v>
      </c>
      <c r="J10" s="120">
        <f>$O$4*1.04^2*Averages!$C19*(1-Averages!$C19)/(1.04^2*Averages!$C19*(1-Averages!$C19)+(Sampling!J$9^2*(Sampling!$O$4-1)))</f>
        <v>593.16829299161213</v>
      </c>
      <c r="K10" s="121">
        <f>$O$4*1.04^2*Averages!$C19*(1-Averages!$C19)/(1.04^2*Averages!$C19*(1-Averages!$C19)+(Sampling!K$9^2*(Sampling!$O$4-1)))</f>
        <v>406.45403303545919</v>
      </c>
      <c r="L10" s="122">
        <f>$O$4*1.28^2*Averages!$C19*(1-Averages!$C19)/(1.28^2*Averages!$C19*(1-Averages!$C19)+(Sampling!L$9^2*(Sampling!$O$4-1)))</f>
        <v>1938.0723134587752</v>
      </c>
      <c r="M10" s="120">
        <f>$O$4*1.28^2*Averages!$C19*(1-Averages!$C19)/(1.28^2*Averages!$C19*(1-Averages!$C19)+(Sampling!M$9^2*(Sampling!$O$4-1)))</f>
        <v>1553.3025738664576</v>
      </c>
      <c r="N10" s="120">
        <f>$O$4*1.28^2*Averages!$C19*(1-Averages!$C19)/(1.28^2*Averages!$C19*(1-Averages!$C19)+(Sampling!N$9^2*(Sampling!$O$4-1)))</f>
        <v>1111.8332107335827</v>
      </c>
      <c r="O10" s="120">
        <f>$O$4*1.28^2*Averages!$C19*(1-Averages!$C19)/(1.28^2*Averages!$C19*(1-Averages!$C19)+(Sampling!O$9^2*(Sampling!$O$4-1)))</f>
        <v>779.51172588267013</v>
      </c>
      <c r="P10" s="121">
        <f>$O$4*1.28^2*Averages!$C19*(1-Averages!$C19)/(1.28^2*Averages!$C19*(1-Averages!$C19)+(Sampling!P$9^2*(Sampling!$O$4-1)))</f>
        <v>557.38062019505776</v>
      </c>
      <c r="Q10" s="122">
        <f>$O$4*1.64^2*Averages!$C19*(1-Averages!$C19)/(1.64^2*Averages!$C19*(1-Averages!$C19)+(Sampling!Q$9^2*(Sampling!$O$4-1)))</f>
        <v>1961.8139324526978</v>
      </c>
      <c r="R10" s="120">
        <f>$O$4*1.64^2*Averages!$C19*(1-Averages!$C19)/(1.64^2*Averages!$C19*(1-Averages!$C19)+(Sampling!R$9^2*(Sampling!$O$4-1)))</f>
        <v>1701.8639634016056</v>
      </c>
      <c r="S10" s="120">
        <f>$O$4*1.64^2*Averages!$C19*(1-Averages!$C19)/(1.64^2*Averages!$C19*(1-Averages!$C19)+(Sampling!S$9^2*(Sampling!$O$4-1)))</f>
        <v>1345.3365733068715</v>
      </c>
      <c r="T10" s="120">
        <f>$O$4*1.64^2*Averages!$C19*(1-Averages!$C19)/(1.64^2*Averages!$C19*(1-Averages!$C19)+(Sampling!T$9^2*(Sampling!$O$4-1)))</f>
        <v>1023.6624705485633</v>
      </c>
      <c r="U10" s="121">
        <f>$O$4*1.64^2*Averages!$C19*(1-Averages!$C19)/(1.64^2*Averages!$C19*(1-Averages!$C19)+(Sampling!U$9^2*(Sampling!$O$4-1)))</f>
        <v>776.20510683943587</v>
      </c>
      <c r="V10" s="122">
        <f>$O$4*1.96^2*Averages!$C19*(1-Averages!$C19)/(1.96^2*Averages!$C19*(1-Averages!$C19)+(Sampling!V$9^2*(Sampling!$O$4-1)))</f>
        <v>1973.1110279784689</v>
      </c>
      <c r="W10" s="120">
        <f>$O$4*1.96^2*Averages!$C19*(1-Averages!$C19)/(1.96^2*Averages!$C19*(1-Averages!$C19)+(Sampling!W$9^2*(Sampling!$O$4-1)))</f>
        <v>1781.5001926341067</v>
      </c>
      <c r="X10" s="120">
        <f>$O$4*1.96^2*Averages!$C19*(1-Averages!$C19)/(1.96^2*Averages!$C19*(1-Averages!$C19)+(Sampling!X$9^2*(Sampling!$O$4-1)))</f>
        <v>1491.7662851346749</v>
      </c>
      <c r="Y10" s="120">
        <f>$O$4*1.96^2*Averages!$C19*(1-Averages!$C19)/(1.96^2*Averages!$C19*(1-Averages!$C19)+(Sampling!Y$9^2*(Sampling!$O$4-1)))</f>
        <v>1199.2151349215924</v>
      </c>
      <c r="Z10" s="121">
        <f>$O$4*1.96^2*Averages!$C19*(1-Averages!$C19)/(1.96^2*Averages!$C19*(1-Averages!$C19)+(Sampling!Z$9^2*(Sampling!$O$4-1)))</f>
        <v>950.64083518543202</v>
      </c>
      <c r="AA10" s="122">
        <f>$O$4*2.58^2*Averages!$C19*(1-Averages!$C19)/(2.58^2*Averages!$C19*(1-Averages!$C19)+(Sampling!AA$9^2*(Sampling!$O$4-1)))</f>
        <v>1984.3928694224981</v>
      </c>
      <c r="AB10" s="120">
        <f>$O$4*2.58^2*Averages!$C19*(1-Averages!$C19)/(2.58^2*Averages!$C19*(1-Averages!$C19)+(Sampling!AB$9^2*(Sampling!$O$4-1)))</f>
        <v>1867.7895291326429</v>
      </c>
      <c r="AC10" s="120">
        <f>$O$4*2.58^2*Averages!$C19*(1-Averages!$C19)/(2.58^2*Averages!$C19*(1-Averages!$C19)+(Sampling!AC$9^2*(Sampling!$O$4-1)))</f>
        <v>1671.3694874212661</v>
      </c>
      <c r="AD10" s="120">
        <f>$O$4*2.58^2*Averages!$C19*(1-Averages!$C19)/(2.58^2*Averages!$C19*(1-Averages!$C19)+(Sampling!AD$9^2*(Sampling!$O$4-1)))</f>
        <v>1443.6450908509657</v>
      </c>
      <c r="AE10" s="121">
        <f>$O$4*2.58^2*Averages!$C19*(1-Averages!$C19)/(2.58^2*Averages!$C19*(1-Averages!$C19)+(Sampling!AE$9^2*(Sampling!$O$4-1)))</f>
        <v>1221.7022239697114</v>
      </c>
      <c r="AG10" s="215"/>
    </row>
    <row r="11" spans="1:33" s="16" customFormat="1" x14ac:dyDescent="0.25">
      <c r="A11" s="45" t="s">
        <v>9</v>
      </c>
      <c r="B11" s="123">
        <f>$O$4*0.84^2*Averages!$C20*(1-Averages!$C20)/(0.84^2*Averages!$C20*(1-Averages!$C20)+(Sampling!B$9^2*(Sampling!$O$4-1)))</f>
        <v>1951.7150238099193</v>
      </c>
      <c r="C11" s="124">
        <f>$O$4*0.84^2*Averages!$C20*(1-Averages!$C20)/(0.84^2*Averages!$C20*(1-Averages!$C20)+(Sampling!C$9^2*(Sampling!$O$4-1)))</f>
        <v>1635.7805283547013</v>
      </c>
      <c r="D11" s="124">
        <f>$O$4*0.84^2*Averages!$C20*(1-Averages!$C20)/(0.84^2*Averages!$C20*(1-Averages!$C20)+(Sampling!D$9^2*(Sampling!$O$4-1)))</f>
        <v>1235.7165142125868</v>
      </c>
      <c r="E11" s="124">
        <f>$O$4*0.84^2*Averages!$C20*(1-Averages!$C20)/(0.84^2*Averages!$C20*(1-Averages!$C20)+(Sampling!E$9^2*(Sampling!$O$4-1)))</f>
        <v>904.05752182783203</v>
      </c>
      <c r="F11" s="125">
        <f>$O$4*0.84^2*Averages!$C20*(1-Averages!$C20)/(0.84^2*Averages!$C20*(1-Averages!$C20)+(Sampling!F$9^2*(Sampling!$O$4-1)))</f>
        <v>665.7964310269117</v>
      </c>
      <c r="G11" s="126">
        <f>$O$4*1.04^2*Averages!$C20*(1-Averages!$C20)/(1.04^2*Averages!$C20*(1-Averages!$C20)+(Sampling!G$9^2*(Sampling!$O$4-1)))</f>
        <v>1968.2338770526333</v>
      </c>
      <c r="H11" s="124">
        <f>$O$4*1.04^2*Averages!$C20*(1-Averages!$C20)/(1.04^2*Averages!$C20*(1-Averages!$C20)+(Sampling!H$9^2*(Sampling!$O$4-1)))</f>
        <v>1746.3365152491149</v>
      </c>
      <c r="I11" s="124">
        <f>$O$4*1.04^2*Averages!$C20*(1-Averages!$C20)/(1.04^2*Averages!$C20*(1-Averages!$C20)+(Sampling!I$9^2*(Sampling!$O$4-1)))</f>
        <v>1425.0240188309976</v>
      </c>
      <c r="J11" s="124">
        <f>$O$4*1.04^2*Averages!$C20*(1-Averages!$C20)/(1.04^2*Averages!$C20*(1-Averages!$C20)+(Sampling!J$9^2*(Sampling!$O$4-1)))</f>
        <v>1116.80007403015</v>
      </c>
      <c r="K11" s="125">
        <f>$O$4*1.04^2*Averages!$C20*(1-Averages!$C20)/(1.04^2*Averages!$C20*(1-Averages!$C20)+(Sampling!K$9^2*(Sampling!$O$4-1)))</f>
        <v>866.8171150589086</v>
      </c>
      <c r="L11" s="126">
        <f>$O$4*1.28^2*Averages!$C20*(1-Averages!$C20)/(1.28^2*Averages!$C20*(1-Averages!$C20)+(Sampling!L$9^2*(Sampling!$O$4-1)))</f>
        <v>1978.9155868133482</v>
      </c>
      <c r="M11" s="124">
        <f>$O$4*1.28^2*Averages!$C20*(1-Averages!$C20)/(1.28^2*Averages!$C20*(1-Averages!$C20)+(Sampling!M$9^2*(Sampling!$O$4-1)))</f>
        <v>1824.9994195081131</v>
      </c>
      <c r="N11" s="124">
        <f>$O$4*1.28^2*Averages!$C20*(1-Averages!$C20)/(1.28^2*Averages!$C20*(1-Averages!$C20)+(Sampling!N$9^2*(Sampling!$O$4-1)))</f>
        <v>1579.3257155083559</v>
      </c>
      <c r="O11" s="124">
        <f>$O$4*1.28^2*Averages!$C20*(1-Averages!$C20)/(1.28^2*Averages!$C20*(1-Averages!$C20)+(Sampling!O$9^2*(Sampling!$O$4-1)))</f>
        <v>1313.9983616212198</v>
      </c>
      <c r="P11" s="125">
        <f>$O$4*1.28^2*Averages!$C20*(1-Averages!$C20)/(1.28^2*Averages!$C20*(1-Averages!$C20)+(Sampling!P$9^2*(Sampling!$O$4-1)))</f>
        <v>1073.5276040069734</v>
      </c>
      <c r="Q11" s="126">
        <f>$O$4*1.64^2*Averages!$C20*(1-Averages!$C20)/(1.64^2*Averages!$C20*(1-Averages!$C20)+(Sampling!Q$9^2*(Sampling!$O$4-1)))</f>
        <v>1987.1030539474536</v>
      </c>
      <c r="R11" s="124">
        <f>$O$4*1.64^2*Averages!$C20*(1-Averages!$C20)/(1.64^2*Averages!$C20*(1-Averages!$C20)+(Sampling!R$9^2*(Sampling!$O$4-1)))</f>
        <v>1889.6216595363983</v>
      </c>
      <c r="S11" s="124">
        <f>$O$4*1.64^2*Averages!$C20*(1-Averages!$C20)/(1.64^2*Averages!$C20*(1-Averages!$C20)+(Sampling!S$9^2*(Sampling!$O$4-1)))</f>
        <v>1720.7881159553824</v>
      </c>
      <c r="T11" s="124">
        <f>$O$4*1.64^2*Averages!$C20*(1-Averages!$C20)/(1.64^2*Averages!$C20*(1-Averages!$C20)+(Sampling!T$9^2*(Sampling!$O$4-1)))</f>
        <v>1517.4207948292585</v>
      </c>
      <c r="U11" s="125">
        <f>$O$4*1.64^2*Averages!$C20*(1-Averages!$C20)/(1.64^2*Averages!$C20*(1-Averages!$C20)+(Sampling!U$9^2*(Sampling!$O$4-1)))</f>
        <v>1310.8596212424502</v>
      </c>
      <c r="V11" s="126">
        <f>$O$4*1.96^2*Averages!$C20*(1-Averages!$C20)/(1.96^2*Averages!$C20*(1-Averages!$C20)+(Sampling!V$9^2*(Sampling!$O$4-1)))</f>
        <v>1990.953031866758</v>
      </c>
      <c r="W11" s="124">
        <f>$O$4*1.96^2*Averages!$C20*(1-Averages!$C20)/(1.96^2*Averages!$C20*(1-Averages!$C20)+(Sampling!W$9^2*(Sampling!$O$4-1)))</f>
        <v>1921.4208973512323</v>
      </c>
      <c r="X11" s="124">
        <f>$O$4*1.96^2*Averages!$C20*(1-Averages!$C20)/(1.96^2*Averages!$C20*(1-Averages!$C20)+(Sampling!X$9^2*(Sampling!$O$4-1)))</f>
        <v>1795.9754408854517</v>
      </c>
      <c r="Y11" s="124">
        <f>$O$4*1.96^2*Averages!$C20*(1-Averages!$C20)/(1.96^2*Averages!$C20*(1-Averages!$C20)+(Sampling!Y$9^2*(Sampling!$O$4-1)))</f>
        <v>1635.7805283547007</v>
      </c>
      <c r="Z11" s="125">
        <f>$O$4*1.96^2*Averages!$C20*(1-Averages!$C20)/(1.96^2*Averages!$C20*(1-Averages!$C20)+(Sampling!Z$9^2*(Sampling!$O$4-1)))</f>
        <v>1461.916538408959</v>
      </c>
      <c r="AA11" s="126">
        <f>$O$4*2.58^2*Averages!$C20*(1-Averages!$C20)/(2.58^2*Averages!$C20*(1-Averages!$C20)+(Sampling!AA$9^2*(Sampling!$O$4-1)))</f>
        <v>1994.7687276880804</v>
      </c>
      <c r="AB11" s="124">
        <f>$O$4*2.58^2*Averages!$C20*(1-Averages!$C20)/(2.58^2*Averages!$C20*(1-Averages!$C20)+(Sampling!AB$9^2*(Sampling!$O$4-1)))</f>
        <v>1953.883540229212</v>
      </c>
      <c r="AC11" s="124">
        <f>$O$4*2.58^2*Averages!$C20*(1-Averages!$C20)/(2.58^2*Averages!$C20*(1-Averages!$C20)+(Sampling!AC$9^2*(Sampling!$O$4-1)))</f>
        <v>1876.9431207448665</v>
      </c>
      <c r="AD11" s="124">
        <f>$O$4*2.58^2*Averages!$C20*(1-Averages!$C20)/(2.58^2*Averages!$C20*(1-Averages!$C20)+(Sampling!AD$9^2*(Sampling!$O$4-1)))</f>
        <v>1772.260475916014</v>
      </c>
      <c r="AE11" s="125">
        <f>$O$4*2.58^2*Averages!$C20*(1-Averages!$C20)/(2.58^2*Averages!$C20*(1-Averages!$C20)+(Sampling!AE$9^2*(Sampling!$O$4-1)))</f>
        <v>1649.5904531460642</v>
      </c>
    </row>
    <row r="12" spans="1:33" x14ac:dyDescent="0.25">
      <c r="A12" s="44" t="s">
        <v>10</v>
      </c>
      <c r="B12" s="127">
        <f>$O$4*0.84^2*Averages!$C21*(1-Averages!$C21)/(0.84^2*Averages!$C21*(1-Averages!$C21)+(Sampling!B$9^2*(Sampling!$O$4-1)))</f>
        <v>1975.7466172822378</v>
      </c>
      <c r="C12" s="128">
        <f>$O$4*0.84^2*Averages!$C21*(1-Averages!$C21)/(0.84^2*Averages!$C21*(1-Averages!$C21)+(Sampling!C$9^2*(Sampling!$O$4-1)))</f>
        <v>1801.0230153801831</v>
      </c>
      <c r="D12" s="128">
        <f>$O$4*0.84^2*Averages!$C21*(1-Averages!$C21)/(0.84^2*Averages!$C21*(1-Averages!$C21)+(Sampling!D$9^2*(Sampling!$O$4-1)))</f>
        <v>1530.352049801319</v>
      </c>
      <c r="E12" s="128">
        <f>$O$4*0.84^2*Averages!$C21*(1-Averages!$C21)/(0.84^2*Averages!$C21*(1-Averages!$C21)+(Sampling!E$9^2*(Sampling!$O$4-1)))</f>
        <v>1248.8275796034056</v>
      </c>
      <c r="F12" s="129">
        <f>$O$4*0.84^2*Averages!$C21*(1-Averages!$C21)/(0.84^2*Averages!$C21*(1-Averages!$C21)+(Sampling!F$9^2*(Sampling!$O$4-1)))</f>
        <v>1002.8481843591869</v>
      </c>
      <c r="G12" s="130">
        <f>$O$4*1.04^2*Averages!$C21*(1-Averages!$C21)/(1.04^2*Averages!$C21*(1-Averages!$C21)+(Sampling!G$9^2*(Sampling!$O$4-1)))</f>
        <v>1984.1109141153102</v>
      </c>
      <c r="H12" s="128">
        <f>$O$4*1.04^2*Averages!$C21*(1-Averages!$C21)/(1.04^2*Averages!$C21*(1-Averages!$C21)+(Sampling!H$9^2*(Sampling!$O$4-1)))</f>
        <v>1865.5437731804604</v>
      </c>
      <c r="I12" s="128">
        <f>$O$4*1.04^2*Averages!$C21*(1-Averages!$C21)/(1.04^2*Averages!$C21*(1-Averages!$C21)+(Sampling!I$9^2*(Sampling!$O$4-1)))</f>
        <v>1666.3832375722056</v>
      </c>
      <c r="J12" s="128">
        <f>$O$4*1.04^2*Averages!$C21*(1-Averages!$C21)/(1.04^2*Averages!$C21*(1-Averages!$C21)+(Sampling!J$9^2*(Sampling!$O$4-1)))</f>
        <v>1436.3688149915381</v>
      </c>
      <c r="K12" s="129">
        <f>$O$4*1.04^2*Averages!$C21*(1-Averages!$C21)/(1.04^2*Averages!$C21*(1-Averages!$C21)+(Sampling!K$9^2*(Sampling!$O$4-1)))</f>
        <v>1213.1054480593259</v>
      </c>
      <c r="L12" s="130">
        <f>$O$4*1.28^2*Averages!$C21*(1-Averages!$C21)/(1.28^2*Averages!$C21*(1-Averages!$C21)+(Sampling!L$9^2*(Sampling!$O$4-1)))</f>
        <v>1989.4823239384909</v>
      </c>
      <c r="M12" s="128">
        <f>$O$4*1.28^2*Averages!$C21*(1-Averages!$C21)/(1.28^2*Averages!$C21*(1-Averages!$C21)+(Sampling!M$9^2*(Sampling!$O$4-1)))</f>
        <v>1909.1625125167764</v>
      </c>
      <c r="N12" s="128">
        <f>$O$4*1.28^2*Averages!$C21*(1-Averages!$C21)/(1.28^2*Averages!$C21*(1-Averages!$C21)+(Sampling!N$9^2*(Sampling!$O$4-1)))</f>
        <v>1766.5254186456468</v>
      </c>
      <c r="O12" s="128">
        <f>$O$4*1.28^2*Averages!$C21*(1-Averages!$C21)/(1.28^2*Averages!$C21*(1-Averages!$C21)+(Sampling!O$9^2*(Sampling!$O$4-1)))</f>
        <v>1588.5051434405209</v>
      </c>
      <c r="P12" s="129">
        <f>$O$4*1.28^2*Averages!$C21*(1-Averages!$C21)/(1.28^2*Averages!$C21*(1-Averages!$C21)+(Sampling!P$9^2*(Sampling!$O$4-1)))</f>
        <v>1400.3466333869353</v>
      </c>
      <c r="Q12" s="130">
        <f>$O$4*1.64^2*Averages!$C21*(1-Averages!$C21)/(1.64^2*Averages!$C21*(1-Averages!$C21)+(Sampling!Q$9^2*(Sampling!$O$4-1)))</f>
        <v>1993.5798439682526</v>
      </c>
      <c r="R12" s="128">
        <f>$O$4*1.64^2*Averages!$C21*(1-Averages!$C21)/(1.64^2*Averages!$C21*(1-Averages!$C21)+(Sampling!R$9^2*(Sampling!$O$4-1)))</f>
        <v>1943.6653058207978</v>
      </c>
      <c r="S12" s="128">
        <f>$O$4*1.64^2*Averages!$C21*(1-Averages!$C21)/(1.64^2*Averages!$C21*(1-Averages!$C21)+(Sampling!S$9^2*(Sampling!$O$4-1)))</f>
        <v>1850.9771022747079</v>
      </c>
      <c r="T12" s="128">
        <f>$O$4*1.64^2*Averages!$C21*(1-Averages!$C21)/(1.64^2*Averages!$C21*(1-Averages!$C21)+(Sampling!T$9^2*(Sampling!$O$4-1)))</f>
        <v>1727.4135027172422</v>
      </c>
      <c r="U12" s="129">
        <f>$O$4*1.64^2*Averages!$C21*(1-Averages!$C21)/(1.64^2*Averages!$C21*(1-Averages!$C21)+(Sampling!U$9^2*(Sampling!$O$4-1)))</f>
        <v>1586.2268808865128</v>
      </c>
      <c r="V12" s="130">
        <f>$O$4*1.96^2*Averages!$C21*(1-Averages!$C21)/(1.96^2*Averages!$C21*(1-Averages!$C21)+(Sampling!V$9^2*(Sampling!$O$4-1)))</f>
        <v>1995.5007575213192</v>
      </c>
      <c r="W12" s="128">
        <f>$O$4*1.96^2*Averages!$C21*(1-Averages!$C21)/(1.96^2*Averages!$C21*(1-Averages!$C21)+(Sampling!W$9^2*(Sampling!$O$4-1)))</f>
        <v>1960.2226887654479</v>
      </c>
      <c r="X12" s="128">
        <f>$O$4*1.96^2*Averages!$C21*(1-Averages!$C21)/(1.96^2*Averages!$C21*(1-Averages!$C21)+(Sampling!X$9^2*(Sampling!$O$4-1)))</f>
        <v>1893.2808044859451</v>
      </c>
      <c r="Y12" s="128">
        <f>$O$4*1.96^2*Averages!$C21*(1-Averages!$C21)/(1.96^2*Averages!$C21*(1-Averages!$C21)+(Sampling!Y$9^2*(Sampling!$O$4-1)))</f>
        <v>1801.0230153801833</v>
      </c>
      <c r="Z12" s="129">
        <f>$O$4*1.96^2*Averages!$C21*(1-Averages!$C21)/(1.96^2*Averages!$C21*(1-Averages!$C21)+(Sampling!Z$9^2*(Sampling!$O$4-1)))</f>
        <v>1691.1457632882107</v>
      </c>
      <c r="AA12" s="130">
        <f>$O$4*2.58^2*Averages!$C21*(1-Averages!$C21)/(2.58^2*Averages!$C21*(1-Averages!$C21)+(Sampling!AA$9^2*(Sampling!$O$4-1)))</f>
        <v>1997.4008851467468</v>
      </c>
      <c r="AB12" s="128">
        <f>$O$4*2.58^2*Averages!$C21*(1-Averages!$C21)/(2.58^2*Averages!$C21*(1-Averages!$C21)+(Sampling!AB$9^2*(Sampling!$O$4-1)))</f>
        <v>1976.8486583050123</v>
      </c>
      <c r="AC12" s="128">
        <f>$O$4*2.58^2*Averages!$C21*(1-Averages!$C21)/(2.58^2*Averages!$C21*(1-Averages!$C21)+(Sampling!AC$9^2*(Sampling!$O$4-1)))</f>
        <v>1936.9874508964733</v>
      </c>
      <c r="AD12" s="128">
        <f>$O$4*2.58^2*Averages!$C21*(1-Averages!$C21)/(2.58^2*Averages!$C21*(1-Averages!$C21)+(Sampling!AD$9^2*(Sampling!$O$4-1)))</f>
        <v>1880.1212589833819</v>
      </c>
      <c r="AE12" s="129">
        <f>$O$4*2.58^2*Averages!$C21*(1-Averages!$C21)/(2.58^2*Averages!$C21*(1-Averages!$C21)+(Sampling!AE$9^2*(Sampling!$O$4-1)))</f>
        <v>1809.2979573503701</v>
      </c>
    </row>
    <row r="13" spans="1:33" s="16" customFormat="1" x14ac:dyDescent="0.25">
      <c r="A13" s="45" t="s">
        <v>5</v>
      </c>
      <c r="B13" s="123">
        <f>$O$4*0.84^2*Averages!$C12*(1-Averages!$C12)/(0.84^2*Averages!$C12*(1-Averages!$C12)+(Sampling!B$9^2*(Sampling!$O$4-1)))</f>
        <v>1893.0194701044602</v>
      </c>
      <c r="C13" s="124">
        <f>$O$4*0.84^2*Averages!$C12*(1-Averages!$C12)/(0.84^2*Averages!$C12*(1-Averages!$C12)+(Sampling!C$9^2*(Sampling!$O$4-1)))</f>
        <v>1325.716188680093</v>
      </c>
      <c r="D13" s="124">
        <f>$O$4*0.84^2*Averages!$C12*(1-Averages!$C12)/(0.84^2*Averages!$C12*(1-Averages!$C12)+(Sampling!D$9^2*(Sampling!$O$4-1)))</f>
        <v>828.90242377661934</v>
      </c>
      <c r="E13" s="124">
        <f>$O$4*0.84^2*Averages!$C12*(1-Averages!$C12)/(0.84^2*Averages!$C12*(1-Averages!$C12)+(Sampling!E$9^2*(Sampling!$O$4-1)))</f>
        <v>530.6242773394265</v>
      </c>
      <c r="F13" s="125">
        <f>$O$4*0.84^2*Averages!$C12*(1-Averages!$C12)/(0.84^2*Averages!$C12*(1-Averages!$C12)+(Sampling!F$9^2*(Sampling!$O$4-1)))</f>
        <v>358.57930552384329</v>
      </c>
      <c r="G13" s="126">
        <f>$O$4*1.04^2*Averages!$C12*(1-Averages!$C12)/(1.04^2*Averages!$C12*(1-Averages!$C12)+(Sampling!G$9^2*(Sampling!$O$4-1)))</f>
        <v>1928.8871037207387</v>
      </c>
      <c r="H13" s="124">
        <f>$O$4*1.04^2*Averages!$C12*(1-Averages!$C12)/(1.04^2*Averages!$C12*(1-Averages!$C12)+(Sampling!H$9^2*(Sampling!$O$4-1)))</f>
        <v>1501.7203653845543</v>
      </c>
      <c r="I13" s="124">
        <f>$O$4*1.04^2*Averages!$C12*(1-Averages!$C12)/(1.04^2*Averages!$C12*(1-Averages!$C12)+(Sampling!I$9^2*(Sampling!$O$4-1)))</f>
        <v>1040.7543931627347</v>
      </c>
      <c r="J13" s="124">
        <f>$O$4*1.04^2*Averages!$C12*(1-Averages!$C12)/(1.04^2*Averages!$C12*(1-Averages!$C12)+(Sampling!J$9^2*(Sampling!$O$4-1)))</f>
        <v>712.63173831324036</v>
      </c>
      <c r="K13" s="125">
        <f>$O$4*1.04^2*Averages!$C12*(1-Averages!$C12)/(1.04^2*Averages!$C12*(1-Averages!$C12)+(Sampling!K$9^2*(Sampling!$O$4-1)))</f>
        <v>501.72432066667017</v>
      </c>
      <c r="L13" s="126">
        <f>$O$4*1.28^2*Averages!$C12*(1-Averages!$C12)/(1.28^2*Averages!$C12*(1-Averages!$C12)+(Sampling!L$9^2*(Sampling!$O$4-1)))</f>
        <v>1952.4801646404244</v>
      </c>
      <c r="M13" s="124">
        <f>$O$4*1.28^2*Averages!$C12*(1-Averages!$C12)/(1.28^2*Averages!$C12*(1-Averages!$C12)+(Sampling!M$9^2*(Sampling!$O$4-1)))</f>
        <v>1640.6302476276078</v>
      </c>
      <c r="N13" s="124">
        <f>$O$4*1.28^2*Averages!$C12*(1-Averages!$C12)/(1.28^2*Averages!$C12*(1-Averages!$C12)+(Sampling!N$9^2*(Sampling!$O$4-1)))</f>
        <v>1243.429425607168</v>
      </c>
      <c r="O13" s="124">
        <f>$O$4*1.28^2*Averages!$C12*(1-Averages!$C12)/(1.28^2*Averages!$C12*(1-Averages!$C12)+(Sampling!O$9^2*(Sampling!$O$4-1)))</f>
        <v>912.17099387319024</v>
      </c>
      <c r="P13" s="125">
        <f>$O$4*1.28^2*Averages!$C12*(1-Averages!$C12)/(1.28^2*Averages!$C12*(1-Averages!$C12)+(Sampling!P$9^2*(Sampling!$O$4-1)))</f>
        <v>673.08487221441544</v>
      </c>
      <c r="Q13" s="126">
        <f>$O$4*1.64^2*Averages!$C12*(1-Averages!$C12)/(1.64^2*Averages!$C12*(1-Averages!$C12)+(Sampling!Q$9^2*(Sampling!$O$4-1)))</f>
        <v>1970.7814270664039</v>
      </c>
      <c r="R13" s="124">
        <f>$O$4*1.64^2*Averages!$C12*(1-Averages!$C12)/(1.64^2*Averages!$C12*(1-Averages!$C12)+(Sampling!R$9^2*(Sampling!$O$4-1)))</f>
        <v>1764.5508018686671</v>
      </c>
      <c r="S13" s="124">
        <f>$O$4*1.64^2*Averages!$C12*(1-Averages!$C12)/(1.64^2*Averages!$C12*(1-Averages!$C12)+(Sampling!S$9^2*(Sampling!$O$4-1)))</f>
        <v>1459.16485145417</v>
      </c>
      <c r="T13" s="124">
        <f>$O$4*1.64^2*Averages!$C12*(1-Averages!$C12)/(1.64^2*Averages!$C12*(1-Averages!$C12)+(Sampling!T$9^2*(Sampling!$O$4-1)))</f>
        <v>1158.4342982756839</v>
      </c>
      <c r="U13" s="125">
        <f>$O$4*1.64^2*Averages!$C12*(1-Averages!$C12)/(1.64^2*Averages!$C12*(1-Averages!$C12)+(Sampling!U$9^2*(Sampling!$O$4-1)))</f>
        <v>908.72062857506762</v>
      </c>
      <c r="V13" s="126">
        <f>$O$4*1.96^2*Averages!$C12*(1-Averages!$C12)/(1.96^2*Averages!$C12*(1-Averages!$C12)+(Sampling!V$9^2*(Sampling!$O$4-1)))</f>
        <v>1979.4533340131197</v>
      </c>
      <c r="W13" s="124">
        <f>$O$4*1.96^2*Averages!$C12*(1-Averages!$C12)/(1.96^2*Averages!$C12*(1-Averages!$C12)+(Sampling!W$9^2*(Sampling!$O$4-1)))</f>
        <v>1829.1237546696584</v>
      </c>
      <c r="X13" s="124">
        <f>$O$4*1.96^2*Averages!$C12*(1-Averages!$C12)/(1.96^2*Averages!$C12*(1-Averages!$C12)+(Sampling!X$9^2*(Sampling!$O$4-1)))</f>
        <v>1587.9326682763647</v>
      </c>
      <c r="Y13" s="124">
        <f>$O$4*1.96^2*Averages!$C12*(1-Averages!$C12)/(1.96^2*Averages!$C12*(1-Averages!$C12)+(Sampling!Y$9^2*(Sampling!$O$4-1)))</f>
        <v>1325.7161886800927</v>
      </c>
      <c r="Z13" s="125">
        <f>$O$4*1.96^2*Averages!$C12*(1-Averages!$C12)/(1.96^2*Averages!$C12*(1-Averages!$C12)+(Sampling!Z$9^2*(Sampling!$O$4-1)))</f>
        <v>1086.4973819287418</v>
      </c>
      <c r="AA13" s="126">
        <f>$O$4*2.58^2*Averages!$C12*(1-Averages!$C12)/(2.58^2*Averages!$C12*(1-Averages!$C12)+(Sampling!AA$9^2*(Sampling!$O$4-1)))</f>
        <v>1988.0901880014396</v>
      </c>
      <c r="AB13" s="124">
        <f>$O$4*2.58^2*Averages!$C12*(1-Averages!$C12)/(2.58^2*Averages!$C12*(1-Averages!$C12)+(Sampling!AB$9^2*(Sampling!$O$4-1)))</f>
        <v>1897.6858606698268</v>
      </c>
      <c r="AC13" s="124">
        <f>$O$4*2.58^2*Averages!$C12*(1-Averages!$C12)/(2.58^2*Averages!$C12*(1-Averages!$C12)+(Sampling!AC$9^2*(Sampling!$O$4-1)))</f>
        <v>1739.4866765070519</v>
      </c>
      <c r="AD13" s="124">
        <f>$O$4*2.58^2*Averages!$C12*(1-Averages!$C12)/(2.58^2*Averages!$C12*(1-Averages!$C12)+(Sampling!AD$9^2*(Sampling!$O$4-1)))</f>
        <v>1546.1466156507836</v>
      </c>
      <c r="AE13" s="125">
        <f>$O$4*2.58^2*Averages!$C12*(1-Averages!$C12)/(2.58^2*Averages!$C12*(1-Averages!$C12)+(Sampling!AE$9^2*(Sampling!$O$4-1)))</f>
        <v>1346.5865039349171</v>
      </c>
    </row>
    <row r="14" spans="1:33" x14ac:dyDescent="0.25">
      <c r="A14" s="44" t="s">
        <v>6</v>
      </c>
      <c r="B14" s="127">
        <f>$O$4*0.84^2*Averages!$C13*(1-Averages!$C13)/(0.84^2*Averages!$C13*(1-Averages!$C13)+(Sampling!B$9^2*(Sampling!$O$4-1)))</f>
        <v>1951.0824472906429</v>
      </c>
      <c r="C14" s="128">
        <f>$O$4*0.84^2*Averages!$C13*(1-Averages!$C13)/(0.84^2*Averages!$C13*(1-Averages!$C13)+(Sampling!C$9^2*(Sampling!$O$4-1)))</f>
        <v>1631.7897942143554</v>
      </c>
      <c r="D14" s="128">
        <f>$O$4*0.84^2*Averages!$C13*(1-Averages!$C13)/(0.84^2*Averages!$C13*(1-Averages!$C13)+(Sampling!D$9^2*(Sampling!$O$4-1)))</f>
        <v>1229.4072940154281</v>
      </c>
      <c r="E14" s="128">
        <f>$O$4*0.84^2*Averages!$C13*(1-Averages!$C13)/(0.84^2*Averages!$C13*(1-Averages!$C13)+(Sampling!E$9^2*(Sampling!$O$4-1)))</f>
        <v>897.4532488156641</v>
      </c>
      <c r="F14" s="129">
        <f>$O$4*0.84^2*Averages!$C13*(1-Averages!$C13)/(0.84^2*Averages!$C13*(1-Averages!$C13)+(Sampling!F$9^2*(Sampling!$O$4-1)))</f>
        <v>659.88468766081598</v>
      </c>
      <c r="G14" s="130">
        <f>$O$4*1.04^2*Averages!$C13*(1-Averages!$C13)/(1.04^2*Averages!$C13*(1-Averages!$C13)+(Sampling!G$9^2*(Sampling!$O$4-1)))</f>
        <v>1967.8141434741628</v>
      </c>
      <c r="H14" s="128">
        <f>$O$4*1.04^2*Averages!$C13*(1-Averages!$C13)/(1.04^2*Averages!$C13*(1-Averages!$C13)+(Sampling!H$9^2*(Sampling!$O$4-1)))</f>
        <v>1743.3670911975632</v>
      </c>
      <c r="I14" s="128">
        <f>$O$4*1.04^2*Averages!$C13*(1-Averages!$C13)/(1.04^2*Averages!$C13*(1-Averages!$C13)+(Sampling!I$9^2*(Sampling!$O$4-1)))</f>
        <v>1419.5434728731614</v>
      </c>
      <c r="J14" s="128">
        <f>$O$4*1.04^2*Averages!$C13*(1-Averages!$C13)/(1.04^2*Averages!$C13*(1-Averages!$C13)+(Sampling!J$9^2*(Sampling!$O$4-1)))</f>
        <v>1110.2160418320418</v>
      </c>
      <c r="K14" s="129">
        <f>$O$4*1.04^2*Averages!$C13*(1-Averages!$C13)/(1.04^2*Averages!$C13*(1-Averages!$C13)+(Sampling!K$9^2*(Sampling!$O$4-1)))</f>
        <v>860.27134287352226</v>
      </c>
      <c r="L14" s="130">
        <f>$O$4*1.28^2*Averages!$C13*(1-Averages!$C13)/(1.28^2*Averages!$C13*(1-Averages!$C13)+(Sampling!L$9^2*(Sampling!$O$4-1)))</f>
        <v>1978.6354612580494</v>
      </c>
      <c r="M14" s="128">
        <f>$O$4*1.28^2*Averages!$C13*(1-Averages!$C13)/(1.28^2*Averages!$C13*(1-Averages!$C13)+(Sampling!M$9^2*(Sampling!$O$4-1)))</f>
        <v>1822.8574286373484</v>
      </c>
      <c r="N14" s="128">
        <f>$O$4*1.28^2*Averages!$C13*(1-Averages!$C13)/(1.28^2*Averages!$C13*(1-Averages!$C13)+(Sampling!N$9^2*(Sampling!$O$4-1)))</f>
        <v>1574.8771696105505</v>
      </c>
      <c r="O14" s="128">
        <f>$O$4*1.28^2*Averages!$C13*(1-Averages!$C13)/(1.28^2*Averages!$C13*(1-Averages!$C13)+(Sampling!O$9^2*(Sampling!$O$4-1)))</f>
        <v>1307.9734662319206</v>
      </c>
      <c r="P14" s="129">
        <f>$O$4*1.28^2*Averages!$C13*(1-Averages!$C13)/(1.28^2*Averages!$C13*(1-Averages!$C13)+(Sampling!P$9^2*(Sampling!$O$4-1)))</f>
        <v>1066.8905131734755</v>
      </c>
      <c r="Q14" s="130">
        <f>$O$4*1.64^2*Averages!$C13*(1-Averages!$C13)/(1.64^2*Averages!$C13*(1-Averages!$C13)+(Sampling!Q$9^2*(Sampling!$O$4-1)))</f>
        <v>1986.9309879366829</v>
      </c>
      <c r="R14" s="128">
        <f>$O$4*1.64^2*Averages!$C13*(1-Averages!$C13)/(1.64^2*Averages!$C13*(1-Averages!$C13)+(Sampling!R$9^2*(Sampling!$O$4-1)))</f>
        <v>1888.2221934395461</v>
      </c>
      <c r="S14" s="128">
        <f>$O$4*1.64^2*Averages!$C13*(1-Averages!$C13)/(1.64^2*Averages!$C13*(1-Averages!$C13)+(Sampling!S$9^2*(Sampling!$O$4-1)))</f>
        <v>1717.5679870316753</v>
      </c>
      <c r="T14" s="128">
        <f>$O$4*1.64^2*Averages!$C13*(1-Averages!$C13)/(1.64^2*Averages!$C13*(1-Averages!$C13)+(Sampling!T$9^2*(Sampling!$O$4-1)))</f>
        <v>1512.5196779313465</v>
      </c>
      <c r="U14" s="129">
        <f>$O$4*1.64^2*Averages!$C13*(1-Averages!$C13)/(1.64^2*Averages!$C13*(1-Averages!$C13)+(Sampling!U$9^2*(Sampling!$O$4-1)))</f>
        <v>1304.8217436218138</v>
      </c>
      <c r="V14" s="130">
        <f>$O$4*1.96^2*Averages!$C13*(1-Averages!$C13)/(1.96^2*Averages!$C13*(1-Averages!$C13)+(Sampling!V$9^2*(Sampling!$O$4-1)))</f>
        <v>1990.832093773352</v>
      </c>
      <c r="W14" s="128">
        <f>$O$4*1.96^2*Averages!$C13*(1-Averages!$C13)/(1.96^2*Averages!$C13*(1-Averages!$C13)+(Sampling!W$9^2*(Sampling!$O$4-1)))</f>
        <v>1920.4076256574831</v>
      </c>
      <c r="X14" s="128">
        <f>$O$4*1.96^2*Averages!$C13*(1-Averages!$C13)/(1.96^2*Averages!$C13*(1-Averages!$C13)+(Sampling!X$9^2*(Sampling!$O$4-1)))</f>
        <v>1793.5183925133815</v>
      </c>
      <c r="Y14" s="128">
        <f>$O$4*1.96^2*Averages!$C13*(1-Averages!$C13)/(1.96^2*Averages!$C13*(1-Averages!$C13)+(Sampling!Y$9^2*(Sampling!$O$4-1)))</f>
        <v>1631.7897942143554</v>
      </c>
      <c r="Z14" s="129">
        <f>$O$4*1.96^2*Averages!$C13*(1-Averages!$C13)/(1.96^2*Averages!$C13*(1-Averages!$C13)+(Sampling!Z$9^2*(Sampling!$O$4-1)))</f>
        <v>1456.6535629718253</v>
      </c>
      <c r="AA14" s="130">
        <f>$O$4*2.58^2*Averages!$C13*(1-Averages!$C13)/(2.58^2*Averages!$C13*(1-Averages!$C13)+(Sampling!AA$9^2*(Sampling!$O$4-1)))</f>
        <v>1994.6986612487888</v>
      </c>
      <c r="AB14" s="128">
        <f>$O$4*2.58^2*Averages!$C13*(1-Averages!$C13)/(2.58^2*Averages!$C13*(1-Averages!$C13)+(Sampling!AB$9^2*(Sampling!$O$4-1)))</f>
        <v>1953.2786931374105</v>
      </c>
      <c r="AC14" s="128">
        <f>$O$4*2.58^2*Averages!$C13*(1-Averages!$C13)/(2.58^2*Averages!$C13*(1-Averages!$C13)+(Sampling!AC$9^2*(Sampling!$O$4-1)))</f>
        <v>1875.3935060406695</v>
      </c>
      <c r="AD14" s="128">
        <f>$O$4*2.58^2*Averages!$C13*(1-Averages!$C13)/(2.58^2*Averages!$C13*(1-Averages!$C13)+(Sampling!AD$9^2*(Sampling!$O$4-1)))</f>
        <v>1769.5544760575174</v>
      </c>
      <c r="AE14" s="129">
        <f>$O$4*2.58^2*Averages!$C13*(1-Averages!$C13)/(2.58^2*Averages!$C13*(1-Averages!$C13)+(Sampling!AE$9^2*(Sampling!$O$4-1)))</f>
        <v>1645.7182615149768</v>
      </c>
    </row>
    <row r="15" spans="1:33" s="16" customFormat="1" x14ac:dyDescent="0.25">
      <c r="A15" s="45" t="s">
        <v>68</v>
      </c>
      <c r="B15" s="123">
        <f>$O$4*0.84^2*Averages!$C14*(1-Averages!$C14)/(0.84^2*Averages!$C14*(1-Averages!$C14)+(Sampling!B$9^2*(Sampling!$O$4-1)))</f>
        <v>1973.1547218696585</v>
      </c>
      <c r="C15" s="124">
        <f>$O$4*0.84^2*Averages!$C14*(1-Averages!$C14)/(0.84^2*Averages!$C14*(1-Averages!$C14)+(Sampling!C$9^2*(Sampling!$O$4-1)))</f>
        <v>1781.8208199136025</v>
      </c>
      <c r="D15" s="124">
        <f>$O$4*0.84^2*Averages!$C14*(1-Averages!$C14)/(0.84^2*Averages!$C14*(1-Averages!$C14)+(Sampling!D$9^2*(Sampling!$O$4-1)))</f>
        <v>1492.3909275260385</v>
      </c>
      <c r="E15" s="124">
        <f>$O$4*0.84^2*Averages!$C14*(1-Averages!$C14)/(0.84^2*Averages!$C14*(1-Averages!$C14)+(Sampling!E$9^2*(Sampling!$O$4-1)))</f>
        <v>1200.006514506249</v>
      </c>
      <c r="F15" s="125">
        <f>$O$4*0.84^2*Averages!$C14*(1-Averages!$C14)/(0.84^2*Averages!$C14*(1-Averages!$C14)+(Sampling!F$9^2*(Sampling!$O$4-1)))</f>
        <v>951.46308064403172</v>
      </c>
      <c r="G15" s="126">
        <f>$O$4*1.04^2*Averages!$C14*(1-Averages!$C14)/(1.04^2*Averages!$C14*(1-Averages!$C14)+(Sampling!G$9^2*(Sampling!$O$4-1)))</f>
        <v>1982.4049287815101</v>
      </c>
      <c r="H15" s="124">
        <f>$O$4*1.04^2*Averages!$C14*(1-Averages!$C14)/(1.04^2*Averages!$C14*(1-Averages!$C14)+(Sampling!H$9^2*(Sampling!$O$4-1)))</f>
        <v>1852.0566538788069</v>
      </c>
      <c r="I15" s="124">
        <f>$O$4*1.04^2*Averages!$C14*(1-Averages!$C14)/(1.04^2*Averages!$C14*(1-Averages!$C14)+(Sampling!I$9^2*(Sampling!$O$4-1)))</f>
        <v>1636.8079081936517</v>
      </c>
      <c r="J15" s="124">
        <f>$O$4*1.04^2*Averages!$C14*(1-Averages!$C14)/(1.04^2*Averages!$C14*(1-Averages!$C14)+(Sampling!J$9^2*(Sampling!$O$4-1)))</f>
        <v>1393.8201664954086</v>
      </c>
      <c r="K15" s="125">
        <f>$O$4*1.04^2*Averages!$C14*(1-Averages!$C14)/(1.04^2*Averages!$C14*(1-Averages!$C14)+(Sampling!K$9^2*(Sampling!$O$4-1)))</f>
        <v>1163.5177921248403</v>
      </c>
      <c r="L15" s="126">
        <f>$O$4*1.28^2*Averages!$C14*(1-Averages!$C14)/(1.28^2*Averages!$C14*(1-Averages!$C14)+(Sampling!L$9^2*(Sampling!$O$4-1)))</f>
        <v>1988.3496717602675</v>
      </c>
      <c r="M15" s="124">
        <f>$O$4*1.28^2*Averages!$C14*(1-Averages!$C14)/(1.28^2*Averages!$C14*(1-Averages!$C14)+(Sampling!M$9^2*(Sampling!$O$4-1)))</f>
        <v>1899.8157628322151</v>
      </c>
      <c r="N15" s="124">
        <f>$O$4*1.28^2*Averages!$C14*(1-Averages!$C14)/(1.28^2*Averages!$C14*(1-Averages!$C14)+(Sampling!N$9^2*(Sampling!$O$4-1)))</f>
        <v>1744.4663980716452</v>
      </c>
      <c r="O15" s="124">
        <f>$O$4*1.28^2*Averages!$C14*(1-Averages!$C14)/(1.28^2*Averages!$C14*(1-Averages!$C14)+(Sampling!O$9^2*(Sampling!$O$4-1)))</f>
        <v>1553.8742034402928</v>
      </c>
      <c r="P15" s="125">
        <f>$O$4*1.28^2*Averages!$C14*(1-Averages!$C14)/(1.28^2*Averages!$C14*(1-Averages!$C14)+(Sampling!P$9^2*(Sampling!$O$4-1)))</f>
        <v>1356.2973152343454</v>
      </c>
      <c r="Q15" s="126">
        <f>$O$4*1.64^2*Averages!$C14*(1-Averages!$C14)/(1.64^2*Averages!$C14*(1-Averages!$C14)+(Sampling!Q$9^2*(Sampling!$O$4-1)))</f>
        <v>1992.8868774644598</v>
      </c>
      <c r="R15" s="124">
        <f>$O$4*1.64^2*Averages!$C14*(1-Averages!$C14)/(1.64^2*Averages!$C14*(1-Averages!$C14)+(Sampling!R$9^2*(Sampling!$O$4-1)))</f>
        <v>1937.7529799057511</v>
      </c>
      <c r="S15" s="124">
        <f>$O$4*1.64^2*Averages!$C14*(1-Averages!$C14)/(1.64^2*Averages!$C14*(1-Averages!$C14)+(Sampling!S$9^2*(Sampling!$O$4-1)))</f>
        <v>1836.1571480052355</v>
      </c>
      <c r="T15" s="124">
        <f>$O$4*1.64^2*Averages!$C14*(1-Averages!$C14)/(1.64^2*Averages!$C14*(1-Averages!$C14)+(Sampling!T$9^2*(Sampling!$O$4-1)))</f>
        <v>1702.2819201508491</v>
      </c>
      <c r="U15" s="125">
        <f>$O$4*1.64^2*Averages!$C14*(1-Averages!$C14)/(1.64^2*Averages!$C14*(1-Averages!$C14)+(Sampling!U$9^2*(Sampling!$O$4-1)))</f>
        <v>1551.4583448393364</v>
      </c>
      <c r="V15" s="126">
        <f>$O$4*1.96^2*Averages!$C14*(1-Averages!$C14)/(1.96^2*Averages!$C14*(1-Averages!$C14)+(Sampling!V$9^2*(Sampling!$O$4-1)))</f>
        <v>1995.0146084153748</v>
      </c>
      <c r="W15" s="124">
        <f>$O$4*1.96^2*Averages!$C14*(1-Averages!$C14)/(1.96^2*Averages!$C14*(1-Averages!$C14)+(Sampling!W$9^2*(Sampling!$O$4-1)))</f>
        <v>1956.0087305563</v>
      </c>
      <c r="X15" s="124">
        <f>$O$4*1.96^2*Averages!$C14*(1-Averages!$C14)/(1.96^2*Averages!$C14*(1-Averages!$C14)+(Sampling!X$9^2*(Sampling!$O$4-1)))</f>
        <v>1882.4005614028381</v>
      </c>
      <c r="Y15" s="124">
        <f>$O$4*1.96^2*Averages!$C14*(1-Averages!$C14)/(1.96^2*Averages!$C14*(1-Averages!$C14)+(Sampling!Y$9^2*(Sampling!$O$4-1)))</f>
        <v>1781.8208199136025</v>
      </c>
      <c r="Z15" s="125">
        <f>$O$4*1.96^2*Averages!$C14*(1-Averages!$C14)/(1.96^2*Averages!$C14*(1-Averages!$C14)+(Sampling!Z$9^2*(Sampling!$O$4-1)))</f>
        <v>1663.3221236956492</v>
      </c>
      <c r="AA15" s="126">
        <f>$O$4*2.58^2*Averages!$C14*(1-Averages!$C14)/(2.58^2*Averages!$C14*(1-Averages!$C14)+(Sampling!AA$9^2*(Sampling!$O$4-1)))</f>
        <v>1997.1197510056359</v>
      </c>
      <c r="AB15" s="124">
        <f>$O$4*2.58^2*Averages!$C14*(1-Averages!$C14)/(2.58^2*Averages!$C14*(1-Averages!$C14)+(Sampling!AB$9^2*(Sampling!$O$4-1)))</f>
        <v>1974.3730075279091</v>
      </c>
      <c r="AC15" s="124">
        <f>$O$4*2.58^2*Averages!$C14*(1-Averages!$C14)/(2.58^2*Averages!$C14*(1-Averages!$C14)+(Sampling!AC$9^2*(Sampling!$O$4-1)))</f>
        <v>1930.3993805123366</v>
      </c>
      <c r="AD15" s="124">
        <f>$O$4*2.58^2*Averages!$C14*(1-Averages!$C14)/(2.58^2*Averages!$C14*(1-Averages!$C14)+(Sampling!AD$9^2*(Sampling!$O$4-1)))</f>
        <v>1867.9929176637152</v>
      </c>
      <c r="AE15" s="125">
        <f>$O$4*2.58^2*Averages!$C14*(1-Averages!$C14)/(2.58^2*Averages!$C14*(1-Averages!$C14)+(Sampling!AE$9^2*(Sampling!$O$4-1)))</f>
        <v>1790.8015737317774</v>
      </c>
    </row>
    <row r="16" spans="1:33" x14ac:dyDescent="0.25">
      <c r="A16" s="44" t="s">
        <v>7</v>
      </c>
      <c r="B16" s="127">
        <f>$O$4*0.84^2*Averages!$C15*(1-Averages!$C15)/(0.84^2*Averages!$C15*(1-Averages!$C15)+(Sampling!B$9^2*(Sampling!$O$4-1)))</f>
        <v>1977.4097398562144</v>
      </c>
      <c r="C16" s="128">
        <f>$O$4*0.84^2*Averages!$C15*(1-Averages!$C15)/(0.84^2*Averages!$C15*(1-Averages!$C15)+(Sampling!C$9^2*(Sampling!$O$4-1)))</f>
        <v>1813.5366784686039</v>
      </c>
      <c r="D16" s="128">
        <f>$O$4*0.84^2*Averages!$C15*(1-Averages!$C15)/(0.84^2*Averages!$C15*(1-Averages!$C15)+(Sampling!D$9^2*(Sampling!$O$4-1)))</f>
        <v>1555.6887712992261</v>
      </c>
      <c r="E16" s="128">
        <f>$O$4*0.84^2*Averages!$C15*(1-Averages!$C15)/(0.84^2*Averages!$C15*(1-Averages!$C15)+(Sampling!E$9^2*(Sampling!$O$4-1)))</f>
        <v>1282.2286496372983</v>
      </c>
      <c r="F16" s="129">
        <f>$O$4*0.84^2*Averages!$C15*(1-Averages!$C15)/(0.84^2*Averages!$C15*(1-Averages!$C15)+(Sampling!F$9^2*(Sampling!$O$4-1)))</f>
        <v>1038.7680871473588</v>
      </c>
      <c r="G16" s="130">
        <f>$O$4*1.04^2*Averages!$C15*(1-Averages!$C15)/(1.04^2*Averages!$C15*(1-Averages!$C15)+(Sampling!G$9^2*(Sampling!$O$4-1)))</f>
        <v>1985.2047684487561</v>
      </c>
      <c r="H16" s="128">
        <f>$O$4*1.04^2*Averages!$C15*(1-Averages!$C15)/(1.04^2*Averages!$C15*(1-Averages!$C15)+(Sampling!H$9^2*(Sampling!$O$4-1)))</f>
        <v>1874.2829665198979</v>
      </c>
      <c r="I16" s="128">
        <f>$O$4*1.04^2*Averages!$C15*(1-Averages!$C15)/(1.04^2*Averages!$C15*(1-Averages!$C15)+(Sampling!I$9^2*(Sampling!$O$4-1)))</f>
        <v>1685.8875995858343</v>
      </c>
      <c r="J16" s="128">
        <f>$O$4*1.04^2*Averages!$C15*(1-Averages!$C15)/(1.04^2*Averages!$C15*(1-Averages!$C15)+(Sampling!J$9^2*(Sampling!$O$4-1)))</f>
        <v>1465.0032670313626</v>
      </c>
      <c r="K16" s="129">
        <f>$O$4*1.04^2*Averages!$C15*(1-Averages!$C15)/(1.04^2*Averages!$C15*(1-Averages!$C15)+(Sampling!K$9^2*(Sampling!$O$4-1)))</f>
        <v>1247.1373397415846</v>
      </c>
      <c r="L16" s="130">
        <f>$O$4*1.28^2*Averages!$C15*(1-Averages!$C15)/(1.28^2*Averages!$C15*(1-Averages!$C15)+(Sampling!L$9^2*(Sampling!$O$4-1)))</f>
        <v>1990.2082185548061</v>
      </c>
      <c r="M16" s="128">
        <f>$O$4*1.28^2*Averages!$C15*(1-Averages!$C15)/(1.28^2*Averages!$C15*(1-Averages!$C15)+(Sampling!M$9^2*(Sampling!$O$4-1)))</f>
        <v>1915.1955149268852</v>
      </c>
      <c r="N16" s="128">
        <f>$O$4*1.28^2*Averages!$C15*(1-Averages!$C15)/(1.28^2*Averages!$C15*(1-Averages!$C15)+(Sampling!N$9^2*(Sampling!$O$4-1)))</f>
        <v>1780.9447566749034</v>
      </c>
      <c r="O16" s="128">
        <f>$O$4*1.28^2*Averages!$C15*(1-Averages!$C15)/(1.28^2*Averages!$C15*(1-Averages!$C15)+(Sampling!O$9^2*(Sampling!$O$4-1)))</f>
        <v>1611.5010359332966</v>
      </c>
      <c r="P16" s="129">
        <f>$O$4*1.28^2*Averages!$C15*(1-Averages!$C15)/(1.28^2*Averages!$C15*(1-Averages!$C15)+(Sampling!P$9^2*(Sampling!$O$4-1)))</f>
        <v>1430.0850199995396</v>
      </c>
      <c r="Q16" s="130">
        <f>$O$4*1.64^2*Averages!$C15*(1-Averages!$C15)/(1.64^2*Averages!$C15*(1-Averages!$C15)+(Sampling!Q$9^2*(Sampling!$O$4-1)))</f>
        <v>1994.0237910322023</v>
      </c>
      <c r="R16" s="128">
        <f>$O$4*1.64^2*Averages!$C15*(1-Averages!$C15)/(1.64^2*Averages!$C15*(1-Averages!$C15)+(Sampling!R$9^2*(Sampling!$O$4-1)))</f>
        <v>1947.4698440461832</v>
      </c>
      <c r="S16" s="128">
        <f>$O$4*1.64^2*Averages!$C15*(1-Averages!$C15)/(1.64^2*Averages!$C15*(1-Averages!$C15)+(Sampling!S$9^2*(Sampling!$O$4-1)))</f>
        <v>1860.5923283359919</v>
      </c>
      <c r="T16" s="128">
        <f>$O$4*1.64^2*Averages!$C15*(1-Averages!$C15)/(1.64^2*Averages!$C15*(1-Averages!$C15)+(Sampling!T$9^2*(Sampling!$O$4-1)))</f>
        <v>1743.8981908606509</v>
      </c>
      <c r="U16" s="129">
        <f>$O$4*1.64^2*Averages!$C15*(1-Averages!$C15)/(1.64^2*Averages!$C15*(1-Averages!$C15)+(Sampling!U$9^2*(Sampling!$O$4-1)))</f>
        <v>1609.3187784092136</v>
      </c>
      <c r="V16" s="130">
        <f>$O$4*1.96^2*Averages!$C15*(1-Averages!$C15)/(1.96^2*Averages!$C15*(1-Averages!$C15)+(Sampling!V$9^2*(Sampling!$O$4-1)))</f>
        <v>1995.8121544551</v>
      </c>
      <c r="W16" s="128">
        <f>$O$4*1.96^2*Averages!$C15*(1-Averages!$C15)/(1.96^2*Averages!$C15*(1-Averages!$C15)+(Sampling!W$9^2*(Sampling!$O$4-1)))</f>
        <v>1962.9303578390006</v>
      </c>
      <c r="X16" s="128">
        <f>$O$4*1.96^2*Averages!$C15*(1-Averages!$C15)/(1.96^2*Averages!$C15*(1-Averages!$C15)+(Sampling!X$9^2*(Sampling!$O$4-1)))</f>
        <v>1900.3135203345464</v>
      </c>
      <c r="Y16" s="128">
        <f>$O$4*1.96^2*Averages!$C15*(1-Averages!$C15)/(1.96^2*Averages!$C15*(1-Averages!$C15)+(Sampling!Y$9^2*(Sampling!$O$4-1)))</f>
        <v>1813.5366784686039</v>
      </c>
      <c r="Z16" s="129">
        <f>$O$4*1.96^2*Averages!$C15*(1-Averages!$C15)/(1.96^2*Averages!$C15*(1-Averages!$C15)+(Sampling!Z$9^2*(Sampling!$O$4-1)))</f>
        <v>1709.4548408728256</v>
      </c>
      <c r="AA16" s="130">
        <f>$O$4*2.58^2*Averages!$C15*(1-Averages!$C15)/(2.58^2*Averages!$C15*(1-Averages!$C15)+(Sampling!AA$9^2*(Sampling!$O$4-1)))</f>
        <v>1997.5809318295546</v>
      </c>
      <c r="AB16" s="128">
        <f>$O$4*2.58^2*Averages!$C15*(1-Averages!$C15)/(2.58^2*Averages!$C15*(1-Averages!$C15)+(Sampling!AB$9^2*(Sampling!$O$4-1)))</f>
        <v>1978.4370355894555</v>
      </c>
      <c r="AC16" s="128">
        <f>$O$4*2.58^2*Averages!$C15*(1-Averages!$C15)/(2.58^2*Averages!$C15*(1-Averages!$C15)+(Sampling!AC$9^2*(Sampling!$O$4-1)))</f>
        <v>1941.2293385757544</v>
      </c>
      <c r="AD16" s="128">
        <f>$O$4*2.58^2*Averages!$C15*(1-Averages!$C15)/(2.58^2*Averages!$C15*(1-Averages!$C15)+(Sampling!AD$9^2*(Sampling!$O$4-1)))</f>
        <v>1887.9698644869816</v>
      </c>
      <c r="AE16" s="129">
        <f>$O$4*2.58^2*Averages!$C15*(1-Averages!$C15)/(2.58^2*Averages!$C15*(1-Averages!$C15)+(Sampling!AE$9^2*(Sampling!$O$4-1)))</f>
        <v>1821.3428328526479</v>
      </c>
    </row>
    <row r="17" spans="1:31" s="16" customFormat="1" x14ac:dyDescent="0.25">
      <c r="A17" s="45" t="s">
        <v>121</v>
      </c>
      <c r="B17" s="123">
        <f>$O$4*0.84^2*Averages!$C22*(1-Averages!$C22)/(0.84^2*Averages!$C22*(1-Averages!$C22)+(Sampling!B$9^2*(Sampling!$O$4-1)))</f>
        <v>1969.0673676121703</v>
      </c>
      <c r="C17" s="124">
        <f>$O$4*0.84^2*Averages!$C22*(1-Averages!$C22)/(0.84^2*Averages!$C22*(1-Averages!$C22)+(Sampling!C$9^2*(Sampling!$O$4-1)))</f>
        <v>1752.2593858853106</v>
      </c>
      <c r="D17" s="124">
        <f>$O$4*0.84^2*Averages!$C22*(1-Averages!$C22)/(0.84^2*Averages!$C22*(1-Averages!$C22)+(Sampling!D$9^2*(Sampling!$O$4-1)))</f>
        <v>1436.0264341652799</v>
      </c>
      <c r="E17" s="124">
        <f>$O$4*0.84^2*Averages!$C22*(1-Averages!$C22)/(0.84^2*Averages!$C22*(1-Averages!$C22)+(Sampling!E$9^2*(Sampling!$O$4-1)))</f>
        <v>1130.1000797393442</v>
      </c>
      <c r="F17" s="125">
        <f>$O$4*0.84^2*Averages!$C22*(1-Averages!$C22)/(0.84^2*Averages!$C22*(1-Averages!$C22)+(Sampling!F$9^2*(Sampling!$O$4-1)))</f>
        <v>880.10669422766568</v>
      </c>
      <c r="G17" s="126">
        <f>$O$4*1.04^2*Averages!$C22*(1-Averages!$C22)/(1.04^2*Averages!$C22*(1-Averages!$C22)+(Sampling!G$9^2*(Sampling!$O$4-1)))</f>
        <v>1979.711492345358</v>
      </c>
      <c r="H17" s="124">
        <f>$O$4*1.04^2*Averages!$C22*(1-Averages!$C22)/(1.04^2*Averages!$C22*(1-Averages!$C22)+(Sampling!H$9^2*(Sampling!$O$4-1)))</f>
        <v>1831.1095702179387</v>
      </c>
      <c r="I17" s="124">
        <f>$O$4*1.04^2*Averages!$C22*(1-Averages!$C22)/(1.04^2*Averages!$C22*(1-Averages!$C22)+(Sampling!I$9^2*(Sampling!$O$4-1)))</f>
        <v>1592.0963777760996</v>
      </c>
      <c r="J17" s="124">
        <f>$O$4*1.04^2*Averages!$C22*(1-Averages!$C22)/(1.04^2*Averages!$C22*(1-Averages!$C22)+(Sampling!J$9^2*(Sampling!$O$4-1)))</f>
        <v>1331.4138770706777</v>
      </c>
      <c r="K17" s="125">
        <f>$O$4*1.04^2*Averages!$C22*(1-Averages!$C22)/(1.04^2*Averages!$C22*(1-Averages!$C22)+(Sampling!K$9^2*(Sampling!$O$4-1)))</f>
        <v>1092.8332566410152</v>
      </c>
      <c r="L17" s="126">
        <f>$O$4*1.28^2*Averages!$C22*(1-Averages!$C22)/(1.28^2*Averages!$C22*(1-Averages!$C22)+(Sampling!L$9^2*(Sampling!$O$4-1)))</f>
        <v>1986.5600812694322</v>
      </c>
      <c r="M17" s="124">
        <f>$O$4*1.28^2*Averages!$C22*(1-Averages!$C22)/(1.28^2*Averages!$C22*(1-Averages!$C22)+(Sampling!M$9^2*(Sampling!$O$4-1)))</f>
        <v>1885.2117124485403</v>
      </c>
      <c r="N17" s="124">
        <f>$O$4*1.28^2*Averages!$C22*(1-Averages!$C22)/(1.28^2*Averages!$C22*(1-Averages!$C22)+(Sampling!N$9^2*(Sampling!$O$4-1)))</f>
        <v>1710.6656013771847</v>
      </c>
      <c r="O17" s="124">
        <f>$O$4*1.28^2*Averages!$C22*(1-Averages!$C22)/(1.28^2*Averages!$C22*(1-Averages!$C22)+(Sampling!O$9^2*(Sampling!$O$4-1)))</f>
        <v>1502.0588941029473</v>
      </c>
      <c r="P17" s="125">
        <f>$O$4*1.28^2*Averages!$C22*(1-Averages!$C22)/(1.28^2*Averages!$C22*(1-Averages!$C22)+(Sampling!P$9^2*(Sampling!$O$4-1)))</f>
        <v>1291.9902973739242</v>
      </c>
      <c r="Q17" s="126">
        <f>$O$4*1.64^2*Averages!$C22*(1-Averages!$C22)/(1.64^2*Averages!$C22*(1-Averages!$C22)+(Sampling!Q$9^2*(Sampling!$O$4-1)))</f>
        <v>1991.791363462454</v>
      </c>
      <c r="R17" s="124">
        <f>$O$4*1.64^2*Averages!$C22*(1-Averages!$C22)/(1.64^2*Averages!$C22*(1-Averages!$C22)+(Sampling!R$9^2*(Sampling!$O$4-1)))</f>
        <v>1928.4708968021212</v>
      </c>
      <c r="S17" s="124">
        <f>$O$4*1.64^2*Averages!$C22*(1-Averages!$C22)/(1.64^2*Averages!$C22*(1-Averages!$C22)+(Sampling!S$9^2*(Sampling!$O$4-1)))</f>
        <v>1813.1859501821043</v>
      </c>
      <c r="T17" s="124">
        <f>$O$4*1.64^2*Averages!$C22*(1-Averages!$C22)/(1.64^2*Averages!$C22*(1-Averages!$C22)+(Sampling!T$9^2*(Sampling!$O$4-1)))</f>
        <v>1663.9759856923833</v>
      </c>
      <c r="U17" s="125">
        <f>$O$4*1.64^2*Averages!$C22*(1-Averages!$C22)/(1.64^2*Averages!$C22*(1-Averages!$C22)+(Sampling!U$9^2*(Sampling!$O$4-1)))</f>
        <v>1499.452831502537</v>
      </c>
      <c r="V17" s="126">
        <f>$O$4*1.96^2*Averages!$C22*(1-Averages!$C22)/(1.96^2*Averages!$C22*(1-Averages!$C22)+(Sampling!V$9^2*(Sampling!$O$4-1)))</f>
        <v>1994.2458466593828</v>
      </c>
      <c r="W17" s="124">
        <f>$O$4*1.96^2*Averages!$C22*(1-Averages!$C22)/(1.96^2*Averages!$C22*(1-Averages!$C22)+(Sampling!W$9^2*(Sampling!$O$4-1)))</f>
        <v>1949.3777721797317</v>
      </c>
      <c r="X17" s="124">
        <f>$O$4*1.96^2*Averages!$C22*(1-Averages!$C22)/(1.96^2*Averages!$C22*(1-Averages!$C22)+(Sampling!X$9^2*(Sampling!$O$4-1)))</f>
        <v>1865.4376736040042</v>
      </c>
      <c r="Y17" s="124">
        <f>$O$4*1.96^2*Averages!$C22*(1-Averages!$C22)/(1.96^2*Averages!$C22*(1-Averages!$C22)+(Sampling!Y$9^2*(Sampling!$O$4-1)))</f>
        <v>1752.2593858853102</v>
      </c>
      <c r="Z17" s="125">
        <f>$O$4*1.96^2*Averages!$C22*(1-Averages!$C22)/(1.96^2*Averages!$C22*(1-Averages!$C22)+(Sampling!Z$9^2*(Sampling!$O$4-1)))</f>
        <v>1621.1191254170978</v>
      </c>
      <c r="AA17" s="126">
        <f>$O$4*2.58^2*Averages!$C22*(1-Averages!$C22)/(2.58^2*Averages!$C22*(1-Averages!$C22)+(Sampling!AA$9^2*(Sampling!$O$4-1)))</f>
        <v>1996.6750672896576</v>
      </c>
      <c r="AB17" s="124">
        <f>$O$4*2.58^2*Averages!$C22*(1-Averages!$C22)/(2.58^2*Averages!$C22*(1-Averages!$C22)+(Sampling!AB$9^2*(Sampling!$O$4-1)))</f>
        <v>1970.4683683590533</v>
      </c>
      <c r="AC17" s="124">
        <f>$O$4*2.58^2*Averages!$C22*(1-Averages!$C22)/(2.58^2*Averages!$C22*(1-Averages!$C22)+(Sampling!AC$9^2*(Sampling!$O$4-1)))</f>
        <v>1920.0659848991834</v>
      </c>
      <c r="AD17" s="124">
        <f>$O$4*2.58^2*Averages!$C22*(1-Averages!$C22)/(2.58^2*Averages!$C22*(1-Averages!$C22)+(Sampling!AD$9^2*(Sampling!$O$4-1)))</f>
        <v>1849.1184048219504</v>
      </c>
      <c r="AE17" s="125">
        <f>$O$4*2.58^2*Averages!$C22*(1-Averages!$C22)/(2.58^2*Averages!$C22*(1-Averages!$C22)+(Sampling!AE$9^2*(Sampling!$O$4-1)))</f>
        <v>1762.2946254702281</v>
      </c>
    </row>
    <row r="18" spans="1:31" x14ac:dyDescent="0.25">
      <c r="A18" s="44" t="s">
        <v>122</v>
      </c>
      <c r="B18" s="127">
        <f>$O$4*0.84^2*Averages!$C23*(1-Averages!$C23)/(0.84^2*Averages!$C23*(1-Averages!$C23)+(Sampling!B$9^2*(Sampling!$O$4-1)))</f>
        <v>1977.205400706051</v>
      </c>
      <c r="C18" s="128">
        <f>$O$4*0.84^2*Averages!$C23*(1-Averages!$C23)/(0.84^2*Averages!$C23*(1-Averages!$C23)+(Sampling!C$9^2*(Sampling!$O$4-1)))</f>
        <v>1811.990968501103</v>
      </c>
      <c r="D18" s="128">
        <f>$O$4*0.84^2*Averages!$C23*(1-Averages!$C23)/(0.84^2*Averages!$C23*(1-Averages!$C23)+(Sampling!D$9^2*(Sampling!$O$4-1)))</f>
        <v>1552.532991518462</v>
      </c>
      <c r="E18" s="128">
        <f>$O$4*0.84^2*Averages!$C23*(1-Averages!$C23)/(0.84^2*Averages!$C23*(1-Averages!$C23)+(Sampling!E$9^2*(Sampling!$O$4-1)))</f>
        <v>1278.0319643906266</v>
      </c>
      <c r="F18" s="129">
        <f>$O$4*0.84^2*Averages!$C23*(1-Averages!$C23)/(0.84^2*Averages!$C23*(1-Averages!$C23)+(Sampling!F$9^2*(Sampling!$O$4-1)))</f>
        <v>1034.2200949032642</v>
      </c>
      <c r="G18" s="130">
        <f>$O$4*1.04^2*Averages!$C23*(1-Averages!$C23)/(1.04^2*Averages!$C23*(1-Averages!$C23)+(Sampling!G$9^2*(Sampling!$O$4-1)))</f>
        <v>1985.0704065155171</v>
      </c>
      <c r="H18" s="128">
        <f>$O$4*1.04^2*Averages!$C23*(1-Averages!$C23)/(1.04^2*Averages!$C23*(1-Averages!$C23)+(Sampling!H$9^2*(Sampling!$O$4-1)))</f>
        <v>1873.2056132413352</v>
      </c>
      <c r="I18" s="128">
        <f>$O$4*1.04^2*Averages!$C23*(1-Averages!$C23)/(1.04^2*Averages!$C23*(1-Averages!$C23)+(Sampling!I$9^2*(Sampling!$O$4-1)))</f>
        <v>1683.4684171680835</v>
      </c>
      <c r="J18" s="128">
        <f>$O$4*1.04^2*Averages!$C23*(1-Averages!$C23)/(1.04^2*Averages!$C23*(1-Averages!$C23)+(Sampling!J$9^2*(Sampling!$O$4-1)))</f>
        <v>1461.4263684075931</v>
      </c>
      <c r="K18" s="129">
        <f>$O$4*1.04^2*Averages!$C23*(1-Averages!$C23)/(1.04^2*Averages!$C23*(1-Averages!$C23)+(Sampling!K$9^2*(Sampling!$O$4-1)))</f>
        <v>1242.8566341947085</v>
      </c>
      <c r="L18" s="130">
        <f>$O$4*1.28^2*Averages!$C23*(1-Averages!$C23)/(1.28^2*Averages!$C23*(1-Averages!$C23)+(Sampling!L$9^2*(Sampling!$O$4-1)))</f>
        <v>1990.1190689679202</v>
      </c>
      <c r="M18" s="128">
        <f>$O$4*1.28^2*Averages!$C23*(1-Averages!$C23)/(1.28^2*Averages!$C23*(1-Averages!$C23)+(Sampling!M$9^2*(Sampling!$O$4-1)))</f>
        <v>1914.4527659883011</v>
      </c>
      <c r="N18" s="128">
        <f>$O$4*1.28^2*Averages!$C23*(1-Averages!$C23)/(1.28^2*Averages!$C23*(1-Averages!$C23)+(Sampling!N$9^2*(Sampling!$O$4-1)))</f>
        <v>1779.161771820648</v>
      </c>
      <c r="O18" s="128">
        <f>$O$4*1.28^2*Averages!$C23*(1-Averages!$C23)/(1.28^2*Averages!$C23*(1-Averages!$C23)+(Sampling!O$9^2*(Sampling!$O$4-1)))</f>
        <v>1608.6419459985789</v>
      </c>
      <c r="P18" s="129">
        <f>$O$4*1.28^2*Averages!$C23*(1-Averages!$C23)/(1.28^2*Averages!$C23*(1-Averages!$C23)+(Sampling!P$9^2*(Sampling!$O$4-1)))</f>
        <v>1426.3660760213227</v>
      </c>
      <c r="Q18" s="130">
        <f>$O$4*1.64^2*Averages!$C23*(1-Averages!$C23)/(1.64^2*Averages!$C23*(1-Averages!$C23)+(Sampling!Q$9^2*(Sampling!$O$4-1)))</f>
        <v>1993.9692751807436</v>
      </c>
      <c r="R18" s="128">
        <f>$O$4*1.64^2*Averages!$C23*(1-Averages!$C23)/(1.64^2*Averages!$C23*(1-Averages!$C23)+(Sampling!R$9^2*(Sampling!$O$4-1)))</f>
        <v>1947.0019434077465</v>
      </c>
      <c r="S18" s="128">
        <f>$O$4*1.64^2*Averages!$C23*(1-Averages!$C23)/(1.64^2*Averages!$C23*(1-Averages!$C23)+(Sampling!S$9^2*(Sampling!$O$4-1)))</f>
        <v>1859.406451543817</v>
      </c>
      <c r="T18" s="128">
        <f>$O$4*1.64^2*Averages!$C23*(1-Averages!$C23)/(1.64^2*Averages!$C23*(1-Averages!$C23)+(Sampling!T$9^2*(Sampling!$O$4-1)))</f>
        <v>1741.8573750946359</v>
      </c>
      <c r="U18" s="129">
        <f>$O$4*1.64^2*Averages!$C23*(1-Averages!$C23)/(1.64^2*Averages!$C23*(1-Averages!$C23)+(Sampling!U$9^2*(Sampling!$O$4-1)))</f>
        <v>1606.4475506090785</v>
      </c>
      <c r="V18" s="130">
        <f>$O$4*1.96^2*Averages!$C23*(1-Averages!$C23)/(1.96^2*Averages!$C23*(1-Averages!$C23)+(Sampling!V$9^2*(Sampling!$O$4-1)))</f>
        <v>1995.7739177412457</v>
      </c>
      <c r="W18" s="128">
        <f>$O$4*1.96^2*Averages!$C23*(1-Averages!$C23)/(1.96^2*Averages!$C23*(1-Averages!$C23)+(Sampling!W$9^2*(Sampling!$O$4-1)))</f>
        <v>1962.597523441676</v>
      </c>
      <c r="X18" s="128">
        <f>$O$4*1.96^2*Averages!$C23*(1-Averages!$C23)/(1.96^2*Averages!$C23*(1-Averages!$C23)+(Sampling!X$9^2*(Sampling!$O$4-1)))</f>
        <v>1899.4472726943659</v>
      </c>
      <c r="Y18" s="128">
        <f>$O$4*1.96^2*Averages!$C23*(1-Averages!$C23)/(1.96^2*Averages!$C23*(1-Averages!$C23)+(Sampling!Y$9^2*(Sampling!$O$4-1)))</f>
        <v>1811.9909685011032</v>
      </c>
      <c r="Z18" s="129">
        <f>$O$4*1.96^2*Averages!$C23*(1-Averages!$C23)/(1.96^2*Averages!$C23*(1-Averages!$C23)+(Sampling!Z$9^2*(Sampling!$O$4-1)))</f>
        <v>1707.1856399290587</v>
      </c>
      <c r="AA18" s="130">
        <f>$O$4*2.58^2*Averages!$C23*(1-Averages!$C23)/(2.58^2*Averages!$C23*(1-Averages!$C23)+(Sampling!AA$9^2*(Sampling!$O$4-1)))</f>
        <v>1997.558825010974</v>
      </c>
      <c r="AB18" s="128">
        <f>$O$4*2.58^2*Averages!$C23*(1-Averages!$C23)/(2.58^2*Averages!$C23*(1-Averages!$C23)+(Sampling!AB$9^2*(Sampling!$O$4-1)))</f>
        <v>1978.2418865482314</v>
      </c>
      <c r="AC18" s="128">
        <f>$O$4*2.58^2*Averages!$C23*(1-Averages!$C23)/(2.58^2*Averages!$C23*(1-Averages!$C23)+(Sampling!AC$9^2*(Sampling!$O$4-1)))</f>
        <v>1940.7075443904089</v>
      </c>
      <c r="AD18" s="128">
        <f>$O$4*2.58^2*Averages!$C23*(1-Averages!$C23)/(2.58^2*Averages!$C23*(1-Averages!$C23)+(Sampling!AD$9^2*(Sampling!$O$4-1)))</f>
        <v>1887.0027320425015</v>
      </c>
      <c r="AE18" s="129">
        <f>$O$4*2.58^2*Averages!$C23*(1-Averages!$C23)/(2.58^2*Averages!$C23*(1-Averages!$C23)+(Sampling!AE$9^2*(Sampling!$O$4-1)))</f>
        <v>1819.8554050708465</v>
      </c>
    </row>
    <row r="19" spans="1:31" s="16" customFormat="1" x14ac:dyDescent="0.25">
      <c r="A19" s="45" t="s">
        <v>123</v>
      </c>
      <c r="B19" s="123">
        <f>$O$4*0.84^2*Averages!$C24*(1-Averages!$C24)/(0.84^2*Averages!$C24*(1-Averages!$C24)+(Sampling!B$9^2*(Sampling!$O$4-1)))</f>
        <v>1976.2292950448343</v>
      </c>
      <c r="C19" s="124">
        <f>$O$4*0.84^2*Averages!$C24*(1-Averages!$C24)/(0.84^2*Averages!$C24*(1-Averages!$C24)+(Sampling!C$9^2*(Sampling!$O$4-1)))</f>
        <v>1804.6391188645202</v>
      </c>
      <c r="D19" s="124">
        <f>$O$4*0.84^2*Averages!$C24*(1-Averages!$C24)/(0.84^2*Averages!$C24*(1-Averages!$C24)+(Sampling!D$9^2*(Sampling!$O$4-1)))</f>
        <v>1537.6243250834909</v>
      </c>
      <c r="E19" s="124">
        <f>$O$4*0.84^2*Averages!$C24*(1-Averages!$C24)/(0.84^2*Averages!$C24*(1-Averages!$C24)+(Sampling!E$9^2*(Sampling!$O$4-1)))</f>
        <v>1258.3464960879053</v>
      </c>
      <c r="F19" s="125">
        <f>$O$4*0.84^2*Averages!$C24*(1-Averages!$C24)/(0.84^2*Averages!$C24*(1-Averages!$C24)+(Sampling!F$9^2*(Sampling!$O$4-1)))</f>
        <v>1013.0206734050499</v>
      </c>
      <c r="G19" s="126">
        <f>$O$4*1.04^2*Averages!$C24*(1-Averages!$C24)/(1.04^2*Averages!$C24*(1-Averages!$C24)+(Sampling!G$9^2*(Sampling!$O$4-1)))</f>
        <v>1984.428442090225</v>
      </c>
      <c r="H19" s="124">
        <f>$O$4*1.04^2*Averages!$C24*(1-Averages!$C24)/(1.04^2*Averages!$C24*(1-Averages!$C24)+(Sampling!H$9^2*(Sampling!$O$4-1)))</f>
        <v>1868.0732019168368</v>
      </c>
      <c r="I19" s="124">
        <f>$O$4*1.04^2*Averages!$C24*(1-Averages!$C24)/(1.04^2*Averages!$C24*(1-Averages!$C24)+(Sampling!I$9^2*(Sampling!$O$4-1)))</f>
        <v>1672.0005933212606</v>
      </c>
      <c r="J19" s="124">
        <f>$O$4*1.04^2*Averages!$C24*(1-Averages!$C24)/(1.04^2*Averages!$C24*(1-Averages!$C24)+(Sampling!J$9^2*(Sampling!$O$4-1)))</f>
        <v>1444.5681890429823</v>
      </c>
      <c r="K19" s="125">
        <f>$O$4*1.04^2*Averages!$C24*(1-Averages!$C24)/(1.04^2*Averages!$C24*(1-Averages!$C24)+(Sampling!K$9^2*(Sampling!$O$4-1)))</f>
        <v>1222.7953179067511</v>
      </c>
      <c r="L19" s="126">
        <f>$O$4*1.28^2*Averages!$C24*(1-Averages!$C24)/(1.28^2*Averages!$C24*(1-Averages!$C24)+(Sampling!L$9^2*(Sampling!$O$4-1)))</f>
        <v>1989.6930671118996</v>
      </c>
      <c r="M19" s="124">
        <f>$O$4*1.28^2*Averages!$C24*(1-Averages!$C24)/(1.28^2*Averages!$C24*(1-Averages!$C24)+(Sampling!M$9^2*(Sampling!$O$4-1)))</f>
        <v>1910.9105595424332</v>
      </c>
      <c r="N19" s="124">
        <f>$O$4*1.28^2*Averages!$C24*(1-Averages!$C24)/(1.28^2*Averages!$C24*(1-Averages!$C24)+(Sampling!N$9^2*(Sampling!$O$4-1)))</f>
        <v>1770.6886394424355</v>
      </c>
      <c r="O19" s="124">
        <f>$O$4*1.28^2*Averages!$C24*(1-Averages!$C24)/(1.28^2*Averages!$C24*(1-Averages!$C24)+(Sampling!O$9^2*(Sampling!$O$4-1)))</f>
        <v>1595.1151836033418</v>
      </c>
      <c r="P19" s="125">
        <f>$O$4*1.28^2*Averages!$C24*(1-Averages!$C24)/(1.28^2*Averages!$C24*(1-Averages!$C24)+(Sampling!P$9^2*(Sampling!$O$4-1)))</f>
        <v>1408.8543696346399</v>
      </c>
      <c r="Q19" s="126">
        <f>$O$4*1.64^2*Averages!$C24*(1-Averages!$C24)/(1.64^2*Averages!$C24*(1-Averages!$C24)+(Sampling!Q$9^2*(Sampling!$O$4-1)))</f>
        <v>1993.7087445670566</v>
      </c>
      <c r="R19" s="124">
        <f>$O$4*1.64^2*Averages!$C24*(1-Averages!$C24)/(1.64^2*Averages!$C24*(1-Averages!$C24)+(Sampling!R$9^2*(Sampling!$O$4-1)))</f>
        <v>1944.768600472883</v>
      </c>
      <c r="S19" s="124">
        <f>$O$4*1.64^2*Averages!$C24*(1-Averages!$C24)/(1.64^2*Averages!$C24*(1-Averages!$C24)+(Sampling!S$9^2*(Sampling!$O$4-1)))</f>
        <v>1853.7590818280248</v>
      </c>
      <c r="T19" s="124">
        <f>$O$4*1.64^2*Averages!$C24*(1-Averages!$C24)/(1.64^2*Averages!$C24*(1-Averages!$C24)+(Sampling!T$9^2*(Sampling!$O$4-1)))</f>
        <v>1732.1684104192855</v>
      </c>
      <c r="U19" s="125">
        <f>$O$4*1.64^2*Averages!$C24*(1-Averages!$C24)/(1.64^2*Averages!$C24*(1-Averages!$C24)+(Sampling!U$9^2*(Sampling!$O$4-1)))</f>
        <v>1592.8641380652807</v>
      </c>
      <c r="V19" s="126">
        <f>$O$4*1.96^2*Averages!$C24*(1-Averages!$C24)/(1.96^2*Averages!$C24*(1-Averages!$C24)+(Sampling!V$9^2*(Sampling!$O$4-1)))</f>
        <v>1995.5911762949729</v>
      </c>
      <c r="W19" s="124">
        <f>$O$4*1.96^2*Averages!$C24*(1-Averages!$C24)/(1.96^2*Averages!$C24*(1-Averages!$C24)+(Sampling!W$9^2*(Sampling!$O$4-1)))</f>
        <v>1961.0082182219739</v>
      </c>
      <c r="X19" s="124">
        <f>$O$4*1.96^2*Averages!$C24*(1-Averages!$C24)/(1.96^2*Averages!$C24*(1-Averages!$C24)+(Sampling!X$9^2*(Sampling!$O$4-1)))</f>
        <v>1895.3177161867902</v>
      </c>
      <c r="Y19" s="124">
        <f>$O$4*1.96^2*Averages!$C24*(1-Averages!$C24)/(1.96^2*Averages!$C24*(1-Averages!$C24)+(Sampling!Y$9^2*(Sampling!$O$4-1)))</f>
        <v>1804.6391188645202</v>
      </c>
      <c r="Z19" s="125">
        <f>$O$4*1.96^2*Averages!$C24*(1-Averages!$C24)/(1.96^2*Averages!$C24*(1-Averages!$C24)+(Sampling!Z$9^2*(Sampling!$O$4-1)))</f>
        <v>1696.4221319347253</v>
      </c>
      <c r="AA19" s="126">
        <f>$O$4*2.58^2*Averages!$C24*(1-Averages!$C24)/(2.58^2*Averages!$C24*(1-Averages!$C24)+(Sampling!AA$9^2*(Sampling!$O$4-1)))</f>
        <v>1997.4531668484265</v>
      </c>
      <c r="AB19" s="124">
        <f>$O$4*2.58^2*Averages!$C24*(1-Averages!$C24)/(2.58^2*Averages!$C24*(1-Averages!$C24)+(Sampling!AB$9^2*(Sampling!$O$4-1)))</f>
        <v>1977.3096557199685</v>
      </c>
      <c r="AC19" s="124">
        <f>$O$4*2.58^2*Averages!$C24*(1-Averages!$C24)/(2.58^2*Averages!$C24*(1-Averages!$C24)+(Sampling!AC$9^2*(Sampling!$O$4-1)))</f>
        <v>1938.2173717601675</v>
      </c>
      <c r="AD19" s="124">
        <f>$O$4*2.58^2*Averages!$C24*(1-Averages!$C24)/(2.58^2*Averages!$C24*(1-Averages!$C24)+(Sampling!AD$9^2*(Sampling!$O$4-1)))</f>
        <v>1882.3937400905654</v>
      </c>
      <c r="AE19" s="125">
        <f>$O$4*2.58^2*Averages!$C24*(1-Averages!$C24)/(2.58^2*Averages!$C24*(1-Averages!$C24)+(Sampling!AE$9^2*(Sampling!$O$4-1)))</f>
        <v>1812.7793092019294</v>
      </c>
    </row>
    <row r="20" spans="1:31" x14ac:dyDescent="0.25">
      <c r="A20" s="44" t="s">
        <v>124</v>
      </c>
      <c r="B20" s="127">
        <f>$O$4*0.84^2*Averages!$C25*(1-Averages!$C25)/(0.84^2*Averages!$C25*(1-Averages!$C25)+(Sampling!B$9^2*(Sampling!$O$4-1)))</f>
        <v>1963.903915723957</v>
      </c>
      <c r="C20" s="128">
        <f>$O$4*0.84^2*Averages!$C25*(1-Averages!$C25)/(0.84^2*Averages!$C25*(1-Averages!$C25)+(Sampling!C$9^2*(Sampling!$O$4-1)))</f>
        <v>1716.1226801596674</v>
      </c>
      <c r="D20" s="128">
        <f>$O$4*0.84^2*Averages!$C25*(1-Averages!$C25)/(0.84^2*Averages!$C25*(1-Averages!$C25)+(Sampling!D$9^2*(Sampling!$O$4-1)))</f>
        <v>1370.3379194140368</v>
      </c>
      <c r="E20" s="128">
        <f>$O$4*0.84^2*Averages!$C25*(1-Averages!$C25)/(0.84^2*Averages!$C25*(1-Averages!$C25)+(Sampling!E$9^2*(Sampling!$O$4-1)))</f>
        <v>1052.2946890358562</v>
      </c>
      <c r="F20" s="129">
        <f>$O$4*0.84^2*Averages!$C25*(1-Averages!$C25)/(0.84^2*Averages!$C25*(1-Averages!$C25)+(Sampling!F$9^2*(Sampling!$O$4-1)))</f>
        <v>803.6128415573595</v>
      </c>
      <c r="G20" s="130">
        <f>$O$4*1.04^2*Averages!$C25*(1-Averages!$C25)/(1.04^2*Averages!$C25*(1-Averages!$C25)+(Sampling!G$9^2*(Sampling!$O$4-1)))</f>
        <v>1976.3034361498298</v>
      </c>
      <c r="H20" s="128">
        <f>$O$4*1.04^2*Averages!$C25*(1-Averages!$C25)/(1.04^2*Averages!$C25*(1-Averages!$C25)+(Sampling!H$9^2*(Sampling!$O$4-1)))</f>
        <v>1805.1956958726355</v>
      </c>
      <c r="I20" s="128">
        <f>$O$4*1.04^2*Averages!$C25*(1-Averages!$C25)/(1.04^2*Averages!$C25*(1-Averages!$C25)+(Sampling!I$9^2*(Sampling!$O$4-1)))</f>
        <v>1538.7471850983848</v>
      </c>
      <c r="J20" s="128">
        <f>$O$4*1.04^2*Averages!$C25*(1-Averages!$C25)/(1.04^2*Averages!$C25*(1-Averages!$C25)+(Sampling!J$9^2*(Sampling!$O$4-1)))</f>
        <v>1259.8210929160134</v>
      </c>
      <c r="K20" s="129">
        <f>$O$4*1.04^2*Averages!$C25*(1-Averages!$C25)/(1.04^2*Averages!$C25*(1-Averages!$C25)+(Sampling!K$9^2*(Sampling!$O$4-1)))</f>
        <v>1014.6010723829115</v>
      </c>
      <c r="L20" s="130">
        <f>$O$4*1.28^2*Averages!$C25*(1-Averages!$C25)/(1.28^2*Averages!$C25*(1-Averages!$C25)+(Sampling!L$9^2*(Sampling!$O$4-1)))</f>
        <v>1984.2933213150304</v>
      </c>
      <c r="M20" s="128">
        <f>$O$4*1.28^2*Averages!$C25*(1-Averages!$C25)/(1.28^2*Averages!$C25*(1-Averages!$C25)+(Sampling!M$9^2*(Sampling!$O$4-1)))</f>
        <v>1866.9960905157295</v>
      </c>
      <c r="N20" s="128">
        <f>$O$4*1.28^2*Averages!$C25*(1-Averages!$C25)/(1.28^2*Averages!$C25*(1-Averages!$C25)+(Sampling!N$9^2*(Sampling!$O$4-1)))</f>
        <v>1669.6057826173692</v>
      </c>
      <c r="O20" s="128">
        <f>$O$4*1.28^2*Averages!$C25*(1-Averages!$C25)/(1.28^2*Averages!$C25*(1-Averages!$C25)+(Sampling!O$9^2*(Sampling!$O$4-1)))</f>
        <v>1441.0679363630329</v>
      </c>
      <c r="P20" s="129">
        <f>$O$4*1.28^2*Averages!$C25*(1-Averages!$C25)/(1.28^2*Averages!$C25*(1-Averages!$C25)+(Sampling!P$9^2*(Sampling!$O$4-1)))</f>
        <v>1218.6534159858259</v>
      </c>
      <c r="Q20" s="130">
        <f>$O$4*1.64^2*Averages!$C25*(1-Averages!$C25)/(1.64^2*Averages!$C25*(1-Averages!$C25)+(Sampling!Q$9^2*(Sampling!$O$4-1)))</f>
        <v>1990.4026425218096</v>
      </c>
      <c r="R20" s="128">
        <f>$O$4*1.64^2*Averages!$C25*(1-Averages!$C25)/(1.64^2*Averages!$C25*(1-Averages!$C25)+(Sampling!R$9^2*(Sampling!$O$4-1)))</f>
        <v>1916.8171258147618</v>
      </c>
      <c r="S20" s="128">
        <f>$O$4*1.64^2*Averages!$C25*(1-Averages!$C25)/(1.64^2*Averages!$C25*(1-Averages!$C25)+(Sampling!S$9^2*(Sampling!$O$4-1)))</f>
        <v>1784.8450864657639</v>
      </c>
      <c r="T20" s="128">
        <f>$O$4*1.64^2*Averages!$C25*(1-Averages!$C25)/(1.64^2*Averages!$C25*(1-Averages!$C25)+(Sampling!T$9^2*(Sampling!$O$4-1)))</f>
        <v>1617.7708406984007</v>
      </c>
      <c r="U20" s="129">
        <f>$O$4*1.64^2*Averages!$C25*(1-Averages!$C25)/(1.64^2*Averages!$C25*(1-Averages!$C25)+(Sampling!U$9^2*(Sampling!$O$4-1)))</f>
        <v>1438.2620434064361</v>
      </c>
      <c r="V20" s="130">
        <f>$O$4*1.96^2*Averages!$C25*(1-Averages!$C25)/(1.96^2*Averages!$C25*(1-Averages!$C25)+(Sampling!V$9^2*(Sampling!$O$4-1)))</f>
        <v>1993.2709674902912</v>
      </c>
      <c r="W20" s="128">
        <f>$O$4*1.96^2*Averages!$C25*(1-Averages!$C25)/(1.96^2*Averages!$C25*(1-Averages!$C25)+(Sampling!W$9^2*(Sampling!$O$4-1)))</f>
        <v>1941.0260577121451</v>
      </c>
      <c r="X20" s="128">
        <f>$O$4*1.96^2*Averages!$C25*(1-Averages!$C25)/(1.96^2*Averages!$C25*(1-Averages!$C25)+(Sampling!X$9^2*(Sampling!$O$4-1)))</f>
        <v>1844.3432215294988</v>
      </c>
      <c r="Y20" s="128">
        <f>$O$4*1.96^2*Averages!$C25*(1-Averages!$C25)/(1.96^2*Averages!$C25*(1-Averages!$C25)+(Sampling!Y$9^2*(Sampling!$O$4-1)))</f>
        <v>1716.1226801596672</v>
      </c>
      <c r="Z20" s="129">
        <f>$O$4*1.96^2*Averages!$C25*(1-Averages!$C25)/(1.96^2*Averages!$C25*(1-Averages!$C25)+(Sampling!Z$9^2*(Sampling!$O$4-1)))</f>
        <v>1570.5418742916133</v>
      </c>
      <c r="AA20" s="130">
        <f>$O$4*2.58^2*Averages!$C25*(1-Averages!$C25)/(2.58^2*Averages!$C25*(1-Averages!$C25)+(Sampling!AA$9^2*(Sampling!$O$4-1)))</f>
        <v>1996.1109485127931</v>
      </c>
      <c r="AB20" s="128">
        <f>$O$4*2.58^2*Averages!$C25*(1-Averages!$C25)/(2.58^2*Averages!$C25*(1-Averages!$C25)+(Sampling!AB$9^2*(Sampling!$O$4-1)))</f>
        <v>1965.5346861357061</v>
      </c>
      <c r="AC20" s="128">
        <f>$O$4*2.58^2*Averages!$C25*(1-Averages!$C25)/(2.58^2*Averages!$C25*(1-Averages!$C25)+(Sampling!AC$9^2*(Sampling!$O$4-1)))</f>
        <v>1907.1088159878118</v>
      </c>
      <c r="AD20" s="128">
        <f>$O$4*2.58^2*Averages!$C25*(1-Averages!$C25)/(2.58^2*Averages!$C25*(1-Averages!$C25)+(Sampling!AD$9^2*(Sampling!$O$4-1)))</f>
        <v>1825.7047170333187</v>
      </c>
      <c r="AE20" s="129">
        <f>$O$4*2.58^2*Averages!$C25*(1-Averages!$C25)/(2.58^2*Averages!$C25*(1-Averages!$C25)+(Sampling!AE$9^2*(Sampling!$O$4-1)))</f>
        <v>1727.3939829737742</v>
      </c>
    </row>
    <row r="21" spans="1:31" x14ac:dyDescent="0.25">
      <c r="A21" s="45" t="s">
        <v>60</v>
      </c>
      <c r="B21" s="123">
        <f>$O$4*0.84^2*Averages!$C8*(1-Averages!$C8)/(0.84^2*Averages!$C8*(1-Averages!$C8)+(Sampling!B$9^2*(Sampling!$O$4-1)))</f>
        <v>1972.2087213309082</v>
      </c>
      <c r="C21" s="124">
        <f>$O$4*0.84^2*Averages!$C8*(1-Averages!$C8)/(0.84^2*Averages!$C8*(1-Averages!$C8)+(Sampling!C$9^2*(Sampling!$O$4-1)))</f>
        <v>1774.9015832856887</v>
      </c>
      <c r="D21" s="124">
        <f>$O$4*0.84^2*Averages!$C8*(1-Averages!$C8)/(0.84^2*Averages!$C8*(1-Averages!$C8)+(Sampling!D$9^2*(Sampling!$O$4-1)))</f>
        <v>1478.9768334488217</v>
      </c>
      <c r="E21" s="124">
        <f>$O$4*0.84^2*Averages!$C8*(1-Averages!$C8)/(0.84^2*Averages!$C8*(1-Averages!$C8)+(Sampling!E$9^2*(Sampling!$O$4-1)))</f>
        <v>1183.095223902083</v>
      </c>
      <c r="F21" s="125">
        <f>$O$4*0.84^2*Averages!$C8*(1-Averages!$C8)/(0.84^2*Averages!$C8*(1-Averages!$C8)+(Sampling!F$9^2*(Sampling!$O$4-1)))</f>
        <v>933.96521691261603</v>
      </c>
      <c r="G21" s="126">
        <f>$O$4*1.04^2*Averages!$C8*(1-Averages!$C8)/(1.04^2*Averages!$C8*(1-Averages!$C8)+(Sampling!G$9^2*(Sampling!$O$4-1)))</f>
        <v>1981.7818865510017</v>
      </c>
      <c r="H21" s="124">
        <f>$O$4*1.04^2*Averages!$C8*(1-Averages!$C8)/(1.04^2*Averages!$C8*(1-Averages!$C8)+(Sampling!H$9^2*(Sampling!$O$4-1)))</f>
        <v>1847.1737992145711</v>
      </c>
      <c r="I21" s="124">
        <f>$O$4*1.04^2*Averages!$C8*(1-Averages!$C8)/(1.04^2*Averages!$C8*(1-Averages!$C8)+(Sampling!I$9^2*(Sampling!$O$4-1)))</f>
        <v>1626.2544333799744</v>
      </c>
      <c r="J21" s="124">
        <f>$O$4*1.04^2*Averages!$C8*(1-Averages!$C8)/(1.04^2*Averages!$C8*(1-Averages!$C8)+(Sampling!J$9^2*(Sampling!$O$4-1)))</f>
        <v>1378.8853380353094</v>
      </c>
      <c r="K21" s="125">
        <f>$O$4*1.04^2*Averages!$C8*(1-Averages!$C8)/(1.04^2*Averages!$C8*(1-Averages!$C8)+(Sampling!K$9^2*(Sampling!$O$4-1)))</f>
        <v>1146.3838471858091</v>
      </c>
      <c r="L21" s="126">
        <f>$O$4*1.28^2*Averages!$C8*(1-Averages!$C8)/(1.28^2*Averages!$C8*(1-Averages!$C8)+(Sampling!L$9^2*(Sampling!$O$4-1)))</f>
        <v>1987.935852091623</v>
      </c>
      <c r="M21" s="124">
        <f>$O$4*1.28^2*Averages!$C8*(1-Averages!$C8)/(1.28^2*Averages!$C8*(1-Averages!$C8)+(Sampling!M$9^2*(Sampling!$O$4-1)))</f>
        <v>1896.4210365649169</v>
      </c>
      <c r="N21" s="124">
        <f>$O$4*1.28^2*Averages!$C8*(1-Averages!$C8)/(1.28^2*Averages!$C8*(1-Averages!$C8)+(Sampling!N$9^2*(Sampling!$O$4-1)))</f>
        <v>1736.5376826658176</v>
      </c>
      <c r="O21" s="124">
        <f>$O$4*1.28^2*Averages!$C8*(1-Averages!$C8)/(1.28^2*Averages!$C8*(1-Averages!$C8)+(Sampling!O$9^2*(Sampling!$O$4-1)))</f>
        <v>1541.5857950214315</v>
      </c>
      <c r="P21" s="125">
        <f>$O$4*1.28^2*Averages!$C8*(1-Averages!$C8)/(1.28^2*Averages!$C8*(1-Averages!$C8)+(Sampling!P$9^2*(Sampling!$O$4-1)))</f>
        <v>1340.8751882046702</v>
      </c>
      <c r="Q21" s="126">
        <f>$O$4*1.64^2*Averages!$C8*(1-Averages!$C8)/(1.64^2*Averages!$C8*(1-Averages!$C8)+(Sampling!Q$9^2*(Sampling!$O$4-1)))</f>
        <v>1992.6336222797186</v>
      </c>
      <c r="R21" s="124">
        <f>$O$4*1.64^2*Averages!$C8*(1-Averages!$C8)/(1.64^2*Averages!$C8*(1-Averages!$C8)+(Sampling!R$9^2*(Sampling!$O$4-1)))</f>
        <v>1935.6001742828764</v>
      </c>
      <c r="S21" s="124">
        <f>$O$4*1.64^2*Averages!$C8*(1-Averages!$C8)/(1.64^2*Averages!$C8*(1-Averages!$C8)+(Sampling!S$9^2*(Sampling!$O$4-1)))</f>
        <v>1830.7974736378728</v>
      </c>
      <c r="T21" s="124">
        <f>$O$4*1.64^2*Averages!$C8*(1-Averages!$C8)/(1.64^2*Averages!$C8*(1-Averages!$C8)+(Sampling!T$9^2*(Sampling!$O$4-1)))</f>
        <v>1693.2744431104879</v>
      </c>
      <c r="U21" s="125">
        <f>$O$4*1.64^2*Averages!$C8*(1-Averages!$C8)/(1.64^2*Averages!$C8*(1-Averages!$C8)+(Sampling!U$9^2*(Sampling!$O$4-1)))</f>
        <v>1539.1231291778795</v>
      </c>
      <c r="V21" s="126">
        <f>$O$4*1.96^2*Averages!$C8*(1-Averages!$C8)/(1.96^2*Averages!$C8*(1-Averages!$C8)+(Sampling!V$9^2*(Sampling!$O$4-1)))</f>
        <v>1994.8369125703505</v>
      </c>
      <c r="W21" s="124">
        <f>$O$4*1.96^2*Averages!$C8*(1-Averages!$C8)/(1.96^2*Averages!$C8*(1-Averages!$C8)+(Sampling!W$9^2*(Sampling!$O$4-1)))</f>
        <v>1954.4724637339461</v>
      </c>
      <c r="X21" s="124">
        <f>$O$4*1.96^2*Averages!$C8*(1-Averages!$C8)/(1.96^2*Averages!$C8*(1-Averages!$C8)+(Sampling!X$9^2*(Sampling!$O$4-1)))</f>
        <v>1878.4534780913682</v>
      </c>
      <c r="Y21" s="124">
        <f>$O$4*1.96^2*Averages!$C8*(1-Averages!$C8)/(1.96^2*Averages!$C8*(1-Averages!$C8)+(Sampling!Y$9^2*(Sampling!$O$4-1)))</f>
        <v>1774.9015832856887</v>
      </c>
      <c r="Z21" s="125">
        <f>$O$4*1.96^2*Averages!$C8*(1-Averages!$C8)/(1.96^2*Averages!$C8*(1-Averages!$C8)+(Sampling!Z$9^2*(Sampling!$O$4-1)))</f>
        <v>1653.3759327712842</v>
      </c>
      <c r="AA21" s="126">
        <f>$O$4*2.58^2*Averages!$C8*(1-Averages!$C8)/(2.58^2*Averages!$C8*(1-Averages!$C8)+(Sampling!AA$9^2*(Sampling!$O$4-1)))</f>
        <v>1997.0169772110919</v>
      </c>
      <c r="AB21" s="124">
        <f>$O$4*2.58^2*Averages!$C8*(1-Averages!$C8)/(2.58^2*Averages!$C8*(1-Averages!$C8)+(Sampling!AB$9^2*(Sampling!$O$4-1)))</f>
        <v>1973.4693609039402</v>
      </c>
      <c r="AC21" s="124">
        <f>$O$4*2.58^2*Averages!$C8*(1-Averages!$C8)/(2.58^2*Averages!$C8*(1-Averages!$C8)+(Sampling!AC$9^2*(Sampling!$O$4-1)))</f>
        <v>1928.0017010747808</v>
      </c>
      <c r="AD21" s="124">
        <f>$O$4*2.58^2*Averages!$C8*(1-Averages!$C8)/(2.58^2*Averages!$C8*(1-Averages!$C8)+(Sampling!AD$9^2*(Sampling!$O$4-1)))</f>
        <v>1863.5973000421413</v>
      </c>
      <c r="AE21" s="125">
        <f>$O$4*2.58^2*Averages!$C8*(1-Averages!$C8)/(2.58^2*Averages!$C8*(1-Averages!$C8)+(Sampling!AE$9^2*(Sampling!$O$4-1)))</f>
        <v>1784.1326438138444</v>
      </c>
    </row>
    <row r="22" spans="1:31" s="16" customFormat="1" x14ac:dyDescent="0.25">
      <c r="A22" s="44" t="s">
        <v>72</v>
      </c>
      <c r="B22" s="127">
        <f>$O$4*0.84^2*Averages!$C10*(1-Averages!$C10)/(0.84^2*Averages!$C10*(1-Averages!$C10)+(Sampling!B$9^2*(Sampling!$O$4-1)))</f>
        <v>1977.4765842675019</v>
      </c>
      <c r="C22" s="128">
        <f>$O$4*0.84^2*Averages!$C10*(1-Averages!$C10)/(0.84^2*Averages!$C10*(1-Averages!$C10)+(Sampling!C$9^2*(Sampling!$O$4-1)))</f>
        <v>1814.0428217446674</v>
      </c>
      <c r="D22" s="128">
        <f>$O$4*0.84^2*Averages!$C10*(1-Averages!$C10)/(0.84^2*Averages!$C10*(1-Averages!$C10)+(Sampling!D$9^2*(Sampling!$O$4-1)))</f>
        <v>1556.7237498777165</v>
      </c>
      <c r="E22" s="128">
        <f>$O$4*0.84^2*Averages!$C10*(1-Averages!$C10)/(0.84^2*Averages!$C10*(1-Averages!$C10)+(Sampling!E$9^2*(Sampling!$O$4-1)))</f>
        <v>1283.6072894476461</v>
      </c>
      <c r="F22" s="129">
        <f>$O$4*0.84^2*Averages!$C10*(1-Averages!$C10)/(0.84^2*Averages!$C10*(1-Averages!$C10)+(Sampling!F$9^2*(Sampling!$O$4-1)))</f>
        <v>1040.2643380046695</v>
      </c>
      <c r="G22" s="130">
        <f>$O$4*1.04^2*Averages!$C10*(1-Averages!$C10)/(1.04^2*Averages!$C10*(1-Averages!$C10)+(Sampling!G$9^2*(Sampling!$O$4-1)))</f>
        <v>1985.2487194944042</v>
      </c>
      <c r="H22" s="128">
        <f>$O$4*1.04^2*Averages!$C10*(1-Averages!$C10)/(1.04^2*Averages!$C10*(1-Averages!$C10)+(Sampling!H$9^2*(Sampling!$O$4-1)))</f>
        <v>1874.6356162122929</v>
      </c>
      <c r="I22" s="128">
        <f>$O$4*1.04^2*Averages!$C10*(1-Averages!$C10)/(1.04^2*Averages!$C10*(1-Averages!$C10)+(Sampling!I$9^2*(Sampling!$O$4-1)))</f>
        <v>1686.6803754039909</v>
      </c>
      <c r="J22" s="128">
        <f>$O$4*1.04^2*Averages!$C10*(1-Averages!$C10)/(1.04^2*Averages!$C10*(1-Averages!$C10)+(Sampling!J$9^2*(Sampling!$O$4-1)))</f>
        <v>1466.1770020279721</v>
      </c>
      <c r="K22" s="129">
        <f>$O$4*1.04^2*Averages!$C10*(1-Averages!$C10)/(1.04^2*Averages!$C10*(1-Averages!$C10)+(Sampling!K$9^2*(Sampling!$O$4-1)))</f>
        <v>1248.5438797468071</v>
      </c>
      <c r="L22" s="130">
        <f>$O$4*1.28^2*Averages!$C10*(1-Averages!$C10)/(1.28^2*Averages!$C10*(1-Averages!$C10)+(Sampling!L$9^2*(Sampling!$O$4-1)))</f>
        <v>1990.2373793330921</v>
      </c>
      <c r="M22" s="128">
        <f>$O$4*1.28^2*Averages!$C10*(1-Averages!$C10)/(1.28^2*Averages!$C10*(1-Averages!$C10)+(Sampling!M$9^2*(Sampling!$O$4-1)))</f>
        <v>1915.4385783291345</v>
      </c>
      <c r="N22" s="128">
        <f>$O$4*1.28^2*Averages!$C10*(1-Averages!$C10)/(1.28^2*Averages!$C10*(1-Averages!$C10)+(Sampling!N$9^2*(Sampling!$O$4-1)))</f>
        <v>1781.528711161754</v>
      </c>
      <c r="O22" s="128">
        <f>$O$4*1.28^2*Averages!$C10*(1-Averages!$C10)/(1.28^2*Averages!$C10*(1-Averages!$C10)+(Sampling!O$9^2*(Sampling!$O$4-1)))</f>
        <v>1612.4383939902402</v>
      </c>
      <c r="P22" s="129">
        <f>$O$4*1.28^2*Averages!$C10*(1-Averages!$C10)/(1.28^2*Averages!$C10*(1-Averages!$C10)+(Sampling!P$9^2*(Sampling!$O$4-1)))</f>
        <v>1431.305624512127</v>
      </c>
      <c r="Q22" s="130">
        <f>$O$4*1.64^2*Averages!$C10*(1-Averages!$C10)/(1.64^2*Averages!$C10*(1-Averages!$C10)+(Sampling!Q$9^2*(Sampling!$O$4-1)))</f>
        <v>1994.041622722601</v>
      </c>
      <c r="R22" s="128">
        <f>$O$4*1.64^2*Averages!$C10*(1-Averages!$C10)/(1.64^2*Averages!$C10*(1-Averages!$C10)+(Sampling!R$9^2*(Sampling!$O$4-1)))</f>
        <v>1947.6229337881043</v>
      </c>
      <c r="S22" s="128">
        <f>$O$4*1.64^2*Averages!$C10*(1-Averages!$C10)/(1.64^2*Averages!$C10*(1-Averages!$C10)+(Sampling!S$9^2*(Sampling!$O$4-1)))</f>
        <v>1860.9805332468429</v>
      </c>
      <c r="T22" s="128">
        <f>$O$4*1.64^2*Averages!$C10*(1-Averages!$C10)/(1.64^2*Averages!$C10*(1-Averages!$C10)+(Sampling!T$9^2*(Sampling!$O$4-1)))</f>
        <v>1744.5667391094255</v>
      </c>
      <c r="U22" s="129">
        <f>$O$4*1.64^2*Averages!$C10*(1-Averages!$C10)/(1.64^2*Averages!$C10*(1-Averages!$C10)+(Sampling!U$9^2*(Sampling!$O$4-1)))</f>
        <v>1610.2601283452457</v>
      </c>
      <c r="V22" s="130">
        <f>$O$4*1.96^2*Averages!$C10*(1-Averages!$C10)/(1.96^2*Averages!$C10*(1-Averages!$C10)+(Sampling!V$9^2*(Sampling!$O$4-1)))</f>
        <v>1995.8246612365647</v>
      </c>
      <c r="W22" s="128">
        <f>$O$4*1.96^2*Averages!$C10*(1-Averages!$C10)/(1.96^2*Averages!$C10*(1-Averages!$C10)+(Sampling!W$9^2*(Sampling!$O$4-1)))</f>
        <v>1963.0392458078975</v>
      </c>
      <c r="X22" s="128">
        <f>$O$4*1.96^2*Averages!$C10*(1-Averages!$C10)/(1.96^2*Averages!$C10*(1-Averages!$C10)+(Sampling!X$9^2*(Sampling!$O$4-1)))</f>
        <v>1900.597024096026</v>
      </c>
      <c r="Y22" s="128">
        <f>$O$4*1.96^2*Averages!$C10*(1-Averages!$C10)/(1.96^2*Averages!$C10*(1-Averages!$C10)+(Sampling!Y$9^2*(Sampling!$O$4-1)))</f>
        <v>1814.0428217446679</v>
      </c>
      <c r="Z22" s="129">
        <f>$O$4*1.96^2*Averages!$C10*(1-Averages!$C10)/(1.96^2*Averages!$C10*(1-Averages!$C10)+(Sampling!Z$9^2*(Sampling!$O$4-1)))</f>
        <v>1710.1983608651949</v>
      </c>
      <c r="AA22" s="130">
        <f>$O$4*2.58^2*Averages!$C10*(1-Averages!$C10)/(2.58^2*Averages!$C10*(1-Averages!$C10)+(Sampling!AA$9^2*(Sampling!$O$4-1)))</f>
        <v>1997.5881626334592</v>
      </c>
      <c r="AB22" s="128">
        <f>$O$4*2.58^2*Averages!$C10*(1-Averages!$C10)/(2.58^2*Averages!$C10*(1-Averages!$C10)+(Sampling!AB$9^2*(Sampling!$O$4-1)))</f>
        <v>1978.5008732897245</v>
      </c>
      <c r="AC22" s="128">
        <f>$O$4*2.58^2*Averages!$C10*(1-Averages!$C10)/(2.58^2*Averages!$C10*(1-Averages!$C10)+(Sampling!AC$9^2*(Sampling!$O$4-1)))</f>
        <v>1941.4000679072574</v>
      </c>
      <c r="AD22" s="128">
        <f>$O$4*2.58^2*Averages!$C10*(1-Averages!$C10)/(2.58^2*Averages!$C10*(1-Averages!$C10)+(Sampling!AD$9^2*(Sampling!$O$4-1)))</f>
        <v>1888.2864093350886</v>
      </c>
      <c r="AE22" s="129">
        <f>$O$4*2.58^2*Averages!$C10*(1-Averages!$C10)/(2.58^2*Averages!$C10*(1-Averages!$C10)+(Sampling!AE$9^2*(Sampling!$O$4-1)))</f>
        <v>1821.8298685367779</v>
      </c>
    </row>
    <row r="23" spans="1:31" x14ac:dyDescent="0.25">
      <c r="A23" s="46" t="s">
        <v>73</v>
      </c>
      <c r="B23" s="131">
        <f>$O$4*0.84^2*Averages!$C11*(1-Averages!$C11)/(0.84^2*Averages!$C11*(1-Averages!$C11)+(Sampling!B$9^2*(Sampling!$O$4-1)))</f>
        <v>1976.5662831923271</v>
      </c>
      <c r="C23" s="132">
        <f>$O$4*0.84^2*Averages!$C11*(1-Averages!$C11)/(0.84^2*Averages!$C11*(1-Averages!$C11)+(Sampling!C$9^2*(Sampling!$O$4-1)))</f>
        <v>1807.1713194962329</v>
      </c>
      <c r="D23" s="132">
        <f>$O$4*0.84^2*Averages!$C11*(1-Averages!$C11)/(0.84^2*Averages!$C11*(1-Averages!$C11)+(Sampling!D$9^2*(Sampling!$O$4-1)))</f>
        <v>1542.7405432215057</v>
      </c>
      <c r="E23" s="132">
        <f>$O$4*0.84^2*Averages!$C11*(1-Averages!$C11)/(0.84^2*Averages!$C11*(1-Averages!$C11)+(Sampling!E$9^2*(Sampling!$O$4-1)))</f>
        <v>1265.0759345958261</v>
      </c>
      <c r="F23" s="133">
        <f>$O$4*0.84^2*Averages!$C11*(1-Averages!$C11)/(0.84^2*Averages!$C11*(1-Averages!$C11)+(Sampling!F$9^2*(Sampling!$O$4-1)))</f>
        <v>1020.24292861992</v>
      </c>
      <c r="G23" s="134">
        <f>$O$4*1.04^2*Averages!$C11*(1-Averages!$C11)/(1.04^2*Averages!$C11*(1-Averages!$C11)+(Sampling!G$9^2*(Sampling!$O$4-1)))</f>
        <v>1984.6500969189372</v>
      </c>
      <c r="H23" s="132">
        <f>$O$4*1.04^2*Averages!$C11*(1-Averages!$C11)/(1.04^2*Averages!$C11*(1-Averages!$C11)+(Sampling!H$9^2*(Sampling!$O$4-1)))</f>
        <v>1869.8424927562894</v>
      </c>
      <c r="I23" s="132">
        <f>$O$4*1.04^2*Averages!$C11*(1-Averages!$C11)/(1.04^2*Averages!$C11*(1-Averages!$C11)+(Sampling!I$9^2*(Sampling!$O$4-1)))</f>
        <v>1675.9432917468744</v>
      </c>
      <c r="J23" s="132">
        <f>$O$4*1.04^2*Averages!$C11*(1-Averages!$C11)/(1.04^2*Averages!$C11*(1-Averages!$C11)+(Sampling!J$9^2*(Sampling!$O$4-1)))</f>
        <v>1450.3460029982266</v>
      </c>
      <c r="K23" s="133">
        <f>$O$4*1.04^2*Averages!$C11*(1-Averages!$C11)/(1.04^2*Averages!$C11*(1-Averages!$C11)+(Sampling!K$9^2*(Sampling!$O$4-1)))</f>
        <v>1229.6498537628347</v>
      </c>
      <c r="L23" s="134">
        <f>$O$4*1.28^2*Averages!$C11*(1-Averages!$C11)/(1.28^2*Averages!$C11*(1-Averages!$C11)+(Sampling!L$9^2*(Sampling!$O$4-1)))</f>
        <v>1989.8401658080008</v>
      </c>
      <c r="M23" s="132">
        <f>$O$4*1.28^2*Averages!$C11*(1-Averages!$C11)/(1.28^2*Averages!$C11*(1-Averages!$C11)+(Sampling!M$9^2*(Sampling!$O$4-1)))</f>
        <v>1912.1323743036817</v>
      </c>
      <c r="N23" s="132">
        <f>$O$4*1.28^2*Averages!$C11*(1-Averages!$C11)/(1.28^2*Averages!$C11*(1-Averages!$C11)+(Sampling!N$9^2*(Sampling!$O$4-1)))</f>
        <v>1773.6056891259238</v>
      </c>
      <c r="O23" s="132">
        <f>$O$4*1.28^2*Averages!$C11*(1-Averages!$C11)/(1.28^2*Averages!$C11*(1-Averages!$C11)+(Sampling!O$9^2*(Sampling!$O$4-1)))</f>
        <v>1599.7608469606507</v>
      </c>
      <c r="P23" s="133">
        <f>$O$4*1.28^2*Averages!$C11*(1-Averages!$C11)/(1.28^2*Averages!$C11*(1-Averages!$C11)+(Sampling!P$9^2*(Sampling!$O$4-1)))</f>
        <v>1414.853206461353</v>
      </c>
      <c r="Q23" s="134">
        <f>$O$4*1.64^2*Averages!$C11*(1-Averages!$C11)/(1.64^2*Averages!$C11*(1-Averages!$C11)+(Sampling!Q$9^2*(Sampling!$O$4-1)))</f>
        <v>1993.7987108569732</v>
      </c>
      <c r="R23" s="132">
        <f>$O$4*1.64^2*Averages!$C11*(1-Averages!$C11)/(1.64^2*Averages!$C11*(1-Averages!$C11)+(Sampling!R$9^2*(Sampling!$O$4-1)))</f>
        <v>1945.5393038088062</v>
      </c>
      <c r="S23" s="132">
        <f>$O$4*1.64^2*Averages!$C11*(1-Averages!$C11)/(1.64^2*Averages!$C11*(1-Averages!$C11)+(Sampling!S$9^2*(Sampling!$O$4-1)))</f>
        <v>1855.7055134206073</v>
      </c>
      <c r="T23" s="132">
        <f>$O$4*1.64^2*Averages!$C11*(1-Averages!$C11)/(1.64^2*Averages!$C11*(1-Averages!$C11)+(Sampling!T$9^2*(Sampling!$O$4-1)))</f>
        <v>1735.5022766375141</v>
      </c>
      <c r="U23" s="133">
        <f>$O$4*1.64^2*Averages!$C11*(1-Averages!$C11)/(1.64^2*Averages!$C11*(1-Averages!$C11)+(Sampling!U$9^2*(Sampling!$O$4-1)))</f>
        <v>1597.5291130739693</v>
      </c>
      <c r="V23" s="134">
        <f>$O$4*1.96^2*Averages!$C11*(1-Averages!$C11)/(1.96^2*Averages!$C11*(1-Averages!$C11)+(Sampling!V$9^2*(Sampling!$O$4-1)))</f>
        <v>1995.654282087205</v>
      </c>
      <c r="W23" s="132">
        <f>$O$4*1.96^2*Averages!$C11*(1-Averages!$C11)/(1.96^2*Averages!$C11*(1-Averages!$C11)+(Sampling!W$9^2*(Sampling!$O$4-1)))</f>
        <v>1961.5567921330569</v>
      </c>
      <c r="X23" s="132">
        <f>$O$4*1.96^2*Averages!$C11*(1-Averages!$C11)/(1.96^2*Averages!$C11*(1-Averages!$C11)+(Sampling!X$9^2*(Sampling!$O$4-1)))</f>
        <v>1896.7418230886817</v>
      </c>
      <c r="Y23" s="132">
        <f>$O$4*1.96^2*Averages!$C11*(1-Averages!$C11)/(1.96^2*Averages!$C11*(1-Averages!$C11)+(Sampling!Y$9^2*(Sampling!$O$4-1)))</f>
        <v>1807.1713194962329</v>
      </c>
      <c r="Z23" s="133">
        <f>$O$4*1.96^2*Averages!$C11*(1-Averages!$C11)/(1.96^2*Averages!$C11*(1-Averages!$C11)+(Sampling!Z$9^2*(Sampling!$O$4-1)))</f>
        <v>1700.123922694266</v>
      </c>
      <c r="AA23" s="134">
        <f>$O$4*2.58^2*Averages!$C11*(1-Averages!$C11)/(2.58^2*Averages!$C11*(1-Averages!$C11)+(Sampling!AA$9^2*(Sampling!$O$4-1)))</f>
        <v>1997.4896545254367</v>
      </c>
      <c r="AB23" s="132">
        <f>$O$4*2.58^2*Averages!$C11*(1-Averages!$C11)/(2.58^2*Averages!$C11*(1-Averages!$C11)+(Sampling!AB$9^2*(Sampling!$O$4-1)))</f>
        <v>1977.6315013662047</v>
      </c>
      <c r="AC23" s="132">
        <f>$O$4*2.58^2*Averages!$C11*(1-Averages!$C11)/(2.58^2*Averages!$C11*(1-Averages!$C11)+(Sampling!AC$9^2*(Sampling!$O$4-1)))</f>
        <v>1939.0766276799095</v>
      </c>
      <c r="AD23" s="132">
        <f>$O$4*2.58^2*Averages!$C11*(1-Averages!$C11)/(2.58^2*Averages!$C11*(1-Averages!$C11)+(Sampling!AD$9^2*(Sampling!$O$4-1)))</f>
        <v>1883.9829035778187</v>
      </c>
      <c r="AE23" s="133">
        <f>$O$4*2.58^2*Averages!$C11*(1-Averages!$C11)/(2.58^2*Averages!$C11*(1-Averages!$C11)+(Sampling!AE$9^2*(Sampling!$O$4-1)))</f>
        <v>1815.2168030499465</v>
      </c>
    </row>
  </sheetData>
  <mergeCells count="8">
    <mergeCell ref="A4:N4"/>
    <mergeCell ref="V8:Z8"/>
    <mergeCell ref="AA8:AE8"/>
    <mergeCell ref="B8:F8"/>
    <mergeCell ref="G8:K8"/>
    <mergeCell ref="L8:P8"/>
    <mergeCell ref="Q8:U8"/>
    <mergeCell ref="A6:U6"/>
  </mergeCells>
  <hyperlinks>
    <hyperlink ref="A2" r:id="rId1"/>
  </hyperlinks>
  <pageMargins left="0.7" right="0.7" top="0.75" bottom="0.75" header="0.3" footer="0.3"/>
  <pageSetup orientation="portrait" verticalDpi="0"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59999389629810485"/>
  </sheetPr>
  <dimension ref="A1:BY300"/>
  <sheetViews>
    <sheetView zoomScale="86" zoomScaleNormal="86" zoomScalePageLayoutView="86" workbookViewId="0">
      <selection activeCell="K7" sqref="K7"/>
    </sheetView>
  </sheetViews>
  <sheetFormatPr defaultColWidth="9.140625" defaultRowHeight="15" x14ac:dyDescent="0.25"/>
  <cols>
    <col min="1" max="1" width="9.28515625" style="9" customWidth="1"/>
    <col min="2" max="28" width="5.7109375" style="9" customWidth="1"/>
    <col min="29" max="29" width="8.85546875" style="10" bestFit="1" customWidth="1"/>
    <col min="30" max="30" width="5.7109375" style="265" customWidth="1"/>
    <col min="31" max="31" width="8.85546875" style="10" customWidth="1"/>
    <col min="32" max="32" width="5.7109375" style="9" customWidth="1"/>
    <col min="33" max="33" width="8.85546875" style="10" bestFit="1" customWidth="1"/>
    <col min="34" max="34" width="5.7109375" style="9" customWidth="1"/>
    <col min="35" max="35" width="8.85546875" style="10" bestFit="1" customWidth="1"/>
    <col min="36" max="36" width="5.7109375" customWidth="1"/>
    <col min="37" max="37" width="7.42578125" bestFit="1" customWidth="1"/>
    <col min="38" max="38" width="5.7109375" customWidth="1"/>
    <col min="39" max="39" width="8.85546875" bestFit="1" customWidth="1"/>
    <col min="40" max="40" width="5.7109375" style="271" customWidth="1"/>
    <col min="41" max="41" width="8.85546875" style="1" customWidth="1"/>
    <col min="42" max="42" width="5.7109375" style="271" customWidth="1"/>
    <col min="43" max="43" width="8.85546875" style="1" customWidth="1"/>
    <col min="44" max="44" width="5.7109375" style="271" customWidth="1"/>
    <col min="45" max="45" width="8.85546875" style="1" customWidth="1"/>
    <col min="46" max="46" width="5.7109375" customWidth="1"/>
    <col min="47" max="47" width="8.85546875" bestFit="1" customWidth="1"/>
    <col min="48" max="48" width="5.7109375" style="9" customWidth="1"/>
    <col min="49" max="49" width="8.85546875" style="10" bestFit="1" customWidth="1"/>
    <col min="50" max="50" width="5.7109375" style="9" customWidth="1"/>
    <col min="51" max="51" width="8.42578125" style="10" bestFit="1" customWidth="1"/>
    <col min="52" max="52" width="5.7109375" style="9" customWidth="1"/>
    <col min="53" max="53" width="8.85546875" style="10" bestFit="1" customWidth="1"/>
    <col min="54" max="54" width="5.7109375" style="9" customWidth="1"/>
    <col min="55" max="55" width="8.85546875" style="10" bestFit="1" customWidth="1"/>
    <col min="56" max="56" width="5.7109375" style="9" customWidth="1"/>
    <col min="57" max="57" width="8.140625" style="10" bestFit="1" customWidth="1"/>
    <col min="58" max="58" width="5.7109375" style="9" customWidth="1"/>
    <col min="59" max="59" width="8.42578125" style="10" bestFit="1" customWidth="1"/>
    <col min="60" max="60" width="5.7109375" style="9" customWidth="1"/>
    <col min="61" max="61" width="8.42578125" style="10" bestFit="1" customWidth="1"/>
    <col min="62" max="62" width="5.7109375" style="9" customWidth="1"/>
    <col min="63" max="63" width="8.85546875" style="10" bestFit="1" customWidth="1"/>
    <col min="72" max="72" width="5.28515625" style="9" customWidth="1"/>
    <col min="73" max="73" width="7.140625" style="10" customWidth="1"/>
    <col min="74" max="74" width="5.28515625" style="9" customWidth="1"/>
    <col min="75" max="75" width="7.140625" style="10" customWidth="1"/>
    <col min="76" max="76" width="5.28515625" style="9" customWidth="1"/>
    <col min="77" max="77" width="7.140625" style="10" customWidth="1"/>
    <col min="78" max="16384" width="9.140625" style="8"/>
  </cols>
  <sheetData>
    <row r="1" spans="1:77" ht="18.75" x14ac:dyDescent="0.25">
      <c r="A1" s="48" t="s">
        <v>132</v>
      </c>
      <c r="AJ1" s="1"/>
      <c r="AK1" s="1"/>
      <c r="AL1" s="1"/>
      <c r="AM1" s="1"/>
      <c r="AT1" s="1"/>
      <c r="AU1" s="1"/>
      <c r="BL1" s="1"/>
      <c r="BM1" s="1"/>
      <c r="BN1" s="1"/>
      <c r="BO1" s="1"/>
      <c r="BP1" s="1"/>
      <c r="BQ1" s="1"/>
      <c r="BR1" s="1"/>
      <c r="BS1" s="1"/>
    </row>
    <row r="2" spans="1:77" ht="15.75" x14ac:dyDescent="0.25">
      <c r="A2" s="311" t="s">
        <v>133</v>
      </c>
      <c r="AJ2" s="1"/>
      <c r="AK2" s="1"/>
      <c r="AL2" s="1"/>
      <c r="AM2" s="1"/>
      <c r="AT2" s="1"/>
      <c r="AU2" s="1"/>
      <c r="BL2" s="1"/>
      <c r="BM2" s="1"/>
      <c r="BN2" s="1"/>
      <c r="BO2" s="1"/>
      <c r="BP2" s="1"/>
      <c r="BQ2" s="1"/>
      <c r="BR2" s="1"/>
      <c r="BS2" s="1"/>
    </row>
    <row r="3" spans="1:77" x14ac:dyDescent="0.25">
      <c r="AJ3" s="1"/>
      <c r="AK3" s="1"/>
      <c r="AL3" s="1"/>
      <c r="AM3" s="1"/>
      <c r="AT3" s="1"/>
      <c r="AU3" s="1"/>
      <c r="BL3" s="1"/>
      <c r="BM3" s="1"/>
      <c r="BN3" s="1"/>
      <c r="BO3" s="1"/>
      <c r="BP3" s="1"/>
      <c r="BQ3" s="1"/>
      <c r="BR3" s="1"/>
      <c r="BS3" s="1"/>
    </row>
    <row r="4" spans="1:77" ht="27.75" customHeight="1" x14ac:dyDescent="0.25">
      <c r="A4" s="389" t="s">
        <v>109</v>
      </c>
      <c r="B4" s="389"/>
      <c r="C4" s="389"/>
      <c r="D4" s="389"/>
      <c r="E4" s="389"/>
      <c r="F4" s="389"/>
      <c r="G4" s="389"/>
      <c r="H4" s="389"/>
      <c r="I4" s="389"/>
      <c r="J4" s="389"/>
      <c r="K4" s="389"/>
      <c r="L4" s="389"/>
      <c r="M4" s="389"/>
      <c r="N4" s="389"/>
      <c r="O4" s="389"/>
      <c r="P4" s="389"/>
      <c r="Q4" s="389"/>
      <c r="R4" s="389"/>
      <c r="S4" s="389"/>
      <c r="T4" s="389"/>
      <c r="U4" s="389"/>
      <c r="V4" s="389"/>
      <c r="W4" s="389"/>
      <c r="X4" s="389"/>
      <c r="Y4" s="389"/>
      <c r="Z4" s="389"/>
      <c r="AA4" s="389"/>
      <c r="AB4" s="58"/>
      <c r="AC4" s="59"/>
      <c r="AD4" s="266"/>
      <c r="AE4" s="59"/>
      <c r="AF4" s="58"/>
      <c r="AG4" s="59"/>
      <c r="AH4" s="58"/>
      <c r="AI4" s="59"/>
      <c r="AJ4" s="57"/>
      <c r="AK4" s="57"/>
      <c r="AL4" s="57"/>
      <c r="AM4" s="57"/>
      <c r="AN4" s="272"/>
      <c r="AO4" s="57"/>
      <c r="AP4" s="272"/>
      <c r="AQ4" s="57"/>
      <c r="AR4" s="272"/>
      <c r="AS4" s="57"/>
      <c r="AT4" s="58"/>
      <c r="AU4" s="59"/>
      <c r="AV4" s="58"/>
      <c r="AW4" s="59"/>
      <c r="AX4" s="57"/>
      <c r="AY4" s="57"/>
      <c r="AZ4" s="57"/>
      <c r="BA4" s="57"/>
      <c r="BB4" s="57"/>
      <c r="BC4" s="57"/>
      <c r="BD4" s="58"/>
      <c r="BE4" s="59"/>
      <c r="BF4" s="58"/>
      <c r="BG4" s="59"/>
      <c r="BH4" s="58"/>
      <c r="BI4" s="59"/>
      <c r="BJ4" s="58"/>
      <c r="BK4" s="59"/>
      <c r="BL4" s="8"/>
      <c r="BM4" s="8"/>
      <c r="BN4" s="8"/>
      <c r="BO4" s="8"/>
      <c r="BP4" s="8"/>
      <c r="BQ4" s="8"/>
      <c r="BR4" s="8"/>
      <c r="BS4" s="8"/>
      <c r="BT4" s="8"/>
      <c r="BU4" s="8"/>
      <c r="BV4" s="8"/>
      <c r="BW4" s="8"/>
      <c r="BX4" s="8"/>
      <c r="BY4" s="8"/>
    </row>
    <row r="5" spans="1:77" x14ac:dyDescent="0.25">
      <c r="A5" s="85" t="s">
        <v>116</v>
      </c>
      <c r="B5" s="383" t="s">
        <v>115</v>
      </c>
      <c r="C5" s="383"/>
      <c r="D5" s="383"/>
      <c r="E5" s="383"/>
      <c r="F5" s="383"/>
      <c r="G5" s="383"/>
      <c r="H5" s="383"/>
      <c r="I5" s="383"/>
      <c r="J5" s="383"/>
      <c r="K5" s="383"/>
      <c r="L5" s="383"/>
      <c r="M5" s="383"/>
      <c r="N5" s="383"/>
      <c r="O5" s="383"/>
      <c r="P5" s="383"/>
      <c r="Q5" s="383"/>
      <c r="R5" s="383"/>
      <c r="S5" s="383"/>
      <c r="T5" s="383"/>
      <c r="U5" s="383"/>
      <c r="V5" s="383"/>
      <c r="W5" s="383"/>
      <c r="X5" s="383"/>
      <c r="Y5" s="383"/>
      <c r="Z5" s="383"/>
      <c r="AA5" s="383"/>
      <c r="AB5" s="382"/>
      <c r="AC5" s="383"/>
      <c r="AD5" s="383"/>
      <c r="AE5" s="383"/>
      <c r="AF5" s="383"/>
      <c r="AG5" s="383"/>
      <c r="AH5" s="383"/>
      <c r="AI5" s="384"/>
      <c r="AJ5" s="382" t="s">
        <v>113</v>
      </c>
      <c r="AK5" s="383"/>
      <c r="AL5" s="383"/>
      <c r="AM5" s="383"/>
      <c r="AN5" s="383"/>
      <c r="AO5" s="383"/>
      <c r="AP5" s="383"/>
      <c r="AQ5" s="383"/>
      <c r="AR5" s="383"/>
      <c r="AS5" s="383"/>
      <c r="AT5" s="383"/>
      <c r="AU5" s="383"/>
      <c r="AV5" s="383"/>
      <c r="AW5" s="384"/>
      <c r="AX5" s="382" t="s">
        <v>114</v>
      </c>
      <c r="AY5" s="383"/>
      <c r="AZ5" s="383"/>
      <c r="BA5" s="383"/>
      <c r="BB5" s="383"/>
      <c r="BC5" s="390"/>
      <c r="BD5" s="382" t="s">
        <v>91</v>
      </c>
      <c r="BE5" s="383"/>
      <c r="BF5" s="383"/>
      <c r="BG5" s="383"/>
      <c r="BH5" s="383"/>
      <c r="BI5" s="383"/>
      <c r="BJ5" s="383"/>
      <c r="BK5" s="384"/>
      <c r="BL5" s="8"/>
      <c r="BM5" s="8"/>
      <c r="BN5" s="8"/>
      <c r="BO5" s="8"/>
      <c r="BP5" s="8"/>
      <c r="BQ5" s="8"/>
      <c r="BR5" s="8"/>
      <c r="BS5" s="8"/>
      <c r="BT5" s="8"/>
      <c r="BU5" s="8"/>
      <c r="BV5" s="8"/>
      <c r="BW5" s="8"/>
      <c r="BX5" s="8"/>
      <c r="BY5" s="8"/>
    </row>
    <row r="6" spans="1:77" ht="129" customHeight="1" x14ac:dyDescent="0.2">
      <c r="A6" s="60"/>
      <c r="B6" s="371" t="s">
        <v>187</v>
      </c>
      <c r="C6" s="372"/>
      <c r="D6" s="372"/>
      <c r="E6" s="372"/>
      <c r="F6" s="371" t="s">
        <v>150</v>
      </c>
      <c r="G6" s="372"/>
      <c r="H6" s="373"/>
      <c r="I6" s="372" t="s">
        <v>152</v>
      </c>
      <c r="J6" s="372"/>
      <c r="K6" s="371" t="s">
        <v>153</v>
      </c>
      <c r="L6" s="373"/>
      <c r="M6" s="372" t="s">
        <v>154</v>
      </c>
      <c r="N6" s="373"/>
      <c r="O6" s="374" t="s">
        <v>190</v>
      </c>
      <c r="P6" s="375"/>
      <c r="Q6" s="376" t="s">
        <v>155</v>
      </c>
      <c r="R6" s="375"/>
      <c r="S6" s="371" t="s">
        <v>156</v>
      </c>
      <c r="T6" s="373"/>
      <c r="U6" s="371" t="s">
        <v>157</v>
      </c>
      <c r="V6" s="377"/>
      <c r="W6" s="372" t="s">
        <v>158</v>
      </c>
      <c r="X6" s="372"/>
      <c r="Y6" s="378"/>
      <c r="Z6" s="372"/>
      <c r="AA6" s="379"/>
      <c r="AB6" s="387" t="s">
        <v>2</v>
      </c>
      <c r="AC6" s="386"/>
      <c r="AD6" s="385" t="s">
        <v>169</v>
      </c>
      <c r="AE6" s="386"/>
      <c r="AF6" s="385" t="s">
        <v>70</v>
      </c>
      <c r="AG6" s="386"/>
      <c r="AH6" s="385" t="s">
        <v>71</v>
      </c>
      <c r="AI6" s="391"/>
      <c r="AJ6" s="387" t="s">
        <v>6</v>
      </c>
      <c r="AK6" s="386"/>
      <c r="AL6" s="385" t="s">
        <v>68</v>
      </c>
      <c r="AM6" s="388"/>
      <c r="AN6" s="380" t="s">
        <v>7</v>
      </c>
      <c r="AO6" s="381"/>
      <c r="AP6" s="388" t="s">
        <v>135</v>
      </c>
      <c r="AQ6" s="388"/>
      <c r="AR6" s="380" t="s">
        <v>136</v>
      </c>
      <c r="AS6" s="386"/>
      <c r="AT6" s="385" t="s">
        <v>137</v>
      </c>
      <c r="AU6" s="386"/>
      <c r="AV6" s="385" t="s">
        <v>138</v>
      </c>
      <c r="AW6" s="391"/>
      <c r="AX6" s="387" t="s">
        <v>4</v>
      </c>
      <c r="AY6" s="386"/>
      <c r="AZ6" s="385" t="s">
        <v>9</v>
      </c>
      <c r="BA6" s="386"/>
      <c r="BB6" s="385" t="s">
        <v>10</v>
      </c>
      <c r="BC6" s="391"/>
      <c r="BD6" s="387" t="s">
        <v>139</v>
      </c>
      <c r="BE6" s="386"/>
      <c r="BF6" s="385" t="s">
        <v>140</v>
      </c>
      <c r="BG6" s="386"/>
      <c r="BH6" s="385" t="s">
        <v>141</v>
      </c>
      <c r="BI6" s="386"/>
      <c r="BJ6" s="385" t="s">
        <v>142</v>
      </c>
      <c r="BK6" s="391"/>
      <c r="BL6" s="8"/>
      <c r="BM6" s="8"/>
      <c r="BN6" s="8"/>
      <c r="BO6" s="8"/>
      <c r="BP6" s="8"/>
      <c r="BQ6" s="8"/>
      <c r="BR6" s="8"/>
      <c r="BS6" s="8"/>
      <c r="BT6" s="8"/>
      <c r="BU6" s="8"/>
      <c r="BV6" s="8"/>
      <c r="BW6" s="8"/>
      <c r="BX6" s="8"/>
      <c r="BY6" s="8"/>
    </row>
    <row r="7" spans="1:77" ht="153" customHeight="1" x14ac:dyDescent="0.2">
      <c r="A7" s="84" t="s">
        <v>12</v>
      </c>
      <c r="B7" s="70" t="s">
        <v>167</v>
      </c>
      <c r="C7" s="71" t="s">
        <v>168</v>
      </c>
      <c r="D7" s="71" t="s">
        <v>117</v>
      </c>
      <c r="E7" s="71" t="s">
        <v>149</v>
      </c>
      <c r="F7" s="70" t="s">
        <v>188</v>
      </c>
      <c r="G7" s="71" t="s">
        <v>151</v>
      </c>
      <c r="H7" s="74" t="s">
        <v>189</v>
      </c>
      <c r="I7" s="71" t="s">
        <v>1</v>
      </c>
      <c r="J7" s="71" t="s">
        <v>0</v>
      </c>
      <c r="K7" s="70" t="s">
        <v>1</v>
      </c>
      <c r="L7" s="74" t="s">
        <v>0</v>
      </c>
      <c r="M7" s="71" t="s">
        <v>1</v>
      </c>
      <c r="N7" s="71" t="s">
        <v>0</v>
      </c>
      <c r="O7" s="72" t="s">
        <v>1</v>
      </c>
      <c r="P7" s="261" t="s">
        <v>0</v>
      </c>
      <c r="Q7" s="73" t="s">
        <v>1</v>
      </c>
      <c r="R7" s="71" t="s">
        <v>0</v>
      </c>
      <c r="S7" s="70" t="s">
        <v>1</v>
      </c>
      <c r="T7" s="74" t="s">
        <v>0</v>
      </c>
      <c r="U7" s="70" t="s">
        <v>1</v>
      </c>
      <c r="V7" s="263" t="s">
        <v>0</v>
      </c>
      <c r="W7" s="71" t="s">
        <v>159</v>
      </c>
      <c r="X7" s="71" t="s">
        <v>160</v>
      </c>
      <c r="Y7" s="262" t="s">
        <v>162</v>
      </c>
      <c r="Z7" s="71" t="s">
        <v>164</v>
      </c>
      <c r="AA7" s="71" t="s">
        <v>166</v>
      </c>
      <c r="AB7" s="67" t="s">
        <v>3</v>
      </c>
      <c r="AC7" s="62" t="s">
        <v>61</v>
      </c>
      <c r="AD7" s="267" t="s">
        <v>3</v>
      </c>
      <c r="AE7" s="65" t="s">
        <v>61</v>
      </c>
      <c r="AF7" s="63" t="s">
        <v>3</v>
      </c>
      <c r="AG7" s="62" t="s">
        <v>61</v>
      </c>
      <c r="AH7" s="63" t="s">
        <v>3</v>
      </c>
      <c r="AI7" s="64" t="s">
        <v>61</v>
      </c>
      <c r="AJ7" s="67" t="s">
        <v>3</v>
      </c>
      <c r="AK7" s="62" t="s">
        <v>61</v>
      </c>
      <c r="AL7" s="61" t="s">
        <v>3</v>
      </c>
      <c r="AM7" s="65" t="s">
        <v>61</v>
      </c>
      <c r="AN7" s="278" t="s">
        <v>3</v>
      </c>
      <c r="AO7" s="274" t="s">
        <v>61</v>
      </c>
      <c r="AP7" s="267" t="s">
        <v>3</v>
      </c>
      <c r="AQ7" s="65" t="s">
        <v>61</v>
      </c>
      <c r="AR7" s="278" t="s">
        <v>3</v>
      </c>
      <c r="AS7" s="283" t="s">
        <v>61</v>
      </c>
      <c r="AT7" s="63" t="s">
        <v>3</v>
      </c>
      <c r="AU7" s="62" t="s">
        <v>61</v>
      </c>
      <c r="AV7" s="63" t="s">
        <v>3</v>
      </c>
      <c r="AW7" s="66" t="s">
        <v>61</v>
      </c>
      <c r="AX7" s="67" t="s">
        <v>3</v>
      </c>
      <c r="AY7" s="65" t="s">
        <v>61</v>
      </c>
      <c r="AZ7" s="63" t="s">
        <v>3</v>
      </c>
      <c r="BA7" s="62" t="s">
        <v>61</v>
      </c>
      <c r="BB7" s="61" t="s">
        <v>3</v>
      </c>
      <c r="BC7" s="65" t="s">
        <v>61</v>
      </c>
      <c r="BD7" s="67" t="s">
        <v>3</v>
      </c>
      <c r="BE7" s="62" t="s">
        <v>61</v>
      </c>
      <c r="BF7" s="61" t="s">
        <v>3</v>
      </c>
      <c r="BG7" s="65" t="s">
        <v>61</v>
      </c>
      <c r="BH7" s="63" t="s">
        <v>3</v>
      </c>
      <c r="BI7" s="62" t="s">
        <v>61</v>
      </c>
      <c r="BJ7" s="63" t="s">
        <v>3</v>
      </c>
      <c r="BK7" s="66" t="s">
        <v>61</v>
      </c>
      <c r="BL7" s="8"/>
      <c r="BM7" s="8"/>
      <c r="BN7" s="8"/>
      <c r="BO7" s="8"/>
      <c r="BP7" s="8"/>
      <c r="BQ7" s="8"/>
      <c r="BR7" s="8"/>
      <c r="BS7" s="8"/>
      <c r="BT7" s="8"/>
      <c r="BU7" s="8"/>
      <c r="BV7" s="8"/>
      <c r="BW7" s="8"/>
      <c r="BX7" s="8"/>
      <c r="BY7" s="8"/>
    </row>
    <row r="8" spans="1:77" ht="12.75" customHeight="1" x14ac:dyDescent="0.25">
      <c r="A8" s="76" t="s">
        <v>16</v>
      </c>
      <c r="B8" s="214" t="s">
        <v>17</v>
      </c>
      <c r="C8" s="75" t="s">
        <v>18</v>
      </c>
      <c r="D8" s="75" t="s">
        <v>19</v>
      </c>
      <c r="E8" s="75" t="s">
        <v>20</v>
      </c>
      <c r="F8" s="214" t="s">
        <v>21</v>
      </c>
      <c r="G8" s="75" t="s">
        <v>22</v>
      </c>
      <c r="H8" s="76" t="s">
        <v>23</v>
      </c>
      <c r="I8" s="75" t="s">
        <v>24</v>
      </c>
      <c r="J8" s="75" t="s">
        <v>25</v>
      </c>
      <c r="K8" s="214" t="s">
        <v>26</v>
      </c>
      <c r="L8" s="76" t="s">
        <v>27</v>
      </c>
      <c r="M8" s="75" t="s">
        <v>28</v>
      </c>
      <c r="N8" s="76" t="s">
        <v>29</v>
      </c>
      <c r="O8" s="287" t="s">
        <v>30</v>
      </c>
      <c r="P8" s="288" t="s">
        <v>31</v>
      </c>
      <c r="Q8" s="77" t="s">
        <v>32</v>
      </c>
      <c r="R8" s="75" t="s">
        <v>33</v>
      </c>
      <c r="S8" s="214" t="s">
        <v>34</v>
      </c>
      <c r="T8" s="76" t="s">
        <v>35</v>
      </c>
      <c r="U8" s="214" t="s">
        <v>36</v>
      </c>
      <c r="V8" s="76" t="s">
        <v>37</v>
      </c>
      <c r="W8" s="75" t="s">
        <v>38</v>
      </c>
      <c r="X8" s="75" t="s">
        <v>39</v>
      </c>
      <c r="Y8" s="75" t="s">
        <v>161</v>
      </c>
      <c r="Z8" s="75" t="s">
        <v>163</v>
      </c>
      <c r="AA8" s="75" t="s">
        <v>165</v>
      </c>
      <c r="AB8" s="78" t="s">
        <v>78</v>
      </c>
      <c r="AC8" s="79" t="s">
        <v>79</v>
      </c>
      <c r="AD8" s="268" t="s">
        <v>170</v>
      </c>
      <c r="AE8" s="83" t="s">
        <v>171</v>
      </c>
      <c r="AF8" s="80" t="s">
        <v>74</v>
      </c>
      <c r="AG8" s="79" t="s">
        <v>75</v>
      </c>
      <c r="AH8" s="80" t="s">
        <v>76</v>
      </c>
      <c r="AI8" s="81" t="s">
        <v>77</v>
      </c>
      <c r="AJ8" s="78" t="s">
        <v>46</v>
      </c>
      <c r="AK8" s="79" t="s">
        <v>53</v>
      </c>
      <c r="AL8" s="82" t="s">
        <v>172</v>
      </c>
      <c r="AM8" s="83" t="s">
        <v>173</v>
      </c>
      <c r="AN8" s="279" t="s">
        <v>47</v>
      </c>
      <c r="AO8" s="275" t="s">
        <v>54</v>
      </c>
      <c r="AP8" s="268" t="s">
        <v>174</v>
      </c>
      <c r="AQ8" s="83" t="s">
        <v>175</v>
      </c>
      <c r="AR8" s="279" t="s">
        <v>176</v>
      </c>
      <c r="AS8" s="79" t="s">
        <v>177</v>
      </c>
      <c r="AT8" s="80" t="s">
        <v>178</v>
      </c>
      <c r="AU8" s="79" t="s">
        <v>179</v>
      </c>
      <c r="AV8" s="80" t="s">
        <v>180</v>
      </c>
      <c r="AW8" s="81" t="s">
        <v>181</v>
      </c>
      <c r="AX8" s="78" t="s">
        <v>41</v>
      </c>
      <c r="AY8" s="83" t="s">
        <v>42</v>
      </c>
      <c r="AZ8" s="80" t="s">
        <v>43</v>
      </c>
      <c r="BA8" s="79" t="s">
        <v>44</v>
      </c>
      <c r="BB8" s="82" t="s">
        <v>45</v>
      </c>
      <c r="BC8" s="83" t="s">
        <v>52</v>
      </c>
      <c r="BD8" s="78" t="s">
        <v>48</v>
      </c>
      <c r="BE8" s="79" t="s">
        <v>55</v>
      </c>
      <c r="BF8" s="82" t="s">
        <v>49</v>
      </c>
      <c r="BG8" s="83" t="s">
        <v>56</v>
      </c>
      <c r="BH8" s="80" t="s">
        <v>50</v>
      </c>
      <c r="BI8" s="79" t="s">
        <v>57</v>
      </c>
      <c r="BJ8" s="80" t="s">
        <v>51</v>
      </c>
      <c r="BK8" s="81" t="s">
        <v>58</v>
      </c>
      <c r="BL8" s="8"/>
      <c r="BM8" s="8"/>
      <c r="BN8" s="8"/>
      <c r="BO8" s="8"/>
      <c r="BP8" s="8"/>
      <c r="BQ8" s="8"/>
      <c r="BR8" s="8"/>
      <c r="BS8" s="8"/>
      <c r="BT8" s="8"/>
      <c r="BU8" s="8"/>
      <c r="BV8" s="8"/>
      <c r="BW8" s="8"/>
      <c r="BX8" s="8"/>
      <c r="BY8" s="8"/>
    </row>
    <row r="9" spans="1:77" ht="14.25" x14ac:dyDescent="0.2">
      <c r="A9" s="68">
        <v>1</v>
      </c>
      <c r="B9" s="101"/>
      <c r="C9" s="102"/>
      <c r="D9" s="102"/>
      <c r="E9" s="102" t="s">
        <v>119</v>
      </c>
      <c r="F9" s="101"/>
      <c r="G9" s="102" t="s">
        <v>119</v>
      </c>
      <c r="H9" s="103"/>
      <c r="I9" s="102"/>
      <c r="J9" s="102" t="s">
        <v>119</v>
      </c>
      <c r="K9" s="101" t="s">
        <v>119</v>
      </c>
      <c r="L9" s="103"/>
      <c r="M9" s="102" t="s">
        <v>119</v>
      </c>
      <c r="N9" s="103"/>
      <c r="O9" s="101"/>
      <c r="P9" s="103" t="s">
        <v>119</v>
      </c>
      <c r="Q9" s="102" t="s">
        <v>119</v>
      </c>
      <c r="R9" s="102"/>
      <c r="S9" s="101" t="s">
        <v>119</v>
      </c>
      <c r="T9" s="103"/>
      <c r="U9" s="101" t="s">
        <v>119</v>
      </c>
      <c r="V9" s="103"/>
      <c r="W9" s="102"/>
      <c r="X9" s="102"/>
      <c r="Y9" s="102"/>
      <c r="Z9" s="102" t="s">
        <v>119</v>
      </c>
      <c r="AA9" s="102"/>
      <c r="AB9" s="104">
        <f>IF(AND(COUNTBLANK($B9:$E9)=3,COUNTBLANK($F9:$H9)=2,COUNTBLANK($I9:$J9)=1,COUNTBLANK($K9:$L9)=1,COUNTBLANK($M9:$N9)=1,COUNTBLANK($O9:$P9)=1,COUNTBLANK($Q9:$R9)=1,COUNTBLANK($S9:$T9)=1,COUNTBLANK($U9:$V9)=1,COUNTBLANK($W9:$AA9)=4),IF(Data!$B9&lt;&gt;"",Scoring!$D$7)+IF(Data!$C9&lt;&gt;"",Scoring!$D$8)+IF(Data!$D9&lt;&gt;"",Scoring!$D$9)+IF(Data!$E9&lt;&gt;"",Scoring!$D$10)+IF(Data!$F9&lt;&gt;"",Scoring!$D$11)+IF(Data!$G9&lt;&gt;"",Scoring!$D$12)+IF(Data!$H9&lt;&gt;"",Scoring!$D$13)+IF(Data!$I9&lt;&gt;"",Scoring!$D$14)+IF(Data!$J9&lt;&gt;"",Scoring!$D$15)+IF(Data!$K9&lt;&gt;"",Scoring!$D$16)+IF(Data!$L9&lt;&gt;"",Scoring!$D$17)+IF(Data!$M9&lt;&gt;"",Scoring!$D$18)+IF(Data!$N9&lt;&gt;"",Scoring!$D$19)+IF(Data!$O9&lt;&gt;"",Scoring!$D$20)+IF(Data!$P9&lt;&gt;"",Scoring!$D$21)+IF(Data!$Q9&lt;&gt;"",Scoring!$D$22)+IF(Data!$R9&lt;&gt;"",Scoring!$D$23)+IF(Data!$S9&lt;&gt;"",Scoring!$D$24)+IF(Data!T9&lt;&gt;"",Scoring!$D$25)+IF(Data!$U9&lt;&gt;"",Scoring!$D$26)+IF(Data!$V9&lt;&gt;"",Scoring!$D$27)+IF(Data!$W9&lt;&gt;"",Scoring!$D$28)+IF(Data!$X9&lt;&gt;"",Scoring!$D$29)+IF(Data!$Y9&lt;&gt;"",Scoring!$D$30)+IF(Data!$Z9&lt;&gt;"",Scoring!$D$31)+IF(Data!$AA9&lt;&gt;"",Scoring!$D$32),"")</f>
        <v>61</v>
      </c>
      <c r="AC9" s="105">
        <f>IF(AB9&lt;&gt;"",LOOKUP(AB9,Likelihoods!$A$7:$A$107,Likelihoods!B$7:B$107),"")</f>
        <v>2.4134781837629099E-2</v>
      </c>
      <c r="AD9" s="269">
        <f>IF(AND(COUNTBLANK($B9:$E9)=3,COUNTBLANK($F9:$H9)=2,COUNTBLANK($I9:$J9)=1,COUNTBLANK($K9:$L9)=1,COUNTBLANK($M9:$N9)=1,COUNTBLANK($O9:$P9)=1,COUNTBLANK($Q9:$R9)=1,COUNTBLANK($S9:$T9)=1,COUNTBLANK($U9:$V9)=1,COUNTBLANK($W9:$AA9)=4),IF(Data!$B9&lt;&gt;"",Scoring!$E$7)+IF(Data!$C9&lt;&gt;"",Scoring!$E$8)+IF(Data!$D9&lt;&gt;"",Scoring!$E$9)+IF(Data!$E9&lt;&gt;"",Scoring!$E$10)+IF(Data!$F9&lt;&gt;"",Scoring!$E$11)+IF(Data!$G9&lt;&gt;"",Scoring!$E$12)+IF(Data!$H9&lt;&gt;"",Scoring!$E$13)+IF(Data!$I9&lt;&gt;"",Scoring!$E$14)+IF(Data!$J9&lt;&gt;"",Scoring!$E$15)+IF(Data!$K9&lt;&gt;"",Scoring!$E$16)+IF(Data!$L9&lt;&gt;"",Scoring!$E$17)+IF(Data!$M9&lt;&gt;"",Scoring!$E$18)+IF(Data!$N9&lt;&gt;"",Scoring!$E$19)+IF(Data!$O9&lt;&gt;"",Scoring!$E$20)+IF(Data!$P9&lt;&gt;"",Scoring!$E$21)+IF(Data!$Q9&lt;&gt;"",Scoring!$E$22)+IF(Data!$R9&lt;&gt;"",Scoring!$E$23)+IF(Data!$S9&lt;&gt;"",Scoring!$E$24)+IF(Data!V9&lt;&gt;"",Scoring!$E$25)+IF(Data!$U9&lt;&gt;"",Scoring!$E$26)+IF(Data!$V9&lt;&gt;"",Scoring!$E$27)+IF(Data!$W9&lt;&gt;"",Scoring!$E$28)+IF(Data!$X9&lt;&gt;"",Scoring!$E$29)+IF(Data!$Y9&lt;&gt;"",Scoring!$E$30)+IF(Data!$Z9&lt;&gt;"",Scoring!$E$31)+IF(Data!$AA9&lt;&gt;"",Scoring!$E$32),"")</f>
        <v>67</v>
      </c>
      <c r="AE9" s="105">
        <f>IF(AD9&lt;&gt;"",LOOKUP(AD9,Likelihoods!$A$7:$A$107,Likelihoods!C$7:C$107),"")</f>
        <v>1.2159106062133601E-3</v>
      </c>
      <c r="AF9" s="102">
        <f>IF(AND(COUNTBLANK($B9:$E9)=3,COUNTBLANK($F9:$H9)=2,COUNTBLANK($I9:$J9)=1,COUNTBLANK($K9:$L9)=1,COUNTBLANK($M9:$N9)=1,COUNTBLANK($O9:$P9)=1,COUNTBLANK($Q9:$R9)=1,COUNTBLANK($S9:$T9)=1,COUNTBLANK($U9:$V9)=1,COUNTBLANK($W9:$AA9)=4),IF(Data!$B9&lt;&gt;"",Scoring!$F$7)+IF(Data!$C9&lt;&gt;"",Scoring!$F$8)+IF(Data!$D9&lt;&gt;"",Scoring!$F$9)+IF(Data!$E9&lt;&gt;"",Scoring!$F$10)+IF(Data!$F9&lt;&gt;"",Scoring!$F$11)+IF(Data!$G9&lt;&gt;"",Scoring!$F$12)+IF(Data!$H9&lt;&gt;"",Scoring!$F$13)+IF(Data!$I9&lt;&gt;"",Scoring!$F$14)+IF(Data!$J9&lt;&gt;"",Scoring!$F$15)+IF(Data!$K9&lt;&gt;"",Scoring!$F$16)+IF(Data!$L9&lt;&gt;"",Scoring!$F$17)+IF(Data!$M9&lt;&gt;"",Scoring!$F$18)+IF(Data!$N9&lt;&gt;"",Scoring!$F$19)+IF(Data!$O9&lt;&gt;"",Scoring!$F$20)+IF(Data!$P9&lt;&gt;"",Scoring!$F$21)+IF(Data!$Q9&lt;&gt;"",Scoring!$F$22)+IF(Data!$R9&lt;&gt;"",Scoring!$F$23)+IF(Data!$S9&lt;&gt;"",Scoring!$F$24)+IF(Data!T9&lt;&gt;"",Scoring!$F$25)+IF(Data!$U9&lt;&gt;"",Scoring!$F$26)+IF(Data!$V9&lt;&gt;"",Scoring!$F$27)+IF(Data!$W9&lt;&gt;"",Scoring!$F$28)+IF(Data!$X9&lt;&gt;"",Scoring!$F$29)+IF(Data!$Y9&lt;&gt;"",Scoring!$F$30)+IF(Data!$Z9&lt;&gt;"",Scoring!$F$31)+IF(Data!$AA9&lt;&gt;"",Scoring!$F$32),"")</f>
        <v>59</v>
      </c>
      <c r="AG9" s="105">
        <f>IF(AF9&lt;&gt;"",LOOKUP(AF9,Likelihoods!$A$7:$A$107,Likelihoods!D$7:D$107),"")</f>
        <v>7.9952333421540497E-2</v>
      </c>
      <c r="AH9" s="102">
        <f>IF(AND(COUNTBLANK($B9:$E9)=3,COUNTBLANK($F9:$H9)=2,COUNTBLANK($I9:$J9)=1,COUNTBLANK($K9:$L9)=1,COUNTBLANK($M9:$N9)=1,COUNTBLANK($O9:$P9)=1,COUNTBLANK($Q9:$R9)=1,COUNTBLANK($S9:$T9)=1,COUNTBLANK($U9:$V9)=1,COUNTBLANK($W9:$AA9)=4),IF(Data!$B9&lt;&gt;"",Scoring!$G$7)+IF(Data!$C9&lt;&gt;"",Scoring!$G$8)+IF(Data!$D9&lt;&gt;"",Scoring!$G$9)+IF(Data!$E9&lt;&gt;"",Scoring!$G$10)+IF(Data!$F9&lt;&gt;"",Scoring!$G$11)+IF(Data!$G9&lt;&gt;"",Scoring!$G$12)+IF(Data!$H9&lt;&gt;"",Scoring!$G$13)+IF(Data!$I9&lt;&gt;"",Scoring!$G$14)+IF(Data!$J9&lt;&gt;"",Scoring!$G$15)+IF(Data!$K9&lt;&gt;"",Scoring!$G$16)+IF(Data!$L9&lt;&gt;"",Scoring!$G$17)+IF(Data!$M9&lt;&gt;"",Scoring!$G$18)+IF(Data!$N9&lt;&gt;"",Scoring!$G$19)+IF(Data!$O9&lt;&gt;"",Scoring!$G$20)+IF(Data!$P9&lt;&gt;"",Scoring!$G$21)+IF(Data!$Q9&lt;&gt;"",Scoring!$G$22)+IF(Data!$R9&lt;&gt;"",Scoring!$G$23)+IF(Data!$S9&lt;&gt;"",Scoring!$G$24)+IF(Data!T9&lt;&gt;"",Scoring!$G$25)+IF(Data!$U9&lt;&gt;"",Scoring!$G$26)+IF(Data!$V9&lt;&gt;"",Scoring!$G$27)+IF(Data!$W9&lt;&gt;"",Scoring!$G$28)+IF(Data!$X9&lt;&gt;"",Scoring!$G$29)+IF(Data!$Y9&lt;&gt;"",Scoring!$G$30)+IF(Data!$Z9&lt;&gt;"",Scoring!$G$31)+IF(Data!$AA9&lt;&gt;"",Scoring!$G$32),"")</f>
        <v>57</v>
      </c>
      <c r="AI9" s="106">
        <f>IF(AH9&lt;&gt;"",LOOKUP(AH9,Likelihoods!$A$7:$A$107,Likelihoods!E$7:E$107),"")</f>
        <v>0.195457790047352</v>
      </c>
      <c r="AJ9" s="104">
        <f>IF(AND(COUNTBLANK($B9:$E9)=3,COUNTBLANK($F9:$H9)=2,COUNTBLANK($I9:$J9)=1,COUNTBLANK($K9:$L9)=1,COUNTBLANK($M9:$N9)=1,COUNTBLANK($O9:$P9)=1,COUNTBLANK($Q9:$R9)=1,COUNTBLANK($S9:$T9)=1,COUNTBLANK($U9:$V9)=1,COUNTBLANK($W9:$AA9)=4),IF(Data!$B9&lt;&gt;"",Scoring!$H$7)+IF(Data!$C9&lt;&gt;"",Scoring!$H$8)+IF(Data!$D9&lt;&gt;"",Scoring!$H$9)+IF(Data!$E9&lt;&gt;"",Scoring!$H$10)+IF(Data!$F9&lt;&gt;"",Scoring!$H$11)+IF(Data!$G9&lt;&gt;"",Scoring!$H$12)+IF(Data!$H9&lt;&gt;"",Scoring!$H$13)+IF(Data!$I9&lt;&gt;"",Scoring!$H$14)+IF(Data!$J9&lt;&gt;"",Scoring!$H$15)+IF(Data!$K9&lt;&gt;"",Scoring!$H$16)+IF(Data!$L9&lt;&gt;"",Scoring!$H$17)+IF(Data!$M9&lt;&gt;"",Scoring!$H$18)+IF(Data!$N9&lt;&gt;"",Scoring!$H$19)+IF(Data!$O9&lt;&gt;"",Scoring!$H$20)+IF(Data!$P9&lt;&gt;"",Scoring!$H$21)+IF(Data!$Q9&lt;&gt;"",Scoring!$H$22)+IF(Data!$R9&lt;&gt;"",Scoring!$H$23)+IF(Data!$S9&lt;&gt;"",Scoring!$H$24)+IF(Data!T9&lt;&gt;"",Scoring!$H$25)+IF(Data!$U9&lt;&gt;"",Scoring!$H$26)+IF(Data!$V9&lt;&gt;"",Scoring!$H$27)+IF(Data!$W9&lt;&gt;"",Scoring!$H$28)+IF(Data!$X9&lt;&gt;"",Scoring!$H$29)+IF(Data!$Y9&lt;&gt;"",Scoring!$H$30)+IF(Data!$Z9&lt;&gt;"",Scoring!$H$31)+IF(Data!$AA9&lt;&gt;"",Scoring!$H$32),"")</f>
        <v>71</v>
      </c>
      <c r="AK9" s="105">
        <f>IF(AJ9&lt;&gt;"",LOOKUP(AJ9,Likelihoods!$A$7:$A$107,Likelihoods!F$7:F$107),"")</f>
        <v>9.2157394280355698E-4</v>
      </c>
      <c r="AL9" s="102">
        <f>IF(AND(COUNTBLANK($B9:$E9)=3,COUNTBLANK($F9:$H9)=2,COUNTBLANK($I9:$J9)=1,COUNTBLANK($K9:$L9)=1,COUNTBLANK($M9:$N9)=1,COUNTBLANK($O9:$P9)=1,COUNTBLANK($Q9:$R9)=1,COUNTBLANK($S9:$T9)=1,COUNTBLANK($U9:$V9)=1,COUNTBLANK($W9:$AA9)=4),IF(Data!$B9&lt;&gt;"",Scoring!$I$7)+IF(Data!$C9&lt;&gt;"",Scoring!$I$8)+IF(Data!$D9&lt;&gt;"",Scoring!$I$9)+IF(Data!$E9&lt;&gt;"",Scoring!$I$10)+IF(Data!$F9&lt;&gt;"",Scoring!$I$11)+IF(Data!$G9&lt;&gt;"",Scoring!$I$12)+IF(Data!$H9&lt;&gt;"",Scoring!$I$13)+IF(Data!$I9&lt;&gt;"",Scoring!$I$14)+IF(Data!$J9&lt;&gt;"",Scoring!$I$15)+IF(Data!$K9&lt;&gt;"",Scoring!$I$16)+IF(Data!$L9&lt;&gt;"",Scoring!$I$17)+IF(Data!$M9&lt;&gt;"",Scoring!$I$18)+IF(Data!$N9&lt;&gt;"",Scoring!$I$19)+IF(Data!$O9&lt;&gt;"",Scoring!$I$20)+IF(Data!$P9&lt;&gt;"",Scoring!$I$21)+IF(Data!$Q9&lt;&gt;"",Scoring!$I$22)+IF(Data!$R9&lt;&gt;"",Scoring!$I$23)+IF(Data!$S9&lt;&gt;"",Scoring!$I$24)+IF(Data!T9&lt;&gt;"",Scoring!$I$25)+IF(Data!$U9&lt;&gt;"",Scoring!$I$26)+IF(Data!$V9&lt;&gt;"",Scoring!$I$27)+IF(Data!$W9&lt;&gt;"",Scoring!$I$28)+IF(Data!$X9&lt;&gt;"",Scoring!$I$29)+IF(Data!$Y9&lt;&gt;"",Scoring!$I$30)+IF(Data!$Z9&lt;&gt;"",Scoring!$I$31)+IF(Data!$AA9&lt;&gt;"",Scoring!$I$32),"")</f>
        <v>65</v>
      </c>
      <c r="AM9" s="107">
        <f>IF(AL9&lt;&gt;"",LOOKUP(AL9,Likelihoods!$A$7:$A$107,Likelihoods!G$7:G$107),"")</f>
        <v>3.54721148662109E-3</v>
      </c>
      <c r="AN9" s="280">
        <f>IF(AND(COUNTBLANK($B9:$E9)=3,COUNTBLANK($F9:$H9)=2,COUNTBLANK($I9:$J9)=1,COUNTBLANK($K9:$L9)=1,COUNTBLANK($M9:$N9)=1,COUNTBLANK($O9:$P9)=1,COUNTBLANK($Q9:$R9)=1,COUNTBLANK($S9:$T9)=1,COUNTBLANK($U9:$V9)=1,COUNTBLANK($W9:$AA9)=4),IF(Data!$B9&lt;&gt;"",Scoring!$J$7)+IF(Data!$C9&lt;&gt;"",Scoring!$J$8)+IF(Data!$D9&lt;&gt;"",Scoring!$J$9)+IF(Data!$E9&lt;&gt;"",Scoring!$J$10)+IF(Data!$F9&lt;&gt;"",Scoring!$J$11)+IF(Data!$G9&lt;&gt;"",Scoring!$J$12)+IF(Data!$H9&lt;&gt;"",Scoring!$J$13)+IF(Data!$I9&lt;&gt;"",Scoring!$J$14)+IF(Data!$J9&lt;&gt;"",Scoring!$J$15)+IF(Data!$K9&lt;&gt;"",Scoring!$J$16)+IF(Data!$L9&lt;&gt;"",Scoring!$J$17)+IF(Data!$M9&lt;&gt;"",Scoring!$J$18)+IF(Data!$N9&lt;&gt;"",Scoring!$J$19)+IF(Data!$O9&lt;&gt;"",Scoring!$J$20)+IF(Data!$P9&lt;&gt;"",Scoring!$J$21)+IF(Data!$Q9&lt;&gt;"",Scoring!$J$22)+IF(Data!$R9&lt;&gt;"",Scoring!$J$23)+IF(Data!$S9&lt;&gt;"",Scoring!$J$24)+IF(Data!AF9&lt;&gt;"",Scoring!$J$25)+IF(Data!$U9&lt;&gt;"",Scoring!$J$26)+IF(Data!$V9&lt;&gt;"",Scoring!$J$27)+IF(Data!$W9&lt;&gt;"",Scoring!$J$28)+IF(Data!$X9&lt;&gt;"",Scoring!$J$29)+IF(Data!$Y9&lt;&gt;"",Scoring!$J$30)+IF(Data!$Z9&lt;&gt;"",Scoring!$J$31)+IF(Data!$AA9&lt;&gt;"",Scoring!$J$32),"")</f>
        <v>59</v>
      </c>
      <c r="AO9" s="276">
        <f>IF(AN9&lt;&gt;"",LOOKUP(AN9,Likelihoods!$A$7:$A$107,Likelihoods!H$7:H$107),"")</f>
        <v>2.13847598818518E-2</v>
      </c>
      <c r="AP9" s="273">
        <f>IF(AND(COUNTBLANK($B9:$E9)=3,COUNTBLANK($F9:$H9)=2,COUNTBLANK($I9:$J9)=1,COUNTBLANK($K9:$L9)=1,COUNTBLANK($M9:$N9)=1,COUNTBLANK($O9:$P9)=1,COUNTBLANK($Q9:$R9)=1,COUNTBLANK($S9:$T9)=1,COUNTBLANK($U9:$V9)=1,COUNTBLANK($W9:$AA9)=4),IF(Data!$B9&lt;&gt;"",Scoring!$K$7)+IF(Data!$C9&lt;&gt;"",Scoring!$K$8)+IF(Data!$D9&lt;&gt;"",Scoring!$K$9)+IF(Data!$E9&lt;&gt;"",Scoring!$K$10)+IF(Data!$F9&lt;&gt;"",Scoring!$K$11)+IF(Data!$G9&lt;&gt;"",Scoring!$K$12)+IF(Data!$H9&lt;&gt;"",Scoring!$K$13)+IF(Data!$I9&lt;&gt;"",Scoring!$K$14)+IF(Data!$J9&lt;&gt;"",Scoring!$K$15)+IF(Data!$K9&lt;&gt;"",Scoring!$K$16)+IF(Data!$L9&lt;&gt;"",Scoring!$K$17)+IF(Data!$M9&lt;&gt;"",Scoring!$K$18)+IF(Data!$N9&lt;&gt;"",Scoring!$K$19)+IF(Data!$O9&lt;&gt;"",Scoring!$K$20)+IF(Data!$P9&lt;&gt;"",Scoring!$K$21)+IF(Data!$Q9&lt;&gt;"",Scoring!$K$22)+IF(Data!$R9&lt;&gt;"",Scoring!$K$23)+IF(Data!$S9&lt;&gt;"",Scoring!$K$24)+IF(Data!AH9&lt;&gt;"",Scoring!$K$25)+IF(Data!$U9&lt;&gt;"",Scoring!$K$26)+IF(Data!$V9&lt;&gt;"",Scoring!$K$27)+IF(Data!$W9&lt;&gt;"",Scoring!$K$28)+IF(Data!$X9&lt;&gt;"",Scoring!$K$29)+IF(Data!$Y9&lt;&gt;"",Scoring!$K$30)+IF(Data!$Z9&lt;&gt;"",Scoring!$K$31)+IF(Data!$AA9&lt;&gt;"",Scoring!$K$32),"")</f>
        <v>60</v>
      </c>
      <c r="AQ9" s="107">
        <f>IF(AP9&lt;&gt;"",LOOKUP(AP9,Likelihoods!$A$7:$A$107,Likelihoods!I$7:I$107),"")</f>
        <v>5.6082455802356199E-2</v>
      </c>
      <c r="AR9" s="280">
        <f>IF(AND(COUNTBLANK($B9:$E9)=3,COUNTBLANK($F9:$H9)=2,COUNTBLANK($I9:$J9)=1,COUNTBLANK($K9:$L9)=1,COUNTBLANK($M9:$N9)=1,COUNTBLANK($O9:$P9)=1,COUNTBLANK($Q9:$R9)=1,COUNTBLANK($S9:$T9)=1,COUNTBLANK($U9:$V9)=1,COUNTBLANK($W9:$AA9)=4),IF(Data!$B9&lt;&gt;"",Scoring!$L$7)+IF(Data!$C9&lt;&gt;"",Scoring!$L$8)+IF(Data!$D9&lt;&gt;"",Scoring!$L$9)+IF(Data!$E9&lt;&gt;"",Scoring!$L$10)+IF(Data!$F9&lt;&gt;"",Scoring!$L$11)+IF(Data!$G9&lt;&gt;"",Scoring!$L$12)+IF(Data!$H9&lt;&gt;"",Scoring!$L$13)+IF(Data!$I9&lt;&gt;"",Scoring!$L$14)+IF(Data!$J9&lt;&gt;"",Scoring!$L$15)+IF(Data!$K9&lt;&gt;"",Scoring!$L$16)+IF(Data!$L9&lt;&gt;"",Scoring!$L$17)+IF(Data!$M9&lt;&gt;"",Scoring!$L$18)+IF(Data!$N9&lt;&gt;"",Scoring!$L$19)+IF(Data!$O9&lt;&gt;"",Scoring!$L$20)+IF(Data!$P9&lt;&gt;"",Scoring!$L$21)+IF(Data!$Q9&lt;&gt;"",Scoring!$L$22)+IF(Data!$R9&lt;&gt;"",Scoring!$L$23)+IF(Data!$S9&lt;&gt;"",Scoring!$L$24)+IF(Data!AJ9&lt;&gt;"",Scoring!$L$25)+IF(Data!$U9&lt;&gt;"",Scoring!$L$26)+IF(Data!$V9&lt;&gt;"",Scoring!$L$27)+IF(Data!$W9&lt;&gt;"",Scoring!$L$28)+IF(Data!$X9&lt;&gt;"",Scoring!$L$29)+IF(Data!$Y9&lt;&gt;"",Scoring!$L$30)+IF(Data!$Z9&lt;&gt;"",Scoring!$L$31)+IF(Data!$AA9&lt;&gt;"",Scoring!$L$32),"")</f>
        <v>54</v>
      </c>
      <c r="AS9" s="105">
        <f>IF(AR9&lt;&gt;"",LOOKUP(AR9,Likelihoods!$A$7:$A$107,Likelihoods!J$7:J$107),"")</f>
        <v>0.22081091863404401</v>
      </c>
      <c r="AT9" s="102">
        <f>IF(AND(COUNTBLANK($B9:$E9)=3,COUNTBLANK($F9:$H9)=2,COUNTBLANK($I9:$J9)=1,COUNTBLANK($K9:$L9)=1,COUNTBLANK($M9:$N9)=1,COUNTBLANK($O9:$P9)=1,COUNTBLANK($Q9:$R9)=1,COUNTBLANK($S9:$T9)=1,COUNTBLANK($U9:$V9)=1,COUNTBLANK($W9:$AA9)=4),IF(Data!$B9&lt;&gt;"",Scoring!$M$7)+IF(Data!$C9&lt;&gt;"",Scoring!$M$8)+IF(Data!$D9&lt;&gt;"",Scoring!$M$9)+IF(Data!$E9&lt;&gt;"",Scoring!$M$10)+IF(Data!$F9&lt;&gt;"",Scoring!$M$11)+IF(Data!$G9&lt;&gt;"",Scoring!$M$12)+IF(Data!$H9&lt;&gt;"",Scoring!$M$13)+IF(Data!$I9&lt;&gt;"",Scoring!$M$14)+IF(Data!$J9&lt;&gt;"",Scoring!$M$15)+IF(Data!$K9&lt;&gt;"",Scoring!$M$16)+IF(Data!$L9&lt;&gt;"",Scoring!$M$17)+IF(Data!$M9&lt;&gt;"",Scoring!$M$18)+IF(Data!$N9&lt;&gt;"",Scoring!$M$19)+IF(Data!$O9&lt;&gt;"",Scoring!$M$20)+IF(Data!$P9&lt;&gt;"",Scoring!$M$21)+IF(Data!$Q9&lt;&gt;"",Scoring!$M$22)+IF(Data!$R9&lt;&gt;"",Scoring!$M$23)+IF(Data!$S9&lt;&gt;"",Scoring!$M$24)+IF(Data!T9&lt;&gt;"",Scoring!$M$25)+IF(Data!$U9&lt;&gt;"",Scoring!$M$26)+IF(Data!$V9&lt;&gt;"",Scoring!$M$27)+IF(Data!$W9&lt;&gt;"",Scoring!$M$28)+IF(Data!$X9&lt;&gt;"",Scoring!$M$29)+IF(Data!$Y9&lt;&gt;"",Scoring!$M$30)+IF(Data!$Z9&lt;&gt;"",Scoring!$M$31)+IF(Data!$AA9&lt;&gt;"",Scoring!$M$32),"")</f>
        <v>54</v>
      </c>
      <c r="AU9" s="105">
        <f>IF(AT9&lt;&gt;"",LOOKUP(AT9,Likelihoods!$A$7:$A$107,Likelihoods!K$7:K$107),"")</f>
        <v>0.56333420637117204</v>
      </c>
      <c r="AV9" s="102">
        <f>IF(AND(COUNTBLANK($B9:$E9)=3,COUNTBLANK($F9:$H9)=2,COUNTBLANK($I9:$J9)=1,COUNTBLANK($K9:$L9)=1,COUNTBLANK($M9:$N9)=1,COUNTBLANK($O9:$P9)=1,COUNTBLANK($Q9:$R9)=1,COUNTBLANK($S9:$T9)=1,COUNTBLANK($U9:$V9)=1,COUNTBLANK($W9:$AA9)=4),IF(Data!$B9&lt;&gt;"",Scoring!$N$7)+IF(Data!$C9&lt;&gt;"",Scoring!$N$8)+IF(Data!$D9&lt;&gt;"",Scoring!$N$9)+IF(Data!$E9&lt;&gt;"",Scoring!$N$10)+IF(Data!$F9&lt;&gt;"",Scoring!$N$11)+IF(Data!$G9&lt;&gt;"",Scoring!$N$12)+IF(Data!$H9&lt;&gt;"",Scoring!$N$13)+IF(Data!$I9&lt;&gt;"",Scoring!$N$14)+IF(Data!$J9&lt;&gt;"",Scoring!$N$15)+IF(Data!$K9&lt;&gt;"",Scoring!$N$16)+IF(Data!$L9&lt;&gt;"",Scoring!$N$17)+IF(Data!$M9&lt;&gt;"",Scoring!$N$18)+IF(Data!$N9&lt;&gt;"",Scoring!$N$19)+IF(Data!$O9&lt;&gt;"",Scoring!$N$20)+IF(Data!$P9&lt;&gt;"",Scoring!$N$21)+IF(Data!$Q9&lt;&gt;"",Scoring!$N$22)+IF(Data!$R9&lt;&gt;"",Scoring!$N$23)+IF(Data!$S9&lt;&gt;"",Scoring!$N$24)+IF(Data!T9&lt;&gt;"",Scoring!$N$25)+IF(Data!$U9&lt;&gt;"",Scoring!$N$26)+IF(Data!$V9&lt;&gt;"",Scoring!$N$27)+IF(Data!$W9&lt;&gt;"",Scoring!$N$28)+IF(Data!$X9&lt;&gt;"",Scoring!$N$29)+IF(Data!$Y9&lt;&gt;"",Scoring!$N$30)+IF(Data!$Z9&lt;&gt;"",Scoring!$N$31)+IF(Data!$AA9&lt;&gt;"",Scoring!$N$32),"")</f>
        <v>61</v>
      </c>
      <c r="AW9" s="106">
        <f>IF(AV9&lt;&gt;"",LOOKUP(AV9,Likelihoods!$A$7:$A$107,Likelihoods!L$7:L$107),"")</f>
        <v>0.698137635133389</v>
      </c>
      <c r="AX9" s="104">
        <f>IF(AND(COUNTBLANK($B9:$E9)=3,COUNTBLANK($F9:$H9)=2,COUNTBLANK($I9:$J9)=1,COUNTBLANK($K9:$L9)=1,COUNTBLANK($M9:$N9)=1,COUNTBLANK($O9:$P9)=1,COUNTBLANK($Q9:$R9)=1,COUNTBLANK($S9:$T9)=1,COUNTBLANK($U9:$V9)=1,COUNTBLANK($W9:$AA9)=4),IF(Data!$B9&lt;&gt;"",Scoring!$O$7)+IF(Data!$C9&lt;&gt;"",Scoring!$O$8)+IF(Data!$D9&lt;&gt;"",Scoring!$O$9)+IF(Data!$E9&lt;&gt;"",Scoring!$O$10)+IF(Data!$F9&lt;&gt;"",Scoring!$O$11)+IF(Data!$G9&lt;&gt;"",Scoring!$O$12)+IF(Data!$H9&lt;&gt;"",Scoring!$O$13)+IF(Data!$I9&lt;&gt;"",Scoring!$O$14)+IF(Data!$J9&lt;&gt;"",Scoring!$O$15)+IF(Data!$K9&lt;&gt;"",Scoring!$O$16)+IF(Data!$L9&lt;&gt;"",Scoring!$O$17)+IF(Data!$M9&lt;&gt;"",Scoring!$O$18)+IF(Data!$N9&lt;&gt;"",Scoring!$O$19)+IF(Data!$O9&lt;&gt;"",Scoring!$O$20)+IF(Data!$P9&lt;&gt;"",Scoring!$O$21)+IF(Data!$Q9&lt;&gt;"",Scoring!$O$22)+IF(Data!$R9&lt;&gt;"",Scoring!$O$23)+IF(Data!$S9&lt;&gt;"",Scoring!$O$24)+IF(Data!T9&lt;&gt;"",Scoring!$O$25)+IF(Data!$U9&lt;&gt;"",Scoring!$O$26)+IF(Data!$V9&lt;&gt;"",Scoring!$O$27)+IF(Data!$W9&lt;&gt;"",Scoring!$O$28)+IF(Data!$X9&lt;&gt;"",Scoring!$O$29)+IF(Data!$Y9&lt;&gt;"",Scoring!$O$30)+IF(Data!$Z9&lt;&gt;"",Scoring!$O$31)+IF(Data!$AA9&lt;&gt;"",Scoring!$O$32),"")</f>
        <v>71</v>
      </c>
      <c r="AY9" s="107">
        <f>IF(AX9&lt;&gt;"",LOOKUP(AX9,Likelihoods!$A$7:$A$107,Likelihoods!M$7:M$107),"")</f>
        <v>8.0622090920057601E-4</v>
      </c>
      <c r="AZ9" s="102">
        <f>IF(AND(COUNTBLANK($B9:$E9)=3,COUNTBLANK($F9:$H9)=2,COUNTBLANK($I9:$J9)=1,COUNTBLANK($K9:$L9)=1,COUNTBLANK($M9:$N9)=1,COUNTBLANK($O9:$P9)=1,COUNTBLANK($Q9:$R9)=1,COUNTBLANK($S9:$T9)=1,COUNTBLANK($U9:$V9)=1,COUNTBLANK($W9:$AA9)=4),IF(Data!$B9&lt;&gt;"",Scoring!$P$7)+IF(Data!$C9&lt;&gt;"",Scoring!$P$8)+IF(Data!$D9&lt;&gt;"",Scoring!$P$9)+IF(Data!$E9&lt;&gt;"",Scoring!$P$10)+IF(Data!$F9&lt;&gt;"",Scoring!$P$11)+IF(Data!$G9&lt;&gt;"",Scoring!$P$12)+IF(Data!$H9&lt;&gt;"",Scoring!$P$13)+IF(Data!$I9&lt;&gt;"",Scoring!$P$14)+IF(Data!$J9&lt;&gt;"",Scoring!$P$15)+IF(Data!$K9&lt;&gt;"",Scoring!$P$16)+IF(Data!$L9&lt;&gt;"",Scoring!$P$17)+IF(Data!$M9&lt;&gt;"",Scoring!$P$18)+IF(Data!$N9&lt;&gt;"",Scoring!$P$19)+IF(Data!$O9&lt;&gt;"",Scoring!$P$20)+IF(Data!$P9&lt;&gt;"",Scoring!$P$21)+IF(Data!$Q9&lt;&gt;"",Scoring!$P$22)+IF(Data!$R9&lt;&gt;"",Scoring!$P$23)+IF(Data!$S9&lt;&gt;"",Scoring!$P$24)+IF(Data!T9&lt;&gt;"",Scoring!$P$25)+IF(Data!$U9&lt;&gt;"",Scoring!$P$26)+IF(Data!$V9&lt;&gt;"",Scoring!$P$27)+IF(Data!$W9&lt;&gt;"",Scoring!$P$28)+IF(Data!$X9&lt;&gt;"",Scoring!$P$29)+IF(Data!$Y9&lt;&gt;"",Scoring!$P$30)+IF(Data!$Z9&lt;&gt;"",Scoring!$P$31)+IF(Data!$AA9&lt;&gt;"",Scoring!$P$32),"")</f>
        <v>64</v>
      </c>
      <c r="BA9" s="105">
        <f>IF(AZ9&lt;&gt;"",LOOKUP(AZ9,Likelihoods!$A$7:$A$107,Likelihoods!N$7:N$107),"")</f>
        <v>4.1397989448979803E-3</v>
      </c>
      <c r="BB9" s="102">
        <f>IF(AND(COUNTBLANK($B9:$E9)=3,COUNTBLANK($F9:$H9)=2,COUNTBLANK($I9:$J9)=1,COUNTBLANK($K9:$L9)=1,COUNTBLANK($M9:$N9)=1,COUNTBLANK($O9:$P9)=1,COUNTBLANK($Q9:$R9)=1,COUNTBLANK($S9:$T9)=1,COUNTBLANK($U9:$V9)=1,COUNTBLANK($W9:$AA9)=4),IF(Data!$B9&lt;&gt;"",Scoring!$Q$7)+IF(Data!$C9&lt;&gt;"",Scoring!$Q$8)+IF(Data!$D9&lt;&gt;"",Scoring!$Q$9)+IF(Data!$E9&lt;&gt;"",Scoring!$Q$10)+IF(Data!$F9&lt;&gt;"",Scoring!$Q$11)+IF(Data!$G9&lt;&gt;"",Scoring!$Q$12)+IF(Data!$H9&lt;&gt;"",Scoring!$Q$13)+IF(Data!$I9&lt;&gt;"",Scoring!$Q$14)+IF(Data!$J9&lt;&gt;"",Scoring!$Q$15)+IF(Data!$K9&lt;&gt;"",Scoring!$Q$16)+IF(Data!$L9&lt;&gt;"",Scoring!$Q$17)+IF(Data!$M9&lt;&gt;"",Scoring!$Q$18)+IF(Data!$N9&lt;&gt;"",Scoring!$Q$19)+IF(Data!$O9&lt;&gt;"",Scoring!$Q$20)+IF(Data!$P9&lt;&gt;"",Scoring!$Q$21)+IF(Data!$Q9&lt;&gt;"",Scoring!$Q$22)+IF(Data!$R9&lt;&gt;"",Scoring!$Q$23)+IF(Data!$S9&lt;&gt;"",Scoring!$Q$24)+IF(Data!T9&lt;&gt;"",Scoring!$Q$25)+IF(Data!$U9&lt;&gt;"",Scoring!$Q$26)+IF(Data!$V9&lt;&gt;"",Scoring!$Q$27)+IF(Data!$W9&lt;&gt;"",Scoring!$Q$28)+IF(Data!$X9&lt;&gt;"",Scoring!$Q$29)+IF(Data!$Y9&lt;&gt;"",Scoring!$Q$30)+IF(Data!$Z9&lt;&gt;"",Scoring!$Q$31)+IF(Data!$AA9&lt;&gt;"",Scoring!$Q$32),"")</f>
        <v>59</v>
      </c>
      <c r="BC9" s="107">
        <f>IF(BB9&lt;&gt;"",LOOKUP(BB9,Likelihoods!$A$7:$A$107,Likelihoods!O$7:O$107),"")</f>
        <v>3.1324033201513099E-2</v>
      </c>
      <c r="BD9" s="104">
        <f>IF(AND(COUNTBLANK($B9:$E9)=3,COUNTBLANK($F9:$H9)=2,COUNTBLANK($I9:$J9)=1,COUNTBLANK($K9:$L9)=1,COUNTBLANK($M9:$N9)=1,COUNTBLANK($O9:$P9)=1,COUNTBLANK($Q9:$R9)=1,COUNTBLANK($S9:$T9)=1,COUNTBLANK($U9:$V9)=1,COUNTBLANK($W9:$AA9)=4),IF(Data!$B9&lt;&gt;"",Scoring!$R$7)+IF(Data!$C9&lt;&gt;"",Scoring!$R$8)+IF(Data!$D9&lt;&gt;"",Scoring!$R$9)+IF(Data!$E9&lt;&gt;"",Scoring!$R$10)+IF(Data!$F9&lt;&gt;"",Scoring!$R$11)+IF(Data!$G9&lt;&gt;"",Scoring!$R$12)+IF(Data!$H9&lt;&gt;"",Scoring!$R$13)+IF(Data!$I9&lt;&gt;"",Scoring!$R$14)+IF(Data!$J9&lt;&gt;"",Scoring!$R$15)+IF(Data!$K9&lt;&gt;"",Scoring!$R$16)+IF(Data!$L9&lt;&gt;"",Scoring!$R$17)+IF(Data!$M9&lt;&gt;"",Scoring!$R$18)+IF(Data!$N9&lt;&gt;"",Scoring!$R$19)+IF(Data!$O9&lt;&gt;"",Scoring!$R$20)+IF(Data!$P9&lt;&gt;"",Scoring!$R$21)+IF(Data!$Q9&lt;&gt;"",Scoring!$R$22)+IF(Data!$R9&lt;&gt;"",Scoring!$R$23)+IF(Data!$S9&lt;&gt;"",Scoring!$R$24)+IF(Data!T9&lt;&gt;"",Scoring!$R$25)+IF(Data!$U9&lt;&gt;"",Scoring!$R$26)+IF(Data!$V9&lt;&gt;"",Scoring!$R$27)+IF(Data!$W9&lt;&gt;"",Scoring!$R$28)+IF(Data!$X9&lt;&gt;"",Scoring!$R$29)+IF(Data!$Y9&lt;&gt;"",Scoring!$R$30)+IF(Data!$Z9&lt;&gt;"",Scoring!$R$31)+IF(Data!$AA9&lt;&gt;"",Scoring!$R$32),"")</f>
        <v>58</v>
      </c>
      <c r="BE9" s="105">
        <f>IF(BD9&lt;&gt;"",LOOKUP(BD9,Likelihoods!$A$7:$A$107,Likelihoods!P$7:P$107),"")</f>
        <v>1.8628093741117301E-2</v>
      </c>
      <c r="BF9" s="102">
        <f>IF(AND(COUNTBLANK($B9:$E9)=3,COUNTBLANK($F9:$H9)=2,COUNTBLANK($I9:$J9)=1,COUNTBLANK($K9:$L9)=1,COUNTBLANK($M9:$N9)=1,COUNTBLANK($O9:$P9)=1,COUNTBLANK($Q9:$R9)=1,COUNTBLANK($S9:$T9)=1,COUNTBLANK($U9:$V9)=1,COUNTBLANK($W9:$AA9)=4),IF(Data!$B9&lt;&gt;"",Scoring!$S$7)+IF(Data!$C9&lt;&gt;"",Scoring!$S$8)+IF(Data!$D9&lt;&gt;"",Scoring!$S$9)+IF(Data!$E9&lt;&gt;"",Scoring!$S$10)+IF(Data!$F9&lt;&gt;"",Scoring!$S$11)+IF(Data!$G9&lt;&gt;"",Scoring!$S$12)+IF(Data!$H9&lt;&gt;"",Scoring!$S$13)+IF(Data!$I9&lt;&gt;"",Scoring!$S$14)+IF(Data!$J9&lt;&gt;"",Scoring!$S$15)+IF(Data!$K9&lt;&gt;"",Scoring!$S$16)+IF(Data!$L9&lt;&gt;"",Scoring!$S$17)+IF(Data!$M9&lt;&gt;"",Scoring!$S$18)+IF(Data!$N9&lt;&gt;"",Scoring!$S$19)+IF(Data!$O9&lt;&gt;"",Scoring!$S$20)+IF(Data!$P9&lt;&gt;"",Scoring!$S$21)+IF(Data!$Q9&lt;&gt;"",Scoring!$S$22)+IF(Data!$R9&lt;&gt;"",Scoring!$S$23)+IF(Data!$S9&lt;&gt;"",Scoring!$S$24)+IF(Data!T9&lt;&gt;"",Scoring!$S$25)+IF(Data!$U9&lt;&gt;"",Scoring!$S$26)+IF(Data!$V9&lt;&gt;"",Scoring!$S$27)+IF(Data!$W9&lt;&gt;"",Scoring!$S$28)+IF(Data!$X9&lt;&gt;"",Scoring!$S$29)+IF(Data!$Y9&lt;&gt;"",Scoring!$S$30)+IF(Data!$Z9&lt;&gt;"",Scoring!$S$31)+IF(Data!$AA9&lt;&gt;"",Scoring!$S$32),"")</f>
        <v>59</v>
      </c>
      <c r="BG9" s="107">
        <f>IF(BF9&lt;&gt;"",LOOKUP(BF9,Likelihoods!$A$7:$A$107,Likelihoods!Q$7:Q$107),"")</f>
        <v>4.8843007327740003E-2</v>
      </c>
      <c r="BH9" s="102">
        <f>IF(AND(COUNTBLANK($B9:$E9)=3,COUNTBLANK($F9:$H9)=2,COUNTBLANK($I9:$J9)=1,COUNTBLANK($K9:$L9)=1,COUNTBLANK($M9:$N9)=1,COUNTBLANK($O9:$P9)=1,COUNTBLANK($Q9:$R9)=1,COUNTBLANK($S9:$T9)=1,COUNTBLANK($U9:$V9)=1,COUNTBLANK($W9:$AA9)=4),IF(Data!$B9&lt;&gt;"",Scoring!$T$7)+IF(Data!$C9&lt;&gt;"",Scoring!$T$8)+IF(Data!$D9&lt;&gt;"",Scoring!$T$9)+IF(Data!$E9&lt;&gt;"",Scoring!$T$10)+IF(Data!$F9&lt;&gt;"",Scoring!$T$11)+IF(Data!$G9&lt;&gt;"",Scoring!$T$12)+IF(Data!$H9&lt;&gt;"",Scoring!$T$13)+IF(Data!$I9&lt;&gt;"",Scoring!$T$14)+IF(Data!$J9&lt;&gt;"",Scoring!$T$15)+IF(Data!$K9&lt;&gt;"",Scoring!$T$16)+IF(Data!$L9&lt;&gt;"",Scoring!$T$17)+IF(Data!$M9&lt;&gt;"",Scoring!$T$18)+IF(Data!$N9&lt;&gt;"",Scoring!$T$19)+IF(Data!$O9&lt;&gt;"",Scoring!$T$20)+IF(Data!$P9&lt;&gt;"",Scoring!$T$21)+IF(Data!$Q9&lt;&gt;"",Scoring!$T$22)+IF(Data!$R9&lt;&gt;"",Scoring!$T$23)+IF(Data!$S9&lt;&gt;"",Scoring!$T$24)+IF(Data!T9&lt;&gt;"",Scoring!$T$25)+IF(Data!$U9&lt;&gt;"",Scoring!$T$26)+IF(Data!$V9&lt;&gt;"",Scoring!$T$27)+IF(Data!$W9&lt;&gt;"",Scoring!$T$28)+IF(Data!$X9&lt;&gt;"",Scoring!$T$29)+IF(Data!$Y9&lt;&gt;"",Scoring!$T$30)+IF(Data!$Z9&lt;&gt;"",Scoring!$T$31)+IF(Data!$AA9&lt;&gt;"",Scoring!$T$32),"")</f>
        <v>57</v>
      </c>
      <c r="BI9" s="105">
        <f>IF(BH9&lt;&gt;"",LOOKUP(BH9,Likelihoods!$A$7:$A$107,Likelihoods!R$7:R$107),"")</f>
        <v>0.25488078278096199</v>
      </c>
      <c r="BJ9" s="102">
        <f>IF(AND(COUNTBLANK($B9:$E9)=3,COUNTBLANK($F9:$H9)=2,COUNTBLANK($I9:$J9)=1,COUNTBLANK($K9:$L9)=1,COUNTBLANK($M9:$N9)=1,COUNTBLANK($O9:$P9)=1,COUNTBLANK($Q9:$R9)=1,COUNTBLANK($S9:$T9)=1,COUNTBLANK($U9:$V9)=1,COUNTBLANK($W9:$AA9)=4),IF(Data!$B9&lt;&gt;"",Scoring!$U$7)+IF(Data!$C9&lt;&gt;"",Scoring!$U$8)+IF(Data!$D9&lt;&gt;"",Scoring!$U$9)+IF(Data!$E9&lt;&gt;"",Scoring!$U$10)+IF(Data!$F9&lt;&gt;"",Scoring!$U$11)+IF(Data!$G9&lt;&gt;"",Scoring!$U$12)+IF(Data!$H9&lt;&gt;"",Scoring!$U$13)+IF(Data!$I9&lt;&gt;"",Scoring!$U$14)+IF(Data!$J9&lt;&gt;"",Scoring!$U$15)+IF(Data!$K9&lt;&gt;"",Scoring!$U$16)+IF(Data!$L9&lt;&gt;"",Scoring!$U$17)+IF(Data!$M9&lt;&gt;"",Scoring!$U$18)+IF(Data!$N9&lt;&gt;"",Scoring!$U$19)+IF(Data!$O9&lt;&gt;"",Scoring!$U$20)+IF(Data!$P9&lt;&gt;"",Scoring!$U$21)+IF(Data!$Q9&lt;&gt;"",Scoring!$U$22)+IF(Data!$R9&lt;&gt;"",Scoring!$U$23)+IF(Data!$S9&lt;&gt;"",Scoring!$U$24)+IF(Data!T9&lt;&gt;"",Scoring!$U$25)+IF(Data!$U9&lt;&gt;"",Scoring!$U$26)+IF(Data!$V9&lt;&gt;"",Scoring!$U$27)+IF(Data!$W9&lt;&gt;"",Scoring!$U$28)+IF(Data!$X9&lt;&gt;"",Scoring!$U$29)+IF(Data!$Y9&lt;&gt;"",Scoring!$U$30)+IF(Data!$Z9&lt;&gt;"",Scoring!$U$31)+IF(Data!$AA9&lt;&gt;"",Scoring!$U$32),"")</f>
        <v>58</v>
      </c>
      <c r="BK9" s="106">
        <f>IF(BJ9&lt;&gt;"",LOOKUP(BJ9,Likelihoods!$A$7:$A$107,Likelihoods!S$7:S$107),"")</f>
        <v>0.66086793207996097</v>
      </c>
      <c r="BL9" s="8"/>
      <c r="BM9" s="8"/>
      <c r="BN9" s="8"/>
      <c r="BO9" s="8"/>
      <c r="BP9" s="8"/>
      <c r="BQ9" s="8"/>
      <c r="BR9" s="8"/>
      <c r="BS9" s="8"/>
      <c r="BT9" s="8"/>
      <c r="BU9" s="8"/>
      <c r="BV9" s="8"/>
      <c r="BW9" s="8"/>
      <c r="BX9" s="8"/>
      <c r="BY9" s="8"/>
    </row>
    <row r="10" spans="1:77" ht="14.25" x14ac:dyDescent="0.2">
      <c r="A10" s="68">
        <v>2</v>
      </c>
      <c r="B10" s="101"/>
      <c r="C10" s="102" t="s">
        <v>8</v>
      </c>
      <c r="D10" s="102"/>
      <c r="E10" s="102"/>
      <c r="F10" s="101" t="s">
        <v>8</v>
      </c>
      <c r="G10" s="102"/>
      <c r="H10" s="103"/>
      <c r="I10" s="102" t="s">
        <v>8</v>
      </c>
      <c r="J10" s="102"/>
      <c r="K10" s="101" t="s">
        <v>8</v>
      </c>
      <c r="L10" s="103"/>
      <c r="M10" s="102"/>
      <c r="N10" s="103" t="s">
        <v>8</v>
      </c>
      <c r="O10" s="101" t="s">
        <v>8</v>
      </c>
      <c r="P10" s="103"/>
      <c r="Q10" s="102"/>
      <c r="R10" s="102" t="s">
        <v>8</v>
      </c>
      <c r="S10" s="101" t="s">
        <v>119</v>
      </c>
      <c r="T10" s="103"/>
      <c r="U10" s="101"/>
      <c r="V10" s="103" t="s">
        <v>8</v>
      </c>
      <c r="W10" s="102" t="s">
        <v>8</v>
      </c>
      <c r="X10" s="102"/>
      <c r="Y10" s="102"/>
      <c r="Z10" s="102"/>
      <c r="AA10" s="102"/>
      <c r="AB10" s="104">
        <f>IF(AND(COUNTBLANK($B10:$E10)=3,COUNTBLANK($F10:$H10)=2,COUNTBLANK($I10:$J10)=1,COUNTBLANK($K10:$L10)=1,COUNTBLANK($M10:$N10)=1,COUNTBLANK($O10:$P10)=1,COUNTBLANK($Q10:$R10)=1,COUNTBLANK($S10:$T10)=1,COUNTBLANK($U10:$V10)=1,COUNTBLANK($W10:$AA10)=4),IF(Data!$B10&lt;&gt;"",Scoring!$D$7)+IF(Data!$C10&lt;&gt;"",Scoring!$D$8)+IF(Data!$D10&lt;&gt;"",Scoring!$D$9)+IF(Data!$E10&lt;&gt;"",Scoring!$D$10)+IF(Data!$F10&lt;&gt;"",Scoring!$D$11)+IF(Data!$G10&lt;&gt;"",Scoring!$D$12)+IF(Data!$H10&lt;&gt;"",Scoring!$D$13)+IF(Data!$I10&lt;&gt;"",Scoring!$D$14)+IF(Data!$J10&lt;&gt;"",Scoring!$D$15)+IF(Data!$K10&lt;&gt;"",Scoring!$D$16)+IF(Data!$L10&lt;&gt;"",Scoring!$D$17)+IF(Data!$M10&lt;&gt;"",Scoring!$D$18)+IF(Data!$N10&lt;&gt;"",Scoring!$D$19)+IF(Data!$O10&lt;&gt;"",Scoring!$D$20)+IF(Data!$P10&lt;&gt;"",Scoring!$D$21)+IF(Data!$Q10&lt;&gt;"",Scoring!$D$22)+IF(Data!$R10&lt;&gt;"",Scoring!$D$23)+IF(Data!$S10&lt;&gt;"",Scoring!$D$24)+IF(Data!T10&lt;&gt;"",Scoring!$D$25)+IF(Data!$U10&lt;&gt;"",Scoring!$D$26)+IF(Data!$V10&lt;&gt;"",Scoring!$D$27)+IF(Data!$W10&lt;&gt;"",Scoring!$D$28)+IF(Data!$X10&lt;&gt;"",Scoring!$D$29)+IF(Data!$Y10&lt;&gt;"",Scoring!$D$30)+IF(Data!$Z10&lt;&gt;"",Scoring!$D$31)+IF(Data!$AA10&lt;&gt;"",Scoring!$D$32),"")</f>
        <v>53</v>
      </c>
      <c r="AC10" s="105">
        <f>IF(AB10&lt;&gt;"",LOOKUP(AB10,Likelihoods!$A$7:$A$107,Likelihoods!B$7:B$107),"")</f>
        <v>5.0926098647007402E-2</v>
      </c>
      <c r="AD10" s="264">
        <f>IF(AND(COUNTBLANK($B10:$E10)=3,COUNTBLANK($F10:$H10)=2,COUNTBLANK($I10:$J10)=1,COUNTBLANK($K10:$L10)=1,COUNTBLANK($M10:$N10)=1,COUNTBLANK($O10:$P10)=1,COUNTBLANK($Q10:$R10)=1,COUNTBLANK($S10:$T10)=1,COUNTBLANK($U10:$V10)=1,COUNTBLANK($W10:$AA10)=4),IF(Data!$B10&lt;&gt;"",Scoring!$E$7)+IF(Data!$C10&lt;&gt;"",Scoring!$E$8)+IF(Data!$D10&lt;&gt;"",Scoring!$E$9)+IF(Data!$E10&lt;&gt;"",Scoring!$E$10)+IF(Data!$F10&lt;&gt;"",Scoring!$E$11)+IF(Data!$G10&lt;&gt;"",Scoring!$E$12)+IF(Data!$H10&lt;&gt;"",Scoring!$E$13)+IF(Data!$I10&lt;&gt;"",Scoring!$E$14)+IF(Data!$J10&lt;&gt;"",Scoring!$E$15)+IF(Data!$K10&lt;&gt;"",Scoring!$E$16)+IF(Data!$L10&lt;&gt;"",Scoring!$E$17)+IF(Data!$M10&lt;&gt;"",Scoring!$E$18)+IF(Data!$N10&lt;&gt;"",Scoring!$E$19)+IF(Data!$O10&lt;&gt;"",Scoring!$E$20)+IF(Data!$P10&lt;&gt;"",Scoring!$E$21)+IF(Data!$Q10&lt;&gt;"",Scoring!$E$22)+IF(Data!$R10&lt;&gt;"",Scoring!$E$23)+IF(Data!$S10&lt;&gt;"",Scoring!$E$24)+IF(Data!V10&lt;&gt;"",Scoring!$E$25)+IF(Data!$U10&lt;&gt;"",Scoring!$E$26)+IF(Data!$V10&lt;&gt;"",Scoring!$E$27)+IF(Data!$W10&lt;&gt;"",Scoring!$E$28)+IF(Data!$X10&lt;&gt;"",Scoring!$E$29)+IF(Data!$Y10&lt;&gt;"",Scoring!$E$30)+IF(Data!$Z10&lt;&gt;"",Scoring!$E$31)+IF(Data!$AA10&lt;&gt;"",Scoring!$E$32),"")</f>
        <v>53</v>
      </c>
      <c r="AE10" s="107">
        <f>IF(AD10&lt;&gt;"",LOOKUP(AD10,Likelihoods!$A$7:$A$107,Likelihoods!C$7:C$107),"")</f>
        <v>5.7357552406905998E-3</v>
      </c>
      <c r="AF10" s="108">
        <f>IF(AND(COUNTBLANK($B10:$E10)=3,COUNTBLANK($F10:$H10)=2,COUNTBLANK($I10:$J10)=1,COUNTBLANK($K10:$L10)=1,COUNTBLANK($M10:$N10)=1,COUNTBLANK($O10:$P10)=1,COUNTBLANK($Q10:$R10)=1,COUNTBLANK($S10:$T10)=1,COUNTBLANK($U10:$V10)=1,COUNTBLANK($W10:$AA10)=4),IF(Data!$B10&lt;&gt;"",Scoring!$F$7)+IF(Data!$C10&lt;&gt;"",Scoring!$F$8)+IF(Data!$D10&lt;&gt;"",Scoring!$F$9)+IF(Data!$E10&lt;&gt;"",Scoring!$F$10)+IF(Data!$F10&lt;&gt;"",Scoring!$F$11)+IF(Data!$G10&lt;&gt;"",Scoring!$F$12)+IF(Data!$H10&lt;&gt;"",Scoring!$F$13)+IF(Data!$I10&lt;&gt;"",Scoring!$F$14)+IF(Data!$J10&lt;&gt;"",Scoring!$F$15)+IF(Data!$K10&lt;&gt;"",Scoring!$F$16)+IF(Data!$L10&lt;&gt;"",Scoring!$F$17)+IF(Data!$M10&lt;&gt;"",Scoring!$F$18)+IF(Data!$N10&lt;&gt;"",Scoring!$F$19)+IF(Data!$O10&lt;&gt;"",Scoring!$F$20)+IF(Data!$P10&lt;&gt;"",Scoring!$F$21)+IF(Data!$Q10&lt;&gt;"",Scoring!$F$22)+IF(Data!$R10&lt;&gt;"",Scoring!$F$23)+IF(Data!$S10&lt;&gt;"",Scoring!$F$24)+IF(Data!T10&lt;&gt;"",Scoring!$F$25)+IF(Data!$U10&lt;&gt;"",Scoring!$F$26)+IF(Data!$V10&lt;&gt;"",Scoring!$F$27)+IF(Data!$W10&lt;&gt;"",Scoring!$F$28)+IF(Data!$X10&lt;&gt;"",Scoring!$F$29)+IF(Data!$Y10&lt;&gt;"",Scoring!$F$30)+IF(Data!$Z10&lt;&gt;"",Scoring!$F$31)+IF(Data!$AA10&lt;&gt;"",Scoring!$F$32),"")</f>
        <v>53</v>
      </c>
      <c r="AG10" s="105">
        <f>IF(AF10&lt;&gt;"",LOOKUP(AF10,Likelihoods!$A$7:$A$107,Likelihoods!D$7:D$107),"")</f>
        <v>0.133341578788783</v>
      </c>
      <c r="AH10" s="108">
        <f>IF(AND(COUNTBLANK($B10:$E10)=3,COUNTBLANK($F10:$H10)=2,COUNTBLANK($I10:$J10)=1,COUNTBLANK($K10:$L10)=1,COUNTBLANK($M10:$N10)=1,COUNTBLANK($O10:$P10)=1,COUNTBLANK($Q10:$R10)=1,COUNTBLANK($S10:$T10)=1,COUNTBLANK($U10:$V10)=1,COUNTBLANK($W10:$AA10)=4),IF(Data!$B10&lt;&gt;"",Scoring!$G$7)+IF(Data!$C10&lt;&gt;"",Scoring!$G$8)+IF(Data!$D10&lt;&gt;"",Scoring!$G$9)+IF(Data!$E10&lt;&gt;"",Scoring!$G$10)+IF(Data!$F10&lt;&gt;"",Scoring!$G$11)+IF(Data!$G10&lt;&gt;"",Scoring!$G$12)+IF(Data!$H10&lt;&gt;"",Scoring!$G$13)+IF(Data!$I10&lt;&gt;"",Scoring!$G$14)+IF(Data!$J10&lt;&gt;"",Scoring!$G$15)+IF(Data!$K10&lt;&gt;"",Scoring!$G$16)+IF(Data!$L10&lt;&gt;"",Scoring!$G$17)+IF(Data!$M10&lt;&gt;"",Scoring!$G$18)+IF(Data!$N10&lt;&gt;"",Scoring!$G$19)+IF(Data!$O10&lt;&gt;"",Scoring!$G$20)+IF(Data!$P10&lt;&gt;"",Scoring!$G$21)+IF(Data!$Q10&lt;&gt;"",Scoring!$G$22)+IF(Data!$R10&lt;&gt;"",Scoring!$G$23)+IF(Data!$S10&lt;&gt;"",Scoring!$G$24)+IF(Data!T10&lt;&gt;"",Scoring!$G$25)+IF(Data!$U10&lt;&gt;"",Scoring!$G$26)+IF(Data!$V10&lt;&gt;"",Scoring!$G$27)+IF(Data!$W10&lt;&gt;"",Scoring!$G$28)+IF(Data!$X10&lt;&gt;"",Scoring!$G$29)+IF(Data!$Y10&lt;&gt;"",Scoring!$G$30)+IF(Data!$Z10&lt;&gt;"",Scoring!$G$31)+IF(Data!$AA10&lt;&gt;"",Scoring!$G$32),"")</f>
        <v>52</v>
      </c>
      <c r="AI10" s="106">
        <f>IF(AH10&lt;&gt;"",LOOKUP(AH10,Likelihoods!$A$7:$A$107,Likelihoods!E$7:E$107),"")</f>
        <v>0.28403865278037299</v>
      </c>
      <c r="AJ10" s="104">
        <f>IF(AND(COUNTBLANK($B10:$E10)=3,COUNTBLANK($F10:$H10)=2,COUNTBLANK($I10:$J10)=1,COUNTBLANK($K10:$L10)=1,COUNTBLANK($M10:$N10)=1,COUNTBLANK($O10:$P10)=1,COUNTBLANK($Q10:$R10)=1,COUNTBLANK($S10:$T10)=1,COUNTBLANK($U10:$V10)=1,COUNTBLANK($W10:$AA10)=4),IF(Data!$B10&lt;&gt;"",Scoring!$H$7)+IF(Data!$C10&lt;&gt;"",Scoring!$H$8)+IF(Data!$D10&lt;&gt;"",Scoring!$H$9)+IF(Data!$E10&lt;&gt;"",Scoring!$H$10)+IF(Data!$F10&lt;&gt;"",Scoring!$H$11)+IF(Data!$G10&lt;&gt;"",Scoring!$H$12)+IF(Data!$H10&lt;&gt;"",Scoring!$H$13)+IF(Data!$I10&lt;&gt;"",Scoring!$H$14)+IF(Data!$J10&lt;&gt;"",Scoring!$H$15)+IF(Data!$K10&lt;&gt;"",Scoring!$H$16)+IF(Data!$L10&lt;&gt;"",Scoring!$H$17)+IF(Data!$M10&lt;&gt;"",Scoring!$H$18)+IF(Data!$N10&lt;&gt;"",Scoring!$H$19)+IF(Data!$O10&lt;&gt;"",Scoring!$H$20)+IF(Data!$P10&lt;&gt;"",Scoring!$H$21)+IF(Data!$Q10&lt;&gt;"",Scoring!$H$22)+IF(Data!$R10&lt;&gt;"",Scoring!$H$23)+IF(Data!$S10&lt;&gt;"",Scoring!$H$24)+IF(Data!T10&lt;&gt;"",Scoring!$H$25)+IF(Data!$U10&lt;&gt;"",Scoring!$H$26)+IF(Data!$V10&lt;&gt;"",Scoring!$H$27)+IF(Data!$W10&lt;&gt;"",Scoring!$H$28)+IF(Data!$X10&lt;&gt;"",Scoring!$H$29)+IF(Data!$Y10&lt;&gt;"",Scoring!$H$30)+IF(Data!$Z10&lt;&gt;"",Scoring!$H$31)+IF(Data!$AA10&lt;&gt;"",Scoring!$H$32),"")</f>
        <v>48</v>
      </c>
      <c r="AK10" s="105">
        <f>IF(AJ10&lt;&gt;"",LOOKUP(AJ10,Likelihoods!$A$7:$A$107,Likelihoods!F$7:F$107),"")</f>
        <v>9.5298982726462599E-3</v>
      </c>
      <c r="AL10" s="102">
        <f>IF(AND(COUNTBLANK($B10:$E10)=3,COUNTBLANK($F10:$H10)=2,COUNTBLANK($I10:$J10)=1,COUNTBLANK($K10:$L10)=1,COUNTBLANK($M10:$N10)=1,COUNTBLANK($O10:$P10)=1,COUNTBLANK($Q10:$R10)=1,COUNTBLANK($S10:$T10)=1,COUNTBLANK($U10:$V10)=1,COUNTBLANK($W10:$AA10)=4),IF(Data!$B10&lt;&gt;"",Scoring!$I$7)+IF(Data!$C10&lt;&gt;"",Scoring!$I$8)+IF(Data!$D10&lt;&gt;"",Scoring!$I$9)+IF(Data!$E10&lt;&gt;"",Scoring!$I$10)+IF(Data!$F10&lt;&gt;"",Scoring!$I$11)+IF(Data!$G10&lt;&gt;"",Scoring!$I$12)+IF(Data!$H10&lt;&gt;"",Scoring!$I$13)+IF(Data!$I10&lt;&gt;"",Scoring!$I$14)+IF(Data!$J10&lt;&gt;"",Scoring!$I$15)+IF(Data!$K10&lt;&gt;"",Scoring!$I$16)+IF(Data!$L10&lt;&gt;"",Scoring!$I$17)+IF(Data!$M10&lt;&gt;"",Scoring!$I$18)+IF(Data!$N10&lt;&gt;"",Scoring!$I$19)+IF(Data!$O10&lt;&gt;"",Scoring!$I$20)+IF(Data!$P10&lt;&gt;"",Scoring!$I$21)+IF(Data!$Q10&lt;&gt;"",Scoring!$I$22)+IF(Data!$R10&lt;&gt;"",Scoring!$I$23)+IF(Data!$S10&lt;&gt;"",Scoring!$I$24)+IF(Data!T10&lt;&gt;"",Scoring!$I$25)+IF(Data!$U10&lt;&gt;"",Scoring!$I$26)+IF(Data!$V10&lt;&gt;"",Scoring!$I$27)+IF(Data!$W10&lt;&gt;"",Scoring!$I$28)+IF(Data!$X10&lt;&gt;"",Scoring!$I$29)+IF(Data!$Y10&lt;&gt;"",Scoring!$I$30)+IF(Data!$Z10&lt;&gt;"",Scoring!$I$31)+IF(Data!$AA10&lt;&gt;"",Scoring!$I$32),"")</f>
        <v>53</v>
      </c>
      <c r="AM10" s="107">
        <f>IF(AL10&lt;&gt;"",LOOKUP(AL10,Likelihoods!$A$7:$A$107,Likelihoods!G$7:G$107),"")</f>
        <v>1.25962640762776E-2</v>
      </c>
      <c r="AN10" s="281">
        <f>IF(AND(COUNTBLANK($B10:$E10)=3,COUNTBLANK($F10:$H10)=2,COUNTBLANK($I10:$J10)=1,COUNTBLANK($K10:$L10)=1,COUNTBLANK($M10:$N10)=1,COUNTBLANK($O10:$P10)=1,COUNTBLANK($Q10:$R10)=1,COUNTBLANK($S10:$T10)=1,COUNTBLANK($U10:$V10)=1,COUNTBLANK($W10:$AA10)=4),IF(Data!$B10&lt;&gt;"",Scoring!$J$7)+IF(Data!$C10&lt;&gt;"",Scoring!$J$8)+IF(Data!$D10&lt;&gt;"",Scoring!$J$9)+IF(Data!$E10&lt;&gt;"",Scoring!$J$10)+IF(Data!$F10&lt;&gt;"",Scoring!$J$11)+IF(Data!$G10&lt;&gt;"",Scoring!$J$12)+IF(Data!$H10&lt;&gt;"",Scoring!$J$13)+IF(Data!$I10&lt;&gt;"",Scoring!$J$14)+IF(Data!$J10&lt;&gt;"",Scoring!$J$15)+IF(Data!$K10&lt;&gt;"",Scoring!$J$16)+IF(Data!$L10&lt;&gt;"",Scoring!$J$17)+IF(Data!$M10&lt;&gt;"",Scoring!$J$18)+IF(Data!$N10&lt;&gt;"",Scoring!$J$19)+IF(Data!$O10&lt;&gt;"",Scoring!$J$20)+IF(Data!$P10&lt;&gt;"",Scoring!$J$21)+IF(Data!$Q10&lt;&gt;"",Scoring!$J$22)+IF(Data!$R10&lt;&gt;"",Scoring!$J$23)+IF(Data!$S10&lt;&gt;"",Scoring!$J$24)+IF(Data!AF10&lt;&gt;"",Scoring!$J$25)+IF(Data!$U10&lt;&gt;"",Scoring!$J$26)+IF(Data!$V10&lt;&gt;"",Scoring!$J$27)+IF(Data!$W10&lt;&gt;"",Scoring!$J$28)+IF(Data!$X10&lt;&gt;"",Scoring!$J$29)+IF(Data!$Y10&lt;&gt;"",Scoring!$J$30)+IF(Data!$Z10&lt;&gt;"",Scoring!$J$31)+IF(Data!$AA10&lt;&gt;"",Scoring!$J$32),"")</f>
        <v>54</v>
      </c>
      <c r="AO10" s="276">
        <f>IF(AN10&lt;&gt;"",LOOKUP(AN10,Likelihoods!$A$7:$A$107,Likelihoods!H$7:H$107),"")</f>
        <v>3.6793576674807198E-2</v>
      </c>
      <c r="AP10" s="264">
        <f>IF(AND(COUNTBLANK($B10:$E10)=3,COUNTBLANK($F10:$H10)=2,COUNTBLANK($I10:$J10)=1,COUNTBLANK($K10:$L10)=1,COUNTBLANK($M10:$N10)=1,COUNTBLANK($O10:$P10)=1,COUNTBLANK($Q10:$R10)=1,COUNTBLANK($S10:$T10)=1,COUNTBLANK($U10:$V10)=1,COUNTBLANK($W10:$AA10)=4),IF(Data!$B10&lt;&gt;"",Scoring!$K$7)+IF(Data!$C10&lt;&gt;"",Scoring!$K$8)+IF(Data!$D10&lt;&gt;"",Scoring!$K$9)+IF(Data!$E10&lt;&gt;"",Scoring!$K$10)+IF(Data!$F10&lt;&gt;"",Scoring!$K$11)+IF(Data!$G10&lt;&gt;"",Scoring!$K$12)+IF(Data!$H10&lt;&gt;"",Scoring!$K$13)+IF(Data!$I10&lt;&gt;"",Scoring!$K$14)+IF(Data!$J10&lt;&gt;"",Scoring!$K$15)+IF(Data!$K10&lt;&gt;"",Scoring!$K$16)+IF(Data!$L10&lt;&gt;"",Scoring!$K$17)+IF(Data!$M10&lt;&gt;"",Scoring!$K$18)+IF(Data!$N10&lt;&gt;"",Scoring!$K$19)+IF(Data!$O10&lt;&gt;"",Scoring!$K$20)+IF(Data!$P10&lt;&gt;"",Scoring!$K$21)+IF(Data!$Q10&lt;&gt;"",Scoring!$K$22)+IF(Data!$R10&lt;&gt;"",Scoring!$K$23)+IF(Data!$S10&lt;&gt;"",Scoring!$K$24)+IF(Data!AH10&lt;&gt;"",Scoring!$K$25)+IF(Data!$U10&lt;&gt;"",Scoring!$K$26)+IF(Data!$V10&lt;&gt;"",Scoring!$K$27)+IF(Data!$W10&lt;&gt;"",Scoring!$K$28)+IF(Data!$X10&lt;&gt;"",Scoring!$K$29)+IF(Data!$Y10&lt;&gt;"",Scoring!$K$30)+IF(Data!$Z10&lt;&gt;"",Scoring!$K$31)+IF(Data!$AA10&lt;&gt;"",Scoring!$K$32),"")</f>
        <v>49</v>
      </c>
      <c r="AQ10" s="107">
        <f>IF(AP10&lt;&gt;"",LOOKUP(AP10,Likelihoods!$A$7:$A$107,Likelihoods!I$7:I$107),"")</f>
        <v>0.172630802797092</v>
      </c>
      <c r="AR10" s="281">
        <f>IF(AND(COUNTBLANK($B10:$E10)=3,COUNTBLANK($F10:$H10)=2,COUNTBLANK($I10:$J10)=1,COUNTBLANK($K10:$L10)=1,COUNTBLANK($M10:$N10)=1,COUNTBLANK($O10:$P10)=1,COUNTBLANK($Q10:$R10)=1,COUNTBLANK($S10:$T10)=1,COUNTBLANK($U10:$V10)=1,COUNTBLANK($W10:$AA10)=4),IF(Data!$B10&lt;&gt;"",Scoring!$L$7)+IF(Data!$C10&lt;&gt;"",Scoring!$L$8)+IF(Data!$D10&lt;&gt;"",Scoring!$L$9)+IF(Data!$E10&lt;&gt;"",Scoring!$L$10)+IF(Data!$F10&lt;&gt;"",Scoring!$L$11)+IF(Data!$G10&lt;&gt;"",Scoring!$L$12)+IF(Data!$H10&lt;&gt;"",Scoring!$L$13)+IF(Data!$I10&lt;&gt;"",Scoring!$L$14)+IF(Data!$J10&lt;&gt;"",Scoring!$L$15)+IF(Data!$K10&lt;&gt;"",Scoring!$L$16)+IF(Data!$L10&lt;&gt;"",Scoring!$L$17)+IF(Data!$M10&lt;&gt;"",Scoring!$L$18)+IF(Data!$N10&lt;&gt;"",Scoring!$L$19)+IF(Data!$O10&lt;&gt;"",Scoring!$L$20)+IF(Data!$P10&lt;&gt;"",Scoring!$L$21)+IF(Data!$Q10&lt;&gt;"",Scoring!$L$22)+IF(Data!$R10&lt;&gt;"",Scoring!$L$23)+IF(Data!$S10&lt;&gt;"",Scoring!$L$24)+IF(Data!AJ10&lt;&gt;"",Scoring!$L$25)+IF(Data!$U10&lt;&gt;"",Scoring!$L$26)+IF(Data!$V10&lt;&gt;"",Scoring!$L$27)+IF(Data!$W10&lt;&gt;"",Scoring!$L$28)+IF(Data!$X10&lt;&gt;"",Scoring!$L$29)+IF(Data!$Y10&lt;&gt;"",Scoring!$L$30)+IF(Data!$Z10&lt;&gt;"",Scoring!$L$31)+IF(Data!$AA10&lt;&gt;"",Scoring!$L$32),"")</f>
        <v>45</v>
      </c>
      <c r="AS10" s="105">
        <f>IF(AR10&lt;&gt;"",LOOKUP(AR10,Likelihoods!$A$7:$A$107,Likelihoods!J$7:J$107),"")</f>
        <v>0.44258234937813101</v>
      </c>
      <c r="AT10" s="108">
        <f>IF(AND(COUNTBLANK($B10:$E10)=3,COUNTBLANK($F10:$H10)=2,COUNTBLANK($I10:$J10)=1,COUNTBLANK($K10:$L10)=1,COUNTBLANK($M10:$N10)=1,COUNTBLANK($O10:$P10)=1,COUNTBLANK($Q10:$R10)=1,COUNTBLANK($S10:$T10)=1,COUNTBLANK($U10:$V10)=1,COUNTBLANK($W10:$AA10)=4),IF(Data!$B10&lt;&gt;"",Scoring!$M$7)+IF(Data!$C10&lt;&gt;"",Scoring!$M$8)+IF(Data!$D10&lt;&gt;"",Scoring!$M$9)+IF(Data!$E10&lt;&gt;"",Scoring!$M$10)+IF(Data!$F10&lt;&gt;"",Scoring!$M$11)+IF(Data!$G10&lt;&gt;"",Scoring!$M$12)+IF(Data!$H10&lt;&gt;"",Scoring!$M$13)+IF(Data!$I10&lt;&gt;"",Scoring!$M$14)+IF(Data!$J10&lt;&gt;"",Scoring!$M$15)+IF(Data!$K10&lt;&gt;"",Scoring!$M$16)+IF(Data!$L10&lt;&gt;"",Scoring!$M$17)+IF(Data!$M10&lt;&gt;"",Scoring!$M$18)+IF(Data!$N10&lt;&gt;"",Scoring!$M$19)+IF(Data!$O10&lt;&gt;"",Scoring!$M$20)+IF(Data!$P10&lt;&gt;"",Scoring!$M$21)+IF(Data!$Q10&lt;&gt;"",Scoring!$M$22)+IF(Data!$R10&lt;&gt;"",Scoring!$M$23)+IF(Data!$S10&lt;&gt;"",Scoring!$M$24)+IF(Data!T10&lt;&gt;"",Scoring!$M$25)+IF(Data!$U10&lt;&gt;"",Scoring!$M$26)+IF(Data!$V10&lt;&gt;"",Scoring!$M$27)+IF(Data!$W10&lt;&gt;"",Scoring!$M$28)+IF(Data!$X10&lt;&gt;"",Scoring!$M$29)+IF(Data!$Y10&lt;&gt;"",Scoring!$M$30)+IF(Data!$Z10&lt;&gt;"",Scoring!$M$31)+IF(Data!$AA10&lt;&gt;"",Scoring!$M$32),"")</f>
        <v>44</v>
      </c>
      <c r="AU10" s="105">
        <f>IF(AT10&lt;&gt;"",LOOKUP(AT10,Likelihoods!$A$7:$A$107,Likelihoods!K$7:K$107),"")</f>
        <v>0.82475668837958804</v>
      </c>
      <c r="AV10" s="108">
        <f>IF(AND(COUNTBLANK($B10:$E10)=3,COUNTBLANK($F10:$H10)=2,COUNTBLANK($I10:$J10)=1,COUNTBLANK($K10:$L10)=1,COUNTBLANK($M10:$N10)=1,COUNTBLANK($O10:$P10)=1,COUNTBLANK($Q10:$R10)=1,COUNTBLANK($S10:$T10)=1,COUNTBLANK($U10:$V10)=1,COUNTBLANK($W10:$AA10)=4),IF(Data!$B10&lt;&gt;"",Scoring!$N$7)+IF(Data!$C10&lt;&gt;"",Scoring!$N$8)+IF(Data!$D10&lt;&gt;"",Scoring!$N$9)+IF(Data!$E10&lt;&gt;"",Scoring!$N$10)+IF(Data!$F10&lt;&gt;"",Scoring!$N$11)+IF(Data!$G10&lt;&gt;"",Scoring!$N$12)+IF(Data!$H10&lt;&gt;"",Scoring!$N$13)+IF(Data!$I10&lt;&gt;"",Scoring!$N$14)+IF(Data!$J10&lt;&gt;"",Scoring!$N$15)+IF(Data!$K10&lt;&gt;"",Scoring!$N$16)+IF(Data!$L10&lt;&gt;"",Scoring!$N$17)+IF(Data!$M10&lt;&gt;"",Scoring!$N$18)+IF(Data!$N10&lt;&gt;"",Scoring!$N$19)+IF(Data!$O10&lt;&gt;"",Scoring!$N$20)+IF(Data!$P10&lt;&gt;"",Scoring!$N$21)+IF(Data!$Q10&lt;&gt;"",Scoring!$N$22)+IF(Data!$R10&lt;&gt;"",Scoring!$N$23)+IF(Data!$S10&lt;&gt;"",Scoring!$N$24)+IF(Data!T10&lt;&gt;"",Scoring!$N$25)+IF(Data!$U10&lt;&gt;"",Scoring!$N$26)+IF(Data!$V10&lt;&gt;"",Scoring!$N$27)+IF(Data!$W10&lt;&gt;"",Scoring!$N$28)+IF(Data!$X10&lt;&gt;"",Scoring!$N$29)+IF(Data!$Y10&lt;&gt;"",Scoring!$N$30)+IF(Data!$Z10&lt;&gt;"",Scoring!$N$31)+IF(Data!$AA10&lt;&gt;"",Scoring!$N$32),"")</f>
        <v>40</v>
      </c>
      <c r="AW10" s="106">
        <f>IF(AV10&lt;&gt;"",LOOKUP(AV10,Likelihoods!$A$7:$A$107,Likelihoods!L$7:L$107),"")</f>
        <v>0.98014916239803895</v>
      </c>
      <c r="AX10" s="104">
        <f>IF(AND(COUNTBLANK($B10:$E10)=3,COUNTBLANK($F10:$H10)=2,COUNTBLANK($I10:$J10)=1,COUNTBLANK($K10:$L10)=1,COUNTBLANK($M10:$N10)=1,COUNTBLANK($O10:$P10)=1,COUNTBLANK($Q10:$R10)=1,COUNTBLANK($S10:$T10)=1,COUNTBLANK($U10:$V10)=1,COUNTBLANK($W10:$AA10)=4),IF(Data!$B10&lt;&gt;"",Scoring!$O$7)+IF(Data!$C10&lt;&gt;"",Scoring!$O$8)+IF(Data!$D10&lt;&gt;"",Scoring!$O$9)+IF(Data!$E10&lt;&gt;"",Scoring!$O$10)+IF(Data!$F10&lt;&gt;"",Scoring!$O$11)+IF(Data!$G10&lt;&gt;"",Scoring!$O$12)+IF(Data!$H10&lt;&gt;"",Scoring!$O$13)+IF(Data!$I10&lt;&gt;"",Scoring!$O$14)+IF(Data!$J10&lt;&gt;"",Scoring!$O$15)+IF(Data!$K10&lt;&gt;"",Scoring!$O$16)+IF(Data!$L10&lt;&gt;"",Scoring!$O$17)+IF(Data!$M10&lt;&gt;"",Scoring!$O$18)+IF(Data!$N10&lt;&gt;"",Scoring!$O$19)+IF(Data!$O10&lt;&gt;"",Scoring!$O$20)+IF(Data!$P10&lt;&gt;"",Scoring!$O$21)+IF(Data!$Q10&lt;&gt;"",Scoring!$O$22)+IF(Data!$R10&lt;&gt;"",Scoring!$O$23)+IF(Data!$S10&lt;&gt;"",Scoring!$O$24)+IF(Data!T10&lt;&gt;"",Scoring!$O$25)+IF(Data!$U10&lt;&gt;"",Scoring!$O$26)+IF(Data!$V10&lt;&gt;"",Scoring!$O$27)+IF(Data!$W10&lt;&gt;"",Scoring!$O$28)+IF(Data!$X10&lt;&gt;"",Scoring!$O$29)+IF(Data!$Y10&lt;&gt;"",Scoring!$O$30)+IF(Data!$Z10&lt;&gt;"",Scoring!$O$31)+IF(Data!$AA10&lt;&gt;"",Scoring!$O$32),"")</f>
        <v>48</v>
      </c>
      <c r="AY10" s="107">
        <f>IF(AX10&lt;&gt;"",LOOKUP(AX10,Likelihoods!$A$7:$A$107,Likelihoods!M$7:M$107),"")</f>
        <v>8.6057570956237402E-3</v>
      </c>
      <c r="AZ10" s="108">
        <f>IF(AND(COUNTBLANK($B10:$E10)=3,COUNTBLANK($F10:$H10)=2,COUNTBLANK($I10:$J10)=1,COUNTBLANK($K10:$L10)=1,COUNTBLANK($M10:$N10)=1,COUNTBLANK($O10:$P10)=1,COUNTBLANK($Q10:$R10)=1,COUNTBLANK($S10:$T10)=1,COUNTBLANK($U10:$V10)=1,COUNTBLANK($W10:$AA10)=4),IF(Data!$B10&lt;&gt;"",Scoring!$P$7)+IF(Data!$C10&lt;&gt;"",Scoring!$P$8)+IF(Data!$D10&lt;&gt;"",Scoring!$P$9)+IF(Data!$E10&lt;&gt;"",Scoring!$P$10)+IF(Data!$F10&lt;&gt;"",Scoring!$P$11)+IF(Data!$G10&lt;&gt;"",Scoring!$P$12)+IF(Data!$H10&lt;&gt;"",Scoring!$P$13)+IF(Data!$I10&lt;&gt;"",Scoring!$P$14)+IF(Data!$J10&lt;&gt;"",Scoring!$P$15)+IF(Data!$K10&lt;&gt;"",Scoring!$P$16)+IF(Data!$L10&lt;&gt;"",Scoring!$P$17)+IF(Data!$M10&lt;&gt;"",Scoring!$P$18)+IF(Data!$N10&lt;&gt;"",Scoring!$P$19)+IF(Data!$O10&lt;&gt;"",Scoring!$P$20)+IF(Data!$P10&lt;&gt;"",Scoring!$P$21)+IF(Data!$Q10&lt;&gt;"",Scoring!$P$22)+IF(Data!$R10&lt;&gt;"",Scoring!$P$23)+IF(Data!$S10&lt;&gt;"",Scoring!$P$24)+IF(Data!T10&lt;&gt;"",Scoring!$P$25)+IF(Data!$U10&lt;&gt;"",Scoring!$P$26)+IF(Data!$V10&lt;&gt;"",Scoring!$P$27)+IF(Data!$W10&lt;&gt;"",Scoring!$P$28)+IF(Data!$X10&lt;&gt;"",Scoring!$P$29)+IF(Data!$Y10&lt;&gt;"",Scoring!$P$30)+IF(Data!$Z10&lt;&gt;"",Scoring!$P$31)+IF(Data!$AA10&lt;&gt;"",Scoring!$P$32),"")</f>
        <v>53</v>
      </c>
      <c r="BA10" s="105">
        <f>IF(AZ10&lt;&gt;"",LOOKUP(AZ10,Likelihoods!$A$7:$A$107,Likelihoods!N$7:N$107),"")</f>
        <v>1.3472245199601799E-2</v>
      </c>
      <c r="BB10" s="102">
        <f>IF(AND(COUNTBLANK($B10:$E10)=3,COUNTBLANK($F10:$H10)=2,COUNTBLANK($I10:$J10)=1,COUNTBLANK($K10:$L10)=1,COUNTBLANK($M10:$N10)=1,COUNTBLANK($O10:$P10)=1,COUNTBLANK($Q10:$R10)=1,COUNTBLANK($S10:$T10)=1,COUNTBLANK($U10:$V10)=1,COUNTBLANK($W10:$AA10)=4),IF(Data!$B10&lt;&gt;"",Scoring!$Q$7)+IF(Data!$C10&lt;&gt;"",Scoring!$Q$8)+IF(Data!$D10&lt;&gt;"",Scoring!$Q$9)+IF(Data!$E10&lt;&gt;"",Scoring!$Q$10)+IF(Data!$F10&lt;&gt;"",Scoring!$Q$11)+IF(Data!$G10&lt;&gt;"",Scoring!$Q$12)+IF(Data!$H10&lt;&gt;"",Scoring!$Q$13)+IF(Data!$I10&lt;&gt;"",Scoring!$Q$14)+IF(Data!$J10&lt;&gt;"",Scoring!$Q$15)+IF(Data!$K10&lt;&gt;"",Scoring!$Q$16)+IF(Data!$L10&lt;&gt;"",Scoring!$Q$17)+IF(Data!$M10&lt;&gt;"",Scoring!$Q$18)+IF(Data!$N10&lt;&gt;"",Scoring!$Q$19)+IF(Data!$O10&lt;&gt;"",Scoring!$Q$20)+IF(Data!$P10&lt;&gt;"",Scoring!$Q$21)+IF(Data!$Q10&lt;&gt;"",Scoring!$Q$22)+IF(Data!$R10&lt;&gt;"",Scoring!$Q$23)+IF(Data!$S10&lt;&gt;"",Scoring!$Q$24)+IF(Data!T10&lt;&gt;"",Scoring!$Q$25)+IF(Data!$U10&lt;&gt;"",Scoring!$Q$26)+IF(Data!$V10&lt;&gt;"",Scoring!$Q$27)+IF(Data!$W10&lt;&gt;"",Scoring!$Q$28)+IF(Data!$X10&lt;&gt;"",Scoring!$Q$29)+IF(Data!$Y10&lt;&gt;"",Scoring!$Q$30)+IF(Data!$Z10&lt;&gt;"",Scoring!$Q$31)+IF(Data!$AA10&lt;&gt;"",Scoring!$Q$32),"")</f>
        <v>50</v>
      </c>
      <c r="BC10" s="107">
        <f>IF(BB10&lt;&gt;"",LOOKUP(BB10,Likelihoods!$A$7:$A$107,Likelihoods!O$7:O$107),"")</f>
        <v>8.2612207416034505E-2</v>
      </c>
      <c r="BD10" s="104">
        <f>IF(AND(COUNTBLANK($B10:$E10)=3,COUNTBLANK($F10:$H10)=2,COUNTBLANK($I10:$J10)=1,COUNTBLANK($K10:$L10)=1,COUNTBLANK($M10:$N10)=1,COUNTBLANK($O10:$P10)=1,COUNTBLANK($Q10:$R10)=1,COUNTBLANK($S10:$T10)=1,COUNTBLANK($U10:$V10)=1,COUNTBLANK($W10:$AA10)=4),IF(Data!$B10&lt;&gt;"",Scoring!$R$7)+IF(Data!$C10&lt;&gt;"",Scoring!$R$8)+IF(Data!$D10&lt;&gt;"",Scoring!$R$9)+IF(Data!$E10&lt;&gt;"",Scoring!$R$10)+IF(Data!$F10&lt;&gt;"",Scoring!$R$11)+IF(Data!$G10&lt;&gt;"",Scoring!$R$12)+IF(Data!$H10&lt;&gt;"",Scoring!$R$13)+IF(Data!$I10&lt;&gt;"",Scoring!$R$14)+IF(Data!$J10&lt;&gt;"",Scoring!$R$15)+IF(Data!$K10&lt;&gt;"",Scoring!$R$16)+IF(Data!$L10&lt;&gt;"",Scoring!$R$17)+IF(Data!$M10&lt;&gt;"",Scoring!$R$18)+IF(Data!$N10&lt;&gt;"",Scoring!$R$19)+IF(Data!$O10&lt;&gt;"",Scoring!$R$20)+IF(Data!$P10&lt;&gt;"",Scoring!$R$21)+IF(Data!$Q10&lt;&gt;"",Scoring!$R$22)+IF(Data!$R10&lt;&gt;"",Scoring!$R$23)+IF(Data!$S10&lt;&gt;"",Scoring!$R$24)+IF(Data!T10&lt;&gt;"",Scoring!$R$25)+IF(Data!$U10&lt;&gt;"",Scoring!$R$26)+IF(Data!$V10&lt;&gt;"",Scoring!$R$27)+IF(Data!$W10&lt;&gt;"",Scoring!$R$28)+IF(Data!$X10&lt;&gt;"",Scoring!$R$29)+IF(Data!$Y10&lt;&gt;"",Scoring!$R$30)+IF(Data!$Z10&lt;&gt;"",Scoring!$R$31)+IF(Data!$AA10&lt;&gt;"",Scoring!$R$32),"")</f>
        <v>52</v>
      </c>
      <c r="BE10" s="105">
        <f>IF(BD10&lt;&gt;"",LOOKUP(BD10,Likelihoods!$A$7:$A$107,Likelihoods!P$7:P$107),"")</f>
        <v>3.49191648052588E-2</v>
      </c>
      <c r="BF10" s="102">
        <f>IF(AND(COUNTBLANK($B10:$E10)=3,COUNTBLANK($F10:$H10)=2,COUNTBLANK($I10:$J10)=1,COUNTBLANK($K10:$L10)=1,COUNTBLANK($M10:$N10)=1,COUNTBLANK($O10:$P10)=1,COUNTBLANK($Q10:$R10)=1,COUNTBLANK($S10:$T10)=1,COUNTBLANK($U10:$V10)=1,COUNTBLANK($W10:$AA10)=4),IF(Data!$B10&lt;&gt;"",Scoring!$S$7)+IF(Data!$C10&lt;&gt;"",Scoring!$S$8)+IF(Data!$D10&lt;&gt;"",Scoring!$S$9)+IF(Data!$E10&lt;&gt;"",Scoring!$S$10)+IF(Data!$F10&lt;&gt;"",Scoring!$S$11)+IF(Data!$G10&lt;&gt;"",Scoring!$S$12)+IF(Data!$H10&lt;&gt;"",Scoring!$S$13)+IF(Data!$I10&lt;&gt;"",Scoring!$S$14)+IF(Data!$J10&lt;&gt;"",Scoring!$S$15)+IF(Data!$K10&lt;&gt;"",Scoring!$S$16)+IF(Data!$L10&lt;&gt;"",Scoring!$S$17)+IF(Data!$M10&lt;&gt;"",Scoring!$S$18)+IF(Data!$N10&lt;&gt;"",Scoring!$S$19)+IF(Data!$O10&lt;&gt;"",Scoring!$S$20)+IF(Data!$P10&lt;&gt;"",Scoring!$S$21)+IF(Data!$Q10&lt;&gt;"",Scoring!$S$22)+IF(Data!$R10&lt;&gt;"",Scoring!$S$23)+IF(Data!$S10&lt;&gt;"",Scoring!$S$24)+IF(Data!T10&lt;&gt;"",Scoring!$S$25)+IF(Data!$U10&lt;&gt;"",Scoring!$S$26)+IF(Data!$V10&lt;&gt;"",Scoring!$S$27)+IF(Data!$W10&lt;&gt;"",Scoring!$S$28)+IF(Data!$X10&lt;&gt;"",Scoring!$S$29)+IF(Data!$Y10&lt;&gt;"",Scoring!$S$30)+IF(Data!$Z10&lt;&gt;"",Scoring!$S$31)+IF(Data!$AA10&lt;&gt;"",Scoring!$S$32),"")</f>
        <v>50</v>
      </c>
      <c r="BG10" s="107">
        <f>IF(BF10&lt;&gt;"",LOOKUP(BF10,Likelihoods!$A$7:$A$107,Likelihoods!Q$7:Q$107),"")</f>
        <v>0.125372386083972</v>
      </c>
      <c r="BH10" s="108">
        <f>IF(AND(COUNTBLANK($B10:$E10)=3,COUNTBLANK($F10:$H10)=2,COUNTBLANK($I10:$J10)=1,COUNTBLANK($K10:$L10)=1,COUNTBLANK($M10:$N10)=1,COUNTBLANK($O10:$P10)=1,COUNTBLANK($Q10:$R10)=1,COUNTBLANK($S10:$T10)=1,COUNTBLANK($U10:$V10)=1,COUNTBLANK($W10:$AA10)=4),IF(Data!$B10&lt;&gt;"",Scoring!$T$7)+IF(Data!$C10&lt;&gt;"",Scoring!$T$8)+IF(Data!$D10&lt;&gt;"",Scoring!$T$9)+IF(Data!$E10&lt;&gt;"",Scoring!$T$10)+IF(Data!$F10&lt;&gt;"",Scoring!$T$11)+IF(Data!$G10&lt;&gt;"",Scoring!$T$12)+IF(Data!$H10&lt;&gt;"",Scoring!$T$13)+IF(Data!$I10&lt;&gt;"",Scoring!$T$14)+IF(Data!$J10&lt;&gt;"",Scoring!$T$15)+IF(Data!$K10&lt;&gt;"",Scoring!$T$16)+IF(Data!$L10&lt;&gt;"",Scoring!$T$17)+IF(Data!$M10&lt;&gt;"",Scoring!$T$18)+IF(Data!$N10&lt;&gt;"",Scoring!$T$19)+IF(Data!$O10&lt;&gt;"",Scoring!$T$20)+IF(Data!$P10&lt;&gt;"",Scoring!$T$21)+IF(Data!$Q10&lt;&gt;"",Scoring!$T$22)+IF(Data!$R10&lt;&gt;"",Scoring!$T$23)+IF(Data!$S10&lt;&gt;"",Scoring!$T$24)+IF(Data!T10&lt;&gt;"",Scoring!$T$25)+IF(Data!$U10&lt;&gt;"",Scoring!$T$26)+IF(Data!$V10&lt;&gt;"",Scoring!$T$27)+IF(Data!$W10&lt;&gt;"",Scoring!$T$28)+IF(Data!$X10&lt;&gt;"",Scoring!$T$29)+IF(Data!$Y10&lt;&gt;"",Scoring!$T$30)+IF(Data!$Z10&lt;&gt;"",Scoring!$T$31)+IF(Data!$AA10&lt;&gt;"",Scoring!$T$32),"")</f>
        <v>49</v>
      </c>
      <c r="BI10" s="105">
        <f>IF(BH10&lt;&gt;"",LOOKUP(BH10,Likelihoods!$A$7:$A$107,Likelihoods!R$7:R$107),"")</f>
        <v>0.45154233159202301</v>
      </c>
      <c r="BJ10" s="108">
        <f>IF(AND(COUNTBLANK($B10:$E10)=3,COUNTBLANK($F10:$H10)=2,COUNTBLANK($I10:$J10)=1,COUNTBLANK($K10:$L10)=1,COUNTBLANK($M10:$N10)=1,COUNTBLANK($O10:$P10)=1,COUNTBLANK($Q10:$R10)=1,COUNTBLANK($S10:$T10)=1,COUNTBLANK($U10:$V10)=1,COUNTBLANK($W10:$AA10)=4),IF(Data!$B10&lt;&gt;"",Scoring!$U$7)+IF(Data!$C10&lt;&gt;"",Scoring!$U$8)+IF(Data!$D10&lt;&gt;"",Scoring!$U$9)+IF(Data!$E10&lt;&gt;"",Scoring!$U$10)+IF(Data!$F10&lt;&gt;"",Scoring!$U$11)+IF(Data!$G10&lt;&gt;"",Scoring!$U$12)+IF(Data!$H10&lt;&gt;"",Scoring!$U$13)+IF(Data!$I10&lt;&gt;"",Scoring!$U$14)+IF(Data!$J10&lt;&gt;"",Scoring!$U$15)+IF(Data!$K10&lt;&gt;"",Scoring!$U$16)+IF(Data!$L10&lt;&gt;"",Scoring!$U$17)+IF(Data!$M10&lt;&gt;"",Scoring!$U$18)+IF(Data!$N10&lt;&gt;"",Scoring!$U$19)+IF(Data!$O10&lt;&gt;"",Scoring!$U$20)+IF(Data!$P10&lt;&gt;"",Scoring!$U$21)+IF(Data!$Q10&lt;&gt;"",Scoring!$U$22)+IF(Data!$R10&lt;&gt;"",Scoring!$U$23)+IF(Data!$S10&lt;&gt;"",Scoring!$U$24)+IF(Data!T10&lt;&gt;"",Scoring!$U$25)+IF(Data!$U10&lt;&gt;"",Scoring!$U$26)+IF(Data!$V10&lt;&gt;"",Scoring!$U$27)+IF(Data!$W10&lt;&gt;"",Scoring!$U$28)+IF(Data!$X10&lt;&gt;"",Scoring!$U$29)+IF(Data!$Y10&lt;&gt;"",Scoring!$U$30)+IF(Data!$Z10&lt;&gt;"",Scoring!$U$31)+IF(Data!$AA10&lt;&gt;"",Scoring!$U$32),"")</f>
        <v>41</v>
      </c>
      <c r="BK10" s="106">
        <f>IF(BJ10&lt;&gt;"",LOOKUP(BJ10,Likelihoods!$A$7:$A$107,Likelihoods!S$7:S$107),"")</f>
        <v>0.95489793564922099</v>
      </c>
      <c r="BL10" s="8"/>
      <c r="BM10" s="8"/>
      <c r="BN10" s="8"/>
      <c r="BO10" s="8"/>
      <c r="BP10" s="8"/>
      <c r="BQ10" s="8"/>
      <c r="BR10" s="8"/>
      <c r="BS10" s="8"/>
      <c r="BT10" s="8"/>
      <c r="BU10" s="8"/>
      <c r="BV10" s="8"/>
      <c r="BW10" s="8"/>
      <c r="BX10" s="8"/>
      <c r="BY10" s="8"/>
    </row>
    <row r="11" spans="1:77" ht="14.25" x14ac:dyDescent="0.2">
      <c r="A11" s="68">
        <v>3</v>
      </c>
      <c r="B11" s="101"/>
      <c r="C11" s="102"/>
      <c r="D11" s="102" t="s">
        <v>119</v>
      </c>
      <c r="E11" s="102"/>
      <c r="F11" s="101"/>
      <c r="G11" s="102"/>
      <c r="H11" s="103" t="s">
        <v>119</v>
      </c>
      <c r="I11" s="102" t="s">
        <v>119</v>
      </c>
      <c r="J11" s="102"/>
      <c r="K11" s="101"/>
      <c r="L11" s="103" t="s">
        <v>119</v>
      </c>
      <c r="M11" s="102" t="s">
        <v>119</v>
      </c>
      <c r="N11" s="103"/>
      <c r="O11" s="101" t="s">
        <v>119</v>
      </c>
      <c r="P11" s="103"/>
      <c r="Q11" s="102" t="s">
        <v>119</v>
      </c>
      <c r="R11" s="102"/>
      <c r="S11" s="101"/>
      <c r="T11" s="103" t="s">
        <v>119</v>
      </c>
      <c r="U11" s="101" t="s">
        <v>119</v>
      </c>
      <c r="V11" s="103"/>
      <c r="W11" s="102"/>
      <c r="X11" s="102" t="s">
        <v>119</v>
      </c>
      <c r="Y11" s="102"/>
      <c r="Z11" s="102"/>
      <c r="AA11" s="102"/>
      <c r="AB11" s="104">
        <f>IF(AND(COUNTBLANK($B11:$E11)=3,COUNTBLANK($F11:$H11)=2,COUNTBLANK($I11:$J11)=1,COUNTBLANK($K11:$L11)=1,COUNTBLANK($M11:$N11)=1,COUNTBLANK($O11:$P11)=1,COUNTBLANK($Q11:$R11)=1,COUNTBLANK($S11:$T11)=1,COUNTBLANK($U11:$V11)=1,COUNTBLANK($W11:$AA11)=4),IF(Data!$B11&lt;&gt;"",Scoring!$D$7)+IF(Data!$C11&lt;&gt;"",Scoring!$D$8)+IF(Data!$D11&lt;&gt;"",Scoring!$D$9)+IF(Data!$E11&lt;&gt;"",Scoring!$D$10)+IF(Data!$F11&lt;&gt;"",Scoring!$D$11)+IF(Data!$G11&lt;&gt;"",Scoring!$D$12)+IF(Data!$H11&lt;&gt;"",Scoring!$D$13)+IF(Data!$I11&lt;&gt;"",Scoring!$D$14)+IF(Data!$J11&lt;&gt;"",Scoring!$D$15)+IF(Data!$K11&lt;&gt;"",Scoring!$D$16)+IF(Data!$L11&lt;&gt;"",Scoring!$D$17)+IF(Data!$M11&lt;&gt;"",Scoring!$D$18)+IF(Data!$N11&lt;&gt;"",Scoring!$D$19)+IF(Data!$O11&lt;&gt;"",Scoring!$D$20)+IF(Data!$P11&lt;&gt;"",Scoring!$D$21)+IF(Data!$Q11&lt;&gt;"",Scoring!$D$22)+IF(Data!$R11&lt;&gt;"",Scoring!$D$23)+IF(Data!$S11&lt;&gt;"",Scoring!$D$24)+IF(Data!T11&lt;&gt;"",Scoring!$D$25)+IF(Data!$U11&lt;&gt;"",Scoring!$D$26)+IF(Data!$V11&lt;&gt;"",Scoring!$D$27)+IF(Data!$W11&lt;&gt;"",Scoring!$D$28)+IF(Data!$X11&lt;&gt;"",Scoring!$D$29)+IF(Data!$Y11&lt;&gt;"",Scoring!$D$30)+IF(Data!$Z11&lt;&gt;"",Scoring!$D$31)+IF(Data!$AA11&lt;&gt;"",Scoring!$D$32),"")</f>
        <v>55</v>
      </c>
      <c r="AC11" s="105">
        <f>IF(AB11&lt;&gt;"",LOOKUP(AB11,Likelihoods!$A$7:$A$107,Likelihoods!B$7:B$107),"")</f>
        <v>4.2340388482797302E-2</v>
      </c>
      <c r="AD11" s="264">
        <f>IF(AND(COUNTBLANK($B11:$E11)=3,COUNTBLANK($F11:$H11)=2,COUNTBLANK($I11:$J11)=1,COUNTBLANK($K11:$L11)=1,COUNTBLANK($M11:$N11)=1,COUNTBLANK($O11:$P11)=1,COUNTBLANK($Q11:$R11)=1,COUNTBLANK($S11:$T11)=1,COUNTBLANK($U11:$V11)=1,COUNTBLANK($W11:$AA11)=4),IF(Data!$B11&lt;&gt;"",Scoring!$E$7)+IF(Data!$C11&lt;&gt;"",Scoring!$E$8)+IF(Data!$D11&lt;&gt;"",Scoring!$E$9)+IF(Data!$E11&lt;&gt;"",Scoring!$E$10)+IF(Data!$F11&lt;&gt;"",Scoring!$E$11)+IF(Data!$G11&lt;&gt;"",Scoring!$E$12)+IF(Data!$H11&lt;&gt;"",Scoring!$E$13)+IF(Data!$I11&lt;&gt;"",Scoring!$E$14)+IF(Data!$J11&lt;&gt;"",Scoring!$E$15)+IF(Data!$K11&lt;&gt;"",Scoring!$E$16)+IF(Data!$L11&lt;&gt;"",Scoring!$E$17)+IF(Data!$M11&lt;&gt;"",Scoring!$E$18)+IF(Data!$N11&lt;&gt;"",Scoring!$E$19)+IF(Data!$O11&lt;&gt;"",Scoring!$E$20)+IF(Data!$P11&lt;&gt;"",Scoring!$E$21)+IF(Data!$Q11&lt;&gt;"",Scoring!$E$22)+IF(Data!$R11&lt;&gt;"",Scoring!$E$23)+IF(Data!$S11&lt;&gt;"",Scoring!$E$24)+IF(Data!V11&lt;&gt;"",Scoring!$E$25)+IF(Data!$U11&lt;&gt;"",Scoring!$E$26)+IF(Data!$V11&lt;&gt;"",Scoring!$E$27)+IF(Data!$W11&lt;&gt;"",Scoring!$E$28)+IF(Data!$X11&lt;&gt;"",Scoring!$E$29)+IF(Data!$Y11&lt;&gt;"",Scoring!$E$30)+IF(Data!$Z11&lt;&gt;"",Scoring!$E$31)+IF(Data!$AA11&lt;&gt;"",Scoring!$E$32),"")</f>
        <v>63</v>
      </c>
      <c r="AE11" s="107">
        <f>IF(AD11&lt;&gt;"",LOOKUP(AD11,Likelihoods!$A$7:$A$107,Likelihoods!C$7:C$107),"")</f>
        <v>1.8951846991241801E-3</v>
      </c>
      <c r="AF11" s="108">
        <f>IF(AND(COUNTBLANK($B11:$E11)=3,COUNTBLANK($F11:$H11)=2,COUNTBLANK($I11:$J11)=1,COUNTBLANK($K11:$L11)=1,COUNTBLANK($M11:$N11)=1,COUNTBLANK($O11:$P11)=1,COUNTBLANK($Q11:$R11)=1,COUNTBLANK($S11:$T11)=1,COUNTBLANK($U11:$V11)=1,COUNTBLANK($W11:$AA11)=4),IF(Data!$B11&lt;&gt;"",Scoring!$F$7)+IF(Data!$C11&lt;&gt;"",Scoring!$F$8)+IF(Data!$D11&lt;&gt;"",Scoring!$F$9)+IF(Data!$E11&lt;&gt;"",Scoring!$F$10)+IF(Data!$F11&lt;&gt;"",Scoring!$F$11)+IF(Data!$G11&lt;&gt;"",Scoring!$F$12)+IF(Data!$H11&lt;&gt;"",Scoring!$F$13)+IF(Data!$I11&lt;&gt;"",Scoring!$F$14)+IF(Data!$J11&lt;&gt;"",Scoring!$F$15)+IF(Data!$K11&lt;&gt;"",Scoring!$F$16)+IF(Data!$L11&lt;&gt;"",Scoring!$F$17)+IF(Data!$M11&lt;&gt;"",Scoring!$F$18)+IF(Data!$N11&lt;&gt;"",Scoring!$F$19)+IF(Data!$O11&lt;&gt;"",Scoring!$F$20)+IF(Data!$P11&lt;&gt;"",Scoring!$F$21)+IF(Data!$Q11&lt;&gt;"",Scoring!$F$22)+IF(Data!$R11&lt;&gt;"",Scoring!$F$23)+IF(Data!$S11&lt;&gt;"",Scoring!$F$24)+IF(Data!T11&lt;&gt;"",Scoring!$F$25)+IF(Data!$U11&lt;&gt;"",Scoring!$F$26)+IF(Data!$V11&lt;&gt;"",Scoring!$F$27)+IF(Data!$W11&lt;&gt;"",Scoring!$F$28)+IF(Data!$X11&lt;&gt;"",Scoring!$F$29)+IF(Data!$Y11&lt;&gt;"",Scoring!$F$30)+IF(Data!$Z11&lt;&gt;"",Scoring!$F$31)+IF(Data!$AA11&lt;&gt;"",Scoring!$F$32),"")</f>
        <v>43</v>
      </c>
      <c r="AG11" s="105">
        <f>IF(AF11&lt;&gt;"",LOOKUP(AF11,Likelihoods!$A$7:$A$107,Likelihoods!D$7:D$107),"")</f>
        <v>0.285034491737853</v>
      </c>
      <c r="AH11" s="108">
        <f>IF(AND(COUNTBLANK($B11:$E11)=3,COUNTBLANK($F11:$H11)=2,COUNTBLANK($I11:$J11)=1,COUNTBLANK($K11:$L11)=1,COUNTBLANK($M11:$N11)=1,COUNTBLANK($O11:$P11)=1,COUNTBLANK($Q11:$R11)=1,COUNTBLANK($S11:$T11)=1,COUNTBLANK($U11:$V11)=1,COUNTBLANK($W11:$AA11)=4),IF(Data!$B11&lt;&gt;"",Scoring!$G$7)+IF(Data!$C11&lt;&gt;"",Scoring!$G$8)+IF(Data!$D11&lt;&gt;"",Scoring!$G$9)+IF(Data!$E11&lt;&gt;"",Scoring!$G$10)+IF(Data!$F11&lt;&gt;"",Scoring!$G$11)+IF(Data!$G11&lt;&gt;"",Scoring!$G$12)+IF(Data!$H11&lt;&gt;"",Scoring!$G$13)+IF(Data!$I11&lt;&gt;"",Scoring!$G$14)+IF(Data!$J11&lt;&gt;"",Scoring!$G$15)+IF(Data!$K11&lt;&gt;"",Scoring!$G$16)+IF(Data!$L11&lt;&gt;"",Scoring!$G$17)+IF(Data!$M11&lt;&gt;"",Scoring!$G$18)+IF(Data!$N11&lt;&gt;"",Scoring!$G$19)+IF(Data!$O11&lt;&gt;"",Scoring!$G$20)+IF(Data!$P11&lt;&gt;"",Scoring!$G$21)+IF(Data!$Q11&lt;&gt;"",Scoring!$G$22)+IF(Data!$R11&lt;&gt;"",Scoring!$G$23)+IF(Data!$S11&lt;&gt;"",Scoring!$G$24)+IF(Data!T11&lt;&gt;"",Scoring!$G$25)+IF(Data!$U11&lt;&gt;"",Scoring!$G$26)+IF(Data!$V11&lt;&gt;"",Scoring!$G$27)+IF(Data!$W11&lt;&gt;"",Scoring!$G$28)+IF(Data!$X11&lt;&gt;"",Scoring!$G$29)+IF(Data!$Y11&lt;&gt;"",Scoring!$G$30)+IF(Data!$Z11&lt;&gt;"",Scoring!$G$31)+IF(Data!$AA11&lt;&gt;"",Scoring!$G$32),"")</f>
        <v>49</v>
      </c>
      <c r="AI11" s="106">
        <f>IF(AH11&lt;&gt;"",LOOKUP(AH11,Likelihoods!$A$7:$A$107,Likelihoods!E$7:E$107),"")</f>
        <v>0.34744977865033499</v>
      </c>
      <c r="AJ11" s="104">
        <f>IF(AND(COUNTBLANK($B11:$E11)=3,COUNTBLANK($F11:$H11)=2,COUNTBLANK($I11:$J11)=1,COUNTBLANK($K11:$L11)=1,COUNTBLANK($M11:$N11)=1,COUNTBLANK($O11:$P11)=1,COUNTBLANK($Q11:$R11)=1,COUNTBLANK($S11:$T11)=1,COUNTBLANK($U11:$V11)=1,COUNTBLANK($W11:$AA11)=4),IF(Data!$B11&lt;&gt;"",Scoring!$H$7)+IF(Data!$C11&lt;&gt;"",Scoring!$H$8)+IF(Data!$D11&lt;&gt;"",Scoring!$H$9)+IF(Data!$E11&lt;&gt;"",Scoring!$H$10)+IF(Data!$F11&lt;&gt;"",Scoring!$H$11)+IF(Data!$G11&lt;&gt;"",Scoring!$H$12)+IF(Data!$H11&lt;&gt;"",Scoring!$H$13)+IF(Data!$I11&lt;&gt;"",Scoring!$H$14)+IF(Data!$J11&lt;&gt;"",Scoring!$H$15)+IF(Data!$K11&lt;&gt;"",Scoring!$H$16)+IF(Data!$L11&lt;&gt;"",Scoring!$H$17)+IF(Data!$M11&lt;&gt;"",Scoring!$H$18)+IF(Data!$N11&lt;&gt;"",Scoring!$H$19)+IF(Data!$O11&lt;&gt;"",Scoring!$H$20)+IF(Data!$P11&lt;&gt;"",Scoring!$H$21)+IF(Data!$Q11&lt;&gt;"",Scoring!$H$22)+IF(Data!$R11&lt;&gt;"",Scoring!$H$23)+IF(Data!$S11&lt;&gt;"",Scoring!$H$24)+IF(Data!T11&lt;&gt;"",Scoring!$H$25)+IF(Data!$U11&lt;&gt;"",Scoring!$H$26)+IF(Data!$V11&lt;&gt;"",Scoring!$H$27)+IF(Data!$W11&lt;&gt;"",Scoring!$H$28)+IF(Data!$X11&lt;&gt;"",Scoring!$H$29)+IF(Data!$Y11&lt;&gt;"",Scoring!$H$30)+IF(Data!$Z11&lt;&gt;"",Scoring!$H$31)+IF(Data!$AA11&lt;&gt;"",Scoring!$H$32),"")</f>
        <v>70</v>
      </c>
      <c r="AK11" s="105">
        <f>IF(AJ11&lt;&gt;"",LOOKUP(AJ11,Likelihoods!$A$7:$A$107,Likelihoods!F$7:F$107),"")</f>
        <v>1.02037980687033E-3</v>
      </c>
      <c r="AL11" s="102">
        <f>IF(AND(COUNTBLANK($B11:$E11)=3,COUNTBLANK($F11:$H11)=2,COUNTBLANK($I11:$J11)=1,COUNTBLANK($K11:$L11)=1,COUNTBLANK($M11:$N11)=1,COUNTBLANK($O11:$P11)=1,COUNTBLANK($Q11:$R11)=1,COUNTBLANK($S11:$T11)=1,COUNTBLANK($U11:$V11)=1,COUNTBLANK($W11:$AA11)=4),IF(Data!$B11&lt;&gt;"",Scoring!$I$7)+IF(Data!$C11&lt;&gt;"",Scoring!$I$8)+IF(Data!$D11&lt;&gt;"",Scoring!$I$9)+IF(Data!$E11&lt;&gt;"",Scoring!$I$10)+IF(Data!$F11&lt;&gt;"",Scoring!$I$11)+IF(Data!$G11&lt;&gt;"",Scoring!$I$12)+IF(Data!$H11&lt;&gt;"",Scoring!$I$13)+IF(Data!$I11&lt;&gt;"",Scoring!$I$14)+IF(Data!$J11&lt;&gt;"",Scoring!$I$15)+IF(Data!$K11&lt;&gt;"",Scoring!$I$16)+IF(Data!$L11&lt;&gt;"",Scoring!$I$17)+IF(Data!$M11&lt;&gt;"",Scoring!$I$18)+IF(Data!$N11&lt;&gt;"",Scoring!$I$19)+IF(Data!$O11&lt;&gt;"",Scoring!$I$20)+IF(Data!$P11&lt;&gt;"",Scoring!$I$21)+IF(Data!$Q11&lt;&gt;"",Scoring!$I$22)+IF(Data!$R11&lt;&gt;"",Scoring!$I$23)+IF(Data!$S11&lt;&gt;"",Scoring!$I$24)+IF(Data!T11&lt;&gt;"",Scoring!$I$25)+IF(Data!$U11&lt;&gt;"",Scoring!$I$26)+IF(Data!$V11&lt;&gt;"",Scoring!$I$27)+IF(Data!$W11&lt;&gt;"",Scoring!$I$28)+IF(Data!$X11&lt;&gt;"",Scoring!$I$29)+IF(Data!$Y11&lt;&gt;"",Scoring!$I$30)+IF(Data!$Z11&lt;&gt;"",Scoring!$I$31)+IF(Data!$AA11&lt;&gt;"",Scoring!$I$32),"")</f>
        <v>59</v>
      </c>
      <c r="AM11" s="107">
        <f>IF(AL11&lt;&gt;"",LOOKUP(AL11,Likelihoods!$A$7:$A$107,Likelihoods!G$7:G$107),"")</f>
        <v>6.6937860236016703E-3</v>
      </c>
      <c r="AN11" s="281">
        <f>IF(AND(COUNTBLANK($B11:$E11)=3,COUNTBLANK($F11:$H11)=2,COUNTBLANK($I11:$J11)=1,COUNTBLANK($K11:$L11)=1,COUNTBLANK($M11:$N11)=1,COUNTBLANK($O11:$P11)=1,COUNTBLANK($Q11:$R11)=1,COUNTBLANK($S11:$T11)=1,COUNTBLANK($U11:$V11)=1,COUNTBLANK($W11:$AA11)=4),IF(Data!$B11&lt;&gt;"",Scoring!$J$7)+IF(Data!$C11&lt;&gt;"",Scoring!$J$8)+IF(Data!$D11&lt;&gt;"",Scoring!$J$9)+IF(Data!$E11&lt;&gt;"",Scoring!$J$10)+IF(Data!$F11&lt;&gt;"",Scoring!$J$11)+IF(Data!$G11&lt;&gt;"",Scoring!$J$12)+IF(Data!$H11&lt;&gt;"",Scoring!$J$13)+IF(Data!$I11&lt;&gt;"",Scoring!$J$14)+IF(Data!$J11&lt;&gt;"",Scoring!$J$15)+IF(Data!$K11&lt;&gt;"",Scoring!$J$16)+IF(Data!$L11&lt;&gt;"",Scoring!$J$17)+IF(Data!$M11&lt;&gt;"",Scoring!$J$18)+IF(Data!$N11&lt;&gt;"",Scoring!$J$19)+IF(Data!$O11&lt;&gt;"",Scoring!$J$20)+IF(Data!$P11&lt;&gt;"",Scoring!$J$21)+IF(Data!$Q11&lt;&gt;"",Scoring!$J$22)+IF(Data!$R11&lt;&gt;"",Scoring!$J$23)+IF(Data!$S11&lt;&gt;"",Scoring!$J$24)+IF(Data!AF11&lt;&gt;"",Scoring!$J$25)+IF(Data!$U11&lt;&gt;"",Scoring!$J$26)+IF(Data!$V11&lt;&gt;"",Scoring!$J$27)+IF(Data!$W11&lt;&gt;"",Scoring!$J$28)+IF(Data!$X11&lt;&gt;"",Scoring!$J$29)+IF(Data!$Y11&lt;&gt;"",Scoring!$J$30)+IF(Data!$Z11&lt;&gt;"",Scoring!$J$31)+IF(Data!$AA11&lt;&gt;"",Scoring!$J$32),"")</f>
        <v>47</v>
      </c>
      <c r="AO11" s="276">
        <f>IF(AN11&lt;&gt;"",LOOKUP(AN11,Likelihoods!$A$7:$A$107,Likelihoods!H$7:H$107),"")</f>
        <v>7.7056958722892005E-2</v>
      </c>
      <c r="AP11" s="264">
        <f>IF(AND(COUNTBLANK($B11:$E11)=3,COUNTBLANK($F11:$H11)=2,COUNTBLANK($I11:$J11)=1,COUNTBLANK($K11:$L11)=1,COUNTBLANK($M11:$N11)=1,COUNTBLANK($O11:$P11)=1,COUNTBLANK($Q11:$R11)=1,COUNTBLANK($S11:$T11)=1,COUNTBLANK($U11:$V11)=1,COUNTBLANK($W11:$AA11)=4),IF(Data!$B11&lt;&gt;"",Scoring!$K$7)+IF(Data!$C11&lt;&gt;"",Scoring!$K$8)+IF(Data!$D11&lt;&gt;"",Scoring!$K$9)+IF(Data!$E11&lt;&gt;"",Scoring!$K$10)+IF(Data!$F11&lt;&gt;"",Scoring!$K$11)+IF(Data!$G11&lt;&gt;"",Scoring!$K$12)+IF(Data!$H11&lt;&gt;"",Scoring!$K$13)+IF(Data!$I11&lt;&gt;"",Scoring!$K$14)+IF(Data!$J11&lt;&gt;"",Scoring!$K$15)+IF(Data!$K11&lt;&gt;"",Scoring!$K$16)+IF(Data!$L11&lt;&gt;"",Scoring!$K$17)+IF(Data!$M11&lt;&gt;"",Scoring!$K$18)+IF(Data!$N11&lt;&gt;"",Scoring!$K$19)+IF(Data!$O11&lt;&gt;"",Scoring!$K$20)+IF(Data!$P11&lt;&gt;"",Scoring!$K$21)+IF(Data!$Q11&lt;&gt;"",Scoring!$K$22)+IF(Data!$R11&lt;&gt;"",Scoring!$K$23)+IF(Data!$S11&lt;&gt;"",Scoring!$K$24)+IF(Data!AH11&lt;&gt;"",Scoring!$K$25)+IF(Data!$U11&lt;&gt;"",Scoring!$K$26)+IF(Data!$V11&lt;&gt;"",Scoring!$K$27)+IF(Data!$W11&lt;&gt;"",Scoring!$K$28)+IF(Data!$X11&lt;&gt;"",Scoring!$K$29)+IF(Data!$Y11&lt;&gt;"",Scoring!$K$30)+IF(Data!$Z11&lt;&gt;"",Scoring!$K$31)+IF(Data!$AA11&lt;&gt;"",Scoring!$K$32),"")</f>
        <v>45</v>
      </c>
      <c r="AQ11" s="107">
        <f>IF(AP11&lt;&gt;"",LOOKUP(AP11,Likelihoods!$A$7:$A$107,Likelihoods!I$7:I$107),"")</f>
        <v>0.24781032294128499</v>
      </c>
      <c r="AR11" s="281">
        <f>IF(AND(COUNTBLANK($B11:$E11)=3,COUNTBLANK($F11:$H11)=2,COUNTBLANK($I11:$J11)=1,COUNTBLANK($K11:$L11)=1,COUNTBLANK($M11:$N11)=1,COUNTBLANK($O11:$P11)=1,COUNTBLANK($Q11:$R11)=1,COUNTBLANK($S11:$T11)=1,COUNTBLANK($U11:$V11)=1,COUNTBLANK($W11:$AA11)=4),IF(Data!$B11&lt;&gt;"",Scoring!$L$7)+IF(Data!$C11&lt;&gt;"",Scoring!$L$8)+IF(Data!$D11&lt;&gt;"",Scoring!$L$9)+IF(Data!$E11&lt;&gt;"",Scoring!$L$10)+IF(Data!$F11&lt;&gt;"",Scoring!$L$11)+IF(Data!$G11&lt;&gt;"",Scoring!$L$12)+IF(Data!$H11&lt;&gt;"",Scoring!$L$13)+IF(Data!$I11&lt;&gt;"",Scoring!$L$14)+IF(Data!$J11&lt;&gt;"",Scoring!$L$15)+IF(Data!$K11&lt;&gt;"",Scoring!$L$16)+IF(Data!$L11&lt;&gt;"",Scoring!$L$17)+IF(Data!$M11&lt;&gt;"",Scoring!$L$18)+IF(Data!$N11&lt;&gt;"",Scoring!$L$19)+IF(Data!$O11&lt;&gt;"",Scoring!$L$20)+IF(Data!$P11&lt;&gt;"",Scoring!$L$21)+IF(Data!$Q11&lt;&gt;"",Scoring!$L$22)+IF(Data!$R11&lt;&gt;"",Scoring!$L$23)+IF(Data!$S11&lt;&gt;"",Scoring!$L$24)+IF(Data!AJ11&lt;&gt;"",Scoring!$L$25)+IF(Data!$U11&lt;&gt;"",Scoring!$L$26)+IF(Data!$V11&lt;&gt;"",Scoring!$L$27)+IF(Data!$W11&lt;&gt;"",Scoring!$L$28)+IF(Data!$X11&lt;&gt;"",Scoring!$L$29)+IF(Data!$Y11&lt;&gt;"",Scoring!$L$30)+IF(Data!$Z11&lt;&gt;"",Scoring!$L$31)+IF(Data!$AA11&lt;&gt;"",Scoring!$L$32),"")</f>
        <v>38</v>
      </c>
      <c r="AS11" s="105">
        <f>IF(AR11&lt;&gt;"",LOOKUP(AR11,Likelihoods!$A$7:$A$107,Likelihoods!J$7:J$107),"")</f>
        <v>0.63890717569214195</v>
      </c>
      <c r="AT11" s="108">
        <f>IF(AND(COUNTBLANK($B11:$E11)=3,COUNTBLANK($F11:$H11)=2,COUNTBLANK($I11:$J11)=1,COUNTBLANK($K11:$L11)=1,COUNTBLANK($M11:$N11)=1,COUNTBLANK($O11:$P11)=1,COUNTBLANK($Q11:$R11)=1,COUNTBLANK($S11:$T11)=1,COUNTBLANK($U11:$V11)=1,COUNTBLANK($W11:$AA11)=4),IF(Data!$B11&lt;&gt;"",Scoring!$M$7)+IF(Data!$C11&lt;&gt;"",Scoring!$M$8)+IF(Data!$D11&lt;&gt;"",Scoring!$M$9)+IF(Data!$E11&lt;&gt;"",Scoring!$M$10)+IF(Data!$F11&lt;&gt;"",Scoring!$M$11)+IF(Data!$G11&lt;&gt;"",Scoring!$M$12)+IF(Data!$H11&lt;&gt;"",Scoring!$M$13)+IF(Data!$I11&lt;&gt;"",Scoring!$M$14)+IF(Data!$J11&lt;&gt;"",Scoring!$M$15)+IF(Data!$K11&lt;&gt;"",Scoring!$M$16)+IF(Data!$L11&lt;&gt;"",Scoring!$M$17)+IF(Data!$M11&lt;&gt;"",Scoring!$M$18)+IF(Data!$N11&lt;&gt;"",Scoring!$M$19)+IF(Data!$O11&lt;&gt;"",Scoring!$M$20)+IF(Data!$P11&lt;&gt;"",Scoring!$M$21)+IF(Data!$Q11&lt;&gt;"",Scoring!$M$22)+IF(Data!$R11&lt;&gt;"",Scoring!$M$23)+IF(Data!$S11&lt;&gt;"",Scoring!$M$24)+IF(Data!T11&lt;&gt;"",Scoring!$M$25)+IF(Data!$U11&lt;&gt;"",Scoring!$M$26)+IF(Data!$V11&lt;&gt;"",Scoring!$M$27)+IF(Data!$W11&lt;&gt;"",Scoring!$M$28)+IF(Data!$X11&lt;&gt;"",Scoring!$M$29)+IF(Data!$Y11&lt;&gt;"",Scoring!$M$30)+IF(Data!$Z11&lt;&gt;"",Scoring!$M$31)+IF(Data!$AA11&lt;&gt;"",Scoring!$M$32),"")</f>
        <v>48</v>
      </c>
      <c r="AU11" s="105">
        <f>IF(AT11&lt;&gt;"",LOOKUP(AT11,Likelihoods!$A$7:$A$107,Likelihoods!K$7:K$107),"")</f>
        <v>0.73715425104153998</v>
      </c>
      <c r="AV11" s="108">
        <f>IF(AND(COUNTBLANK($B11:$E11)=3,COUNTBLANK($F11:$H11)=2,COUNTBLANK($I11:$J11)=1,COUNTBLANK($K11:$L11)=1,COUNTBLANK($M11:$N11)=1,COUNTBLANK($O11:$P11)=1,COUNTBLANK($Q11:$R11)=1,COUNTBLANK($S11:$T11)=1,COUNTBLANK($U11:$V11)=1,COUNTBLANK($W11:$AA11)=4),IF(Data!$B11&lt;&gt;"",Scoring!$N$7)+IF(Data!$C11&lt;&gt;"",Scoring!$N$8)+IF(Data!$D11&lt;&gt;"",Scoring!$N$9)+IF(Data!$E11&lt;&gt;"",Scoring!$N$10)+IF(Data!$F11&lt;&gt;"",Scoring!$N$11)+IF(Data!$G11&lt;&gt;"",Scoring!$N$12)+IF(Data!$H11&lt;&gt;"",Scoring!$N$13)+IF(Data!$I11&lt;&gt;"",Scoring!$N$14)+IF(Data!$J11&lt;&gt;"",Scoring!$N$15)+IF(Data!$K11&lt;&gt;"",Scoring!$N$16)+IF(Data!$L11&lt;&gt;"",Scoring!$N$17)+IF(Data!$M11&lt;&gt;"",Scoring!$N$18)+IF(Data!$N11&lt;&gt;"",Scoring!$N$19)+IF(Data!$O11&lt;&gt;"",Scoring!$N$20)+IF(Data!$P11&lt;&gt;"",Scoring!$N$21)+IF(Data!$Q11&lt;&gt;"",Scoring!$N$22)+IF(Data!$R11&lt;&gt;"",Scoring!$N$23)+IF(Data!$S11&lt;&gt;"",Scoring!$N$24)+IF(Data!T11&lt;&gt;"",Scoring!$N$25)+IF(Data!$U11&lt;&gt;"",Scoring!$N$26)+IF(Data!$V11&lt;&gt;"",Scoring!$N$27)+IF(Data!$W11&lt;&gt;"",Scoring!$N$28)+IF(Data!$X11&lt;&gt;"",Scoring!$N$29)+IF(Data!$Y11&lt;&gt;"",Scoring!$N$30)+IF(Data!$Z11&lt;&gt;"",Scoring!$N$31)+IF(Data!$AA11&lt;&gt;"",Scoring!$N$32),"")</f>
        <v>57</v>
      </c>
      <c r="AW11" s="106">
        <f>IF(AV11&lt;&gt;"",LOOKUP(AV11,Likelihoods!$A$7:$A$107,Likelihoods!L$7:L$107),"")</f>
        <v>0.80557272271908498</v>
      </c>
      <c r="AX11" s="104">
        <f>IF(AND(COUNTBLANK($B11:$E11)=3,COUNTBLANK($F11:$H11)=2,COUNTBLANK($I11:$J11)=1,COUNTBLANK($K11:$L11)=1,COUNTBLANK($M11:$N11)=1,COUNTBLANK($O11:$P11)=1,COUNTBLANK($Q11:$R11)=1,COUNTBLANK($S11:$T11)=1,COUNTBLANK($U11:$V11)=1,COUNTBLANK($W11:$AA11)=4),IF(Data!$B11&lt;&gt;"",Scoring!$O$7)+IF(Data!$C11&lt;&gt;"",Scoring!$O$8)+IF(Data!$D11&lt;&gt;"",Scoring!$O$9)+IF(Data!$E11&lt;&gt;"",Scoring!$O$10)+IF(Data!$F11&lt;&gt;"",Scoring!$O$11)+IF(Data!$G11&lt;&gt;"",Scoring!$O$12)+IF(Data!$H11&lt;&gt;"",Scoring!$O$13)+IF(Data!$I11&lt;&gt;"",Scoring!$O$14)+IF(Data!$J11&lt;&gt;"",Scoring!$O$15)+IF(Data!$K11&lt;&gt;"",Scoring!$O$16)+IF(Data!$L11&lt;&gt;"",Scoring!$O$17)+IF(Data!$M11&lt;&gt;"",Scoring!$O$18)+IF(Data!$N11&lt;&gt;"",Scoring!$O$19)+IF(Data!$O11&lt;&gt;"",Scoring!$O$20)+IF(Data!$P11&lt;&gt;"",Scoring!$O$21)+IF(Data!$Q11&lt;&gt;"",Scoring!$O$22)+IF(Data!$R11&lt;&gt;"",Scoring!$O$23)+IF(Data!$S11&lt;&gt;"",Scoring!$O$24)+IF(Data!T11&lt;&gt;"",Scoring!$O$25)+IF(Data!$U11&lt;&gt;"",Scoring!$O$26)+IF(Data!$V11&lt;&gt;"",Scoring!$O$27)+IF(Data!$W11&lt;&gt;"",Scoring!$O$28)+IF(Data!$X11&lt;&gt;"",Scoring!$O$29)+IF(Data!$Y11&lt;&gt;"",Scoring!$O$30)+IF(Data!$Z11&lt;&gt;"",Scoring!$O$31)+IF(Data!$AA11&lt;&gt;"",Scoring!$O$32),"")</f>
        <v>73</v>
      </c>
      <c r="AY11" s="107">
        <f>IF(AX11&lt;&gt;"",LOOKUP(AX11,Likelihoods!$A$7:$A$107,Likelihoods!M$7:M$107),"")</f>
        <v>6.5584774947790702E-4</v>
      </c>
      <c r="AZ11" s="108">
        <f>IF(AND(COUNTBLANK($B11:$E11)=3,COUNTBLANK($F11:$H11)=2,COUNTBLANK($I11:$J11)=1,COUNTBLANK($K11:$L11)=1,COUNTBLANK($M11:$N11)=1,COUNTBLANK($O11:$P11)=1,COUNTBLANK($Q11:$R11)=1,COUNTBLANK($S11:$T11)=1,COUNTBLANK($U11:$V11)=1,COUNTBLANK($W11:$AA11)=4),IF(Data!$B11&lt;&gt;"",Scoring!$P$7)+IF(Data!$C11&lt;&gt;"",Scoring!$P$8)+IF(Data!$D11&lt;&gt;"",Scoring!$P$9)+IF(Data!$E11&lt;&gt;"",Scoring!$P$10)+IF(Data!$F11&lt;&gt;"",Scoring!$P$11)+IF(Data!$G11&lt;&gt;"",Scoring!$P$12)+IF(Data!$H11&lt;&gt;"",Scoring!$P$13)+IF(Data!$I11&lt;&gt;"",Scoring!$P$14)+IF(Data!$J11&lt;&gt;"",Scoring!$P$15)+IF(Data!$K11&lt;&gt;"",Scoring!$P$16)+IF(Data!$L11&lt;&gt;"",Scoring!$P$17)+IF(Data!$M11&lt;&gt;"",Scoring!$P$18)+IF(Data!$N11&lt;&gt;"",Scoring!$P$19)+IF(Data!$O11&lt;&gt;"",Scoring!$P$20)+IF(Data!$P11&lt;&gt;"",Scoring!$P$21)+IF(Data!$Q11&lt;&gt;"",Scoring!$P$22)+IF(Data!$R11&lt;&gt;"",Scoring!$P$23)+IF(Data!$S11&lt;&gt;"",Scoring!$P$24)+IF(Data!T11&lt;&gt;"",Scoring!$P$25)+IF(Data!$U11&lt;&gt;"",Scoring!$P$26)+IF(Data!$V11&lt;&gt;"",Scoring!$P$27)+IF(Data!$W11&lt;&gt;"",Scoring!$P$28)+IF(Data!$X11&lt;&gt;"",Scoring!$P$29)+IF(Data!$Y11&lt;&gt;"",Scoring!$P$30)+IF(Data!$Z11&lt;&gt;"",Scoring!$P$31)+IF(Data!$AA11&lt;&gt;"",Scoring!$P$32),"")</f>
        <v>58</v>
      </c>
      <c r="BA11" s="105">
        <f>IF(AZ11&lt;&gt;"",LOOKUP(AZ11,Likelihoods!$A$7:$A$107,Likelihoods!N$7:N$107),"")</f>
        <v>7.8903268176949808E-3</v>
      </c>
      <c r="BB11" s="102">
        <f>IF(AND(COUNTBLANK($B11:$E11)=3,COUNTBLANK($F11:$H11)=2,COUNTBLANK($I11:$J11)=1,COUNTBLANK($K11:$L11)=1,COUNTBLANK($M11:$N11)=1,COUNTBLANK($O11:$P11)=1,COUNTBLANK($Q11:$R11)=1,COUNTBLANK($S11:$T11)=1,COUNTBLANK($U11:$V11)=1,COUNTBLANK($W11:$AA11)=4),IF(Data!$B11&lt;&gt;"",Scoring!$Q$7)+IF(Data!$C11&lt;&gt;"",Scoring!$Q$8)+IF(Data!$D11&lt;&gt;"",Scoring!$Q$9)+IF(Data!$E11&lt;&gt;"",Scoring!$Q$10)+IF(Data!$F11&lt;&gt;"",Scoring!$Q$11)+IF(Data!$G11&lt;&gt;"",Scoring!$Q$12)+IF(Data!$H11&lt;&gt;"",Scoring!$Q$13)+IF(Data!$I11&lt;&gt;"",Scoring!$Q$14)+IF(Data!$J11&lt;&gt;"",Scoring!$Q$15)+IF(Data!$K11&lt;&gt;"",Scoring!$Q$16)+IF(Data!$L11&lt;&gt;"",Scoring!$Q$17)+IF(Data!$M11&lt;&gt;"",Scoring!$Q$18)+IF(Data!$N11&lt;&gt;"",Scoring!$Q$19)+IF(Data!$O11&lt;&gt;"",Scoring!$Q$20)+IF(Data!$P11&lt;&gt;"",Scoring!$Q$21)+IF(Data!$Q11&lt;&gt;"",Scoring!$Q$22)+IF(Data!$R11&lt;&gt;"",Scoring!$Q$23)+IF(Data!$S11&lt;&gt;"",Scoring!$Q$24)+IF(Data!T11&lt;&gt;"",Scoring!$Q$25)+IF(Data!$U11&lt;&gt;"",Scoring!$Q$26)+IF(Data!$V11&lt;&gt;"",Scoring!$Q$27)+IF(Data!$W11&lt;&gt;"",Scoring!$Q$28)+IF(Data!$X11&lt;&gt;"",Scoring!$Q$29)+IF(Data!$Y11&lt;&gt;"",Scoring!$Q$30)+IF(Data!$Z11&lt;&gt;"",Scoring!$Q$31)+IF(Data!$AA11&lt;&gt;"",Scoring!$Q$32),"")</f>
        <v>47</v>
      </c>
      <c r="BC11" s="107">
        <f>IF(BB11&lt;&gt;"",LOOKUP(BB11,Likelihoods!$A$7:$A$107,Likelihoods!O$7:O$107),"")</f>
        <v>0.112447398181306</v>
      </c>
      <c r="BD11" s="104">
        <f>IF(AND(COUNTBLANK($B11:$E11)=3,COUNTBLANK($F11:$H11)=2,COUNTBLANK($I11:$J11)=1,COUNTBLANK($K11:$L11)=1,COUNTBLANK($M11:$N11)=1,COUNTBLANK($O11:$P11)=1,COUNTBLANK($Q11:$R11)=1,COUNTBLANK($S11:$T11)=1,COUNTBLANK($U11:$V11)=1,COUNTBLANK($W11:$AA11)=4),IF(Data!$B11&lt;&gt;"",Scoring!$R$7)+IF(Data!$C11&lt;&gt;"",Scoring!$R$8)+IF(Data!$D11&lt;&gt;"",Scoring!$R$9)+IF(Data!$E11&lt;&gt;"",Scoring!$R$10)+IF(Data!$F11&lt;&gt;"",Scoring!$R$11)+IF(Data!$G11&lt;&gt;"",Scoring!$R$12)+IF(Data!$H11&lt;&gt;"",Scoring!$R$13)+IF(Data!$I11&lt;&gt;"",Scoring!$R$14)+IF(Data!$J11&lt;&gt;"",Scoring!$R$15)+IF(Data!$K11&lt;&gt;"",Scoring!$R$16)+IF(Data!$L11&lt;&gt;"",Scoring!$R$17)+IF(Data!$M11&lt;&gt;"",Scoring!$R$18)+IF(Data!$N11&lt;&gt;"",Scoring!$R$19)+IF(Data!$O11&lt;&gt;"",Scoring!$R$20)+IF(Data!$P11&lt;&gt;"",Scoring!$R$21)+IF(Data!$Q11&lt;&gt;"",Scoring!$R$22)+IF(Data!$R11&lt;&gt;"",Scoring!$R$23)+IF(Data!$S11&lt;&gt;"",Scoring!$R$24)+IF(Data!T11&lt;&gt;"",Scoring!$R$25)+IF(Data!$U11&lt;&gt;"",Scoring!$R$26)+IF(Data!$V11&lt;&gt;"",Scoring!$R$27)+IF(Data!$W11&lt;&gt;"",Scoring!$R$28)+IF(Data!$X11&lt;&gt;"",Scoring!$R$29)+IF(Data!$Y11&lt;&gt;"",Scoring!$R$30)+IF(Data!$Z11&lt;&gt;"",Scoring!$R$31)+IF(Data!$AA11&lt;&gt;"",Scoring!$R$32),"")</f>
        <v>47</v>
      </c>
      <c r="BE11" s="105">
        <f>IF(BD11&lt;&gt;"",LOOKUP(BD11,Likelihoods!$A$7:$A$107,Likelihoods!P$7:P$107),"")</f>
        <v>5.8327223974795103E-2</v>
      </c>
      <c r="BF11" s="102">
        <f>IF(AND(COUNTBLANK($B11:$E11)=3,COUNTBLANK($F11:$H11)=2,COUNTBLANK($I11:$J11)=1,COUNTBLANK($K11:$L11)=1,COUNTBLANK($M11:$N11)=1,COUNTBLANK($O11:$P11)=1,COUNTBLANK($Q11:$R11)=1,COUNTBLANK($S11:$T11)=1,COUNTBLANK($U11:$V11)=1,COUNTBLANK($W11:$AA11)=4),IF(Data!$B11&lt;&gt;"",Scoring!$S$7)+IF(Data!$C11&lt;&gt;"",Scoring!$S$8)+IF(Data!$D11&lt;&gt;"",Scoring!$S$9)+IF(Data!$E11&lt;&gt;"",Scoring!$S$10)+IF(Data!$F11&lt;&gt;"",Scoring!$S$11)+IF(Data!$G11&lt;&gt;"",Scoring!$S$12)+IF(Data!$H11&lt;&gt;"",Scoring!$S$13)+IF(Data!$I11&lt;&gt;"",Scoring!$S$14)+IF(Data!$J11&lt;&gt;"",Scoring!$S$15)+IF(Data!$K11&lt;&gt;"",Scoring!$S$16)+IF(Data!$L11&lt;&gt;"",Scoring!$S$17)+IF(Data!$M11&lt;&gt;"",Scoring!$S$18)+IF(Data!$N11&lt;&gt;"",Scoring!$S$19)+IF(Data!$O11&lt;&gt;"",Scoring!$S$20)+IF(Data!$P11&lt;&gt;"",Scoring!$S$21)+IF(Data!$Q11&lt;&gt;"",Scoring!$S$22)+IF(Data!$R11&lt;&gt;"",Scoring!$S$23)+IF(Data!$S11&lt;&gt;"",Scoring!$S$24)+IF(Data!T11&lt;&gt;"",Scoring!$S$25)+IF(Data!$U11&lt;&gt;"",Scoring!$S$26)+IF(Data!$V11&lt;&gt;"",Scoring!$S$27)+IF(Data!$W11&lt;&gt;"",Scoring!$S$28)+IF(Data!$X11&lt;&gt;"",Scoring!$S$29)+IF(Data!$Y11&lt;&gt;"",Scoring!$S$30)+IF(Data!$Z11&lt;&gt;"",Scoring!$S$31)+IF(Data!$AA11&lt;&gt;"",Scoring!$S$32),"")</f>
        <v>46</v>
      </c>
      <c r="BG11" s="107">
        <f>IF(BF11&lt;&gt;"",LOOKUP(BF11,Likelihoods!$A$7:$A$107,Likelihoods!Q$7:Q$107),"")</f>
        <v>0.18448347796425599</v>
      </c>
      <c r="BH11" s="108">
        <f>IF(AND(COUNTBLANK($B11:$E11)=3,COUNTBLANK($F11:$H11)=2,COUNTBLANK($I11:$J11)=1,COUNTBLANK($K11:$L11)=1,COUNTBLANK($M11:$N11)=1,COUNTBLANK($O11:$P11)=1,COUNTBLANK($Q11:$R11)=1,COUNTBLANK($S11:$T11)=1,COUNTBLANK($U11:$V11)=1,COUNTBLANK($W11:$AA11)=4),IF(Data!$B11&lt;&gt;"",Scoring!$T$7)+IF(Data!$C11&lt;&gt;"",Scoring!$T$8)+IF(Data!$D11&lt;&gt;"",Scoring!$T$9)+IF(Data!$E11&lt;&gt;"",Scoring!$T$10)+IF(Data!$F11&lt;&gt;"",Scoring!$T$11)+IF(Data!$G11&lt;&gt;"",Scoring!$T$12)+IF(Data!$H11&lt;&gt;"",Scoring!$T$13)+IF(Data!$I11&lt;&gt;"",Scoring!$T$14)+IF(Data!$J11&lt;&gt;"",Scoring!$T$15)+IF(Data!$K11&lt;&gt;"",Scoring!$T$16)+IF(Data!$L11&lt;&gt;"",Scoring!$T$17)+IF(Data!$M11&lt;&gt;"",Scoring!$T$18)+IF(Data!$N11&lt;&gt;"",Scoring!$T$19)+IF(Data!$O11&lt;&gt;"",Scoring!$T$20)+IF(Data!$P11&lt;&gt;"",Scoring!$T$21)+IF(Data!$Q11&lt;&gt;"",Scoring!$T$22)+IF(Data!$R11&lt;&gt;"",Scoring!$T$23)+IF(Data!$S11&lt;&gt;"",Scoring!$T$24)+IF(Data!T11&lt;&gt;"",Scoring!$T$25)+IF(Data!$U11&lt;&gt;"",Scoring!$T$26)+IF(Data!$V11&lt;&gt;"",Scoring!$T$27)+IF(Data!$W11&lt;&gt;"",Scoring!$T$28)+IF(Data!$X11&lt;&gt;"",Scoring!$T$29)+IF(Data!$Y11&lt;&gt;"",Scoring!$T$30)+IF(Data!$Z11&lt;&gt;"",Scoring!$T$31)+IF(Data!$AA11&lt;&gt;"",Scoring!$T$32),"")</f>
        <v>46</v>
      </c>
      <c r="BI11" s="105">
        <f>IF(BH11&lt;&gt;"",LOOKUP(BH11,Likelihoods!$A$7:$A$107,Likelihoods!R$7:R$107),"")</f>
        <v>0.53367999089644302</v>
      </c>
      <c r="BJ11" s="108">
        <f>IF(AND(COUNTBLANK($B11:$E11)=3,COUNTBLANK($F11:$H11)=2,COUNTBLANK($I11:$J11)=1,COUNTBLANK($K11:$L11)=1,COUNTBLANK($M11:$N11)=1,COUNTBLANK($O11:$P11)=1,COUNTBLANK($Q11:$R11)=1,COUNTBLANK($S11:$T11)=1,COUNTBLANK($U11:$V11)=1,COUNTBLANK($W11:$AA11)=4),IF(Data!$B11&lt;&gt;"",Scoring!$U$7)+IF(Data!$C11&lt;&gt;"",Scoring!$U$8)+IF(Data!$D11&lt;&gt;"",Scoring!$U$9)+IF(Data!$E11&lt;&gt;"",Scoring!$U$10)+IF(Data!$F11&lt;&gt;"",Scoring!$U$11)+IF(Data!$G11&lt;&gt;"",Scoring!$U$12)+IF(Data!$H11&lt;&gt;"",Scoring!$U$13)+IF(Data!$I11&lt;&gt;"",Scoring!$U$14)+IF(Data!$J11&lt;&gt;"",Scoring!$U$15)+IF(Data!$K11&lt;&gt;"",Scoring!$U$16)+IF(Data!$L11&lt;&gt;"",Scoring!$U$17)+IF(Data!$M11&lt;&gt;"",Scoring!$U$18)+IF(Data!$N11&lt;&gt;"",Scoring!$U$19)+IF(Data!$O11&lt;&gt;"",Scoring!$U$20)+IF(Data!$P11&lt;&gt;"",Scoring!$U$21)+IF(Data!$Q11&lt;&gt;"",Scoring!$U$22)+IF(Data!$R11&lt;&gt;"",Scoring!$U$23)+IF(Data!$S11&lt;&gt;"",Scoring!$U$24)+IF(Data!T11&lt;&gt;"",Scoring!$U$25)+IF(Data!$U11&lt;&gt;"",Scoring!$U$26)+IF(Data!$V11&lt;&gt;"",Scoring!$U$27)+IF(Data!$W11&lt;&gt;"",Scoring!$U$28)+IF(Data!$X11&lt;&gt;"",Scoring!$U$29)+IF(Data!$Y11&lt;&gt;"",Scoring!$U$30)+IF(Data!$Z11&lt;&gt;"",Scoring!$U$31)+IF(Data!$AA11&lt;&gt;"",Scoring!$U$32),"")</f>
        <v>51</v>
      </c>
      <c r="BK11" s="106">
        <f>IF(BJ11&lt;&gt;"",LOOKUP(BJ11,Likelihoods!$A$7:$A$107,Likelihoods!S$7:S$107),"")</f>
        <v>0.83881454856529802</v>
      </c>
      <c r="BL11" s="8"/>
      <c r="BM11" s="8"/>
      <c r="BN11" s="8"/>
      <c r="BO11" s="8"/>
      <c r="BP11" s="8"/>
      <c r="BQ11" s="8"/>
      <c r="BR11" s="8"/>
      <c r="BS11" s="8"/>
      <c r="BT11" s="8"/>
      <c r="BU11" s="8"/>
      <c r="BV11" s="8"/>
      <c r="BW11" s="8"/>
      <c r="BX11" s="8"/>
      <c r="BY11" s="8"/>
    </row>
    <row r="12" spans="1:77" ht="14.25" x14ac:dyDescent="0.2">
      <c r="A12" s="68"/>
      <c r="B12" s="101"/>
      <c r="C12" s="109"/>
      <c r="D12" s="102"/>
      <c r="E12" s="102"/>
      <c r="F12" s="101"/>
      <c r="G12" s="102"/>
      <c r="H12" s="103"/>
      <c r="I12" s="102"/>
      <c r="J12" s="102"/>
      <c r="K12" s="101"/>
      <c r="L12" s="103"/>
      <c r="M12" s="102"/>
      <c r="N12" s="103"/>
      <c r="O12" s="101"/>
      <c r="P12" s="103"/>
      <c r="Q12" s="102"/>
      <c r="R12" s="102"/>
      <c r="S12" s="101"/>
      <c r="T12" s="103"/>
      <c r="U12" s="101"/>
      <c r="V12" s="103"/>
      <c r="W12" s="102"/>
      <c r="X12" s="102"/>
      <c r="Y12" s="102"/>
      <c r="Z12" s="102"/>
      <c r="AA12" s="102"/>
      <c r="AB12" s="104" t="str">
        <f>IF(AND(COUNTBLANK($B12:$E12)=3,COUNTBLANK($F12:$H12)=2,COUNTBLANK($I12:$J12)=1,COUNTBLANK($K12:$L12)=1,COUNTBLANK($M12:$N12)=1,COUNTBLANK($O12:$P12)=1,COUNTBLANK($Q12:$R12)=1,COUNTBLANK($S12:$T12)=1,COUNTBLANK($U12:$V12)=1,COUNTBLANK($W12:$AA12)=4),IF(Data!$B12&lt;&gt;"",Scoring!$D$7)+IF(Data!$C12&lt;&gt;"",Scoring!$D$8)+IF(Data!$D12&lt;&gt;"",Scoring!$D$9)+IF(Data!$E12&lt;&gt;"",Scoring!$D$10)+IF(Data!$F12&lt;&gt;"",Scoring!$D$11)+IF(Data!$G12&lt;&gt;"",Scoring!$D$12)+IF(Data!$H12&lt;&gt;"",Scoring!$D$13)+IF(Data!$I12&lt;&gt;"",Scoring!$D$14)+IF(Data!$J12&lt;&gt;"",Scoring!$D$15)+IF(Data!$K12&lt;&gt;"",Scoring!$D$16)+IF(Data!$L12&lt;&gt;"",Scoring!$D$17)+IF(Data!$M12&lt;&gt;"",Scoring!$D$18)+IF(Data!$N12&lt;&gt;"",Scoring!$D$19)+IF(Data!$O12&lt;&gt;"",Scoring!$D$20)+IF(Data!$P12&lt;&gt;"",Scoring!$D$21)+IF(Data!$Q12&lt;&gt;"",Scoring!$D$22)+IF(Data!$R12&lt;&gt;"",Scoring!$D$23)+IF(Data!$S12&lt;&gt;"",Scoring!$D$24)+IF(Data!T12&lt;&gt;"",Scoring!$D$25)+IF(Data!$U12&lt;&gt;"",Scoring!$D$26)+IF(Data!$V12&lt;&gt;"",Scoring!$D$27)+IF(Data!$W12&lt;&gt;"",Scoring!$D$28)+IF(Data!$X12&lt;&gt;"",Scoring!$D$29)+IF(Data!$Y12&lt;&gt;"",Scoring!$D$30)+IF(Data!$Z12&lt;&gt;"",Scoring!$D$31)+IF(Data!$AA12&lt;&gt;"",Scoring!$D$32),"")</f>
        <v/>
      </c>
      <c r="AC12" s="105" t="str">
        <f>IF(AB12&lt;&gt;"",LOOKUP(AB12,Likelihoods!$A$7:$A$107,Likelihoods!B$7:B$107),"")</f>
        <v/>
      </c>
      <c r="AD12" s="264" t="str">
        <f>IF(AND(COUNTBLANK($B12:$E12)=3,COUNTBLANK($F12:$H12)=2,COUNTBLANK($I12:$J12)=1,COUNTBLANK($K12:$L12)=1,COUNTBLANK($M12:$N12)=1,COUNTBLANK($O12:$P12)=1,COUNTBLANK($Q12:$R12)=1,COUNTBLANK($S12:$T12)=1,COUNTBLANK($U12:$V12)=1,COUNTBLANK($W12:$AA12)=4),IF(Data!$B12&lt;&gt;"",Scoring!$E$7)+IF(Data!$C12&lt;&gt;"",Scoring!$E$8)+IF(Data!$D12&lt;&gt;"",Scoring!$E$9)+IF(Data!$E12&lt;&gt;"",Scoring!$E$10)+IF(Data!$F12&lt;&gt;"",Scoring!$E$11)+IF(Data!$G12&lt;&gt;"",Scoring!$E$12)+IF(Data!$H12&lt;&gt;"",Scoring!$E$13)+IF(Data!$I12&lt;&gt;"",Scoring!$E$14)+IF(Data!$J12&lt;&gt;"",Scoring!$E$15)+IF(Data!$K12&lt;&gt;"",Scoring!$E$16)+IF(Data!$L12&lt;&gt;"",Scoring!$E$17)+IF(Data!$M12&lt;&gt;"",Scoring!$E$18)+IF(Data!$N12&lt;&gt;"",Scoring!$E$19)+IF(Data!$O12&lt;&gt;"",Scoring!$E$20)+IF(Data!$P12&lt;&gt;"",Scoring!$E$21)+IF(Data!$Q12&lt;&gt;"",Scoring!$E$22)+IF(Data!$R12&lt;&gt;"",Scoring!$E$23)+IF(Data!$S12&lt;&gt;"",Scoring!$E$24)+IF(Data!V12&lt;&gt;"",Scoring!$E$25)+IF(Data!$U12&lt;&gt;"",Scoring!$E$26)+IF(Data!$V12&lt;&gt;"",Scoring!$E$27)+IF(Data!$W12&lt;&gt;"",Scoring!$E$28)+IF(Data!$X12&lt;&gt;"",Scoring!$E$29)+IF(Data!$Y12&lt;&gt;"",Scoring!$E$30)+IF(Data!$Z12&lt;&gt;"",Scoring!$E$31)+IF(Data!$AA12&lt;&gt;"",Scoring!$E$32),"")</f>
        <v/>
      </c>
      <c r="AE12" s="107" t="str">
        <f>IF(AD12&lt;&gt;"",LOOKUP(AD12,Likelihoods!$A$7:$A$107,Likelihoods!C$7:C$107),"")</f>
        <v/>
      </c>
      <c r="AF12" s="108" t="str">
        <f>IF(AND(COUNTBLANK($B12:$E12)=3,COUNTBLANK($F12:$H12)=2,COUNTBLANK($I12:$J12)=1,COUNTBLANK($K12:$L12)=1,COUNTBLANK($M12:$N12)=1,COUNTBLANK($O12:$P12)=1,COUNTBLANK($Q12:$R12)=1,COUNTBLANK($S12:$T12)=1,COUNTBLANK($U12:$V12)=1,COUNTBLANK($W12:$AA12)=4),IF(Data!$B12&lt;&gt;"",Scoring!$F$7)+IF(Data!$C12&lt;&gt;"",Scoring!$F$8)+IF(Data!$D12&lt;&gt;"",Scoring!$F$9)+IF(Data!$E12&lt;&gt;"",Scoring!$F$10)+IF(Data!$F12&lt;&gt;"",Scoring!$F$11)+IF(Data!$G12&lt;&gt;"",Scoring!$F$12)+IF(Data!$H12&lt;&gt;"",Scoring!$F$13)+IF(Data!$I12&lt;&gt;"",Scoring!$F$14)+IF(Data!$J12&lt;&gt;"",Scoring!$F$15)+IF(Data!$K12&lt;&gt;"",Scoring!$F$16)+IF(Data!$L12&lt;&gt;"",Scoring!$F$17)+IF(Data!$M12&lt;&gt;"",Scoring!$F$18)+IF(Data!$N12&lt;&gt;"",Scoring!$F$19)+IF(Data!$O12&lt;&gt;"",Scoring!$F$20)+IF(Data!$P12&lt;&gt;"",Scoring!$F$21)+IF(Data!$Q12&lt;&gt;"",Scoring!$F$22)+IF(Data!$R12&lt;&gt;"",Scoring!$F$23)+IF(Data!$S12&lt;&gt;"",Scoring!$F$24)+IF(Data!T12&lt;&gt;"",Scoring!$F$25)+IF(Data!$U12&lt;&gt;"",Scoring!$F$26)+IF(Data!$V12&lt;&gt;"",Scoring!$F$27)+IF(Data!$W12&lt;&gt;"",Scoring!$F$28)+IF(Data!$X12&lt;&gt;"",Scoring!$F$29)+IF(Data!$Y12&lt;&gt;"",Scoring!$F$30)+IF(Data!$Z12&lt;&gt;"",Scoring!$F$31)+IF(Data!$AA12&lt;&gt;"",Scoring!$F$32),"")</f>
        <v/>
      </c>
      <c r="AG12" s="105" t="str">
        <f>IF(AF12&lt;&gt;"",LOOKUP(AF12,Likelihoods!$A$7:$A$107,Likelihoods!D$7:D$107),"")</f>
        <v/>
      </c>
      <c r="AH12" s="108" t="str">
        <f>IF(AND(COUNTBLANK($B12:$E12)=3,COUNTBLANK($F12:$H12)=2,COUNTBLANK($I12:$J12)=1,COUNTBLANK($K12:$L12)=1,COUNTBLANK($M12:$N12)=1,COUNTBLANK($O12:$P12)=1,COUNTBLANK($Q12:$R12)=1,COUNTBLANK($S12:$T12)=1,COUNTBLANK($U12:$V12)=1,COUNTBLANK($W12:$AA12)=4),IF(Data!$B12&lt;&gt;"",Scoring!$G$7)+IF(Data!$C12&lt;&gt;"",Scoring!$G$8)+IF(Data!$D12&lt;&gt;"",Scoring!$G$9)+IF(Data!$E12&lt;&gt;"",Scoring!$G$10)+IF(Data!$F12&lt;&gt;"",Scoring!$G$11)+IF(Data!$G12&lt;&gt;"",Scoring!$G$12)+IF(Data!$H12&lt;&gt;"",Scoring!$G$13)+IF(Data!$I12&lt;&gt;"",Scoring!$G$14)+IF(Data!$J12&lt;&gt;"",Scoring!$G$15)+IF(Data!$K12&lt;&gt;"",Scoring!$G$16)+IF(Data!$L12&lt;&gt;"",Scoring!$G$17)+IF(Data!$M12&lt;&gt;"",Scoring!$G$18)+IF(Data!$N12&lt;&gt;"",Scoring!$G$19)+IF(Data!$O12&lt;&gt;"",Scoring!$G$20)+IF(Data!$P12&lt;&gt;"",Scoring!$G$21)+IF(Data!$Q12&lt;&gt;"",Scoring!$G$22)+IF(Data!$R12&lt;&gt;"",Scoring!$G$23)+IF(Data!$S12&lt;&gt;"",Scoring!$G$24)+IF(Data!T12&lt;&gt;"",Scoring!$G$25)+IF(Data!$U12&lt;&gt;"",Scoring!$G$26)+IF(Data!$V12&lt;&gt;"",Scoring!$G$27)+IF(Data!$W12&lt;&gt;"",Scoring!$G$28)+IF(Data!$X12&lt;&gt;"",Scoring!$G$29)+IF(Data!$Y12&lt;&gt;"",Scoring!$G$30)+IF(Data!$Z12&lt;&gt;"",Scoring!$G$31)+IF(Data!$AA12&lt;&gt;"",Scoring!$G$32),"")</f>
        <v/>
      </c>
      <c r="AI12" s="106" t="str">
        <f>IF(AH12&lt;&gt;"",LOOKUP(AH12,Likelihoods!$A$7:$A$107,Likelihoods!E$7:E$107),"")</f>
        <v/>
      </c>
      <c r="AJ12" s="104" t="str">
        <f>IF(AND(COUNTBLANK($B12:$E12)=3,COUNTBLANK($F12:$H12)=2,COUNTBLANK($I12:$J12)=1,COUNTBLANK($K12:$L12)=1,COUNTBLANK($M12:$N12)=1,COUNTBLANK($O12:$P12)=1,COUNTBLANK($Q12:$R12)=1,COUNTBLANK($S12:$T12)=1,COUNTBLANK($U12:$V12)=1,COUNTBLANK($W12:$AA12)=4),IF(Data!$B12&lt;&gt;"",Scoring!$H$7)+IF(Data!$C12&lt;&gt;"",Scoring!$H$8)+IF(Data!$D12&lt;&gt;"",Scoring!$H$9)+IF(Data!$E12&lt;&gt;"",Scoring!$H$10)+IF(Data!$F12&lt;&gt;"",Scoring!$H$11)+IF(Data!$G12&lt;&gt;"",Scoring!$H$12)+IF(Data!$H12&lt;&gt;"",Scoring!$H$13)+IF(Data!$I12&lt;&gt;"",Scoring!$H$14)+IF(Data!$J12&lt;&gt;"",Scoring!$H$15)+IF(Data!$K12&lt;&gt;"",Scoring!$H$16)+IF(Data!$L12&lt;&gt;"",Scoring!$H$17)+IF(Data!$M12&lt;&gt;"",Scoring!$H$18)+IF(Data!$N12&lt;&gt;"",Scoring!$H$19)+IF(Data!$O12&lt;&gt;"",Scoring!$H$20)+IF(Data!$P12&lt;&gt;"",Scoring!$H$21)+IF(Data!$Q12&lt;&gt;"",Scoring!$H$22)+IF(Data!$R12&lt;&gt;"",Scoring!$H$23)+IF(Data!$S12&lt;&gt;"",Scoring!$H$24)+IF(Data!T12&lt;&gt;"",Scoring!$H$25)+IF(Data!$U12&lt;&gt;"",Scoring!$H$26)+IF(Data!$V12&lt;&gt;"",Scoring!$H$27)+IF(Data!$W12&lt;&gt;"",Scoring!$H$28)+IF(Data!$X12&lt;&gt;"",Scoring!$H$29)+IF(Data!$Y12&lt;&gt;"",Scoring!$H$30)+IF(Data!$Z12&lt;&gt;"",Scoring!$H$31)+IF(Data!$AA12&lt;&gt;"",Scoring!$H$32),"")</f>
        <v/>
      </c>
      <c r="AK12" s="105" t="str">
        <f>IF(AJ12&lt;&gt;"",LOOKUP(AJ12,Likelihoods!$A$7:$A$107,Likelihoods!F$7:F$107),"")</f>
        <v/>
      </c>
      <c r="AL12" s="102" t="str">
        <f>IF(AND(COUNTBLANK($B12:$E12)=3,COUNTBLANK($F12:$H12)=2,COUNTBLANK($I12:$J12)=1,COUNTBLANK($K12:$L12)=1,COUNTBLANK($M12:$N12)=1,COUNTBLANK($O12:$P12)=1,COUNTBLANK($Q12:$R12)=1,COUNTBLANK($S12:$T12)=1,COUNTBLANK($U12:$V12)=1,COUNTBLANK($W12:$AA12)=4),IF(Data!$B12&lt;&gt;"",Scoring!$I$7)+IF(Data!$C12&lt;&gt;"",Scoring!$I$8)+IF(Data!$D12&lt;&gt;"",Scoring!$I$9)+IF(Data!$E12&lt;&gt;"",Scoring!$I$10)+IF(Data!$F12&lt;&gt;"",Scoring!$I$11)+IF(Data!$G12&lt;&gt;"",Scoring!$I$12)+IF(Data!$H12&lt;&gt;"",Scoring!$I$13)+IF(Data!$I12&lt;&gt;"",Scoring!$I$14)+IF(Data!$J12&lt;&gt;"",Scoring!$I$15)+IF(Data!$K12&lt;&gt;"",Scoring!$I$16)+IF(Data!$L12&lt;&gt;"",Scoring!$I$17)+IF(Data!$M12&lt;&gt;"",Scoring!$I$18)+IF(Data!$N12&lt;&gt;"",Scoring!$I$19)+IF(Data!$O12&lt;&gt;"",Scoring!$I$20)+IF(Data!$P12&lt;&gt;"",Scoring!$I$21)+IF(Data!$Q12&lt;&gt;"",Scoring!$I$22)+IF(Data!$R12&lt;&gt;"",Scoring!$I$23)+IF(Data!$S12&lt;&gt;"",Scoring!$I$24)+IF(Data!T12&lt;&gt;"",Scoring!$I$25)+IF(Data!$U12&lt;&gt;"",Scoring!$I$26)+IF(Data!$V12&lt;&gt;"",Scoring!$I$27)+IF(Data!$W12&lt;&gt;"",Scoring!$I$28)+IF(Data!$X12&lt;&gt;"",Scoring!$I$29)+IF(Data!$Y12&lt;&gt;"",Scoring!$I$30)+IF(Data!$Z12&lt;&gt;"",Scoring!$I$31)+IF(Data!$AA12&lt;&gt;"",Scoring!$I$32),"")</f>
        <v/>
      </c>
      <c r="AM12" s="107" t="str">
        <f>IF(AL12&lt;&gt;"",LOOKUP(AL12,Likelihoods!$A$7:$A$107,Likelihoods!G$7:G$107),"")</f>
        <v/>
      </c>
      <c r="AN12" s="281" t="str">
        <f>IF(AND(COUNTBLANK($B12:$E12)=3,COUNTBLANK($F12:$H12)=2,COUNTBLANK($I12:$J12)=1,COUNTBLANK($K12:$L12)=1,COUNTBLANK($M12:$N12)=1,COUNTBLANK($O12:$P12)=1,COUNTBLANK($Q12:$R12)=1,COUNTBLANK($S12:$T12)=1,COUNTBLANK($U12:$V12)=1,COUNTBLANK($W12:$AA12)=4),IF(Data!$B12&lt;&gt;"",Scoring!$J$7)+IF(Data!$C12&lt;&gt;"",Scoring!$J$8)+IF(Data!$D12&lt;&gt;"",Scoring!$J$9)+IF(Data!$E12&lt;&gt;"",Scoring!$J$10)+IF(Data!$F12&lt;&gt;"",Scoring!$J$11)+IF(Data!$G12&lt;&gt;"",Scoring!$J$12)+IF(Data!$H12&lt;&gt;"",Scoring!$J$13)+IF(Data!$I12&lt;&gt;"",Scoring!$J$14)+IF(Data!$J12&lt;&gt;"",Scoring!$J$15)+IF(Data!$K12&lt;&gt;"",Scoring!$J$16)+IF(Data!$L12&lt;&gt;"",Scoring!$J$17)+IF(Data!$M12&lt;&gt;"",Scoring!$J$18)+IF(Data!$N12&lt;&gt;"",Scoring!$J$19)+IF(Data!$O12&lt;&gt;"",Scoring!$J$20)+IF(Data!$P12&lt;&gt;"",Scoring!$J$21)+IF(Data!$Q12&lt;&gt;"",Scoring!$J$22)+IF(Data!$R12&lt;&gt;"",Scoring!$J$23)+IF(Data!$S12&lt;&gt;"",Scoring!$J$24)+IF(Data!AF12&lt;&gt;"",Scoring!$J$25)+IF(Data!$U12&lt;&gt;"",Scoring!$J$26)+IF(Data!$V12&lt;&gt;"",Scoring!$J$27)+IF(Data!$W12&lt;&gt;"",Scoring!$J$28)+IF(Data!$X12&lt;&gt;"",Scoring!$J$29)+IF(Data!$Y12&lt;&gt;"",Scoring!$J$30)+IF(Data!$Z12&lt;&gt;"",Scoring!$J$31)+IF(Data!$AA12&lt;&gt;"",Scoring!$J$32),"")</f>
        <v/>
      </c>
      <c r="AO12" s="276" t="str">
        <f>IF(AN12&lt;&gt;"",LOOKUP(AN12,Likelihoods!$A$7:$A$107,Likelihoods!H$7:H$107),"")</f>
        <v/>
      </c>
      <c r="AP12" s="264" t="str">
        <f>IF(AND(COUNTBLANK($B12:$E12)=3,COUNTBLANK($F12:$H12)=2,COUNTBLANK($I12:$J12)=1,COUNTBLANK($K12:$L12)=1,COUNTBLANK($M12:$N12)=1,COUNTBLANK($O12:$P12)=1,COUNTBLANK($Q12:$R12)=1,COUNTBLANK($S12:$T12)=1,COUNTBLANK($U12:$V12)=1,COUNTBLANK($W12:$AA12)=4),IF(Data!$B12&lt;&gt;"",Scoring!$K$7)+IF(Data!$C12&lt;&gt;"",Scoring!$K$8)+IF(Data!$D12&lt;&gt;"",Scoring!$K$9)+IF(Data!$E12&lt;&gt;"",Scoring!$K$10)+IF(Data!$F12&lt;&gt;"",Scoring!$K$11)+IF(Data!$G12&lt;&gt;"",Scoring!$K$12)+IF(Data!$H12&lt;&gt;"",Scoring!$K$13)+IF(Data!$I12&lt;&gt;"",Scoring!$K$14)+IF(Data!$J12&lt;&gt;"",Scoring!$K$15)+IF(Data!$K12&lt;&gt;"",Scoring!$K$16)+IF(Data!$L12&lt;&gt;"",Scoring!$K$17)+IF(Data!$M12&lt;&gt;"",Scoring!$K$18)+IF(Data!$N12&lt;&gt;"",Scoring!$K$19)+IF(Data!$O12&lt;&gt;"",Scoring!$K$20)+IF(Data!$P12&lt;&gt;"",Scoring!$K$21)+IF(Data!$Q12&lt;&gt;"",Scoring!$K$22)+IF(Data!$R12&lt;&gt;"",Scoring!$K$23)+IF(Data!$S12&lt;&gt;"",Scoring!$K$24)+IF(Data!AH12&lt;&gt;"",Scoring!$K$25)+IF(Data!$U12&lt;&gt;"",Scoring!$K$26)+IF(Data!$V12&lt;&gt;"",Scoring!$K$27)+IF(Data!$W12&lt;&gt;"",Scoring!$K$28)+IF(Data!$X12&lt;&gt;"",Scoring!$K$29)+IF(Data!$Y12&lt;&gt;"",Scoring!$K$30)+IF(Data!$Z12&lt;&gt;"",Scoring!$K$31)+IF(Data!$AA12&lt;&gt;"",Scoring!$K$32),"")</f>
        <v/>
      </c>
      <c r="AQ12" s="107" t="str">
        <f>IF(AP12&lt;&gt;"",LOOKUP(AP12,Likelihoods!$A$7:$A$107,Likelihoods!I$7:I$107),"")</f>
        <v/>
      </c>
      <c r="AR12" s="281" t="str">
        <f>IF(AND(COUNTBLANK($B12:$E12)=3,COUNTBLANK($F12:$H12)=2,COUNTBLANK($I12:$J12)=1,COUNTBLANK($K12:$L12)=1,COUNTBLANK($M12:$N12)=1,COUNTBLANK($O12:$P12)=1,COUNTBLANK($Q12:$R12)=1,COUNTBLANK($S12:$T12)=1,COUNTBLANK($U12:$V12)=1,COUNTBLANK($W12:$AA12)=4),IF(Data!$B12&lt;&gt;"",Scoring!$L$7)+IF(Data!$C12&lt;&gt;"",Scoring!$L$8)+IF(Data!$D12&lt;&gt;"",Scoring!$L$9)+IF(Data!$E12&lt;&gt;"",Scoring!$L$10)+IF(Data!$F12&lt;&gt;"",Scoring!$L$11)+IF(Data!$G12&lt;&gt;"",Scoring!$L$12)+IF(Data!$H12&lt;&gt;"",Scoring!$L$13)+IF(Data!$I12&lt;&gt;"",Scoring!$L$14)+IF(Data!$J12&lt;&gt;"",Scoring!$L$15)+IF(Data!$K12&lt;&gt;"",Scoring!$L$16)+IF(Data!$L12&lt;&gt;"",Scoring!$L$17)+IF(Data!$M12&lt;&gt;"",Scoring!$L$18)+IF(Data!$N12&lt;&gt;"",Scoring!$L$19)+IF(Data!$O12&lt;&gt;"",Scoring!$L$20)+IF(Data!$P12&lt;&gt;"",Scoring!$L$21)+IF(Data!$Q12&lt;&gt;"",Scoring!$L$22)+IF(Data!$R12&lt;&gt;"",Scoring!$L$23)+IF(Data!$S12&lt;&gt;"",Scoring!$L$24)+IF(Data!AJ12&lt;&gt;"",Scoring!$L$25)+IF(Data!$U12&lt;&gt;"",Scoring!$L$26)+IF(Data!$V12&lt;&gt;"",Scoring!$L$27)+IF(Data!$W12&lt;&gt;"",Scoring!$L$28)+IF(Data!$X12&lt;&gt;"",Scoring!$L$29)+IF(Data!$Y12&lt;&gt;"",Scoring!$L$30)+IF(Data!$Z12&lt;&gt;"",Scoring!$L$31)+IF(Data!$AA12&lt;&gt;"",Scoring!$L$32),"")</f>
        <v/>
      </c>
      <c r="AS12" s="105" t="str">
        <f>IF(AR12&lt;&gt;"",LOOKUP(AR12,Likelihoods!$A$7:$A$107,Likelihoods!J$7:J$107),"")</f>
        <v/>
      </c>
      <c r="AT12" s="108" t="str">
        <f>IF(AND(COUNTBLANK($B12:$E12)=3,COUNTBLANK($F12:$H12)=2,COUNTBLANK($I12:$J12)=1,COUNTBLANK($K12:$L12)=1,COUNTBLANK($M12:$N12)=1,COUNTBLANK($O12:$P12)=1,COUNTBLANK($Q12:$R12)=1,COUNTBLANK($S12:$T12)=1,COUNTBLANK($U12:$V12)=1,COUNTBLANK($W12:$AA12)=4),IF(Data!$B12&lt;&gt;"",Scoring!$M$7)+IF(Data!$C12&lt;&gt;"",Scoring!$M$8)+IF(Data!$D12&lt;&gt;"",Scoring!$M$9)+IF(Data!$E12&lt;&gt;"",Scoring!$M$10)+IF(Data!$F12&lt;&gt;"",Scoring!$M$11)+IF(Data!$G12&lt;&gt;"",Scoring!$M$12)+IF(Data!$H12&lt;&gt;"",Scoring!$M$13)+IF(Data!$I12&lt;&gt;"",Scoring!$M$14)+IF(Data!$J12&lt;&gt;"",Scoring!$M$15)+IF(Data!$K12&lt;&gt;"",Scoring!$M$16)+IF(Data!$L12&lt;&gt;"",Scoring!$M$17)+IF(Data!$M12&lt;&gt;"",Scoring!$M$18)+IF(Data!$N12&lt;&gt;"",Scoring!$M$19)+IF(Data!$O12&lt;&gt;"",Scoring!$M$20)+IF(Data!$P12&lt;&gt;"",Scoring!$M$21)+IF(Data!$Q12&lt;&gt;"",Scoring!$M$22)+IF(Data!$R12&lt;&gt;"",Scoring!$M$23)+IF(Data!$S12&lt;&gt;"",Scoring!$M$24)+IF(Data!T12&lt;&gt;"",Scoring!$M$25)+IF(Data!$U12&lt;&gt;"",Scoring!$M$26)+IF(Data!$V12&lt;&gt;"",Scoring!$M$27)+IF(Data!$W12&lt;&gt;"",Scoring!$M$28)+IF(Data!$X12&lt;&gt;"",Scoring!$M$29)+IF(Data!$Y12&lt;&gt;"",Scoring!$M$30)+IF(Data!$Z12&lt;&gt;"",Scoring!$M$31)+IF(Data!$AA12&lt;&gt;"",Scoring!$M$32),"")</f>
        <v/>
      </c>
      <c r="AU12" s="105" t="str">
        <f>IF(AT12&lt;&gt;"",LOOKUP(AT12,Likelihoods!$A$7:$A$107,Likelihoods!K$7:K$107),"")</f>
        <v/>
      </c>
      <c r="AV12" s="108" t="str">
        <f>IF(AND(COUNTBLANK($B12:$E12)=3,COUNTBLANK($F12:$H12)=2,COUNTBLANK($I12:$J12)=1,COUNTBLANK($K12:$L12)=1,COUNTBLANK($M12:$N12)=1,COUNTBLANK($O12:$P12)=1,COUNTBLANK($Q12:$R12)=1,COUNTBLANK($S12:$T12)=1,COUNTBLANK($U12:$V12)=1,COUNTBLANK($W12:$AA12)=4),IF(Data!$B12&lt;&gt;"",Scoring!$N$7)+IF(Data!$C12&lt;&gt;"",Scoring!$N$8)+IF(Data!$D12&lt;&gt;"",Scoring!$N$9)+IF(Data!$E12&lt;&gt;"",Scoring!$N$10)+IF(Data!$F12&lt;&gt;"",Scoring!$N$11)+IF(Data!$G12&lt;&gt;"",Scoring!$N$12)+IF(Data!$H12&lt;&gt;"",Scoring!$N$13)+IF(Data!$I12&lt;&gt;"",Scoring!$N$14)+IF(Data!$J12&lt;&gt;"",Scoring!$N$15)+IF(Data!$K12&lt;&gt;"",Scoring!$N$16)+IF(Data!$L12&lt;&gt;"",Scoring!$N$17)+IF(Data!$M12&lt;&gt;"",Scoring!$N$18)+IF(Data!$N12&lt;&gt;"",Scoring!$N$19)+IF(Data!$O12&lt;&gt;"",Scoring!$N$20)+IF(Data!$P12&lt;&gt;"",Scoring!$N$21)+IF(Data!$Q12&lt;&gt;"",Scoring!$N$22)+IF(Data!$R12&lt;&gt;"",Scoring!$N$23)+IF(Data!$S12&lt;&gt;"",Scoring!$N$24)+IF(Data!T12&lt;&gt;"",Scoring!$N$25)+IF(Data!$U12&lt;&gt;"",Scoring!$N$26)+IF(Data!$V12&lt;&gt;"",Scoring!$N$27)+IF(Data!$W12&lt;&gt;"",Scoring!$N$28)+IF(Data!$X12&lt;&gt;"",Scoring!$N$29)+IF(Data!$Y12&lt;&gt;"",Scoring!$N$30)+IF(Data!$Z12&lt;&gt;"",Scoring!$N$31)+IF(Data!$AA12&lt;&gt;"",Scoring!$N$32),"")</f>
        <v/>
      </c>
      <c r="AW12" s="106" t="str">
        <f>IF(AV12&lt;&gt;"",LOOKUP(AV12,Likelihoods!$A$7:$A$107,Likelihoods!L$7:L$107),"")</f>
        <v/>
      </c>
      <c r="AX12" s="104" t="str">
        <f>IF(AND(COUNTBLANK($B12:$E12)=3,COUNTBLANK($F12:$H12)=2,COUNTBLANK($I12:$J12)=1,COUNTBLANK($K12:$L12)=1,COUNTBLANK($M12:$N12)=1,COUNTBLANK($O12:$P12)=1,COUNTBLANK($Q12:$R12)=1,COUNTBLANK($S12:$T12)=1,COUNTBLANK($U12:$V12)=1,COUNTBLANK($W12:$AA12)=4),IF(Data!$B12&lt;&gt;"",Scoring!$O$7)+IF(Data!$C12&lt;&gt;"",Scoring!$O$8)+IF(Data!$D12&lt;&gt;"",Scoring!$O$9)+IF(Data!$E12&lt;&gt;"",Scoring!$O$10)+IF(Data!$F12&lt;&gt;"",Scoring!$O$11)+IF(Data!$G12&lt;&gt;"",Scoring!$O$12)+IF(Data!$H12&lt;&gt;"",Scoring!$O$13)+IF(Data!$I12&lt;&gt;"",Scoring!$O$14)+IF(Data!$J12&lt;&gt;"",Scoring!$O$15)+IF(Data!$K12&lt;&gt;"",Scoring!$O$16)+IF(Data!$L12&lt;&gt;"",Scoring!$O$17)+IF(Data!$M12&lt;&gt;"",Scoring!$O$18)+IF(Data!$N12&lt;&gt;"",Scoring!$O$19)+IF(Data!$O12&lt;&gt;"",Scoring!$O$20)+IF(Data!$P12&lt;&gt;"",Scoring!$O$21)+IF(Data!$Q12&lt;&gt;"",Scoring!$O$22)+IF(Data!$R12&lt;&gt;"",Scoring!$O$23)+IF(Data!$S12&lt;&gt;"",Scoring!$O$24)+IF(Data!T12&lt;&gt;"",Scoring!$O$25)+IF(Data!$U12&lt;&gt;"",Scoring!$O$26)+IF(Data!$V12&lt;&gt;"",Scoring!$O$27)+IF(Data!$W12&lt;&gt;"",Scoring!$O$28)+IF(Data!$X12&lt;&gt;"",Scoring!$O$29)+IF(Data!$Y12&lt;&gt;"",Scoring!$O$30)+IF(Data!$Z12&lt;&gt;"",Scoring!$O$31)+IF(Data!$AA12&lt;&gt;"",Scoring!$O$32),"")</f>
        <v/>
      </c>
      <c r="AY12" s="107" t="str">
        <f>IF(AX12&lt;&gt;"",LOOKUP(AX12,Likelihoods!$A$7:$A$107,Likelihoods!M$7:M$107),"")</f>
        <v/>
      </c>
      <c r="AZ12" s="108" t="str">
        <f>IF(AND(COUNTBLANK($B12:$E12)=3,COUNTBLANK($F12:$H12)=2,COUNTBLANK($I12:$J12)=1,COUNTBLANK($K12:$L12)=1,COUNTBLANK($M12:$N12)=1,COUNTBLANK($O12:$P12)=1,COUNTBLANK($Q12:$R12)=1,COUNTBLANK($S12:$T12)=1,COUNTBLANK($U12:$V12)=1,COUNTBLANK($W12:$AA12)=4),IF(Data!$B12&lt;&gt;"",Scoring!$P$7)+IF(Data!$C12&lt;&gt;"",Scoring!$P$8)+IF(Data!$D12&lt;&gt;"",Scoring!$P$9)+IF(Data!$E12&lt;&gt;"",Scoring!$P$10)+IF(Data!$F12&lt;&gt;"",Scoring!$P$11)+IF(Data!$G12&lt;&gt;"",Scoring!$P$12)+IF(Data!$H12&lt;&gt;"",Scoring!$P$13)+IF(Data!$I12&lt;&gt;"",Scoring!$P$14)+IF(Data!$J12&lt;&gt;"",Scoring!$P$15)+IF(Data!$K12&lt;&gt;"",Scoring!$P$16)+IF(Data!$L12&lt;&gt;"",Scoring!$P$17)+IF(Data!$M12&lt;&gt;"",Scoring!$P$18)+IF(Data!$N12&lt;&gt;"",Scoring!$P$19)+IF(Data!$O12&lt;&gt;"",Scoring!$P$20)+IF(Data!$P12&lt;&gt;"",Scoring!$P$21)+IF(Data!$Q12&lt;&gt;"",Scoring!$P$22)+IF(Data!$R12&lt;&gt;"",Scoring!$P$23)+IF(Data!$S12&lt;&gt;"",Scoring!$P$24)+IF(Data!T12&lt;&gt;"",Scoring!$P$25)+IF(Data!$U12&lt;&gt;"",Scoring!$P$26)+IF(Data!$V12&lt;&gt;"",Scoring!$P$27)+IF(Data!$W12&lt;&gt;"",Scoring!$P$28)+IF(Data!$X12&lt;&gt;"",Scoring!$P$29)+IF(Data!$Y12&lt;&gt;"",Scoring!$P$30)+IF(Data!$Z12&lt;&gt;"",Scoring!$P$31)+IF(Data!$AA12&lt;&gt;"",Scoring!$P$32),"")</f>
        <v/>
      </c>
      <c r="BA12" s="105" t="str">
        <f>IF(AZ12&lt;&gt;"",LOOKUP(AZ12,Likelihoods!$A$7:$A$107,Likelihoods!N$7:N$107),"")</f>
        <v/>
      </c>
      <c r="BB12" s="102" t="str">
        <f>IF(AND(COUNTBLANK($B12:$E12)=3,COUNTBLANK($F12:$H12)=2,COUNTBLANK($I12:$J12)=1,COUNTBLANK($K12:$L12)=1,COUNTBLANK($M12:$N12)=1,COUNTBLANK($O12:$P12)=1,COUNTBLANK($Q12:$R12)=1,COUNTBLANK($S12:$T12)=1,COUNTBLANK($U12:$V12)=1,COUNTBLANK($W12:$AA12)=4),IF(Data!$B12&lt;&gt;"",Scoring!$Q$7)+IF(Data!$C12&lt;&gt;"",Scoring!$Q$8)+IF(Data!$D12&lt;&gt;"",Scoring!$Q$9)+IF(Data!$E12&lt;&gt;"",Scoring!$Q$10)+IF(Data!$F12&lt;&gt;"",Scoring!$Q$11)+IF(Data!$G12&lt;&gt;"",Scoring!$Q$12)+IF(Data!$H12&lt;&gt;"",Scoring!$Q$13)+IF(Data!$I12&lt;&gt;"",Scoring!$Q$14)+IF(Data!$J12&lt;&gt;"",Scoring!$Q$15)+IF(Data!$K12&lt;&gt;"",Scoring!$Q$16)+IF(Data!$L12&lt;&gt;"",Scoring!$Q$17)+IF(Data!$M12&lt;&gt;"",Scoring!$Q$18)+IF(Data!$N12&lt;&gt;"",Scoring!$Q$19)+IF(Data!$O12&lt;&gt;"",Scoring!$Q$20)+IF(Data!$P12&lt;&gt;"",Scoring!$Q$21)+IF(Data!$Q12&lt;&gt;"",Scoring!$Q$22)+IF(Data!$R12&lt;&gt;"",Scoring!$Q$23)+IF(Data!$S12&lt;&gt;"",Scoring!$Q$24)+IF(Data!T12&lt;&gt;"",Scoring!$Q$25)+IF(Data!$U12&lt;&gt;"",Scoring!$Q$26)+IF(Data!$V12&lt;&gt;"",Scoring!$Q$27)+IF(Data!$W12&lt;&gt;"",Scoring!$Q$28)+IF(Data!$X12&lt;&gt;"",Scoring!$Q$29)+IF(Data!$Y12&lt;&gt;"",Scoring!$Q$30)+IF(Data!$Z12&lt;&gt;"",Scoring!$Q$31)+IF(Data!$AA12&lt;&gt;"",Scoring!$Q$32),"")</f>
        <v/>
      </c>
      <c r="BC12" s="107" t="str">
        <f>IF(BB12&lt;&gt;"",LOOKUP(BB12,Likelihoods!$A$7:$A$107,Likelihoods!O$7:O$107),"")</f>
        <v/>
      </c>
      <c r="BD12" s="104" t="str">
        <f>IF(AND(COUNTBLANK($B12:$E12)=3,COUNTBLANK($F12:$H12)=2,COUNTBLANK($I12:$J12)=1,COUNTBLANK($K12:$L12)=1,COUNTBLANK($M12:$N12)=1,COUNTBLANK($O12:$P12)=1,COUNTBLANK($Q12:$R12)=1,COUNTBLANK($S12:$T12)=1,COUNTBLANK($U12:$V12)=1,COUNTBLANK($W12:$AA12)=4),IF(Data!$B12&lt;&gt;"",Scoring!$R$7)+IF(Data!$C12&lt;&gt;"",Scoring!$R$8)+IF(Data!$D12&lt;&gt;"",Scoring!$R$9)+IF(Data!$E12&lt;&gt;"",Scoring!$R$10)+IF(Data!$F12&lt;&gt;"",Scoring!$R$11)+IF(Data!$G12&lt;&gt;"",Scoring!$R$12)+IF(Data!$H12&lt;&gt;"",Scoring!$R$13)+IF(Data!$I12&lt;&gt;"",Scoring!$R$14)+IF(Data!$J12&lt;&gt;"",Scoring!$R$15)+IF(Data!$K12&lt;&gt;"",Scoring!$R$16)+IF(Data!$L12&lt;&gt;"",Scoring!$R$17)+IF(Data!$M12&lt;&gt;"",Scoring!$R$18)+IF(Data!$N12&lt;&gt;"",Scoring!$R$19)+IF(Data!$O12&lt;&gt;"",Scoring!$R$20)+IF(Data!$P12&lt;&gt;"",Scoring!$R$21)+IF(Data!$Q12&lt;&gt;"",Scoring!$R$22)+IF(Data!$R12&lt;&gt;"",Scoring!$R$23)+IF(Data!$S12&lt;&gt;"",Scoring!$R$24)+IF(Data!T12&lt;&gt;"",Scoring!$R$25)+IF(Data!$U12&lt;&gt;"",Scoring!$R$26)+IF(Data!$V12&lt;&gt;"",Scoring!$R$27)+IF(Data!$W12&lt;&gt;"",Scoring!$R$28)+IF(Data!$X12&lt;&gt;"",Scoring!$R$29)+IF(Data!$Y12&lt;&gt;"",Scoring!$R$30)+IF(Data!$Z12&lt;&gt;"",Scoring!$R$31)+IF(Data!$AA12&lt;&gt;"",Scoring!$R$32),"")</f>
        <v/>
      </c>
      <c r="BE12" s="105" t="str">
        <f>IF(BD12&lt;&gt;"",LOOKUP(BD12,Likelihoods!$A$7:$A$107,Likelihoods!P$7:P$107),"")</f>
        <v/>
      </c>
      <c r="BF12" s="102" t="str">
        <f>IF(AND(COUNTBLANK($B12:$E12)=3,COUNTBLANK($F12:$H12)=2,COUNTBLANK($I12:$J12)=1,COUNTBLANK($K12:$L12)=1,COUNTBLANK($M12:$N12)=1,COUNTBLANK($O12:$P12)=1,COUNTBLANK($Q12:$R12)=1,COUNTBLANK($S12:$T12)=1,COUNTBLANK($U12:$V12)=1,COUNTBLANK($W12:$AA12)=4),IF(Data!$B12&lt;&gt;"",Scoring!$S$7)+IF(Data!$C12&lt;&gt;"",Scoring!$S$8)+IF(Data!$D12&lt;&gt;"",Scoring!$S$9)+IF(Data!$E12&lt;&gt;"",Scoring!$S$10)+IF(Data!$F12&lt;&gt;"",Scoring!$S$11)+IF(Data!$G12&lt;&gt;"",Scoring!$S$12)+IF(Data!$H12&lt;&gt;"",Scoring!$S$13)+IF(Data!$I12&lt;&gt;"",Scoring!$S$14)+IF(Data!$J12&lt;&gt;"",Scoring!$S$15)+IF(Data!$K12&lt;&gt;"",Scoring!$S$16)+IF(Data!$L12&lt;&gt;"",Scoring!$S$17)+IF(Data!$M12&lt;&gt;"",Scoring!$S$18)+IF(Data!$N12&lt;&gt;"",Scoring!$S$19)+IF(Data!$O12&lt;&gt;"",Scoring!$S$20)+IF(Data!$P12&lt;&gt;"",Scoring!$S$21)+IF(Data!$Q12&lt;&gt;"",Scoring!$S$22)+IF(Data!$R12&lt;&gt;"",Scoring!$S$23)+IF(Data!$S12&lt;&gt;"",Scoring!$S$24)+IF(Data!T12&lt;&gt;"",Scoring!$S$25)+IF(Data!$U12&lt;&gt;"",Scoring!$S$26)+IF(Data!$V12&lt;&gt;"",Scoring!$S$27)+IF(Data!$W12&lt;&gt;"",Scoring!$S$28)+IF(Data!$X12&lt;&gt;"",Scoring!$S$29)+IF(Data!$Y12&lt;&gt;"",Scoring!$S$30)+IF(Data!$Z12&lt;&gt;"",Scoring!$S$31)+IF(Data!$AA12&lt;&gt;"",Scoring!$S$32),"")</f>
        <v/>
      </c>
      <c r="BG12" s="107" t="str">
        <f>IF(BF12&lt;&gt;"",LOOKUP(BF12,Likelihoods!$A$7:$A$107,Likelihoods!Q$7:Q$107),"")</f>
        <v/>
      </c>
      <c r="BH12" s="108" t="str">
        <f>IF(AND(COUNTBLANK($B12:$E12)=3,COUNTBLANK($F12:$H12)=2,COUNTBLANK($I12:$J12)=1,COUNTBLANK($K12:$L12)=1,COUNTBLANK($M12:$N12)=1,COUNTBLANK($O12:$P12)=1,COUNTBLANK($Q12:$R12)=1,COUNTBLANK($S12:$T12)=1,COUNTBLANK($U12:$V12)=1,COUNTBLANK($W12:$AA12)=4),IF(Data!$B12&lt;&gt;"",Scoring!$T$7)+IF(Data!$C12&lt;&gt;"",Scoring!$T$8)+IF(Data!$D12&lt;&gt;"",Scoring!$T$9)+IF(Data!$E12&lt;&gt;"",Scoring!$T$10)+IF(Data!$F12&lt;&gt;"",Scoring!$T$11)+IF(Data!$G12&lt;&gt;"",Scoring!$T$12)+IF(Data!$H12&lt;&gt;"",Scoring!$T$13)+IF(Data!$I12&lt;&gt;"",Scoring!$T$14)+IF(Data!$J12&lt;&gt;"",Scoring!$T$15)+IF(Data!$K12&lt;&gt;"",Scoring!$T$16)+IF(Data!$L12&lt;&gt;"",Scoring!$T$17)+IF(Data!$M12&lt;&gt;"",Scoring!$T$18)+IF(Data!$N12&lt;&gt;"",Scoring!$T$19)+IF(Data!$O12&lt;&gt;"",Scoring!$T$20)+IF(Data!$P12&lt;&gt;"",Scoring!$T$21)+IF(Data!$Q12&lt;&gt;"",Scoring!$T$22)+IF(Data!$R12&lt;&gt;"",Scoring!$T$23)+IF(Data!$S12&lt;&gt;"",Scoring!$T$24)+IF(Data!T12&lt;&gt;"",Scoring!$T$25)+IF(Data!$U12&lt;&gt;"",Scoring!$T$26)+IF(Data!$V12&lt;&gt;"",Scoring!$T$27)+IF(Data!$W12&lt;&gt;"",Scoring!$T$28)+IF(Data!$X12&lt;&gt;"",Scoring!$T$29)+IF(Data!$Y12&lt;&gt;"",Scoring!$T$30)+IF(Data!$Z12&lt;&gt;"",Scoring!$T$31)+IF(Data!$AA12&lt;&gt;"",Scoring!$T$32),"")</f>
        <v/>
      </c>
      <c r="BI12" s="105" t="str">
        <f>IF(BH12&lt;&gt;"",LOOKUP(BH12,Likelihoods!$A$7:$A$107,Likelihoods!R$7:R$107),"")</f>
        <v/>
      </c>
      <c r="BJ12" s="108" t="str">
        <f>IF(AND(COUNTBLANK($B12:$E12)=3,COUNTBLANK($F12:$H12)=2,COUNTBLANK($I12:$J12)=1,COUNTBLANK($K12:$L12)=1,COUNTBLANK($M12:$N12)=1,COUNTBLANK($O12:$P12)=1,COUNTBLANK($Q12:$R12)=1,COUNTBLANK($S12:$T12)=1,COUNTBLANK($U12:$V12)=1,COUNTBLANK($W12:$AA12)=4),IF(Data!$B12&lt;&gt;"",Scoring!$U$7)+IF(Data!$C12&lt;&gt;"",Scoring!$U$8)+IF(Data!$D12&lt;&gt;"",Scoring!$U$9)+IF(Data!$E12&lt;&gt;"",Scoring!$U$10)+IF(Data!$F12&lt;&gt;"",Scoring!$U$11)+IF(Data!$G12&lt;&gt;"",Scoring!$U$12)+IF(Data!$H12&lt;&gt;"",Scoring!$U$13)+IF(Data!$I12&lt;&gt;"",Scoring!$U$14)+IF(Data!$J12&lt;&gt;"",Scoring!$U$15)+IF(Data!$K12&lt;&gt;"",Scoring!$U$16)+IF(Data!$L12&lt;&gt;"",Scoring!$U$17)+IF(Data!$M12&lt;&gt;"",Scoring!$U$18)+IF(Data!$N12&lt;&gt;"",Scoring!$U$19)+IF(Data!$O12&lt;&gt;"",Scoring!$U$20)+IF(Data!$P12&lt;&gt;"",Scoring!$U$21)+IF(Data!$Q12&lt;&gt;"",Scoring!$U$22)+IF(Data!$R12&lt;&gt;"",Scoring!$U$23)+IF(Data!$S12&lt;&gt;"",Scoring!$U$24)+IF(Data!T12&lt;&gt;"",Scoring!$U$25)+IF(Data!$U12&lt;&gt;"",Scoring!$U$26)+IF(Data!$V12&lt;&gt;"",Scoring!$U$27)+IF(Data!$W12&lt;&gt;"",Scoring!$U$28)+IF(Data!$X12&lt;&gt;"",Scoring!$U$29)+IF(Data!$Y12&lt;&gt;"",Scoring!$U$30)+IF(Data!$Z12&lt;&gt;"",Scoring!$U$31)+IF(Data!$AA12&lt;&gt;"",Scoring!$U$32),"")</f>
        <v/>
      </c>
      <c r="BK12" s="106" t="str">
        <f>IF(BJ12&lt;&gt;"",LOOKUP(BJ12,Likelihoods!$A$7:$A$107,Likelihoods!S$7:S$107),"")</f>
        <v/>
      </c>
      <c r="BL12" s="8"/>
      <c r="BM12" s="8"/>
      <c r="BN12" s="8"/>
      <c r="BO12" s="8"/>
      <c r="BP12" s="8"/>
      <c r="BQ12" s="8"/>
      <c r="BR12" s="8"/>
      <c r="BS12" s="8"/>
      <c r="BT12" s="8"/>
      <c r="BU12" s="8"/>
      <c r="BV12" s="8"/>
      <c r="BW12" s="8"/>
      <c r="BX12" s="8"/>
      <c r="BY12" s="8"/>
    </row>
    <row r="13" spans="1:77" ht="14.25" x14ac:dyDescent="0.2">
      <c r="A13" s="68"/>
      <c r="B13" s="101"/>
      <c r="C13" s="102"/>
      <c r="D13" s="102"/>
      <c r="E13" s="102"/>
      <c r="F13" s="101"/>
      <c r="G13" s="102"/>
      <c r="H13" s="103"/>
      <c r="I13" s="102"/>
      <c r="J13" s="102"/>
      <c r="K13" s="101"/>
      <c r="L13" s="103"/>
      <c r="M13" s="102"/>
      <c r="N13" s="103"/>
      <c r="O13" s="101"/>
      <c r="P13" s="103"/>
      <c r="Q13" s="102"/>
      <c r="R13" s="102"/>
      <c r="S13" s="101"/>
      <c r="T13" s="103"/>
      <c r="U13" s="101"/>
      <c r="V13" s="103"/>
      <c r="W13" s="102"/>
      <c r="X13" s="102"/>
      <c r="Y13" s="102"/>
      <c r="Z13" s="102"/>
      <c r="AA13" s="102"/>
      <c r="AB13" s="104" t="str">
        <f>IF(AND(COUNTBLANK($B13:$E13)=3,COUNTBLANK($F13:$H13)=2,COUNTBLANK($I13:$J13)=1,COUNTBLANK($K13:$L13)=1,COUNTBLANK($M13:$N13)=1,COUNTBLANK($O13:$P13)=1,COUNTBLANK($Q13:$R13)=1,COUNTBLANK($S13:$T13)=1,COUNTBLANK($U13:$V13)=1,COUNTBLANK($W13:$AA13)=4),IF(Data!$B13&lt;&gt;"",Scoring!$D$7)+IF(Data!$C13&lt;&gt;"",Scoring!$D$8)+IF(Data!$D13&lt;&gt;"",Scoring!$D$9)+IF(Data!$E13&lt;&gt;"",Scoring!$D$10)+IF(Data!$F13&lt;&gt;"",Scoring!$D$11)+IF(Data!$G13&lt;&gt;"",Scoring!$D$12)+IF(Data!$H13&lt;&gt;"",Scoring!$D$13)+IF(Data!$I13&lt;&gt;"",Scoring!$D$14)+IF(Data!$J13&lt;&gt;"",Scoring!$D$15)+IF(Data!$K13&lt;&gt;"",Scoring!$D$16)+IF(Data!$L13&lt;&gt;"",Scoring!$D$17)+IF(Data!$M13&lt;&gt;"",Scoring!$D$18)+IF(Data!$N13&lt;&gt;"",Scoring!$D$19)+IF(Data!$O13&lt;&gt;"",Scoring!$D$20)+IF(Data!$P13&lt;&gt;"",Scoring!$D$21)+IF(Data!$Q13&lt;&gt;"",Scoring!$D$22)+IF(Data!$R13&lt;&gt;"",Scoring!$D$23)+IF(Data!$S13&lt;&gt;"",Scoring!$D$24)+IF(Data!T13&lt;&gt;"",Scoring!$D$25)+IF(Data!$U13&lt;&gt;"",Scoring!$D$26)+IF(Data!$V13&lt;&gt;"",Scoring!$D$27)+IF(Data!$W13&lt;&gt;"",Scoring!$D$28)+IF(Data!$X13&lt;&gt;"",Scoring!$D$29)+IF(Data!$Y13&lt;&gt;"",Scoring!$D$30)+IF(Data!$Z13&lt;&gt;"",Scoring!$D$31)+IF(Data!$AA13&lt;&gt;"",Scoring!$D$32),"")</f>
        <v/>
      </c>
      <c r="AC13" s="105" t="str">
        <f>IF(AB13&lt;&gt;"",LOOKUP(AB13,Likelihoods!$A$7:$A$107,Likelihoods!B$7:B$107),"")</f>
        <v/>
      </c>
      <c r="AD13" s="264" t="str">
        <f>IF(AND(COUNTBLANK($B13:$E13)=3,COUNTBLANK($F13:$H13)=2,COUNTBLANK($I13:$J13)=1,COUNTBLANK($K13:$L13)=1,COUNTBLANK($M13:$N13)=1,COUNTBLANK($O13:$P13)=1,COUNTBLANK($Q13:$R13)=1,COUNTBLANK($S13:$T13)=1,COUNTBLANK($U13:$V13)=1,COUNTBLANK($W13:$AA13)=4),IF(Data!$B13&lt;&gt;"",Scoring!$E$7)+IF(Data!$C13&lt;&gt;"",Scoring!$E$8)+IF(Data!$D13&lt;&gt;"",Scoring!$E$9)+IF(Data!$E13&lt;&gt;"",Scoring!$E$10)+IF(Data!$F13&lt;&gt;"",Scoring!$E$11)+IF(Data!$G13&lt;&gt;"",Scoring!$E$12)+IF(Data!$H13&lt;&gt;"",Scoring!$E$13)+IF(Data!$I13&lt;&gt;"",Scoring!$E$14)+IF(Data!$J13&lt;&gt;"",Scoring!$E$15)+IF(Data!$K13&lt;&gt;"",Scoring!$E$16)+IF(Data!$L13&lt;&gt;"",Scoring!$E$17)+IF(Data!$M13&lt;&gt;"",Scoring!$E$18)+IF(Data!$N13&lt;&gt;"",Scoring!$E$19)+IF(Data!$O13&lt;&gt;"",Scoring!$E$20)+IF(Data!$P13&lt;&gt;"",Scoring!$E$21)+IF(Data!$Q13&lt;&gt;"",Scoring!$E$22)+IF(Data!$R13&lt;&gt;"",Scoring!$E$23)+IF(Data!$S13&lt;&gt;"",Scoring!$E$24)+IF(Data!V13&lt;&gt;"",Scoring!$E$25)+IF(Data!$U13&lt;&gt;"",Scoring!$E$26)+IF(Data!$V13&lt;&gt;"",Scoring!$E$27)+IF(Data!$W13&lt;&gt;"",Scoring!$E$28)+IF(Data!$X13&lt;&gt;"",Scoring!$E$29)+IF(Data!$Y13&lt;&gt;"",Scoring!$E$30)+IF(Data!$Z13&lt;&gt;"",Scoring!$E$31)+IF(Data!$AA13&lt;&gt;"",Scoring!$E$32),"")</f>
        <v/>
      </c>
      <c r="AE13" s="107" t="str">
        <f>IF(AD13&lt;&gt;"",LOOKUP(AD13,Likelihoods!$A$7:$A$107,Likelihoods!C$7:C$107),"")</f>
        <v/>
      </c>
      <c r="AF13" s="108" t="str">
        <f>IF(AND(COUNTBLANK($B13:$E13)=3,COUNTBLANK($F13:$H13)=2,COUNTBLANK($I13:$J13)=1,COUNTBLANK($K13:$L13)=1,COUNTBLANK($M13:$N13)=1,COUNTBLANK($O13:$P13)=1,COUNTBLANK($Q13:$R13)=1,COUNTBLANK($S13:$T13)=1,COUNTBLANK($U13:$V13)=1,COUNTBLANK($W13:$AA13)=4),IF(Data!$B13&lt;&gt;"",Scoring!$F$7)+IF(Data!$C13&lt;&gt;"",Scoring!$F$8)+IF(Data!$D13&lt;&gt;"",Scoring!$F$9)+IF(Data!$E13&lt;&gt;"",Scoring!$F$10)+IF(Data!$F13&lt;&gt;"",Scoring!$F$11)+IF(Data!$G13&lt;&gt;"",Scoring!$F$12)+IF(Data!$H13&lt;&gt;"",Scoring!$F$13)+IF(Data!$I13&lt;&gt;"",Scoring!$F$14)+IF(Data!$J13&lt;&gt;"",Scoring!$F$15)+IF(Data!$K13&lt;&gt;"",Scoring!$F$16)+IF(Data!$L13&lt;&gt;"",Scoring!$F$17)+IF(Data!$M13&lt;&gt;"",Scoring!$F$18)+IF(Data!$N13&lt;&gt;"",Scoring!$F$19)+IF(Data!$O13&lt;&gt;"",Scoring!$F$20)+IF(Data!$P13&lt;&gt;"",Scoring!$F$21)+IF(Data!$Q13&lt;&gt;"",Scoring!$F$22)+IF(Data!$R13&lt;&gt;"",Scoring!$F$23)+IF(Data!$S13&lt;&gt;"",Scoring!$F$24)+IF(Data!T13&lt;&gt;"",Scoring!$F$25)+IF(Data!$U13&lt;&gt;"",Scoring!$F$26)+IF(Data!$V13&lt;&gt;"",Scoring!$F$27)+IF(Data!$W13&lt;&gt;"",Scoring!$F$28)+IF(Data!$X13&lt;&gt;"",Scoring!$F$29)+IF(Data!$Y13&lt;&gt;"",Scoring!$F$30)+IF(Data!$Z13&lt;&gt;"",Scoring!$F$31)+IF(Data!$AA13&lt;&gt;"",Scoring!$F$32),"")</f>
        <v/>
      </c>
      <c r="AG13" s="105" t="str">
        <f>IF(AF13&lt;&gt;"",LOOKUP(AF13,Likelihoods!$A$7:$A$107,Likelihoods!D$7:D$107),"")</f>
        <v/>
      </c>
      <c r="AH13" s="108" t="str">
        <f>IF(AND(COUNTBLANK($B13:$E13)=3,COUNTBLANK($F13:$H13)=2,COUNTBLANK($I13:$J13)=1,COUNTBLANK($K13:$L13)=1,COUNTBLANK($M13:$N13)=1,COUNTBLANK($O13:$P13)=1,COUNTBLANK($Q13:$R13)=1,COUNTBLANK($S13:$T13)=1,COUNTBLANK($U13:$V13)=1,COUNTBLANK($W13:$AA13)=4),IF(Data!$B13&lt;&gt;"",Scoring!$G$7)+IF(Data!$C13&lt;&gt;"",Scoring!$G$8)+IF(Data!$D13&lt;&gt;"",Scoring!$G$9)+IF(Data!$E13&lt;&gt;"",Scoring!$G$10)+IF(Data!$F13&lt;&gt;"",Scoring!$G$11)+IF(Data!$G13&lt;&gt;"",Scoring!$G$12)+IF(Data!$H13&lt;&gt;"",Scoring!$G$13)+IF(Data!$I13&lt;&gt;"",Scoring!$G$14)+IF(Data!$J13&lt;&gt;"",Scoring!$G$15)+IF(Data!$K13&lt;&gt;"",Scoring!$G$16)+IF(Data!$L13&lt;&gt;"",Scoring!$G$17)+IF(Data!$M13&lt;&gt;"",Scoring!$G$18)+IF(Data!$N13&lt;&gt;"",Scoring!$G$19)+IF(Data!$O13&lt;&gt;"",Scoring!$G$20)+IF(Data!$P13&lt;&gt;"",Scoring!$G$21)+IF(Data!$Q13&lt;&gt;"",Scoring!$G$22)+IF(Data!$R13&lt;&gt;"",Scoring!$G$23)+IF(Data!$S13&lt;&gt;"",Scoring!$G$24)+IF(Data!T13&lt;&gt;"",Scoring!$G$25)+IF(Data!$U13&lt;&gt;"",Scoring!$G$26)+IF(Data!$V13&lt;&gt;"",Scoring!$G$27)+IF(Data!$W13&lt;&gt;"",Scoring!$G$28)+IF(Data!$X13&lt;&gt;"",Scoring!$G$29)+IF(Data!$Y13&lt;&gt;"",Scoring!$G$30)+IF(Data!$Z13&lt;&gt;"",Scoring!$G$31)+IF(Data!$AA13&lt;&gt;"",Scoring!$G$32),"")</f>
        <v/>
      </c>
      <c r="AI13" s="106" t="str">
        <f>IF(AH13&lt;&gt;"",LOOKUP(AH13,Likelihoods!$A$7:$A$107,Likelihoods!E$7:E$107),"")</f>
        <v/>
      </c>
      <c r="AJ13" s="104" t="str">
        <f>IF(AND(COUNTBLANK($B13:$E13)=3,COUNTBLANK($F13:$H13)=2,COUNTBLANK($I13:$J13)=1,COUNTBLANK($K13:$L13)=1,COUNTBLANK($M13:$N13)=1,COUNTBLANK($O13:$P13)=1,COUNTBLANK($Q13:$R13)=1,COUNTBLANK($S13:$T13)=1,COUNTBLANK($U13:$V13)=1,COUNTBLANK($W13:$AA13)=4),IF(Data!$B13&lt;&gt;"",Scoring!$H$7)+IF(Data!$C13&lt;&gt;"",Scoring!$H$8)+IF(Data!$D13&lt;&gt;"",Scoring!$H$9)+IF(Data!$E13&lt;&gt;"",Scoring!$H$10)+IF(Data!$F13&lt;&gt;"",Scoring!$H$11)+IF(Data!$G13&lt;&gt;"",Scoring!$H$12)+IF(Data!$H13&lt;&gt;"",Scoring!$H$13)+IF(Data!$I13&lt;&gt;"",Scoring!$H$14)+IF(Data!$J13&lt;&gt;"",Scoring!$H$15)+IF(Data!$K13&lt;&gt;"",Scoring!$H$16)+IF(Data!$L13&lt;&gt;"",Scoring!$H$17)+IF(Data!$M13&lt;&gt;"",Scoring!$H$18)+IF(Data!$N13&lt;&gt;"",Scoring!$H$19)+IF(Data!$O13&lt;&gt;"",Scoring!$H$20)+IF(Data!$P13&lt;&gt;"",Scoring!$H$21)+IF(Data!$Q13&lt;&gt;"",Scoring!$H$22)+IF(Data!$R13&lt;&gt;"",Scoring!$H$23)+IF(Data!$S13&lt;&gt;"",Scoring!$H$24)+IF(Data!T13&lt;&gt;"",Scoring!$H$25)+IF(Data!$U13&lt;&gt;"",Scoring!$H$26)+IF(Data!$V13&lt;&gt;"",Scoring!$H$27)+IF(Data!$W13&lt;&gt;"",Scoring!$H$28)+IF(Data!$X13&lt;&gt;"",Scoring!$H$29)+IF(Data!$Y13&lt;&gt;"",Scoring!$H$30)+IF(Data!$Z13&lt;&gt;"",Scoring!$H$31)+IF(Data!$AA13&lt;&gt;"",Scoring!$H$32),"")</f>
        <v/>
      </c>
      <c r="AK13" s="105" t="str">
        <f>IF(AJ13&lt;&gt;"",LOOKUP(AJ13,Likelihoods!$A$7:$A$107,Likelihoods!F$7:F$107),"")</f>
        <v/>
      </c>
      <c r="AL13" s="102" t="str">
        <f>IF(AND(COUNTBLANK($B13:$E13)=3,COUNTBLANK($F13:$H13)=2,COUNTBLANK($I13:$J13)=1,COUNTBLANK($K13:$L13)=1,COUNTBLANK($M13:$N13)=1,COUNTBLANK($O13:$P13)=1,COUNTBLANK($Q13:$R13)=1,COUNTBLANK($S13:$T13)=1,COUNTBLANK($U13:$V13)=1,COUNTBLANK($W13:$AA13)=4),IF(Data!$B13&lt;&gt;"",Scoring!$I$7)+IF(Data!$C13&lt;&gt;"",Scoring!$I$8)+IF(Data!$D13&lt;&gt;"",Scoring!$I$9)+IF(Data!$E13&lt;&gt;"",Scoring!$I$10)+IF(Data!$F13&lt;&gt;"",Scoring!$I$11)+IF(Data!$G13&lt;&gt;"",Scoring!$I$12)+IF(Data!$H13&lt;&gt;"",Scoring!$I$13)+IF(Data!$I13&lt;&gt;"",Scoring!$I$14)+IF(Data!$J13&lt;&gt;"",Scoring!$I$15)+IF(Data!$K13&lt;&gt;"",Scoring!$I$16)+IF(Data!$L13&lt;&gt;"",Scoring!$I$17)+IF(Data!$M13&lt;&gt;"",Scoring!$I$18)+IF(Data!$N13&lt;&gt;"",Scoring!$I$19)+IF(Data!$O13&lt;&gt;"",Scoring!$I$20)+IF(Data!$P13&lt;&gt;"",Scoring!$I$21)+IF(Data!$Q13&lt;&gt;"",Scoring!$I$22)+IF(Data!$R13&lt;&gt;"",Scoring!$I$23)+IF(Data!$S13&lt;&gt;"",Scoring!$I$24)+IF(Data!T13&lt;&gt;"",Scoring!$I$25)+IF(Data!$U13&lt;&gt;"",Scoring!$I$26)+IF(Data!$V13&lt;&gt;"",Scoring!$I$27)+IF(Data!$W13&lt;&gt;"",Scoring!$I$28)+IF(Data!$X13&lt;&gt;"",Scoring!$I$29)+IF(Data!$Y13&lt;&gt;"",Scoring!$I$30)+IF(Data!$Z13&lt;&gt;"",Scoring!$I$31)+IF(Data!$AA13&lt;&gt;"",Scoring!$I$32),"")</f>
        <v/>
      </c>
      <c r="AM13" s="107" t="str">
        <f>IF(AL13&lt;&gt;"",LOOKUP(AL13,Likelihoods!$A$7:$A$107,Likelihoods!G$7:G$107),"")</f>
        <v/>
      </c>
      <c r="AN13" s="281" t="str">
        <f>IF(AND(COUNTBLANK($B13:$E13)=3,COUNTBLANK($F13:$H13)=2,COUNTBLANK($I13:$J13)=1,COUNTBLANK($K13:$L13)=1,COUNTBLANK($M13:$N13)=1,COUNTBLANK($O13:$P13)=1,COUNTBLANK($Q13:$R13)=1,COUNTBLANK($S13:$T13)=1,COUNTBLANK($U13:$V13)=1,COUNTBLANK($W13:$AA13)=4),IF(Data!$B13&lt;&gt;"",Scoring!$J$7)+IF(Data!$C13&lt;&gt;"",Scoring!$J$8)+IF(Data!$D13&lt;&gt;"",Scoring!$J$9)+IF(Data!$E13&lt;&gt;"",Scoring!$J$10)+IF(Data!$F13&lt;&gt;"",Scoring!$J$11)+IF(Data!$G13&lt;&gt;"",Scoring!$J$12)+IF(Data!$H13&lt;&gt;"",Scoring!$J$13)+IF(Data!$I13&lt;&gt;"",Scoring!$J$14)+IF(Data!$J13&lt;&gt;"",Scoring!$J$15)+IF(Data!$K13&lt;&gt;"",Scoring!$J$16)+IF(Data!$L13&lt;&gt;"",Scoring!$J$17)+IF(Data!$M13&lt;&gt;"",Scoring!$J$18)+IF(Data!$N13&lt;&gt;"",Scoring!$J$19)+IF(Data!$O13&lt;&gt;"",Scoring!$J$20)+IF(Data!$P13&lt;&gt;"",Scoring!$J$21)+IF(Data!$Q13&lt;&gt;"",Scoring!$J$22)+IF(Data!$R13&lt;&gt;"",Scoring!$J$23)+IF(Data!$S13&lt;&gt;"",Scoring!$J$24)+IF(Data!AF13&lt;&gt;"",Scoring!$J$25)+IF(Data!$U13&lt;&gt;"",Scoring!$J$26)+IF(Data!$V13&lt;&gt;"",Scoring!$J$27)+IF(Data!$W13&lt;&gt;"",Scoring!$J$28)+IF(Data!$X13&lt;&gt;"",Scoring!$J$29)+IF(Data!$Y13&lt;&gt;"",Scoring!$J$30)+IF(Data!$Z13&lt;&gt;"",Scoring!$J$31)+IF(Data!$AA13&lt;&gt;"",Scoring!$J$32),"")</f>
        <v/>
      </c>
      <c r="AO13" s="276" t="str">
        <f>IF(AN13&lt;&gt;"",LOOKUP(AN13,Likelihoods!$A$7:$A$107,Likelihoods!H$7:H$107),"")</f>
        <v/>
      </c>
      <c r="AP13" s="264" t="str">
        <f>IF(AND(COUNTBLANK($B13:$E13)=3,COUNTBLANK($F13:$H13)=2,COUNTBLANK($I13:$J13)=1,COUNTBLANK($K13:$L13)=1,COUNTBLANK($M13:$N13)=1,COUNTBLANK($O13:$P13)=1,COUNTBLANK($Q13:$R13)=1,COUNTBLANK($S13:$T13)=1,COUNTBLANK($U13:$V13)=1,COUNTBLANK($W13:$AA13)=4),IF(Data!$B13&lt;&gt;"",Scoring!$K$7)+IF(Data!$C13&lt;&gt;"",Scoring!$K$8)+IF(Data!$D13&lt;&gt;"",Scoring!$K$9)+IF(Data!$E13&lt;&gt;"",Scoring!$K$10)+IF(Data!$F13&lt;&gt;"",Scoring!$K$11)+IF(Data!$G13&lt;&gt;"",Scoring!$K$12)+IF(Data!$H13&lt;&gt;"",Scoring!$K$13)+IF(Data!$I13&lt;&gt;"",Scoring!$K$14)+IF(Data!$J13&lt;&gt;"",Scoring!$K$15)+IF(Data!$K13&lt;&gt;"",Scoring!$K$16)+IF(Data!$L13&lt;&gt;"",Scoring!$K$17)+IF(Data!$M13&lt;&gt;"",Scoring!$K$18)+IF(Data!$N13&lt;&gt;"",Scoring!$K$19)+IF(Data!$O13&lt;&gt;"",Scoring!$K$20)+IF(Data!$P13&lt;&gt;"",Scoring!$K$21)+IF(Data!$Q13&lt;&gt;"",Scoring!$K$22)+IF(Data!$R13&lt;&gt;"",Scoring!$K$23)+IF(Data!$S13&lt;&gt;"",Scoring!$K$24)+IF(Data!AH13&lt;&gt;"",Scoring!$K$25)+IF(Data!$U13&lt;&gt;"",Scoring!$K$26)+IF(Data!$V13&lt;&gt;"",Scoring!$K$27)+IF(Data!$W13&lt;&gt;"",Scoring!$K$28)+IF(Data!$X13&lt;&gt;"",Scoring!$K$29)+IF(Data!$Y13&lt;&gt;"",Scoring!$K$30)+IF(Data!$Z13&lt;&gt;"",Scoring!$K$31)+IF(Data!$AA13&lt;&gt;"",Scoring!$K$32),"")</f>
        <v/>
      </c>
      <c r="AQ13" s="107" t="str">
        <f>IF(AP13&lt;&gt;"",LOOKUP(AP13,Likelihoods!$A$7:$A$107,Likelihoods!I$7:I$107),"")</f>
        <v/>
      </c>
      <c r="AR13" s="281" t="str">
        <f>IF(AND(COUNTBLANK($B13:$E13)=3,COUNTBLANK($F13:$H13)=2,COUNTBLANK($I13:$J13)=1,COUNTBLANK($K13:$L13)=1,COUNTBLANK($M13:$N13)=1,COUNTBLANK($O13:$P13)=1,COUNTBLANK($Q13:$R13)=1,COUNTBLANK($S13:$T13)=1,COUNTBLANK($U13:$V13)=1,COUNTBLANK($W13:$AA13)=4),IF(Data!$B13&lt;&gt;"",Scoring!$L$7)+IF(Data!$C13&lt;&gt;"",Scoring!$L$8)+IF(Data!$D13&lt;&gt;"",Scoring!$L$9)+IF(Data!$E13&lt;&gt;"",Scoring!$L$10)+IF(Data!$F13&lt;&gt;"",Scoring!$L$11)+IF(Data!$G13&lt;&gt;"",Scoring!$L$12)+IF(Data!$H13&lt;&gt;"",Scoring!$L$13)+IF(Data!$I13&lt;&gt;"",Scoring!$L$14)+IF(Data!$J13&lt;&gt;"",Scoring!$L$15)+IF(Data!$K13&lt;&gt;"",Scoring!$L$16)+IF(Data!$L13&lt;&gt;"",Scoring!$L$17)+IF(Data!$M13&lt;&gt;"",Scoring!$L$18)+IF(Data!$N13&lt;&gt;"",Scoring!$L$19)+IF(Data!$O13&lt;&gt;"",Scoring!$L$20)+IF(Data!$P13&lt;&gt;"",Scoring!$L$21)+IF(Data!$Q13&lt;&gt;"",Scoring!$L$22)+IF(Data!$R13&lt;&gt;"",Scoring!$L$23)+IF(Data!$S13&lt;&gt;"",Scoring!$L$24)+IF(Data!AJ13&lt;&gt;"",Scoring!$L$25)+IF(Data!$U13&lt;&gt;"",Scoring!$L$26)+IF(Data!$V13&lt;&gt;"",Scoring!$L$27)+IF(Data!$W13&lt;&gt;"",Scoring!$L$28)+IF(Data!$X13&lt;&gt;"",Scoring!$L$29)+IF(Data!$Y13&lt;&gt;"",Scoring!$L$30)+IF(Data!$Z13&lt;&gt;"",Scoring!$L$31)+IF(Data!$AA13&lt;&gt;"",Scoring!$L$32),"")</f>
        <v/>
      </c>
      <c r="AS13" s="105" t="str">
        <f>IF(AR13&lt;&gt;"",LOOKUP(AR13,Likelihoods!$A$7:$A$107,Likelihoods!J$7:J$107),"")</f>
        <v/>
      </c>
      <c r="AT13" s="108" t="str">
        <f>IF(AND(COUNTBLANK($B13:$E13)=3,COUNTBLANK($F13:$H13)=2,COUNTBLANK($I13:$J13)=1,COUNTBLANK($K13:$L13)=1,COUNTBLANK($M13:$N13)=1,COUNTBLANK($O13:$P13)=1,COUNTBLANK($Q13:$R13)=1,COUNTBLANK($S13:$T13)=1,COUNTBLANK($U13:$V13)=1,COUNTBLANK($W13:$AA13)=4),IF(Data!$B13&lt;&gt;"",Scoring!$M$7)+IF(Data!$C13&lt;&gt;"",Scoring!$M$8)+IF(Data!$D13&lt;&gt;"",Scoring!$M$9)+IF(Data!$E13&lt;&gt;"",Scoring!$M$10)+IF(Data!$F13&lt;&gt;"",Scoring!$M$11)+IF(Data!$G13&lt;&gt;"",Scoring!$M$12)+IF(Data!$H13&lt;&gt;"",Scoring!$M$13)+IF(Data!$I13&lt;&gt;"",Scoring!$M$14)+IF(Data!$J13&lt;&gt;"",Scoring!$M$15)+IF(Data!$K13&lt;&gt;"",Scoring!$M$16)+IF(Data!$L13&lt;&gt;"",Scoring!$M$17)+IF(Data!$M13&lt;&gt;"",Scoring!$M$18)+IF(Data!$N13&lt;&gt;"",Scoring!$M$19)+IF(Data!$O13&lt;&gt;"",Scoring!$M$20)+IF(Data!$P13&lt;&gt;"",Scoring!$M$21)+IF(Data!$Q13&lt;&gt;"",Scoring!$M$22)+IF(Data!$R13&lt;&gt;"",Scoring!$M$23)+IF(Data!$S13&lt;&gt;"",Scoring!$M$24)+IF(Data!T13&lt;&gt;"",Scoring!$M$25)+IF(Data!$U13&lt;&gt;"",Scoring!$M$26)+IF(Data!$V13&lt;&gt;"",Scoring!$M$27)+IF(Data!$W13&lt;&gt;"",Scoring!$M$28)+IF(Data!$X13&lt;&gt;"",Scoring!$M$29)+IF(Data!$Y13&lt;&gt;"",Scoring!$M$30)+IF(Data!$Z13&lt;&gt;"",Scoring!$M$31)+IF(Data!$AA13&lt;&gt;"",Scoring!$M$32),"")</f>
        <v/>
      </c>
      <c r="AU13" s="105" t="str">
        <f>IF(AT13&lt;&gt;"",LOOKUP(AT13,Likelihoods!$A$7:$A$107,Likelihoods!K$7:K$107),"")</f>
        <v/>
      </c>
      <c r="AV13" s="108" t="str">
        <f>IF(AND(COUNTBLANK($B13:$E13)=3,COUNTBLANK($F13:$H13)=2,COUNTBLANK($I13:$J13)=1,COUNTBLANK($K13:$L13)=1,COUNTBLANK($M13:$N13)=1,COUNTBLANK($O13:$P13)=1,COUNTBLANK($Q13:$R13)=1,COUNTBLANK($S13:$T13)=1,COUNTBLANK($U13:$V13)=1,COUNTBLANK($W13:$AA13)=4),IF(Data!$B13&lt;&gt;"",Scoring!$N$7)+IF(Data!$C13&lt;&gt;"",Scoring!$N$8)+IF(Data!$D13&lt;&gt;"",Scoring!$N$9)+IF(Data!$E13&lt;&gt;"",Scoring!$N$10)+IF(Data!$F13&lt;&gt;"",Scoring!$N$11)+IF(Data!$G13&lt;&gt;"",Scoring!$N$12)+IF(Data!$H13&lt;&gt;"",Scoring!$N$13)+IF(Data!$I13&lt;&gt;"",Scoring!$N$14)+IF(Data!$J13&lt;&gt;"",Scoring!$N$15)+IF(Data!$K13&lt;&gt;"",Scoring!$N$16)+IF(Data!$L13&lt;&gt;"",Scoring!$N$17)+IF(Data!$M13&lt;&gt;"",Scoring!$N$18)+IF(Data!$N13&lt;&gt;"",Scoring!$N$19)+IF(Data!$O13&lt;&gt;"",Scoring!$N$20)+IF(Data!$P13&lt;&gt;"",Scoring!$N$21)+IF(Data!$Q13&lt;&gt;"",Scoring!$N$22)+IF(Data!$R13&lt;&gt;"",Scoring!$N$23)+IF(Data!$S13&lt;&gt;"",Scoring!$N$24)+IF(Data!T13&lt;&gt;"",Scoring!$N$25)+IF(Data!$U13&lt;&gt;"",Scoring!$N$26)+IF(Data!$V13&lt;&gt;"",Scoring!$N$27)+IF(Data!$W13&lt;&gt;"",Scoring!$N$28)+IF(Data!$X13&lt;&gt;"",Scoring!$N$29)+IF(Data!$Y13&lt;&gt;"",Scoring!$N$30)+IF(Data!$Z13&lt;&gt;"",Scoring!$N$31)+IF(Data!$AA13&lt;&gt;"",Scoring!$N$32),"")</f>
        <v/>
      </c>
      <c r="AW13" s="106" t="str">
        <f>IF(AV13&lt;&gt;"",LOOKUP(AV13,Likelihoods!$A$7:$A$107,Likelihoods!L$7:L$107),"")</f>
        <v/>
      </c>
      <c r="AX13" s="104" t="str">
        <f>IF(AND(COUNTBLANK($B13:$E13)=3,COUNTBLANK($F13:$H13)=2,COUNTBLANK($I13:$J13)=1,COUNTBLANK($K13:$L13)=1,COUNTBLANK($M13:$N13)=1,COUNTBLANK($O13:$P13)=1,COUNTBLANK($Q13:$R13)=1,COUNTBLANK($S13:$T13)=1,COUNTBLANK($U13:$V13)=1,COUNTBLANK($W13:$AA13)=4),IF(Data!$B13&lt;&gt;"",Scoring!$O$7)+IF(Data!$C13&lt;&gt;"",Scoring!$O$8)+IF(Data!$D13&lt;&gt;"",Scoring!$O$9)+IF(Data!$E13&lt;&gt;"",Scoring!$O$10)+IF(Data!$F13&lt;&gt;"",Scoring!$O$11)+IF(Data!$G13&lt;&gt;"",Scoring!$O$12)+IF(Data!$H13&lt;&gt;"",Scoring!$O$13)+IF(Data!$I13&lt;&gt;"",Scoring!$O$14)+IF(Data!$J13&lt;&gt;"",Scoring!$O$15)+IF(Data!$K13&lt;&gt;"",Scoring!$O$16)+IF(Data!$L13&lt;&gt;"",Scoring!$O$17)+IF(Data!$M13&lt;&gt;"",Scoring!$O$18)+IF(Data!$N13&lt;&gt;"",Scoring!$O$19)+IF(Data!$O13&lt;&gt;"",Scoring!$O$20)+IF(Data!$P13&lt;&gt;"",Scoring!$O$21)+IF(Data!$Q13&lt;&gt;"",Scoring!$O$22)+IF(Data!$R13&lt;&gt;"",Scoring!$O$23)+IF(Data!$S13&lt;&gt;"",Scoring!$O$24)+IF(Data!T13&lt;&gt;"",Scoring!$O$25)+IF(Data!$U13&lt;&gt;"",Scoring!$O$26)+IF(Data!$V13&lt;&gt;"",Scoring!$O$27)+IF(Data!$W13&lt;&gt;"",Scoring!$O$28)+IF(Data!$X13&lt;&gt;"",Scoring!$O$29)+IF(Data!$Y13&lt;&gt;"",Scoring!$O$30)+IF(Data!$Z13&lt;&gt;"",Scoring!$O$31)+IF(Data!$AA13&lt;&gt;"",Scoring!$O$32),"")</f>
        <v/>
      </c>
      <c r="AY13" s="107" t="str">
        <f>IF(AX13&lt;&gt;"",LOOKUP(AX13,Likelihoods!$A$7:$A$107,Likelihoods!M$7:M$107),"")</f>
        <v/>
      </c>
      <c r="AZ13" s="108" t="str">
        <f>IF(AND(COUNTBLANK($B13:$E13)=3,COUNTBLANK($F13:$H13)=2,COUNTBLANK($I13:$J13)=1,COUNTBLANK($K13:$L13)=1,COUNTBLANK($M13:$N13)=1,COUNTBLANK($O13:$P13)=1,COUNTBLANK($Q13:$R13)=1,COUNTBLANK($S13:$T13)=1,COUNTBLANK($U13:$V13)=1,COUNTBLANK($W13:$AA13)=4),IF(Data!$B13&lt;&gt;"",Scoring!$P$7)+IF(Data!$C13&lt;&gt;"",Scoring!$P$8)+IF(Data!$D13&lt;&gt;"",Scoring!$P$9)+IF(Data!$E13&lt;&gt;"",Scoring!$P$10)+IF(Data!$F13&lt;&gt;"",Scoring!$P$11)+IF(Data!$G13&lt;&gt;"",Scoring!$P$12)+IF(Data!$H13&lt;&gt;"",Scoring!$P$13)+IF(Data!$I13&lt;&gt;"",Scoring!$P$14)+IF(Data!$J13&lt;&gt;"",Scoring!$P$15)+IF(Data!$K13&lt;&gt;"",Scoring!$P$16)+IF(Data!$L13&lt;&gt;"",Scoring!$P$17)+IF(Data!$M13&lt;&gt;"",Scoring!$P$18)+IF(Data!$N13&lt;&gt;"",Scoring!$P$19)+IF(Data!$O13&lt;&gt;"",Scoring!$P$20)+IF(Data!$P13&lt;&gt;"",Scoring!$P$21)+IF(Data!$Q13&lt;&gt;"",Scoring!$P$22)+IF(Data!$R13&lt;&gt;"",Scoring!$P$23)+IF(Data!$S13&lt;&gt;"",Scoring!$P$24)+IF(Data!T13&lt;&gt;"",Scoring!$P$25)+IF(Data!$U13&lt;&gt;"",Scoring!$P$26)+IF(Data!$V13&lt;&gt;"",Scoring!$P$27)+IF(Data!$W13&lt;&gt;"",Scoring!$P$28)+IF(Data!$X13&lt;&gt;"",Scoring!$P$29)+IF(Data!$Y13&lt;&gt;"",Scoring!$P$30)+IF(Data!$Z13&lt;&gt;"",Scoring!$P$31)+IF(Data!$AA13&lt;&gt;"",Scoring!$P$32),"")</f>
        <v/>
      </c>
      <c r="BA13" s="105" t="str">
        <f>IF(AZ13&lt;&gt;"",LOOKUP(AZ13,Likelihoods!$A$7:$A$107,Likelihoods!N$7:N$107),"")</f>
        <v/>
      </c>
      <c r="BB13" s="102" t="str">
        <f>IF(AND(COUNTBLANK($B13:$E13)=3,COUNTBLANK($F13:$H13)=2,COUNTBLANK($I13:$J13)=1,COUNTBLANK($K13:$L13)=1,COUNTBLANK($M13:$N13)=1,COUNTBLANK($O13:$P13)=1,COUNTBLANK($Q13:$R13)=1,COUNTBLANK($S13:$T13)=1,COUNTBLANK($U13:$V13)=1,COUNTBLANK($W13:$AA13)=4),IF(Data!$B13&lt;&gt;"",Scoring!$Q$7)+IF(Data!$C13&lt;&gt;"",Scoring!$Q$8)+IF(Data!$D13&lt;&gt;"",Scoring!$Q$9)+IF(Data!$E13&lt;&gt;"",Scoring!$Q$10)+IF(Data!$F13&lt;&gt;"",Scoring!$Q$11)+IF(Data!$G13&lt;&gt;"",Scoring!$Q$12)+IF(Data!$H13&lt;&gt;"",Scoring!$Q$13)+IF(Data!$I13&lt;&gt;"",Scoring!$Q$14)+IF(Data!$J13&lt;&gt;"",Scoring!$Q$15)+IF(Data!$K13&lt;&gt;"",Scoring!$Q$16)+IF(Data!$L13&lt;&gt;"",Scoring!$Q$17)+IF(Data!$M13&lt;&gt;"",Scoring!$Q$18)+IF(Data!$N13&lt;&gt;"",Scoring!$Q$19)+IF(Data!$O13&lt;&gt;"",Scoring!$Q$20)+IF(Data!$P13&lt;&gt;"",Scoring!$Q$21)+IF(Data!$Q13&lt;&gt;"",Scoring!$Q$22)+IF(Data!$R13&lt;&gt;"",Scoring!$Q$23)+IF(Data!$S13&lt;&gt;"",Scoring!$Q$24)+IF(Data!T13&lt;&gt;"",Scoring!$Q$25)+IF(Data!$U13&lt;&gt;"",Scoring!$Q$26)+IF(Data!$V13&lt;&gt;"",Scoring!$Q$27)+IF(Data!$W13&lt;&gt;"",Scoring!$Q$28)+IF(Data!$X13&lt;&gt;"",Scoring!$Q$29)+IF(Data!$Y13&lt;&gt;"",Scoring!$Q$30)+IF(Data!$Z13&lt;&gt;"",Scoring!$Q$31)+IF(Data!$AA13&lt;&gt;"",Scoring!$Q$32),"")</f>
        <v/>
      </c>
      <c r="BC13" s="107" t="str">
        <f>IF(BB13&lt;&gt;"",LOOKUP(BB13,Likelihoods!$A$7:$A$107,Likelihoods!O$7:O$107),"")</f>
        <v/>
      </c>
      <c r="BD13" s="104" t="str">
        <f>IF(AND(COUNTBLANK($B13:$E13)=3,COUNTBLANK($F13:$H13)=2,COUNTBLANK($I13:$J13)=1,COUNTBLANK($K13:$L13)=1,COUNTBLANK($M13:$N13)=1,COUNTBLANK($O13:$P13)=1,COUNTBLANK($Q13:$R13)=1,COUNTBLANK($S13:$T13)=1,COUNTBLANK($U13:$V13)=1,COUNTBLANK($W13:$AA13)=4),IF(Data!$B13&lt;&gt;"",Scoring!$R$7)+IF(Data!$C13&lt;&gt;"",Scoring!$R$8)+IF(Data!$D13&lt;&gt;"",Scoring!$R$9)+IF(Data!$E13&lt;&gt;"",Scoring!$R$10)+IF(Data!$F13&lt;&gt;"",Scoring!$R$11)+IF(Data!$G13&lt;&gt;"",Scoring!$R$12)+IF(Data!$H13&lt;&gt;"",Scoring!$R$13)+IF(Data!$I13&lt;&gt;"",Scoring!$R$14)+IF(Data!$J13&lt;&gt;"",Scoring!$R$15)+IF(Data!$K13&lt;&gt;"",Scoring!$R$16)+IF(Data!$L13&lt;&gt;"",Scoring!$R$17)+IF(Data!$M13&lt;&gt;"",Scoring!$R$18)+IF(Data!$N13&lt;&gt;"",Scoring!$R$19)+IF(Data!$O13&lt;&gt;"",Scoring!$R$20)+IF(Data!$P13&lt;&gt;"",Scoring!$R$21)+IF(Data!$Q13&lt;&gt;"",Scoring!$R$22)+IF(Data!$R13&lt;&gt;"",Scoring!$R$23)+IF(Data!$S13&lt;&gt;"",Scoring!$R$24)+IF(Data!T13&lt;&gt;"",Scoring!$R$25)+IF(Data!$U13&lt;&gt;"",Scoring!$R$26)+IF(Data!$V13&lt;&gt;"",Scoring!$R$27)+IF(Data!$W13&lt;&gt;"",Scoring!$R$28)+IF(Data!$X13&lt;&gt;"",Scoring!$R$29)+IF(Data!$Y13&lt;&gt;"",Scoring!$R$30)+IF(Data!$Z13&lt;&gt;"",Scoring!$R$31)+IF(Data!$AA13&lt;&gt;"",Scoring!$R$32),"")</f>
        <v/>
      </c>
      <c r="BE13" s="105" t="str">
        <f>IF(BD13&lt;&gt;"",LOOKUP(BD13,Likelihoods!$A$7:$A$107,Likelihoods!P$7:P$107),"")</f>
        <v/>
      </c>
      <c r="BF13" s="102" t="str">
        <f>IF(AND(COUNTBLANK($B13:$E13)=3,COUNTBLANK($F13:$H13)=2,COUNTBLANK($I13:$J13)=1,COUNTBLANK($K13:$L13)=1,COUNTBLANK($M13:$N13)=1,COUNTBLANK($O13:$P13)=1,COUNTBLANK($Q13:$R13)=1,COUNTBLANK($S13:$T13)=1,COUNTBLANK($U13:$V13)=1,COUNTBLANK($W13:$AA13)=4),IF(Data!$B13&lt;&gt;"",Scoring!$S$7)+IF(Data!$C13&lt;&gt;"",Scoring!$S$8)+IF(Data!$D13&lt;&gt;"",Scoring!$S$9)+IF(Data!$E13&lt;&gt;"",Scoring!$S$10)+IF(Data!$F13&lt;&gt;"",Scoring!$S$11)+IF(Data!$G13&lt;&gt;"",Scoring!$S$12)+IF(Data!$H13&lt;&gt;"",Scoring!$S$13)+IF(Data!$I13&lt;&gt;"",Scoring!$S$14)+IF(Data!$J13&lt;&gt;"",Scoring!$S$15)+IF(Data!$K13&lt;&gt;"",Scoring!$S$16)+IF(Data!$L13&lt;&gt;"",Scoring!$S$17)+IF(Data!$M13&lt;&gt;"",Scoring!$S$18)+IF(Data!$N13&lt;&gt;"",Scoring!$S$19)+IF(Data!$O13&lt;&gt;"",Scoring!$S$20)+IF(Data!$P13&lt;&gt;"",Scoring!$S$21)+IF(Data!$Q13&lt;&gt;"",Scoring!$S$22)+IF(Data!$R13&lt;&gt;"",Scoring!$S$23)+IF(Data!$S13&lt;&gt;"",Scoring!$S$24)+IF(Data!T13&lt;&gt;"",Scoring!$S$25)+IF(Data!$U13&lt;&gt;"",Scoring!$S$26)+IF(Data!$V13&lt;&gt;"",Scoring!$S$27)+IF(Data!$W13&lt;&gt;"",Scoring!$S$28)+IF(Data!$X13&lt;&gt;"",Scoring!$S$29)+IF(Data!$Y13&lt;&gt;"",Scoring!$S$30)+IF(Data!$Z13&lt;&gt;"",Scoring!$S$31)+IF(Data!$AA13&lt;&gt;"",Scoring!$S$32),"")</f>
        <v/>
      </c>
      <c r="BG13" s="107" t="str">
        <f>IF(BF13&lt;&gt;"",LOOKUP(BF13,Likelihoods!$A$7:$A$107,Likelihoods!Q$7:Q$107),"")</f>
        <v/>
      </c>
      <c r="BH13" s="108" t="str">
        <f>IF(AND(COUNTBLANK($B13:$E13)=3,COUNTBLANK($F13:$H13)=2,COUNTBLANK($I13:$J13)=1,COUNTBLANK($K13:$L13)=1,COUNTBLANK($M13:$N13)=1,COUNTBLANK($O13:$P13)=1,COUNTBLANK($Q13:$R13)=1,COUNTBLANK($S13:$T13)=1,COUNTBLANK($U13:$V13)=1,COUNTBLANK($W13:$AA13)=4),IF(Data!$B13&lt;&gt;"",Scoring!$T$7)+IF(Data!$C13&lt;&gt;"",Scoring!$T$8)+IF(Data!$D13&lt;&gt;"",Scoring!$T$9)+IF(Data!$E13&lt;&gt;"",Scoring!$T$10)+IF(Data!$F13&lt;&gt;"",Scoring!$T$11)+IF(Data!$G13&lt;&gt;"",Scoring!$T$12)+IF(Data!$H13&lt;&gt;"",Scoring!$T$13)+IF(Data!$I13&lt;&gt;"",Scoring!$T$14)+IF(Data!$J13&lt;&gt;"",Scoring!$T$15)+IF(Data!$K13&lt;&gt;"",Scoring!$T$16)+IF(Data!$L13&lt;&gt;"",Scoring!$T$17)+IF(Data!$M13&lt;&gt;"",Scoring!$T$18)+IF(Data!$N13&lt;&gt;"",Scoring!$T$19)+IF(Data!$O13&lt;&gt;"",Scoring!$T$20)+IF(Data!$P13&lt;&gt;"",Scoring!$T$21)+IF(Data!$Q13&lt;&gt;"",Scoring!$T$22)+IF(Data!$R13&lt;&gt;"",Scoring!$T$23)+IF(Data!$S13&lt;&gt;"",Scoring!$T$24)+IF(Data!T13&lt;&gt;"",Scoring!$T$25)+IF(Data!$U13&lt;&gt;"",Scoring!$T$26)+IF(Data!$V13&lt;&gt;"",Scoring!$T$27)+IF(Data!$W13&lt;&gt;"",Scoring!$T$28)+IF(Data!$X13&lt;&gt;"",Scoring!$T$29)+IF(Data!$Y13&lt;&gt;"",Scoring!$T$30)+IF(Data!$Z13&lt;&gt;"",Scoring!$T$31)+IF(Data!$AA13&lt;&gt;"",Scoring!$T$32),"")</f>
        <v/>
      </c>
      <c r="BI13" s="105" t="str">
        <f>IF(BH13&lt;&gt;"",LOOKUP(BH13,Likelihoods!$A$7:$A$107,Likelihoods!R$7:R$107),"")</f>
        <v/>
      </c>
      <c r="BJ13" s="108" t="str">
        <f>IF(AND(COUNTBLANK($B13:$E13)=3,COUNTBLANK($F13:$H13)=2,COUNTBLANK($I13:$J13)=1,COUNTBLANK($K13:$L13)=1,COUNTBLANK($M13:$N13)=1,COUNTBLANK($O13:$P13)=1,COUNTBLANK($Q13:$R13)=1,COUNTBLANK($S13:$T13)=1,COUNTBLANK($U13:$V13)=1,COUNTBLANK($W13:$AA13)=4),IF(Data!$B13&lt;&gt;"",Scoring!$U$7)+IF(Data!$C13&lt;&gt;"",Scoring!$U$8)+IF(Data!$D13&lt;&gt;"",Scoring!$U$9)+IF(Data!$E13&lt;&gt;"",Scoring!$U$10)+IF(Data!$F13&lt;&gt;"",Scoring!$U$11)+IF(Data!$G13&lt;&gt;"",Scoring!$U$12)+IF(Data!$H13&lt;&gt;"",Scoring!$U$13)+IF(Data!$I13&lt;&gt;"",Scoring!$U$14)+IF(Data!$J13&lt;&gt;"",Scoring!$U$15)+IF(Data!$K13&lt;&gt;"",Scoring!$U$16)+IF(Data!$L13&lt;&gt;"",Scoring!$U$17)+IF(Data!$M13&lt;&gt;"",Scoring!$U$18)+IF(Data!$N13&lt;&gt;"",Scoring!$U$19)+IF(Data!$O13&lt;&gt;"",Scoring!$U$20)+IF(Data!$P13&lt;&gt;"",Scoring!$U$21)+IF(Data!$Q13&lt;&gt;"",Scoring!$U$22)+IF(Data!$R13&lt;&gt;"",Scoring!$U$23)+IF(Data!$S13&lt;&gt;"",Scoring!$U$24)+IF(Data!T13&lt;&gt;"",Scoring!$U$25)+IF(Data!$U13&lt;&gt;"",Scoring!$U$26)+IF(Data!$V13&lt;&gt;"",Scoring!$U$27)+IF(Data!$W13&lt;&gt;"",Scoring!$U$28)+IF(Data!$X13&lt;&gt;"",Scoring!$U$29)+IF(Data!$Y13&lt;&gt;"",Scoring!$U$30)+IF(Data!$Z13&lt;&gt;"",Scoring!$U$31)+IF(Data!$AA13&lt;&gt;"",Scoring!$U$32),"")</f>
        <v/>
      </c>
      <c r="BK13" s="106" t="str">
        <f>IF(BJ13&lt;&gt;"",LOOKUP(BJ13,Likelihoods!$A$7:$A$107,Likelihoods!S$7:S$107),"")</f>
        <v/>
      </c>
      <c r="BL13" s="8"/>
      <c r="BM13" s="8"/>
      <c r="BN13" s="8"/>
      <c r="BO13" s="8"/>
      <c r="BP13" s="8"/>
      <c r="BQ13" s="8"/>
      <c r="BR13" s="8"/>
      <c r="BS13" s="8"/>
      <c r="BT13" s="8"/>
      <c r="BU13" s="8"/>
      <c r="BV13" s="8"/>
      <c r="BW13" s="8"/>
      <c r="BX13" s="8"/>
      <c r="BY13" s="8"/>
    </row>
    <row r="14" spans="1:77" ht="14.25" x14ac:dyDescent="0.2">
      <c r="A14" s="68"/>
      <c r="B14" s="101"/>
      <c r="C14" s="102"/>
      <c r="D14" s="102"/>
      <c r="E14" s="102"/>
      <c r="F14" s="101"/>
      <c r="G14" s="102"/>
      <c r="H14" s="103"/>
      <c r="I14" s="102"/>
      <c r="J14" s="102"/>
      <c r="K14" s="101"/>
      <c r="L14" s="103"/>
      <c r="M14" s="102"/>
      <c r="N14" s="103"/>
      <c r="O14" s="101"/>
      <c r="P14" s="103"/>
      <c r="Q14" s="102"/>
      <c r="R14" s="102"/>
      <c r="S14" s="101"/>
      <c r="T14" s="103"/>
      <c r="U14" s="101"/>
      <c r="V14" s="103"/>
      <c r="W14" s="102"/>
      <c r="X14" s="102"/>
      <c r="Y14" s="102"/>
      <c r="Z14" s="102"/>
      <c r="AA14" s="102"/>
      <c r="AB14" s="104" t="str">
        <f>IF(AND(COUNTBLANK($B14:$E14)=3,COUNTBLANK($F14:$H14)=2,COUNTBLANK($I14:$J14)=1,COUNTBLANK($K14:$L14)=1,COUNTBLANK($M14:$N14)=1,COUNTBLANK($O14:$P14)=1,COUNTBLANK($Q14:$R14)=1,COUNTBLANK($S14:$T14)=1,COUNTBLANK($U14:$V14)=1,COUNTBLANK($W14:$AA14)=4),IF(Data!$B14&lt;&gt;"",Scoring!$D$7)+IF(Data!$C14&lt;&gt;"",Scoring!$D$8)+IF(Data!$D14&lt;&gt;"",Scoring!$D$9)+IF(Data!$E14&lt;&gt;"",Scoring!$D$10)+IF(Data!$F14&lt;&gt;"",Scoring!$D$11)+IF(Data!$G14&lt;&gt;"",Scoring!$D$12)+IF(Data!$H14&lt;&gt;"",Scoring!$D$13)+IF(Data!$I14&lt;&gt;"",Scoring!$D$14)+IF(Data!$J14&lt;&gt;"",Scoring!$D$15)+IF(Data!$K14&lt;&gt;"",Scoring!$D$16)+IF(Data!$L14&lt;&gt;"",Scoring!$D$17)+IF(Data!$M14&lt;&gt;"",Scoring!$D$18)+IF(Data!$N14&lt;&gt;"",Scoring!$D$19)+IF(Data!$O14&lt;&gt;"",Scoring!$D$20)+IF(Data!$P14&lt;&gt;"",Scoring!$D$21)+IF(Data!$Q14&lt;&gt;"",Scoring!$D$22)+IF(Data!$R14&lt;&gt;"",Scoring!$D$23)+IF(Data!$S14&lt;&gt;"",Scoring!$D$24)+IF(Data!T14&lt;&gt;"",Scoring!$D$25)+IF(Data!$U14&lt;&gt;"",Scoring!$D$26)+IF(Data!$V14&lt;&gt;"",Scoring!$D$27)+IF(Data!$W14&lt;&gt;"",Scoring!$D$28)+IF(Data!$X14&lt;&gt;"",Scoring!$D$29)+IF(Data!$Y14&lt;&gt;"",Scoring!$D$30)+IF(Data!$Z14&lt;&gt;"",Scoring!$D$31)+IF(Data!$AA14&lt;&gt;"",Scoring!$D$32),"")</f>
        <v/>
      </c>
      <c r="AC14" s="105" t="str">
        <f>IF(AB14&lt;&gt;"",LOOKUP(AB14,Likelihoods!$A$7:$A$107,Likelihoods!B$7:B$107),"")</f>
        <v/>
      </c>
      <c r="AD14" s="264" t="str">
        <f>IF(AND(COUNTBLANK($B14:$E14)=3,COUNTBLANK($F14:$H14)=2,COUNTBLANK($I14:$J14)=1,COUNTBLANK($K14:$L14)=1,COUNTBLANK($M14:$N14)=1,COUNTBLANK($O14:$P14)=1,COUNTBLANK($Q14:$R14)=1,COUNTBLANK($S14:$T14)=1,COUNTBLANK($U14:$V14)=1,COUNTBLANK($W14:$AA14)=4),IF(Data!$B14&lt;&gt;"",Scoring!$E$7)+IF(Data!$C14&lt;&gt;"",Scoring!$E$8)+IF(Data!$D14&lt;&gt;"",Scoring!$E$9)+IF(Data!$E14&lt;&gt;"",Scoring!$E$10)+IF(Data!$F14&lt;&gt;"",Scoring!$E$11)+IF(Data!$G14&lt;&gt;"",Scoring!$E$12)+IF(Data!$H14&lt;&gt;"",Scoring!$E$13)+IF(Data!$I14&lt;&gt;"",Scoring!$E$14)+IF(Data!$J14&lt;&gt;"",Scoring!$E$15)+IF(Data!$K14&lt;&gt;"",Scoring!$E$16)+IF(Data!$L14&lt;&gt;"",Scoring!$E$17)+IF(Data!$M14&lt;&gt;"",Scoring!$E$18)+IF(Data!$N14&lt;&gt;"",Scoring!$E$19)+IF(Data!$O14&lt;&gt;"",Scoring!$E$20)+IF(Data!$P14&lt;&gt;"",Scoring!$E$21)+IF(Data!$Q14&lt;&gt;"",Scoring!$E$22)+IF(Data!$R14&lt;&gt;"",Scoring!$E$23)+IF(Data!$S14&lt;&gt;"",Scoring!$E$24)+IF(Data!V14&lt;&gt;"",Scoring!$E$25)+IF(Data!$U14&lt;&gt;"",Scoring!$E$26)+IF(Data!$V14&lt;&gt;"",Scoring!$E$27)+IF(Data!$W14&lt;&gt;"",Scoring!$E$28)+IF(Data!$X14&lt;&gt;"",Scoring!$E$29)+IF(Data!$Y14&lt;&gt;"",Scoring!$E$30)+IF(Data!$Z14&lt;&gt;"",Scoring!$E$31)+IF(Data!$AA14&lt;&gt;"",Scoring!$E$32),"")</f>
        <v/>
      </c>
      <c r="AE14" s="107" t="str">
        <f>IF(AD14&lt;&gt;"",LOOKUP(AD14,Likelihoods!$A$7:$A$107,Likelihoods!C$7:C$107),"")</f>
        <v/>
      </c>
      <c r="AF14" s="108" t="str">
        <f>IF(AND(COUNTBLANK($B14:$E14)=3,COUNTBLANK($F14:$H14)=2,COUNTBLANK($I14:$J14)=1,COUNTBLANK($K14:$L14)=1,COUNTBLANK($M14:$N14)=1,COUNTBLANK($O14:$P14)=1,COUNTBLANK($Q14:$R14)=1,COUNTBLANK($S14:$T14)=1,COUNTBLANK($U14:$V14)=1,COUNTBLANK($W14:$AA14)=4),IF(Data!$B14&lt;&gt;"",Scoring!$F$7)+IF(Data!$C14&lt;&gt;"",Scoring!$F$8)+IF(Data!$D14&lt;&gt;"",Scoring!$F$9)+IF(Data!$E14&lt;&gt;"",Scoring!$F$10)+IF(Data!$F14&lt;&gt;"",Scoring!$F$11)+IF(Data!$G14&lt;&gt;"",Scoring!$F$12)+IF(Data!$H14&lt;&gt;"",Scoring!$F$13)+IF(Data!$I14&lt;&gt;"",Scoring!$F$14)+IF(Data!$J14&lt;&gt;"",Scoring!$F$15)+IF(Data!$K14&lt;&gt;"",Scoring!$F$16)+IF(Data!$L14&lt;&gt;"",Scoring!$F$17)+IF(Data!$M14&lt;&gt;"",Scoring!$F$18)+IF(Data!$N14&lt;&gt;"",Scoring!$F$19)+IF(Data!$O14&lt;&gt;"",Scoring!$F$20)+IF(Data!$P14&lt;&gt;"",Scoring!$F$21)+IF(Data!$Q14&lt;&gt;"",Scoring!$F$22)+IF(Data!$R14&lt;&gt;"",Scoring!$F$23)+IF(Data!$S14&lt;&gt;"",Scoring!$F$24)+IF(Data!T14&lt;&gt;"",Scoring!$F$25)+IF(Data!$U14&lt;&gt;"",Scoring!$F$26)+IF(Data!$V14&lt;&gt;"",Scoring!$F$27)+IF(Data!$W14&lt;&gt;"",Scoring!$F$28)+IF(Data!$X14&lt;&gt;"",Scoring!$F$29)+IF(Data!$Y14&lt;&gt;"",Scoring!$F$30)+IF(Data!$Z14&lt;&gt;"",Scoring!$F$31)+IF(Data!$AA14&lt;&gt;"",Scoring!$F$32),"")</f>
        <v/>
      </c>
      <c r="AG14" s="105" t="str">
        <f>IF(AF14&lt;&gt;"",LOOKUP(AF14,Likelihoods!$A$7:$A$107,Likelihoods!D$7:D$107),"")</f>
        <v/>
      </c>
      <c r="AH14" s="108" t="str">
        <f>IF(AND(COUNTBLANK($B14:$E14)=3,COUNTBLANK($F14:$H14)=2,COUNTBLANK($I14:$J14)=1,COUNTBLANK($K14:$L14)=1,COUNTBLANK($M14:$N14)=1,COUNTBLANK($O14:$P14)=1,COUNTBLANK($Q14:$R14)=1,COUNTBLANK($S14:$T14)=1,COUNTBLANK($U14:$V14)=1,COUNTBLANK($W14:$AA14)=4),IF(Data!$B14&lt;&gt;"",Scoring!$G$7)+IF(Data!$C14&lt;&gt;"",Scoring!$G$8)+IF(Data!$D14&lt;&gt;"",Scoring!$G$9)+IF(Data!$E14&lt;&gt;"",Scoring!$G$10)+IF(Data!$F14&lt;&gt;"",Scoring!$G$11)+IF(Data!$G14&lt;&gt;"",Scoring!$G$12)+IF(Data!$H14&lt;&gt;"",Scoring!$G$13)+IF(Data!$I14&lt;&gt;"",Scoring!$G$14)+IF(Data!$J14&lt;&gt;"",Scoring!$G$15)+IF(Data!$K14&lt;&gt;"",Scoring!$G$16)+IF(Data!$L14&lt;&gt;"",Scoring!$G$17)+IF(Data!$M14&lt;&gt;"",Scoring!$G$18)+IF(Data!$N14&lt;&gt;"",Scoring!$G$19)+IF(Data!$O14&lt;&gt;"",Scoring!$G$20)+IF(Data!$P14&lt;&gt;"",Scoring!$G$21)+IF(Data!$Q14&lt;&gt;"",Scoring!$G$22)+IF(Data!$R14&lt;&gt;"",Scoring!$G$23)+IF(Data!$S14&lt;&gt;"",Scoring!$G$24)+IF(Data!T14&lt;&gt;"",Scoring!$G$25)+IF(Data!$U14&lt;&gt;"",Scoring!$G$26)+IF(Data!$V14&lt;&gt;"",Scoring!$G$27)+IF(Data!$W14&lt;&gt;"",Scoring!$G$28)+IF(Data!$X14&lt;&gt;"",Scoring!$G$29)+IF(Data!$Y14&lt;&gt;"",Scoring!$G$30)+IF(Data!$Z14&lt;&gt;"",Scoring!$G$31)+IF(Data!$AA14&lt;&gt;"",Scoring!$G$32),"")</f>
        <v/>
      </c>
      <c r="AI14" s="106" t="str">
        <f>IF(AH14&lt;&gt;"",LOOKUP(AH14,Likelihoods!$A$7:$A$107,Likelihoods!E$7:E$107),"")</f>
        <v/>
      </c>
      <c r="AJ14" s="104" t="str">
        <f>IF(AND(COUNTBLANK($B14:$E14)=3,COUNTBLANK($F14:$H14)=2,COUNTBLANK($I14:$J14)=1,COUNTBLANK($K14:$L14)=1,COUNTBLANK($M14:$N14)=1,COUNTBLANK($O14:$P14)=1,COUNTBLANK($Q14:$R14)=1,COUNTBLANK($S14:$T14)=1,COUNTBLANK($U14:$V14)=1,COUNTBLANK($W14:$AA14)=4),IF(Data!$B14&lt;&gt;"",Scoring!$H$7)+IF(Data!$C14&lt;&gt;"",Scoring!$H$8)+IF(Data!$D14&lt;&gt;"",Scoring!$H$9)+IF(Data!$E14&lt;&gt;"",Scoring!$H$10)+IF(Data!$F14&lt;&gt;"",Scoring!$H$11)+IF(Data!$G14&lt;&gt;"",Scoring!$H$12)+IF(Data!$H14&lt;&gt;"",Scoring!$H$13)+IF(Data!$I14&lt;&gt;"",Scoring!$H$14)+IF(Data!$J14&lt;&gt;"",Scoring!$H$15)+IF(Data!$K14&lt;&gt;"",Scoring!$H$16)+IF(Data!$L14&lt;&gt;"",Scoring!$H$17)+IF(Data!$M14&lt;&gt;"",Scoring!$H$18)+IF(Data!$N14&lt;&gt;"",Scoring!$H$19)+IF(Data!$O14&lt;&gt;"",Scoring!$H$20)+IF(Data!$P14&lt;&gt;"",Scoring!$H$21)+IF(Data!$Q14&lt;&gt;"",Scoring!$H$22)+IF(Data!$R14&lt;&gt;"",Scoring!$H$23)+IF(Data!$S14&lt;&gt;"",Scoring!$H$24)+IF(Data!T14&lt;&gt;"",Scoring!$H$25)+IF(Data!$U14&lt;&gt;"",Scoring!$H$26)+IF(Data!$V14&lt;&gt;"",Scoring!$H$27)+IF(Data!$W14&lt;&gt;"",Scoring!$H$28)+IF(Data!$X14&lt;&gt;"",Scoring!$H$29)+IF(Data!$Y14&lt;&gt;"",Scoring!$H$30)+IF(Data!$Z14&lt;&gt;"",Scoring!$H$31)+IF(Data!$AA14&lt;&gt;"",Scoring!$H$32),"")</f>
        <v/>
      </c>
      <c r="AK14" s="105" t="str">
        <f>IF(AJ14&lt;&gt;"",LOOKUP(AJ14,Likelihoods!$A$7:$A$107,Likelihoods!F$7:F$107),"")</f>
        <v/>
      </c>
      <c r="AL14" s="102" t="str">
        <f>IF(AND(COUNTBLANK($B14:$E14)=3,COUNTBLANK($F14:$H14)=2,COUNTBLANK($I14:$J14)=1,COUNTBLANK($K14:$L14)=1,COUNTBLANK($M14:$N14)=1,COUNTBLANK($O14:$P14)=1,COUNTBLANK($Q14:$R14)=1,COUNTBLANK($S14:$T14)=1,COUNTBLANK($U14:$V14)=1,COUNTBLANK($W14:$AA14)=4),IF(Data!$B14&lt;&gt;"",Scoring!$I$7)+IF(Data!$C14&lt;&gt;"",Scoring!$I$8)+IF(Data!$D14&lt;&gt;"",Scoring!$I$9)+IF(Data!$E14&lt;&gt;"",Scoring!$I$10)+IF(Data!$F14&lt;&gt;"",Scoring!$I$11)+IF(Data!$G14&lt;&gt;"",Scoring!$I$12)+IF(Data!$H14&lt;&gt;"",Scoring!$I$13)+IF(Data!$I14&lt;&gt;"",Scoring!$I$14)+IF(Data!$J14&lt;&gt;"",Scoring!$I$15)+IF(Data!$K14&lt;&gt;"",Scoring!$I$16)+IF(Data!$L14&lt;&gt;"",Scoring!$I$17)+IF(Data!$M14&lt;&gt;"",Scoring!$I$18)+IF(Data!$N14&lt;&gt;"",Scoring!$I$19)+IF(Data!$O14&lt;&gt;"",Scoring!$I$20)+IF(Data!$P14&lt;&gt;"",Scoring!$I$21)+IF(Data!$Q14&lt;&gt;"",Scoring!$I$22)+IF(Data!$R14&lt;&gt;"",Scoring!$I$23)+IF(Data!$S14&lt;&gt;"",Scoring!$I$24)+IF(Data!T14&lt;&gt;"",Scoring!$I$25)+IF(Data!$U14&lt;&gt;"",Scoring!$I$26)+IF(Data!$V14&lt;&gt;"",Scoring!$I$27)+IF(Data!$W14&lt;&gt;"",Scoring!$I$28)+IF(Data!$X14&lt;&gt;"",Scoring!$I$29)+IF(Data!$Y14&lt;&gt;"",Scoring!$I$30)+IF(Data!$Z14&lt;&gt;"",Scoring!$I$31)+IF(Data!$AA14&lt;&gt;"",Scoring!$I$32),"")</f>
        <v/>
      </c>
      <c r="AM14" s="107" t="str">
        <f>IF(AL14&lt;&gt;"",LOOKUP(AL14,Likelihoods!$A$7:$A$107,Likelihoods!G$7:G$107),"")</f>
        <v/>
      </c>
      <c r="AN14" s="281" t="str">
        <f>IF(AND(COUNTBLANK($B14:$E14)=3,COUNTBLANK($F14:$H14)=2,COUNTBLANK($I14:$J14)=1,COUNTBLANK($K14:$L14)=1,COUNTBLANK($M14:$N14)=1,COUNTBLANK($O14:$P14)=1,COUNTBLANK($Q14:$R14)=1,COUNTBLANK($S14:$T14)=1,COUNTBLANK($U14:$V14)=1,COUNTBLANK($W14:$AA14)=4),IF(Data!$B14&lt;&gt;"",Scoring!$J$7)+IF(Data!$C14&lt;&gt;"",Scoring!$J$8)+IF(Data!$D14&lt;&gt;"",Scoring!$J$9)+IF(Data!$E14&lt;&gt;"",Scoring!$J$10)+IF(Data!$F14&lt;&gt;"",Scoring!$J$11)+IF(Data!$G14&lt;&gt;"",Scoring!$J$12)+IF(Data!$H14&lt;&gt;"",Scoring!$J$13)+IF(Data!$I14&lt;&gt;"",Scoring!$J$14)+IF(Data!$J14&lt;&gt;"",Scoring!$J$15)+IF(Data!$K14&lt;&gt;"",Scoring!$J$16)+IF(Data!$L14&lt;&gt;"",Scoring!$J$17)+IF(Data!$M14&lt;&gt;"",Scoring!$J$18)+IF(Data!$N14&lt;&gt;"",Scoring!$J$19)+IF(Data!$O14&lt;&gt;"",Scoring!$J$20)+IF(Data!$P14&lt;&gt;"",Scoring!$J$21)+IF(Data!$Q14&lt;&gt;"",Scoring!$J$22)+IF(Data!$R14&lt;&gt;"",Scoring!$J$23)+IF(Data!$S14&lt;&gt;"",Scoring!$J$24)+IF(Data!AF14&lt;&gt;"",Scoring!$J$25)+IF(Data!$U14&lt;&gt;"",Scoring!$J$26)+IF(Data!$V14&lt;&gt;"",Scoring!$J$27)+IF(Data!$W14&lt;&gt;"",Scoring!$J$28)+IF(Data!$X14&lt;&gt;"",Scoring!$J$29)+IF(Data!$Y14&lt;&gt;"",Scoring!$J$30)+IF(Data!$Z14&lt;&gt;"",Scoring!$J$31)+IF(Data!$AA14&lt;&gt;"",Scoring!$J$32),"")</f>
        <v/>
      </c>
      <c r="AO14" s="276" t="str">
        <f>IF(AN14&lt;&gt;"",LOOKUP(AN14,Likelihoods!$A$7:$A$107,Likelihoods!H$7:H$107),"")</f>
        <v/>
      </c>
      <c r="AP14" s="264" t="str">
        <f>IF(AND(COUNTBLANK($B14:$E14)=3,COUNTBLANK($F14:$H14)=2,COUNTBLANK($I14:$J14)=1,COUNTBLANK($K14:$L14)=1,COUNTBLANK($M14:$N14)=1,COUNTBLANK($O14:$P14)=1,COUNTBLANK($Q14:$R14)=1,COUNTBLANK($S14:$T14)=1,COUNTBLANK($U14:$V14)=1,COUNTBLANK($W14:$AA14)=4),IF(Data!$B14&lt;&gt;"",Scoring!$K$7)+IF(Data!$C14&lt;&gt;"",Scoring!$K$8)+IF(Data!$D14&lt;&gt;"",Scoring!$K$9)+IF(Data!$E14&lt;&gt;"",Scoring!$K$10)+IF(Data!$F14&lt;&gt;"",Scoring!$K$11)+IF(Data!$G14&lt;&gt;"",Scoring!$K$12)+IF(Data!$H14&lt;&gt;"",Scoring!$K$13)+IF(Data!$I14&lt;&gt;"",Scoring!$K$14)+IF(Data!$J14&lt;&gt;"",Scoring!$K$15)+IF(Data!$K14&lt;&gt;"",Scoring!$K$16)+IF(Data!$L14&lt;&gt;"",Scoring!$K$17)+IF(Data!$M14&lt;&gt;"",Scoring!$K$18)+IF(Data!$N14&lt;&gt;"",Scoring!$K$19)+IF(Data!$O14&lt;&gt;"",Scoring!$K$20)+IF(Data!$P14&lt;&gt;"",Scoring!$K$21)+IF(Data!$Q14&lt;&gt;"",Scoring!$K$22)+IF(Data!$R14&lt;&gt;"",Scoring!$K$23)+IF(Data!$S14&lt;&gt;"",Scoring!$K$24)+IF(Data!AH14&lt;&gt;"",Scoring!$K$25)+IF(Data!$U14&lt;&gt;"",Scoring!$K$26)+IF(Data!$V14&lt;&gt;"",Scoring!$K$27)+IF(Data!$W14&lt;&gt;"",Scoring!$K$28)+IF(Data!$X14&lt;&gt;"",Scoring!$K$29)+IF(Data!$Y14&lt;&gt;"",Scoring!$K$30)+IF(Data!$Z14&lt;&gt;"",Scoring!$K$31)+IF(Data!$AA14&lt;&gt;"",Scoring!$K$32),"")</f>
        <v/>
      </c>
      <c r="AQ14" s="107" t="str">
        <f>IF(AP14&lt;&gt;"",LOOKUP(AP14,Likelihoods!$A$7:$A$107,Likelihoods!I$7:I$107),"")</f>
        <v/>
      </c>
      <c r="AR14" s="281" t="str">
        <f>IF(AND(COUNTBLANK($B14:$E14)=3,COUNTBLANK($F14:$H14)=2,COUNTBLANK($I14:$J14)=1,COUNTBLANK($K14:$L14)=1,COUNTBLANK($M14:$N14)=1,COUNTBLANK($O14:$P14)=1,COUNTBLANK($Q14:$R14)=1,COUNTBLANK($S14:$T14)=1,COUNTBLANK($U14:$V14)=1,COUNTBLANK($W14:$AA14)=4),IF(Data!$B14&lt;&gt;"",Scoring!$L$7)+IF(Data!$C14&lt;&gt;"",Scoring!$L$8)+IF(Data!$D14&lt;&gt;"",Scoring!$L$9)+IF(Data!$E14&lt;&gt;"",Scoring!$L$10)+IF(Data!$F14&lt;&gt;"",Scoring!$L$11)+IF(Data!$G14&lt;&gt;"",Scoring!$L$12)+IF(Data!$H14&lt;&gt;"",Scoring!$L$13)+IF(Data!$I14&lt;&gt;"",Scoring!$L$14)+IF(Data!$J14&lt;&gt;"",Scoring!$L$15)+IF(Data!$K14&lt;&gt;"",Scoring!$L$16)+IF(Data!$L14&lt;&gt;"",Scoring!$L$17)+IF(Data!$M14&lt;&gt;"",Scoring!$L$18)+IF(Data!$N14&lt;&gt;"",Scoring!$L$19)+IF(Data!$O14&lt;&gt;"",Scoring!$L$20)+IF(Data!$P14&lt;&gt;"",Scoring!$L$21)+IF(Data!$Q14&lt;&gt;"",Scoring!$L$22)+IF(Data!$R14&lt;&gt;"",Scoring!$L$23)+IF(Data!$S14&lt;&gt;"",Scoring!$L$24)+IF(Data!AJ14&lt;&gt;"",Scoring!$L$25)+IF(Data!$U14&lt;&gt;"",Scoring!$L$26)+IF(Data!$V14&lt;&gt;"",Scoring!$L$27)+IF(Data!$W14&lt;&gt;"",Scoring!$L$28)+IF(Data!$X14&lt;&gt;"",Scoring!$L$29)+IF(Data!$Y14&lt;&gt;"",Scoring!$L$30)+IF(Data!$Z14&lt;&gt;"",Scoring!$L$31)+IF(Data!$AA14&lt;&gt;"",Scoring!$L$32),"")</f>
        <v/>
      </c>
      <c r="AS14" s="105" t="str">
        <f>IF(AR14&lt;&gt;"",LOOKUP(AR14,Likelihoods!$A$7:$A$107,Likelihoods!J$7:J$107),"")</f>
        <v/>
      </c>
      <c r="AT14" s="108" t="str">
        <f>IF(AND(COUNTBLANK($B14:$E14)=3,COUNTBLANK($F14:$H14)=2,COUNTBLANK($I14:$J14)=1,COUNTBLANK($K14:$L14)=1,COUNTBLANK($M14:$N14)=1,COUNTBLANK($O14:$P14)=1,COUNTBLANK($Q14:$R14)=1,COUNTBLANK($S14:$T14)=1,COUNTBLANK($U14:$V14)=1,COUNTBLANK($W14:$AA14)=4),IF(Data!$B14&lt;&gt;"",Scoring!$M$7)+IF(Data!$C14&lt;&gt;"",Scoring!$M$8)+IF(Data!$D14&lt;&gt;"",Scoring!$M$9)+IF(Data!$E14&lt;&gt;"",Scoring!$M$10)+IF(Data!$F14&lt;&gt;"",Scoring!$M$11)+IF(Data!$G14&lt;&gt;"",Scoring!$M$12)+IF(Data!$H14&lt;&gt;"",Scoring!$M$13)+IF(Data!$I14&lt;&gt;"",Scoring!$M$14)+IF(Data!$J14&lt;&gt;"",Scoring!$M$15)+IF(Data!$K14&lt;&gt;"",Scoring!$M$16)+IF(Data!$L14&lt;&gt;"",Scoring!$M$17)+IF(Data!$M14&lt;&gt;"",Scoring!$M$18)+IF(Data!$N14&lt;&gt;"",Scoring!$M$19)+IF(Data!$O14&lt;&gt;"",Scoring!$M$20)+IF(Data!$P14&lt;&gt;"",Scoring!$M$21)+IF(Data!$Q14&lt;&gt;"",Scoring!$M$22)+IF(Data!$R14&lt;&gt;"",Scoring!$M$23)+IF(Data!$S14&lt;&gt;"",Scoring!$M$24)+IF(Data!T14&lt;&gt;"",Scoring!$M$25)+IF(Data!$U14&lt;&gt;"",Scoring!$M$26)+IF(Data!$V14&lt;&gt;"",Scoring!$M$27)+IF(Data!$W14&lt;&gt;"",Scoring!$M$28)+IF(Data!$X14&lt;&gt;"",Scoring!$M$29)+IF(Data!$Y14&lt;&gt;"",Scoring!$M$30)+IF(Data!$Z14&lt;&gt;"",Scoring!$M$31)+IF(Data!$AA14&lt;&gt;"",Scoring!$M$32),"")</f>
        <v/>
      </c>
      <c r="AU14" s="105" t="str">
        <f>IF(AT14&lt;&gt;"",LOOKUP(AT14,Likelihoods!$A$7:$A$107,Likelihoods!K$7:K$107),"")</f>
        <v/>
      </c>
      <c r="AV14" s="108" t="str">
        <f>IF(AND(COUNTBLANK($B14:$E14)=3,COUNTBLANK($F14:$H14)=2,COUNTBLANK($I14:$J14)=1,COUNTBLANK($K14:$L14)=1,COUNTBLANK($M14:$N14)=1,COUNTBLANK($O14:$P14)=1,COUNTBLANK($Q14:$R14)=1,COUNTBLANK($S14:$T14)=1,COUNTBLANK($U14:$V14)=1,COUNTBLANK($W14:$AA14)=4),IF(Data!$B14&lt;&gt;"",Scoring!$N$7)+IF(Data!$C14&lt;&gt;"",Scoring!$N$8)+IF(Data!$D14&lt;&gt;"",Scoring!$N$9)+IF(Data!$E14&lt;&gt;"",Scoring!$N$10)+IF(Data!$F14&lt;&gt;"",Scoring!$N$11)+IF(Data!$G14&lt;&gt;"",Scoring!$N$12)+IF(Data!$H14&lt;&gt;"",Scoring!$N$13)+IF(Data!$I14&lt;&gt;"",Scoring!$N$14)+IF(Data!$J14&lt;&gt;"",Scoring!$N$15)+IF(Data!$K14&lt;&gt;"",Scoring!$N$16)+IF(Data!$L14&lt;&gt;"",Scoring!$N$17)+IF(Data!$M14&lt;&gt;"",Scoring!$N$18)+IF(Data!$N14&lt;&gt;"",Scoring!$N$19)+IF(Data!$O14&lt;&gt;"",Scoring!$N$20)+IF(Data!$P14&lt;&gt;"",Scoring!$N$21)+IF(Data!$Q14&lt;&gt;"",Scoring!$N$22)+IF(Data!$R14&lt;&gt;"",Scoring!$N$23)+IF(Data!$S14&lt;&gt;"",Scoring!$N$24)+IF(Data!T14&lt;&gt;"",Scoring!$N$25)+IF(Data!$U14&lt;&gt;"",Scoring!$N$26)+IF(Data!$V14&lt;&gt;"",Scoring!$N$27)+IF(Data!$W14&lt;&gt;"",Scoring!$N$28)+IF(Data!$X14&lt;&gt;"",Scoring!$N$29)+IF(Data!$Y14&lt;&gt;"",Scoring!$N$30)+IF(Data!$Z14&lt;&gt;"",Scoring!$N$31)+IF(Data!$AA14&lt;&gt;"",Scoring!$N$32),"")</f>
        <v/>
      </c>
      <c r="AW14" s="106" t="str">
        <f>IF(AV14&lt;&gt;"",LOOKUP(AV14,Likelihoods!$A$7:$A$107,Likelihoods!L$7:L$107),"")</f>
        <v/>
      </c>
      <c r="AX14" s="104" t="str">
        <f>IF(AND(COUNTBLANK($B14:$E14)=3,COUNTBLANK($F14:$H14)=2,COUNTBLANK($I14:$J14)=1,COUNTBLANK($K14:$L14)=1,COUNTBLANK($M14:$N14)=1,COUNTBLANK($O14:$P14)=1,COUNTBLANK($Q14:$R14)=1,COUNTBLANK($S14:$T14)=1,COUNTBLANK($U14:$V14)=1,COUNTBLANK($W14:$AA14)=4),IF(Data!$B14&lt;&gt;"",Scoring!$O$7)+IF(Data!$C14&lt;&gt;"",Scoring!$O$8)+IF(Data!$D14&lt;&gt;"",Scoring!$O$9)+IF(Data!$E14&lt;&gt;"",Scoring!$O$10)+IF(Data!$F14&lt;&gt;"",Scoring!$O$11)+IF(Data!$G14&lt;&gt;"",Scoring!$O$12)+IF(Data!$H14&lt;&gt;"",Scoring!$O$13)+IF(Data!$I14&lt;&gt;"",Scoring!$O$14)+IF(Data!$J14&lt;&gt;"",Scoring!$O$15)+IF(Data!$K14&lt;&gt;"",Scoring!$O$16)+IF(Data!$L14&lt;&gt;"",Scoring!$O$17)+IF(Data!$M14&lt;&gt;"",Scoring!$O$18)+IF(Data!$N14&lt;&gt;"",Scoring!$O$19)+IF(Data!$O14&lt;&gt;"",Scoring!$O$20)+IF(Data!$P14&lt;&gt;"",Scoring!$O$21)+IF(Data!$Q14&lt;&gt;"",Scoring!$O$22)+IF(Data!$R14&lt;&gt;"",Scoring!$O$23)+IF(Data!$S14&lt;&gt;"",Scoring!$O$24)+IF(Data!T14&lt;&gt;"",Scoring!$O$25)+IF(Data!$U14&lt;&gt;"",Scoring!$O$26)+IF(Data!$V14&lt;&gt;"",Scoring!$O$27)+IF(Data!$W14&lt;&gt;"",Scoring!$O$28)+IF(Data!$X14&lt;&gt;"",Scoring!$O$29)+IF(Data!$Y14&lt;&gt;"",Scoring!$O$30)+IF(Data!$Z14&lt;&gt;"",Scoring!$O$31)+IF(Data!$AA14&lt;&gt;"",Scoring!$O$32),"")</f>
        <v/>
      </c>
      <c r="AY14" s="107" t="str">
        <f>IF(AX14&lt;&gt;"",LOOKUP(AX14,Likelihoods!$A$7:$A$107,Likelihoods!M$7:M$107),"")</f>
        <v/>
      </c>
      <c r="AZ14" s="108" t="str">
        <f>IF(AND(COUNTBLANK($B14:$E14)=3,COUNTBLANK($F14:$H14)=2,COUNTBLANK($I14:$J14)=1,COUNTBLANK($K14:$L14)=1,COUNTBLANK($M14:$N14)=1,COUNTBLANK($O14:$P14)=1,COUNTBLANK($Q14:$R14)=1,COUNTBLANK($S14:$T14)=1,COUNTBLANK($U14:$V14)=1,COUNTBLANK($W14:$AA14)=4),IF(Data!$B14&lt;&gt;"",Scoring!$P$7)+IF(Data!$C14&lt;&gt;"",Scoring!$P$8)+IF(Data!$D14&lt;&gt;"",Scoring!$P$9)+IF(Data!$E14&lt;&gt;"",Scoring!$P$10)+IF(Data!$F14&lt;&gt;"",Scoring!$P$11)+IF(Data!$G14&lt;&gt;"",Scoring!$P$12)+IF(Data!$H14&lt;&gt;"",Scoring!$P$13)+IF(Data!$I14&lt;&gt;"",Scoring!$P$14)+IF(Data!$J14&lt;&gt;"",Scoring!$P$15)+IF(Data!$K14&lt;&gt;"",Scoring!$P$16)+IF(Data!$L14&lt;&gt;"",Scoring!$P$17)+IF(Data!$M14&lt;&gt;"",Scoring!$P$18)+IF(Data!$N14&lt;&gt;"",Scoring!$P$19)+IF(Data!$O14&lt;&gt;"",Scoring!$P$20)+IF(Data!$P14&lt;&gt;"",Scoring!$P$21)+IF(Data!$Q14&lt;&gt;"",Scoring!$P$22)+IF(Data!$R14&lt;&gt;"",Scoring!$P$23)+IF(Data!$S14&lt;&gt;"",Scoring!$P$24)+IF(Data!T14&lt;&gt;"",Scoring!$P$25)+IF(Data!$U14&lt;&gt;"",Scoring!$P$26)+IF(Data!$V14&lt;&gt;"",Scoring!$P$27)+IF(Data!$W14&lt;&gt;"",Scoring!$P$28)+IF(Data!$X14&lt;&gt;"",Scoring!$P$29)+IF(Data!$Y14&lt;&gt;"",Scoring!$P$30)+IF(Data!$Z14&lt;&gt;"",Scoring!$P$31)+IF(Data!$AA14&lt;&gt;"",Scoring!$P$32),"")</f>
        <v/>
      </c>
      <c r="BA14" s="105" t="str">
        <f>IF(AZ14&lt;&gt;"",LOOKUP(AZ14,Likelihoods!$A$7:$A$107,Likelihoods!N$7:N$107),"")</f>
        <v/>
      </c>
      <c r="BB14" s="102" t="str">
        <f>IF(AND(COUNTBLANK($B14:$E14)=3,COUNTBLANK($F14:$H14)=2,COUNTBLANK($I14:$J14)=1,COUNTBLANK($K14:$L14)=1,COUNTBLANK($M14:$N14)=1,COUNTBLANK($O14:$P14)=1,COUNTBLANK($Q14:$R14)=1,COUNTBLANK($S14:$T14)=1,COUNTBLANK($U14:$V14)=1,COUNTBLANK($W14:$AA14)=4),IF(Data!$B14&lt;&gt;"",Scoring!$Q$7)+IF(Data!$C14&lt;&gt;"",Scoring!$Q$8)+IF(Data!$D14&lt;&gt;"",Scoring!$Q$9)+IF(Data!$E14&lt;&gt;"",Scoring!$Q$10)+IF(Data!$F14&lt;&gt;"",Scoring!$Q$11)+IF(Data!$G14&lt;&gt;"",Scoring!$Q$12)+IF(Data!$H14&lt;&gt;"",Scoring!$Q$13)+IF(Data!$I14&lt;&gt;"",Scoring!$Q$14)+IF(Data!$J14&lt;&gt;"",Scoring!$Q$15)+IF(Data!$K14&lt;&gt;"",Scoring!$Q$16)+IF(Data!$L14&lt;&gt;"",Scoring!$Q$17)+IF(Data!$M14&lt;&gt;"",Scoring!$Q$18)+IF(Data!$N14&lt;&gt;"",Scoring!$Q$19)+IF(Data!$O14&lt;&gt;"",Scoring!$Q$20)+IF(Data!$P14&lt;&gt;"",Scoring!$Q$21)+IF(Data!$Q14&lt;&gt;"",Scoring!$Q$22)+IF(Data!$R14&lt;&gt;"",Scoring!$Q$23)+IF(Data!$S14&lt;&gt;"",Scoring!$Q$24)+IF(Data!T14&lt;&gt;"",Scoring!$Q$25)+IF(Data!$U14&lt;&gt;"",Scoring!$Q$26)+IF(Data!$V14&lt;&gt;"",Scoring!$Q$27)+IF(Data!$W14&lt;&gt;"",Scoring!$Q$28)+IF(Data!$X14&lt;&gt;"",Scoring!$Q$29)+IF(Data!$Y14&lt;&gt;"",Scoring!$Q$30)+IF(Data!$Z14&lt;&gt;"",Scoring!$Q$31)+IF(Data!$AA14&lt;&gt;"",Scoring!$Q$32),"")</f>
        <v/>
      </c>
      <c r="BC14" s="107" t="str">
        <f>IF(BB14&lt;&gt;"",LOOKUP(BB14,Likelihoods!$A$7:$A$107,Likelihoods!O$7:O$107),"")</f>
        <v/>
      </c>
      <c r="BD14" s="104" t="str">
        <f>IF(AND(COUNTBLANK($B14:$E14)=3,COUNTBLANK($F14:$H14)=2,COUNTBLANK($I14:$J14)=1,COUNTBLANK($K14:$L14)=1,COUNTBLANK($M14:$N14)=1,COUNTBLANK($O14:$P14)=1,COUNTBLANK($Q14:$R14)=1,COUNTBLANK($S14:$T14)=1,COUNTBLANK($U14:$V14)=1,COUNTBLANK($W14:$AA14)=4),IF(Data!$B14&lt;&gt;"",Scoring!$R$7)+IF(Data!$C14&lt;&gt;"",Scoring!$R$8)+IF(Data!$D14&lt;&gt;"",Scoring!$R$9)+IF(Data!$E14&lt;&gt;"",Scoring!$R$10)+IF(Data!$F14&lt;&gt;"",Scoring!$R$11)+IF(Data!$G14&lt;&gt;"",Scoring!$R$12)+IF(Data!$H14&lt;&gt;"",Scoring!$R$13)+IF(Data!$I14&lt;&gt;"",Scoring!$R$14)+IF(Data!$J14&lt;&gt;"",Scoring!$R$15)+IF(Data!$K14&lt;&gt;"",Scoring!$R$16)+IF(Data!$L14&lt;&gt;"",Scoring!$R$17)+IF(Data!$M14&lt;&gt;"",Scoring!$R$18)+IF(Data!$N14&lt;&gt;"",Scoring!$R$19)+IF(Data!$O14&lt;&gt;"",Scoring!$R$20)+IF(Data!$P14&lt;&gt;"",Scoring!$R$21)+IF(Data!$Q14&lt;&gt;"",Scoring!$R$22)+IF(Data!$R14&lt;&gt;"",Scoring!$R$23)+IF(Data!$S14&lt;&gt;"",Scoring!$R$24)+IF(Data!T14&lt;&gt;"",Scoring!$R$25)+IF(Data!$U14&lt;&gt;"",Scoring!$R$26)+IF(Data!$V14&lt;&gt;"",Scoring!$R$27)+IF(Data!$W14&lt;&gt;"",Scoring!$R$28)+IF(Data!$X14&lt;&gt;"",Scoring!$R$29)+IF(Data!$Y14&lt;&gt;"",Scoring!$R$30)+IF(Data!$Z14&lt;&gt;"",Scoring!$R$31)+IF(Data!$AA14&lt;&gt;"",Scoring!$R$32),"")</f>
        <v/>
      </c>
      <c r="BE14" s="105" t="str">
        <f>IF(BD14&lt;&gt;"",LOOKUP(BD14,Likelihoods!$A$7:$A$107,Likelihoods!P$7:P$107),"")</f>
        <v/>
      </c>
      <c r="BF14" s="102" t="str">
        <f>IF(AND(COUNTBLANK($B14:$E14)=3,COUNTBLANK($F14:$H14)=2,COUNTBLANK($I14:$J14)=1,COUNTBLANK($K14:$L14)=1,COUNTBLANK($M14:$N14)=1,COUNTBLANK($O14:$P14)=1,COUNTBLANK($Q14:$R14)=1,COUNTBLANK($S14:$T14)=1,COUNTBLANK($U14:$V14)=1,COUNTBLANK($W14:$AA14)=4),IF(Data!$B14&lt;&gt;"",Scoring!$S$7)+IF(Data!$C14&lt;&gt;"",Scoring!$S$8)+IF(Data!$D14&lt;&gt;"",Scoring!$S$9)+IF(Data!$E14&lt;&gt;"",Scoring!$S$10)+IF(Data!$F14&lt;&gt;"",Scoring!$S$11)+IF(Data!$G14&lt;&gt;"",Scoring!$S$12)+IF(Data!$H14&lt;&gt;"",Scoring!$S$13)+IF(Data!$I14&lt;&gt;"",Scoring!$S$14)+IF(Data!$J14&lt;&gt;"",Scoring!$S$15)+IF(Data!$K14&lt;&gt;"",Scoring!$S$16)+IF(Data!$L14&lt;&gt;"",Scoring!$S$17)+IF(Data!$M14&lt;&gt;"",Scoring!$S$18)+IF(Data!$N14&lt;&gt;"",Scoring!$S$19)+IF(Data!$O14&lt;&gt;"",Scoring!$S$20)+IF(Data!$P14&lt;&gt;"",Scoring!$S$21)+IF(Data!$Q14&lt;&gt;"",Scoring!$S$22)+IF(Data!$R14&lt;&gt;"",Scoring!$S$23)+IF(Data!$S14&lt;&gt;"",Scoring!$S$24)+IF(Data!T14&lt;&gt;"",Scoring!$S$25)+IF(Data!$U14&lt;&gt;"",Scoring!$S$26)+IF(Data!$V14&lt;&gt;"",Scoring!$S$27)+IF(Data!$W14&lt;&gt;"",Scoring!$S$28)+IF(Data!$X14&lt;&gt;"",Scoring!$S$29)+IF(Data!$Y14&lt;&gt;"",Scoring!$S$30)+IF(Data!$Z14&lt;&gt;"",Scoring!$S$31)+IF(Data!$AA14&lt;&gt;"",Scoring!$S$32),"")</f>
        <v/>
      </c>
      <c r="BG14" s="107" t="str">
        <f>IF(BF14&lt;&gt;"",LOOKUP(BF14,Likelihoods!$A$7:$A$107,Likelihoods!Q$7:Q$107),"")</f>
        <v/>
      </c>
      <c r="BH14" s="108" t="str">
        <f>IF(AND(COUNTBLANK($B14:$E14)=3,COUNTBLANK($F14:$H14)=2,COUNTBLANK($I14:$J14)=1,COUNTBLANK($K14:$L14)=1,COUNTBLANK($M14:$N14)=1,COUNTBLANK($O14:$P14)=1,COUNTBLANK($Q14:$R14)=1,COUNTBLANK($S14:$T14)=1,COUNTBLANK($U14:$V14)=1,COUNTBLANK($W14:$AA14)=4),IF(Data!$B14&lt;&gt;"",Scoring!$T$7)+IF(Data!$C14&lt;&gt;"",Scoring!$T$8)+IF(Data!$D14&lt;&gt;"",Scoring!$T$9)+IF(Data!$E14&lt;&gt;"",Scoring!$T$10)+IF(Data!$F14&lt;&gt;"",Scoring!$T$11)+IF(Data!$G14&lt;&gt;"",Scoring!$T$12)+IF(Data!$H14&lt;&gt;"",Scoring!$T$13)+IF(Data!$I14&lt;&gt;"",Scoring!$T$14)+IF(Data!$J14&lt;&gt;"",Scoring!$T$15)+IF(Data!$K14&lt;&gt;"",Scoring!$T$16)+IF(Data!$L14&lt;&gt;"",Scoring!$T$17)+IF(Data!$M14&lt;&gt;"",Scoring!$T$18)+IF(Data!$N14&lt;&gt;"",Scoring!$T$19)+IF(Data!$O14&lt;&gt;"",Scoring!$T$20)+IF(Data!$P14&lt;&gt;"",Scoring!$T$21)+IF(Data!$Q14&lt;&gt;"",Scoring!$T$22)+IF(Data!$R14&lt;&gt;"",Scoring!$T$23)+IF(Data!$S14&lt;&gt;"",Scoring!$T$24)+IF(Data!T14&lt;&gt;"",Scoring!$T$25)+IF(Data!$U14&lt;&gt;"",Scoring!$T$26)+IF(Data!$V14&lt;&gt;"",Scoring!$T$27)+IF(Data!$W14&lt;&gt;"",Scoring!$T$28)+IF(Data!$X14&lt;&gt;"",Scoring!$T$29)+IF(Data!$Y14&lt;&gt;"",Scoring!$T$30)+IF(Data!$Z14&lt;&gt;"",Scoring!$T$31)+IF(Data!$AA14&lt;&gt;"",Scoring!$T$32),"")</f>
        <v/>
      </c>
      <c r="BI14" s="105" t="str">
        <f>IF(BH14&lt;&gt;"",LOOKUP(BH14,Likelihoods!$A$7:$A$107,Likelihoods!R$7:R$107),"")</f>
        <v/>
      </c>
      <c r="BJ14" s="108" t="str">
        <f>IF(AND(COUNTBLANK($B14:$E14)=3,COUNTBLANK($F14:$H14)=2,COUNTBLANK($I14:$J14)=1,COUNTBLANK($K14:$L14)=1,COUNTBLANK($M14:$N14)=1,COUNTBLANK($O14:$P14)=1,COUNTBLANK($Q14:$R14)=1,COUNTBLANK($S14:$T14)=1,COUNTBLANK($U14:$V14)=1,COUNTBLANK($W14:$AA14)=4),IF(Data!$B14&lt;&gt;"",Scoring!$U$7)+IF(Data!$C14&lt;&gt;"",Scoring!$U$8)+IF(Data!$D14&lt;&gt;"",Scoring!$U$9)+IF(Data!$E14&lt;&gt;"",Scoring!$U$10)+IF(Data!$F14&lt;&gt;"",Scoring!$U$11)+IF(Data!$G14&lt;&gt;"",Scoring!$U$12)+IF(Data!$H14&lt;&gt;"",Scoring!$U$13)+IF(Data!$I14&lt;&gt;"",Scoring!$U$14)+IF(Data!$J14&lt;&gt;"",Scoring!$U$15)+IF(Data!$K14&lt;&gt;"",Scoring!$U$16)+IF(Data!$L14&lt;&gt;"",Scoring!$U$17)+IF(Data!$M14&lt;&gt;"",Scoring!$U$18)+IF(Data!$N14&lt;&gt;"",Scoring!$U$19)+IF(Data!$O14&lt;&gt;"",Scoring!$U$20)+IF(Data!$P14&lt;&gt;"",Scoring!$U$21)+IF(Data!$Q14&lt;&gt;"",Scoring!$U$22)+IF(Data!$R14&lt;&gt;"",Scoring!$U$23)+IF(Data!$S14&lt;&gt;"",Scoring!$U$24)+IF(Data!T14&lt;&gt;"",Scoring!$U$25)+IF(Data!$U14&lt;&gt;"",Scoring!$U$26)+IF(Data!$V14&lt;&gt;"",Scoring!$U$27)+IF(Data!$W14&lt;&gt;"",Scoring!$U$28)+IF(Data!$X14&lt;&gt;"",Scoring!$U$29)+IF(Data!$Y14&lt;&gt;"",Scoring!$U$30)+IF(Data!$Z14&lt;&gt;"",Scoring!$U$31)+IF(Data!$AA14&lt;&gt;"",Scoring!$U$32),"")</f>
        <v/>
      </c>
      <c r="BK14" s="106" t="str">
        <f>IF(BJ14&lt;&gt;"",LOOKUP(BJ14,Likelihoods!$A$7:$A$107,Likelihoods!S$7:S$107),"")</f>
        <v/>
      </c>
      <c r="BL14" s="8"/>
      <c r="BM14" s="8"/>
      <c r="BN14" s="8"/>
      <c r="BO14" s="8"/>
      <c r="BP14" s="8"/>
      <c r="BQ14" s="8"/>
      <c r="BR14" s="8"/>
      <c r="BS14" s="8"/>
      <c r="BT14" s="8"/>
      <c r="BU14" s="8"/>
      <c r="BV14" s="8"/>
      <c r="BW14" s="8"/>
      <c r="BX14" s="8"/>
      <c r="BY14" s="8"/>
    </row>
    <row r="15" spans="1:77" ht="14.25" x14ac:dyDescent="0.2">
      <c r="A15" s="68"/>
      <c r="B15" s="101"/>
      <c r="C15" s="102"/>
      <c r="D15" s="102"/>
      <c r="E15" s="102"/>
      <c r="F15" s="101"/>
      <c r="G15" s="102"/>
      <c r="H15" s="103"/>
      <c r="I15" s="102"/>
      <c r="J15" s="102"/>
      <c r="K15" s="101"/>
      <c r="L15" s="103"/>
      <c r="M15" s="102"/>
      <c r="N15" s="103"/>
      <c r="O15" s="101"/>
      <c r="P15" s="103"/>
      <c r="Q15" s="102"/>
      <c r="R15" s="102"/>
      <c r="S15" s="101"/>
      <c r="T15" s="103"/>
      <c r="U15" s="101"/>
      <c r="V15" s="103"/>
      <c r="W15" s="102"/>
      <c r="X15" s="102"/>
      <c r="Y15" s="102"/>
      <c r="Z15" s="102"/>
      <c r="AA15" s="102"/>
      <c r="AB15" s="104" t="str">
        <f>IF(AND(COUNTBLANK($B15:$E15)=3,COUNTBLANK($F15:$H15)=2,COUNTBLANK($I15:$J15)=1,COUNTBLANK($K15:$L15)=1,COUNTBLANK($M15:$N15)=1,COUNTBLANK($O15:$P15)=1,COUNTBLANK($Q15:$R15)=1,COUNTBLANK($S15:$T15)=1,COUNTBLANK($U15:$V15)=1,COUNTBLANK($W15:$AA15)=4),IF(Data!$B15&lt;&gt;"",Scoring!$D$7)+IF(Data!$C15&lt;&gt;"",Scoring!$D$8)+IF(Data!$D15&lt;&gt;"",Scoring!$D$9)+IF(Data!$E15&lt;&gt;"",Scoring!$D$10)+IF(Data!$F15&lt;&gt;"",Scoring!$D$11)+IF(Data!$G15&lt;&gt;"",Scoring!$D$12)+IF(Data!$H15&lt;&gt;"",Scoring!$D$13)+IF(Data!$I15&lt;&gt;"",Scoring!$D$14)+IF(Data!$J15&lt;&gt;"",Scoring!$D$15)+IF(Data!$K15&lt;&gt;"",Scoring!$D$16)+IF(Data!$L15&lt;&gt;"",Scoring!$D$17)+IF(Data!$M15&lt;&gt;"",Scoring!$D$18)+IF(Data!$N15&lt;&gt;"",Scoring!$D$19)+IF(Data!$O15&lt;&gt;"",Scoring!$D$20)+IF(Data!$P15&lt;&gt;"",Scoring!$D$21)+IF(Data!$Q15&lt;&gt;"",Scoring!$D$22)+IF(Data!$R15&lt;&gt;"",Scoring!$D$23)+IF(Data!$S15&lt;&gt;"",Scoring!$D$24)+IF(Data!T15&lt;&gt;"",Scoring!$D$25)+IF(Data!$U15&lt;&gt;"",Scoring!$D$26)+IF(Data!$V15&lt;&gt;"",Scoring!$D$27)+IF(Data!$W15&lt;&gt;"",Scoring!$D$28)+IF(Data!$X15&lt;&gt;"",Scoring!$D$29)+IF(Data!$Y15&lt;&gt;"",Scoring!$D$30)+IF(Data!$Z15&lt;&gt;"",Scoring!$D$31)+IF(Data!$AA15&lt;&gt;"",Scoring!$D$32),"")</f>
        <v/>
      </c>
      <c r="AC15" s="105" t="str">
        <f>IF(AB15&lt;&gt;"",LOOKUP(AB15,Likelihoods!$A$7:$A$107,Likelihoods!B$7:B$107),"")</f>
        <v/>
      </c>
      <c r="AD15" s="264" t="str">
        <f>IF(AND(COUNTBLANK($B15:$E15)=3,COUNTBLANK($F15:$H15)=2,COUNTBLANK($I15:$J15)=1,COUNTBLANK($K15:$L15)=1,COUNTBLANK($M15:$N15)=1,COUNTBLANK($O15:$P15)=1,COUNTBLANK($Q15:$R15)=1,COUNTBLANK($S15:$T15)=1,COUNTBLANK($U15:$V15)=1,COUNTBLANK($W15:$AA15)=4),IF(Data!$B15&lt;&gt;"",Scoring!$E$7)+IF(Data!$C15&lt;&gt;"",Scoring!$E$8)+IF(Data!$D15&lt;&gt;"",Scoring!$E$9)+IF(Data!$E15&lt;&gt;"",Scoring!$E$10)+IF(Data!$F15&lt;&gt;"",Scoring!$E$11)+IF(Data!$G15&lt;&gt;"",Scoring!$E$12)+IF(Data!$H15&lt;&gt;"",Scoring!$E$13)+IF(Data!$I15&lt;&gt;"",Scoring!$E$14)+IF(Data!$J15&lt;&gt;"",Scoring!$E$15)+IF(Data!$K15&lt;&gt;"",Scoring!$E$16)+IF(Data!$L15&lt;&gt;"",Scoring!$E$17)+IF(Data!$M15&lt;&gt;"",Scoring!$E$18)+IF(Data!$N15&lt;&gt;"",Scoring!$E$19)+IF(Data!$O15&lt;&gt;"",Scoring!$E$20)+IF(Data!$P15&lt;&gt;"",Scoring!$E$21)+IF(Data!$Q15&lt;&gt;"",Scoring!$E$22)+IF(Data!$R15&lt;&gt;"",Scoring!$E$23)+IF(Data!$S15&lt;&gt;"",Scoring!$E$24)+IF(Data!V15&lt;&gt;"",Scoring!$E$25)+IF(Data!$U15&lt;&gt;"",Scoring!$E$26)+IF(Data!$V15&lt;&gt;"",Scoring!$E$27)+IF(Data!$W15&lt;&gt;"",Scoring!$E$28)+IF(Data!$X15&lt;&gt;"",Scoring!$E$29)+IF(Data!$Y15&lt;&gt;"",Scoring!$E$30)+IF(Data!$Z15&lt;&gt;"",Scoring!$E$31)+IF(Data!$AA15&lt;&gt;"",Scoring!$E$32),"")</f>
        <v/>
      </c>
      <c r="AE15" s="107" t="str">
        <f>IF(AD15&lt;&gt;"",LOOKUP(AD15,Likelihoods!$A$7:$A$107,Likelihoods!C$7:C$107),"")</f>
        <v/>
      </c>
      <c r="AF15" s="108" t="str">
        <f>IF(AND(COUNTBLANK($B15:$E15)=3,COUNTBLANK($F15:$H15)=2,COUNTBLANK($I15:$J15)=1,COUNTBLANK($K15:$L15)=1,COUNTBLANK($M15:$N15)=1,COUNTBLANK($O15:$P15)=1,COUNTBLANK($Q15:$R15)=1,COUNTBLANK($S15:$T15)=1,COUNTBLANK($U15:$V15)=1,COUNTBLANK($W15:$AA15)=4),IF(Data!$B15&lt;&gt;"",Scoring!$F$7)+IF(Data!$C15&lt;&gt;"",Scoring!$F$8)+IF(Data!$D15&lt;&gt;"",Scoring!$F$9)+IF(Data!$E15&lt;&gt;"",Scoring!$F$10)+IF(Data!$F15&lt;&gt;"",Scoring!$F$11)+IF(Data!$G15&lt;&gt;"",Scoring!$F$12)+IF(Data!$H15&lt;&gt;"",Scoring!$F$13)+IF(Data!$I15&lt;&gt;"",Scoring!$F$14)+IF(Data!$J15&lt;&gt;"",Scoring!$F$15)+IF(Data!$K15&lt;&gt;"",Scoring!$F$16)+IF(Data!$L15&lt;&gt;"",Scoring!$F$17)+IF(Data!$M15&lt;&gt;"",Scoring!$F$18)+IF(Data!$N15&lt;&gt;"",Scoring!$F$19)+IF(Data!$O15&lt;&gt;"",Scoring!$F$20)+IF(Data!$P15&lt;&gt;"",Scoring!$F$21)+IF(Data!$Q15&lt;&gt;"",Scoring!$F$22)+IF(Data!$R15&lt;&gt;"",Scoring!$F$23)+IF(Data!$S15&lt;&gt;"",Scoring!$F$24)+IF(Data!T15&lt;&gt;"",Scoring!$F$25)+IF(Data!$U15&lt;&gt;"",Scoring!$F$26)+IF(Data!$V15&lt;&gt;"",Scoring!$F$27)+IF(Data!$W15&lt;&gt;"",Scoring!$F$28)+IF(Data!$X15&lt;&gt;"",Scoring!$F$29)+IF(Data!$Y15&lt;&gt;"",Scoring!$F$30)+IF(Data!$Z15&lt;&gt;"",Scoring!$F$31)+IF(Data!$AA15&lt;&gt;"",Scoring!$F$32),"")</f>
        <v/>
      </c>
      <c r="AG15" s="105" t="str">
        <f>IF(AF15&lt;&gt;"",LOOKUP(AF15,Likelihoods!$A$7:$A$107,Likelihoods!D$7:D$107),"")</f>
        <v/>
      </c>
      <c r="AH15" s="108" t="str">
        <f>IF(AND(COUNTBLANK($B15:$E15)=3,COUNTBLANK($F15:$H15)=2,COUNTBLANK($I15:$J15)=1,COUNTBLANK($K15:$L15)=1,COUNTBLANK($M15:$N15)=1,COUNTBLANK($O15:$P15)=1,COUNTBLANK($Q15:$R15)=1,COUNTBLANK($S15:$T15)=1,COUNTBLANK($U15:$V15)=1,COUNTBLANK($W15:$AA15)=4),IF(Data!$B15&lt;&gt;"",Scoring!$G$7)+IF(Data!$C15&lt;&gt;"",Scoring!$G$8)+IF(Data!$D15&lt;&gt;"",Scoring!$G$9)+IF(Data!$E15&lt;&gt;"",Scoring!$G$10)+IF(Data!$F15&lt;&gt;"",Scoring!$G$11)+IF(Data!$G15&lt;&gt;"",Scoring!$G$12)+IF(Data!$H15&lt;&gt;"",Scoring!$G$13)+IF(Data!$I15&lt;&gt;"",Scoring!$G$14)+IF(Data!$J15&lt;&gt;"",Scoring!$G$15)+IF(Data!$K15&lt;&gt;"",Scoring!$G$16)+IF(Data!$L15&lt;&gt;"",Scoring!$G$17)+IF(Data!$M15&lt;&gt;"",Scoring!$G$18)+IF(Data!$N15&lt;&gt;"",Scoring!$G$19)+IF(Data!$O15&lt;&gt;"",Scoring!$G$20)+IF(Data!$P15&lt;&gt;"",Scoring!$G$21)+IF(Data!$Q15&lt;&gt;"",Scoring!$G$22)+IF(Data!$R15&lt;&gt;"",Scoring!$G$23)+IF(Data!$S15&lt;&gt;"",Scoring!$G$24)+IF(Data!T15&lt;&gt;"",Scoring!$G$25)+IF(Data!$U15&lt;&gt;"",Scoring!$G$26)+IF(Data!$V15&lt;&gt;"",Scoring!$G$27)+IF(Data!$W15&lt;&gt;"",Scoring!$G$28)+IF(Data!$X15&lt;&gt;"",Scoring!$G$29)+IF(Data!$Y15&lt;&gt;"",Scoring!$G$30)+IF(Data!$Z15&lt;&gt;"",Scoring!$G$31)+IF(Data!$AA15&lt;&gt;"",Scoring!$G$32),"")</f>
        <v/>
      </c>
      <c r="AI15" s="106" t="str">
        <f>IF(AH15&lt;&gt;"",LOOKUP(AH15,Likelihoods!$A$7:$A$107,Likelihoods!E$7:E$107),"")</f>
        <v/>
      </c>
      <c r="AJ15" s="104" t="str">
        <f>IF(AND(COUNTBLANK($B15:$E15)=3,COUNTBLANK($F15:$H15)=2,COUNTBLANK($I15:$J15)=1,COUNTBLANK($K15:$L15)=1,COUNTBLANK($M15:$N15)=1,COUNTBLANK($O15:$P15)=1,COUNTBLANK($Q15:$R15)=1,COUNTBLANK($S15:$T15)=1,COUNTBLANK($U15:$V15)=1,COUNTBLANK($W15:$AA15)=4),IF(Data!$B15&lt;&gt;"",Scoring!$H$7)+IF(Data!$C15&lt;&gt;"",Scoring!$H$8)+IF(Data!$D15&lt;&gt;"",Scoring!$H$9)+IF(Data!$E15&lt;&gt;"",Scoring!$H$10)+IF(Data!$F15&lt;&gt;"",Scoring!$H$11)+IF(Data!$G15&lt;&gt;"",Scoring!$H$12)+IF(Data!$H15&lt;&gt;"",Scoring!$H$13)+IF(Data!$I15&lt;&gt;"",Scoring!$H$14)+IF(Data!$J15&lt;&gt;"",Scoring!$H$15)+IF(Data!$K15&lt;&gt;"",Scoring!$H$16)+IF(Data!$L15&lt;&gt;"",Scoring!$H$17)+IF(Data!$M15&lt;&gt;"",Scoring!$H$18)+IF(Data!$N15&lt;&gt;"",Scoring!$H$19)+IF(Data!$O15&lt;&gt;"",Scoring!$H$20)+IF(Data!$P15&lt;&gt;"",Scoring!$H$21)+IF(Data!$Q15&lt;&gt;"",Scoring!$H$22)+IF(Data!$R15&lt;&gt;"",Scoring!$H$23)+IF(Data!$S15&lt;&gt;"",Scoring!$H$24)+IF(Data!T15&lt;&gt;"",Scoring!$H$25)+IF(Data!$U15&lt;&gt;"",Scoring!$H$26)+IF(Data!$V15&lt;&gt;"",Scoring!$H$27)+IF(Data!$W15&lt;&gt;"",Scoring!$H$28)+IF(Data!$X15&lt;&gt;"",Scoring!$H$29)+IF(Data!$Y15&lt;&gt;"",Scoring!$H$30)+IF(Data!$Z15&lt;&gt;"",Scoring!$H$31)+IF(Data!$AA15&lt;&gt;"",Scoring!$H$32),"")</f>
        <v/>
      </c>
      <c r="AK15" s="105" t="str">
        <f>IF(AJ15&lt;&gt;"",LOOKUP(AJ15,Likelihoods!$A$7:$A$107,Likelihoods!F$7:F$107),"")</f>
        <v/>
      </c>
      <c r="AL15" s="102" t="str">
        <f>IF(AND(COUNTBLANK($B15:$E15)=3,COUNTBLANK($F15:$H15)=2,COUNTBLANK($I15:$J15)=1,COUNTBLANK($K15:$L15)=1,COUNTBLANK($M15:$N15)=1,COUNTBLANK($O15:$P15)=1,COUNTBLANK($Q15:$R15)=1,COUNTBLANK($S15:$T15)=1,COUNTBLANK($U15:$V15)=1,COUNTBLANK($W15:$AA15)=4),IF(Data!$B15&lt;&gt;"",Scoring!$I$7)+IF(Data!$C15&lt;&gt;"",Scoring!$I$8)+IF(Data!$D15&lt;&gt;"",Scoring!$I$9)+IF(Data!$E15&lt;&gt;"",Scoring!$I$10)+IF(Data!$F15&lt;&gt;"",Scoring!$I$11)+IF(Data!$G15&lt;&gt;"",Scoring!$I$12)+IF(Data!$H15&lt;&gt;"",Scoring!$I$13)+IF(Data!$I15&lt;&gt;"",Scoring!$I$14)+IF(Data!$J15&lt;&gt;"",Scoring!$I$15)+IF(Data!$K15&lt;&gt;"",Scoring!$I$16)+IF(Data!$L15&lt;&gt;"",Scoring!$I$17)+IF(Data!$M15&lt;&gt;"",Scoring!$I$18)+IF(Data!$N15&lt;&gt;"",Scoring!$I$19)+IF(Data!$O15&lt;&gt;"",Scoring!$I$20)+IF(Data!$P15&lt;&gt;"",Scoring!$I$21)+IF(Data!$Q15&lt;&gt;"",Scoring!$I$22)+IF(Data!$R15&lt;&gt;"",Scoring!$I$23)+IF(Data!$S15&lt;&gt;"",Scoring!$I$24)+IF(Data!T15&lt;&gt;"",Scoring!$I$25)+IF(Data!$U15&lt;&gt;"",Scoring!$I$26)+IF(Data!$V15&lt;&gt;"",Scoring!$I$27)+IF(Data!$W15&lt;&gt;"",Scoring!$I$28)+IF(Data!$X15&lt;&gt;"",Scoring!$I$29)+IF(Data!$Y15&lt;&gt;"",Scoring!$I$30)+IF(Data!$Z15&lt;&gt;"",Scoring!$I$31)+IF(Data!$AA15&lt;&gt;"",Scoring!$I$32),"")</f>
        <v/>
      </c>
      <c r="AM15" s="107" t="str">
        <f>IF(AL15&lt;&gt;"",LOOKUP(AL15,Likelihoods!$A$7:$A$107,Likelihoods!G$7:G$107),"")</f>
        <v/>
      </c>
      <c r="AN15" s="281" t="str">
        <f>IF(AND(COUNTBLANK($B15:$E15)=3,COUNTBLANK($F15:$H15)=2,COUNTBLANK($I15:$J15)=1,COUNTBLANK($K15:$L15)=1,COUNTBLANK($M15:$N15)=1,COUNTBLANK($O15:$P15)=1,COUNTBLANK($Q15:$R15)=1,COUNTBLANK($S15:$T15)=1,COUNTBLANK($U15:$V15)=1,COUNTBLANK($W15:$AA15)=4),IF(Data!$B15&lt;&gt;"",Scoring!$J$7)+IF(Data!$C15&lt;&gt;"",Scoring!$J$8)+IF(Data!$D15&lt;&gt;"",Scoring!$J$9)+IF(Data!$E15&lt;&gt;"",Scoring!$J$10)+IF(Data!$F15&lt;&gt;"",Scoring!$J$11)+IF(Data!$G15&lt;&gt;"",Scoring!$J$12)+IF(Data!$H15&lt;&gt;"",Scoring!$J$13)+IF(Data!$I15&lt;&gt;"",Scoring!$J$14)+IF(Data!$J15&lt;&gt;"",Scoring!$J$15)+IF(Data!$K15&lt;&gt;"",Scoring!$J$16)+IF(Data!$L15&lt;&gt;"",Scoring!$J$17)+IF(Data!$M15&lt;&gt;"",Scoring!$J$18)+IF(Data!$N15&lt;&gt;"",Scoring!$J$19)+IF(Data!$O15&lt;&gt;"",Scoring!$J$20)+IF(Data!$P15&lt;&gt;"",Scoring!$J$21)+IF(Data!$Q15&lt;&gt;"",Scoring!$J$22)+IF(Data!$R15&lt;&gt;"",Scoring!$J$23)+IF(Data!$S15&lt;&gt;"",Scoring!$J$24)+IF(Data!AF15&lt;&gt;"",Scoring!$J$25)+IF(Data!$U15&lt;&gt;"",Scoring!$J$26)+IF(Data!$V15&lt;&gt;"",Scoring!$J$27)+IF(Data!$W15&lt;&gt;"",Scoring!$J$28)+IF(Data!$X15&lt;&gt;"",Scoring!$J$29)+IF(Data!$Y15&lt;&gt;"",Scoring!$J$30)+IF(Data!$Z15&lt;&gt;"",Scoring!$J$31)+IF(Data!$AA15&lt;&gt;"",Scoring!$J$32),"")</f>
        <v/>
      </c>
      <c r="AO15" s="276" t="str">
        <f>IF(AN15&lt;&gt;"",LOOKUP(AN15,Likelihoods!$A$7:$A$107,Likelihoods!H$7:H$107),"")</f>
        <v/>
      </c>
      <c r="AP15" s="264" t="str">
        <f>IF(AND(COUNTBLANK($B15:$E15)=3,COUNTBLANK($F15:$H15)=2,COUNTBLANK($I15:$J15)=1,COUNTBLANK($K15:$L15)=1,COUNTBLANK($M15:$N15)=1,COUNTBLANK($O15:$P15)=1,COUNTBLANK($Q15:$R15)=1,COUNTBLANK($S15:$T15)=1,COUNTBLANK($U15:$V15)=1,COUNTBLANK($W15:$AA15)=4),IF(Data!$B15&lt;&gt;"",Scoring!$K$7)+IF(Data!$C15&lt;&gt;"",Scoring!$K$8)+IF(Data!$D15&lt;&gt;"",Scoring!$K$9)+IF(Data!$E15&lt;&gt;"",Scoring!$K$10)+IF(Data!$F15&lt;&gt;"",Scoring!$K$11)+IF(Data!$G15&lt;&gt;"",Scoring!$K$12)+IF(Data!$H15&lt;&gt;"",Scoring!$K$13)+IF(Data!$I15&lt;&gt;"",Scoring!$K$14)+IF(Data!$J15&lt;&gt;"",Scoring!$K$15)+IF(Data!$K15&lt;&gt;"",Scoring!$K$16)+IF(Data!$L15&lt;&gt;"",Scoring!$K$17)+IF(Data!$M15&lt;&gt;"",Scoring!$K$18)+IF(Data!$N15&lt;&gt;"",Scoring!$K$19)+IF(Data!$O15&lt;&gt;"",Scoring!$K$20)+IF(Data!$P15&lt;&gt;"",Scoring!$K$21)+IF(Data!$Q15&lt;&gt;"",Scoring!$K$22)+IF(Data!$R15&lt;&gt;"",Scoring!$K$23)+IF(Data!$S15&lt;&gt;"",Scoring!$K$24)+IF(Data!AH15&lt;&gt;"",Scoring!$K$25)+IF(Data!$U15&lt;&gt;"",Scoring!$K$26)+IF(Data!$V15&lt;&gt;"",Scoring!$K$27)+IF(Data!$W15&lt;&gt;"",Scoring!$K$28)+IF(Data!$X15&lt;&gt;"",Scoring!$K$29)+IF(Data!$Y15&lt;&gt;"",Scoring!$K$30)+IF(Data!$Z15&lt;&gt;"",Scoring!$K$31)+IF(Data!$AA15&lt;&gt;"",Scoring!$K$32),"")</f>
        <v/>
      </c>
      <c r="AQ15" s="107" t="str">
        <f>IF(AP15&lt;&gt;"",LOOKUP(AP15,Likelihoods!$A$7:$A$107,Likelihoods!I$7:I$107),"")</f>
        <v/>
      </c>
      <c r="AR15" s="281" t="str">
        <f>IF(AND(COUNTBLANK($B15:$E15)=3,COUNTBLANK($F15:$H15)=2,COUNTBLANK($I15:$J15)=1,COUNTBLANK($K15:$L15)=1,COUNTBLANK($M15:$N15)=1,COUNTBLANK($O15:$P15)=1,COUNTBLANK($Q15:$R15)=1,COUNTBLANK($S15:$T15)=1,COUNTBLANK($U15:$V15)=1,COUNTBLANK($W15:$AA15)=4),IF(Data!$B15&lt;&gt;"",Scoring!$L$7)+IF(Data!$C15&lt;&gt;"",Scoring!$L$8)+IF(Data!$D15&lt;&gt;"",Scoring!$L$9)+IF(Data!$E15&lt;&gt;"",Scoring!$L$10)+IF(Data!$F15&lt;&gt;"",Scoring!$L$11)+IF(Data!$G15&lt;&gt;"",Scoring!$L$12)+IF(Data!$H15&lt;&gt;"",Scoring!$L$13)+IF(Data!$I15&lt;&gt;"",Scoring!$L$14)+IF(Data!$J15&lt;&gt;"",Scoring!$L$15)+IF(Data!$K15&lt;&gt;"",Scoring!$L$16)+IF(Data!$L15&lt;&gt;"",Scoring!$L$17)+IF(Data!$M15&lt;&gt;"",Scoring!$L$18)+IF(Data!$N15&lt;&gt;"",Scoring!$L$19)+IF(Data!$O15&lt;&gt;"",Scoring!$L$20)+IF(Data!$P15&lt;&gt;"",Scoring!$L$21)+IF(Data!$Q15&lt;&gt;"",Scoring!$L$22)+IF(Data!$R15&lt;&gt;"",Scoring!$L$23)+IF(Data!$S15&lt;&gt;"",Scoring!$L$24)+IF(Data!AJ15&lt;&gt;"",Scoring!$L$25)+IF(Data!$U15&lt;&gt;"",Scoring!$L$26)+IF(Data!$V15&lt;&gt;"",Scoring!$L$27)+IF(Data!$W15&lt;&gt;"",Scoring!$L$28)+IF(Data!$X15&lt;&gt;"",Scoring!$L$29)+IF(Data!$Y15&lt;&gt;"",Scoring!$L$30)+IF(Data!$Z15&lt;&gt;"",Scoring!$L$31)+IF(Data!$AA15&lt;&gt;"",Scoring!$L$32),"")</f>
        <v/>
      </c>
      <c r="AS15" s="105" t="str">
        <f>IF(AR15&lt;&gt;"",LOOKUP(AR15,Likelihoods!$A$7:$A$107,Likelihoods!J$7:J$107),"")</f>
        <v/>
      </c>
      <c r="AT15" s="108" t="str">
        <f>IF(AND(COUNTBLANK($B15:$E15)=3,COUNTBLANK($F15:$H15)=2,COUNTBLANK($I15:$J15)=1,COUNTBLANK($K15:$L15)=1,COUNTBLANK($M15:$N15)=1,COUNTBLANK($O15:$P15)=1,COUNTBLANK($Q15:$R15)=1,COUNTBLANK($S15:$T15)=1,COUNTBLANK($U15:$V15)=1,COUNTBLANK($W15:$AA15)=4),IF(Data!$B15&lt;&gt;"",Scoring!$M$7)+IF(Data!$C15&lt;&gt;"",Scoring!$M$8)+IF(Data!$D15&lt;&gt;"",Scoring!$M$9)+IF(Data!$E15&lt;&gt;"",Scoring!$M$10)+IF(Data!$F15&lt;&gt;"",Scoring!$M$11)+IF(Data!$G15&lt;&gt;"",Scoring!$M$12)+IF(Data!$H15&lt;&gt;"",Scoring!$M$13)+IF(Data!$I15&lt;&gt;"",Scoring!$M$14)+IF(Data!$J15&lt;&gt;"",Scoring!$M$15)+IF(Data!$K15&lt;&gt;"",Scoring!$M$16)+IF(Data!$L15&lt;&gt;"",Scoring!$M$17)+IF(Data!$M15&lt;&gt;"",Scoring!$M$18)+IF(Data!$N15&lt;&gt;"",Scoring!$M$19)+IF(Data!$O15&lt;&gt;"",Scoring!$M$20)+IF(Data!$P15&lt;&gt;"",Scoring!$M$21)+IF(Data!$Q15&lt;&gt;"",Scoring!$M$22)+IF(Data!$R15&lt;&gt;"",Scoring!$M$23)+IF(Data!$S15&lt;&gt;"",Scoring!$M$24)+IF(Data!T15&lt;&gt;"",Scoring!$M$25)+IF(Data!$U15&lt;&gt;"",Scoring!$M$26)+IF(Data!$V15&lt;&gt;"",Scoring!$M$27)+IF(Data!$W15&lt;&gt;"",Scoring!$M$28)+IF(Data!$X15&lt;&gt;"",Scoring!$M$29)+IF(Data!$Y15&lt;&gt;"",Scoring!$M$30)+IF(Data!$Z15&lt;&gt;"",Scoring!$M$31)+IF(Data!$AA15&lt;&gt;"",Scoring!$M$32),"")</f>
        <v/>
      </c>
      <c r="AU15" s="105" t="str">
        <f>IF(AT15&lt;&gt;"",LOOKUP(AT15,Likelihoods!$A$7:$A$107,Likelihoods!K$7:K$107),"")</f>
        <v/>
      </c>
      <c r="AV15" s="108" t="str">
        <f>IF(AND(COUNTBLANK($B15:$E15)=3,COUNTBLANK($F15:$H15)=2,COUNTBLANK($I15:$J15)=1,COUNTBLANK($K15:$L15)=1,COUNTBLANK($M15:$N15)=1,COUNTBLANK($O15:$P15)=1,COUNTBLANK($Q15:$R15)=1,COUNTBLANK($S15:$T15)=1,COUNTBLANK($U15:$V15)=1,COUNTBLANK($W15:$AA15)=4),IF(Data!$B15&lt;&gt;"",Scoring!$N$7)+IF(Data!$C15&lt;&gt;"",Scoring!$N$8)+IF(Data!$D15&lt;&gt;"",Scoring!$N$9)+IF(Data!$E15&lt;&gt;"",Scoring!$N$10)+IF(Data!$F15&lt;&gt;"",Scoring!$N$11)+IF(Data!$G15&lt;&gt;"",Scoring!$N$12)+IF(Data!$H15&lt;&gt;"",Scoring!$N$13)+IF(Data!$I15&lt;&gt;"",Scoring!$N$14)+IF(Data!$J15&lt;&gt;"",Scoring!$N$15)+IF(Data!$K15&lt;&gt;"",Scoring!$N$16)+IF(Data!$L15&lt;&gt;"",Scoring!$N$17)+IF(Data!$M15&lt;&gt;"",Scoring!$N$18)+IF(Data!$N15&lt;&gt;"",Scoring!$N$19)+IF(Data!$O15&lt;&gt;"",Scoring!$N$20)+IF(Data!$P15&lt;&gt;"",Scoring!$N$21)+IF(Data!$Q15&lt;&gt;"",Scoring!$N$22)+IF(Data!$R15&lt;&gt;"",Scoring!$N$23)+IF(Data!$S15&lt;&gt;"",Scoring!$N$24)+IF(Data!T15&lt;&gt;"",Scoring!$N$25)+IF(Data!$U15&lt;&gt;"",Scoring!$N$26)+IF(Data!$V15&lt;&gt;"",Scoring!$N$27)+IF(Data!$W15&lt;&gt;"",Scoring!$N$28)+IF(Data!$X15&lt;&gt;"",Scoring!$N$29)+IF(Data!$Y15&lt;&gt;"",Scoring!$N$30)+IF(Data!$Z15&lt;&gt;"",Scoring!$N$31)+IF(Data!$AA15&lt;&gt;"",Scoring!$N$32),"")</f>
        <v/>
      </c>
      <c r="AW15" s="106" t="str">
        <f>IF(AV15&lt;&gt;"",LOOKUP(AV15,Likelihoods!$A$7:$A$107,Likelihoods!L$7:L$107),"")</f>
        <v/>
      </c>
      <c r="AX15" s="104" t="str">
        <f>IF(AND(COUNTBLANK($B15:$E15)=3,COUNTBLANK($F15:$H15)=2,COUNTBLANK($I15:$J15)=1,COUNTBLANK($K15:$L15)=1,COUNTBLANK($M15:$N15)=1,COUNTBLANK($O15:$P15)=1,COUNTBLANK($Q15:$R15)=1,COUNTBLANK($S15:$T15)=1,COUNTBLANK($U15:$V15)=1,COUNTBLANK($W15:$AA15)=4),IF(Data!$B15&lt;&gt;"",Scoring!$O$7)+IF(Data!$C15&lt;&gt;"",Scoring!$O$8)+IF(Data!$D15&lt;&gt;"",Scoring!$O$9)+IF(Data!$E15&lt;&gt;"",Scoring!$O$10)+IF(Data!$F15&lt;&gt;"",Scoring!$O$11)+IF(Data!$G15&lt;&gt;"",Scoring!$O$12)+IF(Data!$H15&lt;&gt;"",Scoring!$O$13)+IF(Data!$I15&lt;&gt;"",Scoring!$O$14)+IF(Data!$J15&lt;&gt;"",Scoring!$O$15)+IF(Data!$K15&lt;&gt;"",Scoring!$O$16)+IF(Data!$L15&lt;&gt;"",Scoring!$O$17)+IF(Data!$M15&lt;&gt;"",Scoring!$O$18)+IF(Data!$N15&lt;&gt;"",Scoring!$O$19)+IF(Data!$O15&lt;&gt;"",Scoring!$O$20)+IF(Data!$P15&lt;&gt;"",Scoring!$O$21)+IF(Data!$Q15&lt;&gt;"",Scoring!$O$22)+IF(Data!$R15&lt;&gt;"",Scoring!$O$23)+IF(Data!$S15&lt;&gt;"",Scoring!$O$24)+IF(Data!T15&lt;&gt;"",Scoring!$O$25)+IF(Data!$U15&lt;&gt;"",Scoring!$O$26)+IF(Data!$V15&lt;&gt;"",Scoring!$O$27)+IF(Data!$W15&lt;&gt;"",Scoring!$O$28)+IF(Data!$X15&lt;&gt;"",Scoring!$O$29)+IF(Data!$Y15&lt;&gt;"",Scoring!$O$30)+IF(Data!$Z15&lt;&gt;"",Scoring!$O$31)+IF(Data!$AA15&lt;&gt;"",Scoring!$O$32),"")</f>
        <v/>
      </c>
      <c r="AY15" s="107" t="str">
        <f>IF(AX15&lt;&gt;"",LOOKUP(AX15,Likelihoods!$A$7:$A$107,Likelihoods!M$7:M$107),"")</f>
        <v/>
      </c>
      <c r="AZ15" s="108" t="str">
        <f>IF(AND(COUNTBLANK($B15:$E15)=3,COUNTBLANK($F15:$H15)=2,COUNTBLANK($I15:$J15)=1,COUNTBLANK($K15:$L15)=1,COUNTBLANK($M15:$N15)=1,COUNTBLANK($O15:$P15)=1,COUNTBLANK($Q15:$R15)=1,COUNTBLANK($S15:$T15)=1,COUNTBLANK($U15:$V15)=1,COUNTBLANK($W15:$AA15)=4),IF(Data!$B15&lt;&gt;"",Scoring!$P$7)+IF(Data!$C15&lt;&gt;"",Scoring!$P$8)+IF(Data!$D15&lt;&gt;"",Scoring!$P$9)+IF(Data!$E15&lt;&gt;"",Scoring!$P$10)+IF(Data!$F15&lt;&gt;"",Scoring!$P$11)+IF(Data!$G15&lt;&gt;"",Scoring!$P$12)+IF(Data!$H15&lt;&gt;"",Scoring!$P$13)+IF(Data!$I15&lt;&gt;"",Scoring!$P$14)+IF(Data!$J15&lt;&gt;"",Scoring!$P$15)+IF(Data!$K15&lt;&gt;"",Scoring!$P$16)+IF(Data!$L15&lt;&gt;"",Scoring!$P$17)+IF(Data!$M15&lt;&gt;"",Scoring!$P$18)+IF(Data!$N15&lt;&gt;"",Scoring!$P$19)+IF(Data!$O15&lt;&gt;"",Scoring!$P$20)+IF(Data!$P15&lt;&gt;"",Scoring!$P$21)+IF(Data!$Q15&lt;&gt;"",Scoring!$P$22)+IF(Data!$R15&lt;&gt;"",Scoring!$P$23)+IF(Data!$S15&lt;&gt;"",Scoring!$P$24)+IF(Data!T15&lt;&gt;"",Scoring!$P$25)+IF(Data!$U15&lt;&gt;"",Scoring!$P$26)+IF(Data!$V15&lt;&gt;"",Scoring!$P$27)+IF(Data!$W15&lt;&gt;"",Scoring!$P$28)+IF(Data!$X15&lt;&gt;"",Scoring!$P$29)+IF(Data!$Y15&lt;&gt;"",Scoring!$P$30)+IF(Data!$Z15&lt;&gt;"",Scoring!$P$31)+IF(Data!$AA15&lt;&gt;"",Scoring!$P$32),"")</f>
        <v/>
      </c>
      <c r="BA15" s="105" t="str">
        <f>IF(AZ15&lt;&gt;"",LOOKUP(AZ15,Likelihoods!$A$7:$A$107,Likelihoods!N$7:N$107),"")</f>
        <v/>
      </c>
      <c r="BB15" s="102" t="str">
        <f>IF(AND(COUNTBLANK($B15:$E15)=3,COUNTBLANK($F15:$H15)=2,COUNTBLANK($I15:$J15)=1,COUNTBLANK($K15:$L15)=1,COUNTBLANK($M15:$N15)=1,COUNTBLANK($O15:$P15)=1,COUNTBLANK($Q15:$R15)=1,COUNTBLANK($S15:$T15)=1,COUNTBLANK($U15:$V15)=1,COUNTBLANK($W15:$AA15)=4),IF(Data!$B15&lt;&gt;"",Scoring!$Q$7)+IF(Data!$C15&lt;&gt;"",Scoring!$Q$8)+IF(Data!$D15&lt;&gt;"",Scoring!$Q$9)+IF(Data!$E15&lt;&gt;"",Scoring!$Q$10)+IF(Data!$F15&lt;&gt;"",Scoring!$Q$11)+IF(Data!$G15&lt;&gt;"",Scoring!$Q$12)+IF(Data!$H15&lt;&gt;"",Scoring!$Q$13)+IF(Data!$I15&lt;&gt;"",Scoring!$Q$14)+IF(Data!$J15&lt;&gt;"",Scoring!$Q$15)+IF(Data!$K15&lt;&gt;"",Scoring!$Q$16)+IF(Data!$L15&lt;&gt;"",Scoring!$Q$17)+IF(Data!$M15&lt;&gt;"",Scoring!$Q$18)+IF(Data!$N15&lt;&gt;"",Scoring!$Q$19)+IF(Data!$O15&lt;&gt;"",Scoring!$Q$20)+IF(Data!$P15&lt;&gt;"",Scoring!$Q$21)+IF(Data!$Q15&lt;&gt;"",Scoring!$Q$22)+IF(Data!$R15&lt;&gt;"",Scoring!$Q$23)+IF(Data!$S15&lt;&gt;"",Scoring!$Q$24)+IF(Data!T15&lt;&gt;"",Scoring!$Q$25)+IF(Data!$U15&lt;&gt;"",Scoring!$Q$26)+IF(Data!$V15&lt;&gt;"",Scoring!$Q$27)+IF(Data!$W15&lt;&gt;"",Scoring!$Q$28)+IF(Data!$X15&lt;&gt;"",Scoring!$Q$29)+IF(Data!$Y15&lt;&gt;"",Scoring!$Q$30)+IF(Data!$Z15&lt;&gt;"",Scoring!$Q$31)+IF(Data!$AA15&lt;&gt;"",Scoring!$Q$32),"")</f>
        <v/>
      </c>
      <c r="BC15" s="107" t="str">
        <f>IF(BB15&lt;&gt;"",LOOKUP(BB15,Likelihoods!$A$7:$A$107,Likelihoods!O$7:O$107),"")</f>
        <v/>
      </c>
      <c r="BD15" s="104" t="str">
        <f>IF(AND(COUNTBLANK($B15:$E15)=3,COUNTBLANK($F15:$H15)=2,COUNTBLANK($I15:$J15)=1,COUNTBLANK($K15:$L15)=1,COUNTBLANK($M15:$N15)=1,COUNTBLANK($O15:$P15)=1,COUNTBLANK($Q15:$R15)=1,COUNTBLANK($S15:$T15)=1,COUNTBLANK($U15:$V15)=1,COUNTBLANK($W15:$AA15)=4),IF(Data!$B15&lt;&gt;"",Scoring!$R$7)+IF(Data!$C15&lt;&gt;"",Scoring!$R$8)+IF(Data!$D15&lt;&gt;"",Scoring!$R$9)+IF(Data!$E15&lt;&gt;"",Scoring!$R$10)+IF(Data!$F15&lt;&gt;"",Scoring!$R$11)+IF(Data!$G15&lt;&gt;"",Scoring!$R$12)+IF(Data!$H15&lt;&gt;"",Scoring!$R$13)+IF(Data!$I15&lt;&gt;"",Scoring!$R$14)+IF(Data!$J15&lt;&gt;"",Scoring!$R$15)+IF(Data!$K15&lt;&gt;"",Scoring!$R$16)+IF(Data!$L15&lt;&gt;"",Scoring!$R$17)+IF(Data!$M15&lt;&gt;"",Scoring!$R$18)+IF(Data!$N15&lt;&gt;"",Scoring!$R$19)+IF(Data!$O15&lt;&gt;"",Scoring!$R$20)+IF(Data!$P15&lt;&gt;"",Scoring!$R$21)+IF(Data!$Q15&lt;&gt;"",Scoring!$R$22)+IF(Data!$R15&lt;&gt;"",Scoring!$R$23)+IF(Data!$S15&lt;&gt;"",Scoring!$R$24)+IF(Data!T15&lt;&gt;"",Scoring!$R$25)+IF(Data!$U15&lt;&gt;"",Scoring!$R$26)+IF(Data!$V15&lt;&gt;"",Scoring!$R$27)+IF(Data!$W15&lt;&gt;"",Scoring!$R$28)+IF(Data!$X15&lt;&gt;"",Scoring!$R$29)+IF(Data!$Y15&lt;&gt;"",Scoring!$R$30)+IF(Data!$Z15&lt;&gt;"",Scoring!$R$31)+IF(Data!$AA15&lt;&gt;"",Scoring!$R$32),"")</f>
        <v/>
      </c>
      <c r="BE15" s="105" t="str">
        <f>IF(BD15&lt;&gt;"",LOOKUP(BD15,Likelihoods!$A$7:$A$107,Likelihoods!P$7:P$107),"")</f>
        <v/>
      </c>
      <c r="BF15" s="102" t="str">
        <f>IF(AND(COUNTBLANK($B15:$E15)=3,COUNTBLANK($F15:$H15)=2,COUNTBLANK($I15:$J15)=1,COUNTBLANK($K15:$L15)=1,COUNTBLANK($M15:$N15)=1,COUNTBLANK($O15:$P15)=1,COUNTBLANK($Q15:$R15)=1,COUNTBLANK($S15:$T15)=1,COUNTBLANK($U15:$V15)=1,COUNTBLANK($W15:$AA15)=4),IF(Data!$B15&lt;&gt;"",Scoring!$S$7)+IF(Data!$C15&lt;&gt;"",Scoring!$S$8)+IF(Data!$D15&lt;&gt;"",Scoring!$S$9)+IF(Data!$E15&lt;&gt;"",Scoring!$S$10)+IF(Data!$F15&lt;&gt;"",Scoring!$S$11)+IF(Data!$G15&lt;&gt;"",Scoring!$S$12)+IF(Data!$H15&lt;&gt;"",Scoring!$S$13)+IF(Data!$I15&lt;&gt;"",Scoring!$S$14)+IF(Data!$J15&lt;&gt;"",Scoring!$S$15)+IF(Data!$K15&lt;&gt;"",Scoring!$S$16)+IF(Data!$L15&lt;&gt;"",Scoring!$S$17)+IF(Data!$M15&lt;&gt;"",Scoring!$S$18)+IF(Data!$N15&lt;&gt;"",Scoring!$S$19)+IF(Data!$O15&lt;&gt;"",Scoring!$S$20)+IF(Data!$P15&lt;&gt;"",Scoring!$S$21)+IF(Data!$Q15&lt;&gt;"",Scoring!$S$22)+IF(Data!$R15&lt;&gt;"",Scoring!$S$23)+IF(Data!$S15&lt;&gt;"",Scoring!$S$24)+IF(Data!T15&lt;&gt;"",Scoring!$S$25)+IF(Data!$U15&lt;&gt;"",Scoring!$S$26)+IF(Data!$V15&lt;&gt;"",Scoring!$S$27)+IF(Data!$W15&lt;&gt;"",Scoring!$S$28)+IF(Data!$X15&lt;&gt;"",Scoring!$S$29)+IF(Data!$Y15&lt;&gt;"",Scoring!$S$30)+IF(Data!$Z15&lt;&gt;"",Scoring!$S$31)+IF(Data!$AA15&lt;&gt;"",Scoring!$S$32),"")</f>
        <v/>
      </c>
      <c r="BG15" s="107" t="str">
        <f>IF(BF15&lt;&gt;"",LOOKUP(BF15,Likelihoods!$A$7:$A$107,Likelihoods!Q$7:Q$107),"")</f>
        <v/>
      </c>
      <c r="BH15" s="108" t="str">
        <f>IF(AND(COUNTBLANK($B15:$E15)=3,COUNTBLANK($F15:$H15)=2,COUNTBLANK($I15:$J15)=1,COUNTBLANK($K15:$L15)=1,COUNTBLANK($M15:$N15)=1,COUNTBLANK($O15:$P15)=1,COUNTBLANK($Q15:$R15)=1,COUNTBLANK($S15:$T15)=1,COUNTBLANK($U15:$V15)=1,COUNTBLANK($W15:$AA15)=4),IF(Data!$B15&lt;&gt;"",Scoring!$T$7)+IF(Data!$C15&lt;&gt;"",Scoring!$T$8)+IF(Data!$D15&lt;&gt;"",Scoring!$T$9)+IF(Data!$E15&lt;&gt;"",Scoring!$T$10)+IF(Data!$F15&lt;&gt;"",Scoring!$T$11)+IF(Data!$G15&lt;&gt;"",Scoring!$T$12)+IF(Data!$H15&lt;&gt;"",Scoring!$T$13)+IF(Data!$I15&lt;&gt;"",Scoring!$T$14)+IF(Data!$J15&lt;&gt;"",Scoring!$T$15)+IF(Data!$K15&lt;&gt;"",Scoring!$T$16)+IF(Data!$L15&lt;&gt;"",Scoring!$T$17)+IF(Data!$M15&lt;&gt;"",Scoring!$T$18)+IF(Data!$N15&lt;&gt;"",Scoring!$T$19)+IF(Data!$O15&lt;&gt;"",Scoring!$T$20)+IF(Data!$P15&lt;&gt;"",Scoring!$T$21)+IF(Data!$Q15&lt;&gt;"",Scoring!$T$22)+IF(Data!$R15&lt;&gt;"",Scoring!$T$23)+IF(Data!$S15&lt;&gt;"",Scoring!$T$24)+IF(Data!T15&lt;&gt;"",Scoring!$T$25)+IF(Data!$U15&lt;&gt;"",Scoring!$T$26)+IF(Data!$V15&lt;&gt;"",Scoring!$T$27)+IF(Data!$W15&lt;&gt;"",Scoring!$T$28)+IF(Data!$X15&lt;&gt;"",Scoring!$T$29)+IF(Data!$Y15&lt;&gt;"",Scoring!$T$30)+IF(Data!$Z15&lt;&gt;"",Scoring!$T$31)+IF(Data!$AA15&lt;&gt;"",Scoring!$T$32),"")</f>
        <v/>
      </c>
      <c r="BI15" s="105" t="str">
        <f>IF(BH15&lt;&gt;"",LOOKUP(BH15,Likelihoods!$A$7:$A$107,Likelihoods!R$7:R$107),"")</f>
        <v/>
      </c>
      <c r="BJ15" s="108" t="str">
        <f>IF(AND(COUNTBLANK($B15:$E15)=3,COUNTBLANK($F15:$H15)=2,COUNTBLANK($I15:$J15)=1,COUNTBLANK($K15:$L15)=1,COUNTBLANK($M15:$N15)=1,COUNTBLANK($O15:$P15)=1,COUNTBLANK($Q15:$R15)=1,COUNTBLANK($S15:$T15)=1,COUNTBLANK($U15:$V15)=1,COUNTBLANK($W15:$AA15)=4),IF(Data!$B15&lt;&gt;"",Scoring!$U$7)+IF(Data!$C15&lt;&gt;"",Scoring!$U$8)+IF(Data!$D15&lt;&gt;"",Scoring!$U$9)+IF(Data!$E15&lt;&gt;"",Scoring!$U$10)+IF(Data!$F15&lt;&gt;"",Scoring!$U$11)+IF(Data!$G15&lt;&gt;"",Scoring!$U$12)+IF(Data!$H15&lt;&gt;"",Scoring!$U$13)+IF(Data!$I15&lt;&gt;"",Scoring!$U$14)+IF(Data!$J15&lt;&gt;"",Scoring!$U$15)+IF(Data!$K15&lt;&gt;"",Scoring!$U$16)+IF(Data!$L15&lt;&gt;"",Scoring!$U$17)+IF(Data!$M15&lt;&gt;"",Scoring!$U$18)+IF(Data!$N15&lt;&gt;"",Scoring!$U$19)+IF(Data!$O15&lt;&gt;"",Scoring!$U$20)+IF(Data!$P15&lt;&gt;"",Scoring!$U$21)+IF(Data!$Q15&lt;&gt;"",Scoring!$U$22)+IF(Data!$R15&lt;&gt;"",Scoring!$U$23)+IF(Data!$S15&lt;&gt;"",Scoring!$U$24)+IF(Data!T15&lt;&gt;"",Scoring!$U$25)+IF(Data!$U15&lt;&gt;"",Scoring!$U$26)+IF(Data!$V15&lt;&gt;"",Scoring!$U$27)+IF(Data!$W15&lt;&gt;"",Scoring!$U$28)+IF(Data!$X15&lt;&gt;"",Scoring!$U$29)+IF(Data!$Y15&lt;&gt;"",Scoring!$U$30)+IF(Data!$Z15&lt;&gt;"",Scoring!$U$31)+IF(Data!$AA15&lt;&gt;"",Scoring!$U$32),"")</f>
        <v/>
      </c>
      <c r="BK15" s="106" t="str">
        <f>IF(BJ15&lt;&gt;"",LOOKUP(BJ15,Likelihoods!$A$7:$A$107,Likelihoods!S$7:S$107),"")</f>
        <v/>
      </c>
      <c r="BL15" s="8"/>
      <c r="BM15" s="8"/>
      <c r="BN15" s="8"/>
      <c r="BO15" s="8"/>
      <c r="BP15" s="8"/>
      <c r="BQ15" s="8"/>
      <c r="BR15" s="8"/>
      <c r="BS15" s="8"/>
      <c r="BT15" s="8"/>
      <c r="BU15" s="8"/>
      <c r="BV15" s="8"/>
      <c r="BW15" s="8"/>
      <c r="BX15" s="8"/>
      <c r="BY15" s="8"/>
    </row>
    <row r="16" spans="1:77" ht="14.25" x14ac:dyDescent="0.2">
      <c r="A16" s="68"/>
      <c r="B16" s="101"/>
      <c r="C16" s="102"/>
      <c r="D16" s="102"/>
      <c r="E16" s="102"/>
      <c r="F16" s="101"/>
      <c r="G16" s="102"/>
      <c r="H16" s="103"/>
      <c r="I16" s="102"/>
      <c r="J16" s="102"/>
      <c r="K16" s="101"/>
      <c r="L16" s="103"/>
      <c r="M16" s="102"/>
      <c r="N16" s="103"/>
      <c r="O16" s="101"/>
      <c r="P16" s="103"/>
      <c r="Q16" s="102"/>
      <c r="R16" s="102"/>
      <c r="S16" s="101"/>
      <c r="T16" s="103"/>
      <c r="U16" s="101"/>
      <c r="V16" s="103"/>
      <c r="W16" s="102"/>
      <c r="X16" s="102"/>
      <c r="Y16" s="102"/>
      <c r="Z16" s="102"/>
      <c r="AA16" s="102"/>
      <c r="AB16" s="104" t="str">
        <f>IF(AND(COUNTBLANK($B16:$E16)=3,COUNTBLANK($F16:$H16)=2,COUNTBLANK($I16:$J16)=1,COUNTBLANK($K16:$L16)=1,COUNTBLANK($M16:$N16)=1,COUNTBLANK($O16:$P16)=1,COUNTBLANK($Q16:$R16)=1,COUNTBLANK($S16:$T16)=1,COUNTBLANK($U16:$V16)=1,COUNTBLANK($W16:$AA16)=4),IF(Data!$B16&lt;&gt;"",Scoring!$D$7)+IF(Data!$C16&lt;&gt;"",Scoring!$D$8)+IF(Data!$D16&lt;&gt;"",Scoring!$D$9)+IF(Data!$E16&lt;&gt;"",Scoring!$D$10)+IF(Data!$F16&lt;&gt;"",Scoring!$D$11)+IF(Data!$G16&lt;&gt;"",Scoring!$D$12)+IF(Data!$H16&lt;&gt;"",Scoring!$D$13)+IF(Data!$I16&lt;&gt;"",Scoring!$D$14)+IF(Data!$J16&lt;&gt;"",Scoring!$D$15)+IF(Data!$K16&lt;&gt;"",Scoring!$D$16)+IF(Data!$L16&lt;&gt;"",Scoring!$D$17)+IF(Data!$M16&lt;&gt;"",Scoring!$D$18)+IF(Data!$N16&lt;&gt;"",Scoring!$D$19)+IF(Data!$O16&lt;&gt;"",Scoring!$D$20)+IF(Data!$P16&lt;&gt;"",Scoring!$D$21)+IF(Data!$Q16&lt;&gt;"",Scoring!$D$22)+IF(Data!$R16&lt;&gt;"",Scoring!$D$23)+IF(Data!$S16&lt;&gt;"",Scoring!$D$24)+IF(Data!T16&lt;&gt;"",Scoring!$D$25)+IF(Data!$U16&lt;&gt;"",Scoring!$D$26)+IF(Data!$V16&lt;&gt;"",Scoring!$D$27)+IF(Data!$W16&lt;&gt;"",Scoring!$D$28)+IF(Data!$X16&lt;&gt;"",Scoring!$D$29)+IF(Data!$Y16&lt;&gt;"",Scoring!$D$30)+IF(Data!$Z16&lt;&gt;"",Scoring!$D$31)+IF(Data!$AA16&lt;&gt;"",Scoring!$D$32),"")</f>
        <v/>
      </c>
      <c r="AC16" s="105" t="str">
        <f>IF(AB16&lt;&gt;"",LOOKUP(AB16,Likelihoods!$A$7:$A$107,Likelihoods!B$7:B$107),"")</f>
        <v/>
      </c>
      <c r="AD16" s="264" t="str">
        <f>IF(AND(COUNTBLANK($B16:$E16)=3,COUNTBLANK($F16:$H16)=2,COUNTBLANK($I16:$J16)=1,COUNTBLANK($K16:$L16)=1,COUNTBLANK($M16:$N16)=1,COUNTBLANK($O16:$P16)=1,COUNTBLANK($Q16:$R16)=1,COUNTBLANK($S16:$T16)=1,COUNTBLANK($U16:$V16)=1,COUNTBLANK($W16:$AA16)=4),IF(Data!$B16&lt;&gt;"",Scoring!$E$7)+IF(Data!$C16&lt;&gt;"",Scoring!$E$8)+IF(Data!$D16&lt;&gt;"",Scoring!$E$9)+IF(Data!$E16&lt;&gt;"",Scoring!$E$10)+IF(Data!$F16&lt;&gt;"",Scoring!$E$11)+IF(Data!$G16&lt;&gt;"",Scoring!$E$12)+IF(Data!$H16&lt;&gt;"",Scoring!$E$13)+IF(Data!$I16&lt;&gt;"",Scoring!$E$14)+IF(Data!$J16&lt;&gt;"",Scoring!$E$15)+IF(Data!$K16&lt;&gt;"",Scoring!$E$16)+IF(Data!$L16&lt;&gt;"",Scoring!$E$17)+IF(Data!$M16&lt;&gt;"",Scoring!$E$18)+IF(Data!$N16&lt;&gt;"",Scoring!$E$19)+IF(Data!$O16&lt;&gt;"",Scoring!$E$20)+IF(Data!$P16&lt;&gt;"",Scoring!$E$21)+IF(Data!$Q16&lt;&gt;"",Scoring!$E$22)+IF(Data!$R16&lt;&gt;"",Scoring!$E$23)+IF(Data!$S16&lt;&gt;"",Scoring!$E$24)+IF(Data!V16&lt;&gt;"",Scoring!$E$25)+IF(Data!$U16&lt;&gt;"",Scoring!$E$26)+IF(Data!$V16&lt;&gt;"",Scoring!$E$27)+IF(Data!$W16&lt;&gt;"",Scoring!$E$28)+IF(Data!$X16&lt;&gt;"",Scoring!$E$29)+IF(Data!$Y16&lt;&gt;"",Scoring!$E$30)+IF(Data!$Z16&lt;&gt;"",Scoring!$E$31)+IF(Data!$AA16&lt;&gt;"",Scoring!$E$32),"")</f>
        <v/>
      </c>
      <c r="AE16" s="107" t="str">
        <f>IF(AD16&lt;&gt;"",LOOKUP(AD16,Likelihoods!$A$7:$A$107,Likelihoods!C$7:C$107),"")</f>
        <v/>
      </c>
      <c r="AF16" s="108" t="str">
        <f>IF(AND(COUNTBLANK($B16:$E16)=3,COUNTBLANK($F16:$H16)=2,COUNTBLANK($I16:$J16)=1,COUNTBLANK($K16:$L16)=1,COUNTBLANK($M16:$N16)=1,COUNTBLANK($O16:$P16)=1,COUNTBLANK($Q16:$R16)=1,COUNTBLANK($S16:$T16)=1,COUNTBLANK($U16:$V16)=1,COUNTBLANK($W16:$AA16)=4),IF(Data!$B16&lt;&gt;"",Scoring!$F$7)+IF(Data!$C16&lt;&gt;"",Scoring!$F$8)+IF(Data!$D16&lt;&gt;"",Scoring!$F$9)+IF(Data!$E16&lt;&gt;"",Scoring!$F$10)+IF(Data!$F16&lt;&gt;"",Scoring!$F$11)+IF(Data!$G16&lt;&gt;"",Scoring!$F$12)+IF(Data!$H16&lt;&gt;"",Scoring!$F$13)+IF(Data!$I16&lt;&gt;"",Scoring!$F$14)+IF(Data!$J16&lt;&gt;"",Scoring!$F$15)+IF(Data!$K16&lt;&gt;"",Scoring!$F$16)+IF(Data!$L16&lt;&gt;"",Scoring!$F$17)+IF(Data!$M16&lt;&gt;"",Scoring!$F$18)+IF(Data!$N16&lt;&gt;"",Scoring!$F$19)+IF(Data!$O16&lt;&gt;"",Scoring!$F$20)+IF(Data!$P16&lt;&gt;"",Scoring!$F$21)+IF(Data!$Q16&lt;&gt;"",Scoring!$F$22)+IF(Data!$R16&lt;&gt;"",Scoring!$F$23)+IF(Data!$S16&lt;&gt;"",Scoring!$F$24)+IF(Data!T16&lt;&gt;"",Scoring!$F$25)+IF(Data!$U16&lt;&gt;"",Scoring!$F$26)+IF(Data!$V16&lt;&gt;"",Scoring!$F$27)+IF(Data!$W16&lt;&gt;"",Scoring!$F$28)+IF(Data!$X16&lt;&gt;"",Scoring!$F$29)+IF(Data!$Y16&lt;&gt;"",Scoring!$F$30)+IF(Data!$Z16&lt;&gt;"",Scoring!$F$31)+IF(Data!$AA16&lt;&gt;"",Scoring!$F$32),"")</f>
        <v/>
      </c>
      <c r="AG16" s="105" t="str">
        <f>IF(AF16&lt;&gt;"",LOOKUP(AF16,Likelihoods!$A$7:$A$107,Likelihoods!D$7:D$107),"")</f>
        <v/>
      </c>
      <c r="AH16" s="108" t="str">
        <f>IF(AND(COUNTBLANK($B16:$E16)=3,COUNTBLANK($F16:$H16)=2,COUNTBLANK($I16:$J16)=1,COUNTBLANK($K16:$L16)=1,COUNTBLANK($M16:$N16)=1,COUNTBLANK($O16:$P16)=1,COUNTBLANK($Q16:$R16)=1,COUNTBLANK($S16:$T16)=1,COUNTBLANK($U16:$V16)=1,COUNTBLANK($W16:$AA16)=4),IF(Data!$B16&lt;&gt;"",Scoring!$G$7)+IF(Data!$C16&lt;&gt;"",Scoring!$G$8)+IF(Data!$D16&lt;&gt;"",Scoring!$G$9)+IF(Data!$E16&lt;&gt;"",Scoring!$G$10)+IF(Data!$F16&lt;&gt;"",Scoring!$G$11)+IF(Data!$G16&lt;&gt;"",Scoring!$G$12)+IF(Data!$H16&lt;&gt;"",Scoring!$G$13)+IF(Data!$I16&lt;&gt;"",Scoring!$G$14)+IF(Data!$J16&lt;&gt;"",Scoring!$G$15)+IF(Data!$K16&lt;&gt;"",Scoring!$G$16)+IF(Data!$L16&lt;&gt;"",Scoring!$G$17)+IF(Data!$M16&lt;&gt;"",Scoring!$G$18)+IF(Data!$N16&lt;&gt;"",Scoring!$G$19)+IF(Data!$O16&lt;&gt;"",Scoring!$G$20)+IF(Data!$P16&lt;&gt;"",Scoring!$G$21)+IF(Data!$Q16&lt;&gt;"",Scoring!$G$22)+IF(Data!$R16&lt;&gt;"",Scoring!$G$23)+IF(Data!$S16&lt;&gt;"",Scoring!$G$24)+IF(Data!T16&lt;&gt;"",Scoring!$G$25)+IF(Data!$U16&lt;&gt;"",Scoring!$G$26)+IF(Data!$V16&lt;&gt;"",Scoring!$G$27)+IF(Data!$W16&lt;&gt;"",Scoring!$G$28)+IF(Data!$X16&lt;&gt;"",Scoring!$G$29)+IF(Data!$Y16&lt;&gt;"",Scoring!$G$30)+IF(Data!$Z16&lt;&gt;"",Scoring!$G$31)+IF(Data!$AA16&lt;&gt;"",Scoring!$G$32),"")</f>
        <v/>
      </c>
      <c r="AI16" s="106" t="str">
        <f>IF(AH16&lt;&gt;"",LOOKUP(AH16,Likelihoods!$A$7:$A$107,Likelihoods!E$7:E$107),"")</f>
        <v/>
      </c>
      <c r="AJ16" s="104" t="str">
        <f>IF(AND(COUNTBLANK($B16:$E16)=3,COUNTBLANK($F16:$H16)=2,COUNTBLANK($I16:$J16)=1,COUNTBLANK($K16:$L16)=1,COUNTBLANK($M16:$N16)=1,COUNTBLANK($O16:$P16)=1,COUNTBLANK($Q16:$R16)=1,COUNTBLANK($S16:$T16)=1,COUNTBLANK($U16:$V16)=1,COUNTBLANK($W16:$AA16)=4),IF(Data!$B16&lt;&gt;"",Scoring!$H$7)+IF(Data!$C16&lt;&gt;"",Scoring!$H$8)+IF(Data!$D16&lt;&gt;"",Scoring!$H$9)+IF(Data!$E16&lt;&gt;"",Scoring!$H$10)+IF(Data!$F16&lt;&gt;"",Scoring!$H$11)+IF(Data!$G16&lt;&gt;"",Scoring!$H$12)+IF(Data!$H16&lt;&gt;"",Scoring!$H$13)+IF(Data!$I16&lt;&gt;"",Scoring!$H$14)+IF(Data!$J16&lt;&gt;"",Scoring!$H$15)+IF(Data!$K16&lt;&gt;"",Scoring!$H$16)+IF(Data!$L16&lt;&gt;"",Scoring!$H$17)+IF(Data!$M16&lt;&gt;"",Scoring!$H$18)+IF(Data!$N16&lt;&gt;"",Scoring!$H$19)+IF(Data!$O16&lt;&gt;"",Scoring!$H$20)+IF(Data!$P16&lt;&gt;"",Scoring!$H$21)+IF(Data!$Q16&lt;&gt;"",Scoring!$H$22)+IF(Data!$R16&lt;&gt;"",Scoring!$H$23)+IF(Data!$S16&lt;&gt;"",Scoring!$H$24)+IF(Data!T16&lt;&gt;"",Scoring!$H$25)+IF(Data!$U16&lt;&gt;"",Scoring!$H$26)+IF(Data!$V16&lt;&gt;"",Scoring!$H$27)+IF(Data!$W16&lt;&gt;"",Scoring!$H$28)+IF(Data!$X16&lt;&gt;"",Scoring!$H$29)+IF(Data!$Y16&lt;&gt;"",Scoring!$H$30)+IF(Data!$Z16&lt;&gt;"",Scoring!$H$31)+IF(Data!$AA16&lt;&gt;"",Scoring!$H$32),"")</f>
        <v/>
      </c>
      <c r="AK16" s="105" t="str">
        <f>IF(AJ16&lt;&gt;"",LOOKUP(AJ16,Likelihoods!$A$7:$A$107,Likelihoods!F$7:F$107),"")</f>
        <v/>
      </c>
      <c r="AL16" s="102" t="str">
        <f>IF(AND(COUNTBLANK($B16:$E16)=3,COUNTBLANK($F16:$H16)=2,COUNTBLANK($I16:$J16)=1,COUNTBLANK($K16:$L16)=1,COUNTBLANK($M16:$N16)=1,COUNTBLANK($O16:$P16)=1,COUNTBLANK($Q16:$R16)=1,COUNTBLANK($S16:$T16)=1,COUNTBLANK($U16:$V16)=1,COUNTBLANK($W16:$AA16)=4),IF(Data!$B16&lt;&gt;"",Scoring!$I$7)+IF(Data!$C16&lt;&gt;"",Scoring!$I$8)+IF(Data!$D16&lt;&gt;"",Scoring!$I$9)+IF(Data!$E16&lt;&gt;"",Scoring!$I$10)+IF(Data!$F16&lt;&gt;"",Scoring!$I$11)+IF(Data!$G16&lt;&gt;"",Scoring!$I$12)+IF(Data!$H16&lt;&gt;"",Scoring!$I$13)+IF(Data!$I16&lt;&gt;"",Scoring!$I$14)+IF(Data!$J16&lt;&gt;"",Scoring!$I$15)+IF(Data!$K16&lt;&gt;"",Scoring!$I$16)+IF(Data!$L16&lt;&gt;"",Scoring!$I$17)+IF(Data!$M16&lt;&gt;"",Scoring!$I$18)+IF(Data!$N16&lt;&gt;"",Scoring!$I$19)+IF(Data!$O16&lt;&gt;"",Scoring!$I$20)+IF(Data!$P16&lt;&gt;"",Scoring!$I$21)+IF(Data!$Q16&lt;&gt;"",Scoring!$I$22)+IF(Data!$R16&lt;&gt;"",Scoring!$I$23)+IF(Data!$S16&lt;&gt;"",Scoring!$I$24)+IF(Data!T16&lt;&gt;"",Scoring!$I$25)+IF(Data!$U16&lt;&gt;"",Scoring!$I$26)+IF(Data!$V16&lt;&gt;"",Scoring!$I$27)+IF(Data!$W16&lt;&gt;"",Scoring!$I$28)+IF(Data!$X16&lt;&gt;"",Scoring!$I$29)+IF(Data!$Y16&lt;&gt;"",Scoring!$I$30)+IF(Data!$Z16&lt;&gt;"",Scoring!$I$31)+IF(Data!$AA16&lt;&gt;"",Scoring!$I$32),"")</f>
        <v/>
      </c>
      <c r="AM16" s="107" t="str">
        <f>IF(AL16&lt;&gt;"",LOOKUP(AL16,Likelihoods!$A$7:$A$107,Likelihoods!G$7:G$107),"")</f>
        <v/>
      </c>
      <c r="AN16" s="281" t="str">
        <f>IF(AND(COUNTBLANK($B16:$E16)=3,COUNTBLANK($F16:$H16)=2,COUNTBLANK($I16:$J16)=1,COUNTBLANK($K16:$L16)=1,COUNTBLANK($M16:$N16)=1,COUNTBLANK($O16:$P16)=1,COUNTBLANK($Q16:$R16)=1,COUNTBLANK($S16:$T16)=1,COUNTBLANK($U16:$V16)=1,COUNTBLANK($W16:$AA16)=4),IF(Data!$B16&lt;&gt;"",Scoring!$J$7)+IF(Data!$C16&lt;&gt;"",Scoring!$J$8)+IF(Data!$D16&lt;&gt;"",Scoring!$J$9)+IF(Data!$E16&lt;&gt;"",Scoring!$J$10)+IF(Data!$F16&lt;&gt;"",Scoring!$J$11)+IF(Data!$G16&lt;&gt;"",Scoring!$J$12)+IF(Data!$H16&lt;&gt;"",Scoring!$J$13)+IF(Data!$I16&lt;&gt;"",Scoring!$J$14)+IF(Data!$J16&lt;&gt;"",Scoring!$J$15)+IF(Data!$K16&lt;&gt;"",Scoring!$J$16)+IF(Data!$L16&lt;&gt;"",Scoring!$J$17)+IF(Data!$M16&lt;&gt;"",Scoring!$J$18)+IF(Data!$N16&lt;&gt;"",Scoring!$J$19)+IF(Data!$O16&lt;&gt;"",Scoring!$J$20)+IF(Data!$P16&lt;&gt;"",Scoring!$J$21)+IF(Data!$Q16&lt;&gt;"",Scoring!$J$22)+IF(Data!$R16&lt;&gt;"",Scoring!$J$23)+IF(Data!$S16&lt;&gt;"",Scoring!$J$24)+IF(Data!AF16&lt;&gt;"",Scoring!$J$25)+IF(Data!$U16&lt;&gt;"",Scoring!$J$26)+IF(Data!$V16&lt;&gt;"",Scoring!$J$27)+IF(Data!$W16&lt;&gt;"",Scoring!$J$28)+IF(Data!$X16&lt;&gt;"",Scoring!$J$29)+IF(Data!$Y16&lt;&gt;"",Scoring!$J$30)+IF(Data!$Z16&lt;&gt;"",Scoring!$J$31)+IF(Data!$AA16&lt;&gt;"",Scoring!$J$32),"")</f>
        <v/>
      </c>
      <c r="AO16" s="276" t="str">
        <f>IF(AN16&lt;&gt;"",LOOKUP(AN16,Likelihoods!$A$7:$A$107,Likelihoods!H$7:H$107),"")</f>
        <v/>
      </c>
      <c r="AP16" s="264" t="str">
        <f>IF(AND(COUNTBLANK($B16:$E16)=3,COUNTBLANK($F16:$H16)=2,COUNTBLANK($I16:$J16)=1,COUNTBLANK($K16:$L16)=1,COUNTBLANK($M16:$N16)=1,COUNTBLANK($O16:$P16)=1,COUNTBLANK($Q16:$R16)=1,COUNTBLANK($S16:$T16)=1,COUNTBLANK($U16:$V16)=1,COUNTBLANK($W16:$AA16)=4),IF(Data!$B16&lt;&gt;"",Scoring!$K$7)+IF(Data!$C16&lt;&gt;"",Scoring!$K$8)+IF(Data!$D16&lt;&gt;"",Scoring!$K$9)+IF(Data!$E16&lt;&gt;"",Scoring!$K$10)+IF(Data!$F16&lt;&gt;"",Scoring!$K$11)+IF(Data!$G16&lt;&gt;"",Scoring!$K$12)+IF(Data!$H16&lt;&gt;"",Scoring!$K$13)+IF(Data!$I16&lt;&gt;"",Scoring!$K$14)+IF(Data!$J16&lt;&gt;"",Scoring!$K$15)+IF(Data!$K16&lt;&gt;"",Scoring!$K$16)+IF(Data!$L16&lt;&gt;"",Scoring!$K$17)+IF(Data!$M16&lt;&gt;"",Scoring!$K$18)+IF(Data!$N16&lt;&gt;"",Scoring!$K$19)+IF(Data!$O16&lt;&gt;"",Scoring!$K$20)+IF(Data!$P16&lt;&gt;"",Scoring!$K$21)+IF(Data!$Q16&lt;&gt;"",Scoring!$K$22)+IF(Data!$R16&lt;&gt;"",Scoring!$K$23)+IF(Data!$S16&lt;&gt;"",Scoring!$K$24)+IF(Data!AH16&lt;&gt;"",Scoring!$K$25)+IF(Data!$U16&lt;&gt;"",Scoring!$K$26)+IF(Data!$V16&lt;&gt;"",Scoring!$K$27)+IF(Data!$W16&lt;&gt;"",Scoring!$K$28)+IF(Data!$X16&lt;&gt;"",Scoring!$K$29)+IF(Data!$Y16&lt;&gt;"",Scoring!$K$30)+IF(Data!$Z16&lt;&gt;"",Scoring!$K$31)+IF(Data!$AA16&lt;&gt;"",Scoring!$K$32),"")</f>
        <v/>
      </c>
      <c r="AQ16" s="107" t="str">
        <f>IF(AP16&lt;&gt;"",LOOKUP(AP16,Likelihoods!$A$7:$A$107,Likelihoods!I$7:I$107),"")</f>
        <v/>
      </c>
      <c r="AR16" s="281" t="str">
        <f>IF(AND(COUNTBLANK($B16:$E16)=3,COUNTBLANK($F16:$H16)=2,COUNTBLANK($I16:$J16)=1,COUNTBLANK($K16:$L16)=1,COUNTBLANK($M16:$N16)=1,COUNTBLANK($O16:$P16)=1,COUNTBLANK($Q16:$R16)=1,COUNTBLANK($S16:$T16)=1,COUNTBLANK($U16:$V16)=1,COUNTBLANK($W16:$AA16)=4),IF(Data!$B16&lt;&gt;"",Scoring!$L$7)+IF(Data!$C16&lt;&gt;"",Scoring!$L$8)+IF(Data!$D16&lt;&gt;"",Scoring!$L$9)+IF(Data!$E16&lt;&gt;"",Scoring!$L$10)+IF(Data!$F16&lt;&gt;"",Scoring!$L$11)+IF(Data!$G16&lt;&gt;"",Scoring!$L$12)+IF(Data!$H16&lt;&gt;"",Scoring!$L$13)+IF(Data!$I16&lt;&gt;"",Scoring!$L$14)+IF(Data!$J16&lt;&gt;"",Scoring!$L$15)+IF(Data!$K16&lt;&gt;"",Scoring!$L$16)+IF(Data!$L16&lt;&gt;"",Scoring!$L$17)+IF(Data!$M16&lt;&gt;"",Scoring!$L$18)+IF(Data!$N16&lt;&gt;"",Scoring!$L$19)+IF(Data!$O16&lt;&gt;"",Scoring!$L$20)+IF(Data!$P16&lt;&gt;"",Scoring!$L$21)+IF(Data!$Q16&lt;&gt;"",Scoring!$L$22)+IF(Data!$R16&lt;&gt;"",Scoring!$L$23)+IF(Data!$S16&lt;&gt;"",Scoring!$L$24)+IF(Data!AJ16&lt;&gt;"",Scoring!$L$25)+IF(Data!$U16&lt;&gt;"",Scoring!$L$26)+IF(Data!$V16&lt;&gt;"",Scoring!$L$27)+IF(Data!$W16&lt;&gt;"",Scoring!$L$28)+IF(Data!$X16&lt;&gt;"",Scoring!$L$29)+IF(Data!$Y16&lt;&gt;"",Scoring!$L$30)+IF(Data!$Z16&lt;&gt;"",Scoring!$L$31)+IF(Data!$AA16&lt;&gt;"",Scoring!$L$32),"")</f>
        <v/>
      </c>
      <c r="AS16" s="105" t="str">
        <f>IF(AR16&lt;&gt;"",LOOKUP(AR16,Likelihoods!$A$7:$A$107,Likelihoods!J$7:J$107),"")</f>
        <v/>
      </c>
      <c r="AT16" s="108" t="str">
        <f>IF(AND(COUNTBLANK($B16:$E16)=3,COUNTBLANK($F16:$H16)=2,COUNTBLANK($I16:$J16)=1,COUNTBLANK($K16:$L16)=1,COUNTBLANK($M16:$N16)=1,COUNTBLANK($O16:$P16)=1,COUNTBLANK($Q16:$R16)=1,COUNTBLANK($S16:$T16)=1,COUNTBLANK($U16:$V16)=1,COUNTBLANK($W16:$AA16)=4),IF(Data!$B16&lt;&gt;"",Scoring!$M$7)+IF(Data!$C16&lt;&gt;"",Scoring!$M$8)+IF(Data!$D16&lt;&gt;"",Scoring!$M$9)+IF(Data!$E16&lt;&gt;"",Scoring!$M$10)+IF(Data!$F16&lt;&gt;"",Scoring!$M$11)+IF(Data!$G16&lt;&gt;"",Scoring!$M$12)+IF(Data!$H16&lt;&gt;"",Scoring!$M$13)+IF(Data!$I16&lt;&gt;"",Scoring!$M$14)+IF(Data!$J16&lt;&gt;"",Scoring!$M$15)+IF(Data!$K16&lt;&gt;"",Scoring!$M$16)+IF(Data!$L16&lt;&gt;"",Scoring!$M$17)+IF(Data!$M16&lt;&gt;"",Scoring!$M$18)+IF(Data!$N16&lt;&gt;"",Scoring!$M$19)+IF(Data!$O16&lt;&gt;"",Scoring!$M$20)+IF(Data!$P16&lt;&gt;"",Scoring!$M$21)+IF(Data!$Q16&lt;&gt;"",Scoring!$M$22)+IF(Data!$R16&lt;&gt;"",Scoring!$M$23)+IF(Data!$S16&lt;&gt;"",Scoring!$M$24)+IF(Data!T16&lt;&gt;"",Scoring!$M$25)+IF(Data!$U16&lt;&gt;"",Scoring!$M$26)+IF(Data!$V16&lt;&gt;"",Scoring!$M$27)+IF(Data!$W16&lt;&gt;"",Scoring!$M$28)+IF(Data!$X16&lt;&gt;"",Scoring!$M$29)+IF(Data!$Y16&lt;&gt;"",Scoring!$M$30)+IF(Data!$Z16&lt;&gt;"",Scoring!$M$31)+IF(Data!$AA16&lt;&gt;"",Scoring!$M$32),"")</f>
        <v/>
      </c>
      <c r="AU16" s="105" t="str">
        <f>IF(AT16&lt;&gt;"",LOOKUP(AT16,Likelihoods!$A$7:$A$107,Likelihoods!K$7:K$107),"")</f>
        <v/>
      </c>
      <c r="AV16" s="108" t="str">
        <f>IF(AND(COUNTBLANK($B16:$E16)=3,COUNTBLANK($F16:$H16)=2,COUNTBLANK($I16:$J16)=1,COUNTBLANK($K16:$L16)=1,COUNTBLANK($M16:$N16)=1,COUNTBLANK($O16:$P16)=1,COUNTBLANK($Q16:$R16)=1,COUNTBLANK($S16:$T16)=1,COUNTBLANK($U16:$V16)=1,COUNTBLANK($W16:$AA16)=4),IF(Data!$B16&lt;&gt;"",Scoring!$N$7)+IF(Data!$C16&lt;&gt;"",Scoring!$N$8)+IF(Data!$D16&lt;&gt;"",Scoring!$N$9)+IF(Data!$E16&lt;&gt;"",Scoring!$N$10)+IF(Data!$F16&lt;&gt;"",Scoring!$N$11)+IF(Data!$G16&lt;&gt;"",Scoring!$N$12)+IF(Data!$H16&lt;&gt;"",Scoring!$N$13)+IF(Data!$I16&lt;&gt;"",Scoring!$N$14)+IF(Data!$J16&lt;&gt;"",Scoring!$N$15)+IF(Data!$K16&lt;&gt;"",Scoring!$N$16)+IF(Data!$L16&lt;&gt;"",Scoring!$N$17)+IF(Data!$M16&lt;&gt;"",Scoring!$N$18)+IF(Data!$N16&lt;&gt;"",Scoring!$N$19)+IF(Data!$O16&lt;&gt;"",Scoring!$N$20)+IF(Data!$P16&lt;&gt;"",Scoring!$N$21)+IF(Data!$Q16&lt;&gt;"",Scoring!$N$22)+IF(Data!$R16&lt;&gt;"",Scoring!$N$23)+IF(Data!$S16&lt;&gt;"",Scoring!$N$24)+IF(Data!T16&lt;&gt;"",Scoring!$N$25)+IF(Data!$U16&lt;&gt;"",Scoring!$N$26)+IF(Data!$V16&lt;&gt;"",Scoring!$N$27)+IF(Data!$W16&lt;&gt;"",Scoring!$N$28)+IF(Data!$X16&lt;&gt;"",Scoring!$N$29)+IF(Data!$Y16&lt;&gt;"",Scoring!$N$30)+IF(Data!$Z16&lt;&gt;"",Scoring!$N$31)+IF(Data!$AA16&lt;&gt;"",Scoring!$N$32),"")</f>
        <v/>
      </c>
      <c r="AW16" s="106" t="str">
        <f>IF(AV16&lt;&gt;"",LOOKUP(AV16,Likelihoods!$A$7:$A$107,Likelihoods!L$7:L$107),"")</f>
        <v/>
      </c>
      <c r="AX16" s="104" t="str">
        <f>IF(AND(COUNTBLANK($B16:$E16)=3,COUNTBLANK($F16:$H16)=2,COUNTBLANK($I16:$J16)=1,COUNTBLANK($K16:$L16)=1,COUNTBLANK($M16:$N16)=1,COUNTBLANK($O16:$P16)=1,COUNTBLANK($Q16:$R16)=1,COUNTBLANK($S16:$T16)=1,COUNTBLANK($U16:$V16)=1,COUNTBLANK($W16:$AA16)=4),IF(Data!$B16&lt;&gt;"",Scoring!$O$7)+IF(Data!$C16&lt;&gt;"",Scoring!$O$8)+IF(Data!$D16&lt;&gt;"",Scoring!$O$9)+IF(Data!$E16&lt;&gt;"",Scoring!$O$10)+IF(Data!$F16&lt;&gt;"",Scoring!$O$11)+IF(Data!$G16&lt;&gt;"",Scoring!$O$12)+IF(Data!$H16&lt;&gt;"",Scoring!$O$13)+IF(Data!$I16&lt;&gt;"",Scoring!$O$14)+IF(Data!$J16&lt;&gt;"",Scoring!$O$15)+IF(Data!$K16&lt;&gt;"",Scoring!$O$16)+IF(Data!$L16&lt;&gt;"",Scoring!$O$17)+IF(Data!$M16&lt;&gt;"",Scoring!$O$18)+IF(Data!$N16&lt;&gt;"",Scoring!$O$19)+IF(Data!$O16&lt;&gt;"",Scoring!$O$20)+IF(Data!$P16&lt;&gt;"",Scoring!$O$21)+IF(Data!$Q16&lt;&gt;"",Scoring!$O$22)+IF(Data!$R16&lt;&gt;"",Scoring!$O$23)+IF(Data!$S16&lt;&gt;"",Scoring!$O$24)+IF(Data!T16&lt;&gt;"",Scoring!$O$25)+IF(Data!$U16&lt;&gt;"",Scoring!$O$26)+IF(Data!$V16&lt;&gt;"",Scoring!$O$27)+IF(Data!$W16&lt;&gt;"",Scoring!$O$28)+IF(Data!$X16&lt;&gt;"",Scoring!$O$29)+IF(Data!$Y16&lt;&gt;"",Scoring!$O$30)+IF(Data!$Z16&lt;&gt;"",Scoring!$O$31)+IF(Data!$AA16&lt;&gt;"",Scoring!$O$32),"")</f>
        <v/>
      </c>
      <c r="AY16" s="107" t="str">
        <f>IF(AX16&lt;&gt;"",LOOKUP(AX16,Likelihoods!$A$7:$A$107,Likelihoods!M$7:M$107),"")</f>
        <v/>
      </c>
      <c r="AZ16" s="108" t="str">
        <f>IF(AND(COUNTBLANK($B16:$E16)=3,COUNTBLANK($F16:$H16)=2,COUNTBLANK($I16:$J16)=1,COUNTBLANK($K16:$L16)=1,COUNTBLANK($M16:$N16)=1,COUNTBLANK($O16:$P16)=1,COUNTBLANK($Q16:$R16)=1,COUNTBLANK($S16:$T16)=1,COUNTBLANK($U16:$V16)=1,COUNTBLANK($W16:$AA16)=4),IF(Data!$B16&lt;&gt;"",Scoring!$P$7)+IF(Data!$C16&lt;&gt;"",Scoring!$P$8)+IF(Data!$D16&lt;&gt;"",Scoring!$P$9)+IF(Data!$E16&lt;&gt;"",Scoring!$P$10)+IF(Data!$F16&lt;&gt;"",Scoring!$P$11)+IF(Data!$G16&lt;&gt;"",Scoring!$P$12)+IF(Data!$H16&lt;&gt;"",Scoring!$P$13)+IF(Data!$I16&lt;&gt;"",Scoring!$P$14)+IF(Data!$J16&lt;&gt;"",Scoring!$P$15)+IF(Data!$K16&lt;&gt;"",Scoring!$P$16)+IF(Data!$L16&lt;&gt;"",Scoring!$P$17)+IF(Data!$M16&lt;&gt;"",Scoring!$P$18)+IF(Data!$N16&lt;&gt;"",Scoring!$P$19)+IF(Data!$O16&lt;&gt;"",Scoring!$P$20)+IF(Data!$P16&lt;&gt;"",Scoring!$P$21)+IF(Data!$Q16&lt;&gt;"",Scoring!$P$22)+IF(Data!$R16&lt;&gt;"",Scoring!$P$23)+IF(Data!$S16&lt;&gt;"",Scoring!$P$24)+IF(Data!T16&lt;&gt;"",Scoring!$P$25)+IF(Data!$U16&lt;&gt;"",Scoring!$P$26)+IF(Data!$V16&lt;&gt;"",Scoring!$P$27)+IF(Data!$W16&lt;&gt;"",Scoring!$P$28)+IF(Data!$X16&lt;&gt;"",Scoring!$P$29)+IF(Data!$Y16&lt;&gt;"",Scoring!$P$30)+IF(Data!$Z16&lt;&gt;"",Scoring!$P$31)+IF(Data!$AA16&lt;&gt;"",Scoring!$P$32),"")</f>
        <v/>
      </c>
      <c r="BA16" s="105" t="str">
        <f>IF(AZ16&lt;&gt;"",LOOKUP(AZ16,Likelihoods!$A$7:$A$107,Likelihoods!N$7:N$107),"")</f>
        <v/>
      </c>
      <c r="BB16" s="102" t="str">
        <f>IF(AND(COUNTBLANK($B16:$E16)=3,COUNTBLANK($F16:$H16)=2,COUNTBLANK($I16:$J16)=1,COUNTBLANK($K16:$L16)=1,COUNTBLANK($M16:$N16)=1,COUNTBLANK($O16:$P16)=1,COUNTBLANK($Q16:$R16)=1,COUNTBLANK($S16:$T16)=1,COUNTBLANK($U16:$V16)=1,COUNTBLANK($W16:$AA16)=4),IF(Data!$B16&lt;&gt;"",Scoring!$Q$7)+IF(Data!$C16&lt;&gt;"",Scoring!$Q$8)+IF(Data!$D16&lt;&gt;"",Scoring!$Q$9)+IF(Data!$E16&lt;&gt;"",Scoring!$Q$10)+IF(Data!$F16&lt;&gt;"",Scoring!$Q$11)+IF(Data!$G16&lt;&gt;"",Scoring!$Q$12)+IF(Data!$H16&lt;&gt;"",Scoring!$Q$13)+IF(Data!$I16&lt;&gt;"",Scoring!$Q$14)+IF(Data!$J16&lt;&gt;"",Scoring!$Q$15)+IF(Data!$K16&lt;&gt;"",Scoring!$Q$16)+IF(Data!$L16&lt;&gt;"",Scoring!$Q$17)+IF(Data!$M16&lt;&gt;"",Scoring!$Q$18)+IF(Data!$N16&lt;&gt;"",Scoring!$Q$19)+IF(Data!$O16&lt;&gt;"",Scoring!$Q$20)+IF(Data!$P16&lt;&gt;"",Scoring!$Q$21)+IF(Data!$Q16&lt;&gt;"",Scoring!$Q$22)+IF(Data!$R16&lt;&gt;"",Scoring!$Q$23)+IF(Data!$S16&lt;&gt;"",Scoring!$Q$24)+IF(Data!T16&lt;&gt;"",Scoring!$Q$25)+IF(Data!$U16&lt;&gt;"",Scoring!$Q$26)+IF(Data!$V16&lt;&gt;"",Scoring!$Q$27)+IF(Data!$W16&lt;&gt;"",Scoring!$Q$28)+IF(Data!$X16&lt;&gt;"",Scoring!$Q$29)+IF(Data!$Y16&lt;&gt;"",Scoring!$Q$30)+IF(Data!$Z16&lt;&gt;"",Scoring!$Q$31)+IF(Data!$AA16&lt;&gt;"",Scoring!$Q$32),"")</f>
        <v/>
      </c>
      <c r="BC16" s="107" t="str">
        <f>IF(BB16&lt;&gt;"",LOOKUP(BB16,Likelihoods!$A$7:$A$107,Likelihoods!O$7:O$107),"")</f>
        <v/>
      </c>
      <c r="BD16" s="104" t="str">
        <f>IF(AND(COUNTBLANK($B16:$E16)=3,COUNTBLANK($F16:$H16)=2,COUNTBLANK($I16:$J16)=1,COUNTBLANK($K16:$L16)=1,COUNTBLANK($M16:$N16)=1,COUNTBLANK($O16:$P16)=1,COUNTBLANK($Q16:$R16)=1,COUNTBLANK($S16:$T16)=1,COUNTBLANK($U16:$V16)=1,COUNTBLANK($W16:$AA16)=4),IF(Data!$B16&lt;&gt;"",Scoring!$R$7)+IF(Data!$C16&lt;&gt;"",Scoring!$R$8)+IF(Data!$D16&lt;&gt;"",Scoring!$R$9)+IF(Data!$E16&lt;&gt;"",Scoring!$R$10)+IF(Data!$F16&lt;&gt;"",Scoring!$R$11)+IF(Data!$G16&lt;&gt;"",Scoring!$R$12)+IF(Data!$H16&lt;&gt;"",Scoring!$R$13)+IF(Data!$I16&lt;&gt;"",Scoring!$R$14)+IF(Data!$J16&lt;&gt;"",Scoring!$R$15)+IF(Data!$K16&lt;&gt;"",Scoring!$R$16)+IF(Data!$L16&lt;&gt;"",Scoring!$R$17)+IF(Data!$M16&lt;&gt;"",Scoring!$R$18)+IF(Data!$N16&lt;&gt;"",Scoring!$R$19)+IF(Data!$O16&lt;&gt;"",Scoring!$R$20)+IF(Data!$P16&lt;&gt;"",Scoring!$R$21)+IF(Data!$Q16&lt;&gt;"",Scoring!$R$22)+IF(Data!$R16&lt;&gt;"",Scoring!$R$23)+IF(Data!$S16&lt;&gt;"",Scoring!$R$24)+IF(Data!T16&lt;&gt;"",Scoring!$R$25)+IF(Data!$U16&lt;&gt;"",Scoring!$R$26)+IF(Data!$V16&lt;&gt;"",Scoring!$R$27)+IF(Data!$W16&lt;&gt;"",Scoring!$R$28)+IF(Data!$X16&lt;&gt;"",Scoring!$R$29)+IF(Data!$Y16&lt;&gt;"",Scoring!$R$30)+IF(Data!$Z16&lt;&gt;"",Scoring!$R$31)+IF(Data!$AA16&lt;&gt;"",Scoring!$R$32),"")</f>
        <v/>
      </c>
      <c r="BE16" s="105" t="str">
        <f>IF(BD16&lt;&gt;"",LOOKUP(BD16,Likelihoods!$A$7:$A$107,Likelihoods!P$7:P$107),"")</f>
        <v/>
      </c>
      <c r="BF16" s="102" t="str">
        <f>IF(AND(COUNTBLANK($B16:$E16)=3,COUNTBLANK($F16:$H16)=2,COUNTBLANK($I16:$J16)=1,COUNTBLANK($K16:$L16)=1,COUNTBLANK($M16:$N16)=1,COUNTBLANK($O16:$P16)=1,COUNTBLANK($Q16:$R16)=1,COUNTBLANK($S16:$T16)=1,COUNTBLANK($U16:$V16)=1,COUNTBLANK($W16:$AA16)=4),IF(Data!$B16&lt;&gt;"",Scoring!$S$7)+IF(Data!$C16&lt;&gt;"",Scoring!$S$8)+IF(Data!$D16&lt;&gt;"",Scoring!$S$9)+IF(Data!$E16&lt;&gt;"",Scoring!$S$10)+IF(Data!$F16&lt;&gt;"",Scoring!$S$11)+IF(Data!$G16&lt;&gt;"",Scoring!$S$12)+IF(Data!$H16&lt;&gt;"",Scoring!$S$13)+IF(Data!$I16&lt;&gt;"",Scoring!$S$14)+IF(Data!$J16&lt;&gt;"",Scoring!$S$15)+IF(Data!$K16&lt;&gt;"",Scoring!$S$16)+IF(Data!$L16&lt;&gt;"",Scoring!$S$17)+IF(Data!$M16&lt;&gt;"",Scoring!$S$18)+IF(Data!$N16&lt;&gt;"",Scoring!$S$19)+IF(Data!$O16&lt;&gt;"",Scoring!$S$20)+IF(Data!$P16&lt;&gt;"",Scoring!$S$21)+IF(Data!$Q16&lt;&gt;"",Scoring!$S$22)+IF(Data!$R16&lt;&gt;"",Scoring!$S$23)+IF(Data!$S16&lt;&gt;"",Scoring!$S$24)+IF(Data!T16&lt;&gt;"",Scoring!$S$25)+IF(Data!$U16&lt;&gt;"",Scoring!$S$26)+IF(Data!$V16&lt;&gt;"",Scoring!$S$27)+IF(Data!$W16&lt;&gt;"",Scoring!$S$28)+IF(Data!$X16&lt;&gt;"",Scoring!$S$29)+IF(Data!$Y16&lt;&gt;"",Scoring!$S$30)+IF(Data!$Z16&lt;&gt;"",Scoring!$S$31)+IF(Data!$AA16&lt;&gt;"",Scoring!$S$32),"")</f>
        <v/>
      </c>
      <c r="BG16" s="107" t="str">
        <f>IF(BF16&lt;&gt;"",LOOKUP(BF16,Likelihoods!$A$7:$A$107,Likelihoods!Q$7:Q$107),"")</f>
        <v/>
      </c>
      <c r="BH16" s="108" t="str">
        <f>IF(AND(COUNTBLANK($B16:$E16)=3,COUNTBLANK($F16:$H16)=2,COUNTBLANK($I16:$J16)=1,COUNTBLANK($K16:$L16)=1,COUNTBLANK($M16:$N16)=1,COUNTBLANK($O16:$P16)=1,COUNTBLANK($Q16:$R16)=1,COUNTBLANK($S16:$T16)=1,COUNTBLANK($U16:$V16)=1,COUNTBLANK($W16:$AA16)=4),IF(Data!$B16&lt;&gt;"",Scoring!$T$7)+IF(Data!$C16&lt;&gt;"",Scoring!$T$8)+IF(Data!$D16&lt;&gt;"",Scoring!$T$9)+IF(Data!$E16&lt;&gt;"",Scoring!$T$10)+IF(Data!$F16&lt;&gt;"",Scoring!$T$11)+IF(Data!$G16&lt;&gt;"",Scoring!$T$12)+IF(Data!$H16&lt;&gt;"",Scoring!$T$13)+IF(Data!$I16&lt;&gt;"",Scoring!$T$14)+IF(Data!$J16&lt;&gt;"",Scoring!$T$15)+IF(Data!$K16&lt;&gt;"",Scoring!$T$16)+IF(Data!$L16&lt;&gt;"",Scoring!$T$17)+IF(Data!$M16&lt;&gt;"",Scoring!$T$18)+IF(Data!$N16&lt;&gt;"",Scoring!$T$19)+IF(Data!$O16&lt;&gt;"",Scoring!$T$20)+IF(Data!$P16&lt;&gt;"",Scoring!$T$21)+IF(Data!$Q16&lt;&gt;"",Scoring!$T$22)+IF(Data!$R16&lt;&gt;"",Scoring!$T$23)+IF(Data!$S16&lt;&gt;"",Scoring!$T$24)+IF(Data!T16&lt;&gt;"",Scoring!$T$25)+IF(Data!$U16&lt;&gt;"",Scoring!$T$26)+IF(Data!$V16&lt;&gt;"",Scoring!$T$27)+IF(Data!$W16&lt;&gt;"",Scoring!$T$28)+IF(Data!$X16&lt;&gt;"",Scoring!$T$29)+IF(Data!$Y16&lt;&gt;"",Scoring!$T$30)+IF(Data!$Z16&lt;&gt;"",Scoring!$T$31)+IF(Data!$AA16&lt;&gt;"",Scoring!$T$32),"")</f>
        <v/>
      </c>
      <c r="BI16" s="105" t="str">
        <f>IF(BH16&lt;&gt;"",LOOKUP(BH16,Likelihoods!$A$7:$A$107,Likelihoods!R$7:R$107),"")</f>
        <v/>
      </c>
      <c r="BJ16" s="108" t="str">
        <f>IF(AND(COUNTBLANK($B16:$E16)=3,COUNTBLANK($F16:$H16)=2,COUNTBLANK($I16:$J16)=1,COUNTBLANK($K16:$L16)=1,COUNTBLANK($M16:$N16)=1,COUNTBLANK($O16:$P16)=1,COUNTBLANK($Q16:$R16)=1,COUNTBLANK($S16:$T16)=1,COUNTBLANK($U16:$V16)=1,COUNTBLANK($W16:$AA16)=4),IF(Data!$B16&lt;&gt;"",Scoring!$U$7)+IF(Data!$C16&lt;&gt;"",Scoring!$U$8)+IF(Data!$D16&lt;&gt;"",Scoring!$U$9)+IF(Data!$E16&lt;&gt;"",Scoring!$U$10)+IF(Data!$F16&lt;&gt;"",Scoring!$U$11)+IF(Data!$G16&lt;&gt;"",Scoring!$U$12)+IF(Data!$H16&lt;&gt;"",Scoring!$U$13)+IF(Data!$I16&lt;&gt;"",Scoring!$U$14)+IF(Data!$J16&lt;&gt;"",Scoring!$U$15)+IF(Data!$K16&lt;&gt;"",Scoring!$U$16)+IF(Data!$L16&lt;&gt;"",Scoring!$U$17)+IF(Data!$M16&lt;&gt;"",Scoring!$U$18)+IF(Data!$N16&lt;&gt;"",Scoring!$U$19)+IF(Data!$O16&lt;&gt;"",Scoring!$U$20)+IF(Data!$P16&lt;&gt;"",Scoring!$U$21)+IF(Data!$Q16&lt;&gt;"",Scoring!$U$22)+IF(Data!$R16&lt;&gt;"",Scoring!$U$23)+IF(Data!$S16&lt;&gt;"",Scoring!$U$24)+IF(Data!T16&lt;&gt;"",Scoring!$U$25)+IF(Data!$U16&lt;&gt;"",Scoring!$U$26)+IF(Data!$V16&lt;&gt;"",Scoring!$U$27)+IF(Data!$W16&lt;&gt;"",Scoring!$U$28)+IF(Data!$X16&lt;&gt;"",Scoring!$U$29)+IF(Data!$Y16&lt;&gt;"",Scoring!$U$30)+IF(Data!$Z16&lt;&gt;"",Scoring!$U$31)+IF(Data!$AA16&lt;&gt;"",Scoring!$U$32),"")</f>
        <v/>
      </c>
      <c r="BK16" s="106" t="str">
        <f>IF(BJ16&lt;&gt;"",LOOKUP(BJ16,Likelihoods!$A$7:$A$107,Likelihoods!S$7:S$107),"")</f>
        <v/>
      </c>
      <c r="BL16" s="8"/>
      <c r="BM16" s="8"/>
      <c r="BN16" s="8"/>
      <c r="BO16" s="8"/>
      <c r="BP16" s="8"/>
      <c r="BQ16" s="8"/>
      <c r="BR16" s="8"/>
      <c r="BS16" s="8"/>
      <c r="BT16" s="8"/>
      <c r="BU16" s="8"/>
      <c r="BV16" s="8"/>
      <c r="BW16" s="8"/>
      <c r="BX16" s="8"/>
      <c r="BY16" s="8"/>
    </row>
    <row r="17" spans="1:77" ht="14.25" x14ac:dyDescent="0.2">
      <c r="A17" s="68"/>
      <c r="B17" s="101"/>
      <c r="C17" s="102"/>
      <c r="D17" s="102"/>
      <c r="E17" s="102"/>
      <c r="F17" s="101"/>
      <c r="G17" s="102"/>
      <c r="H17" s="103"/>
      <c r="I17" s="102"/>
      <c r="J17" s="102"/>
      <c r="K17" s="101"/>
      <c r="L17" s="103"/>
      <c r="M17" s="102"/>
      <c r="N17" s="103"/>
      <c r="O17" s="101"/>
      <c r="P17" s="103"/>
      <c r="Q17" s="102"/>
      <c r="R17" s="102"/>
      <c r="S17" s="101"/>
      <c r="T17" s="103"/>
      <c r="U17" s="101"/>
      <c r="V17" s="103"/>
      <c r="W17" s="102"/>
      <c r="X17" s="102"/>
      <c r="Y17" s="109"/>
      <c r="Z17" s="102"/>
      <c r="AA17" s="102"/>
      <c r="AB17" s="104" t="str">
        <f>IF(AND(COUNTBLANK($B17:$E17)=3,COUNTBLANK($F17:$H17)=2,COUNTBLANK($I17:$J17)=1,COUNTBLANK($K17:$L17)=1,COUNTBLANK($M17:$N17)=1,COUNTBLANK($O17:$P17)=1,COUNTBLANK($Q17:$R17)=1,COUNTBLANK($S17:$T17)=1,COUNTBLANK($U17:$V17)=1,COUNTBLANK($W17:$AA17)=4),IF(Data!$B17&lt;&gt;"",Scoring!$D$7)+IF(Data!$C17&lt;&gt;"",Scoring!$D$8)+IF(Data!$D17&lt;&gt;"",Scoring!$D$9)+IF(Data!$E17&lt;&gt;"",Scoring!$D$10)+IF(Data!$F17&lt;&gt;"",Scoring!$D$11)+IF(Data!$G17&lt;&gt;"",Scoring!$D$12)+IF(Data!$H17&lt;&gt;"",Scoring!$D$13)+IF(Data!$I17&lt;&gt;"",Scoring!$D$14)+IF(Data!$J17&lt;&gt;"",Scoring!$D$15)+IF(Data!$K17&lt;&gt;"",Scoring!$D$16)+IF(Data!$L17&lt;&gt;"",Scoring!$D$17)+IF(Data!$M17&lt;&gt;"",Scoring!$D$18)+IF(Data!$N17&lt;&gt;"",Scoring!$D$19)+IF(Data!$O17&lt;&gt;"",Scoring!$D$20)+IF(Data!$P17&lt;&gt;"",Scoring!$D$21)+IF(Data!$Q17&lt;&gt;"",Scoring!$D$22)+IF(Data!$R17&lt;&gt;"",Scoring!$D$23)+IF(Data!$S17&lt;&gt;"",Scoring!$D$24)+IF(Data!T17&lt;&gt;"",Scoring!$D$25)+IF(Data!$U17&lt;&gt;"",Scoring!$D$26)+IF(Data!$V17&lt;&gt;"",Scoring!$D$27)+IF(Data!$W17&lt;&gt;"",Scoring!$D$28)+IF(Data!$X17&lt;&gt;"",Scoring!$D$29)+IF(Data!$Y17&lt;&gt;"",Scoring!$D$30)+IF(Data!$Z17&lt;&gt;"",Scoring!$D$31)+IF(Data!$AA17&lt;&gt;"",Scoring!$D$32),"")</f>
        <v/>
      </c>
      <c r="AC17" s="105" t="str">
        <f>IF(AB17&lt;&gt;"",LOOKUP(AB17,Likelihoods!$A$7:$A$107,Likelihoods!B$7:B$107),"")</f>
        <v/>
      </c>
      <c r="AD17" s="264" t="str">
        <f>IF(AND(COUNTBLANK($B17:$E17)=3,COUNTBLANK($F17:$H17)=2,COUNTBLANK($I17:$J17)=1,COUNTBLANK($K17:$L17)=1,COUNTBLANK($M17:$N17)=1,COUNTBLANK($O17:$P17)=1,COUNTBLANK($Q17:$R17)=1,COUNTBLANK($S17:$T17)=1,COUNTBLANK($U17:$V17)=1,COUNTBLANK($W17:$AA17)=4),IF(Data!$B17&lt;&gt;"",Scoring!$E$7)+IF(Data!$C17&lt;&gt;"",Scoring!$E$8)+IF(Data!$D17&lt;&gt;"",Scoring!$E$9)+IF(Data!$E17&lt;&gt;"",Scoring!$E$10)+IF(Data!$F17&lt;&gt;"",Scoring!$E$11)+IF(Data!$G17&lt;&gt;"",Scoring!$E$12)+IF(Data!$H17&lt;&gt;"",Scoring!$E$13)+IF(Data!$I17&lt;&gt;"",Scoring!$E$14)+IF(Data!$J17&lt;&gt;"",Scoring!$E$15)+IF(Data!$K17&lt;&gt;"",Scoring!$E$16)+IF(Data!$L17&lt;&gt;"",Scoring!$E$17)+IF(Data!$M17&lt;&gt;"",Scoring!$E$18)+IF(Data!$N17&lt;&gt;"",Scoring!$E$19)+IF(Data!$O17&lt;&gt;"",Scoring!$E$20)+IF(Data!$P17&lt;&gt;"",Scoring!$E$21)+IF(Data!$Q17&lt;&gt;"",Scoring!$E$22)+IF(Data!$R17&lt;&gt;"",Scoring!$E$23)+IF(Data!$S17&lt;&gt;"",Scoring!$E$24)+IF(Data!V17&lt;&gt;"",Scoring!$E$25)+IF(Data!$U17&lt;&gt;"",Scoring!$E$26)+IF(Data!$V17&lt;&gt;"",Scoring!$E$27)+IF(Data!$W17&lt;&gt;"",Scoring!$E$28)+IF(Data!$X17&lt;&gt;"",Scoring!$E$29)+IF(Data!$Y17&lt;&gt;"",Scoring!$E$30)+IF(Data!$Z17&lt;&gt;"",Scoring!$E$31)+IF(Data!$AA17&lt;&gt;"",Scoring!$E$32),"")</f>
        <v/>
      </c>
      <c r="AE17" s="107" t="str">
        <f>IF(AD17&lt;&gt;"",LOOKUP(AD17,Likelihoods!$A$7:$A$107,Likelihoods!C$7:C$107),"")</f>
        <v/>
      </c>
      <c r="AF17" s="108" t="str">
        <f>IF(AND(COUNTBLANK($B17:$E17)=3,COUNTBLANK($F17:$H17)=2,COUNTBLANK($I17:$J17)=1,COUNTBLANK($K17:$L17)=1,COUNTBLANK($M17:$N17)=1,COUNTBLANK($O17:$P17)=1,COUNTBLANK($Q17:$R17)=1,COUNTBLANK($S17:$T17)=1,COUNTBLANK($U17:$V17)=1,COUNTBLANK($W17:$AA17)=4),IF(Data!$B17&lt;&gt;"",Scoring!$F$7)+IF(Data!$C17&lt;&gt;"",Scoring!$F$8)+IF(Data!$D17&lt;&gt;"",Scoring!$F$9)+IF(Data!$E17&lt;&gt;"",Scoring!$F$10)+IF(Data!$F17&lt;&gt;"",Scoring!$F$11)+IF(Data!$G17&lt;&gt;"",Scoring!$F$12)+IF(Data!$H17&lt;&gt;"",Scoring!$F$13)+IF(Data!$I17&lt;&gt;"",Scoring!$F$14)+IF(Data!$J17&lt;&gt;"",Scoring!$F$15)+IF(Data!$K17&lt;&gt;"",Scoring!$F$16)+IF(Data!$L17&lt;&gt;"",Scoring!$F$17)+IF(Data!$M17&lt;&gt;"",Scoring!$F$18)+IF(Data!$N17&lt;&gt;"",Scoring!$F$19)+IF(Data!$O17&lt;&gt;"",Scoring!$F$20)+IF(Data!$P17&lt;&gt;"",Scoring!$F$21)+IF(Data!$Q17&lt;&gt;"",Scoring!$F$22)+IF(Data!$R17&lt;&gt;"",Scoring!$F$23)+IF(Data!$S17&lt;&gt;"",Scoring!$F$24)+IF(Data!T17&lt;&gt;"",Scoring!$F$25)+IF(Data!$U17&lt;&gt;"",Scoring!$F$26)+IF(Data!$V17&lt;&gt;"",Scoring!$F$27)+IF(Data!$W17&lt;&gt;"",Scoring!$F$28)+IF(Data!$X17&lt;&gt;"",Scoring!$F$29)+IF(Data!$Y17&lt;&gt;"",Scoring!$F$30)+IF(Data!$Z17&lt;&gt;"",Scoring!$F$31)+IF(Data!$AA17&lt;&gt;"",Scoring!$F$32),"")</f>
        <v/>
      </c>
      <c r="AG17" s="105" t="str">
        <f>IF(AF17&lt;&gt;"",LOOKUP(AF17,Likelihoods!$A$7:$A$107,Likelihoods!D$7:D$107),"")</f>
        <v/>
      </c>
      <c r="AH17" s="108" t="str">
        <f>IF(AND(COUNTBLANK($B17:$E17)=3,COUNTBLANK($F17:$H17)=2,COUNTBLANK($I17:$J17)=1,COUNTBLANK($K17:$L17)=1,COUNTBLANK($M17:$N17)=1,COUNTBLANK($O17:$P17)=1,COUNTBLANK($Q17:$R17)=1,COUNTBLANK($S17:$T17)=1,COUNTBLANK($U17:$V17)=1,COUNTBLANK($W17:$AA17)=4),IF(Data!$B17&lt;&gt;"",Scoring!$G$7)+IF(Data!$C17&lt;&gt;"",Scoring!$G$8)+IF(Data!$D17&lt;&gt;"",Scoring!$G$9)+IF(Data!$E17&lt;&gt;"",Scoring!$G$10)+IF(Data!$F17&lt;&gt;"",Scoring!$G$11)+IF(Data!$G17&lt;&gt;"",Scoring!$G$12)+IF(Data!$H17&lt;&gt;"",Scoring!$G$13)+IF(Data!$I17&lt;&gt;"",Scoring!$G$14)+IF(Data!$J17&lt;&gt;"",Scoring!$G$15)+IF(Data!$K17&lt;&gt;"",Scoring!$G$16)+IF(Data!$L17&lt;&gt;"",Scoring!$G$17)+IF(Data!$M17&lt;&gt;"",Scoring!$G$18)+IF(Data!$N17&lt;&gt;"",Scoring!$G$19)+IF(Data!$O17&lt;&gt;"",Scoring!$G$20)+IF(Data!$P17&lt;&gt;"",Scoring!$G$21)+IF(Data!$Q17&lt;&gt;"",Scoring!$G$22)+IF(Data!$R17&lt;&gt;"",Scoring!$G$23)+IF(Data!$S17&lt;&gt;"",Scoring!$G$24)+IF(Data!T17&lt;&gt;"",Scoring!$G$25)+IF(Data!$U17&lt;&gt;"",Scoring!$G$26)+IF(Data!$V17&lt;&gt;"",Scoring!$G$27)+IF(Data!$W17&lt;&gt;"",Scoring!$G$28)+IF(Data!$X17&lt;&gt;"",Scoring!$G$29)+IF(Data!$Y17&lt;&gt;"",Scoring!$G$30)+IF(Data!$Z17&lt;&gt;"",Scoring!$G$31)+IF(Data!$AA17&lt;&gt;"",Scoring!$G$32),"")</f>
        <v/>
      </c>
      <c r="AI17" s="106" t="str">
        <f>IF(AH17&lt;&gt;"",LOOKUP(AH17,Likelihoods!$A$7:$A$107,Likelihoods!E$7:E$107),"")</f>
        <v/>
      </c>
      <c r="AJ17" s="104" t="str">
        <f>IF(AND(COUNTBLANK($B17:$E17)=3,COUNTBLANK($F17:$H17)=2,COUNTBLANK($I17:$J17)=1,COUNTBLANK($K17:$L17)=1,COUNTBLANK($M17:$N17)=1,COUNTBLANK($O17:$P17)=1,COUNTBLANK($Q17:$R17)=1,COUNTBLANK($S17:$T17)=1,COUNTBLANK($U17:$V17)=1,COUNTBLANK($W17:$AA17)=4),IF(Data!$B17&lt;&gt;"",Scoring!$H$7)+IF(Data!$C17&lt;&gt;"",Scoring!$H$8)+IF(Data!$D17&lt;&gt;"",Scoring!$H$9)+IF(Data!$E17&lt;&gt;"",Scoring!$H$10)+IF(Data!$F17&lt;&gt;"",Scoring!$H$11)+IF(Data!$G17&lt;&gt;"",Scoring!$H$12)+IF(Data!$H17&lt;&gt;"",Scoring!$H$13)+IF(Data!$I17&lt;&gt;"",Scoring!$H$14)+IF(Data!$J17&lt;&gt;"",Scoring!$H$15)+IF(Data!$K17&lt;&gt;"",Scoring!$H$16)+IF(Data!$L17&lt;&gt;"",Scoring!$H$17)+IF(Data!$M17&lt;&gt;"",Scoring!$H$18)+IF(Data!$N17&lt;&gt;"",Scoring!$H$19)+IF(Data!$O17&lt;&gt;"",Scoring!$H$20)+IF(Data!$P17&lt;&gt;"",Scoring!$H$21)+IF(Data!$Q17&lt;&gt;"",Scoring!$H$22)+IF(Data!$R17&lt;&gt;"",Scoring!$H$23)+IF(Data!$S17&lt;&gt;"",Scoring!$H$24)+IF(Data!T17&lt;&gt;"",Scoring!$H$25)+IF(Data!$U17&lt;&gt;"",Scoring!$H$26)+IF(Data!$V17&lt;&gt;"",Scoring!$H$27)+IF(Data!$W17&lt;&gt;"",Scoring!$H$28)+IF(Data!$X17&lt;&gt;"",Scoring!$H$29)+IF(Data!$Y17&lt;&gt;"",Scoring!$H$30)+IF(Data!$Z17&lt;&gt;"",Scoring!$H$31)+IF(Data!$AA17&lt;&gt;"",Scoring!$H$32),"")</f>
        <v/>
      </c>
      <c r="AK17" s="105" t="str">
        <f>IF(AJ17&lt;&gt;"",LOOKUP(AJ17,Likelihoods!$A$7:$A$107,Likelihoods!F$7:F$107),"")</f>
        <v/>
      </c>
      <c r="AL17" s="102" t="str">
        <f>IF(AND(COUNTBLANK($B17:$E17)=3,COUNTBLANK($F17:$H17)=2,COUNTBLANK($I17:$J17)=1,COUNTBLANK($K17:$L17)=1,COUNTBLANK($M17:$N17)=1,COUNTBLANK($O17:$P17)=1,COUNTBLANK($Q17:$R17)=1,COUNTBLANK($S17:$T17)=1,COUNTBLANK($U17:$V17)=1,COUNTBLANK($W17:$AA17)=4),IF(Data!$B17&lt;&gt;"",Scoring!$I$7)+IF(Data!$C17&lt;&gt;"",Scoring!$I$8)+IF(Data!$D17&lt;&gt;"",Scoring!$I$9)+IF(Data!$E17&lt;&gt;"",Scoring!$I$10)+IF(Data!$F17&lt;&gt;"",Scoring!$I$11)+IF(Data!$G17&lt;&gt;"",Scoring!$I$12)+IF(Data!$H17&lt;&gt;"",Scoring!$I$13)+IF(Data!$I17&lt;&gt;"",Scoring!$I$14)+IF(Data!$J17&lt;&gt;"",Scoring!$I$15)+IF(Data!$K17&lt;&gt;"",Scoring!$I$16)+IF(Data!$L17&lt;&gt;"",Scoring!$I$17)+IF(Data!$M17&lt;&gt;"",Scoring!$I$18)+IF(Data!$N17&lt;&gt;"",Scoring!$I$19)+IF(Data!$O17&lt;&gt;"",Scoring!$I$20)+IF(Data!$P17&lt;&gt;"",Scoring!$I$21)+IF(Data!$Q17&lt;&gt;"",Scoring!$I$22)+IF(Data!$R17&lt;&gt;"",Scoring!$I$23)+IF(Data!$S17&lt;&gt;"",Scoring!$I$24)+IF(Data!T17&lt;&gt;"",Scoring!$I$25)+IF(Data!$U17&lt;&gt;"",Scoring!$I$26)+IF(Data!$V17&lt;&gt;"",Scoring!$I$27)+IF(Data!$W17&lt;&gt;"",Scoring!$I$28)+IF(Data!$X17&lt;&gt;"",Scoring!$I$29)+IF(Data!$Y17&lt;&gt;"",Scoring!$I$30)+IF(Data!$Z17&lt;&gt;"",Scoring!$I$31)+IF(Data!$AA17&lt;&gt;"",Scoring!$I$32),"")</f>
        <v/>
      </c>
      <c r="AM17" s="107" t="str">
        <f>IF(AL17&lt;&gt;"",LOOKUP(AL17,Likelihoods!$A$7:$A$107,Likelihoods!G$7:G$107),"")</f>
        <v/>
      </c>
      <c r="AN17" s="281" t="str">
        <f>IF(AND(COUNTBLANK($B17:$E17)=3,COUNTBLANK($F17:$H17)=2,COUNTBLANK($I17:$J17)=1,COUNTBLANK($K17:$L17)=1,COUNTBLANK($M17:$N17)=1,COUNTBLANK($O17:$P17)=1,COUNTBLANK($Q17:$R17)=1,COUNTBLANK($S17:$T17)=1,COUNTBLANK($U17:$V17)=1,COUNTBLANK($W17:$AA17)=4),IF(Data!$B17&lt;&gt;"",Scoring!$J$7)+IF(Data!$C17&lt;&gt;"",Scoring!$J$8)+IF(Data!$D17&lt;&gt;"",Scoring!$J$9)+IF(Data!$E17&lt;&gt;"",Scoring!$J$10)+IF(Data!$F17&lt;&gt;"",Scoring!$J$11)+IF(Data!$G17&lt;&gt;"",Scoring!$J$12)+IF(Data!$H17&lt;&gt;"",Scoring!$J$13)+IF(Data!$I17&lt;&gt;"",Scoring!$J$14)+IF(Data!$J17&lt;&gt;"",Scoring!$J$15)+IF(Data!$K17&lt;&gt;"",Scoring!$J$16)+IF(Data!$L17&lt;&gt;"",Scoring!$J$17)+IF(Data!$M17&lt;&gt;"",Scoring!$J$18)+IF(Data!$N17&lt;&gt;"",Scoring!$J$19)+IF(Data!$O17&lt;&gt;"",Scoring!$J$20)+IF(Data!$P17&lt;&gt;"",Scoring!$J$21)+IF(Data!$Q17&lt;&gt;"",Scoring!$J$22)+IF(Data!$R17&lt;&gt;"",Scoring!$J$23)+IF(Data!$S17&lt;&gt;"",Scoring!$J$24)+IF(Data!AF17&lt;&gt;"",Scoring!$J$25)+IF(Data!$U17&lt;&gt;"",Scoring!$J$26)+IF(Data!$V17&lt;&gt;"",Scoring!$J$27)+IF(Data!$W17&lt;&gt;"",Scoring!$J$28)+IF(Data!$X17&lt;&gt;"",Scoring!$J$29)+IF(Data!$Y17&lt;&gt;"",Scoring!$J$30)+IF(Data!$Z17&lt;&gt;"",Scoring!$J$31)+IF(Data!$AA17&lt;&gt;"",Scoring!$J$32),"")</f>
        <v/>
      </c>
      <c r="AO17" s="276" t="str">
        <f>IF(AN17&lt;&gt;"",LOOKUP(AN17,Likelihoods!$A$7:$A$107,Likelihoods!H$7:H$107),"")</f>
        <v/>
      </c>
      <c r="AP17" s="264" t="str">
        <f>IF(AND(COUNTBLANK($B17:$E17)=3,COUNTBLANK($F17:$H17)=2,COUNTBLANK($I17:$J17)=1,COUNTBLANK($K17:$L17)=1,COUNTBLANK($M17:$N17)=1,COUNTBLANK($O17:$P17)=1,COUNTBLANK($Q17:$R17)=1,COUNTBLANK($S17:$T17)=1,COUNTBLANK($U17:$V17)=1,COUNTBLANK($W17:$AA17)=4),IF(Data!$B17&lt;&gt;"",Scoring!$K$7)+IF(Data!$C17&lt;&gt;"",Scoring!$K$8)+IF(Data!$D17&lt;&gt;"",Scoring!$K$9)+IF(Data!$E17&lt;&gt;"",Scoring!$K$10)+IF(Data!$F17&lt;&gt;"",Scoring!$K$11)+IF(Data!$G17&lt;&gt;"",Scoring!$K$12)+IF(Data!$H17&lt;&gt;"",Scoring!$K$13)+IF(Data!$I17&lt;&gt;"",Scoring!$K$14)+IF(Data!$J17&lt;&gt;"",Scoring!$K$15)+IF(Data!$K17&lt;&gt;"",Scoring!$K$16)+IF(Data!$L17&lt;&gt;"",Scoring!$K$17)+IF(Data!$M17&lt;&gt;"",Scoring!$K$18)+IF(Data!$N17&lt;&gt;"",Scoring!$K$19)+IF(Data!$O17&lt;&gt;"",Scoring!$K$20)+IF(Data!$P17&lt;&gt;"",Scoring!$K$21)+IF(Data!$Q17&lt;&gt;"",Scoring!$K$22)+IF(Data!$R17&lt;&gt;"",Scoring!$K$23)+IF(Data!$S17&lt;&gt;"",Scoring!$K$24)+IF(Data!AH17&lt;&gt;"",Scoring!$K$25)+IF(Data!$U17&lt;&gt;"",Scoring!$K$26)+IF(Data!$V17&lt;&gt;"",Scoring!$K$27)+IF(Data!$W17&lt;&gt;"",Scoring!$K$28)+IF(Data!$X17&lt;&gt;"",Scoring!$K$29)+IF(Data!$Y17&lt;&gt;"",Scoring!$K$30)+IF(Data!$Z17&lt;&gt;"",Scoring!$K$31)+IF(Data!$AA17&lt;&gt;"",Scoring!$K$32),"")</f>
        <v/>
      </c>
      <c r="AQ17" s="107" t="str">
        <f>IF(AP17&lt;&gt;"",LOOKUP(AP17,Likelihoods!$A$7:$A$107,Likelihoods!I$7:I$107),"")</f>
        <v/>
      </c>
      <c r="AR17" s="281" t="str">
        <f>IF(AND(COUNTBLANK($B17:$E17)=3,COUNTBLANK($F17:$H17)=2,COUNTBLANK($I17:$J17)=1,COUNTBLANK($K17:$L17)=1,COUNTBLANK($M17:$N17)=1,COUNTBLANK($O17:$P17)=1,COUNTBLANK($Q17:$R17)=1,COUNTBLANK($S17:$T17)=1,COUNTBLANK($U17:$V17)=1,COUNTBLANK($W17:$AA17)=4),IF(Data!$B17&lt;&gt;"",Scoring!$L$7)+IF(Data!$C17&lt;&gt;"",Scoring!$L$8)+IF(Data!$D17&lt;&gt;"",Scoring!$L$9)+IF(Data!$E17&lt;&gt;"",Scoring!$L$10)+IF(Data!$F17&lt;&gt;"",Scoring!$L$11)+IF(Data!$G17&lt;&gt;"",Scoring!$L$12)+IF(Data!$H17&lt;&gt;"",Scoring!$L$13)+IF(Data!$I17&lt;&gt;"",Scoring!$L$14)+IF(Data!$J17&lt;&gt;"",Scoring!$L$15)+IF(Data!$K17&lt;&gt;"",Scoring!$L$16)+IF(Data!$L17&lt;&gt;"",Scoring!$L$17)+IF(Data!$M17&lt;&gt;"",Scoring!$L$18)+IF(Data!$N17&lt;&gt;"",Scoring!$L$19)+IF(Data!$O17&lt;&gt;"",Scoring!$L$20)+IF(Data!$P17&lt;&gt;"",Scoring!$L$21)+IF(Data!$Q17&lt;&gt;"",Scoring!$L$22)+IF(Data!$R17&lt;&gt;"",Scoring!$L$23)+IF(Data!$S17&lt;&gt;"",Scoring!$L$24)+IF(Data!AJ17&lt;&gt;"",Scoring!$L$25)+IF(Data!$U17&lt;&gt;"",Scoring!$L$26)+IF(Data!$V17&lt;&gt;"",Scoring!$L$27)+IF(Data!$W17&lt;&gt;"",Scoring!$L$28)+IF(Data!$X17&lt;&gt;"",Scoring!$L$29)+IF(Data!$Y17&lt;&gt;"",Scoring!$L$30)+IF(Data!$Z17&lt;&gt;"",Scoring!$L$31)+IF(Data!$AA17&lt;&gt;"",Scoring!$L$32),"")</f>
        <v/>
      </c>
      <c r="AS17" s="105" t="str">
        <f>IF(AR17&lt;&gt;"",LOOKUP(AR17,Likelihoods!$A$7:$A$107,Likelihoods!J$7:J$107),"")</f>
        <v/>
      </c>
      <c r="AT17" s="108" t="str">
        <f>IF(AND(COUNTBLANK($B17:$E17)=3,COUNTBLANK($F17:$H17)=2,COUNTBLANK($I17:$J17)=1,COUNTBLANK($K17:$L17)=1,COUNTBLANK($M17:$N17)=1,COUNTBLANK($O17:$P17)=1,COUNTBLANK($Q17:$R17)=1,COUNTBLANK($S17:$T17)=1,COUNTBLANK($U17:$V17)=1,COUNTBLANK($W17:$AA17)=4),IF(Data!$B17&lt;&gt;"",Scoring!$M$7)+IF(Data!$C17&lt;&gt;"",Scoring!$M$8)+IF(Data!$D17&lt;&gt;"",Scoring!$M$9)+IF(Data!$E17&lt;&gt;"",Scoring!$M$10)+IF(Data!$F17&lt;&gt;"",Scoring!$M$11)+IF(Data!$G17&lt;&gt;"",Scoring!$M$12)+IF(Data!$H17&lt;&gt;"",Scoring!$M$13)+IF(Data!$I17&lt;&gt;"",Scoring!$M$14)+IF(Data!$J17&lt;&gt;"",Scoring!$M$15)+IF(Data!$K17&lt;&gt;"",Scoring!$M$16)+IF(Data!$L17&lt;&gt;"",Scoring!$M$17)+IF(Data!$M17&lt;&gt;"",Scoring!$M$18)+IF(Data!$N17&lt;&gt;"",Scoring!$M$19)+IF(Data!$O17&lt;&gt;"",Scoring!$M$20)+IF(Data!$P17&lt;&gt;"",Scoring!$M$21)+IF(Data!$Q17&lt;&gt;"",Scoring!$M$22)+IF(Data!$R17&lt;&gt;"",Scoring!$M$23)+IF(Data!$S17&lt;&gt;"",Scoring!$M$24)+IF(Data!T17&lt;&gt;"",Scoring!$M$25)+IF(Data!$U17&lt;&gt;"",Scoring!$M$26)+IF(Data!$V17&lt;&gt;"",Scoring!$M$27)+IF(Data!$W17&lt;&gt;"",Scoring!$M$28)+IF(Data!$X17&lt;&gt;"",Scoring!$M$29)+IF(Data!$Y17&lt;&gt;"",Scoring!$M$30)+IF(Data!$Z17&lt;&gt;"",Scoring!$M$31)+IF(Data!$AA17&lt;&gt;"",Scoring!$M$32),"")</f>
        <v/>
      </c>
      <c r="AU17" s="105" t="str">
        <f>IF(AT17&lt;&gt;"",LOOKUP(AT17,Likelihoods!$A$7:$A$107,Likelihoods!K$7:K$107),"")</f>
        <v/>
      </c>
      <c r="AV17" s="108" t="str">
        <f>IF(AND(COUNTBLANK($B17:$E17)=3,COUNTBLANK($F17:$H17)=2,COUNTBLANK($I17:$J17)=1,COUNTBLANK($K17:$L17)=1,COUNTBLANK($M17:$N17)=1,COUNTBLANK($O17:$P17)=1,COUNTBLANK($Q17:$R17)=1,COUNTBLANK($S17:$T17)=1,COUNTBLANK($U17:$V17)=1,COUNTBLANK($W17:$AA17)=4),IF(Data!$B17&lt;&gt;"",Scoring!$N$7)+IF(Data!$C17&lt;&gt;"",Scoring!$N$8)+IF(Data!$D17&lt;&gt;"",Scoring!$N$9)+IF(Data!$E17&lt;&gt;"",Scoring!$N$10)+IF(Data!$F17&lt;&gt;"",Scoring!$N$11)+IF(Data!$G17&lt;&gt;"",Scoring!$N$12)+IF(Data!$H17&lt;&gt;"",Scoring!$N$13)+IF(Data!$I17&lt;&gt;"",Scoring!$N$14)+IF(Data!$J17&lt;&gt;"",Scoring!$N$15)+IF(Data!$K17&lt;&gt;"",Scoring!$N$16)+IF(Data!$L17&lt;&gt;"",Scoring!$N$17)+IF(Data!$M17&lt;&gt;"",Scoring!$N$18)+IF(Data!$N17&lt;&gt;"",Scoring!$N$19)+IF(Data!$O17&lt;&gt;"",Scoring!$N$20)+IF(Data!$P17&lt;&gt;"",Scoring!$N$21)+IF(Data!$Q17&lt;&gt;"",Scoring!$N$22)+IF(Data!$R17&lt;&gt;"",Scoring!$N$23)+IF(Data!$S17&lt;&gt;"",Scoring!$N$24)+IF(Data!T17&lt;&gt;"",Scoring!$N$25)+IF(Data!$U17&lt;&gt;"",Scoring!$N$26)+IF(Data!$V17&lt;&gt;"",Scoring!$N$27)+IF(Data!$W17&lt;&gt;"",Scoring!$N$28)+IF(Data!$X17&lt;&gt;"",Scoring!$N$29)+IF(Data!$Y17&lt;&gt;"",Scoring!$N$30)+IF(Data!$Z17&lt;&gt;"",Scoring!$N$31)+IF(Data!$AA17&lt;&gt;"",Scoring!$N$32),"")</f>
        <v/>
      </c>
      <c r="AW17" s="106" t="str">
        <f>IF(AV17&lt;&gt;"",LOOKUP(AV17,Likelihoods!$A$7:$A$107,Likelihoods!L$7:L$107),"")</f>
        <v/>
      </c>
      <c r="AX17" s="104" t="str">
        <f>IF(AND(COUNTBLANK($B17:$E17)=3,COUNTBLANK($F17:$H17)=2,COUNTBLANK($I17:$J17)=1,COUNTBLANK($K17:$L17)=1,COUNTBLANK($M17:$N17)=1,COUNTBLANK($O17:$P17)=1,COUNTBLANK($Q17:$R17)=1,COUNTBLANK($S17:$T17)=1,COUNTBLANK($U17:$V17)=1,COUNTBLANK($W17:$AA17)=4),IF(Data!$B17&lt;&gt;"",Scoring!$O$7)+IF(Data!$C17&lt;&gt;"",Scoring!$O$8)+IF(Data!$D17&lt;&gt;"",Scoring!$O$9)+IF(Data!$E17&lt;&gt;"",Scoring!$O$10)+IF(Data!$F17&lt;&gt;"",Scoring!$O$11)+IF(Data!$G17&lt;&gt;"",Scoring!$O$12)+IF(Data!$H17&lt;&gt;"",Scoring!$O$13)+IF(Data!$I17&lt;&gt;"",Scoring!$O$14)+IF(Data!$J17&lt;&gt;"",Scoring!$O$15)+IF(Data!$K17&lt;&gt;"",Scoring!$O$16)+IF(Data!$L17&lt;&gt;"",Scoring!$O$17)+IF(Data!$M17&lt;&gt;"",Scoring!$O$18)+IF(Data!$N17&lt;&gt;"",Scoring!$O$19)+IF(Data!$O17&lt;&gt;"",Scoring!$O$20)+IF(Data!$P17&lt;&gt;"",Scoring!$O$21)+IF(Data!$Q17&lt;&gt;"",Scoring!$O$22)+IF(Data!$R17&lt;&gt;"",Scoring!$O$23)+IF(Data!$S17&lt;&gt;"",Scoring!$O$24)+IF(Data!T17&lt;&gt;"",Scoring!$O$25)+IF(Data!$U17&lt;&gt;"",Scoring!$O$26)+IF(Data!$V17&lt;&gt;"",Scoring!$O$27)+IF(Data!$W17&lt;&gt;"",Scoring!$O$28)+IF(Data!$X17&lt;&gt;"",Scoring!$O$29)+IF(Data!$Y17&lt;&gt;"",Scoring!$O$30)+IF(Data!$Z17&lt;&gt;"",Scoring!$O$31)+IF(Data!$AA17&lt;&gt;"",Scoring!$O$32),"")</f>
        <v/>
      </c>
      <c r="AY17" s="107" t="str">
        <f>IF(AX17&lt;&gt;"",LOOKUP(AX17,Likelihoods!$A$7:$A$107,Likelihoods!M$7:M$107),"")</f>
        <v/>
      </c>
      <c r="AZ17" s="108" t="str">
        <f>IF(AND(COUNTBLANK($B17:$E17)=3,COUNTBLANK($F17:$H17)=2,COUNTBLANK($I17:$J17)=1,COUNTBLANK($K17:$L17)=1,COUNTBLANK($M17:$N17)=1,COUNTBLANK($O17:$P17)=1,COUNTBLANK($Q17:$R17)=1,COUNTBLANK($S17:$T17)=1,COUNTBLANK($U17:$V17)=1,COUNTBLANK($W17:$AA17)=4),IF(Data!$B17&lt;&gt;"",Scoring!$P$7)+IF(Data!$C17&lt;&gt;"",Scoring!$P$8)+IF(Data!$D17&lt;&gt;"",Scoring!$P$9)+IF(Data!$E17&lt;&gt;"",Scoring!$P$10)+IF(Data!$F17&lt;&gt;"",Scoring!$P$11)+IF(Data!$G17&lt;&gt;"",Scoring!$P$12)+IF(Data!$H17&lt;&gt;"",Scoring!$P$13)+IF(Data!$I17&lt;&gt;"",Scoring!$P$14)+IF(Data!$J17&lt;&gt;"",Scoring!$P$15)+IF(Data!$K17&lt;&gt;"",Scoring!$P$16)+IF(Data!$L17&lt;&gt;"",Scoring!$P$17)+IF(Data!$M17&lt;&gt;"",Scoring!$P$18)+IF(Data!$N17&lt;&gt;"",Scoring!$P$19)+IF(Data!$O17&lt;&gt;"",Scoring!$P$20)+IF(Data!$P17&lt;&gt;"",Scoring!$P$21)+IF(Data!$Q17&lt;&gt;"",Scoring!$P$22)+IF(Data!$R17&lt;&gt;"",Scoring!$P$23)+IF(Data!$S17&lt;&gt;"",Scoring!$P$24)+IF(Data!T17&lt;&gt;"",Scoring!$P$25)+IF(Data!$U17&lt;&gt;"",Scoring!$P$26)+IF(Data!$V17&lt;&gt;"",Scoring!$P$27)+IF(Data!$W17&lt;&gt;"",Scoring!$P$28)+IF(Data!$X17&lt;&gt;"",Scoring!$P$29)+IF(Data!$Y17&lt;&gt;"",Scoring!$P$30)+IF(Data!$Z17&lt;&gt;"",Scoring!$P$31)+IF(Data!$AA17&lt;&gt;"",Scoring!$P$32),"")</f>
        <v/>
      </c>
      <c r="BA17" s="105" t="str">
        <f>IF(AZ17&lt;&gt;"",LOOKUP(AZ17,Likelihoods!$A$7:$A$107,Likelihoods!N$7:N$107),"")</f>
        <v/>
      </c>
      <c r="BB17" s="102" t="str">
        <f>IF(AND(COUNTBLANK($B17:$E17)=3,COUNTBLANK($F17:$H17)=2,COUNTBLANK($I17:$J17)=1,COUNTBLANK($K17:$L17)=1,COUNTBLANK($M17:$N17)=1,COUNTBLANK($O17:$P17)=1,COUNTBLANK($Q17:$R17)=1,COUNTBLANK($S17:$T17)=1,COUNTBLANK($U17:$V17)=1,COUNTBLANK($W17:$AA17)=4),IF(Data!$B17&lt;&gt;"",Scoring!$Q$7)+IF(Data!$C17&lt;&gt;"",Scoring!$Q$8)+IF(Data!$D17&lt;&gt;"",Scoring!$Q$9)+IF(Data!$E17&lt;&gt;"",Scoring!$Q$10)+IF(Data!$F17&lt;&gt;"",Scoring!$Q$11)+IF(Data!$G17&lt;&gt;"",Scoring!$Q$12)+IF(Data!$H17&lt;&gt;"",Scoring!$Q$13)+IF(Data!$I17&lt;&gt;"",Scoring!$Q$14)+IF(Data!$J17&lt;&gt;"",Scoring!$Q$15)+IF(Data!$K17&lt;&gt;"",Scoring!$Q$16)+IF(Data!$L17&lt;&gt;"",Scoring!$Q$17)+IF(Data!$M17&lt;&gt;"",Scoring!$Q$18)+IF(Data!$N17&lt;&gt;"",Scoring!$Q$19)+IF(Data!$O17&lt;&gt;"",Scoring!$Q$20)+IF(Data!$P17&lt;&gt;"",Scoring!$Q$21)+IF(Data!$Q17&lt;&gt;"",Scoring!$Q$22)+IF(Data!$R17&lt;&gt;"",Scoring!$Q$23)+IF(Data!$S17&lt;&gt;"",Scoring!$Q$24)+IF(Data!T17&lt;&gt;"",Scoring!$Q$25)+IF(Data!$U17&lt;&gt;"",Scoring!$Q$26)+IF(Data!$V17&lt;&gt;"",Scoring!$Q$27)+IF(Data!$W17&lt;&gt;"",Scoring!$Q$28)+IF(Data!$X17&lt;&gt;"",Scoring!$Q$29)+IF(Data!$Y17&lt;&gt;"",Scoring!$Q$30)+IF(Data!$Z17&lt;&gt;"",Scoring!$Q$31)+IF(Data!$AA17&lt;&gt;"",Scoring!$Q$32),"")</f>
        <v/>
      </c>
      <c r="BC17" s="107" t="str">
        <f>IF(BB17&lt;&gt;"",LOOKUP(BB17,Likelihoods!$A$7:$A$107,Likelihoods!O$7:O$107),"")</f>
        <v/>
      </c>
      <c r="BD17" s="104" t="str">
        <f>IF(AND(COUNTBLANK($B17:$E17)=3,COUNTBLANK($F17:$H17)=2,COUNTBLANK($I17:$J17)=1,COUNTBLANK($K17:$L17)=1,COUNTBLANK($M17:$N17)=1,COUNTBLANK($O17:$P17)=1,COUNTBLANK($Q17:$R17)=1,COUNTBLANK($S17:$T17)=1,COUNTBLANK($U17:$V17)=1,COUNTBLANK($W17:$AA17)=4),IF(Data!$B17&lt;&gt;"",Scoring!$R$7)+IF(Data!$C17&lt;&gt;"",Scoring!$R$8)+IF(Data!$D17&lt;&gt;"",Scoring!$R$9)+IF(Data!$E17&lt;&gt;"",Scoring!$R$10)+IF(Data!$F17&lt;&gt;"",Scoring!$R$11)+IF(Data!$G17&lt;&gt;"",Scoring!$R$12)+IF(Data!$H17&lt;&gt;"",Scoring!$R$13)+IF(Data!$I17&lt;&gt;"",Scoring!$R$14)+IF(Data!$J17&lt;&gt;"",Scoring!$R$15)+IF(Data!$K17&lt;&gt;"",Scoring!$R$16)+IF(Data!$L17&lt;&gt;"",Scoring!$R$17)+IF(Data!$M17&lt;&gt;"",Scoring!$R$18)+IF(Data!$N17&lt;&gt;"",Scoring!$R$19)+IF(Data!$O17&lt;&gt;"",Scoring!$R$20)+IF(Data!$P17&lt;&gt;"",Scoring!$R$21)+IF(Data!$Q17&lt;&gt;"",Scoring!$R$22)+IF(Data!$R17&lt;&gt;"",Scoring!$R$23)+IF(Data!$S17&lt;&gt;"",Scoring!$R$24)+IF(Data!T17&lt;&gt;"",Scoring!$R$25)+IF(Data!$U17&lt;&gt;"",Scoring!$R$26)+IF(Data!$V17&lt;&gt;"",Scoring!$R$27)+IF(Data!$W17&lt;&gt;"",Scoring!$R$28)+IF(Data!$X17&lt;&gt;"",Scoring!$R$29)+IF(Data!$Y17&lt;&gt;"",Scoring!$R$30)+IF(Data!$Z17&lt;&gt;"",Scoring!$R$31)+IF(Data!$AA17&lt;&gt;"",Scoring!$R$32),"")</f>
        <v/>
      </c>
      <c r="BE17" s="105" t="str">
        <f>IF(BD17&lt;&gt;"",LOOKUP(BD17,Likelihoods!$A$7:$A$107,Likelihoods!P$7:P$107),"")</f>
        <v/>
      </c>
      <c r="BF17" s="102" t="str">
        <f>IF(AND(COUNTBLANK($B17:$E17)=3,COUNTBLANK($F17:$H17)=2,COUNTBLANK($I17:$J17)=1,COUNTBLANK($K17:$L17)=1,COUNTBLANK($M17:$N17)=1,COUNTBLANK($O17:$P17)=1,COUNTBLANK($Q17:$R17)=1,COUNTBLANK($S17:$T17)=1,COUNTBLANK($U17:$V17)=1,COUNTBLANK($W17:$AA17)=4),IF(Data!$B17&lt;&gt;"",Scoring!$S$7)+IF(Data!$C17&lt;&gt;"",Scoring!$S$8)+IF(Data!$D17&lt;&gt;"",Scoring!$S$9)+IF(Data!$E17&lt;&gt;"",Scoring!$S$10)+IF(Data!$F17&lt;&gt;"",Scoring!$S$11)+IF(Data!$G17&lt;&gt;"",Scoring!$S$12)+IF(Data!$H17&lt;&gt;"",Scoring!$S$13)+IF(Data!$I17&lt;&gt;"",Scoring!$S$14)+IF(Data!$J17&lt;&gt;"",Scoring!$S$15)+IF(Data!$K17&lt;&gt;"",Scoring!$S$16)+IF(Data!$L17&lt;&gt;"",Scoring!$S$17)+IF(Data!$M17&lt;&gt;"",Scoring!$S$18)+IF(Data!$N17&lt;&gt;"",Scoring!$S$19)+IF(Data!$O17&lt;&gt;"",Scoring!$S$20)+IF(Data!$P17&lt;&gt;"",Scoring!$S$21)+IF(Data!$Q17&lt;&gt;"",Scoring!$S$22)+IF(Data!$R17&lt;&gt;"",Scoring!$S$23)+IF(Data!$S17&lt;&gt;"",Scoring!$S$24)+IF(Data!T17&lt;&gt;"",Scoring!$S$25)+IF(Data!$U17&lt;&gt;"",Scoring!$S$26)+IF(Data!$V17&lt;&gt;"",Scoring!$S$27)+IF(Data!$W17&lt;&gt;"",Scoring!$S$28)+IF(Data!$X17&lt;&gt;"",Scoring!$S$29)+IF(Data!$Y17&lt;&gt;"",Scoring!$S$30)+IF(Data!$Z17&lt;&gt;"",Scoring!$S$31)+IF(Data!$AA17&lt;&gt;"",Scoring!$S$32),"")</f>
        <v/>
      </c>
      <c r="BG17" s="107" t="str">
        <f>IF(BF17&lt;&gt;"",LOOKUP(BF17,Likelihoods!$A$7:$A$107,Likelihoods!Q$7:Q$107),"")</f>
        <v/>
      </c>
      <c r="BH17" s="108" t="str">
        <f>IF(AND(COUNTBLANK($B17:$E17)=3,COUNTBLANK($F17:$H17)=2,COUNTBLANK($I17:$J17)=1,COUNTBLANK($K17:$L17)=1,COUNTBLANK($M17:$N17)=1,COUNTBLANK($O17:$P17)=1,COUNTBLANK($Q17:$R17)=1,COUNTBLANK($S17:$T17)=1,COUNTBLANK($U17:$V17)=1,COUNTBLANK($W17:$AA17)=4),IF(Data!$B17&lt;&gt;"",Scoring!$T$7)+IF(Data!$C17&lt;&gt;"",Scoring!$T$8)+IF(Data!$D17&lt;&gt;"",Scoring!$T$9)+IF(Data!$E17&lt;&gt;"",Scoring!$T$10)+IF(Data!$F17&lt;&gt;"",Scoring!$T$11)+IF(Data!$G17&lt;&gt;"",Scoring!$T$12)+IF(Data!$H17&lt;&gt;"",Scoring!$T$13)+IF(Data!$I17&lt;&gt;"",Scoring!$T$14)+IF(Data!$J17&lt;&gt;"",Scoring!$T$15)+IF(Data!$K17&lt;&gt;"",Scoring!$T$16)+IF(Data!$L17&lt;&gt;"",Scoring!$T$17)+IF(Data!$M17&lt;&gt;"",Scoring!$T$18)+IF(Data!$N17&lt;&gt;"",Scoring!$T$19)+IF(Data!$O17&lt;&gt;"",Scoring!$T$20)+IF(Data!$P17&lt;&gt;"",Scoring!$T$21)+IF(Data!$Q17&lt;&gt;"",Scoring!$T$22)+IF(Data!$R17&lt;&gt;"",Scoring!$T$23)+IF(Data!$S17&lt;&gt;"",Scoring!$T$24)+IF(Data!T17&lt;&gt;"",Scoring!$T$25)+IF(Data!$U17&lt;&gt;"",Scoring!$T$26)+IF(Data!$V17&lt;&gt;"",Scoring!$T$27)+IF(Data!$W17&lt;&gt;"",Scoring!$T$28)+IF(Data!$X17&lt;&gt;"",Scoring!$T$29)+IF(Data!$Y17&lt;&gt;"",Scoring!$T$30)+IF(Data!$Z17&lt;&gt;"",Scoring!$T$31)+IF(Data!$AA17&lt;&gt;"",Scoring!$T$32),"")</f>
        <v/>
      </c>
      <c r="BI17" s="105" t="str">
        <f>IF(BH17&lt;&gt;"",LOOKUP(BH17,Likelihoods!$A$7:$A$107,Likelihoods!R$7:R$107),"")</f>
        <v/>
      </c>
      <c r="BJ17" s="108" t="str">
        <f>IF(AND(COUNTBLANK($B17:$E17)=3,COUNTBLANK($F17:$H17)=2,COUNTBLANK($I17:$J17)=1,COUNTBLANK($K17:$L17)=1,COUNTBLANK($M17:$N17)=1,COUNTBLANK($O17:$P17)=1,COUNTBLANK($Q17:$R17)=1,COUNTBLANK($S17:$T17)=1,COUNTBLANK($U17:$V17)=1,COUNTBLANK($W17:$AA17)=4),IF(Data!$B17&lt;&gt;"",Scoring!$U$7)+IF(Data!$C17&lt;&gt;"",Scoring!$U$8)+IF(Data!$D17&lt;&gt;"",Scoring!$U$9)+IF(Data!$E17&lt;&gt;"",Scoring!$U$10)+IF(Data!$F17&lt;&gt;"",Scoring!$U$11)+IF(Data!$G17&lt;&gt;"",Scoring!$U$12)+IF(Data!$H17&lt;&gt;"",Scoring!$U$13)+IF(Data!$I17&lt;&gt;"",Scoring!$U$14)+IF(Data!$J17&lt;&gt;"",Scoring!$U$15)+IF(Data!$K17&lt;&gt;"",Scoring!$U$16)+IF(Data!$L17&lt;&gt;"",Scoring!$U$17)+IF(Data!$M17&lt;&gt;"",Scoring!$U$18)+IF(Data!$N17&lt;&gt;"",Scoring!$U$19)+IF(Data!$O17&lt;&gt;"",Scoring!$U$20)+IF(Data!$P17&lt;&gt;"",Scoring!$U$21)+IF(Data!$Q17&lt;&gt;"",Scoring!$U$22)+IF(Data!$R17&lt;&gt;"",Scoring!$U$23)+IF(Data!$S17&lt;&gt;"",Scoring!$U$24)+IF(Data!T17&lt;&gt;"",Scoring!$U$25)+IF(Data!$U17&lt;&gt;"",Scoring!$U$26)+IF(Data!$V17&lt;&gt;"",Scoring!$U$27)+IF(Data!$W17&lt;&gt;"",Scoring!$U$28)+IF(Data!$X17&lt;&gt;"",Scoring!$U$29)+IF(Data!$Y17&lt;&gt;"",Scoring!$U$30)+IF(Data!$Z17&lt;&gt;"",Scoring!$U$31)+IF(Data!$AA17&lt;&gt;"",Scoring!$U$32),"")</f>
        <v/>
      </c>
      <c r="BK17" s="106" t="str">
        <f>IF(BJ17&lt;&gt;"",LOOKUP(BJ17,Likelihoods!$A$7:$A$107,Likelihoods!S$7:S$107),"")</f>
        <v/>
      </c>
      <c r="BL17" s="8"/>
      <c r="BM17" s="8"/>
      <c r="BN17" s="8"/>
      <c r="BO17" s="8"/>
      <c r="BP17" s="8"/>
      <c r="BQ17" s="8"/>
      <c r="BR17" s="8"/>
      <c r="BS17" s="8"/>
      <c r="BT17" s="8"/>
      <c r="BU17" s="8"/>
      <c r="BV17" s="8"/>
      <c r="BW17" s="8"/>
      <c r="BX17" s="8"/>
      <c r="BY17" s="8"/>
    </row>
    <row r="18" spans="1:77" ht="14.25" x14ac:dyDescent="0.2">
      <c r="A18" s="68"/>
      <c r="B18" s="101"/>
      <c r="C18" s="102"/>
      <c r="D18" s="102"/>
      <c r="E18" s="102"/>
      <c r="F18" s="101"/>
      <c r="G18" s="102"/>
      <c r="H18" s="103"/>
      <c r="I18" s="102"/>
      <c r="J18" s="102"/>
      <c r="K18" s="101"/>
      <c r="L18" s="103"/>
      <c r="M18" s="102"/>
      <c r="N18" s="103"/>
      <c r="O18" s="101"/>
      <c r="P18" s="103"/>
      <c r="Q18" s="102"/>
      <c r="R18" s="102"/>
      <c r="S18" s="101"/>
      <c r="T18" s="103"/>
      <c r="U18" s="101"/>
      <c r="V18" s="103"/>
      <c r="W18" s="102"/>
      <c r="X18" s="102"/>
      <c r="Y18" s="102"/>
      <c r="Z18" s="102"/>
      <c r="AA18" s="102"/>
      <c r="AB18" s="104" t="str">
        <f>IF(AND(COUNTBLANK($B18:$E18)=3,COUNTBLANK($F18:$H18)=2,COUNTBLANK($I18:$J18)=1,COUNTBLANK($K18:$L18)=1,COUNTBLANK($M18:$N18)=1,COUNTBLANK($O18:$P18)=1,COUNTBLANK($Q18:$R18)=1,COUNTBLANK($S18:$T18)=1,COUNTBLANK($U18:$V18)=1,COUNTBLANK($W18:$AA18)=4),IF(Data!$B18&lt;&gt;"",Scoring!$D$7)+IF(Data!$C18&lt;&gt;"",Scoring!$D$8)+IF(Data!$D18&lt;&gt;"",Scoring!$D$9)+IF(Data!$E18&lt;&gt;"",Scoring!$D$10)+IF(Data!$F18&lt;&gt;"",Scoring!$D$11)+IF(Data!$G18&lt;&gt;"",Scoring!$D$12)+IF(Data!$H18&lt;&gt;"",Scoring!$D$13)+IF(Data!$I18&lt;&gt;"",Scoring!$D$14)+IF(Data!$J18&lt;&gt;"",Scoring!$D$15)+IF(Data!$K18&lt;&gt;"",Scoring!$D$16)+IF(Data!$L18&lt;&gt;"",Scoring!$D$17)+IF(Data!$M18&lt;&gt;"",Scoring!$D$18)+IF(Data!$N18&lt;&gt;"",Scoring!$D$19)+IF(Data!$O18&lt;&gt;"",Scoring!$D$20)+IF(Data!$P18&lt;&gt;"",Scoring!$D$21)+IF(Data!$Q18&lt;&gt;"",Scoring!$D$22)+IF(Data!$R18&lt;&gt;"",Scoring!$D$23)+IF(Data!$S18&lt;&gt;"",Scoring!$D$24)+IF(Data!T18&lt;&gt;"",Scoring!$D$25)+IF(Data!$U18&lt;&gt;"",Scoring!$D$26)+IF(Data!$V18&lt;&gt;"",Scoring!$D$27)+IF(Data!$W18&lt;&gt;"",Scoring!$D$28)+IF(Data!$X18&lt;&gt;"",Scoring!$D$29)+IF(Data!$Y18&lt;&gt;"",Scoring!$D$30)+IF(Data!$Z18&lt;&gt;"",Scoring!$D$31)+IF(Data!$AA18&lt;&gt;"",Scoring!$D$32),"")</f>
        <v/>
      </c>
      <c r="AC18" s="105" t="str">
        <f>IF(AB18&lt;&gt;"",LOOKUP(AB18,Likelihoods!$A$7:$A$107,Likelihoods!B$7:B$107),"")</f>
        <v/>
      </c>
      <c r="AD18" s="264" t="str">
        <f>IF(AND(COUNTBLANK($B18:$E18)=3,COUNTBLANK($F18:$H18)=2,COUNTBLANK($I18:$J18)=1,COUNTBLANK($K18:$L18)=1,COUNTBLANK($M18:$N18)=1,COUNTBLANK($O18:$P18)=1,COUNTBLANK($Q18:$R18)=1,COUNTBLANK($S18:$T18)=1,COUNTBLANK($U18:$V18)=1,COUNTBLANK($W18:$AA18)=4),IF(Data!$B18&lt;&gt;"",Scoring!$E$7)+IF(Data!$C18&lt;&gt;"",Scoring!$E$8)+IF(Data!$D18&lt;&gt;"",Scoring!$E$9)+IF(Data!$E18&lt;&gt;"",Scoring!$E$10)+IF(Data!$F18&lt;&gt;"",Scoring!$E$11)+IF(Data!$G18&lt;&gt;"",Scoring!$E$12)+IF(Data!$H18&lt;&gt;"",Scoring!$E$13)+IF(Data!$I18&lt;&gt;"",Scoring!$E$14)+IF(Data!$J18&lt;&gt;"",Scoring!$E$15)+IF(Data!$K18&lt;&gt;"",Scoring!$E$16)+IF(Data!$L18&lt;&gt;"",Scoring!$E$17)+IF(Data!$M18&lt;&gt;"",Scoring!$E$18)+IF(Data!$N18&lt;&gt;"",Scoring!$E$19)+IF(Data!$O18&lt;&gt;"",Scoring!$E$20)+IF(Data!$P18&lt;&gt;"",Scoring!$E$21)+IF(Data!$Q18&lt;&gt;"",Scoring!$E$22)+IF(Data!$R18&lt;&gt;"",Scoring!$E$23)+IF(Data!$S18&lt;&gt;"",Scoring!$E$24)+IF(Data!V18&lt;&gt;"",Scoring!$E$25)+IF(Data!$U18&lt;&gt;"",Scoring!$E$26)+IF(Data!$V18&lt;&gt;"",Scoring!$E$27)+IF(Data!$W18&lt;&gt;"",Scoring!$E$28)+IF(Data!$X18&lt;&gt;"",Scoring!$E$29)+IF(Data!$Y18&lt;&gt;"",Scoring!$E$30)+IF(Data!$Z18&lt;&gt;"",Scoring!$E$31)+IF(Data!$AA18&lt;&gt;"",Scoring!$E$32),"")</f>
        <v/>
      </c>
      <c r="AE18" s="107" t="str">
        <f>IF(AD18&lt;&gt;"",LOOKUP(AD18,Likelihoods!$A$7:$A$107,Likelihoods!C$7:C$107),"")</f>
        <v/>
      </c>
      <c r="AF18" s="108" t="str">
        <f>IF(AND(COUNTBLANK($B18:$E18)=3,COUNTBLANK($F18:$H18)=2,COUNTBLANK($I18:$J18)=1,COUNTBLANK($K18:$L18)=1,COUNTBLANK($M18:$N18)=1,COUNTBLANK($O18:$P18)=1,COUNTBLANK($Q18:$R18)=1,COUNTBLANK($S18:$T18)=1,COUNTBLANK($U18:$V18)=1,COUNTBLANK($W18:$AA18)=4),IF(Data!$B18&lt;&gt;"",Scoring!$F$7)+IF(Data!$C18&lt;&gt;"",Scoring!$F$8)+IF(Data!$D18&lt;&gt;"",Scoring!$F$9)+IF(Data!$E18&lt;&gt;"",Scoring!$F$10)+IF(Data!$F18&lt;&gt;"",Scoring!$F$11)+IF(Data!$G18&lt;&gt;"",Scoring!$F$12)+IF(Data!$H18&lt;&gt;"",Scoring!$F$13)+IF(Data!$I18&lt;&gt;"",Scoring!$F$14)+IF(Data!$J18&lt;&gt;"",Scoring!$F$15)+IF(Data!$K18&lt;&gt;"",Scoring!$F$16)+IF(Data!$L18&lt;&gt;"",Scoring!$F$17)+IF(Data!$M18&lt;&gt;"",Scoring!$F$18)+IF(Data!$N18&lt;&gt;"",Scoring!$F$19)+IF(Data!$O18&lt;&gt;"",Scoring!$F$20)+IF(Data!$P18&lt;&gt;"",Scoring!$F$21)+IF(Data!$Q18&lt;&gt;"",Scoring!$F$22)+IF(Data!$R18&lt;&gt;"",Scoring!$F$23)+IF(Data!$S18&lt;&gt;"",Scoring!$F$24)+IF(Data!T18&lt;&gt;"",Scoring!$F$25)+IF(Data!$U18&lt;&gt;"",Scoring!$F$26)+IF(Data!$V18&lt;&gt;"",Scoring!$F$27)+IF(Data!$W18&lt;&gt;"",Scoring!$F$28)+IF(Data!$X18&lt;&gt;"",Scoring!$F$29)+IF(Data!$Y18&lt;&gt;"",Scoring!$F$30)+IF(Data!$Z18&lt;&gt;"",Scoring!$F$31)+IF(Data!$AA18&lt;&gt;"",Scoring!$F$32),"")</f>
        <v/>
      </c>
      <c r="AG18" s="105" t="str">
        <f>IF(AF18&lt;&gt;"",LOOKUP(AF18,Likelihoods!$A$7:$A$107,Likelihoods!D$7:D$107),"")</f>
        <v/>
      </c>
      <c r="AH18" s="108" t="str">
        <f>IF(AND(COUNTBLANK($B18:$E18)=3,COUNTBLANK($F18:$H18)=2,COUNTBLANK($I18:$J18)=1,COUNTBLANK($K18:$L18)=1,COUNTBLANK($M18:$N18)=1,COUNTBLANK($O18:$P18)=1,COUNTBLANK($Q18:$R18)=1,COUNTBLANK($S18:$T18)=1,COUNTBLANK($U18:$V18)=1,COUNTBLANK($W18:$AA18)=4),IF(Data!$B18&lt;&gt;"",Scoring!$G$7)+IF(Data!$C18&lt;&gt;"",Scoring!$G$8)+IF(Data!$D18&lt;&gt;"",Scoring!$G$9)+IF(Data!$E18&lt;&gt;"",Scoring!$G$10)+IF(Data!$F18&lt;&gt;"",Scoring!$G$11)+IF(Data!$G18&lt;&gt;"",Scoring!$G$12)+IF(Data!$H18&lt;&gt;"",Scoring!$G$13)+IF(Data!$I18&lt;&gt;"",Scoring!$G$14)+IF(Data!$J18&lt;&gt;"",Scoring!$G$15)+IF(Data!$K18&lt;&gt;"",Scoring!$G$16)+IF(Data!$L18&lt;&gt;"",Scoring!$G$17)+IF(Data!$M18&lt;&gt;"",Scoring!$G$18)+IF(Data!$N18&lt;&gt;"",Scoring!$G$19)+IF(Data!$O18&lt;&gt;"",Scoring!$G$20)+IF(Data!$P18&lt;&gt;"",Scoring!$G$21)+IF(Data!$Q18&lt;&gt;"",Scoring!$G$22)+IF(Data!$R18&lt;&gt;"",Scoring!$G$23)+IF(Data!$S18&lt;&gt;"",Scoring!$G$24)+IF(Data!T18&lt;&gt;"",Scoring!$G$25)+IF(Data!$U18&lt;&gt;"",Scoring!$G$26)+IF(Data!$V18&lt;&gt;"",Scoring!$G$27)+IF(Data!$W18&lt;&gt;"",Scoring!$G$28)+IF(Data!$X18&lt;&gt;"",Scoring!$G$29)+IF(Data!$Y18&lt;&gt;"",Scoring!$G$30)+IF(Data!$Z18&lt;&gt;"",Scoring!$G$31)+IF(Data!$AA18&lt;&gt;"",Scoring!$G$32),"")</f>
        <v/>
      </c>
      <c r="AI18" s="106" t="str">
        <f>IF(AH18&lt;&gt;"",LOOKUP(AH18,Likelihoods!$A$7:$A$107,Likelihoods!E$7:E$107),"")</f>
        <v/>
      </c>
      <c r="AJ18" s="104" t="str">
        <f>IF(AND(COUNTBLANK($B18:$E18)=3,COUNTBLANK($F18:$H18)=2,COUNTBLANK($I18:$J18)=1,COUNTBLANK($K18:$L18)=1,COUNTBLANK($M18:$N18)=1,COUNTBLANK($O18:$P18)=1,COUNTBLANK($Q18:$R18)=1,COUNTBLANK($S18:$T18)=1,COUNTBLANK($U18:$V18)=1,COUNTBLANK($W18:$AA18)=4),IF(Data!$B18&lt;&gt;"",Scoring!$H$7)+IF(Data!$C18&lt;&gt;"",Scoring!$H$8)+IF(Data!$D18&lt;&gt;"",Scoring!$H$9)+IF(Data!$E18&lt;&gt;"",Scoring!$H$10)+IF(Data!$F18&lt;&gt;"",Scoring!$H$11)+IF(Data!$G18&lt;&gt;"",Scoring!$H$12)+IF(Data!$H18&lt;&gt;"",Scoring!$H$13)+IF(Data!$I18&lt;&gt;"",Scoring!$H$14)+IF(Data!$J18&lt;&gt;"",Scoring!$H$15)+IF(Data!$K18&lt;&gt;"",Scoring!$H$16)+IF(Data!$L18&lt;&gt;"",Scoring!$H$17)+IF(Data!$M18&lt;&gt;"",Scoring!$H$18)+IF(Data!$N18&lt;&gt;"",Scoring!$H$19)+IF(Data!$O18&lt;&gt;"",Scoring!$H$20)+IF(Data!$P18&lt;&gt;"",Scoring!$H$21)+IF(Data!$Q18&lt;&gt;"",Scoring!$H$22)+IF(Data!$R18&lt;&gt;"",Scoring!$H$23)+IF(Data!$S18&lt;&gt;"",Scoring!$H$24)+IF(Data!T18&lt;&gt;"",Scoring!$H$25)+IF(Data!$U18&lt;&gt;"",Scoring!$H$26)+IF(Data!$V18&lt;&gt;"",Scoring!$H$27)+IF(Data!$W18&lt;&gt;"",Scoring!$H$28)+IF(Data!$X18&lt;&gt;"",Scoring!$H$29)+IF(Data!$Y18&lt;&gt;"",Scoring!$H$30)+IF(Data!$Z18&lt;&gt;"",Scoring!$H$31)+IF(Data!$AA18&lt;&gt;"",Scoring!$H$32),"")</f>
        <v/>
      </c>
      <c r="AK18" s="105" t="str">
        <f>IF(AJ18&lt;&gt;"",LOOKUP(AJ18,Likelihoods!$A$7:$A$107,Likelihoods!F$7:F$107),"")</f>
        <v/>
      </c>
      <c r="AL18" s="102" t="str">
        <f>IF(AND(COUNTBLANK($B18:$E18)=3,COUNTBLANK($F18:$H18)=2,COUNTBLANK($I18:$J18)=1,COUNTBLANK($K18:$L18)=1,COUNTBLANK($M18:$N18)=1,COUNTBLANK($O18:$P18)=1,COUNTBLANK($Q18:$R18)=1,COUNTBLANK($S18:$T18)=1,COUNTBLANK($U18:$V18)=1,COUNTBLANK($W18:$AA18)=4),IF(Data!$B18&lt;&gt;"",Scoring!$I$7)+IF(Data!$C18&lt;&gt;"",Scoring!$I$8)+IF(Data!$D18&lt;&gt;"",Scoring!$I$9)+IF(Data!$E18&lt;&gt;"",Scoring!$I$10)+IF(Data!$F18&lt;&gt;"",Scoring!$I$11)+IF(Data!$G18&lt;&gt;"",Scoring!$I$12)+IF(Data!$H18&lt;&gt;"",Scoring!$I$13)+IF(Data!$I18&lt;&gt;"",Scoring!$I$14)+IF(Data!$J18&lt;&gt;"",Scoring!$I$15)+IF(Data!$K18&lt;&gt;"",Scoring!$I$16)+IF(Data!$L18&lt;&gt;"",Scoring!$I$17)+IF(Data!$M18&lt;&gt;"",Scoring!$I$18)+IF(Data!$N18&lt;&gt;"",Scoring!$I$19)+IF(Data!$O18&lt;&gt;"",Scoring!$I$20)+IF(Data!$P18&lt;&gt;"",Scoring!$I$21)+IF(Data!$Q18&lt;&gt;"",Scoring!$I$22)+IF(Data!$R18&lt;&gt;"",Scoring!$I$23)+IF(Data!$S18&lt;&gt;"",Scoring!$I$24)+IF(Data!T18&lt;&gt;"",Scoring!$I$25)+IF(Data!$U18&lt;&gt;"",Scoring!$I$26)+IF(Data!$V18&lt;&gt;"",Scoring!$I$27)+IF(Data!$W18&lt;&gt;"",Scoring!$I$28)+IF(Data!$X18&lt;&gt;"",Scoring!$I$29)+IF(Data!$Y18&lt;&gt;"",Scoring!$I$30)+IF(Data!$Z18&lt;&gt;"",Scoring!$I$31)+IF(Data!$AA18&lt;&gt;"",Scoring!$I$32),"")</f>
        <v/>
      </c>
      <c r="AM18" s="107" t="str">
        <f>IF(AL18&lt;&gt;"",LOOKUP(AL18,Likelihoods!$A$7:$A$107,Likelihoods!G$7:G$107),"")</f>
        <v/>
      </c>
      <c r="AN18" s="281" t="str">
        <f>IF(AND(COUNTBLANK($B18:$E18)=3,COUNTBLANK($F18:$H18)=2,COUNTBLANK($I18:$J18)=1,COUNTBLANK($K18:$L18)=1,COUNTBLANK($M18:$N18)=1,COUNTBLANK($O18:$P18)=1,COUNTBLANK($Q18:$R18)=1,COUNTBLANK($S18:$T18)=1,COUNTBLANK($U18:$V18)=1,COUNTBLANK($W18:$AA18)=4),IF(Data!$B18&lt;&gt;"",Scoring!$J$7)+IF(Data!$C18&lt;&gt;"",Scoring!$J$8)+IF(Data!$D18&lt;&gt;"",Scoring!$J$9)+IF(Data!$E18&lt;&gt;"",Scoring!$J$10)+IF(Data!$F18&lt;&gt;"",Scoring!$J$11)+IF(Data!$G18&lt;&gt;"",Scoring!$J$12)+IF(Data!$H18&lt;&gt;"",Scoring!$J$13)+IF(Data!$I18&lt;&gt;"",Scoring!$J$14)+IF(Data!$J18&lt;&gt;"",Scoring!$J$15)+IF(Data!$K18&lt;&gt;"",Scoring!$J$16)+IF(Data!$L18&lt;&gt;"",Scoring!$J$17)+IF(Data!$M18&lt;&gt;"",Scoring!$J$18)+IF(Data!$N18&lt;&gt;"",Scoring!$J$19)+IF(Data!$O18&lt;&gt;"",Scoring!$J$20)+IF(Data!$P18&lt;&gt;"",Scoring!$J$21)+IF(Data!$Q18&lt;&gt;"",Scoring!$J$22)+IF(Data!$R18&lt;&gt;"",Scoring!$J$23)+IF(Data!$S18&lt;&gt;"",Scoring!$J$24)+IF(Data!AF18&lt;&gt;"",Scoring!$J$25)+IF(Data!$U18&lt;&gt;"",Scoring!$J$26)+IF(Data!$V18&lt;&gt;"",Scoring!$J$27)+IF(Data!$W18&lt;&gt;"",Scoring!$J$28)+IF(Data!$X18&lt;&gt;"",Scoring!$J$29)+IF(Data!$Y18&lt;&gt;"",Scoring!$J$30)+IF(Data!$Z18&lt;&gt;"",Scoring!$J$31)+IF(Data!$AA18&lt;&gt;"",Scoring!$J$32),"")</f>
        <v/>
      </c>
      <c r="AO18" s="276" t="str">
        <f>IF(AN18&lt;&gt;"",LOOKUP(AN18,Likelihoods!$A$7:$A$107,Likelihoods!H$7:H$107),"")</f>
        <v/>
      </c>
      <c r="AP18" s="264" t="str">
        <f>IF(AND(COUNTBLANK($B18:$E18)=3,COUNTBLANK($F18:$H18)=2,COUNTBLANK($I18:$J18)=1,COUNTBLANK($K18:$L18)=1,COUNTBLANK($M18:$N18)=1,COUNTBLANK($O18:$P18)=1,COUNTBLANK($Q18:$R18)=1,COUNTBLANK($S18:$T18)=1,COUNTBLANK($U18:$V18)=1,COUNTBLANK($W18:$AA18)=4),IF(Data!$B18&lt;&gt;"",Scoring!$K$7)+IF(Data!$C18&lt;&gt;"",Scoring!$K$8)+IF(Data!$D18&lt;&gt;"",Scoring!$K$9)+IF(Data!$E18&lt;&gt;"",Scoring!$K$10)+IF(Data!$F18&lt;&gt;"",Scoring!$K$11)+IF(Data!$G18&lt;&gt;"",Scoring!$K$12)+IF(Data!$H18&lt;&gt;"",Scoring!$K$13)+IF(Data!$I18&lt;&gt;"",Scoring!$K$14)+IF(Data!$J18&lt;&gt;"",Scoring!$K$15)+IF(Data!$K18&lt;&gt;"",Scoring!$K$16)+IF(Data!$L18&lt;&gt;"",Scoring!$K$17)+IF(Data!$M18&lt;&gt;"",Scoring!$K$18)+IF(Data!$N18&lt;&gt;"",Scoring!$K$19)+IF(Data!$O18&lt;&gt;"",Scoring!$K$20)+IF(Data!$P18&lt;&gt;"",Scoring!$K$21)+IF(Data!$Q18&lt;&gt;"",Scoring!$K$22)+IF(Data!$R18&lt;&gt;"",Scoring!$K$23)+IF(Data!$S18&lt;&gt;"",Scoring!$K$24)+IF(Data!AH18&lt;&gt;"",Scoring!$K$25)+IF(Data!$U18&lt;&gt;"",Scoring!$K$26)+IF(Data!$V18&lt;&gt;"",Scoring!$K$27)+IF(Data!$W18&lt;&gt;"",Scoring!$K$28)+IF(Data!$X18&lt;&gt;"",Scoring!$K$29)+IF(Data!$Y18&lt;&gt;"",Scoring!$K$30)+IF(Data!$Z18&lt;&gt;"",Scoring!$K$31)+IF(Data!$AA18&lt;&gt;"",Scoring!$K$32),"")</f>
        <v/>
      </c>
      <c r="AQ18" s="107" t="str">
        <f>IF(AP18&lt;&gt;"",LOOKUP(AP18,Likelihoods!$A$7:$A$107,Likelihoods!I$7:I$107),"")</f>
        <v/>
      </c>
      <c r="AR18" s="281" t="str">
        <f>IF(AND(COUNTBLANK($B18:$E18)=3,COUNTBLANK($F18:$H18)=2,COUNTBLANK($I18:$J18)=1,COUNTBLANK($K18:$L18)=1,COUNTBLANK($M18:$N18)=1,COUNTBLANK($O18:$P18)=1,COUNTBLANK($Q18:$R18)=1,COUNTBLANK($S18:$T18)=1,COUNTBLANK($U18:$V18)=1,COUNTBLANK($W18:$AA18)=4),IF(Data!$B18&lt;&gt;"",Scoring!$L$7)+IF(Data!$C18&lt;&gt;"",Scoring!$L$8)+IF(Data!$D18&lt;&gt;"",Scoring!$L$9)+IF(Data!$E18&lt;&gt;"",Scoring!$L$10)+IF(Data!$F18&lt;&gt;"",Scoring!$L$11)+IF(Data!$G18&lt;&gt;"",Scoring!$L$12)+IF(Data!$H18&lt;&gt;"",Scoring!$L$13)+IF(Data!$I18&lt;&gt;"",Scoring!$L$14)+IF(Data!$J18&lt;&gt;"",Scoring!$L$15)+IF(Data!$K18&lt;&gt;"",Scoring!$L$16)+IF(Data!$L18&lt;&gt;"",Scoring!$L$17)+IF(Data!$M18&lt;&gt;"",Scoring!$L$18)+IF(Data!$N18&lt;&gt;"",Scoring!$L$19)+IF(Data!$O18&lt;&gt;"",Scoring!$L$20)+IF(Data!$P18&lt;&gt;"",Scoring!$L$21)+IF(Data!$Q18&lt;&gt;"",Scoring!$L$22)+IF(Data!$R18&lt;&gt;"",Scoring!$L$23)+IF(Data!$S18&lt;&gt;"",Scoring!$L$24)+IF(Data!AJ18&lt;&gt;"",Scoring!$L$25)+IF(Data!$U18&lt;&gt;"",Scoring!$L$26)+IF(Data!$V18&lt;&gt;"",Scoring!$L$27)+IF(Data!$W18&lt;&gt;"",Scoring!$L$28)+IF(Data!$X18&lt;&gt;"",Scoring!$L$29)+IF(Data!$Y18&lt;&gt;"",Scoring!$L$30)+IF(Data!$Z18&lt;&gt;"",Scoring!$L$31)+IF(Data!$AA18&lt;&gt;"",Scoring!$L$32),"")</f>
        <v/>
      </c>
      <c r="AS18" s="105" t="str">
        <f>IF(AR18&lt;&gt;"",LOOKUP(AR18,Likelihoods!$A$7:$A$107,Likelihoods!J$7:J$107),"")</f>
        <v/>
      </c>
      <c r="AT18" s="108" t="str">
        <f>IF(AND(COUNTBLANK($B18:$E18)=3,COUNTBLANK($F18:$H18)=2,COUNTBLANK($I18:$J18)=1,COUNTBLANK($K18:$L18)=1,COUNTBLANK($M18:$N18)=1,COUNTBLANK($O18:$P18)=1,COUNTBLANK($Q18:$R18)=1,COUNTBLANK($S18:$T18)=1,COUNTBLANK($U18:$V18)=1,COUNTBLANK($W18:$AA18)=4),IF(Data!$B18&lt;&gt;"",Scoring!$M$7)+IF(Data!$C18&lt;&gt;"",Scoring!$M$8)+IF(Data!$D18&lt;&gt;"",Scoring!$M$9)+IF(Data!$E18&lt;&gt;"",Scoring!$M$10)+IF(Data!$F18&lt;&gt;"",Scoring!$M$11)+IF(Data!$G18&lt;&gt;"",Scoring!$M$12)+IF(Data!$H18&lt;&gt;"",Scoring!$M$13)+IF(Data!$I18&lt;&gt;"",Scoring!$M$14)+IF(Data!$J18&lt;&gt;"",Scoring!$M$15)+IF(Data!$K18&lt;&gt;"",Scoring!$M$16)+IF(Data!$L18&lt;&gt;"",Scoring!$M$17)+IF(Data!$M18&lt;&gt;"",Scoring!$M$18)+IF(Data!$N18&lt;&gt;"",Scoring!$M$19)+IF(Data!$O18&lt;&gt;"",Scoring!$M$20)+IF(Data!$P18&lt;&gt;"",Scoring!$M$21)+IF(Data!$Q18&lt;&gt;"",Scoring!$M$22)+IF(Data!$R18&lt;&gt;"",Scoring!$M$23)+IF(Data!$S18&lt;&gt;"",Scoring!$M$24)+IF(Data!T18&lt;&gt;"",Scoring!$M$25)+IF(Data!$U18&lt;&gt;"",Scoring!$M$26)+IF(Data!$V18&lt;&gt;"",Scoring!$M$27)+IF(Data!$W18&lt;&gt;"",Scoring!$M$28)+IF(Data!$X18&lt;&gt;"",Scoring!$M$29)+IF(Data!$Y18&lt;&gt;"",Scoring!$M$30)+IF(Data!$Z18&lt;&gt;"",Scoring!$M$31)+IF(Data!$AA18&lt;&gt;"",Scoring!$M$32),"")</f>
        <v/>
      </c>
      <c r="AU18" s="105" t="str">
        <f>IF(AT18&lt;&gt;"",LOOKUP(AT18,Likelihoods!$A$7:$A$107,Likelihoods!K$7:K$107),"")</f>
        <v/>
      </c>
      <c r="AV18" s="108" t="str">
        <f>IF(AND(COUNTBLANK($B18:$E18)=3,COUNTBLANK($F18:$H18)=2,COUNTBLANK($I18:$J18)=1,COUNTBLANK($K18:$L18)=1,COUNTBLANK($M18:$N18)=1,COUNTBLANK($O18:$P18)=1,COUNTBLANK($Q18:$R18)=1,COUNTBLANK($S18:$T18)=1,COUNTBLANK($U18:$V18)=1,COUNTBLANK($W18:$AA18)=4),IF(Data!$B18&lt;&gt;"",Scoring!$N$7)+IF(Data!$C18&lt;&gt;"",Scoring!$N$8)+IF(Data!$D18&lt;&gt;"",Scoring!$N$9)+IF(Data!$E18&lt;&gt;"",Scoring!$N$10)+IF(Data!$F18&lt;&gt;"",Scoring!$N$11)+IF(Data!$G18&lt;&gt;"",Scoring!$N$12)+IF(Data!$H18&lt;&gt;"",Scoring!$N$13)+IF(Data!$I18&lt;&gt;"",Scoring!$N$14)+IF(Data!$J18&lt;&gt;"",Scoring!$N$15)+IF(Data!$K18&lt;&gt;"",Scoring!$N$16)+IF(Data!$L18&lt;&gt;"",Scoring!$N$17)+IF(Data!$M18&lt;&gt;"",Scoring!$N$18)+IF(Data!$N18&lt;&gt;"",Scoring!$N$19)+IF(Data!$O18&lt;&gt;"",Scoring!$N$20)+IF(Data!$P18&lt;&gt;"",Scoring!$N$21)+IF(Data!$Q18&lt;&gt;"",Scoring!$N$22)+IF(Data!$R18&lt;&gt;"",Scoring!$N$23)+IF(Data!$S18&lt;&gt;"",Scoring!$N$24)+IF(Data!T18&lt;&gt;"",Scoring!$N$25)+IF(Data!$U18&lt;&gt;"",Scoring!$N$26)+IF(Data!$V18&lt;&gt;"",Scoring!$N$27)+IF(Data!$W18&lt;&gt;"",Scoring!$N$28)+IF(Data!$X18&lt;&gt;"",Scoring!$N$29)+IF(Data!$Y18&lt;&gt;"",Scoring!$N$30)+IF(Data!$Z18&lt;&gt;"",Scoring!$N$31)+IF(Data!$AA18&lt;&gt;"",Scoring!$N$32),"")</f>
        <v/>
      </c>
      <c r="AW18" s="106" t="str">
        <f>IF(AV18&lt;&gt;"",LOOKUP(AV18,Likelihoods!$A$7:$A$107,Likelihoods!L$7:L$107),"")</f>
        <v/>
      </c>
      <c r="AX18" s="104" t="str">
        <f>IF(AND(COUNTBLANK($B18:$E18)=3,COUNTBLANK($F18:$H18)=2,COUNTBLANK($I18:$J18)=1,COUNTBLANK($K18:$L18)=1,COUNTBLANK($M18:$N18)=1,COUNTBLANK($O18:$P18)=1,COUNTBLANK($Q18:$R18)=1,COUNTBLANK($S18:$T18)=1,COUNTBLANK($U18:$V18)=1,COUNTBLANK($W18:$AA18)=4),IF(Data!$B18&lt;&gt;"",Scoring!$O$7)+IF(Data!$C18&lt;&gt;"",Scoring!$O$8)+IF(Data!$D18&lt;&gt;"",Scoring!$O$9)+IF(Data!$E18&lt;&gt;"",Scoring!$O$10)+IF(Data!$F18&lt;&gt;"",Scoring!$O$11)+IF(Data!$G18&lt;&gt;"",Scoring!$O$12)+IF(Data!$H18&lt;&gt;"",Scoring!$O$13)+IF(Data!$I18&lt;&gt;"",Scoring!$O$14)+IF(Data!$J18&lt;&gt;"",Scoring!$O$15)+IF(Data!$K18&lt;&gt;"",Scoring!$O$16)+IF(Data!$L18&lt;&gt;"",Scoring!$O$17)+IF(Data!$M18&lt;&gt;"",Scoring!$O$18)+IF(Data!$N18&lt;&gt;"",Scoring!$O$19)+IF(Data!$O18&lt;&gt;"",Scoring!$O$20)+IF(Data!$P18&lt;&gt;"",Scoring!$O$21)+IF(Data!$Q18&lt;&gt;"",Scoring!$O$22)+IF(Data!$R18&lt;&gt;"",Scoring!$O$23)+IF(Data!$S18&lt;&gt;"",Scoring!$O$24)+IF(Data!T18&lt;&gt;"",Scoring!$O$25)+IF(Data!$U18&lt;&gt;"",Scoring!$O$26)+IF(Data!$V18&lt;&gt;"",Scoring!$O$27)+IF(Data!$W18&lt;&gt;"",Scoring!$O$28)+IF(Data!$X18&lt;&gt;"",Scoring!$O$29)+IF(Data!$Y18&lt;&gt;"",Scoring!$O$30)+IF(Data!$Z18&lt;&gt;"",Scoring!$O$31)+IF(Data!$AA18&lt;&gt;"",Scoring!$O$32),"")</f>
        <v/>
      </c>
      <c r="AY18" s="107" t="str">
        <f>IF(AX18&lt;&gt;"",LOOKUP(AX18,Likelihoods!$A$7:$A$107,Likelihoods!M$7:M$107),"")</f>
        <v/>
      </c>
      <c r="AZ18" s="108" t="str">
        <f>IF(AND(COUNTBLANK($B18:$E18)=3,COUNTBLANK($F18:$H18)=2,COUNTBLANK($I18:$J18)=1,COUNTBLANK($K18:$L18)=1,COUNTBLANK($M18:$N18)=1,COUNTBLANK($O18:$P18)=1,COUNTBLANK($Q18:$R18)=1,COUNTBLANK($S18:$T18)=1,COUNTBLANK($U18:$V18)=1,COUNTBLANK($W18:$AA18)=4),IF(Data!$B18&lt;&gt;"",Scoring!$P$7)+IF(Data!$C18&lt;&gt;"",Scoring!$P$8)+IF(Data!$D18&lt;&gt;"",Scoring!$P$9)+IF(Data!$E18&lt;&gt;"",Scoring!$P$10)+IF(Data!$F18&lt;&gt;"",Scoring!$P$11)+IF(Data!$G18&lt;&gt;"",Scoring!$P$12)+IF(Data!$H18&lt;&gt;"",Scoring!$P$13)+IF(Data!$I18&lt;&gt;"",Scoring!$P$14)+IF(Data!$J18&lt;&gt;"",Scoring!$P$15)+IF(Data!$K18&lt;&gt;"",Scoring!$P$16)+IF(Data!$L18&lt;&gt;"",Scoring!$P$17)+IF(Data!$M18&lt;&gt;"",Scoring!$P$18)+IF(Data!$N18&lt;&gt;"",Scoring!$P$19)+IF(Data!$O18&lt;&gt;"",Scoring!$P$20)+IF(Data!$P18&lt;&gt;"",Scoring!$P$21)+IF(Data!$Q18&lt;&gt;"",Scoring!$P$22)+IF(Data!$R18&lt;&gt;"",Scoring!$P$23)+IF(Data!$S18&lt;&gt;"",Scoring!$P$24)+IF(Data!T18&lt;&gt;"",Scoring!$P$25)+IF(Data!$U18&lt;&gt;"",Scoring!$P$26)+IF(Data!$V18&lt;&gt;"",Scoring!$P$27)+IF(Data!$W18&lt;&gt;"",Scoring!$P$28)+IF(Data!$X18&lt;&gt;"",Scoring!$P$29)+IF(Data!$Y18&lt;&gt;"",Scoring!$P$30)+IF(Data!$Z18&lt;&gt;"",Scoring!$P$31)+IF(Data!$AA18&lt;&gt;"",Scoring!$P$32),"")</f>
        <v/>
      </c>
      <c r="BA18" s="105" t="str">
        <f>IF(AZ18&lt;&gt;"",LOOKUP(AZ18,Likelihoods!$A$7:$A$107,Likelihoods!N$7:N$107),"")</f>
        <v/>
      </c>
      <c r="BB18" s="102" t="str">
        <f>IF(AND(COUNTBLANK($B18:$E18)=3,COUNTBLANK($F18:$H18)=2,COUNTBLANK($I18:$J18)=1,COUNTBLANK($K18:$L18)=1,COUNTBLANK($M18:$N18)=1,COUNTBLANK($O18:$P18)=1,COUNTBLANK($Q18:$R18)=1,COUNTBLANK($S18:$T18)=1,COUNTBLANK($U18:$V18)=1,COUNTBLANK($W18:$AA18)=4),IF(Data!$B18&lt;&gt;"",Scoring!$Q$7)+IF(Data!$C18&lt;&gt;"",Scoring!$Q$8)+IF(Data!$D18&lt;&gt;"",Scoring!$Q$9)+IF(Data!$E18&lt;&gt;"",Scoring!$Q$10)+IF(Data!$F18&lt;&gt;"",Scoring!$Q$11)+IF(Data!$G18&lt;&gt;"",Scoring!$Q$12)+IF(Data!$H18&lt;&gt;"",Scoring!$Q$13)+IF(Data!$I18&lt;&gt;"",Scoring!$Q$14)+IF(Data!$J18&lt;&gt;"",Scoring!$Q$15)+IF(Data!$K18&lt;&gt;"",Scoring!$Q$16)+IF(Data!$L18&lt;&gt;"",Scoring!$Q$17)+IF(Data!$M18&lt;&gt;"",Scoring!$Q$18)+IF(Data!$N18&lt;&gt;"",Scoring!$Q$19)+IF(Data!$O18&lt;&gt;"",Scoring!$Q$20)+IF(Data!$P18&lt;&gt;"",Scoring!$Q$21)+IF(Data!$Q18&lt;&gt;"",Scoring!$Q$22)+IF(Data!$R18&lt;&gt;"",Scoring!$Q$23)+IF(Data!$S18&lt;&gt;"",Scoring!$Q$24)+IF(Data!T18&lt;&gt;"",Scoring!$Q$25)+IF(Data!$U18&lt;&gt;"",Scoring!$Q$26)+IF(Data!$V18&lt;&gt;"",Scoring!$Q$27)+IF(Data!$W18&lt;&gt;"",Scoring!$Q$28)+IF(Data!$X18&lt;&gt;"",Scoring!$Q$29)+IF(Data!$Y18&lt;&gt;"",Scoring!$Q$30)+IF(Data!$Z18&lt;&gt;"",Scoring!$Q$31)+IF(Data!$AA18&lt;&gt;"",Scoring!$Q$32),"")</f>
        <v/>
      </c>
      <c r="BC18" s="107" t="str">
        <f>IF(BB18&lt;&gt;"",LOOKUP(BB18,Likelihoods!$A$7:$A$107,Likelihoods!O$7:O$107),"")</f>
        <v/>
      </c>
      <c r="BD18" s="104" t="str">
        <f>IF(AND(COUNTBLANK($B18:$E18)=3,COUNTBLANK($F18:$H18)=2,COUNTBLANK($I18:$J18)=1,COUNTBLANK($K18:$L18)=1,COUNTBLANK($M18:$N18)=1,COUNTBLANK($O18:$P18)=1,COUNTBLANK($Q18:$R18)=1,COUNTBLANK($S18:$T18)=1,COUNTBLANK($U18:$V18)=1,COUNTBLANK($W18:$AA18)=4),IF(Data!$B18&lt;&gt;"",Scoring!$R$7)+IF(Data!$C18&lt;&gt;"",Scoring!$R$8)+IF(Data!$D18&lt;&gt;"",Scoring!$R$9)+IF(Data!$E18&lt;&gt;"",Scoring!$R$10)+IF(Data!$F18&lt;&gt;"",Scoring!$R$11)+IF(Data!$G18&lt;&gt;"",Scoring!$R$12)+IF(Data!$H18&lt;&gt;"",Scoring!$R$13)+IF(Data!$I18&lt;&gt;"",Scoring!$R$14)+IF(Data!$J18&lt;&gt;"",Scoring!$R$15)+IF(Data!$K18&lt;&gt;"",Scoring!$R$16)+IF(Data!$L18&lt;&gt;"",Scoring!$R$17)+IF(Data!$M18&lt;&gt;"",Scoring!$R$18)+IF(Data!$N18&lt;&gt;"",Scoring!$R$19)+IF(Data!$O18&lt;&gt;"",Scoring!$R$20)+IF(Data!$P18&lt;&gt;"",Scoring!$R$21)+IF(Data!$Q18&lt;&gt;"",Scoring!$R$22)+IF(Data!$R18&lt;&gt;"",Scoring!$R$23)+IF(Data!$S18&lt;&gt;"",Scoring!$R$24)+IF(Data!T18&lt;&gt;"",Scoring!$R$25)+IF(Data!$U18&lt;&gt;"",Scoring!$R$26)+IF(Data!$V18&lt;&gt;"",Scoring!$R$27)+IF(Data!$W18&lt;&gt;"",Scoring!$R$28)+IF(Data!$X18&lt;&gt;"",Scoring!$R$29)+IF(Data!$Y18&lt;&gt;"",Scoring!$R$30)+IF(Data!$Z18&lt;&gt;"",Scoring!$R$31)+IF(Data!$AA18&lt;&gt;"",Scoring!$R$32),"")</f>
        <v/>
      </c>
      <c r="BE18" s="105" t="str">
        <f>IF(BD18&lt;&gt;"",LOOKUP(BD18,Likelihoods!$A$7:$A$107,Likelihoods!P$7:P$107),"")</f>
        <v/>
      </c>
      <c r="BF18" s="102" t="str">
        <f>IF(AND(COUNTBLANK($B18:$E18)=3,COUNTBLANK($F18:$H18)=2,COUNTBLANK($I18:$J18)=1,COUNTBLANK($K18:$L18)=1,COUNTBLANK($M18:$N18)=1,COUNTBLANK($O18:$P18)=1,COUNTBLANK($Q18:$R18)=1,COUNTBLANK($S18:$T18)=1,COUNTBLANK($U18:$V18)=1,COUNTBLANK($W18:$AA18)=4),IF(Data!$B18&lt;&gt;"",Scoring!$S$7)+IF(Data!$C18&lt;&gt;"",Scoring!$S$8)+IF(Data!$D18&lt;&gt;"",Scoring!$S$9)+IF(Data!$E18&lt;&gt;"",Scoring!$S$10)+IF(Data!$F18&lt;&gt;"",Scoring!$S$11)+IF(Data!$G18&lt;&gt;"",Scoring!$S$12)+IF(Data!$H18&lt;&gt;"",Scoring!$S$13)+IF(Data!$I18&lt;&gt;"",Scoring!$S$14)+IF(Data!$J18&lt;&gt;"",Scoring!$S$15)+IF(Data!$K18&lt;&gt;"",Scoring!$S$16)+IF(Data!$L18&lt;&gt;"",Scoring!$S$17)+IF(Data!$M18&lt;&gt;"",Scoring!$S$18)+IF(Data!$N18&lt;&gt;"",Scoring!$S$19)+IF(Data!$O18&lt;&gt;"",Scoring!$S$20)+IF(Data!$P18&lt;&gt;"",Scoring!$S$21)+IF(Data!$Q18&lt;&gt;"",Scoring!$S$22)+IF(Data!$R18&lt;&gt;"",Scoring!$S$23)+IF(Data!$S18&lt;&gt;"",Scoring!$S$24)+IF(Data!T18&lt;&gt;"",Scoring!$S$25)+IF(Data!$U18&lt;&gt;"",Scoring!$S$26)+IF(Data!$V18&lt;&gt;"",Scoring!$S$27)+IF(Data!$W18&lt;&gt;"",Scoring!$S$28)+IF(Data!$X18&lt;&gt;"",Scoring!$S$29)+IF(Data!$Y18&lt;&gt;"",Scoring!$S$30)+IF(Data!$Z18&lt;&gt;"",Scoring!$S$31)+IF(Data!$AA18&lt;&gt;"",Scoring!$S$32),"")</f>
        <v/>
      </c>
      <c r="BG18" s="107" t="str">
        <f>IF(BF18&lt;&gt;"",LOOKUP(BF18,Likelihoods!$A$7:$A$107,Likelihoods!Q$7:Q$107),"")</f>
        <v/>
      </c>
      <c r="BH18" s="108" t="str">
        <f>IF(AND(COUNTBLANK($B18:$E18)=3,COUNTBLANK($F18:$H18)=2,COUNTBLANK($I18:$J18)=1,COUNTBLANK($K18:$L18)=1,COUNTBLANK($M18:$N18)=1,COUNTBLANK($O18:$P18)=1,COUNTBLANK($Q18:$R18)=1,COUNTBLANK($S18:$T18)=1,COUNTBLANK($U18:$V18)=1,COUNTBLANK($W18:$AA18)=4),IF(Data!$B18&lt;&gt;"",Scoring!$T$7)+IF(Data!$C18&lt;&gt;"",Scoring!$T$8)+IF(Data!$D18&lt;&gt;"",Scoring!$T$9)+IF(Data!$E18&lt;&gt;"",Scoring!$T$10)+IF(Data!$F18&lt;&gt;"",Scoring!$T$11)+IF(Data!$G18&lt;&gt;"",Scoring!$T$12)+IF(Data!$H18&lt;&gt;"",Scoring!$T$13)+IF(Data!$I18&lt;&gt;"",Scoring!$T$14)+IF(Data!$J18&lt;&gt;"",Scoring!$T$15)+IF(Data!$K18&lt;&gt;"",Scoring!$T$16)+IF(Data!$L18&lt;&gt;"",Scoring!$T$17)+IF(Data!$M18&lt;&gt;"",Scoring!$T$18)+IF(Data!$N18&lt;&gt;"",Scoring!$T$19)+IF(Data!$O18&lt;&gt;"",Scoring!$T$20)+IF(Data!$P18&lt;&gt;"",Scoring!$T$21)+IF(Data!$Q18&lt;&gt;"",Scoring!$T$22)+IF(Data!$R18&lt;&gt;"",Scoring!$T$23)+IF(Data!$S18&lt;&gt;"",Scoring!$T$24)+IF(Data!T18&lt;&gt;"",Scoring!$T$25)+IF(Data!$U18&lt;&gt;"",Scoring!$T$26)+IF(Data!$V18&lt;&gt;"",Scoring!$T$27)+IF(Data!$W18&lt;&gt;"",Scoring!$T$28)+IF(Data!$X18&lt;&gt;"",Scoring!$T$29)+IF(Data!$Y18&lt;&gt;"",Scoring!$T$30)+IF(Data!$Z18&lt;&gt;"",Scoring!$T$31)+IF(Data!$AA18&lt;&gt;"",Scoring!$T$32),"")</f>
        <v/>
      </c>
      <c r="BI18" s="105" t="str">
        <f>IF(BH18&lt;&gt;"",LOOKUP(BH18,Likelihoods!$A$7:$A$107,Likelihoods!R$7:R$107),"")</f>
        <v/>
      </c>
      <c r="BJ18" s="108" t="str">
        <f>IF(AND(COUNTBLANK($B18:$E18)=3,COUNTBLANK($F18:$H18)=2,COUNTBLANK($I18:$J18)=1,COUNTBLANK($K18:$L18)=1,COUNTBLANK($M18:$N18)=1,COUNTBLANK($O18:$P18)=1,COUNTBLANK($Q18:$R18)=1,COUNTBLANK($S18:$T18)=1,COUNTBLANK($U18:$V18)=1,COUNTBLANK($W18:$AA18)=4),IF(Data!$B18&lt;&gt;"",Scoring!$U$7)+IF(Data!$C18&lt;&gt;"",Scoring!$U$8)+IF(Data!$D18&lt;&gt;"",Scoring!$U$9)+IF(Data!$E18&lt;&gt;"",Scoring!$U$10)+IF(Data!$F18&lt;&gt;"",Scoring!$U$11)+IF(Data!$G18&lt;&gt;"",Scoring!$U$12)+IF(Data!$H18&lt;&gt;"",Scoring!$U$13)+IF(Data!$I18&lt;&gt;"",Scoring!$U$14)+IF(Data!$J18&lt;&gt;"",Scoring!$U$15)+IF(Data!$K18&lt;&gt;"",Scoring!$U$16)+IF(Data!$L18&lt;&gt;"",Scoring!$U$17)+IF(Data!$M18&lt;&gt;"",Scoring!$U$18)+IF(Data!$N18&lt;&gt;"",Scoring!$U$19)+IF(Data!$O18&lt;&gt;"",Scoring!$U$20)+IF(Data!$P18&lt;&gt;"",Scoring!$U$21)+IF(Data!$Q18&lt;&gt;"",Scoring!$U$22)+IF(Data!$R18&lt;&gt;"",Scoring!$U$23)+IF(Data!$S18&lt;&gt;"",Scoring!$U$24)+IF(Data!T18&lt;&gt;"",Scoring!$U$25)+IF(Data!$U18&lt;&gt;"",Scoring!$U$26)+IF(Data!$V18&lt;&gt;"",Scoring!$U$27)+IF(Data!$W18&lt;&gt;"",Scoring!$U$28)+IF(Data!$X18&lt;&gt;"",Scoring!$U$29)+IF(Data!$Y18&lt;&gt;"",Scoring!$U$30)+IF(Data!$Z18&lt;&gt;"",Scoring!$U$31)+IF(Data!$AA18&lt;&gt;"",Scoring!$U$32),"")</f>
        <v/>
      </c>
      <c r="BK18" s="106" t="str">
        <f>IF(BJ18&lt;&gt;"",LOOKUP(BJ18,Likelihoods!$A$7:$A$107,Likelihoods!S$7:S$107),"")</f>
        <v/>
      </c>
      <c r="BL18" s="8"/>
      <c r="BM18" s="8"/>
      <c r="BN18" s="8"/>
      <c r="BO18" s="8"/>
      <c r="BP18" s="8"/>
      <c r="BQ18" s="8"/>
      <c r="BR18" s="8"/>
      <c r="BS18" s="8"/>
      <c r="BT18" s="8"/>
      <c r="BU18" s="8"/>
      <c r="BV18" s="8"/>
      <c r="BW18" s="8"/>
      <c r="BX18" s="8"/>
      <c r="BY18" s="8"/>
    </row>
    <row r="19" spans="1:77" ht="14.25" x14ac:dyDescent="0.2">
      <c r="A19" s="68"/>
      <c r="B19" s="101"/>
      <c r="C19" s="102"/>
      <c r="D19" s="102"/>
      <c r="E19" s="102"/>
      <c r="F19" s="101"/>
      <c r="G19" s="102"/>
      <c r="H19" s="103"/>
      <c r="I19" s="102"/>
      <c r="J19" s="102"/>
      <c r="K19" s="101"/>
      <c r="L19" s="103"/>
      <c r="M19" s="102"/>
      <c r="N19" s="103"/>
      <c r="O19" s="101"/>
      <c r="P19" s="103"/>
      <c r="Q19" s="102"/>
      <c r="R19" s="102"/>
      <c r="S19" s="101"/>
      <c r="T19" s="103"/>
      <c r="U19" s="101"/>
      <c r="V19" s="103"/>
      <c r="W19" s="102"/>
      <c r="X19" s="102"/>
      <c r="Y19" s="102"/>
      <c r="Z19" s="102"/>
      <c r="AA19" s="102"/>
      <c r="AB19" s="104" t="str">
        <f>IF(AND(COUNTBLANK($B19:$E19)=3,COUNTBLANK($F19:$H19)=2,COUNTBLANK($I19:$J19)=1,COUNTBLANK($K19:$L19)=1,COUNTBLANK($M19:$N19)=1,COUNTBLANK($O19:$P19)=1,COUNTBLANK($Q19:$R19)=1,COUNTBLANK($S19:$T19)=1,COUNTBLANK($U19:$V19)=1,COUNTBLANK($W19:$AA19)=4),IF(Data!$B19&lt;&gt;"",Scoring!$D$7)+IF(Data!$C19&lt;&gt;"",Scoring!$D$8)+IF(Data!$D19&lt;&gt;"",Scoring!$D$9)+IF(Data!$E19&lt;&gt;"",Scoring!$D$10)+IF(Data!$F19&lt;&gt;"",Scoring!$D$11)+IF(Data!$G19&lt;&gt;"",Scoring!$D$12)+IF(Data!$H19&lt;&gt;"",Scoring!$D$13)+IF(Data!$I19&lt;&gt;"",Scoring!$D$14)+IF(Data!$J19&lt;&gt;"",Scoring!$D$15)+IF(Data!$K19&lt;&gt;"",Scoring!$D$16)+IF(Data!$L19&lt;&gt;"",Scoring!$D$17)+IF(Data!$M19&lt;&gt;"",Scoring!$D$18)+IF(Data!$N19&lt;&gt;"",Scoring!$D$19)+IF(Data!$O19&lt;&gt;"",Scoring!$D$20)+IF(Data!$P19&lt;&gt;"",Scoring!$D$21)+IF(Data!$Q19&lt;&gt;"",Scoring!$D$22)+IF(Data!$R19&lt;&gt;"",Scoring!$D$23)+IF(Data!$S19&lt;&gt;"",Scoring!$D$24)+IF(Data!T19&lt;&gt;"",Scoring!$D$25)+IF(Data!$U19&lt;&gt;"",Scoring!$D$26)+IF(Data!$V19&lt;&gt;"",Scoring!$D$27)+IF(Data!$W19&lt;&gt;"",Scoring!$D$28)+IF(Data!$X19&lt;&gt;"",Scoring!$D$29)+IF(Data!$Y19&lt;&gt;"",Scoring!$D$30)+IF(Data!$Z19&lt;&gt;"",Scoring!$D$31)+IF(Data!$AA19&lt;&gt;"",Scoring!$D$32),"")</f>
        <v/>
      </c>
      <c r="AC19" s="105" t="str">
        <f>IF(AB19&lt;&gt;"",LOOKUP(AB19,Likelihoods!$A$7:$A$107,Likelihoods!B$7:B$107),"")</f>
        <v/>
      </c>
      <c r="AD19" s="264" t="str">
        <f>IF(AND(COUNTBLANK($B19:$E19)=3,COUNTBLANK($F19:$H19)=2,COUNTBLANK($I19:$J19)=1,COUNTBLANK($K19:$L19)=1,COUNTBLANK($M19:$N19)=1,COUNTBLANK($O19:$P19)=1,COUNTBLANK($Q19:$R19)=1,COUNTBLANK($S19:$T19)=1,COUNTBLANK($U19:$V19)=1,COUNTBLANK($W19:$AA19)=4),IF(Data!$B19&lt;&gt;"",Scoring!$E$7)+IF(Data!$C19&lt;&gt;"",Scoring!$E$8)+IF(Data!$D19&lt;&gt;"",Scoring!$E$9)+IF(Data!$E19&lt;&gt;"",Scoring!$E$10)+IF(Data!$F19&lt;&gt;"",Scoring!$E$11)+IF(Data!$G19&lt;&gt;"",Scoring!$E$12)+IF(Data!$H19&lt;&gt;"",Scoring!$E$13)+IF(Data!$I19&lt;&gt;"",Scoring!$E$14)+IF(Data!$J19&lt;&gt;"",Scoring!$E$15)+IF(Data!$K19&lt;&gt;"",Scoring!$E$16)+IF(Data!$L19&lt;&gt;"",Scoring!$E$17)+IF(Data!$M19&lt;&gt;"",Scoring!$E$18)+IF(Data!$N19&lt;&gt;"",Scoring!$E$19)+IF(Data!$O19&lt;&gt;"",Scoring!$E$20)+IF(Data!$P19&lt;&gt;"",Scoring!$E$21)+IF(Data!$Q19&lt;&gt;"",Scoring!$E$22)+IF(Data!$R19&lt;&gt;"",Scoring!$E$23)+IF(Data!$S19&lt;&gt;"",Scoring!$E$24)+IF(Data!V19&lt;&gt;"",Scoring!$E$25)+IF(Data!$U19&lt;&gt;"",Scoring!$E$26)+IF(Data!$V19&lt;&gt;"",Scoring!$E$27)+IF(Data!$W19&lt;&gt;"",Scoring!$E$28)+IF(Data!$X19&lt;&gt;"",Scoring!$E$29)+IF(Data!$Y19&lt;&gt;"",Scoring!$E$30)+IF(Data!$Z19&lt;&gt;"",Scoring!$E$31)+IF(Data!$AA19&lt;&gt;"",Scoring!$E$32),"")</f>
        <v/>
      </c>
      <c r="AE19" s="107" t="str">
        <f>IF(AD19&lt;&gt;"",LOOKUP(AD19,Likelihoods!$A$7:$A$107,Likelihoods!C$7:C$107),"")</f>
        <v/>
      </c>
      <c r="AF19" s="108" t="str">
        <f>IF(AND(COUNTBLANK($B19:$E19)=3,COUNTBLANK($F19:$H19)=2,COUNTBLANK($I19:$J19)=1,COUNTBLANK($K19:$L19)=1,COUNTBLANK($M19:$N19)=1,COUNTBLANK($O19:$P19)=1,COUNTBLANK($Q19:$R19)=1,COUNTBLANK($S19:$T19)=1,COUNTBLANK($U19:$V19)=1,COUNTBLANK($W19:$AA19)=4),IF(Data!$B19&lt;&gt;"",Scoring!$F$7)+IF(Data!$C19&lt;&gt;"",Scoring!$F$8)+IF(Data!$D19&lt;&gt;"",Scoring!$F$9)+IF(Data!$E19&lt;&gt;"",Scoring!$F$10)+IF(Data!$F19&lt;&gt;"",Scoring!$F$11)+IF(Data!$G19&lt;&gt;"",Scoring!$F$12)+IF(Data!$H19&lt;&gt;"",Scoring!$F$13)+IF(Data!$I19&lt;&gt;"",Scoring!$F$14)+IF(Data!$J19&lt;&gt;"",Scoring!$F$15)+IF(Data!$K19&lt;&gt;"",Scoring!$F$16)+IF(Data!$L19&lt;&gt;"",Scoring!$F$17)+IF(Data!$M19&lt;&gt;"",Scoring!$F$18)+IF(Data!$N19&lt;&gt;"",Scoring!$F$19)+IF(Data!$O19&lt;&gt;"",Scoring!$F$20)+IF(Data!$P19&lt;&gt;"",Scoring!$F$21)+IF(Data!$Q19&lt;&gt;"",Scoring!$F$22)+IF(Data!$R19&lt;&gt;"",Scoring!$F$23)+IF(Data!$S19&lt;&gt;"",Scoring!$F$24)+IF(Data!T19&lt;&gt;"",Scoring!$F$25)+IF(Data!$U19&lt;&gt;"",Scoring!$F$26)+IF(Data!$V19&lt;&gt;"",Scoring!$F$27)+IF(Data!$W19&lt;&gt;"",Scoring!$F$28)+IF(Data!$X19&lt;&gt;"",Scoring!$F$29)+IF(Data!$Y19&lt;&gt;"",Scoring!$F$30)+IF(Data!$Z19&lt;&gt;"",Scoring!$F$31)+IF(Data!$AA19&lt;&gt;"",Scoring!$F$32),"")</f>
        <v/>
      </c>
      <c r="AG19" s="105" t="str">
        <f>IF(AF19&lt;&gt;"",LOOKUP(AF19,Likelihoods!$A$7:$A$107,Likelihoods!D$7:D$107),"")</f>
        <v/>
      </c>
      <c r="AH19" s="108" t="str">
        <f>IF(AND(COUNTBLANK($B19:$E19)=3,COUNTBLANK($F19:$H19)=2,COUNTBLANK($I19:$J19)=1,COUNTBLANK($K19:$L19)=1,COUNTBLANK($M19:$N19)=1,COUNTBLANK($O19:$P19)=1,COUNTBLANK($Q19:$R19)=1,COUNTBLANK($S19:$T19)=1,COUNTBLANK($U19:$V19)=1,COUNTBLANK($W19:$AA19)=4),IF(Data!$B19&lt;&gt;"",Scoring!$G$7)+IF(Data!$C19&lt;&gt;"",Scoring!$G$8)+IF(Data!$D19&lt;&gt;"",Scoring!$G$9)+IF(Data!$E19&lt;&gt;"",Scoring!$G$10)+IF(Data!$F19&lt;&gt;"",Scoring!$G$11)+IF(Data!$G19&lt;&gt;"",Scoring!$G$12)+IF(Data!$H19&lt;&gt;"",Scoring!$G$13)+IF(Data!$I19&lt;&gt;"",Scoring!$G$14)+IF(Data!$J19&lt;&gt;"",Scoring!$G$15)+IF(Data!$K19&lt;&gt;"",Scoring!$G$16)+IF(Data!$L19&lt;&gt;"",Scoring!$G$17)+IF(Data!$M19&lt;&gt;"",Scoring!$G$18)+IF(Data!$N19&lt;&gt;"",Scoring!$G$19)+IF(Data!$O19&lt;&gt;"",Scoring!$G$20)+IF(Data!$P19&lt;&gt;"",Scoring!$G$21)+IF(Data!$Q19&lt;&gt;"",Scoring!$G$22)+IF(Data!$R19&lt;&gt;"",Scoring!$G$23)+IF(Data!$S19&lt;&gt;"",Scoring!$G$24)+IF(Data!T19&lt;&gt;"",Scoring!$G$25)+IF(Data!$U19&lt;&gt;"",Scoring!$G$26)+IF(Data!$V19&lt;&gt;"",Scoring!$G$27)+IF(Data!$W19&lt;&gt;"",Scoring!$G$28)+IF(Data!$X19&lt;&gt;"",Scoring!$G$29)+IF(Data!$Y19&lt;&gt;"",Scoring!$G$30)+IF(Data!$Z19&lt;&gt;"",Scoring!$G$31)+IF(Data!$AA19&lt;&gt;"",Scoring!$G$32),"")</f>
        <v/>
      </c>
      <c r="AI19" s="106" t="str">
        <f>IF(AH19&lt;&gt;"",LOOKUP(AH19,Likelihoods!$A$7:$A$107,Likelihoods!E$7:E$107),"")</f>
        <v/>
      </c>
      <c r="AJ19" s="104" t="str">
        <f>IF(AND(COUNTBLANK($B19:$E19)=3,COUNTBLANK($F19:$H19)=2,COUNTBLANK($I19:$J19)=1,COUNTBLANK($K19:$L19)=1,COUNTBLANK($M19:$N19)=1,COUNTBLANK($O19:$P19)=1,COUNTBLANK($Q19:$R19)=1,COUNTBLANK($S19:$T19)=1,COUNTBLANK($U19:$V19)=1,COUNTBLANK($W19:$AA19)=4),IF(Data!$B19&lt;&gt;"",Scoring!$H$7)+IF(Data!$C19&lt;&gt;"",Scoring!$H$8)+IF(Data!$D19&lt;&gt;"",Scoring!$H$9)+IF(Data!$E19&lt;&gt;"",Scoring!$H$10)+IF(Data!$F19&lt;&gt;"",Scoring!$H$11)+IF(Data!$G19&lt;&gt;"",Scoring!$H$12)+IF(Data!$H19&lt;&gt;"",Scoring!$H$13)+IF(Data!$I19&lt;&gt;"",Scoring!$H$14)+IF(Data!$J19&lt;&gt;"",Scoring!$H$15)+IF(Data!$K19&lt;&gt;"",Scoring!$H$16)+IF(Data!$L19&lt;&gt;"",Scoring!$H$17)+IF(Data!$M19&lt;&gt;"",Scoring!$H$18)+IF(Data!$N19&lt;&gt;"",Scoring!$H$19)+IF(Data!$O19&lt;&gt;"",Scoring!$H$20)+IF(Data!$P19&lt;&gt;"",Scoring!$H$21)+IF(Data!$Q19&lt;&gt;"",Scoring!$H$22)+IF(Data!$R19&lt;&gt;"",Scoring!$H$23)+IF(Data!$S19&lt;&gt;"",Scoring!$H$24)+IF(Data!T19&lt;&gt;"",Scoring!$H$25)+IF(Data!$U19&lt;&gt;"",Scoring!$H$26)+IF(Data!$V19&lt;&gt;"",Scoring!$H$27)+IF(Data!$W19&lt;&gt;"",Scoring!$H$28)+IF(Data!$X19&lt;&gt;"",Scoring!$H$29)+IF(Data!$Y19&lt;&gt;"",Scoring!$H$30)+IF(Data!$Z19&lt;&gt;"",Scoring!$H$31)+IF(Data!$AA19&lt;&gt;"",Scoring!$H$32),"")</f>
        <v/>
      </c>
      <c r="AK19" s="105" t="str">
        <f>IF(AJ19&lt;&gt;"",LOOKUP(AJ19,Likelihoods!$A$7:$A$107,Likelihoods!F$7:F$107),"")</f>
        <v/>
      </c>
      <c r="AL19" s="102" t="str">
        <f>IF(AND(COUNTBLANK($B19:$E19)=3,COUNTBLANK($F19:$H19)=2,COUNTBLANK($I19:$J19)=1,COUNTBLANK($K19:$L19)=1,COUNTBLANK($M19:$N19)=1,COUNTBLANK($O19:$P19)=1,COUNTBLANK($Q19:$R19)=1,COUNTBLANK($S19:$T19)=1,COUNTBLANK($U19:$V19)=1,COUNTBLANK($W19:$AA19)=4),IF(Data!$B19&lt;&gt;"",Scoring!$I$7)+IF(Data!$C19&lt;&gt;"",Scoring!$I$8)+IF(Data!$D19&lt;&gt;"",Scoring!$I$9)+IF(Data!$E19&lt;&gt;"",Scoring!$I$10)+IF(Data!$F19&lt;&gt;"",Scoring!$I$11)+IF(Data!$G19&lt;&gt;"",Scoring!$I$12)+IF(Data!$H19&lt;&gt;"",Scoring!$I$13)+IF(Data!$I19&lt;&gt;"",Scoring!$I$14)+IF(Data!$J19&lt;&gt;"",Scoring!$I$15)+IF(Data!$K19&lt;&gt;"",Scoring!$I$16)+IF(Data!$L19&lt;&gt;"",Scoring!$I$17)+IF(Data!$M19&lt;&gt;"",Scoring!$I$18)+IF(Data!$N19&lt;&gt;"",Scoring!$I$19)+IF(Data!$O19&lt;&gt;"",Scoring!$I$20)+IF(Data!$P19&lt;&gt;"",Scoring!$I$21)+IF(Data!$Q19&lt;&gt;"",Scoring!$I$22)+IF(Data!$R19&lt;&gt;"",Scoring!$I$23)+IF(Data!$S19&lt;&gt;"",Scoring!$I$24)+IF(Data!T19&lt;&gt;"",Scoring!$I$25)+IF(Data!$U19&lt;&gt;"",Scoring!$I$26)+IF(Data!$V19&lt;&gt;"",Scoring!$I$27)+IF(Data!$W19&lt;&gt;"",Scoring!$I$28)+IF(Data!$X19&lt;&gt;"",Scoring!$I$29)+IF(Data!$Y19&lt;&gt;"",Scoring!$I$30)+IF(Data!$Z19&lt;&gt;"",Scoring!$I$31)+IF(Data!$AA19&lt;&gt;"",Scoring!$I$32),"")</f>
        <v/>
      </c>
      <c r="AM19" s="107" t="str">
        <f>IF(AL19&lt;&gt;"",LOOKUP(AL19,Likelihoods!$A$7:$A$107,Likelihoods!G$7:G$107),"")</f>
        <v/>
      </c>
      <c r="AN19" s="281" t="str">
        <f>IF(AND(COUNTBLANK($B19:$E19)=3,COUNTBLANK($F19:$H19)=2,COUNTBLANK($I19:$J19)=1,COUNTBLANK($K19:$L19)=1,COUNTBLANK($M19:$N19)=1,COUNTBLANK($O19:$P19)=1,COUNTBLANK($Q19:$R19)=1,COUNTBLANK($S19:$T19)=1,COUNTBLANK($U19:$V19)=1,COUNTBLANK($W19:$AA19)=4),IF(Data!$B19&lt;&gt;"",Scoring!$J$7)+IF(Data!$C19&lt;&gt;"",Scoring!$J$8)+IF(Data!$D19&lt;&gt;"",Scoring!$J$9)+IF(Data!$E19&lt;&gt;"",Scoring!$J$10)+IF(Data!$F19&lt;&gt;"",Scoring!$J$11)+IF(Data!$G19&lt;&gt;"",Scoring!$J$12)+IF(Data!$H19&lt;&gt;"",Scoring!$J$13)+IF(Data!$I19&lt;&gt;"",Scoring!$J$14)+IF(Data!$J19&lt;&gt;"",Scoring!$J$15)+IF(Data!$K19&lt;&gt;"",Scoring!$J$16)+IF(Data!$L19&lt;&gt;"",Scoring!$J$17)+IF(Data!$M19&lt;&gt;"",Scoring!$J$18)+IF(Data!$N19&lt;&gt;"",Scoring!$J$19)+IF(Data!$O19&lt;&gt;"",Scoring!$J$20)+IF(Data!$P19&lt;&gt;"",Scoring!$J$21)+IF(Data!$Q19&lt;&gt;"",Scoring!$J$22)+IF(Data!$R19&lt;&gt;"",Scoring!$J$23)+IF(Data!$S19&lt;&gt;"",Scoring!$J$24)+IF(Data!AF19&lt;&gt;"",Scoring!$J$25)+IF(Data!$U19&lt;&gt;"",Scoring!$J$26)+IF(Data!$V19&lt;&gt;"",Scoring!$J$27)+IF(Data!$W19&lt;&gt;"",Scoring!$J$28)+IF(Data!$X19&lt;&gt;"",Scoring!$J$29)+IF(Data!$Y19&lt;&gt;"",Scoring!$J$30)+IF(Data!$Z19&lt;&gt;"",Scoring!$J$31)+IF(Data!$AA19&lt;&gt;"",Scoring!$J$32),"")</f>
        <v/>
      </c>
      <c r="AO19" s="276" t="str">
        <f>IF(AN19&lt;&gt;"",LOOKUP(AN19,Likelihoods!$A$7:$A$107,Likelihoods!H$7:H$107),"")</f>
        <v/>
      </c>
      <c r="AP19" s="264" t="str">
        <f>IF(AND(COUNTBLANK($B19:$E19)=3,COUNTBLANK($F19:$H19)=2,COUNTBLANK($I19:$J19)=1,COUNTBLANK($K19:$L19)=1,COUNTBLANK($M19:$N19)=1,COUNTBLANK($O19:$P19)=1,COUNTBLANK($Q19:$R19)=1,COUNTBLANK($S19:$T19)=1,COUNTBLANK($U19:$V19)=1,COUNTBLANK($W19:$AA19)=4),IF(Data!$B19&lt;&gt;"",Scoring!$K$7)+IF(Data!$C19&lt;&gt;"",Scoring!$K$8)+IF(Data!$D19&lt;&gt;"",Scoring!$K$9)+IF(Data!$E19&lt;&gt;"",Scoring!$K$10)+IF(Data!$F19&lt;&gt;"",Scoring!$K$11)+IF(Data!$G19&lt;&gt;"",Scoring!$K$12)+IF(Data!$H19&lt;&gt;"",Scoring!$K$13)+IF(Data!$I19&lt;&gt;"",Scoring!$K$14)+IF(Data!$J19&lt;&gt;"",Scoring!$K$15)+IF(Data!$K19&lt;&gt;"",Scoring!$K$16)+IF(Data!$L19&lt;&gt;"",Scoring!$K$17)+IF(Data!$M19&lt;&gt;"",Scoring!$K$18)+IF(Data!$N19&lt;&gt;"",Scoring!$K$19)+IF(Data!$O19&lt;&gt;"",Scoring!$K$20)+IF(Data!$P19&lt;&gt;"",Scoring!$K$21)+IF(Data!$Q19&lt;&gt;"",Scoring!$K$22)+IF(Data!$R19&lt;&gt;"",Scoring!$K$23)+IF(Data!$S19&lt;&gt;"",Scoring!$K$24)+IF(Data!AH19&lt;&gt;"",Scoring!$K$25)+IF(Data!$U19&lt;&gt;"",Scoring!$K$26)+IF(Data!$V19&lt;&gt;"",Scoring!$K$27)+IF(Data!$W19&lt;&gt;"",Scoring!$K$28)+IF(Data!$X19&lt;&gt;"",Scoring!$K$29)+IF(Data!$Y19&lt;&gt;"",Scoring!$K$30)+IF(Data!$Z19&lt;&gt;"",Scoring!$K$31)+IF(Data!$AA19&lt;&gt;"",Scoring!$K$32),"")</f>
        <v/>
      </c>
      <c r="AQ19" s="107" t="str">
        <f>IF(AP19&lt;&gt;"",LOOKUP(AP19,Likelihoods!$A$7:$A$107,Likelihoods!I$7:I$107),"")</f>
        <v/>
      </c>
      <c r="AR19" s="281" t="str">
        <f>IF(AND(COUNTBLANK($B19:$E19)=3,COUNTBLANK($F19:$H19)=2,COUNTBLANK($I19:$J19)=1,COUNTBLANK($K19:$L19)=1,COUNTBLANK($M19:$N19)=1,COUNTBLANK($O19:$P19)=1,COUNTBLANK($Q19:$R19)=1,COUNTBLANK($S19:$T19)=1,COUNTBLANK($U19:$V19)=1,COUNTBLANK($W19:$AA19)=4),IF(Data!$B19&lt;&gt;"",Scoring!$L$7)+IF(Data!$C19&lt;&gt;"",Scoring!$L$8)+IF(Data!$D19&lt;&gt;"",Scoring!$L$9)+IF(Data!$E19&lt;&gt;"",Scoring!$L$10)+IF(Data!$F19&lt;&gt;"",Scoring!$L$11)+IF(Data!$G19&lt;&gt;"",Scoring!$L$12)+IF(Data!$H19&lt;&gt;"",Scoring!$L$13)+IF(Data!$I19&lt;&gt;"",Scoring!$L$14)+IF(Data!$J19&lt;&gt;"",Scoring!$L$15)+IF(Data!$K19&lt;&gt;"",Scoring!$L$16)+IF(Data!$L19&lt;&gt;"",Scoring!$L$17)+IF(Data!$M19&lt;&gt;"",Scoring!$L$18)+IF(Data!$N19&lt;&gt;"",Scoring!$L$19)+IF(Data!$O19&lt;&gt;"",Scoring!$L$20)+IF(Data!$P19&lt;&gt;"",Scoring!$L$21)+IF(Data!$Q19&lt;&gt;"",Scoring!$L$22)+IF(Data!$R19&lt;&gt;"",Scoring!$L$23)+IF(Data!$S19&lt;&gt;"",Scoring!$L$24)+IF(Data!AJ19&lt;&gt;"",Scoring!$L$25)+IF(Data!$U19&lt;&gt;"",Scoring!$L$26)+IF(Data!$V19&lt;&gt;"",Scoring!$L$27)+IF(Data!$W19&lt;&gt;"",Scoring!$L$28)+IF(Data!$X19&lt;&gt;"",Scoring!$L$29)+IF(Data!$Y19&lt;&gt;"",Scoring!$L$30)+IF(Data!$Z19&lt;&gt;"",Scoring!$L$31)+IF(Data!$AA19&lt;&gt;"",Scoring!$L$32),"")</f>
        <v/>
      </c>
      <c r="AS19" s="105" t="str">
        <f>IF(AR19&lt;&gt;"",LOOKUP(AR19,Likelihoods!$A$7:$A$107,Likelihoods!J$7:J$107),"")</f>
        <v/>
      </c>
      <c r="AT19" s="108" t="str">
        <f>IF(AND(COUNTBLANK($B19:$E19)=3,COUNTBLANK($F19:$H19)=2,COUNTBLANK($I19:$J19)=1,COUNTBLANK($K19:$L19)=1,COUNTBLANK($M19:$N19)=1,COUNTBLANK($O19:$P19)=1,COUNTBLANK($Q19:$R19)=1,COUNTBLANK($S19:$T19)=1,COUNTBLANK($U19:$V19)=1,COUNTBLANK($W19:$AA19)=4),IF(Data!$B19&lt;&gt;"",Scoring!$M$7)+IF(Data!$C19&lt;&gt;"",Scoring!$M$8)+IF(Data!$D19&lt;&gt;"",Scoring!$M$9)+IF(Data!$E19&lt;&gt;"",Scoring!$M$10)+IF(Data!$F19&lt;&gt;"",Scoring!$M$11)+IF(Data!$G19&lt;&gt;"",Scoring!$M$12)+IF(Data!$H19&lt;&gt;"",Scoring!$M$13)+IF(Data!$I19&lt;&gt;"",Scoring!$M$14)+IF(Data!$J19&lt;&gt;"",Scoring!$M$15)+IF(Data!$K19&lt;&gt;"",Scoring!$M$16)+IF(Data!$L19&lt;&gt;"",Scoring!$M$17)+IF(Data!$M19&lt;&gt;"",Scoring!$M$18)+IF(Data!$N19&lt;&gt;"",Scoring!$M$19)+IF(Data!$O19&lt;&gt;"",Scoring!$M$20)+IF(Data!$P19&lt;&gt;"",Scoring!$M$21)+IF(Data!$Q19&lt;&gt;"",Scoring!$M$22)+IF(Data!$R19&lt;&gt;"",Scoring!$M$23)+IF(Data!$S19&lt;&gt;"",Scoring!$M$24)+IF(Data!T19&lt;&gt;"",Scoring!$M$25)+IF(Data!$U19&lt;&gt;"",Scoring!$M$26)+IF(Data!$V19&lt;&gt;"",Scoring!$M$27)+IF(Data!$W19&lt;&gt;"",Scoring!$M$28)+IF(Data!$X19&lt;&gt;"",Scoring!$M$29)+IF(Data!$Y19&lt;&gt;"",Scoring!$M$30)+IF(Data!$Z19&lt;&gt;"",Scoring!$M$31)+IF(Data!$AA19&lt;&gt;"",Scoring!$M$32),"")</f>
        <v/>
      </c>
      <c r="AU19" s="105" t="str">
        <f>IF(AT19&lt;&gt;"",LOOKUP(AT19,Likelihoods!$A$7:$A$107,Likelihoods!K$7:K$107),"")</f>
        <v/>
      </c>
      <c r="AV19" s="108" t="str">
        <f>IF(AND(COUNTBLANK($B19:$E19)=3,COUNTBLANK($F19:$H19)=2,COUNTBLANK($I19:$J19)=1,COUNTBLANK($K19:$L19)=1,COUNTBLANK($M19:$N19)=1,COUNTBLANK($O19:$P19)=1,COUNTBLANK($Q19:$R19)=1,COUNTBLANK($S19:$T19)=1,COUNTBLANK($U19:$V19)=1,COUNTBLANK($W19:$AA19)=4),IF(Data!$B19&lt;&gt;"",Scoring!$N$7)+IF(Data!$C19&lt;&gt;"",Scoring!$N$8)+IF(Data!$D19&lt;&gt;"",Scoring!$N$9)+IF(Data!$E19&lt;&gt;"",Scoring!$N$10)+IF(Data!$F19&lt;&gt;"",Scoring!$N$11)+IF(Data!$G19&lt;&gt;"",Scoring!$N$12)+IF(Data!$H19&lt;&gt;"",Scoring!$N$13)+IF(Data!$I19&lt;&gt;"",Scoring!$N$14)+IF(Data!$J19&lt;&gt;"",Scoring!$N$15)+IF(Data!$K19&lt;&gt;"",Scoring!$N$16)+IF(Data!$L19&lt;&gt;"",Scoring!$N$17)+IF(Data!$M19&lt;&gt;"",Scoring!$N$18)+IF(Data!$N19&lt;&gt;"",Scoring!$N$19)+IF(Data!$O19&lt;&gt;"",Scoring!$N$20)+IF(Data!$P19&lt;&gt;"",Scoring!$N$21)+IF(Data!$Q19&lt;&gt;"",Scoring!$N$22)+IF(Data!$R19&lt;&gt;"",Scoring!$N$23)+IF(Data!$S19&lt;&gt;"",Scoring!$N$24)+IF(Data!T19&lt;&gt;"",Scoring!$N$25)+IF(Data!$U19&lt;&gt;"",Scoring!$N$26)+IF(Data!$V19&lt;&gt;"",Scoring!$N$27)+IF(Data!$W19&lt;&gt;"",Scoring!$N$28)+IF(Data!$X19&lt;&gt;"",Scoring!$N$29)+IF(Data!$Y19&lt;&gt;"",Scoring!$N$30)+IF(Data!$Z19&lt;&gt;"",Scoring!$N$31)+IF(Data!$AA19&lt;&gt;"",Scoring!$N$32),"")</f>
        <v/>
      </c>
      <c r="AW19" s="106" t="str">
        <f>IF(AV19&lt;&gt;"",LOOKUP(AV19,Likelihoods!$A$7:$A$107,Likelihoods!L$7:L$107),"")</f>
        <v/>
      </c>
      <c r="AX19" s="104" t="str">
        <f>IF(AND(COUNTBLANK($B19:$E19)=3,COUNTBLANK($F19:$H19)=2,COUNTBLANK($I19:$J19)=1,COUNTBLANK($K19:$L19)=1,COUNTBLANK($M19:$N19)=1,COUNTBLANK($O19:$P19)=1,COUNTBLANK($Q19:$R19)=1,COUNTBLANK($S19:$T19)=1,COUNTBLANK($U19:$V19)=1,COUNTBLANK($W19:$AA19)=4),IF(Data!$B19&lt;&gt;"",Scoring!$O$7)+IF(Data!$C19&lt;&gt;"",Scoring!$O$8)+IF(Data!$D19&lt;&gt;"",Scoring!$O$9)+IF(Data!$E19&lt;&gt;"",Scoring!$O$10)+IF(Data!$F19&lt;&gt;"",Scoring!$O$11)+IF(Data!$G19&lt;&gt;"",Scoring!$O$12)+IF(Data!$H19&lt;&gt;"",Scoring!$O$13)+IF(Data!$I19&lt;&gt;"",Scoring!$O$14)+IF(Data!$J19&lt;&gt;"",Scoring!$O$15)+IF(Data!$K19&lt;&gt;"",Scoring!$O$16)+IF(Data!$L19&lt;&gt;"",Scoring!$O$17)+IF(Data!$M19&lt;&gt;"",Scoring!$O$18)+IF(Data!$N19&lt;&gt;"",Scoring!$O$19)+IF(Data!$O19&lt;&gt;"",Scoring!$O$20)+IF(Data!$P19&lt;&gt;"",Scoring!$O$21)+IF(Data!$Q19&lt;&gt;"",Scoring!$O$22)+IF(Data!$R19&lt;&gt;"",Scoring!$O$23)+IF(Data!$S19&lt;&gt;"",Scoring!$O$24)+IF(Data!T19&lt;&gt;"",Scoring!$O$25)+IF(Data!$U19&lt;&gt;"",Scoring!$O$26)+IF(Data!$V19&lt;&gt;"",Scoring!$O$27)+IF(Data!$W19&lt;&gt;"",Scoring!$O$28)+IF(Data!$X19&lt;&gt;"",Scoring!$O$29)+IF(Data!$Y19&lt;&gt;"",Scoring!$O$30)+IF(Data!$Z19&lt;&gt;"",Scoring!$O$31)+IF(Data!$AA19&lt;&gt;"",Scoring!$O$32),"")</f>
        <v/>
      </c>
      <c r="AY19" s="107" t="str">
        <f>IF(AX19&lt;&gt;"",LOOKUP(AX19,Likelihoods!$A$7:$A$107,Likelihoods!M$7:M$107),"")</f>
        <v/>
      </c>
      <c r="AZ19" s="108" t="str">
        <f>IF(AND(COUNTBLANK($B19:$E19)=3,COUNTBLANK($F19:$H19)=2,COUNTBLANK($I19:$J19)=1,COUNTBLANK($K19:$L19)=1,COUNTBLANK($M19:$N19)=1,COUNTBLANK($O19:$P19)=1,COUNTBLANK($Q19:$R19)=1,COUNTBLANK($S19:$T19)=1,COUNTBLANK($U19:$V19)=1,COUNTBLANK($W19:$AA19)=4),IF(Data!$B19&lt;&gt;"",Scoring!$P$7)+IF(Data!$C19&lt;&gt;"",Scoring!$P$8)+IF(Data!$D19&lt;&gt;"",Scoring!$P$9)+IF(Data!$E19&lt;&gt;"",Scoring!$P$10)+IF(Data!$F19&lt;&gt;"",Scoring!$P$11)+IF(Data!$G19&lt;&gt;"",Scoring!$P$12)+IF(Data!$H19&lt;&gt;"",Scoring!$P$13)+IF(Data!$I19&lt;&gt;"",Scoring!$P$14)+IF(Data!$J19&lt;&gt;"",Scoring!$P$15)+IF(Data!$K19&lt;&gt;"",Scoring!$P$16)+IF(Data!$L19&lt;&gt;"",Scoring!$P$17)+IF(Data!$M19&lt;&gt;"",Scoring!$P$18)+IF(Data!$N19&lt;&gt;"",Scoring!$P$19)+IF(Data!$O19&lt;&gt;"",Scoring!$P$20)+IF(Data!$P19&lt;&gt;"",Scoring!$P$21)+IF(Data!$Q19&lt;&gt;"",Scoring!$P$22)+IF(Data!$R19&lt;&gt;"",Scoring!$P$23)+IF(Data!$S19&lt;&gt;"",Scoring!$P$24)+IF(Data!T19&lt;&gt;"",Scoring!$P$25)+IF(Data!$U19&lt;&gt;"",Scoring!$P$26)+IF(Data!$V19&lt;&gt;"",Scoring!$P$27)+IF(Data!$W19&lt;&gt;"",Scoring!$P$28)+IF(Data!$X19&lt;&gt;"",Scoring!$P$29)+IF(Data!$Y19&lt;&gt;"",Scoring!$P$30)+IF(Data!$Z19&lt;&gt;"",Scoring!$P$31)+IF(Data!$AA19&lt;&gt;"",Scoring!$P$32),"")</f>
        <v/>
      </c>
      <c r="BA19" s="105" t="str">
        <f>IF(AZ19&lt;&gt;"",LOOKUP(AZ19,Likelihoods!$A$7:$A$107,Likelihoods!N$7:N$107),"")</f>
        <v/>
      </c>
      <c r="BB19" s="102" t="str">
        <f>IF(AND(COUNTBLANK($B19:$E19)=3,COUNTBLANK($F19:$H19)=2,COUNTBLANK($I19:$J19)=1,COUNTBLANK($K19:$L19)=1,COUNTBLANK($M19:$N19)=1,COUNTBLANK($O19:$P19)=1,COUNTBLANK($Q19:$R19)=1,COUNTBLANK($S19:$T19)=1,COUNTBLANK($U19:$V19)=1,COUNTBLANK($W19:$AA19)=4),IF(Data!$B19&lt;&gt;"",Scoring!$Q$7)+IF(Data!$C19&lt;&gt;"",Scoring!$Q$8)+IF(Data!$D19&lt;&gt;"",Scoring!$Q$9)+IF(Data!$E19&lt;&gt;"",Scoring!$Q$10)+IF(Data!$F19&lt;&gt;"",Scoring!$Q$11)+IF(Data!$G19&lt;&gt;"",Scoring!$Q$12)+IF(Data!$H19&lt;&gt;"",Scoring!$Q$13)+IF(Data!$I19&lt;&gt;"",Scoring!$Q$14)+IF(Data!$J19&lt;&gt;"",Scoring!$Q$15)+IF(Data!$K19&lt;&gt;"",Scoring!$Q$16)+IF(Data!$L19&lt;&gt;"",Scoring!$Q$17)+IF(Data!$M19&lt;&gt;"",Scoring!$Q$18)+IF(Data!$N19&lt;&gt;"",Scoring!$Q$19)+IF(Data!$O19&lt;&gt;"",Scoring!$Q$20)+IF(Data!$P19&lt;&gt;"",Scoring!$Q$21)+IF(Data!$Q19&lt;&gt;"",Scoring!$Q$22)+IF(Data!$R19&lt;&gt;"",Scoring!$Q$23)+IF(Data!$S19&lt;&gt;"",Scoring!$Q$24)+IF(Data!T19&lt;&gt;"",Scoring!$Q$25)+IF(Data!$U19&lt;&gt;"",Scoring!$Q$26)+IF(Data!$V19&lt;&gt;"",Scoring!$Q$27)+IF(Data!$W19&lt;&gt;"",Scoring!$Q$28)+IF(Data!$X19&lt;&gt;"",Scoring!$Q$29)+IF(Data!$Y19&lt;&gt;"",Scoring!$Q$30)+IF(Data!$Z19&lt;&gt;"",Scoring!$Q$31)+IF(Data!$AA19&lt;&gt;"",Scoring!$Q$32),"")</f>
        <v/>
      </c>
      <c r="BC19" s="107" t="str">
        <f>IF(BB19&lt;&gt;"",LOOKUP(BB19,Likelihoods!$A$7:$A$107,Likelihoods!O$7:O$107),"")</f>
        <v/>
      </c>
      <c r="BD19" s="104" t="str">
        <f>IF(AND(COUNTBLANK($B19:$E19)=3,COUNTBLANK($F19:$H19)=2,COUNTBLANK($I19:$J19)=1,COUNTBLANK($K19:$L19)=1,COUNTBLANK($M19:$N19)=1,COUNTBLANK($O19:$P19)=1,COUNTBLANK($Q19:$R19)=1,COUNTBLANK($S19:$T19)=1,COUNTBLANK($U19:$V19)=1,COUNTBLANK($W19:$AA19)=4),IF(Data!$B19&lt;&gt;"",Scoring!$R$7)+IF(Data!$C19&lt;&gt;"",Scoring!$R$8)+IF(Data!$D19&lt;&gt;"",Scoring!$R$9)+IF(Data!$E19&lt;&gt;"",Scoring!$R$10)+IF(Data!$F19&lt;&gt;"",Scoring!$R$11)+IF(Data!$G19&lt;&gt;"",Scoring!$R$12)+IF(Data!$H19&lt;&gt;"",Scoring!$R$13)+IF(Data!$I19&lt;&gt;"",Scoring!$R$14)+IF(Data!$J19&lt;&gt;"",Scoring!$R$15)+IF(Data!$K19&lt;&gt;"",Scoring!$R$16)+IF(Data!$L19&lt;&gt;"",Scoring!$R$17)+IF(Data!$M19&lt;&gt;"",Scoring!$R$18)+IF(Data!$N19&lt;&gt;"",Scoring!$R$19)+IF(Data!$O19&lt;&gt;"",Scoring!$R$20)+IF(Data!$P19&lt;&gt;"",Scoring!$R$21)+IF(Data!$Q19&lt;&gt;"",Scoring!$R$22)+IF(Data!$R19&lt;&gt;"",Scoring!$R$23)+IF(Data!$S19&lt;&gt;"",Scoring!$R$24)+IF(Data!T19&lt;&gt;"",Scoring!$R$25)+IF(Data!$U19&lt;&gt;"",Scoring!$R$26)+IF(Data!$V19&lt;&gt;"",Scoring!$R$27)+IF(Data!$W19&lt;&gt;"",Scoring!$R$28)+IF(Data!$X19&lt;&gt;"",Scoring!$R$29)+IF(Data!$Y19&lt;&gt;"",Scoring!$R$30)+IF(Data!$Z19&lt;&gt;"",Scoring!$R$31)+IF(Data!$AA19&lt;&gt;"",Scoring!$R$32),"")</f>
        <v/>
      </c>
      <c r="BE19" s="105" t="str">
        <f>IF(BD19&lt;&gt;"",LOOKUP(BD19,Likelihoods!$A$7:$A$107,Likelihoods!P$7:P$107),"")</f>
        <v/>
      </c>
      <c r="BF19" s="102" t="str">
        <f>IF(AND(COUNTBLANK($B19:$E19)=3,COUNTBLANK($F19:$H19)=2,COUNTBLANK($I19:$J19)=1,COUNTBLANK($K19:$L19)=1,COUNTBLANK($M19:$N19)=1,COUNTBLANK($O19:$P19)=1,COUNTBLANK($Q19:$R19)=1,COUNTBLANK($S19:$T19)=1,COUNTBLANK($U19:$V19)=1,COUNTBLANK($W19:$AA19)=4),IF(Data!$B19&lt;&gt;"",Scoring!$S$7)+IF(Data!$C19&lt;&gt;"",Scoring!$S$8)+IF(Data!$D19&lt;&gt;"",Scoring!$S$9)+IF(Data!$E19&lt;&gt;"",Scoring!$S$10)+IF(Data!$F19&lt;&gt;"",Scoring!$S$11)+IF(Data!$G19&lt;&gt;"",Scoring!$S$12)+IF(Data!$H19&lt;&gt;"",Scoring!$S$13)+IF(Data!$I19&lt;&gt;"",Scoring!$S$14)+IF(Data!$J19&lt;&gt;"",Scoring!$S$15)+IF(Data!$K19&lt;&gt;"",Scoring!$S$16)+IF(Data!$L19&lt;&gt;"",Scoring!$S$17)+IF(Data!$M19&lt;&gt;"",Scoring!$S$18)+IF(Data!$N19&lt;&gt;"",Scoring!$S$19)+IF(Data!$O19&lt;&gt;"",Scoring!$S$20)+IF(Data!$P19&lt;&gt;"",Scoring!$S$21)+IF(Data!$Q19&lt;&gt;"",Scoring!$S$22)+IF(Data!$R19&lt;&gt;"",Scoring!$S$23)+IF(Data!$S19&lt;&gt;"",Scoring!$S$24)+IF(Data!T19&lt;&gt;"",Scoring!$S$25)+IF(Data!$U19&lt;&gt;"",Scoring!$S$26)+IF(Data!$V19&lt;&gt;"",Scoring!$S$27)+IF(Data!$W19&lt;&gt;"",Scoring!$S$28)+IF(Data!$X19&lt;&gt;"",Scoring!$S$29)+IF(Data!$Y19&lt;&gt;"",Scoring!$S$30)+IF(Data!$Z19&lt;&gt;"",Scoring!$S$31)+IF(Data!$AA19&lt;&gt;"",Scoring!$S$32),"")</f>
        <v/>
      </c>
      <c r="BG19" s="107" t="str">
        <f>IF(BF19&lt;&gt;"",LOOKUP(BF19,Likelihoods!$A$7:$A$107,Likelihoods!Q$7:Q$107),"")</f>
        <v/>
      </c>
      <c r="BH19" s="108" t="str">
        <f>IF(AND(COUNTBLANK($B19:$E19)=3,COUNTBLANK($F19:$H19)=2,COUNTBLANK($I19:$J19)=1,COUNTBLANK($K19:$L19)=1,COUNTBLANK($M19:$N19)=1,COUNTBLANK($O19:$P19)=1,COUNTBLANK($Q19:$R19)=1,COUNTBLANK($S19:$T19)=1,COUNTBLANK($U19:$V19)=1,COUNTBLANK($W19:$AA19)=4),IF(Data!$B19&lt;&gt;"",Scoring!$T$7)+IF(Data!$C19&lt;&gt;"",Scoring!$T$8)+IF(Data!$D19&lt;&gt;"",Scoring!$T$9)+IF(Data!$E19&lt;&gt;"",Scoring!$T$10)+IF(Data!$F19&lt;&gt;"",Scoring!$T$11)+IF(Data!$G19&lt;&gt;"",Scoring!$T$12)+IF(Data!$H19&lt;&gt;"",Scoring!$T$13)+IF(Data!$I19&lt;&gt;"",Scoring!$T$14)+IF(Data!$J19&lt;&gt;"",Scoring!$T$15)+IF(Data!$K19&lt;&gt;"",Scoring!$T$16)+IF(Data!$L19&lt;&gt;"",Scoring!$T$17)+IF(Data!$M19&lt;&gt;"",Scoring!$T$18)+IF(Data!$N19&lt;&gt;"",Scoring!$T$19)+IF(Data!$O19&lt;&gt;"",Scoring!$T$20)+IF(Data!$P19&lt;&gt;"",Scoring!$T$21)+IF(Data!$Q19&lt;&gt;"",Scoring!$T$22)+IF(Data!$R19&lt;&gt;"",Scoring!$T$23)+IF(Data!$S19&lt;&gt;"",Scoring!$T$24)+IF(Data!T19&lt;&gt;"",Scoring!$T$25)+IF(Data!$U19&lt;&gt;"",Scoring!$T$26)+IF(Data!$V19&lt;&gt;"",Scoring!$T$27)+IF(Data!$W19&lt;&gt;"",Scoring!$T$28)+IF(Data!$X19&lt;&gt;"",Scoring!$T$29)+IF(Data!$Y19&lt;&gt;"",Scoring!$T$30)+IF(Data!$Z19&lt;&gt;"",Scoring!$T$31)+IF(Data!$AA19&lt;&gt;"",Scoring!$T$32),"")</f>
        <v/>
      </c>
      <c r="BI19" s="105" t="str">
        <f>IF(BH19&lt;&gt;"",LOOKUP(BH19,Likelihoods!$A$7:$A$107,Likelihoods!R$7:R$107),"")</f>
        <v/>
      </c>
      <c r="BJ19" s="108" t="str">
        <f>IF(AND(COUNTBLANK($B19:$E19)=3,COUNTBLANK($F19:$H19)=2,COUNTBLANK($I19:$J19)=1,COUNTBLANK($K19:$L19)=1,COUNTBLANK($M19:$N19)=1,COUNTBLANK($O19:$P19)=1,COUNTBLANK($Q19:$R19)=1,COUNTBLANK($S19:$T19)=1,COUNTBLANK($U19:$V19)=1,COUNTBLANK($W19:$AA19)=4),IF(Data!$B19&lt;&gt;"",Scoring!$U$7)+IF(Data!$C19&lt;&gt;"",Scoring!$U$8)+IF(Data!$D19&lt;&gt;"",Scoring!$U$9)+IF(Data!$E19&lt;&gt;"",Scoring!$U$10)+IF(Data!$F19&lt;&gt;"",Scoring!$U$11)+IF(Data!$G19&lt;&gt;"",Scoring!$U$12)+IF(Data!$H19&lt;&gt;"",Scoring!$U$13)+IF(Data!$I19&lt;&gt;"",Scoring!$U$14)+IF(Data!$J19&lt;&gt;"",Scoring!$U$15)+IF(Data!$K19&lt;&gt;"",Scoring!$U$16)+IF(Data!$L19&lt;&gt;"",Scoring!$U$17)+IF(Data!$M19&lt;&gt;"",Scoring!$U$18)+IF(Data!$N19&lt;&gt;"",Scoring!$U$19)+IF(Data!$O19&lt;&gt;"",Scoring!$U$20)+IF(Data!$P19&lt;&gt;"",Scoring!$U$21)+IF(Data!$Q19&lt;&gt;"",Scoring!$U$22)+IF(Data!$R19&lt;&gt;"",Scoring!$U$23)+IF(Data!$S19&lt;&gt;"",Scoring!$U$24)+IF(Data!T19&lt;&gt;"",Scoring!$U$25)+IF(Data!$U19&lt;&gt;"",Scoring!$U$26)+IF(Data!$V19&lt;&gt;"",Scoring!$U$27)+IF(Data!$W19&lt;&gt;"",Scoring!$U$28)+IF(Data!$X19&lt;&gt;"",Scoring!$U$29)+IF(Data!$Y19&lt;&gt;"",Scoring!$U$30)+IF(Data!$Z19&lt;&gt;"",Scoring!$U$31)+IF(Data!$AA19&lt;&gt;"",Scoring!$U$32),"")</f>
        <v/>
      </c>
      <c r="BK19" s="106" t="str">
        <f>IF(BJ19&lt;&gt;"",LOOKUP(BJ19,Likelihoods!$A$7:$A$107,Likelihoods!S$7:S$107),"")</f>
        <v/>
      </c>
      <c r="BL19" s="8"/>
      <c r="BM19" s="8"/>
      <c r="BN19" s="8"/>
      <c r="BO19" s="8"/>
      <c r="BP19" s="8"/>
      <c r="BQ19" s="8"/>
      <c r="BR19" s="8"/>
      <c r="BS19" s="8"/>
      <c r="BT19" s="8"/>
      <c r="BU19" s="8"/>
      <c r="BV19" s="8"/>
      <c r="BW19" s="8"/>
      <c r="BX19" s="8"/>
      <c r="BY19" s="8"/>
    </row>
    <row r="20" spans="1:77" ht="14.25" x14ac:dyDescent="0.2">
      <c r="A20" s="68"/>
      <c r="B20" s="101"/>
      <c r="C20" s="102"/>
      <c r="D20" s="102"/>
      <c r="E20" s="102"/>
      <c r="F20" s="101"/>
      <c r="G20" s="102"/>
      <c r="H20" s="103"/>
      <c r="I20" s="102"/>
      <c r="J20" s="102"/>
      <c r="K20" s="101"/>
      <c r="L20" s="103"/>
      <c r="M20" s="102"/>
      <c r="N20" s="103"/>
      <c r="O20" s="101"/>
      <c r="P20" s="103"/>
      <c r="Q20" s="102"/>
      <c r="R20" s="102"/>
      <c r="S20" s="101"/>
      <c r="T20" s="103"/>
      <c r="U20" s="101"/>
      <c r="V20" s="103"/>
      <c r="W20" s="102"/>
      <c r="X20" s="102"/>
      <c r="Y20" s="102"/>
      <c r="Z20" s="102"/>
      <c r="AA20" s="102"/>
      <c r="AB20" s="104" t="str">
        <f>IF(AND(COUNTBLANK($B20:$E20)=3,COUNTBLANK($F20:$H20)=2,COUNTBLANK($I20:$J20)=1,COUNTBLANK($K20:$L20)=1,COUNTBLANK($M20:$N20)=1,COUNTBLANK($O20:$P20)=1,COUNTBLANK($Q20:$R20)=1,COUNTBLANK($S20:$T20)=1,COUNTBLANK($U20:$V20)=1,COUNTBLANK($W20:$AA20)=4),IF(Data!$B20&lt;&gt;"",Scoring!$D$7)+IF(Data!$C20&lt;&gt;"",Scoring!$D$8)+IF(Data!$D20&lt;&gt;"",Scoring!$D$9)+IF(Data!$E20&lt;&gt;"",Scoring!$D$10)+IF(Data!$F20&lt;&gt;"",Scoring!$D$11)+IF(Data!$G20&lt;&gt;"",Scoring!$D$12)+IF(Data!$H20&lt;&gt;"",Scoring!$D$13)+IF(Data!$I20&lt;&gt;"",Scoring!$D$14)+IF(Data!$J20&lt;&gt;"",Scoring!$D$15)+IF(Data!$K20&lt;&gt;"",Scoring!$D$16)+IF(Data!$L20&lt;&gt;"",Scoring!$D$17)+IF(Data!$M20&lt;&gt;"",Scoring!$D$18)+IF(Data!$N20&lt;&gt;"",Scoring!$D$19)+IF(Data!$O20&lt;&gt;"",Scoring!$D$20)+IF(Data!$P20&lt;&gt;"",Scoring!$D$21)+IF(Data!$Q20&lt;&gt;"",Scoring!$D$22)+IF(Data!$R20&lt;&gt;"",Scoring!$D$23)+IF(Data!$S20&lt;&gt;"",Scoring!$D$24)+IF(Data!T20&lt;&gt;"",Scoring!$D$25)+IF(Data!$U20&lt;&gt;"",Scoring!$D$26)+IF(Data!$V20&lt;&gt;"",Scoring!$D$27)+IF(Data!$W20&lt;&gt;"",Scoring!$D$28)+IF(Data!$X20&lt;&gt;"",Scoring!$D$29)+IF(Data!$Y20&lt;&gt;"",Scoring!$D$30)+IF(Data!$Z20&lt;&gt;"",Scoring!$D$31)+IF(Data!$AA20&lt;&gt;"",Scoring!$D$32),"")</f>
        <v/>
      </c>
      <c r="AC20" s="105" t="str">
        <f>IF(AB20&lt;&gt;"",LOOKUP(AB20,Likelihoods!$A$7:$A$107,Likelihoods!B$7:B$107),"")</f>
        <v/>
      </c>
      <c r="AD20" s="264" t="str">
        <f>IF(AND(COUNTBLANK($B20:$E20)=3,COUNTBLANK($F20:$H20)=2,COUNTBLANK($I20:$J20)=1,COUNTBLANK($K20:$L20)=1,COUNTBLANK($M20:$N20)=1,COUNTBLANK($O20:$P20)=1,COUNTBLANK($Q20:$R20)=1,COUNTBLANK($S20:$T20)=1,COUNTBLANK($U20:$V20)=1,COUNTBLANK($W20:$AA20)=4),IF(Data!$B20&lt;&gt;"",Scoring!$E$7)+IF(Data!$C20&lt;&gt;"",Scoring!$E$8)+IF(Data!$D20&lt;&gt;"",Scoring!$E$9)+IF(Data!$E20&lt;&gt;"",Scoring!$E$10)+IF(Data!$F20&lt;&gt;"",Scoring!$E$11)+IF(Data!$G20&lt;&gt;"",Scoring!$E$12)+IF(Data!$H20&lt;&gt;"",Scoring!$E$13)+IF(Data!$I20&lt;&gt;"",Scoring!$E$14)+IF(Data!$J20&lt;&gt;"",Scoring!$E$15)+IF(Data!$K20&lt;&gt;"",Scoring!$E$16)+IF(Data!$L20&lt;&gt;"",Scoring!$E$17)+IF(Data!$M20&lt;&gt;"",Scoring!$E$18)+IF(Data!$N20&lt;&gt;"",Scoring!$E$19)+IF(Data!$O20&lt;&gt;"",Scoring!$E$20)+IF(Data!$P20&lt;&gt;"",Scoring!$E$21)+IF(Data!$Q20&lt;&gt;"",Scoring!$E$22)+IF(Data!$R20&lt;&gt;"",Scoring!$E$23)+IF(Data!$S20&lt;&gt;"",Scoring!$E$24)+IF(Data!V20&lt;&gt;"",Scoring!$E$25)+IF(Data!$U20&lt;&gt;"",Scoring!$E$26)+IF(Data!$V20&lt;&gt;"",Scoring!$E$27)+IF(Data!$W20&lt;&gt;"",Scoring!$E$28)+IF(Data!$X20&lt;&gt;"",Scoring!$E$29)+IF(Data!$Y20&lt;&gt;"",Scoring!$E$30)+IF(Data!$Z20&lt;&gt;"",Scoring!$E$31)+IF(Data!$AA20&lt;&gt;"",Scoring!$E$32),"")</f>
        <v/>
      </c>
      <c r="AE20" s="107" t="str">
        <f>IF(AD20&lt;&gt;"",LOOKUP(AD20,Likelihoods!$A$7:$A$107,Likelihoods!C$7:C$107),"")</f>
        <v/>
      </c>
      <c r="AF20" s="108" t="str">
        <f>IF(AND(COUNTBLANK($B20:$E20)=3,COUNTBLANK($F20:$H20)=2,COUNTBLANK($I20:$J20)=1,COUNTBLANK($K20:$L20)=1,COUNTBLANK($M20:$N20)=1,COUNTBLANK($O20:$P20)=1,COUNTBLANK($Q20:$R20)=1,COUNTBLANK($S20:$T20)=1,COUNTBLANK($U20:$V20)=1,COUNTBLANK($W20:$AA20)=4),IF(Data!$B20&lt;&gt;"",Scoring!$F$7)+IF(Data!$C20&lt;&gt;"",Scoring!$F$8)+IF(Data!$D20&lt;&gt;"",Scoring!$F$9)+IF(Data!$E20&lt;&gt;"",Scoring!$F$10)+IF(Data!$F20&lt;&gt;"",Scoring!$F$11)+IF(Data!$G20&lt;&gt;"",Scoring!$F$12)+IF(Data!$H20&lt;&gt;"",Scoring!$F$13)+IF(Data!$I20&lt;&gt;"",Scoring!$F$14)+IF(Data!$J20&lt;&gt;"",Scoring!$F$15)+IF(Data!$K20&lt;&gt;"",Scoring!$F$16)+IF(Data!$L20&lt;&gt;"",Scoring!$F$17)+IF(Data!$M20&lt;&gt;"",Scoring!$F$18)+IF(Data!$N20&lt;&gt;"",Scoring!$F$19)+IF(Data!$O20&lt;&gt;"",Scoring!$F$20)+IF(Data!$P20&lt;&gt;"",Scoring!$F$21)+IF(Data!$Q20&lt;&gt;"",Scoring!$F$22)+IF(Data!$R20&lt;&gt;"",Scoring!$F$23)+IF(Data!$S20&lt;&gt;"",Scoring!$F$24)+IF(Data!T20&lt;&gt;"",Scoring!$F$25)+IF(Data!$U20&lt;&gt;"",Scoring!$F$26)+IF(Data!$V20&lt;&gt;"",Scoring!$F$27)+IF(Data!$W20&lt;&gt;"",Scoring!$F$28)+IF(Data!$X20&lt;&gt;"",Scoring!$F$29)+IF(Data!$Y20&lt;&gt;"",Scoring!$F$30)+IF(Data!$Z20&lt;&gt;"",Scoring!$F$31)+IF(Data!$AA20&lt;&gt;"",Scoring!$F$32),"")</f>
        <v/>
      </c>
      <c r="AG20" s="105" t="str">
        <f>IF(AF20&lt;&gt;"",LOOKUP(AF20,Likelihoods!$A$7:$A$107,Likelihoods!D$7:D$107),"")</f>
        <v/>
      </c>
      <c r="AH20" s="108" t="str">
        <f>IF(AND(COUNTBLANK($B20:$E20)=3,COUNTBLANK($F20:$H20)=2,COUNTBLANK($I20:$J20)=1,COUNTBLANK($K20:$L20)=1,COUNTBLANK($M20:$N20)=1,COUNTBLANK($O20:$P20)=1,COUNTBLANK($Q20:$R20)=1,COUNTBLANK($S20:$T20)=1,COUNTBLANK($U20:$V20)=1,COUNTBLANK($W20:$AA20)=4),IF(Data!$B20&lt;&gt;"",Scoring!$G$7)+IF(Data!$C20&lt;&gt;"",Scoring!$G$8)+IF(Data!$D20&lt;&gt;"",Scoring!$G$9)+IF(Data!$E20&lt;&gt;"",Scoring!$G$10)+IF(Data!$F20&lt;&gt;"",Scoring!$G$11)+IF(Data!$G20&lt;&gt;"",Scoring!$G$12)+IF(Data!$H20&lt;&gt;"",Scoring!$G$13)+IF(Data!$I20&lt;&gt;"",Scoring!$G$14)+IF(Data!$J20&lt;&gt;"",Scoring!$G$15)+IF(Data!$K20&lt;&gt;"",Scoring!$G$16)+IF(Data!$L20&lt;&gt;"",Scoring!$G$17)+IF(Data!$M20&lt;&gt;"",Scoring!$G$18)+IF(Data!$N20&lt;&gt;"",Scoring!$G$19)+IF(Data!$O20&lt;&gt;"",Scoring!$G$20)+IF(Data!$P20&lt;&gt;"",Scoring!$G$21)+IF(Data!$Q20&lt;&gt;"",Scoring!$G$22)+IF(Data!$R20&lt;&gt;"",Scoring!$G$23)+IF(Data!$S20&lt;&gt;"",Scoring!$G$24)+IF(Data!T20&lt;&gt;"",Scoring!$G$25)+IF(Data!$U20&lt;&gt;"",Scoring!$G$26)+IF(Data!$V20&lt;&gt;"",Scoring!$G$27)+IF(Data!$W20&lt;&gt;"",Scoring!$G$28)+IF(Data!$X20&lt;&gt;"",Scoring!$G$29)+IF(Data!$Y20&lt;&gt;"",Scoring!$G$30)+IF(Data!$Z20&lt;&gt;"",Scoring!$G$31)+IF(Data!$AA20&lt;&gt;"",Scoring!$G$32),"")</f>
        <v/>
      </c>
      <c r="AI20" s="106" t="str">
        <f>IF(AH20&lt;&gt;"",LOOKUP(AH20,Likelihoods!$A$7:$A$107,Likelihoods!E$7:E$107),"")</f>
        <v/>
      </c>
      <c r="AJ20" s="104" t="str">
        <f>IF(AND(COUNTBLANK($B20:$E20)=3,COUNTBLANK($F20:$H20)=2,COUNTBLANK($I20:$J20)=1,COUNTBLANK($K20:$L20)=1,COUNTBLANK($M20:$N20)=1,COUNTBLANK($O20:$P20)=1,COUNTBLANK($Q20:$R20)=1,COUNTBLANK($S20:$T20)=1,COUNTBLANK($U20:$V20)=1,COUNTBLANK($W20:$AA20)=4),IF(Data!$B20&lt;&gt;"",Scoring!$H$7)+IF(Data!$C20&lt;&gt;"",Scoring!$H$8)+IF(Data!$D20&lt;&gt;"",Scoring!$H$9)+IF(Data!$E20&lt;&gt;"",Scoring!$H$10)+IF(Data!$F20&lt;&gt;"",Scoring!$H$11)+IF(Data!$G20&lt;&gt;"",Scoring!$H$12)+IF(Data!$H20&lt;&gt;"",Scoring!$H$13)+IF(Data!$I20&lt;&gt;"",Scoring!$H$14)+IF(Data!$J20&lt;&gt;"",Scoring!$H$15)+IF(Data!$K20&lt;&gt;"",Scoring!$H$16)+IF(Data!$L20&lt;&gt;"",Scoring!$H$17)+IF(Data!$M20&lt;&gt;"",Scoring!$H$18)+IF(Data!$N20&lt;&gt;"",Scoring!$H$19)+IF(Data!$O20&lt;&gt;"",Scoring!$H$20)+IF(Data!$P20&lt;&gt;"",Scoring!$H$21)+IF(Data!$Q20&lt;&gt;"",Scoring!$H$22)+IF(Data!$R20&lt;&gt;"",Scoring!$H$23)+IF(Data!$S20&lt;&gt;"",Scoring!$H$24)+IF(Data!T20&lt;&gt;"",Scoring!$H$25)+IF(Data!$U20&lt;&gt;"",Scoring!$H$26)+IF(Data!$V20&lt;&gt;"",Scoring!$H$27)+IF(Data!$W20&lt;&gt;"",Scoring!$H$28)+IF(Data!$X20&lt;&gt;"",Scoring!$H$29)+IF(Data!$Y20&lt;&gt;"",Scoring!$H$30)+IF(Data!$Z20&lt;&gt;"",Scoring!$H$31)+IF(Data!$AA20&lt;&gt;"",Scoring!$H$32),"")</f>
        <v/>
      </c>
      <c r="AK20" s="105" t="str">
        <f>IF(AJ20&lt;&gt;"",LOOKUP(AJ20,Likelihoods!$A$7:$A$107,Likelihoods!F$7:F$107),"")</f>
        <v/>
      </c>
      <c r="AL20" s="102" t="str">
        <f>IF(AND(COUNTBLANK($B20:$E20)=3,COUNTBLANK($F20:$H20)=2,COUNTBLANK($I20:$J20)=1,COUNTBLANK($K20:$L20)=1,COUNTBLANK($M20:$N20)=1,COUNTBLANK($O20:$P20)=1,COUNTBLANK($Q20:$R20)=1,COUNTBLANK($S20:$T20)=1,COUNTBLANK($U20:$V20)=1,COUNTBLANK($W20:$AA20)=4),IF(Data!$B20&lt;&gt;"",Scoring!$I$7)+IF(Data!$C20&lt;&gt;"",Scoring!$I$8)+IF(Data!$D20&lt;&gt;"",Scoring!$I$9)+IF(Data!$E20&lt;&gt;"",Scoring!$I$10)+IF(Data!$F20&lt;&gt;"",Scoring!$I$11)+IF(Data!$G20&lt;&gt;"",Scoring!$I$12)+IF(Data!$H20&lt;&gt;"",Scoring!$I$13)+IF(Data!$I20&lt;&gt;"",Scoring!$I$14)+IF(Data!$J20&lt;&gt;"",Scoring!$I$15)+IF(Data!$K20&lt;&gt;"",Scoring!$I$16)+IF(Data!$L20&lt;&gt;"",Scoring!$I$17)+IF(Data!$M20&lt;&gt;"",Scoring!$I$18)+IF(Data!$N20&lt;&gt;"",Scoring!$I$19)+IF(Data!$O20&lt;&gt;"",Scoring!$I$20)+IF(Data!$P20&lt;&gt;"",Scoring!$I$21)+IF(Data!$Q20&lt;&gt;"",Scoring!$I$22)+IF(Data!$R20&lt;&gt;"",Scoring!$I$23)+IF(Data!$S20&lt;&gt;"",Scoring!$I$24)+IF(Data!T20&lt;&gt;"",Scoring!$I$25)+IF(Data!$U20&lt;&gt;"",Scoring!$I$26)+IF(Data!$V20&lt;&gt;"",Scoring!$I$27)+IF(Data!$W20&lt;&gt;"",Scoring!$I$28)+IF(Data!$X20&lt;&gt;"",Scoring!$I$29)+IF(Data!$Y20&lt;&gt;"",Scoring!$I$30)+IF(Data!$Z20&lt;&gt;"",Scoring!$I$31)+IF(Data!$AA20&lt;&gt;"",Scoring!$I$32),"")</f>
        <v/>
      </c>
      <c r="AM20" s="107" t="str">
        <f>IF(AL20&lt;&gt;"",LOOKUP(AL20,Likelihoods!$A$7:$A$107,Likelihoods!G$7:G$107),"")</f>
        <v/>
      </c>
      <c r="AN20" s="281" t="str">
        <f>IF(AND(COUNTBLANK($B20:$E20)=3,COUNTBLANK($F20:$H20)=2,COUNTBLANK($I20:$J20)=1,COUNTBLANK($K20:$L20)=1,COUNTBLANK($M20:$N20)=1,COUNTBLANK($O20:$P20)=1,COUNTBLANK($Q20:$R20)=1,COUNTBLANK($S20:$T20)=1,COUNTBLANK($U20:$V20)=1,COUNTBLANK($W20:$AA20)=4),IF(Data!$B20&lt;&gt;"",Scoring!$J$7)+IF(Data!$C20&lt;&gt;"",Scoring!$J$8)+IF(Data!$D20&lt;&gt;"",Scoring!$J$9)+IF(Data!$E20&lt;&gt;"",Scoring!$J$10)+IF(Data!$F20&lt;&gt;"",Scoring!$J$11)+IF(Data!$G20&lt;&gt;"",Scoring!$J$12)+IF(Data!$H20&lt;&gt;"",Scoring!$J$13)+IF(Data!$I20&lt;&gt;"",Scoring!$J$14)+IF(Data!$J20&lt;&gt;"",Scoring!$J$15)+IF(Data!$K20&lt;&gt;"",Scoring!$J$16)+IF(Data!$L20&lt;&gt;"",Scoring!$J$17)+IF(Data!$M20&lt;&gt;"",Scoring!$J$18)+IF(Data!$N20&lt;&gt;"",Scoring!$J$19)+IF(Data!$O20&lt;&gt;"",Scoring!$J$20)+IF(Data!$P20&lt;&gt;"",Scoring!$J$21)+IF(Data!$Q20&lt;&gt;"",Scoring!$J$22)+IF(Data!$R20&lt;&gt;"",Scoring!$J$23)+IF(Data!$S20&lt;&gt;"",Scoring!$J$24)+IF(Data!AF20&lt;&gt;"",Scoring!$J$25)+IF(Data!$U20&lt;&gt;"",Scoring!$J$26)+IF(Data!$V20&lt;&gt;"",Scoring!$J$27)+IF(Data!$W20&lt;&gt;"",Scoring!$J$28)+IF(Data!$X20&lt;&gt;"",Scoring!$J$29)+IF(Data!$Y20&lt;&gt;"",Scoring!$J$30)+IF(Data!$Z20&lt;&gt;"",Scoring!$J$31)+IF(Data!$AA20&lt;&gt;"",Scoring!$J$32),"")</f>
        <v/>
      </c>
      <c r="AO20" s="276" t="str">
        <f>IF(AN20&lt;&gt;"",LOOKUP(AN20,Likelihoods!$A$7:$A$107,Likelihoods!H$7:H$107),"")</f>
        <v/>
      </c>
      <c r="AP20" s="264" t="str">
        <f>IF(AND(COUNTBLANK($B20:$E20)=3,COUNTBLANK($F20:$H20)=2,COUNTBLANK($I20:$J20)=1,COUNTBLANK($K20:$L20)=1,COUNTBLANK($M20:$N20)=1,COUNTBLANK($O20:$P20)=1,COUNTBLANK($Q20:$R20)=1,COUNTBLANK($S20:$T20)=1,COUNTBLANK($U20:$V20)=1,COUNTBLANK($W20:$AA20)=4),IF(Data!$B20&lt;&gt;"",Scoring!$K$7)+IF(Data!$C20&lt;&gt;"",Scoring!$K$8)+IF(Data!$D20&lt;&gt;"",Scoring!$K$9)+IF(Data!$E20&lt;&gt;"",Scoring!$K$10)+IF(Data!$F20&lt;&gt;"",Scoring!$K$11)+IF(Data!$G20&lt;&gt;"",Scoring!$K$12)+IF(Data!$H20&lt;&gt;"",Scoring!$K$13)+IF(Data!$I20&lt;&gt;"",Scoring!$K$14)+IF(Data!$J20&lt;&gt;"",Scoring!$K$15)+IF(Data!$K20&lt;&gt;"",Scoring!$K$16)+IF(Data!$L20&lt;&gt;"",Scoring!$K$17)+IF(Data!$M20&lt;&gt;"",Scoring!$K$18)+IF(Data!$N20&lt;&gt;"",Scoring!$K$19)+IF(Data!$O20&lt;&gt;"",Scoring!$K$20)+IF(Data!$P20&lt;&gt;"",Scoring!$K$21)+IF(Data!$Q20&lt;&gt;"",Scoring!$K$22)+IF(Data!$R20&lt;&gt;"",Scoring!$K$23)+IF(Data!$S20&lt;&gt;"",Scoring!$K$24)+IF(Data!AH20&lt;&gt;"",Scoring!$K$25)+IF(Data!$U20&lt;&gt;"",Scoring!$K$26)+IF(Data!$V20&lt;&gt;"",Scoring!$K$27)+IF(Data!$W20&lt;&gt;"",Scoring!$K$28)+IF(Data!$X20&lt;&gt;"",Scoring!$K$29)+IF(Data!$Y20&lt;&gt;"",Scoring!$K$30)+IF(Data!$Z20&lt;&gt;"",Scoring!$K$31)+IF(Data!$AA20&lt;&gt;"",Scoring!$K$32),"")</f>
        <v/>
      </c>
      <c r="AQ20" s="107" t="str">
        <f>IF(AP20&lt;&gt;"",LOOKUP(AP20,Likelihoods!$A$7:$A$107,Likelihoods!I$7:I$107),"")</f>
        <v/>
      </c>
      <c r="AR20" s="281" t="str">
        <f>IF(AND(COUNTBLANK($B20:$E20)=3,COUNTBLANK($F20:$H20)=2,COUNTBLANK($I20:$J20)=1,COUNTBLANK($K20:$L20)=1,COUNTBLANK($M20:$N20)=1,COUNTBLANK($O20:$P20)=1,COUNTBLANK($Q20:$R20)=1,COUNTBLANK($S20:$T20)=1,COUNTBLANK($U20:$V20)=1,COUNTBLANK($W20:$AA20)=4),IF(Data!$B20&lt;&gt;"",Scoring!$L$7)+IF(Data!$C20&lt;&gt;"",Scoring!$L$8)+IF(Data!$D20&lt;&gt;"",Scoring!$L$9)+IF(Data!$E20&lt;&gt;"",Scoring!$L$10)+IF(Data!$F20&lt;&gt;"",Scoring!$L$11)+IF(Data!$G20&lt;&gt;"",Scoring!$L$12)+IF(Data!$H20&lt;&gt;"",Scoring!$L$13)+IF(Data!$I20&lt;&gt;"",Scoring!$L$14)+IF(Data!$J20&lt;&gt;"",Scoring!$L$15)+IF(Data!$K20&lt;&gt;"",Scoring!$L$16)+IF(Data!$L20&lt;&gt;"",Scoring!$L$17)+IF(Data!$M20&lt;&gt;"",Scoring!$L$18)+IF(Data!$N20&lt;&gt;"",Scoring!$L$19)+IF(Data!$O20&lt;&gt;"",Scoring!$L$20)+IF(Data!$P20&lt;&gt;"",Scoring!$L$21)+IF(Data!$Q20&lt;&gt;"",Scoring!$L$22)+IF(Data!$R20&lt;&gt;"",Scoring!$L$23)+IF(Data!$S20&lt;&gt;"",Scoring!$L$24)+IF(Data!AJ20&lt;&gt;"",Scoring!$L$25)+IF(Data!$U20&lt;&gt;"",Scoring!$L$26)+IF(Data!$V20&lt;&gt;"",Scoring!$L$27)+IF(Data!$W20&lt;&gt;"",Scoring!$L$28)+IF(Data!$X20&lt;&gt;"",Scoring!$L$29)+IF(Data!$Y20&lt;&gt;"",Scoring!$L$30)+IF(Data!$Z20&lt;&gt;"",Scoring!$L$31)+IF(Data!$AA20&lt;&gt;"",Scoring!$L$32),"")</f>
        <v/>
      </c>
      <c r="AS20" s="105" t="str">
        <f>IF(AR20&lt;&gt;"",LOOKUP(AR20,Likelihoods!$A$7:$A$107,Likelihoods!J$7:J$107),"")</f>
        <v/>
      </c>
      <c r="AT20" s="108" t="str">
        <f>IF(AND(COUNTBLANK($B20:$E20)=3,COUNTBLANK($F20:$H20)=2,COUNTBLANK($I20:$J20)=1,COUNTBLANK($K20:$L20)=1,COUNTBLANK($M20:$N20)=1,COUNTBLANK($O20:$P20)=1,COUNTBLANK($Q20:$R20)=1,COUNTBLANK($S20:$T20)=1,COUNTBLANK($U20:$V20)=1,COUNTBLANK($W20:$AA20)=4),IF(Data!$B20&lt;&gt;"",Scoring!$M$7)+IF(Data!$C20&lt;&gt;"",Scoring!$M$8)+IF(Data!$D20&lt;&gt;"",Scoring!$M$9)+IF(Data!$E20&lt;&gt;"",Scoring!$M$10)+IF(Data!$F20&lt;&gt;"",Scoring!$M$11)+IF(Data!$G20&lt;&gt;"",Scoring!$M$12)+IF(Data!$H20&lt;&gt;"",Scoring!$M$13)+IF(Data!$I20&lt;&gt;"",Scoring!$M$14)+IF(Data!$J20&lt;&gt;"",Scoring!$M$15)+IF(Data!$K20&lt;&gt;"",Scoring!$M$16)+IF(Data!$L20&lt;&gt;"",Scoring!$M$17)+IF(Data!$M20&lt;&gt;"",Scoring!$M$18)+IF(Data!$N20&lt;&gt;"",Scoring!$M$19)+IF(Data!$O20&lt;&gt;"",Scoring!$M$20)+IF(Data!$P20&lt;&gt;"",Scoring!$M$21)+IF(Data!$Q20&lt;&gt;"",Scoring!$M$22)+IF(Data!$R20&lt;&gt;"",Scoring!$M$23)+IF(Data!$S20&lt;&gt;"",Scoring!$M$24)+IF(Data!T20&lt;&gt;"",Scoring!$M$25)+IF(Data!$U20&lt;&gt;"",Scoring!$M$26)+IF(Data!$V20&lt;&gt;"",Scoring!$M$27)+IF(Data!$W20&lt;&gt;"",Scoring!$M$28)+IF(Data!$X20&lt;&gt;"",Scoring!$M$29)+IF(Data!$Y20&lt;&gt;"",Scoring!$M$30)+IF(Data!$Z20&lt;&gt;"",Scoring!$M$31)+IF(Data!$AA20&lt;&gt;"",Scoring!$M$32),"")</f>
        <v/>
      </c>
      <c r="AU20" s="105" t="str">
        <f>IF(AT20&lt;&gt;"",LOOKUP(AT20,Likelihoods!$A$7:$A$107,Likelihoods!K$7:K$107),"")</f>
        <v/>
      </c>
      <c r="AV20" s="108" t="str">
        <f>IF(AND(COUNTBLANK($B20:$E20)=3,COUNTBLANK($F20:$H20)=2,COUNTBLANK($I20:$J20)=1,COUNTBLANK($K20:$L20)=1,COUNTBLANK($M20:$N20)=1,COUNTBLANK($O20:$P20)=1,COUNTBLANK($Q20:$R20)=1,COUNTBLANK($S20:$T20)=1,COUNTBLANK($U20:$V20)=1,COUNTBLANK($W20:$AA20)=4),IF(Data!$B20&lt;&gt;"",Scoring!$N$7)+IF(Data!$C20&lt;&gt;"",Scoring!$N$8)+IF(Data!$D20&lt;&gt;"",Scoring!$N$9)+IF(Data!$E20&lt;&gt;"",Scoring!$N$10)+IF(Data!$F20&lt;&gt;"",Scoring!$N$11)+IF(Data!$G20&lt;&gt;"",Scoring!$N$12)+IF(Data!$H20&lt;&gt;"",Scoring!$N$13)+IF(Data!$I20&lt;&gt;"",Scoring!$N$14)+IF(Data!$J20&lt;&gt;"",Scoring!$N$15)+IF(Data!$K20&lt;&gt;"",Scoring!$N$16)+IF(Data!$L20&lt;&gt;"",Scoring!$N$17)+IF(Data!$M20&lt;&gt;"",Scoring!$N$18)+IF(Data!$N20&lt;&gt;"",Scoring!$N$19)+IF(Data!$O20&lt;&gt;"",Scoring!$N$20)+IF(Data!$P20&lt;&gt;"",Scoring!$N$21)+IF(Data!$Q20&lt;&gt;"",Scoring!$N$22)+IF(Data!$R20&lt;&gt;"",Scoring!$N$23)+IF(Data!$S20&lt;&gt;"",Scoring!$N$24)+IF(Data!T20&lt;&gt;"",Scoring!$N$25)+IF(Data!$U20&lt;&gt;"",Scoring!$N$26)+IF(Data!$V20&lt;&gt;"",Scoring!$N$27)+IF(Data!$W20&lt;&gt;"",Scoring!$N$28)+IF(Data!$X20&lt;&gt;"",Scoring!$N$29)+IF(Data!$Y20&lt;&gt;"",Scoring!$N$30)+IF(Data!$Z20&lt;&gt;"",Scoring!$N$31)+IF(Data!$AA20&lt;&gt;"",Scoring!$N$32),"")</f>
        <v/>
      </c>
      <c r="AW20" s="106" t="str">
        <f>IF(AV20&lt;&gt;"",LOOKUP(AV20,Likelihoods!$A$7:$A$107,Likelihoods!L$7:L$107),"")</f>
        <v/>
      </c>
      <c r="AX20" s="104" t="str">
        <f>IF(AND(COUNTBLANK($B20:$E20)=3,COUNTBLANK($F20:$H20)=2,COUNTBLANK($I20:$J20)=1,COUNTBLANK($K20:$L20)=1,COUNTBLANK($M20:$N20)=1,COUNTBLANK($O20:$P20)=1,COUNTBLANK($Q20:$R20)=1,COUNTBLANK($S20:$T20)=1,COUNTBLANK($U20:$V20)=1,COUNTBLANK($W20:$AA20)=4),IF(Data!$B20&lt;&gt;"",Scoring!$O$7)+IF(Data!$C20&lt;&gt;"",Scoring!$O$8)+IF(Data!$D20&lt;&gt;"",Scoring!$O$9)+IF(Data!$E20&lt;&gt;"",Scoring!$O$10)+IF(Data!$F20&lt;&gt;"",Scoring!$O$11)+IF(Data!$G20&lt;&gt;"",Scoring!$O$12)+IF(Data!$H20&lt;&gt;"",Scoring!$O$13)+IF(Data!$I20&lt;&gt;"",Scoring!$O$14)+IF(Data!$J20&lt;&gt;"",Scoring!$O$15)+IF(Data!$K20&lt;&gt;"",Scoring!$O$16)+IF(Data!$L20&lt;&gt;"",Scoring!$O$17)+IF(Data!$M20&lt;&gt;"",Scoring!$O$18)+IF(Data!$N20&lt;&gt;"",Scoring!$O$19)+IF(Data!$O20&lt;&gt;"",Scoring!$O$20)+IF(Data!$P20&lt;&gt;"",Scoring!$O$21)+IF(Data!$Q20&lt;&gt;"",Scoring!$O$22)+IF(Data!$R20&lt;&gt;"",Scoring!$O$23)+IF(Data!$S20&lt;&gt;"",Scoring!$O$24)+IF(Data!T20&lt;&gt;"",Scoring!$O$25)+IF(Data!$U20&lt;&gt;"",Scoring!$O$26)+IF(Data!$V20&lt;&gt;"",Scoring!$O$27)+IF(Data!$W20&lt;&gt;"",Scoring!$O$28)+IF(Data!$X20&lt;&gt;"",Scoring!$O$29)+IF(Data!$Y20&lt;&gt;"",Scoring!$O$30)+IF(Data!$Z20&lt;&gt;"",Scoring!$O$31)+IF(Data!$AA20&lt;&gt;"",Scoring!$O$32),"")</f>
        <v/>
      </c>
      <c r="AY20" s="107" t="str">
        <f>IF(AX20&lt;&gt;"",LOOKUP(AX20,Likelihoods!$A$7:$A$107,Likelihoods!M$7:M$107),"")</f>
        <v/>
      </c>
      <c r="AZ20" s="108" t="str">
        <f>IF(AND(COUNTBLANK($B20:$E20)=3,COUNTBLANK($F20:$H20)=2,COUNTBLANK($I20:$J20)=1,COUNTBLANK($K20:$L20)=1,COUNTBLANK($M20:$N20)=1,COUNTBLANK($O20:$P20)=1,COUNTBLANK($Q20:$R20)=1,COUNTBLANK($S20:$T20)=1,COUNTBLANK($U20:$V20)=1,COUNTBLANK($W20:$AA20)=4),IF(Data!$B20&lt;&gt;"",Scoring!$P$7)+IF(Data!$C20&lt;&gt;"",Scoring!$P$8)+IF(Data!$D20&lt;&gt;"",Scoring!$P$9)+IF(Data!$E20&lt;&gt;"",Scoring!$P$10)+IF(Data!$F20&lt;&gt;"",Scoring!$P$11)+IF(Data!$G20&lt;&gt;"",Scoring!$P$12)+IF(Data!$H20&lt;&gt;"",Scoring!$P$13)+IF(Data!$I20&lt;&gt;"",Scoring!$P$14)+IF(Data!$J20&lt;&gt;"",Scoring!$P$15)+IF(Data!$K20&lt;&gt;"",Scoring!$P$16)+IF(Data!$L20&lt;&gt;"",Scoring!$P$17)+IF(Data!$M20&lt;&gt;"",Scoring!$P$18)+IF(Data!$N20&lt;&gt;"",Scoring!$P$19)+IF(Data!$O20&lt;&gt;"",Scoring!$P$20)+IF(Data!$P20&lt;&gt;"",Scoring!$P$21)+IF(Data!$Q20&lt;&gt;"",Scoring!$P$22)+IF(Data!$R20&lt;&gt;"",Scoring!$P$23)+IF(Data!$S20&lt;&gt;"",Scoring!$P$24)+IF(Data!T20&lt;&gt;"",Scoring!$P$25)+IF(Data!$U20&lt;&gt;"",Scoring!$P$26)+IF(Data!$V20&lt;&gt;"",Scoring!$P$27)+IF(Data!$W20&lt;&gt;"",Scoring!$P$28)+IF(Data!$X20&lt;&gt;"",Scoring!$P$29)+IF(Data!$Y20&lt;&gt;"",Scoring!$P$30)+IF(Data!$Z20&lt;&gt;"",Scoring!$P$31)+IF(Data!$AA20&lt;&gt;"",Scoring!$P$32),"")</f>
        <v/>
      </c>
      <c r="BA20" s="105" t="str">
        <f>IF(AZ20&lt;&gt;"",LOOKUP(AZ20,Likelihoods!$A$7:$A$107,Likelihoods!N$7:N$107),"")</f>
        <v/>
      </c>
      <c r="BB20" s="102" t="str">
        <f>IF(AND(COUNTBLANK($B20:$E20)=3,COUNTBLANK($F20:$H20)=2,COUNTBLANK($I20:$J20)=1,COUNTBLANK($K20:$L20)=1,COUNTBLANK($M20:$N20)=1,COUNTBLANK($O20:$P20)=1,COUNTBLANK($Q20:$R20)=1,COUNTBLANK($S20:$T20)=1,COUNTBLANK($U20:$V20)=1,COUNTBLANK($W20:$AA20)=4),IF(Data!$B20&lt;&gt;"",Scoring!$Q$7)+IF(Data!$C20&lt;&gt;"",Scoring!$Q$8)+IF(Data!$D20&lt;&gt;"",Scoring!$Q$9)+IF(Data!$E20&lt;&gt;"",Scoring!$Q$10)+IF(Data!$F20&lt;&gt;"",Scoring!$Q$11)+IF(Data!$G20&lt;&gt;"",Scoring!$Q$12)+IF(Data!$H20&lt;&gt;"",Scoring!$Q$13)+IF(Data!$I20&lt;&gt;"",Scoring!$Q$14)+IF(Data!$J20&lt;&gt;"",Scoring!$Q$15)+IF(Data!$K20&lt;&gt;"",Scoring!$Q$16)+IF(Data!$L20&lt;&gt;"",Scoring!$Q$17)+IF(Data!$M20&lt;&gt;"",Scoring!$Q$18)+IF(Data!$N20&lt;&gt;"",Scoring!$Q$19)+IF(Data!$O20&lt;&gt;"",Scoring!$Q$20)+IF(Data!$P20&lt;&gt;"",Scoring!$Q$21)+IF(Data!$Q20&lt;&gt;"",Scoring!$Q$22)+IF(Data!$R20&lt;&gt;"",Scoring!$Q$23)+IF(Data!$S20&lt;&gt;"",Scoring!$Q$24)+IF(Data!T20&lt;&gt;"",Scoring!$Q$25)+IF(Data!$U20&lt;&gt;"",Scoring!$Q$26)+IF(Data!$V20&lt;&gt;"",Scoring!$Q$27)+IF(Data!$W20&lt;&gt;"",Scoring!$Q$28)+IF(Data!$X20&lt;&gt;"",Scoring!$Q$29)+IF(Data!$Y20&lt;&gt;"",Scoring!$Q$30)+IF(Data!$Z20&lt;&gt;"",Scoring!$Q$31)+IF(Data!$AA20&lt;&gt;"",Scoring!$Q$32),"")</f>
        <v/>
      </c>
      <c r="BC20" s="107" t="str">
        <f>IF(BB20&lt;&gt;"",LOOKUP(BB20,Likelihoods!$A$7:$A$107,Likelihoods!O$7:O$107),"")</f>
        <v/>
      </c>
      <c r="BD20" s="104" t="str">
        <f>IF(AND(COUNTBLANK($B20:$E20)=3,COUNTBLANK($F20:$H20)=2,COUNTBLANK($I20:$J20)=1,COUNTBLANK($K20:$L20)=1,COUNTBLANK($M20:$N20)=1,COUNTBLANK($O20:$P20)=1,COUNTBLANK($Q20:$R20)=1,COUNTBLANK($S20:$T20)=1,COUNTBLANK($U20:$V20)=1,COUNTBLANK($W20:$AA20)=4),IF(Data!$B20&lt;&gt;"",Scoring!$R$7)+IF(Data!$C20&lt;&gt;"",Scoring!$R$8)+IF(Data!$D20&lt;&gt;"",Scoring!$R$9)+IF(Data!$E20&lt;&gt;"",Scoring!$R$10)+IF(Data!$F20&lt;&gt;"",Scoring!$R$11)+IF(Data!$G20&lt;&gt;"",Scoring!$R$12)+IF(Data!$H20&lt;&gt;"",Scoring!$R$13)+IF(Data!$I20&lt;&gt;"",Scoring!$R$14)+IF(Data!$J20&lt;&gt;"",Scoring!$R$15)+IF(Data!$K20&lt;&gt;"",Scoring!$R$16)+IF(Data!$L20&lt;&gt;"",Scoring!$R$17)+IF(Data!$M20&lt;&gt;"",Scoring!$R$18)+IF(Data!$N20&lt;&gt;"",Scoring!$R$19)+IF(Data!$O20&lt;&gt;"",Scoring!$R$20)+IF(Data!$P20&lt;&gt;"",Scoring!$R$21)+IF(Data!$Q20&lt;&gt;"",Scoring!$R$22)+IF(Data!$R20&lt;&gt;"",Scoring!$R$23)+IF(Data!$S20&lt;&gt;"",Scoring!$R$24)+IF(Data!T20&lt;&gt;"",Scoring!$R$25)+IF(Data!$U20&lt;&gt;"",Scoring!$R$26)+IF(Data!$V20&lt;&gt;"",Scoring!$R$27)+IF(Data!$W20&lt;&gt;"",Scoring!$R$28)+IF(Data!$X20&lt;&gt;"",Scoring!$R$29)+IF(Data!$Y20&lt;&gt;"",Scoring!$R$30)+IF(Data!$Z20&lt;&gt;"",Scoring!$R$31)+IF(Data!$AA20&lt;&gt;"",Scoring!$R$32),"")</f>
        <v/>
      </c>
      <c r="BE20" s="105" t="str">
        <f>IF(BD20&lt;&gt;"",LOOKUP(BD20,Likelihoods!$A$7:$A$107,Likelihoods!P$7:P$107),"")</f>
        <v/>
      </c>
      <c r="BF20" s="102" t="str">
        <f>IF(AND(COUNTBLANK($B20:$E20)=3,COUNTBLANK($F20:$H20)=2,COUNTBLANK($I20:$J20)=1,COUNTBLANK($K20:$L20)=1,COUNTBLANK($M20:$N20)=1,COUNTBLANK($O20:$P20)=1,COUNTBLANK($Q20:$R20)=1,COUNTBLANK($S20:$T20)=1,COUNTBLANK($U20:$V20)=1,COUNTBLANK($W20:$AA20)=4),IF(Data!$B20&lt;&gt;"",Scoring!$S$7)+IF(Data!$C20&lt;&gt;"",Scoring!$S$8)+IF(Data!$D20&lt;&gt;"",Scoring!$S$9)+IF(Data!$E20&lt;&gt;"",Scoring!$S$10)+IF(Data!$F20&lt;&gt;"",Scoring!$S$11)+IF(Data!$G20&lt;&gt;"",Scoring!$S$12)+IF(Data!$H20&lt;&gt;"",Scoring!$S$13)+IF(Data!$I20&lt;&gt;"",Scoring!$S$14)+IF(Data!$J20&lt;&gt;"",Scoring!$S$15)+IF(Data!$K20&lt;&gt;"",Scoring!$S$16)+IF(Data!$L20&lt;&gt;"",Scoring!$S$17)+IF(Data!$M20&lt;&gt;"",Scoring!$S$18)+IF(Data!$N20&lt;&gt;"",Scoring!$S$19)+IF(Data!$O20&lt;&gt;"",Scoring!$S$20)+IF(Data!$P20&lt;&gt;"",Scoring!$S$21)+IF(Data!$Q20&lt;&gt;"",Scoring!$S$22)+IF(Data!$R20&lt;&gt;"",Scoring!$S$23)+IF(Data!$S20&lt;&gt;"",Scoring!$S$24)+IF(Data!T20&lt;&gt;"",Scoring!$S$25)+IF(Data!$U20&lt;&gt;"",Scoring!$S$26)+IF(Data!$V20&lt;&gt;"",Scoring!$S$27)+IF(Data!$W20&lt;&gt;"",Scoring!$S$28)+IF(Data!$X20&lt;&gt;"",Scoring!$S$29)+IF(Data!$Y20&lt;&gt;"",Scoring!$S$30)+IF(Data!$Z20&lt;&gt;"",Scoring!$S$31)+IF(Data!$AA20&lt;&gt;"",Scoring!$S$32),"")</f>
        <v/>
      </c>
      <c r="BG20" s="107" t="str">
        <f>IF(BF20&lt;&gt;"",LOOKUP(BF20,Likelihoods!$A$7:$A$107,Likelihoods!Q$7:Q$107),"")</f>
        <v/>
      </c>
      <c r="BH20" s="108" t="str">
        <f>IF(AND(COUNTBLANK($B20:$E20)=3,COUNTBLANK($F20:$H20)=2,COUNTBLANK($I20:$J20)=1,COUNTBLANK($K20:$L20)=1,COUNTBLANK($M20:$N20)=1,COUNTBLANK($O20:$P20)=1,COUNTBLANK($Q20:$R20)=1,COUNTBLANK($S20:$T20)=1,COUNTBLANK($U20:$V20)=1,COUNTBLANK($W20:$AA20)=4),IF(Data!$B20&lt;&gt;"",Scoring!$T$7)+IF(Data!$C20&lt;&gt;"",Scoring!$T$8)+IF(Data!$D20&lt;&gt;"",Scoring!$T$9)+IF(Data!$E20&lt;&gt;"",Scoring!$T$10)+IF(Data!$F20&lt;&gt;"",Scoring!$T$11)+IF(Data!$G20&lt;&gt;"",Scoring!$T$12)+IF(Data!$H20&lt;&gt;"",Scoring!$T$13)+IF(Data!$I20&lt;&gt;"",Scoring!$T$14)+IF(Data!$J20&lt;&gt;"",Scoring!$T$15)+IF(Data!$K20&lt;&gt;"",Scoring!$T$16)+IF(Data!$L20&lt;&gt;"",Scoring!$T$17)+IF(Data!$M20&lt;&gt;"",Scoring!$T$18)+IF(Data!$N20&lt;&gt;"",Scoring!$T$19)+IF(Data!$O20&lt;&gt;"",Scoring!$T$20)+IF(Data!$P20&lt;&gt;"",Scoring!$T$21)+IF(Data!$Q20&lt;&gt;"",Scoring!$T$22)+IF(Data!$R20&lt;&gt;"",Scoring!$T$23)+IF(Data!$S20&lt;&gt;"",Scoring!$T$24)+IF(Data!T20&lt;&gt;"",Scoring!$T$25)+IF(Data!$U20&lt;&gt;"",Scoring!$T$26)+IF(Data!$V20&lt;&gt;"",Scoring!$T$27)+IF(Data!$W20&lt;&gt;"",Scoring!$T$28)+IF(Data!$X20&lt;&gt;"",Scoring!$T$29)+IF(Data!$Y20&lt;&gt;"",Scoring!$T$30)+IF(Data!$Z20&lt;&gt;"",Scoring!$T$31)+IF(Data!$AA20&lt;&gt;"",Scoring!$T$32),"")</f>
        <v/>
      </c>
      <c r="BI20" s="105" t="str">
        <f>IF(BH20&lt;&gt;"",LOOKUP(BH20,Likelihoods!$A$7:$A$107,Likelihoods!R$7:R$107),"")</f>
        <v/>
      </c>
      <c r="BJ20" s="108" t="str">
        <f>IF(AND(COUNTBLANK($B20:$E20)=3,COUNTBLANK($F20:$H20)=2,COUNTBLANK($I20:$J20)=1,COUNTBLANK($K20:$L20)=1,COUNTBLANK($M20:$N20)=1,COUNTBLANK($O20:$P20)=1,COUNTBLANK($Q20:$R20)=1,COUNTBLANK($S20:$T20)=1,COUNTBLANK($U20:$V20)=1,COUNTBLANK($W20:$AA20)=4),IF(Data!$B20&lt;&gt;"",Scoring!$U$7)+IF(Data!$C20&lt;&gt;"",Scoring!$U$8)+IF(Data!$D20&lt;&gt;"",Scoring!$U$9)+IF(Data!$E20&lt;&gt;"",Scoring!$U$10)+IF(Data!$F20&lt;&gt;"",Scoring!$U$11)+IF(Data!$G20&lt;&gt;"",Scoring!$U$12)+IF(Data!$H20&lt;&gt;"",Scoring!$U$13)+IF(Data!$I20&lt;&gt;"",Scoring!$U$14)+IF(Data!$J20&lt;&gt;"",Scoring!$U$15)+IF(Data!$K20&lt;&gt;"",Scoring!$U$16)+IF(Data!$L20&lt;&gt;"",Scoring!$U$17)+IF(Data!$M20&lt;&gt;"",Scoring!$U$18)+IF(Data!$N20&lt;&gt;"",Scoring!$U$19)+IF(Data!$O20&lt;&gt;"",Scoring!$U$20)+IF(Data!$P20&lt;&gt;"",Scoring!$U$21)+IF(Data!$Q20&lt;&gt;"",Scoring!$U$22)+IF(Data!$R20&lt;&gt;"",Scoring!$U$23)+IF(Data!$S20&lt;&gt;"",Scoring!$U$24)+IF(Data!T20&lt;&gt;"",Scoring!$U$25)+IF(Data!$U20&lt;&gt;"",Scoring!$U$26)+IF(Data!$V20&lt;&gt;"",Scoring!$U$27)+IF(Data!$W20&lt;&gt;"",Scoring!$U$28)+IF(Data!$X20&lt;&gt;"",Scoring!$U$29)+IF(Data!$Y20&lt;&gt;"",Scoring!$U$30)+IF(Data!$Z20&lt;&gt;"",Scoring!$U$31)+IF(Data!$AA20&lt;&gt;"",Scoring!$U$32),"")</f>
        <v/>
      </c>
      <c r="BK20" s="106" t="str">
        <f>IF(BJ20&lt;&gt;"",LOOKUP(BJ20,Likelihoods!$A$7:$A$107,Likelihoods!S$7:S$107),"")</f>
        <v/>
      </c>
      <c r="BL20" s="8"/>
      <c r="BM20" s="8"/>
      <c r="BN20" s="8"/>
      <c r="BO20" s="8"/>
      <c r="BP20" s="8"/>
      <c r="BQ20" s="8"/>
      <c r="BR20" s="8"/>
      <c r="BS20" s="8"/>
      <c r="BT20" s="8"/>
      <c r="BU20" s="8"/>
      <c r="BV20" s="8"/>
      <c r="BW20" s="8"/>
      <c r="BX20" s="8"/>
      <c r="BY20" s="8"/>
    </row>
    <row r="21" spans="1:77" ht="14.25" x14ac:dyDescent="0.2">
      <c r="A21" s="68"/>
      <c r="B21" s="101"/>
      <c r="C21" s="102"/>
      <c r="D21" s="102"/>
      <c r="E21" s="102"/>
      <c r="F21" s="101"/>
      <c r="G21" s="102"/>
      <c r="H21" s="103"/>
      <c r="I21" s="102"/>
      <c r="J21" s="102"/>
      <c r="K21" s="101"/>
      <c r="L21" s="103"/>
      <c r="M21" s="102"/>
      <c r="N21" s="103"/>
      <c r="O21" s="101"/>
      <c r="P21" s="103"/>
      <c r="Q21" s="102"/>
      <c r="R21" s="102"/>
      <c r="S21" s="101"/>
      <c r="T21" s="103"/>
      <c r="U21" s="101"/>
      <c r="V21" s="103"/>
      <c r="W21" s="102"/>
      <c r="X21" s="102"/>
      <c r="Y21" s="102"/>
      <c r="Z21" s="102"/>
      <c r="AA21" s="102"/>
      <c r="AB21" s="104" t="str">
        <f>IF(AND(COUNTBLANK($B21:$E21)=3,COUNTBLANK($F21:$H21)=2,COUNTBLANK($I21:$J21)=1,COUNTBLANK($K21:$L21)=1,COUNTBLANK($M21:$N21)=1,COUNTBLANK($O21:$P21)=1,COUNTBLANK($Q21:$R21)=1,COUNTBLANK($S21:$T21)=1,COUNTBLANK($U21:$V21)=1,COUNTBLANK($W21:$AA21)=4),IF(Data!$B21&lt;&gt;"",Scoring!$D$7)+IF(Data!$C21&lt;&gt;"",Scoring!$D$8)+IF(Data!$D21&lt;&gt;"",Scoring!$D$9)+IF(Data!$E21&lt;&gt;"",Scoring!$D$10)+IF(Data!$F21&lt;&gt;"",Scoring!$D$11)+IF(Data!$G21&lt;&gt;"",Scoring!$D$12)+IF(Data!$H21&lt;&gt;"",Scoring!$D$13)+IF(Data!$I21&lt;&gt;"",Scoring!$D$14)+IF(Data!$J21&lt;&gt;"",Scoring!$D$15)+IF(Data!$K21&lt;&gt;"",Scoring!$D$16)+IF(Data!$L21&lt;&gt;"",Scoring!$D$17)+IF(Data!$M21&lt;&gt;"",Scoring!$D$18)+IF(Data!$N21&lt;&gt;"",Scoring!$D$19)+IF(Data!$O21&lt;&gt;"",Scoring!$D$20)+IF(Data!$P21&lt;&gt;"",Scoring!$D$21)+IF(Data!$Q21&lt;&gt;"",Scoring!$D$22)+IF(Data!$R21&lt;&gt;"",Scoring!$D$23)+IF(Data!$S21&lt;&gt;"",Scoring!$D$24)+IF(Data!T21&lt;&gt;"",Scoring!$D$25)+IF(Data!$U21&lt;&gt;"",Scoring!$D$26)+IF(Data!$V21&lt;&gt;"",Scoring!$D$27)+IF(Data!$W21&lt;&gt;"",Scoring!$D$28)+IF(Data!$X21&lt;&gt;"",Scoring!$D$29)+IF(Data!$Y21&lt;&gt;"",Scoring!$D$30)+IF(Data!$Z21&lt;&gt;"",Scoring!$D$31)+IF(Data!$AA21&lt;&gt;"",Scoring!$D$32),"")</f>
        <v/>
      </c>
      <c r="AC21" s="105" t="str">
        <f>IF(AB21&lt;&gt;"",LOOKUP(AB21,Likelihoods!$A$7:$A$107,Likelihoods!B$7:B$107),"")</f>
        <v/>
      </c>
      <c r="AD21" s="264" t="str">
        <f>IF(AND(COUNTBLANK($B21:$E21)=3,COUNTBLANK($F21:$H21)=2,COUNTBLANK($I21:$J21)=1,COUNTBLANK($K21:$L21)=1,COUNTBLANK($M21:$N21)=1,COUNTBLANK($O21:$P21)=1,COUNTBLANK($Q21:$R21)=1,COUNTBLANK($S21:$T21)=1,COUNTBLANK($U21:$V21)=1,COUNTBLANK($W21:$AA21)=4),IF(Data!$B21&lt;&gt;"",Scoring!$E$7)+IF(Data!$C21&lt;&gt;"",Scoring!$E$8)+IF(Data!$D21&lt;&gt;"",Scoring!$E$9)+IF(Data!$E21&lt;&gt;"",Scoring!$E$10)+IF(Data!$F21&lt;&gt;"",Scoring!$E$11)+IF(Data!$G21&lt;&gt;"",Scoring!$E$12)+IF(Data!$H21&lt;&gt;"",Scoring!$E$13)+IF(Data!$I21&lt;&gt;"",Scoring!$E$14)+IF(Data!$J21&lt;&gt;"",Scoring!$E$15)+IF(Data!$K21&lt;&gt;"",Scoring!$E$16)+IF(Data!$L21&lt;&gt;"",Scoring!$E$17)+IF(Data!$M21&lt;&gt;"",Scoring!$E$18)+IF(Data!$N21&lt;&gt;"",Scoring!$E$19)+IF(Data!$O21&lt;&gt;"",Scoring!$E$20)+IF(Data!$P21&lt;&gt;"",Scoring!$E$21)+IF(Data!$Q21&lt;&gt;"",Scoring!$E$22)+IF(Data!$R21&lt;&gt;"",Scoring!$E$23)+IF(Data!$S21&lt;&gt;"",Scoring!$E$24)+IF(Data!V21&lt;&gt;"",Scoring!$E$25)+IF(Data!$U21&lt;&gt;"",Scoring!$E$26)+IF(Data!$V21&lt;&gt;"",Scoring!$E$27)+IF(Data!$W21&lt;&gt;"",Scoring!$E$28)+IF(Data!$X21&lt;&gt;"",Scoring!$E$29)+IF(Data!$Y21&lt;&gt;"",Scoring!$E$30)+IF(Data!$Z21&lt;&gt;"",Scoring!$E$31)+IF(Data!$AA21&lt;&gt;"",Scoring!$E$32),"")</f>
        <v/>
      </c>
      <c r="AE21" s="107" t="str">
        <f>IF(AD21&lt;&gt;"",LOOKUP(AD21,Likelihoods!$A$7:$A$107,Likelihoods!C$7:C$107),"")</f>
        <v/>
      </c>
      <c r="AF21" s="108" t="str">
        <f>IF(AND(COUNTBLANK($B21:$E21)=3,COUNTBLANK($F21:$H21)=2,COUNTBLANK($I21:$J21)=1,COUNTBLANK($K21:$L21)=1,COUNTBLANK($M21:$N21)=1,COUNTBLANK($O21:$P21)=1,COUNTBLANK($Q21:$R21)=1,COUNTBLANK($S21:$T21)=1,COUNTBLANK($U21:$V21)=1,COUNTBLANK($W21:$AA21)=4),IF(Data!$B21&lt;&gt;"",Scoring!$F$7)+IF(Data!$C21&lt;&gt;"",Scoring!$F$8)+IF(Data!$D21&lt;&gt;"",Scoring!$F$9)+IF(Data!$E21&lt;&gt;"",Scoring!$F$10)+IF(Data!$F21&lt;&gt;"",Scoring!$F$11)+IF(Data!$G21&lt;&gt;"",Scoring!$F$12)+IF(Data!$H21&lt;&gt;"",Scoring!$F$13)+IF(Data!$I21&lt;&gt;"",Scoring!$F$14)+IF(Data!$J21&lt;&gt;"",Scoring!$F$15)+IF(Data!$K21&lt;&gt;"",Scoring!$F$16)+IF(Data!$L21&lt;&gt;"",Scoring!$F$17)+IF(Data!$M21&lt;&gt;"",Scoring!$F$18)+IF(Data!$N21&lt;&gt;"",Scoring!$F$19)+IF(Data!$O21&lt;&gt;"",Scoring!$F$20)+IF(Data!$P21&lt;&gt;"",Scoring!$F$21)+IF(Data!$Q21&lt;&gt;"",Scoring!$F$22)+IF(Data!$R21&lt;&gt;"",Scoring!$F$23)+IF(Data!$S21&lt;&gt;"",Scoring!$F$24)+IF(Data!T21&lt;&gt;"",Scoring!$F$25)+IF(Data!$U21&lt;&gt;"",Scoring!$F$26)+IF(Data!$V21&lt;&gt;"",Scoring!$F$27)+IF(Data!$W21&lt;&gt;"",Scoring!$F$28)+IF(Data!$X21&lt;&gt;"",Scoring!$F$29)+IF(Data!$Y21&lt;&gt;"",Scoring!$F$30)+IF(Data!$Z21&lt;&gt;"",Scoring!$F$31)+IF(Data!$AA21&lt;&gt;"",Scoring!$F$32),"")</f>
        <v/>
      </c>
      <c r="AG21" s="105" t="str">
        <f>IF(AF21&lt;&gt;"",LOOKUP(AF21,Likelihoods!$A$7:$A$107,Likelihoods!D$7:D$107),"")</f>
        <v/>
      </c>
      <c r="AH21" s="108" t="str">
        <f>IF(AND(COUNTBLANK($B21:$E21)=3,COUNTBLANK($F21:$H21)=2,COUNTBLANK($I21:$J21)=1,COUNTBLANK($K21:$L21)=1,COUNTBLANK($M21:$N21)=1,COUNTBLANK($O21:$P21)=1,COUNTBLANK($Q21:$R21)=1,COUNTBLANK($S21:$T21)=1,COUNTBLANK($U21:$V21)=1,COUNTBLANK($W21:$AA21)=4),IF(Data!$B21&lt;&gt;"",Scoring!$G$7)+IF(Data!$C21&lt;&gt;"",Scoring!$G$8)+IF(Data!$D21&lt;&gt;"",Scoring!$G$9)+IF(Data!$E21&lt;&gt;"",Scoring!$G$10)+IF(Data!$F21&lt;&gt;"",Scoring!$G$11)+IF(Data!$G21&lt;&gt;"",Scoring!$G$12)+IF(Data!$H21&lt;&gt;"",Scoring!$G$13)+IF(Data!$I21&lt;&gt;"",Scoring!$G$14)+IF(Data!$J21&lt;&gt;"",Scoring!$G$15)+IF(Data!$K21&lt;&gt;"",Scoring!$G$16)+IF(Data!$L21&lt;&gt;"",Scoring!$G$17)+IF(Data!$M21&lt;&gt;"",Scoring!$G$18)+IF(Data!$N21&lt;&gt;"",Scoring!$G$19)+IF(Data!$O21&lt;&gt;"",Scoring!$G$20)+IF(Data!$P21&lt;&gt;"",Scoring!$G$21)+IF(Data!$Q21&lt;&gt;"",Scoring!$G$22)+IF(Data!$R21&lt;&gt;"",Scoring!$G$23)+IF(Data!$S21&lt;&gt;"",Scoring!$G$24)+IF(Data!T21&lt;&gt;"",Scoring!$G$25)+IF(Data!$U21&lt;&gt;"",Scoring!$G$26)+IF(Data!$V21&lt;&gt;"",Scoring!$G$27)+IF(Data!$W21&lt;&gt;"",Scoring!$G$28)+IF(Data!$X21&lt;&gt;"",Scoring!$G$29)+IF(Data!$Y21&lt;&gt;"",Scoring!$G$30)+IF(Data!$Z21&lt;&gt;"",Scoring!$G$31)+IF(Data!$AA21&lt;&gt;"",Scoring!$G$32),"")</f>
        <v/>
      </c>
      <c r="AI21" s="106" t="str">
        <f>IF(AH21&lt;&gt;"",LOOKUP(AH21,Likelihoods!$A$7:$A$107,Likelihoods!E$7:E$107),"")</f>
        <v/>
      </c>
      <c r="AJ21" s="104" t="str">
        <f>IF(AND(COUNTBLANK($B21:$E21)=3,COUNTBLANK($F21:$H21)=2,COUNTBLANK($I21:$J21)=1,COUNTBLANK($K21:$L21)=1,COUNTBLANK($M21:$N21)=1,COUNTBLANK($O21:$P21)=1,COUNTBLANK($Q21:$R21)=1,COUNTBLANK($S21:$T21)=1,COUNTBLANK($U21:$V21)=1,COUNTBLANK($W21:$AA21)=4),IF(Data!$B21&lt;&gt;"",Scoring!$H$7)+IF(Data!$C21&lt;&gt;"",Scoring!$H$8)+IF(Data!$D21&lt;&gt;"",Scoring!$H$9)+IF(Data!$E21&lt;&gt;"",Scoring!$H$10)+IF(Data!$F21&lt;&gt;"",Scoring!$H$11)+IF(Data!$G21&lt;&gt;"",Scoring!$H$12)+IF(Data!$H21&lt;&gt;"",Scoring!$H$13)+IF(Data!$I21&lt;&gt;"",Scoring!$H$14)+IF(Data!$J21&lt;&gt;"",Scoring!$H$15)+IF(Data!$K21&lt;&gt;"",Scoring!$H$16)+IF(Data!$L21&lt;&gt;"",Scoring!$H$17)+IF(Data!$M21&lt;&gt;"",Scoring!$H$18)+IF(Data!$N21&lt;&gt;"",Scoring!$H$19)+IF(Data!$O21&lt;&gt;"",Scoring!$H$20)+IF(Data!$P21&lt;&gt;"",Scoring!$H$21)+IF(Data!$Q21&lt;&gt;"",Scoring!$H$22)+IF(Data!$R21&lt;&gt;"",Scoring!$H$23)+IF(Data!$S21&lt;&gt;"",Scoring!$H$24)+IF(Data!T21&lt;&gt;"",Scoring!$H$25)+IF(Data!$U21&lt;&gt;"",Scoring!$H$26)+IF(Data!$V21&lt;&gt;"",Scoring!$H$27)+IF(Data!$W21&lt;&gt;"",Scoring!$H$28)+IF(Data!$X21&lt;&gt;"",Scoring!$H$29)+IF(Data!$Y21&lt;&gt;"",Scoring!$H$30)+IF(Data!$Z21&lt;&gt;"",Scoring!$H$31)+IF(Data!$AA21&lt;&gt;"",Scoring!$H$32),"")</f>
        <v/>
      </c>
      <c r="AK21" s="105" t="str">
        <f>IF(AJ21&lt;&gt;"",LOOKUP(AJ21,Likelihoods!$A$7:$A$107,Likelihoods!F$7:F$107),"")</f>
        <v/>
      </c>
      <c r="AL21" s="102" t="str">
        <f>IF(AND(COUNTBLANK($B21:$E21)=3,COUNTBLANK($F21:$H21)=2,COUNTBLANK($I21:$J21)=1,COUNTBLANK($K21:$L21)=1,COUNTBLANK($M21:$N21)=1,COUNTBLANK($O21:$P21)=1,COUNTBLANK($Q21:$R21)=1,COUNTBLANK($S21:$T21)=1,COUNTBLANK($U21:$V21)=1,COUNTBLANK($W21:$AA21)=4),IF(Data!$B21&lt;&gt;"",Scoring!$I$7)+IF(Data!$C21&lt;&gt;"",Scoring!$I$8)+IF(Data!$D21&lt;&gt;"",Scoring!$I$9)+IF(Data!$E21&lt;&gt;"",Scoring!$I$10)+IF(Data!$F21&lt;&gt;"",Scoring!$I$11)+IF(Data!$G21&lt;&gt;"",Scoring!$I$12)+IF(Data!$H21&lt;&gt;"",Scoring!$I$13)+IF(Data!$I21&lt;&gt;"",Scoring!$I$14)+IF(Data!$J21&lt;&gt;"",Scoring!$I$15)+IF(Data!$K21&lt;&gt;"",Scoring!$I$16)+IF(Data!$L21&lt;&gt;"",Scoring!$I$17)+IF(Data!$M21&lt;&gt;"",Scoring!$I$18)+IF(Data!$N21&lt;&gt;"",Scoring!$I$19)+IF(Data!$O21&lt;&gt;"",Scoring!$I$20)+IF(Data!$P21&lt;&gt;"",Scoring!$I$21)+IF(Data!$Q21&lt;&gt;"",Scoring!$I$22)+IF(Data!$R21&lt;&gt;"",Scoring!$I$23)+IF(Data!$S21&lt;&gt;"",Scoring!$I$24)+IF(Data!T21&lt;&gt;"",Scoring!$I$25)+IF(Data!$U21&lt;&gt;"",Scoring!$I$26)+IF(Data!$V21&lt;&gt;"",Scoring!$I$27)+IF(Data!$W21&lt;&gt;"",Scoring!$I$28)+IF(Data!$X21&lt;&gt;"",Scoring!$I$29)+IF(Data!$Y21&lt;&gt;"",Scoring!$I$30)+IF(Data!$Z21&lt;&gt;"",Scoring!$I$31)+IF(Data!$AA21&lt;&gt;"",Scoring!$I$32),"")</f>
        <v/>
      </c>
      <c r="AM21" s="107" t="str">
        <f>IF(AL21&lt;&gt;"",LOOKUP(AL21,Likelihoods!$A$7:$A$107,Likelihoods!G$7:G$107),"")</f>
        <v/>
      </c>
      <c r="AN21" s="281" t="str">
        <f>IF(AND(COUNTBLANK($B21:$E21)=3,COUNTBLANK($F21:$H21)=2,COUNTBLANK($I21:$J21)=1,COUNTBLANK($K21:$L21)=1,COUNTBLANK($M21:$N21)=1,COUNTBLANK($O21:$P21)=1,COUNTBLANK($Q21:$R21)=1,COUNTBLANK($S21:$T21)=1,COUNTBLANK($U21:$V21)=1,COUNTBLANK($W21:$AA21)=4),IF(Data!$B21&lt;&gt;"",Scoring!$J$7)+IF(Data!$C21&lt;&gt;"",Scoring!$J$8)+IF(Data!$D21&lt;&gt;"",Scoring!$J$9)+IF(Data!$E21&lt;&gt;"",Scoring!$J$10)+IF(Data!$F21&lt;&gt;"",Scoring!$J$11)+IF(Data!$G21&lt;&gt;"",Scoring!$J$12)+IF(Data!$H21&lt;&gt;"",Scoring!$J$13)+IF(Data!$I21&lt;&gt;"",Scoring!$J$14)+IF(Data!$J21&lt;&gt;"",Scoring!$J$15)+IF(Data!$K21&lt;&gt;"",Scoring!$J$16)+IF(Data!$L21&lt;&gt;"",Scoring!$J$17)+IF(Data!$M21&lt;&gt;"",Scoring!$J$18)+IF(Data!$N21&lt;&gt;"",Scoring!$J$19)+IF(Data!$O21&lt;&gt;"",Scoring!$J$20)+IF(Data!$P21&lt;&gt;"",Scoring!$J$21)+IF(Data!$Q21&lt;&gt;"",Scoring!$J$22)+IF(Data!$R21&lt;&gt;"",Scoring!$J$23)+IF(Data!$S21&lt;&gt;"",Scoring!$J$24)+IF(Data!AF21&lt;&gt;"",Scoring!$J$25)+IF(Data!$U21&lt;&gt;"",Scoring!$J$26)+IF(Data!$V21&lt;&gt;"",Scoring!$J$27)+IF(Data!$W21&lt;&gt;"",Scoring!$J$28)+IF(Data!$X21&lt;&gt;"",Scoring!$J$29)+IF(Data!$Y21&lt;&gt;"",Scoring!$J$30)+IF(Data!$Z21&lt;&gt;"",Scoring!$J$31)+IF(Data!$AA21&lt;&gt;"",Scoring!$J$32),"")</f>
        <v/>
      </c>
      <c r="AO21" s="276" t="str">
        <f>IF(AN21&lt;&gt;"",LOOKUP(AN21,Likelihoods!$A$7:$A$107,Likelihoods!H$7:H$107),"")</f>
        <v/>
      </c>
      <c r="AP21" s="264" t="str">
        <f>IF(AND(COUNTBLANK($B21:$E21)=3,COUNTBLANK($F21:$H21)=2,COUNTBLANK($I21:$J21)=1,COUNTBLANK($K21:$L21)=1,COUNTBLANK($M21:$N21)=1,COUNTBLANK($O21:$P21)=1,COUNTBLANK($Q21:$R21)=1,COUNTBLANK($S21:$T21)=1,COUNTBLANK($U21:$V21)=1,COUNTBLANK($W21:$AA21)=4),IF(Data!$B21&lt;&gt;"",Scoring!$K$7)+IF(Data!$C21&lt;&gt;"",Scoring!$K$8)+IF(Data!$D21&lt;&gt;"",Scoring!$K$9)+IF(Data!$E21&lt;&gt;"",Scoring!$K$10)+IF(Data!$F21&lt;&gt;"",Scoring!$K$11)+IF(Data!$G21&lt;&gt;"",Scoring!$K$12)+IF(Data!$H21&lt;&gt;"",Scoring!$K$13)+IF(Data!$I21&lt;&gt;"",Scoring!$K$14)+IF(Data!$J21&lt;&gt;"",Scoring!$K$15)+IF(Data!$K21&lt;&gt;"",Scoring!$K$16)+IF(Data!$L21&lt;&gt;"",Scoring!$K$17)+IF(Data!$M21&lt;&gt;"",Scoring!$K$18)+IF(Data!$N21&lt;&gt;"",Scoring!$K$19)+IF(Data!$O21&lt;&gt;"",Scoring!$K$20)+IF(Data!$P21&lt;&gt;"",Scoring!$K$21)+IF(Data!$Q21&lt;&gt;"",Scoring!$K$22)+IF(Data!$R21&lt;&gt;"",Scoring!$K$23)+IF(Data!$S21&lt;&gt;"",Scoring!$K$24)+IF(Data!AH21&lt;&gt;"",Scoring!$K$25)+IF(Data!$U21&lt;&gt;"",Scoring!$K$26)+IF(Data!$V21&lt;&gt;"",Scoring!$K$27)+IF(Data!$W21&lt;&gt;"",Scoring!$K$28)+IF(Data!$X21&lt;&gt;"",Scoring!$K$29)+IF(Data!$Y21&lt;&gt;"",Scoring!$K$30)+IF(Data!$Z21&lt;&gt;"",Scoring!$K$31)+IF(Data!$AA21&lt;&gt;"",Scoring!$K$32),"")</f>
        <v/>
      </c>
      <c r="AQ21" s="107" t="str">
        <f>IF(AP21&lt;&gt;"",LOOKUP(AP21,Likelihoods!$A$7:$A$107,Likelihoods!I$7:I$107),"")</f>
        <v/>
      </c>
      <c r="AR21" s="281" t="str">
        <f>IF(AND(COUNTBLANK($B21:$E21)=3,COUNTBLANK($F21:$H21)=2,COUNTBLANK($I21:$J21)=1,COUNTBLANK($K21:$L21)=1,COUNTBLANK($M21:$N21)=1,COUNTBLANK($O21:$P21)=1,COUNTBLANK($Q21:$R21)=1,COUNTBLANK($S21:$T21)=1,COUNTBLANK($U21:$V21)=1,COUNTBLANK($W21:$AA21)=4),IF(Data!$B21&lt;&gt;"",Scoring!$L$7)+IF(Data!$C21&lt;&gt;"",Scoring!$L$8)+IF(Data!$D21&lt;&gt;"",Scoring!$L$9)+IF(Data!$E21&lt;&gt;"",Scoring!$L$10)+IF(Data!$F21&lt;&gt;"",Scoring!$L$11)+IF(Data!$G21&lt;&gt;"",Scoring!$L$12)+IF(Data!$H21&lt;&gt;"",Scoring!$L$13)+IF(Data!$I21&lt;&gt;"",Scoring!$L$14)+IF(Data!$J21&lt;&gt;"",Scoring!$L$15)+IF(Data!$K21&lt;&gt;"",Scoring!$L$16)+IF(Data!$L21&lt;&gt;"",Scoring!$L$17)+IF(Data!$M21&lt;&gt;"",Scoring!$L$18)+IF(Data!$N21&lt;&gt;"",Scoring!$L$19)+IF(Data!$O21&lt;&gt;"",Scoring!$L$20)+IF(Data!$P21&lt;&gt;"",Scoring!$L$21)+IF(Data!$Q21&lt;&gt;"",Scoring!$L$22)+IF(Data!$R21&lt;&gt;"",Scoring!$L$23)+IF(Data!$S21&lt;&gt;"",Scoring!$L$24)+IF(Data!AJ21&lt;&gt;"",Scoring!$L$25)+IF(Data!$U21&lt;&gt;"",Scoring!$L$26)+IF(Data!$V21&lt;&gt;"",Scoring!$L$27)+IF(Data!$W21&lt;&gt;"",Scoring!$L$28)+IF(Data!$X21&lt;&gt;"",Scoring!$L$29)+IF(Data!$Y21&lt;&gt;"",Scoring!$L$30)+IF(Data!$Z21&lt;&gt;"",Scoring!$L$31)+IF(Data!$AA21&lt;&gt;"",Scoring!$L$32),"")</f>
        <v/>
      </c>
      <c r="AS21" s="105" t="str">
        <f>IF(AR21&lt;&gt;"",LOOKUP(AR21,Likelihoods!$A$7:$A$107,Likelihoods!J$7:J$107),"")</f>
        <v/>
      </c>
      <c r="AT21" s="108" t="str">
        <f>IF(AND(COUNTBLANK($B21:$E21)=3,COUNTBLANK($F21:$H21)=2,COUNTBLANK($I21:$J21)=1,COUNTBLANK($K21:$L21)=1,COUNTBLANK($M21:$N21)=1,COUNTBLANK($O21:$P21)=1,COUNTBLANK($Q21:$R21)=1,COUNTBLANK($S21:$T21)=1,COUNTBLANK($U21:$V21)=1,COUNTBLANK($W21:$AA21)=4),IF(Data!$B21&lt;&gt;"",Scoring!$M$7)+IF(Data!$C21&lt;&gt;"",Scoring!$M$8)+IF(Data!$D21&lt;&gt;"",Scoring!$M$9)+IF(Data!$E21&lt;&gt;"",Scoring!$M$10)+IF(Data!$F21&lt;&gt;"",Scoring!$M$11)+IF(Data!$G21&lt;&gt;"",Scoring!$M$12)+IF(Data!$H21&lt;&gt;"",Scoring!$M$13)+IF(Data!$I21&lt;&gt;"",Scoring!$M$14)+IF(Data!$J21&lt;&gt;"",Scoring!$M$15)+IF(Data!$K21&lt;&gt;"",Scoring!$M$16)+IF(Data!$L21&lt;&gt;"",Scoring!$M$17)+IF(Data!$M21&lt;&gt;"",Scoring!$M$18)+IF(Data!$N21&lt;&gt;"",Scoring!$M$19)+IF(Data!$O21&lt;&gt;"",Scoring!$M$20)+IF(Data!$P21&lt;&gt;"",Scoring!$M$21)+IF(Data!$Q21&lt;&gt;"",Scoring!$M$22)+IF(Data!$R21&lt;&gt;"",Scoring!$M$23)+IF(Data!$S21&lt;&gt;"",Scoring!$M$24)+IF(Data!T21&lt;&gt;"",Scoring!$M$25)+IF(Data!$U21&lt;&gt;"",Scoring!$M$26)+IF(Data!$V21&lt;&gt;"",Scoring!$M$27)+IF(Data!$W21&lt;&gt;"",Scoring!$M$28)+IF(Data!$X21&lt;&gt;"",Scoring!$M$29)+IF(Data!$Y21&lt;&gt;"",Scoring!$M$30)+IF(Data!$Z21&lt;&gt;"",Scoring!$M$31)+IF(Data!$AA21&lt;&gt;"",Scoring!$M$32),"")</f>
        <v/>
      </c>
      <c r="AU21" s="105" t="str">
        <f>IF(AT21&lt;&gt;"",LOOKUP(AT21,Likelihoods!$A$7:$A$107,Likelihoods!K$7:K$107),"")</f>
        <v/>
      </c>
      <c r="AV21" s="108" t="str">
        <f>IF(AND(COUNTBLANK($B21:$E21)=3,COUNTBLANK($F21:$H21)=2,COUNTBLANK($I21:$J21)=1,COUNTBLANK($K21:$L21)=1,COUNTBLANK($M21:$N21)=1,COUNTBLANK($O21:$P21)=1,COUNTBLANK($Q21:$R21)=1,COUNTBLANK($S21:$T21)=1,COUNTBLANK($U21:$V21)=1,COUNTBLANK($W21:$AA21)=4),IF(Data!$B21&lt;&gt;"",Scoring!$N$7)+IF(Data!$C21&lt;&gt;"",Scoring!$N$8)+IF(Data!$D21&lt;&gt;"",Scoring!$N$9)+IF(Data!$E21&lt;&gt;"",Scoring!$N$10)+IF(Data!$F21&lt;&gt;"",Scoring!$N$11)+IF(Data!$G21&lt;&gt;"",Scoring!$N$12)+IF(Data!$H21&lt;&gt;"",Scoring!$N$13)+IF(Data!$I21&lt;&gt;"",Scoring!$N$14)+IF(Data!$J21&lt;&gt;"",Scoring!$N$15)+IF(Data!$K21&lt;&gt;"",Scoring!$N$16)+IF(Data!$L21&lt;&gt;"",Scoring!$N$17)+IF(Data!$M21&lt;&gt;"",Scoring!$N$18)+IF(Data!$N21&lt;&gt;"",Scoring!$N$19)+IF(Data!$O21&lt;&gt;"",Scoring!$N$20)+IF(Data!$P21&lt;&gt;"",Scoring!$N$21)+IF(Data!$Q21&lt;&gt;"",Scoring!$N$22)+IF(Data!$R21&lt;&gt;"",Scoring!$N$23)+IF(Data!$S21&lt;&gt;"",Scoring!$N$24)+IF(Data!T21&lt;&gt;"",Scoring!$N$25)+IF(Data!$U21&lt;&gt;"",Scoring!$N$26)+IF(Data!$V21&lt;&gt;"",Scoring!$N$27)+IF(Data!$W21&lt;&gt;"",Scoring!$N$28)+IF(Data!$X21&lt;&gt;"",Scoring!$N$29)+IF(Data!$Y21&lt;&gt;"",Scoring!$N$30)+IF(Data!$Z21&lt;&gt;"",Scoring!$N$31)+IF(Data!$AA21&lt;&gt;"",Scoring!$N$32),"")</f>
        <v/>
      </c>
      <c r="AW21" s="106" t="str">
        <f>IF(AV21&lt;&gt;"",LOOKUP(AV21,Likelihoods!$A$7:$A$107,Likelihoods!L$7:L$107),"")</f>
        <v/>
      </c>
      <c r="AX21" s="104" t="str">
        <f>IF(AND(COUNTBLANK($B21:$E21)=3,COUNTBLANK($F21:$H21)=2,COUNTBLANK($I21:$J21)=1,COUNTBLANK($K21:$L21)=1,COUNTBLANK($M21:$N21)=1,COUNTBLANK($O21:$P21)=1,COUNTBLANK($Q21:$R21)=1,COUNTBLANK($S21:$T21)=1,COUNTBLANK($U21:$V21)=1,COUNTBLANK($W21:$AA21)=4),IF(Data!$B21&lt;&gt;"",Scoring!$O$7)+IF(Data!$C21&lt;&gt;"",Scoring!$O$8)+IF(Data!$D21&lt;&gt;"",Scoring!$O$9)+IF(Data!$E21&lt;&gt;"",Scoring!$O$10)+IF(Data!$F21&lt;&gt;"",Scoring!$O$11)+IF(Data!$G21&lt;&gt;"",Scoring!$O$12)+IF(Data!$H21&lt;&gt;"",Scoring!$O$13)+IF(Data!$I21&lt;&gt;"",Scoring!$O$14)+IF(Data!$J21&lt;&gt;"",Scoring!$O$15)+IF(Data!$K21&lt;&gt;"",Scoring!$O$16)+IF(Data!$L21&lt;&gt;"",Scoring!$O$17)+IF(Data!$M21&lt;&gt;"",Scoring!$O$18)+IF(Data!$N21&lt;&gt;"",Scoring!$O$19)+IF(Data!$O21&lt;&gt;"",Scoring!$O$20)+IF(Data!$P21&lt;&gt;"",Scoring!$O$21)+IF(Data!$Q21&lt;&gt;"",Scoring!$O$22)+IF(Data!$R21&lt;&gt;"",Scoring!$O$23)+IF(Data!$S21&lt;&gt;"",Scoring!$O$24)+IF(Data!T21&lt;&gt;"",Scoring!$O$25)+IF(Data!$U21&lt;&gt;"",Scoring!$O$26)+IF(Data!$V21&lt;&gt;"",Scoring!$O$27)+IF(Data!$W21&lt;&gt;"",Scoring!$O$28)+IF(Data!$X21&lt;&gt;"",Scoring!$O$29)+IF(Data!$Y21&lt;&gt;"",Scoring!$O$30)+IF(Data!$Z21&lt;&gt;"",Scoring!$O$31)+IF(Data!$AA21&lt;&gt;"",Scoring!$O$32),"")</f>
        <v/>
      </c>
      <c r="AY21" s="107" t="str">
        <f>IF(AX21&lt;&gt;"",LOOKUP(AX21,Likelihoods!$A$7:$A$107,Likelihoods!M$7:M$107),"")</f>
        <v/>
      </c>
      <c r="AZ21" s="108" t="str">
        <f>IF(AND(COUNTBLANK($B21:$E21)=3,COUNTBLANK($F21:$H21)=2,COUNTBLANK($I21:$J21)=1,COUNTBLANK($K21:$L21)=1,COUNTBLANK($M21:$N21)=1,COUNTBLANK($O21:$P21)=1,COUNTBLANK($Q21:$R21)=1,COUNTBLANK($S21:$T21)=1,COUNTBLANK($U21:$V21)=1,COUNTBLANK($W21:$AA21)=4),IF(Data!$B21&lt;&gt;"",Scoring!$P$7)+IF(Data!$C21&lt;&gt;"",Scoring!$P$8)+IF(Data!$D21&lt;&gt;"",Scoring!$P$9)+IF(Data!$E21&lt;&gt;"",Scoring!$P$10)+IF(Data!$F21&lt;&gt;"",Scoring!$P$11)+IF(Data!$G21&lt;&gt;"",Scoring!$P$12)+IF(Data!$H21&lt;&gt;"",Scoring!$P$13)+IF(Data!$I21&lt;&gt;"",Scoring!$P$14)+IF(Data!$J21&lt;&gt;"",Scoring!$P$15)+IF(Data!$K21&lt;&gt;"",Scoring!$P$16)+IF(Data!$L21&lt;&gt;"",Scoring!$P$17)+IF(Data!$M21&lt;&gt;"",Scoring!$P$18)+IF(Data!$N21&lt;&gt;"",Scoring!$P$19)+IF(Data!$O21&lt;&gt;"",Scoring!$P$20)+IF(Data!$P21&lt;&gt;"",Scoring!$P$21)+IF(Data!$Q21&lt;&gt;"",Scoring!$P$22)+IF(Data!$R21&lt;&gt;"",Scoring!$P$23)+IF(Data!$S21&lt;&gt;"",Scoring!$P$24)+IF(Data!T21&lt;&gt;"",Scoring!$P$25)+IF(Data!$U21&lt;&gt;"",Scoring!$P$26)+IF(Data!$V21&lt;&gt;"",Scoring!$P$27)+IF(Data!$W21&lt;&gt;"",Scoring!$P$28)+IF(Data!$X21&lt;&gt;"",Scoring!$P$29)+IF(Data!$Y21&lt;&gt;"",Scoring!$P$30)+IF(Data!$Z21&lt;&gt;"",Scoring!$P$31)+IF(Data!$AA21&lt;&gt;"",Scoring!$P$32),"")</f>
        <v/>
      </c>
      <c r="BA21" s="105" t="str">
        <f>IF(AZ21&lt;&gt;"",LOOKUP(AZ21,Likelihoods!$A$7:$A$107,Likelihoods!N$7:N$107),"")</f>
        <v/>
      </c>
      <c r="BB21" s="102" t="str">
        <f>IF(AND(COUNTBLANK($B21:$E21)=3,COUNTBLANK($F21:$H21)=2,COUNTBLANK($I21:$J21)=1,COUNTBLANK($K21:$L21)=1,COUNTBLANK($M21:$N21)=1,COUNTBLANK($O21:$P21)=1,COUNTBLANK($Q21:$R21)=1,COUNTBLANK($S21:$T21)=1,COUNTBLANK($U21:$V21)=1,COUNTBLANK($W21:$AA21)=4),IF(Data!$B21&lt;&gt;"",Scoring!$Q$7)+IF(Data!$C21&lt;&gt;"",Scoring!$Q$8)+IF(Data!$D21&lt;&gt;"",Scoring!$Q$9)+IF(Data!$E21&lt;&gt;"",Scoring!$Q$10)+IF(Data!$F21&lt;&gt;"",Scoring!$Q$11)+IF(Data!$G21&lt;&gt;"",Scoring!$Q$12)+IF(Data!$H21&lt;&gt;"",Scoring!$Q$13)+IF(Data!$I21&lt;&gt;"",Scoring!$Q$14)+IF(Data!$J21&lt;&gt;"",Scoring!$Q$15)+IF(Data!$K21&lt;&gt;"",Scoring!$Q$16)+IF(Data!$L21&lt;&gt;"",Scoring!$Q$17)+IF(Data!$M21&lt;&gt;"",Scoring!$Q$18)+IF(Data!$N21&lt;&gt;"",Scoring!$Q$19)+IF(Data!$O21&lt;&gt;"",Scoring!$Q$20)+IF(Data!$P21&lt;&gt;"",Scoring!$Q$21)+IF(Data!$Q21&lt;&gt;"",Scoring!$Q$22)+IF(Data!$R21&lt;&gt;"",Scoring!$Q$23)+IF(Data!$S21&lt;&gt;"",Scoring!$Q$24)+IF(Data!T21&lt;&gt;"",Scoring!$Q$25)+IF(Data!$U21&lt;&gt;"",Scoring!$Q$26)+IF(Data!$V21&lt;&gt;"",Scoring!$Q$27)+IF(Data!$W21&lt;&gt;"",Scoring!$Q$28)+IF(Data!$X21&lt;&gt;"",Scoring!$Q$29)+IF(Data!$Y21&lt;&gt;"",Scoring!$Q$30)+IF(Data!$Z21&lt;&gt;"",Scoring!$Q$31)+IF(Data!$AA21&lt;&gt;"",Scoring!$Q$32),"")</f>
        <v/>
      </c>
      <c r="BC21" s="107" t="str">
        <f>IF(BB21&lt;&gt;"",LOOKUP(BB21,Likelihoods!$A$7:$A$107,Likelihoods!O$7:O$107),"")</f>
        <v/>
      </c>
      <c r="BD21" s="104" t="str">
        <f>IF(AND(COUNTBLANK($B21:$E21)=3,COUNTBLANK($F21:$H21)=2,COUNTBLANK($I21:$J21)=1,COUNTBLANK($K21:$L21)=1,COUNTBLANK($M21:$N21)=1,COUNTBLANK($O21:$P21)=1,COUNTBLANK($Q21:$R21)=1,COUNTBLANK($S21:$T21)=1,COUNTBLANK($U21:$V21)=1,COUNTBLANK($W21:$AA21)=4),IF(Data!$B21&lt;&gt;"",Scoring!$R$7)+IF(Data!$C21&lt;&gt;"",Scoring!$R$8)+IF(Data!$D21&lt;&gt;"",Scoring!$R$9)+IF(Data!$E21&lt;&gt;"",Scoring!$R$10)+IF(Data!$F21&lt;&gt;"",Scoring!$R$11)+IF(Data!$G21&lt;&gt;"",Scoring!$R$12)+IF(Data!$H21&lt;&gt;"",Scoring!$R$13)+IF(Data!$I21&lt;&gt;"",Scoring!$R$14)+IF(Data!$J21&lt;&gt;"",Scoring!$R$15)+IF(Data!$K21&lt;&gt;"",Scoring!$R$16)+IF(Data!$L21&lt;&gt;"",Scoring!$R$17)+IF(Data!$M21&lt;&gt;"",Scoring!$R$18)+IF(Data!$N21&lt;&gt;"",Scoring!$R$19)+IF(Data!$O21&lt;&gt;"",Scoring!$R$20)+IF(Data!$P21&lt;&gt;"",Scoring!$R$21)+IF(Data!$Q21&lt;&gt;"",Scoring!$R$22)+IF(Data!$R21&lt;&gt;"",Scoring!$R$23)+IF(Data!$S21&lt;&gt;"",Scoring!$R$24)+IF(Data!T21&lt;&gt;"",Scoring!$R$25)+IF(Data!$U21&lt;&gt;"",Scoring!$R$26)+IF(Data!$V21&lt;&gt;"",Scoring!$R$27)+IF(Data!$W21&lt;&gt;"",Scoring!$R$28)+IF(Data!$X21&lt;&gt;"",Scoring!$R$29)+IF(Data!$Y21&lt;&gt;"",Scoring!$R$30)+IF(Data!$Z21&lt;&gt;"",Scoring!$R$31)+IF(Data!$AA21&lt;&gt;"",Scoring!$R$32),"")</f>
        <v/>
      </c>
      <c r="BE21" s="105" t="str">
        <f>IF(BD21&lt;&gt;"",LOOKUP(BD21,Likelihoods!$A$7:$A$107,Likelihoods!P$7:P$107),"")</f>
        <v/>
      </c>
      <c r="BF21" s="102" t="str">
        <f>IF(AND(COUNTBLANK($B21:$E21)=3,COUNTBLANK($F21:$H21)=2,COUNTBLANK($I21:$J21)=1,COUNTBLANK($K21:$L21)=1,COUNTBLANK($M21:$N21)=1,COUNTBLANK($O21:$P21)=1,COUNTBLANK($Q21:$R21)=1,COUNTBLANK($S21:$T21)=1,COUNTBLANK($U21:$V21)=1,COUNTBLANK($W21:$AA21)=4),IF(Data!$B21&lt;&gt;"",Scoring!$S$7)+IF(Data!$C21&lt;&gt;"",Scoring!$S$8)+IF(Data!$D21&lt;&gt;"",Scoring!$S$9)+IF(Data!$E21&lt;&gt;"",Scoring!$S$10)+IF(Data!$F21&lt;&gt;"",Scoring!$S$11)+IF(Data!$G21&lt;&gt;"",Scoring!$S$12)+IF(Data!$H21&lt;&gt;"",Scoring!$S$13)+IF(Data!$I21&lt;&gt;"",Scoring!$S$14)+IF(Data!$J21&lt;&gt;"",Scoring!$S$15)+IF(Data!$K21&lt;&gt;"",Scoring!$S$16)+IF(Data!$L21&lt;&gt;"",Scoring!$S$17)+IF(Data!$M21&lt;&gt;"",Scoring!$S$18)+IF(Data!$N21&lt;&gt;"",Scoring!$S$19)+IF(Data!$O21&lt;&gt;"",Scoring!$S$20)+IF(Data!$P21&lt;&gt;"",Scoring!$S$21)+IF(Data!$Q21&lt;&gt;"",Scoring!$S$22)+IF(Data!$R21&lt;&gt;"",Scoring!$S$23)+IF(Data!$S21&lt;&gt;"",Scoring!$S$24)+IF(Data!T21&lt;&gt;"",Scoring!$S$25)+IF(Data!$U21&lt;&gt;"",Scoring!$S$26)+IF(Data!$V21&lt;&gt;"",Scoring!$S$27)+IF(Data!$W21&lt;&gt;"",Scoring!$S$28)+IF(Data!$X21&lt;&gt;"",Scoring!$S$29)+IF(Data!$Y21&lt;&gt;"",Scoring!$S$30)+IF(Data!$Z21&lt;&gt;"",Scoring!$S$31)+IF(Data!$AA21&lt;&gt;"",Scoring!$S$32),"")</f>
        <v/>
      </c>
      <c r="BG21" s="107" t="str">
        <f>IF(BF21&lt;&gt;"",LOOKUP(BF21,Likelihoods!$A$7:$A$107,Likelihoods!Q$7:Q$107),"")</f>
        <v/>
      </c>
      <c r="BH21" s="108" t="str">
        <f>IF(AND(COUNTBLANK($B21:$E21)=3,COUNTBLANK($F21:$H21)=2,COUNTBLANK($I21:$J21)=1,COUNTBLANK($K21:$L21)=1,COUNTBLANK($M21:$N21)=1,COUNTBLANK($O21:$P21)=1,COUNTBLANK($Q21:$R21)=1,COUNTBLANK($S21:$T21)=1,COUNTBLANK($U21:$V21)=1,COUNTBLANK($W21:$AA21)=4),IF(Data!$B21&lt;&gt;"",Scoring!$T$7)+IF(Data!$C21&lt;&gt;"",Scoring!$T$8)+IF(Data!$D21&lt;&gt;"",Scoring!$T$9)+IF(Data!$E21&lt;&gt;"",Scoring!$T$10)+IF(Data!$F21&lt;&gt;"",Scoring!$T$11)+IF(Data!$G21&lt;&gt;"",Scoring!$T$12)+IF(Data!$H21&lt;&gt;"",Scoring!$T$13)+IF(Data!$I21&lt;&gt;"",Scoring!$T$14)+IF(Data!$J21&lt;&gt;"",Scoring!$T$15)+IF(Data!$K21&lt;&gt;"",Scoring!$T$16)+IF(Data!$L21&lt;&gt;"",Scoring!$T$17)+IF(Data!$M21&lt;&gt;"",Scoring!$T$18)+IF(Data!$N21&lt;&gt;"",Scoring!$T$19)+IF(Data!$O21&lt;&gt;"",Scoring!$T$20)+IF(Data!$P21&lt;&gt;"",Scoring!$T$21)+IF(Data!$Q21&lt;&gt;"",Scoring!$T$22)+IF(Data!$R21&lt;&gt;"",Scoring!$T$23)+IF(Data!$S21&lt;&gt;"",Scoring!$T$24)+IF(Data!T21&lt;&gt;"",Scoring!$T$25)+IF(Data!$U21&lt;&gt;"",Scoring!$T$26)+IF(Data!$V21&lt;&gt;"",Scoring!$T$27)+IF(Data!$W21&lt;&gt;"",Scoring!$T$28)+IF(Data!$X21&lt;&gt;"",Scoring!$T$29)+IF(Data!$Y21&lt;&gt;"",Scoring!$T$30)+IF(Data!$Z21&lt;&gt;"",Scoring!$T$31)+IF(Data!$AA21&lt;&gt;"",Scoring!$T$32),"")</f>
        <v/>
      </c>
      <c r="BI21" s="105" t="str">
        <f>IF(BH21&lt;&gt;"",LOOKUP(BH21,Likelihoods!$A$7:$A$107,Likelihoods!R$7:R$107),"")</f>
        <v/>
      </c>
      <c r="BJ21" s="108" t="str">
        <f>IF(AND(COUNTBLANK($B21:$E21)=3,COUNTBLANK($F21:$H21)=2,COUNTBLANK($I21:$J21)=1,COUNTBLANK($K21:$L21)=1,COUNTBLANK($M21:$N21)=1,COUNTBLANK($O21:$P21)=1,COUNTBLANK($Q21:$R21)=1,COUNTBLANK($S21:$T21)=1,COUNTBLANK($U21:$V21)=1,COUNTBLANK($W21:$AA21)=4),IF(Data!$B21&lt;&gt;"",Scoring!$U$7)+IF(Data!$C21&lt;&gt;"",Scoring!$U$8)+IF(Data!$D21&lt;&gt;"",Scoring!$U$9)+IF(Data!$E21&lt;&gt;"",Scoring!$U$10)+IF(Data!$F21&lt;&gt;"",Scoring!$U$11)+IF(Data!$G21&lt;&gt;"",Scoring!$U$12)+IF(Data!$H21&lt;&gt;"",Scoring!$U$13)+IF(Data!$I21&lt;&gt;"",Scoring!$U$14)+IF(Data!$J21&lt;&gt;"",Scoring!$U$15)+IF(Data!$K21&lt;&gt;"",Scoring!$U$16)+IF(Data!$L21&lt;&gt;"",Scoring!$U$17)+IF(Data!$M21&lt;&gt;"",Scoring!$U$18)+IF(Data!$N21&lt;&gt;"",Scoring!$U$19)+IF(Data!$O21&lt;&gt;"",Scoring!$U$20)+IF(Data!$P21&lt;&gt;"",Scoring!$U$21)+IF(Data!$Q21&lt;&gt;"",Scoring!$U$22)+IF(Data!$R21&lt;&gt;"",Scoring!$U$23)+IF(Data!$S21&lt;&gt;"",Scoring!$U$24)+IF(Data!T21&lt;&gt;"",Scoring!$U$25)+IF(Data!$U21&lt;&gt;"",Scoring!$U$26)+IF(Data!$V21&lt;&gt;"",Scoring!$U$27)+IF(Data!$W21&lt;&gt;"",Scoring!$U$28)+IF(Data!$X21&lt;&gt;"",Scoring!$U$29)+IF(Data!$Y21&lt;&gt;"",Scoring!$U$30)+IF(Data!$Z21&lt;&gt;"",Scoring!$U$31)+IF(Data!$AA21&lt;&gt;"",Scoring!$U$32),"")</f>
        <v/>
      </c>
      <c r="BK21" s="106" t="str">
        <f>IF(BJ21&lt;&gt;"",LOOKUP(BJ21,Likelihoods!$A$7:$A$107,Likelihoods!S$7:S$107),"")</f>
        <v/>
      </c>
      <c r="BL21" s="8"/>
      <c r="BM21" s="8"/>
      <c r="BN21" s="8"/>
      <c r="BO21" s="8"/>
      <c r="BP21" s="8"/>
      <c r="BQ21" s="8"/>
      <c r="BR21" s="8"/>
      <c r="BS21" s="8"/>
      <c r="BT21" s="8"/>
      <c r="BU21" s="8"/>
      <c r="BV21" s="8"/>
      <c r="BW21" s="8"/>
      <c r="BX21" s="8"/>
      <c r="BY21" s="8"/>
    </row>
    <row r="22" spans="1:77" ht="14.25" x14ac:dyDescent="0.2">
      <c r="A22" s="68"/>
      <c r="B22" s="101"/>
      <c r="C22" s="102"/>
      <c r="D22" s="102"/>
      <c r="E22" s="102"/>
      <c r="F22" s="101"/>
      <c r="G22" s="102"/>
      <c r="H22" s="103"/>
      <c r="I22" s="102"/>
      <c r="J22" s="102"/>
      <c r="K22" s="101"/>
      <c r="L22" s="103"/>
      <c r="M22" s="102"/>
      <c r="N22" s="103"/>
      <c r="O22" s="101"/>
      <c r="P22" s="103"/>
      <c r="Q22" s="102"/>
      <c r="R22" s="102"/>
      <c r="S22" s="101"/>
      <c r="T22" s="103"/>
      <c r="U22" s="101"/>
      <c r="V22" s="103"/>
      <c r="W22" s="102"/>
      <c r="X22" s="102"/>
      <c r="Y22" s="102"/>
      <c r="Z22" s="102"/>
      <c r="AA22" s="102"/>
      <c r="AB22" s="104" t="str">
        <f>IF(AND(COUNTBLANK($B22:$E22)=3,COUNTBLANK($F22:$H22)=2,COUNTBLANK($I22:$J22)=1,COUNTBLANK($K22:$L22)=1,COUNTBLANK($M22:$N22)=1,COUNTBLANK($O22:$P22)=1,COUNTBLANK($Q22:$R22)=1,COUNTBLANK($S22:$T22)=1,COUNTBLANK($U22:$V22)=1,COUNTBLANK($W22:$AA22)=4),IF(Data!$B22&lt;&gt;"",Scoring!$D$7)+IF(Data!$C22&lt;&gt;"",Scoring!$D$8)+IF(Data!$D22&lt;&gt;"",Scoring!$D$9)+IF(Data!$E22&lt;&gt;"",Scoring!$D$10)+IF(Data!$F22&lt;&gt;"",Scoring!$D$11)+IF(Data!$G22&lt;&gt;"",Scoring!$D$12)+IF(Data!$H22&lt;&gt;"",Scoring!$D$13)+IF(Data!$I22&lt;&gt;"",Scoring!$D$14)+IF(Data!$J22&lt;&gt;"",Scoring!$D$15)+IF(Data!$K22&lt;&gt;"",Scoring!$D$16)+IF(Data!$L22&lt;&gt;"",Scoring!$D$17)+IF(Data!$M22&lt;&gt;"",Scoring!$D$18)+IF(Data!$N22&lt;&gt;"",Scoring!$D$19)+IF(Data!$O22&lt;&gt;"",Scoring!$D$20)+IF(Data!$P22&lt;&gt;"",Scoring!$D$21)+IF(Data!$Q22&lt;&gt;"",Scoring!$D$22)+IF(Data!$R22&lt;&gt;"",Scoring!$D$23)+IF(Data!$S22&lt;&gt;"",Scoring!$D$24)+IF(Data!T22&lt;&gt;"",Scoring!$D$25)+IF(Data!$U22&lt;&gt;"",Scoring!$D$26)+IF(Data!$V22&lt;&gt;"",Scoring!$D$27)+IF(Data!$W22&lt;&gt;"",Scoring!$D$28)+IF(Data!$X22&lt;&gt;"",Scoring!$D$29)+IF(Data!$Y22&lt;&gt;"",Scoring!$D$30)+IF(Data!$Z22&lt;&gt;"",Scoring!$D$31)+IF(Data!$AA22&lt;&gt;"",Scoring!$D$32),"")</f>
        <v/>
      </c>
      <c r="AC22" s="105" t="str">
        <f>IF(AB22&lt;&gt;"",LOOKUP(AB22,Likelihoods!$A$7:$A$107,Likelihoods!B$7:B$107),"")</f>
        <v/>
      </c>
      <c r="AD22" s="264" t="str">
        <f>IF(AND(COUNTBLANK($B22:$E22)=3,COUNTBLANK($F22:$H22)=2,COUNTBLANK($I22:$J22)=1,COUNTBLANK($K22:$L22)=1,COUNTBLANK($M22:$N22)=1,COUNTBLANK($O22:$P22)=1,COUNTBLANK($Q22:$R22)=1,COUNTBLANK($S22:$T22)=1,COUNTBLANK($U22:$V22)=1,COUNTBLANK($W22:$AA22)=4),IF(Data!$B22&lt;&gt;"",Scoring!$E$7)+IF(Data!$C22&lt;&gt;"",Scoring!$E$8)+IF(Data!$D22&lt;&gt;"",Scoring!$E$9)+IF(Data!$E22&lt;&gt;"",Scoring!$E$10)+IF(Data!$F22&lt;&gt;"",Scoring!$E$11)+IF(Data!$G22&lt;&gt;"",Scoring!$E$12)+IF(Data!$H22&lt;&gt;"",Scoring!$E$13)+IF(Data!$I22&lt;&gt;"",Scoring!$E$14)+IF(Data!$J22&lt;&gt;"",Scoring!$E$15)+IF(Data!$K22&lt;&gt;"",Scoring!$E$16)+IF(Data!$L22&lt;&gt;"",Scoring!$E$17)+IF(Data!$M22&lt;&gt;"",Scoring!$E$18)+IF(Data!$N22&lt;&gt;"",Scoring!$E$19)+IF(Data!$O22&lt;&gt;"",Scoring!$E$20)+IF(Data!$P22&lt;&gt;"",Scoring!$E$21)+IF(Data!$Q22&lt;&gt;"",Scoring!$E$22)+IF(Data!$R22&lt;&gt;"",Scoring!$E$23)+IF(Data!$S22&lt;&gt;"",Scoring!$E$24)+IF(Data!V22&lt;&gt;"",Scoring!$E$25)+IF(Data!$U22&lt;&gt;"",Scoring!$E$26)+IF(Data!$V22&lt;&gt;"",Scoring!$E$27)+IF(Data!$W22&lt;&gt;"",Scoring!$E$28)+IF(Data!$X22&lt;&gt;"",Scoring!$E$29)+IF(Data!$Y22&lt;&gt;"",Scoring!$E$30)+IF(Data!$Z22&lt;&gt;"",Scoring!$E$31)+IF(Data!$AA22&lt;&gt;"",Scoring!$E$32),"")</f>
        <v/>
      </c>
      <c r="AE22" s="107" t="str">
        <f>IF(AD22&lt;&gt;"",LOOKUP(AD22,Likelihoods!$A$7:$A$107,Likelihoods!C$7:C$107),"")</f>
        <v/>
      </c>
      <c r="AF22" s="108" t="str">
        <f>IF(AND(COUNTBLANK($B22:$E22)=3,COUNTBLANK($F22:$H22)=2,COUNTBLANK($I22:$J22)=1,COUNTBLANK($K22:$L22)=1,COUNTBLANK($M22:$N22)=1,COUNTBLANK($O22:$P22)=1,COUNTBLANK($Q22:$R22)=1,COUNTBLANK($S22:$T22)=1,COUNTBLANK($U22:$V22)=1,COUNTBLANK($W22:$AA22)=4),IF(Data!$B22&lt;&gt;"",Scoring!$F$7)+IF(Data!$C22&lt;&gt;"",Scoring!$F$8)+IF(Data!$D22&lt;&gt;"",Scoring!$F$9)+IF(Data!$E22&lt;&gt;"",Scoring!$F$10)+IF(Data!$F22&lt;&gt;"",Scoring!$F$11)+IF(Data!$G22&lt;&gt;"",Scoring!$F$12)+IF(Data!$H22&lt;&gt;"",Scoring!$F$13)+IF(Data!$I22&lt;&gt;"",Scoring!$F$14)+IF(Data!$J22&lt;&gt;"",Scoring!$F$15)+IF(Data!$K22&lt;&gt;"",Scoring!$F$16)+IF(Data!$L22&lt;&gt;"",Scoring!$F$17)+IF(Data!$M22&lt;&gt;"",Scoring!$F$18)+IF(Data!$N22&lt;&gt;"",Scoring!$F$19)+IF(Data!$O22&lt;&gt;"",Scoring!$F$20)+IF(Data!$P22&lt;&gt;"",Scoring!$F$21)+IF(Data!$Q22&lt;&gt;"",Scoring!$F$22)+IF(Data!$R22&lt;&gt;"",Scoring!$F$23)+IF(Data!$S22&lt;&gt;"",Scoring!$F$24)+IF(Data!T22&lt;&gt;"",Scoring!$F$25)+IF(Data!$U22&lt;&gt;"",Scoring!$F$26)+IF(Data!$V22&lt;&gt;"",Scoring!$F$27)+IF(Data!$W22&lt;&gt;"",Scoring!$F$28)+IF(Data!$X22&lt;&gt;"",Scoring!$F$29)+IF(Data!$Y22&lt;&gt;"",Scoring!$F$30)+IF(Data!$Z22&lt;&gt;"",Scoring!$F$31)+IF(Data!$AA22&lt;&gt;"",Scoring!$F$32),"")</f>
        <v/>
      </c>
      <c r="AG22" s="105" t="str">
        <f>IF(AF22&lt;&gt;"",LOOKUP(AF22,Likelihoods!$A$7:$A$107,Likelihoods!D$7:D$107),"")</f>
        <v/>
      </c>
      <c r="AH22" s="108" t="str">
        <f>IF(AND(COUNTBLANK($B22:$E22)=3,COUNTBLANK($F22:$H22)=2,COUNTBLANK($I22:$J22)=1,COUNTBLANK($K22:$L22)=1,COUNTBLANK($M22:$N22)=1,COUNTBLANK($O22:$P22)=1,COUNTBLANK($Q22:$R22)=1,COUNTBLANK($S22:$T22)=1,COUNTBLANK($U22:$V22)=1,COUNTBLANK($W22:$AA22)=4),IF(Data!$B22&lt;&gt;"",Scoring!$G$7)+IF(Data!$C22&lt;&gt;"",Scoring!$G$8)+IF(Data!$D22&lt;&gt;"",Scoring!$G$9)+IF(Data!$E22&lt;&gt;"",Scoring!$G$10)+IF(Data!$F22&lt;&gt;"",Scoring!$G$11)+IF(Data!$G22&lt;&gt;"",Scoring!$G$12)+IF(Data!$H22&lt;&gt;"",Scoring!$G$13)+IF(Data!$I22&lt;&gt;"",Scoring!$G$14)+IF(Data!$J22&lt;&gt;"",Scoring!$G$15)+IF(Data!$K22&lt;&gt;"",Scoring!$G$16)+IF(Data!$L22&lt;&gt;"",Scoring!$G$17)+IF(Data!$M22&lt;&gt;"",Scoring!$G$18)+IF(Data!$N22&lt;&gt;"",Scoring!$G$19)+IF(Data!$O22&lt;&gt;"",Scoring!$G$20)+IF(Data!$P22&lt;&gt;"",Scoring!$G$21)+IF(Data!$Q22&lt;&gt;"",Scoring!$G$22)+IF(Data!$R22&lt;&gt;"",Scoring!$G$23)+IF(Data!$S22&lt;&gt;"",Scoring!$G$24)+IF(Data!T22&lt;&gt;"",Scoring!$G$25)+IF(Data!$U22&lt;&gt;"",Scoring!$G$26)+IF(Data!$V22&lt;&gt;"",Scoring!$G$27)+IF(Data!$W22&lt;&gt;"",Scoring!$G$28)+IF(Data!$X22&lt;&gt;"",Scoring!$G$29)+IF(Data!$Y22&lt;&gt;"",Scoring!$G$30)+IF(Data!$Z22&lt;&gt;"",Scoring!$G$31)+IF(Data!$AA22&lt;&gt;"",Scoring!$G$32),"")</f>
        <v/>
      </c>
      <c r="AI22" s="106" t="str">
        <f>IF(AH22&lt;&gt;"",LOOKUP(AH22,Likelihoods!$A$7:$A$107,Likelihoods!E$7:E$107),"")</f>
        <v/>
      </c>
      <c r="AJ22" s="104" t="str">
        <f>IF(AND(COUNTBLANK($B22:$E22)=3,COUNTBLANK($F22:$H22)=2,COUNTBLANK($I22:$J22)=1,COUNTBLANK($K22:$L22)=1,COUNTBLANK($M22:$N22)=1,COUNTBLANK($O22:$P22)=1,COUNTBLANK($Q22:$R22)=1,COUNTBLANK($S22:$T22)=1,COUNTBLANK($U22:$V22)=1,COUNTBLANK($W22:$AA22)=4),IF(Data!$B22&lt;&gt;"",Scoring!$H$7)+IF(Data!$C22&lt;&gt;"",Scoring!$H$8)+IF(Data!$D22&lt;&gt;"",Scoring!$H$9)+IF(Data!$E22&lt;&gt;"",Scoring!$H$10)+IF(Data!$F22&lt;&gt;"",Scoring!$H$11)+IF(Data!$G22&lt;&gt;"",Scoring!$H$12)+IF(Data!$H22&lt;&gt;"",Scoring!$H$13)+IF(Data!$I22&lt;&gt;"",Scoring!$H$14)+IF(Data!$J22&lt;&gt;"",Scoring!$H$15)+IF(Data!$K22&lt;&gt;"",Scoring!$H$16)+IF(Data!$L22&lt;&gt;"",Scoring!$H$17)+IF(Data!$M22&lt;&gt;"",Scoring!$H$18)+IF(Data!$N22&lt;&gt;"",Scoring!$H$19)+IF(Data!$O22&lt;&gt;"",Scoring!$H$20)+IF(Data!$P22&lt;&gt;"",Scoring!$H$21)+IF(Data!$Q22&lt;&gt;"",Scoring!$H$22)+IF(Data!$R22&lt;&gt;"",Scoring!$H$23)+IF(Data!$S22&lt;&gt;"",Scoring!$H$24)+IF(Data!T22&lt;&gt;"",Scoring!$H$25)+IF(Data!$U22&lt;&gt;"",Scoring!$H$26)+IF(Data!$V22&lt;&gt;"",Scoring!$H$27)+IF(Data!$W22&lt;&gt;"",Scoring!$H$28)+IF(Data!$X22&lt;&gt;"",Scoring!$H$29)+IF(Data!$Y22&lt;&gt;"",Scoring!$H$30)+IF(Data!$Z22&lt;&gt;"",Scoring!$H$31)+IF(Data!$AA22&lt;&gt;"",Scoring!$H$32),"")</f>
        <v/>
      </c>
      <c r="AK22" s="105" t="str">
        <f>IF(AJ22&lt;&gt;"",LOOKUP(AJ22,Likelihoods!$A$7:$A$107,Likelihoods!F$7:F$107),"")</f>
        <v/>
      </c>
      <c r="AL22" s="102" t="str">
        <f>IF(AND(COUNTBLANK($B22:$E22)=3,COUNTBLANK($F22:$H22)=2,COUNTBLANK($I22:$J22)=1,COUNTBLANK($K22:$L22)=1,COUNTBLANK($M22:$N22)=1,COUNTBLANK($O22:$P22)=1,COUNTBLANK($Q22:$R22)=1,COUNTBLANK($S22:$T22)=1,COUNTBLANK($U22:$V22)=1,COUNTBLANK($W22:$AA22)=4),IF(Data!$B22&lt;&gt;"",Scoring!$I$7)+IF(Data!$C22&lt;&gt;"",Scoring!$I$8)+IF(Data!$D22&lt;&gt;"",Scoring!$I$9)+IF(Data!$E22&lt;&gt;"",Scoring!$I$10)+IF(Data!$F22&lt;&gt;"",Scoring!$I$11)+IF(Data!$G22&lt;&gt;"",Scoring!$I$12)+IF(Data!$H22&lt;&gt;"",Scoring!$I$13)+IF(Data!$I22&lt;&gt;"",Scoring!$I$14)+IF(Data!$J22&lt;&gt;"",Scoring!$I$15)+IF(Data!$K22&lt;&gt;"",Scoring!$I$16)+IF(Data!$L22&lt;&gt;"",Scoring!$I$17)+IF(Data!$M22&lt;&gt;"",Scoring!$I$18)+IF(Data!$N22&lt;&gt;"",Scoring!$I$19)+IF(Data!$O22&lt;&gt;"",Scoring!$I$20)+IF(Data!$P22&lt;&gt;"",Scoring!$I$21)+IF(Data!$Q22&lt;&gt;"",Scoring!$I$22)+IF(Data!$R22&lt;&gt;"",Scoring!$I$23)+IF(Data!$S22&lt;&gt;"",Scoring!$I$24)+IF(Data!T22&lt;&gt;"",Scoring!$I$25)+IF(Data!$U22&lt;&gt;"",Scoring!$I$26)+IF(Data!$V22&lt;&gt;"",Scoring!$I$27)+IF(Data!$W22&lt;&gt;"",Scoring!$I$28)+IF(Data!$X22&lt;&gt;"",Scoring!$I$29)+IF(Data!$Y22&lt;&gt;"",Scoring!$I$30)+IF(Data!$Z22&lt;&gt;"",Scoring!$I$31)+IF(Data!$AA22&lt;&gt;"",Scoring!$I$32),"")</f>
        <v/>
      </c>
      <c r="AM22" s="107" t="str">
        <f>IF(AL22&lt;&gt;"",LOOKUP(AL22,Likelihoods!$A$7:$A$107,Likelihoods!G$7:G$107),"")</f>
        <v/>
      </c>
      <c r="AN22" s="281" t="str">
        <f>IF(AND(COUNTBLANK($B22:$E22)=3,COUNTBLANK($F22:$H22)=2,COUNTBLANK($I22:$J22)=1,COUNTBLANK($K22:$L22)=1,COUNTBLANK($M22:$N22)=1,COUNTBLANK($O22:$P22)=1,COUNTBLANK($Q22:$R22)=1,COUNTBLANK($S22:$T22)=1,COUNTBLANK($U22:$V22)=1,COUNTBLANK($W22:$AA22)=4),IF(Data!$B22&lt;&gt;"",Scoring!$J$7)+IF(Data!$C22&lt;&gt;"",Scoring!$J$8)+IF(Data!$D22&lt;&gt;"",Scoring!$J$9)+IF(Data!$E22&lt;&gt;"",Scoring!$J$10)+IF(Data!$F22&lt;&gt;"",Scoring!$J$11)+IF(Data!$G22&lt;&gt;"",Scoring!$J$12)+IF(Data!$H22&lt;&gt;"",Scoring!$J$13)+IF(Data!$I22&lt;&gt;"",Scoring!$J$14)+IF(Data!$J22&lt;&gt;"",Scoring!$J$15)+IF(Data!$K22&lt;&gt;"",Scoring!$J$16)+IF(Data!$L22&lt;&gt;"",Scoring!$J$17)+IF(Data!$M22&lt;&gt;"",Scoring!$J$18)+IF(Data!$N22&lt;&gt;"",Scoring!$J$19)+IF(Data!$O22&lt;&gt;"",Scoring!$J$20)+IF(Data!$P22&lt;&gt;"",Scoring!$J$21)+IF(Data!$Q22&lt;&gt;"",Scoring!$J$22)+IF(Data!$R22&lt;&gt;"",Scoring!$J$23)+IF(Data!$S22&lt;&gt;"",Scoring!$J$24)+IF(Data!AF22&lt;&gt;"",Scoring!$J$25)+IF(Data!$U22&lt;&gt;"",Scoring!$J$26)+IF(Data!$V22&lt;&gt;"",Scoring!$J$27)+IF(Data!$W22&lt;&gt;"",Scoring!$J$28)+IF(Data!$X22&lt;&gt;"",Scoring!$J$29)+IF(Data!$Y22&lt;&gt;"",Scoring!$J$30)+IF(Data!$Z22&lt;&gt;"",Scoring!$J$31)+IF(Data!$AA22&lt;&gt;"",Scoring!$J$32),"")</f>
        <v/>
      </c>
      <c r="AO22" s="276" t="str">
        <f>IF(AN22&lt;&gt;"",LOOKUP(AN22,Likelihoods!$A$7:$A$107,Likelihoods!H$7:H$107),"")</f>
        <v/>
      </c>
      <c r="AP22" s="264" t="str">
        <f>IF(AND(COUNTBLANK($B22:$E22)=3,COUNTBLANK($F22:$H22)=2,COUNTBLANK($I22:$J22)=1,COUNTBLANK($K22:$L22)=1,COUNTBLANK($M22:$N22)=1,COUNTBLANK($O22:$P22)=1,COUNTBLANK($Q22:$R22)=1,COUNTBLANK($S22:$T22)=1,COUNTBLANK($U22:$V22)=1,COUNTBLANK($W22:$AA22)=4),IF(Data!$B22&lt;&gt;"",Scoring!$K$7)+IF(Data!$C22&lt;&gt;"",Scoring!$K$8)+IF(Data!$D22&lt;&gt;"",Scoring!$K$9)+IF(Data!$E22&lt;&gt;"",Scoring!$K$10)+IF(Data!$F22&lt;&gt;"",Scoring!$K$11)+IF(Data!$G22&lt;&gt;"",Scoring!$K$12)+IF(Data!$H22&lt;&gt;"",Scoring!$K$13)+IF(Data!$I22&lt;&gt;"",Scoring!$K$14)+IF(Data!$J22&lt;&gt;"",Scoring!$K$15)+IF(Data!$K22&lt;&gt;"",Scoring!$K$16)+IF(Data!$L22&lt;&gt;"",Scoring!$K$17)+IF(Data!$M22&lt;&gt;"",Scoring!$K$18)+IF(Data!$N22&lt;&gt;"",Scoring!$K$19)+IF(Data!$O22&lt;&gt;"",Scoring!$K$20)+IF(Data!$P22&lt;&gt;"",Scoring!$K$21)+IF(Data!$Q22&lt;&gt;"",Scoring!$K$22)+IF(Data!$R22&lt;&gt;"",Scoring!$K$23)+IF(Data!$S22&lt;&gt;"",Scoring!$K$24)+IF(Data!AH22&lt;&gt;"",Scoring!$K$25)+IF(Data!$U22&lt;&gt;"",Scoring!$K$26)+IF(Data!$V22&lt;&gt;"",Scoring!$K$27)+IF(Data!$W22&lt;&gt;"",Scoring!$K$28)+IF(Data!$X22&lt;&gt;"",Scoring!$K$29)+IF(Data!$Y22&lt;&gt;"",Scoring!$K$30)+IF(Data!$Z22&lt;&gt;"",Scoring!$K$31)+IF(Data!$AA22&lt;&gt;"",Scoring!$K$32),"")</f>
        <v/>
      </c>
      <c r="AQ22" s="107" t="str">
        <f>IF(AP22&lt;&gt;"",LOOKUP(AP22,Likelihoods!$A$7:$A$107,Likelihoods!I$7:I$107),"")</f>
        <v/>
      </c>
      <c r="AR22" s="281" t="str">
        <f>IF(AND(COUNTBLANK($B22:$E22)=3,COUNTBLANK($F22:$H22)=2,COUNTBLANK($I22:$J22)=1,COUNTBLANK($K22:$L22)=1,COUNTBLANK($M22:$N22)=1,COUNTBLANK($O22:$P22)=1,COUNTBLANK($Q22:$R22)=1,COUNTBLANK($S22:$T22)=1,COUNTBLANK($U22:$V22)=1,COUNTBLANK($W22:$AA22)=4),IF(Data!$B22&lt;&gt;"",Scoring!$L$7)+IF(Data!$C22&lt;&gt;"",Scoring!$L$8)+IF(Data!$D22&lt;&gt;"",Scoring!$L$9)+IF(Data!$E22&lt;&gt;"",Scoring!$L$10)+IF(Data!$F22&lt;&gt;"",Scoring!$L$11)+IF(Data!$G22&lt;&gt;"",Scoring!$L$12)+IF(Data!$H22&lt;&gt;"",Scoring!$L$13)+IF(Data!$I22&lt;&gt;"",Scoring!$L$14)+IF(Data!$J22&lt;&gt;"",Scoring!$L$15)+IF(Data!$K22&lt;&gt;"",Scoring!$L$16)+IF(Data!$L22&lt;&gt;"",Scoring!$L$17)+IF(Data!$M22&lt;&gt;"",Scoring!$L$18)+IF(Data!$N22&lt;&gt;"",Scoring!$L$19)+IF(Data!$O22&lt;&gt;"",Scoring!$L$20)+IF(Data!$P22&lt;&gt;"",Scoring!$L$21)+IF(Data!$Q22&lt;&gt;"",Scoring!$L$22)+IF(Data!$R22&lt;&gt;"",Scoring!$L$23)+IF(Data!$S22&lt;&gt;"",Scoring!$L$24)+IF(Data!AJ22&lt;&gt;"",Scoring!$L$25)+IF(Data!$U22&lt;&gt;"",Scoring!$L$26)+IF(Data!$V22&lt;&gt;"",Scoring!$L$27)+IF(Data!$W22&lt;&gt;"",Scoring!$L$28)+IF(Data!$X22&lt;&gt;"",Scoring!$L$29)+IF(Data!$Y22&lt;&gt;"",Scoring!$L$30)+IF(Data!$Z22&lt;&gt;"",Scoring!$L$31)+IF(Data!$AA22&lt;&gt;"",Scoring!$L$32),"")</f>
        <v/>
      </c>
      <c r="AS22" s="105" t="str">
        <f>IF(AR22&lt;&gt;"",LOOKUP(AR22,Likelihoods!$A$7:$A$107,Likelihoods!J$7:J$107),"")</f>
        <v/>
      </c>
      <c r="AT22" s="108" t="str">
        <f>IF(AND(COUNTBLANK($B22:$E22)=3,COUNTBLANK($F22:$H22)=2,COUNTBLANK($I22:$J22)=1,COUNTBLANK($K22:$L22)=1,COUNTBLANK($M22:$N22)=1,COUNTBLANK($O22:$P22)=1,COUNTBLANK($Q22:$R22)=1,COUNTBLANK($S22:$T22)=1,COUNTBLANK($U22:$V22)=1,COUNTBLANK($W22:$AA22)=4),IF(Data!$B22&lt;&gt;"",Scoring!$M$7)+IF(Data!$C22&lt;&gt;"",Scoring!$M$8)+IF(Data!$D22&lt;&gt;"",Scoring!$M$9)+IF(Data!$E22&lt;&gt;"",Scoring!$M$10)+IF(Data!$F22&lt;&gt;"",Scoring!$M$11)+IF(Data!$G22&lt;&gt;"",Scoring!$M$12)+IF(Data!$H22&lt;&gt;"",Scoring!$M$13)+IF(Data!$I22&lt;&gt;"",Scoring!$M$14)+IF(Data!$J22&lt;&gt;"",Scoring!$M$15)+IF(Data!$K22&lt;&gt;"",Scoring!$M$16)+IF(Data!$L22&lt;&gt;"",Scoring!$M$17)+IF(Data!$M22&lt;&gt;"",Scoring!$M$18)+IF(Data!$N22&lt;&gt;"",Scoring!$M$19)+IF(Data!$O22&lt;&gt;"",Scoring!$M$20)+IF(Data!$P22&lt;&gt;"",Scoring!$M$21)+IF(Data!$Q22&lt;&gt;"",Scoring!$M$22)+IF(Data!$R22&lt;&gt;"",Scoring!$M$23)+IF(Data!$S22&lt;&gt;"",Scoring!$M$24)+IF(Data!T22&lt;&gt;"",Scoring!$M$25)+IF(Data!$U22&lt;&gt;"",Scoring!$M$26)+IF(Data!$V22&lt;&gt;"",Scoring!$M$27)+IF(Data!$W22&lt;&gt;"",Scoring!$M$28)+IF(Data!$X22&lt;&gt;"",Scoring!$M$29)+IF(Data!$Y22&lt;&gt;"",Scoring!$M$30)+IF(Data!$Z22&lt;&gt;"",Scoring!$M$31)+IF(Data!$AA22&lt;&gt;"",Scoring!$M$32),"")</f>
        <v/>
      </c>
      <c r="AU22" s="105" t="str">
        <f>IF(AT22&lt;&gt;"",LOOKUP(AT22,Likelihoods!$A$7:$A$107,Likelihoods!K$7:K$107),"")</f>
        <v/>
      </c>
      <c r="AV22" s="108" t="str">
        <f>IF(AND(COUNTBLANK($B22:$E22)=3,COUNTBLANK($F22:$H22)=2,COUNTBLANK($I22:$J22)=1,COUNTBLANK($K22:$L22)=1,COUNTBLANK($M22:$N22)=1,COUNTBLANK($O22:$P22)=1,COUNTBLANK($Q22:$R22)=1,COUNTBLANK($S22:$T22)=1,COUNTBLANK($U22:$V22)=1,COUNTBLANK($W22:$AA22)=4),IF(Data!$B22&lt;&gt;"",Scoring!$N$7)+IF(Data!$C22&lt;&gt;"",Scoring!$N$8)+IF(Data!$D22&lt;&gt;"",Scoring!$N$9)+IF(Data!$E22&lt;&gt;"",Scoring!$N$10)+IF(Data!$F22&lt;&gt;"",Scoring!$N$11)+IF(Data!$G22&lt;&gt;"",Scoring!$N$12)+IF(Data!$H22&lt;&gt;"",Scoring!$N$13)+IF(Data!$I22&lt;&gt;"",Scoring!$N$14)+IF(Data!$J22&lt;&gt;"",Scoring!$N$15)+IF(Data!$K22&lt;&gt;"",Scoring!$N$16)+IF(Data!$L22&lt;&gt;"",Scoring!$N$17)+IF(Data!$M22&lt;&gt;"",Scoring!$N$18)+IF(Data!$N22&lt;&gt;"",Scoring!$N$19)+IF(Data!$O22&lt;&gt;"",Scoring!$N$20)+IF(Data!$P22&lt;&gt;"",Scoring!$N$21)+IF(Data!$Q22&lt;&gt;"",Scoring!$N$22)+IF(Data!$R22&lt;&gt;"",Scoring!$N$23)+IF(Data!$S22&lt;&gt;"",Scoring!$N$24)+IF(Data!T22&lt;&gt;"",Scoring!$N$25)+IF(Data!$U22&lt;&gt;"",Scoring!$N$26)+IF(Data!$V22&lt;&gt;"",Scoring!$N$27)+IF(Data!$W22&lt;&gt;"",Scoring!$N$28)+IF(Data!$X22&lt;&gt;"",Scoring!$N$29)+IF(Data!$Y22&lt;&gt;"",Scoring!$N$30)+IF(Data!$Z22&lt;&gt;"",Scoring!$N$31)+IF(Data!$AA22&lt;&gt;"",Scoring!$N$32),"")</f>
        <v/>
      </c>
      <c r="AW22" s="106" t="str">
        <f>IF(AV22&lt;&gt;"",LOOKUP(AV22,Likelihoods!$A$7:$A$107,Likelihoods!L$7:L$107),"")</f>
        <v/>
      </c>
      <c r="AX22" s="104" t="str">
        <f>IF(AND(COUNTBLANK($B22:$E22)=3,COUNTBLANK($F22:$H22)=2,COUNTBLANK($I22:$J22)=1,COUNTBLANK($K22:$L22)=1,COUNTBLANK($M22:$N22)=1,COUNTBLANK($O22:$P22)=1,COUNTBLANK($Q22:$R22)=1,COUNTBLANK($S22:$T22)=1,COUNTBLANK($U22:$V22)=1,COUNTBLANK($W22:$AA22)=4),IF(Data!$B22&lt;&gt;"",Scoring!$O$7)+IF(Data!$C22&lt;&gt;"",Scoring!$O$8)+IF(Data!$D22&lt;&gt;"",Scoring!$O$9)+IF(Data!$E22&lt;&gt;"",Scoring!$O$10)+IF(Data!$F22&lt;&gt;"",Scoring!$O$11)+IF(Data!$G22&lt;&gt;"",Scoring!$O$12)+IF(Data!$H22&lt;&gt;"",Scoring!$O$13)+IF(Data!$I22&lt;&gt;"",Scoring!$O$14)+IF(Data!$J22&lt;&gt;"",Scoring!$O$15)+IF(Data!$K22&lt;&gt;"",Scoring!$O$16)+IF(Data!$L22&lt;&gt;"",Scoring!$O$17)+IF(Data!$M22&lt;&gt;"",Scoring!$O$18)+IF(Data!$N22&lt;&gt;"",Scoring!$O$19)+IF(Data!$O22&lt;&gt;"",Scoring!$O$20)+IF(Data!$P22&lt;&gt;"",Scoring!$O$21)+IF(Data!$Q22&lt;&gt;"",Scoring!$O$22)+IF(Data!$R22&lt;&gt;"",Scoring!$O$23)+IF(Data!$S22&lt;&gt;"",Scoring!$O$24)+IF(Data!T22&lt;&gt;"",Scoring!$O$25)+IF(Data!$U22&lt;&gt;"",Scoring!$O$26)+IF(Data!$V22&lt;&gt;"",Scoring!$O$27)+IF(Data!$W22&lt;&gt;"",Scoring!$O$28)+IF(Data!$X22&lt;&gt;"",Scoring!$O$29)+IF(Data!$Y22&lt;&gt;"",Scoring!$O$30)+IF(Data!$Z22&lt;&gt;"",Scoring!$O$31)+IF(Data!$AA22&lt;&gt;"",Scoring!$O$32),"")</f>
        <v/>
      </c>
      <c r="AY22" s="107" t="str">
        <f>IF(AX22&lt;&gt;"",LOOKUP(AX22,Likelihoods!$A$7:$A$107,Likelihoods!M$7:M$107),"")</f>
        <v/>
      </c>
      <c r="AZ22" s="108" t="str">
        <f>IF(AND(COUNTBLANK($B22:$E22)=3,COUNTBLANK($F22:$H22)=2,COUNTBLANK($I22:$J22)=1,COUNTBLANK($K22:$L22)=1,COUNTBLANK($M22:$N22)=1,COUNTBLANK($O22:$P22)=1,COUNTBLANK($Q22:$R22)=1,COUNTBLANK($S22:$T22)=1,COUNTBLANK($U22:$V22)=1,COUNTBLANK($W22:$AA22)=4),IF(Data!$B22&lt;&gt;"",Scoring!$P$7)+IF(Data!$C22&lt;&gt;"",Scoring!$P$8)+IF(Data!$D22&lt;&gt;"",Scoring!$P$9)+IF(Data!$E22&lt;&gt;"",Scoring!$P$10)+IF(Data!$F22&lt;&gt;"",Scoring!$P$11)+IF(Data!$G22&lt;&gt;"",Scoring!$P$12)+IF(Data!$H22&lt;&gt;"",Scoring!$P$13)+IF(Data!$I22&lt;&gt;"",Scoring!$P$14)+IF(Data!$J22&lt;&gt;"",Scoring!$P$15)+IF(Data!$K22&lt;&gt;"",Scoring!$P$16)+IF(Data!$L22&lt;&gt;"",Scoring!$P$17)+IF(Data!$M22&lt;&gt;"",Scoring!$P$18)+IF(Data!$N22&lt;&gt;"",Scoring!$P$19)+IF(Data!$O22&lt;&gt;"",Scoring!$P$20)+IF(Data!$P22&lt;&gt;"",Scoring!$P$21)+IF(Data!$Q22&lt;&gt;"",Scoring!$P$22)+IF(Data!$R22&lt;&gt;"",Scoring!$P$23)+IF(Data!$S22&lt;&gt;"",Scoring!$P$24)+IF(Data!T22&lt;&gt;"",Scoring!$P$25)+IF(Data!$U22&lt;&gt;"",Scoring!$P$26)+IF(Data!$V22&lt;&gt;"",Scoring!$P$27)+IF(Data!$W22&lt;&gt;"",Scoring!$P$28)+IF(Data!$X22&lt;&gt;"",Scoring!$P$29)+IF(Data!$Y22&lt;&gt;"",Scoring!$P$30)+IF(Data!$Z22&lt;&gt;"",Scoring!$P$31)+IF(Data!$AA22&lt;&gt;"",Scoring!$P$32),"")</f>
        <v/>
      </c>
      <c r="BA22" s="105" t="str">
        <f>IF(AZ22&lt;&gt;"",LOOKUP(AZ22,Likelihoods!$A$7:$A$107,Likelihoods!N$7:N$107),"")</f>
        <v/>
      </c>
      <c r="BB22" s="102" t="str">
        <f>IF(AND(COUNTBLANK($B22:$E22)=3,COUNTBLANK($F22:$H22)=2,COUNTBLANK($I22:$J22)=1,COUNTBLANK($K22:$L22)=1,COUNTBLANK($M22:$N22)=1,COUNTBLANK($O22:$P22)=1,COUNTBLANK($Q22:$R22)=1,COUNTBLANK($S22:$T22)=1,COUNTBLANK($U22:$V22)=1,COUNTBLANK($W22:$AA22)=4),IF(Data!$B22&lt;&gt;"",Scoring!$Q$7)+IF(Data!$C22&lt;&gt;"",Scoring!$Q$8)+IF(Data!$D22&lt;&gt;"",Scoring!$Q$9)+IF(Data!$E22&lt;&gt;"",Scoring!$Q$10)+IF(Data!$F22&lt;&gt;"",Scoring!$Q$11)+IF(Data!$G22&lt;&gt;"",Scoring!$Q$12)+IF(Data!$H22&lt;&gt;"",Scoring!$Q$13)+IF(Data!$I22&lt;&gt;"",Scoring!$Q$14)+IF(Data!$J22&lt;&gt;"",Scoring!$Q$15)+IF(Data!$K22&lt;&gt;"",Scoring!$Q$16)+IF(Data!$L22&lt;&gt;"",Scoring!$Q$17)+IF(Data!$M22&lt;&gt;"",Scoring!$Q$18)+IF(Data!$N22&lt;&gt;"",Scoring!$Q$19)+IF(Data!$O22&lt;&gt;"",Scoring!$Q$20)+IF(Data!$P22&lt;&gt;"",Scoring!$Q$21)+IF(Data!$Q22&lt;&gt;"",Scoring!$Q$22)+IF(Data!$R22&lt;&gt;"",Scoring!$Q$23)+IF(Data!$S22&lt;&gt;"",Scoring!$Q$24)+IF(Data!T22&lt;&gt;"",Scoring!$Q$25)+IF(Data!$U22&lt;&gt;"",Scoring!$Q$26)+IF(Data!$V22&lt;&gt;"",Scoring!$Q$27)+IF(Data!$W22&lt;&gt;"",Scoring!$Q$28)+IF(Data!$X22&lt;&gt;"",Scoring!$Q$29)+IF(Data!$Y22&lt;&gt;"",Scoring!$Q$30)+IF(Data!$Z22&lt;&gt;"",Scoring!$Q$31)+IF(Data!$AA22&lt;&gt;"",Scoring!$Q$32),"")</f>
        <v/>
      </c>
      <c r="BC22" s="107" t="str">
        <f>IF(BB22&lt;&gt;"",LOOKUP(BB22,Likelihoods!$A$7:$A$107,Likelihoods!O$7:O$107),"")</f>
        <v/>
      </c>
      <c r="BD22" s="104" t="str">
        <f>IF(AND(COUNTBLANK($B22:$E22)=3,COUNTBLANK($F22:$H22)=2,COUNTBLANK($I22:$J22)=1,COUNTBLANK($K22:$L22)=1,COUNTBLANK($M22:$N22)=1,COUNTBLANK($O22:$P22)=1,COUNTBLANK($Q22:$R22)=1,COUNTBLANK($S22:$T22)=1,COUNTBLANK($U22:$V22)=1,COUNTBLANK($W22:$AA22)=4),IF(Data!$B22&lt;&gt;"",Scoring!$R$7)+IF(Data!$C22&lt;&gt;"",Scoring!$R$8)+IF(Data!$D22&lt;&gt;"",Scoring!$R$9)+IF(Data!$E22&lt;&gt;"",Scoring!$R$10)+IF(Data!$F22&lt;&gt;"",Scoring!$R$11)+IF(Data!$G22&lt;&gt;"",Scoring!$R$12)+IF(Data!$H22&lt;&gt;"",Scoring!$R$13)+IF(Data!$I22&lt;&gt;"",Scoring!$R$14)+IF(Data!$J22&lt;&gt;"",Scoring!$R$15)+IF(Data!$K22&lt;&gt;"",Scoring!$R$16)+IF(Data!$L22&lt;&gt;"",Scoring!$R$17)+IF(Data!$M22&lt;&gt;"",Scoring!$R$18)+IF(Data!$N22&lt;&gt;"",Scoring!$R$19)+IF(Data!$O22&lt;&gt;"",Scoring!$R$20)+IF(Data!$P22&lt;&gt;"",Scoring!$R$21)+IF(Data!$Q22&lt;&gt;"",Scoring!$R$22)+IF(Data!$R22&lt;&gt;"",Scoring!$R$23)+IF(Data!$S22&lt;&gt;"",Scoring!$R$24)+IF(Data!T22&lt;&gt;"",Scoring!$R$25)+IF(Data!$U22&lt;&gt;"",Scoring!$R$26)+IF(Data!$V22&lt;&gt;"",Scoring!$R$27)+IF(Data!$W22&lt;&gt;"",Scoring!$R$28)+IF(Data!$X22&lt;&gt;"",Scoring!$R$29)+IF(Data!$Y22&lt;&gt;"",Scoring!$R$30)+IF(Data!$Z22&lt;&gt;"",Scoring!$R$31)+IF(Data!$AA22&lt;&gt;"",Scoring!$R$32),"")</f>
        <v/>
      </c>
      <c r="BE22" s="105" t="str">
        <f>IF(BD22&lt;&gt;"",LOOKUP(BD22,Likelihoods!$A$7:$A$107,Likelihoods!P$7:P$107),"")</f>
        <v/>
      </c>
      <c r="BF22" s="102" t="str">
        <f>IF(AND(COUNTBLANK($B22:$E22)=3,COUNTBLANK($F22:$H22)=2,COUNTBLANK($I22:$J22)=1,COUNTBLANK($K22:$L22)=1,COUNTBLANK($M22:$N22)=1,COUNTBLANK($O22:$P22)=1,COUNTBLANK($Q22:$R22)=1,COUNTBLANK($S22:$T22)=1,COUNTBLANK($U22:$V22)=1,COUNTBLANK($W22:$AA22)=4),IF(Data!$B22&lt;&gt;"",Scoring!$S$7)+IF(Data!$C22&lt;&gt;"",Scoring!$S$8)+IF(Data!$D22&lt;&gt;"",Scoring!$S$9)+IF(Data!$E22&lt;&gt;"",Scoring!$S$10)+IF(Data!$F22&lt;&gt;"",Scoring!$S$11)+IF(Data!$G22&lt;&gt;"",Scoring!$S$12)+IF(Data!$H22&lt;&gt;"",Scoring!$S$13)+IF(Data!$I22&lt;&gt;"",Scoring!$S$14)+IF(Data!$J22&lt;&gt;"",Scoring!$S$15)+IF(Data!$K22&lt;&gt;"",Scoring!$S$16)+IF(Data!$L22&lt;&gt;"",Scoring!$S$17)+IF(Data!$M22&lt;&gt;"",Scoring!$S$18)+IF(Data!$N22&lt;&gt;"",Scoring!$S$19)+IF(Data!$O22&lt;&gt;"",Scoring!$S$20)+IF(Data!$P22&lt;&gt;"",Scoring!$S$21)+IF(Data!$Q22&lt;&gt;"",Scoring!$S$22)+IF(Data!$R22&lt;&gt;"",Scoring!$S$23)+IF(Data!$S22&lt;&gt;"",Scoring!$S$24)+IF(Data!T22&lt;&gt;"",Scoring!$S$25)+IF(Data!$U22&lt;&gt;"",Scoring!$S$26)+IF(Data!$V22&lt;&gt;"",Scoring!$S$27)+IF(Data!$W22&lt;&gt;"",Scoring!$S$28)+IF(Data!$X22&lt;&gt;"",Scoring!$S$29)+IF(Data!$Y22&lt;&gt;"",Scoring!$S$30)+IF(Data!$Z22&lt;&gt;"",Scoring!$S$31)+IF(Data!$AA22&lt;&gt;"",Scoring!$S$32),"")</f>
        <v/>
      </c>
      <c r="BG22" s="107" t="str">
        <f>IF(BF22&lt;&gt;"",LOOKUP(BF22,Likelihoods!$A$7:$A$107,Likelihoods!Q$7:Q$107),"")</f>
        <v/>
      </c>
      <c r="BH22" s="108" t="str">
        <f>IF(AND(COUNTBLANK($B22:$E22)=3,COUNTBLANK($F22:$H22)=2,COUNTBLANK($I22:$J22)=1,COUNTBLANK($K22:$L22)=1,COUNTBLANK($M22:$N22)=1,COUNTBLANK($O22:$P22)=1,COUNTBLANK($Q22:$R22)=1,COUNTBLANK($S22:$T22)=1,COUNTBLANK($U22:$V22)=1,COUNTBLANK($W22:$AA22)=4),IF(Data!$B22&lt;&gt;"",Scoring!$T$7)+IF(Data!$C22&lt;&gt;"",Scoring!$T$8)+IF(Data!$D22&lt;&gt;"",Scoring!$T$9)+IF(Data!$E22&lt;&gt;"",Scoring!$T$10)+IF(Data!$F22&lt;&gt;"",Scoring!$T$11)+IF(Data!$G22&lt;&gt;"",Scoring!$T$12)+IF(Data!$H22&lt;&gt;"",Scoring!$T$13)+IF(Data!$I22&lt;&gt;"",Scoring!$T$14)+IF(Data!$J22&lt;&gt;"",Scoring!$T$15)+IF(Data!$K22&lt;&gt;"",Scoring!$T$16)+IF(Data!$L22&lt;&gt;"",Scoring!$T$17)+IF(Data!$M22&lt;&gt;"",Scoring!$T$18)+IF(Data!$N22&lt;&gt;"",Scoring!$T$19)+IF(Data!$O22&lt;&gt;"",Scoring!$T$20)+IF(Data!$P22&lt;&gt;"",Scoring!$T$21)+IF(Data!$Q22&lt;&gt;"",Scoring!$T$22)+IF(Data!$R22&lt;&gt;"",Scoring!$T$23)+IF(Data!$S22&lt;&gt;"",Scoring!$T$24)+IF(Data!T22&lt;&gt;"",Scoring!$T$25)+IF(Data!$U22&lt;&gt;"",Scoring!$T$26)+IF(Data!$V22&lt;&gt;"",Scoring!$T$27)+IF(Data!$W22&lt;&gt;"",Scoring!$T$28)+IF(Data!$X22&lt;&gt;"",Scoring!$T$29)+IF(Data!$Y22&lt;&gt;"",Scoring!$T$30)+IF(Data!$Z22&lt;&gt;"",Scoring!$T$31)+IF(Data!$AA22&lt;&gt;"",Scoring!$T$32),"")</f>
        <v/>
      </c>
      <c r="BI22" s="105" t="str">
        <f>IF(BH22&lt;&gt;"",LOOKUP(BH22,Likelihoods!$A$7:$A$107,Likelihoods!R$7:R$107),"")</f>
        <v/>
      </c>
      <c r="BJ22" s="108" t="str">
        <f>IF(AND(COUNTBLANK($B22:$E22)=3,COUNTBLANK($F22:$H22)=2,COUNTBLANK($I22:$J22)=1,COUNTBLANK($K22:$L22)=1,COUNTBLANK($M22:$N22)=1,COUNTBLANK($O22:$P22)=1,COUNTBLANK($Q22:$R22)=1,COUNTBLANK($S22:$T22)=1,COUNTBLANK($U22:$V22)=1,COUNTBLANK($W22:$AA22)=4),IF(Data!$B22&lt;&gt;"",Scoring!$U$7)+IF(Data!$C22&lt;&gt;"",Scoring!$U$8)+IF(Data!$D22&lt;&gt;"",Scoring!$U$9)+IF(Data!$E22&lt;&gt;"",Scoring!$U$10)+IF(Data!$F22&lt;&gt;"",Scoring!$U$11)+IF(Data!$G22&lt;&gt;"",Scoring!$U$12)+IF(Data!$H22&lt;&gt;"",Scoring!$U$13)+IF(Data!$I22&lt;&gt;"",Scoring!$U$14)+IF(Data!$J22&lt;&gt;"",Scoring!$U$15)+IF(Data!$K22&lt;&gt;"",Scoring!$U$16)+IF(Data!$L22&lt;&gt;"",Scoring!$U$17)+IF(Data!$M22&lt;&gt;"",Scoring!$U$18)+IF(Data!$N22&lt;&gt;"",Scoring!$U$19)+IF(Data!$O22&lt;&gt;"",Scoring!$U$20)+IF(Data!$P22&lt;&gt;"",Scoring!$U$21)+IF(Data!$Q22&lt;&gt;"",Scoring!$U$22)+IF(Data!$R22&lt;&gt;"",Scoring!$U$23)+IF(Data!$S22&lt;&gt;"",Scoring!$U$24)+IF(Data!T22&lt;&gt;"",Scoring!$U$25)+IF(Data!$U22&lt;&gt;"",Scoring!$U$26)+IF(Data!$V22&lt;&gt;"",Scoring!$U$27)+IF(Data!$W22&lt;&gt;"",Scoring!$U$28)+IF(Data!$X22&lt;&gt;"",Scoring!$U$29)+IF(Data!$Y22&lt;&gt;"",Scoring!$U$30)+IF(Data!$Z22&lt;&gt;"",Scoring!$U$31)+IF(Data!$AA22&lt;&gt;"",Scoring!$U$32),"")</f>
        <v/>
      </c>
      <c r="BK22" s="106" t="str">
        <f>IF(BJ22&lt;&gt;"",LOOKUP(BJ22,Likelihoods!$A$7:$A$107,Likelihoods!S$7:S$107),"")</f>
        <v/>
      </c>
      <c r="BL22" s="8"/>
      <c r="BM22" s="8"/>
      <c r="BN22" s="8"/>
      <c r="BO22" s="8"/>
      <c r="BP22" s="8"/>
      <c r="BQ22" s="8"/>
      <c r="BR22" s="8"/>
      <c r="BS22" s="8"/>
      <c r="BT22" s="8"/>
      <c r="BU22" s="8"/>
      <c r="BV22" s="8"/>
      <c r="BW22" s="8"/>
      <c r="BX22" s="8"/>
      <c r="BY22" s="8"/>
    </row>
    <row r="23" spans="1:77" ht="14.25" x14ac:dyDescent="0.2">
      <c r="A23" s="68"/>
      <c r="B23" s="101"/>
      <c r="C23" s="102"/>
      <c r="D23" s="102"/>
      <c r="E23" s="102"/>
      <c r="F23" s="101"/>
      <c r="G23" s="102"/>
      <c r="H23" s="103"/>
      <c r="I23" s="102"/>
      <c r="J23" s="102"/>
      <c r="K23" s="101"/>
      <c r="L23" s="103"/>
      <c r="M23" s="102"/>
      <c r="N23" s="103"/>
      <c r="O23" s="101"/>
      <c r="P23" s="103"/>
      <c r="Q23" s="102"/>
      <c r="R23" s="102"/>
      <c r="S23" s="101"/>
      <c r="T23" s="103"/>
      <c r="U23" s="101"/>
      <c r="V23" s="103"/>
      <c r="W23" s="102"/>
      <c r="X23" s="102"/>
      <c r="Y23" s="102"/>
      <c r="Z23" s="102"/>
      <c r="AA23" s="102"/>
      <c r="AB23" s="104" t="str">
        <f>IF(AND(COUNTBLANK($B23:$E23)=3,COUNTBLANK($F23:$H23)=2,COUNTBLANK($I23:$J23)=1,COUNTBLANK($K23:$L23)=1,COUNTBLANK($M23:$N23)=1,COUNTBLANK($O23:$P23)=1,COUNTBLANK($Q23:$R23)=1,COUNTBLANK($S23:$T23)=1,COUNTBLANK($U23:$V23)=1,COUNTBLANK($W23:$AA23)=4),IF(Data!$B23&lt;&gt;"",Scoring!$D$7)+IF(Data!$C23&lt;&gt;"",Scoring!$D$8)+IF(Data!$D23&lt;&gt;"",Scoring!$D$9)+IF(Data!$E23&lt;&gt;"",Scoring!$D$10)+IF(Data!$F23&lt;&gt;"",Scoring!$D$11)+IF(Data!$G23&lt;&gt;"",Scoring!$D$12)+IF(Data!$H23&lt;&gt;"",Scoring!$D$13)+IF(Data!$I23&lt;&gt;"",Scoring!$D$14)+IF(Data!$J23&lt;&gt;"",Scoring!$D$15)+IF(Data!$K23&lt;&gt;"",Scoring!$D$16)+IF(Data!$L23&lt;&gt;"",Scoring!$D$17)+IF(Data!$M23&lt;&gt;"",Scoring!$D$18)+IF(Data!$N23&lt;&gt;"",Scoring!$D$19)+IF(Data!$O23&lt;&gt;"",Scoring!$D$20)+IF(Data!$P23&lt;&gt;"",Scoring!$D$21)+IF(Data!$Q23&lt;&gt;"",Scoring!$D$22)+IF(Data!$R23&lt;&gt;"",Scoring!$D$23)+IF(Data!$S23&lt;&gt;"",Scoring!$D$24)+IF(Data!T23&lt;&gt;"",Scoring!$D$25)+IF(Data!$U23&lt;&gt;"",Scoring!$D$26)+IF(Data!$V23&lt;&gt;"",Scoring!$D$27)+IF(Data!$W23&lt;&gt;"",Scoring!$D$28)+IF(Data!$X23&lt;&gt;"",Scoring!$D$29)+IF(Data!$Y23&lt;&gt;"",Scoring!$D$30)+IF(Data!$Z23&lt;&gt;"",Scoring!$D$31)+IF(Data!$AA23&lt;&gt;"",Scoring!$D$32),"")</f>
        <v/>
      </c>
      <c r="AC23" s="105" t="str">
        <f>IF(AB23&lt;&gt;"",LOOKUP(AB23,Likelihoods!$A$7:$A$107,Likelihoods!B$7:B$107),"")</f>
        <v/>
      </c>
      <c r="AD23" s="264" t="str">
        <f>IF(AND(COUNTBLANK($B23:$E23)=3,COUNTBLANK($F23:$H23)=2,COUNTBLANK($I23:$J23)=1,COUNTBLANK($K23:$L23)=1,COUNTBLANK($M23:$N23)=1,COUNTBLANK($O23:$P23)=1,COUNTBLANK($Q23:$R23)=1,COUNTBLANK($S23:$T23)=1,COUNTBLANK($U23:$V23)=1,COUNTBLANK($W23:$AA23)=4),IF(Data!$B23&lt;&gt;"",Scoring!$E$7)+IF(Data!$C23&lt;&gt;"",Scoring!$E$8)+IF(Data!$D23&lt;&gt;"",Scoring!$E$9)+IF(Data!$E23&lt;&gt;"",Scoring!$E$10)+IF(Data!$F23&lt;&gt;"",Scoring!$E$11)+IF(Data!$G23&lt;&gt;"",Scoring!$E$12)+IF(Data!$H23&lt;&gt;"",Scoring!$E$13)+IF(Data!$I23&lt;&gt;"",Scoring!$E$14)+IF(Data!$J23&lt;&gt;"",Scoring!$E$15)+IF(Data!$K23&lt;&gt;"",Scoring!$E$16)+IF(Data!$L23&lt;&gt;"",Scoring!$E$17)+IF(Data!$M23&lt;&gt;"",Scoring!$E$18)+IF(Data!$N23&lt;&gt;"",Scoring!$E$19)+IF(Data!$O23&lt;&gt;"",Scoring!$E$20)+IF(Data!$P23&lt;&gt;"",Scoring!$E$21)+IF(Data!$Q23&lt;&gt;"",Scoring!$E$22)+IF(Data!$R23&lt;&gt;"",Scoring!$E$23)+IF(Data!$S23&lt;&gt;"",Scoring!$E$24)+IF(Data!V23&lt;&gt;"",Scoring!$E$25)+IF(Data!$U23&lt;&gt;"",Scoring!$E$26)+IF(Data!$V23&lt;&gt;"",Scoring!$E$27)+IF(Data!$W23&lt;&gt;"",Scoring!$E$28)+IF(Data!$X23&lt;&gt;"",Scoring!$E$29)+IF(Data!$Y23&lt;&gt;"",Scoring!$E$30)+IF(Data!$Z23&lt;&gt;"",Scoring!$E$31)+IF(Data!$AA23&lt;&gt;"",Scoring!$E$32),"")</f>
        <v/>
      </c>
      <c r="AE23" s="107" t="str">
        <f>IF(AD23&lt;&gt;"",LOOKUP(AD23,Likelihoods!$A$7:$A$107,Likelihoods!C$7:C$107),"")</f>
        <v/>
      </c>
      <c r="AF23" s="108" t="str">
        <f>IF(AND(COUNTBLANK($B23:$E23)=3,COUNTBLANK($F23:$H23)=2,COUNTBLANK($I23:$J23)=1,COUNTBLANK($K23:$L23)=1,COUNTBLANK($M23:$N23)=1,COUNTBLANK($O23:$P23)=1,COUNTBLANK($Q23:$R23)=1,COUNTBLANK($S23:$T23)=1,COUNTBLANK($U23:$V23)=1,COUNTBLANK($W23:$AA23)=4),IF(Data!$B23&lt;&gt;"",Scoring!$F$7)+IF(Data!$C23&lt;&gt;"",Scoring!$F$8)+IF(Data!$D23&lt;&gt;"",Scoring!$F$9)+IF(Data!$E23&lt;&gt;"",Scoring!$F$10)+IF(Data!$F23&lt;&gt;"",Scoring!$F$11)+IF(Data!$G23&lt;&gt;"",Scoring!$F$12)+IF(Data!$H23&lt;&gt;"",Scoring!$F$13)+IF(Data!$I23&lt;&gt;"",Scoring!$F$14)+IF(Data!$J23&lt;&gt;"",Scoring!$F$15)+IF(Data!$K23&lt;&gt;"",Scoring!$F$16)+IF(Data!$L23&lt;&gt;"",Scoring!$F$17)+IF(Data!$M23&lt;&gt;"",Scoring!$F$18)+IF(Data!$N23&lt;&gt;"",Scoring!$F$19)+IF(Data!$O23&lt;&gt;"",Scoring!$F$20)+IF(Data!$P23&lt;&gt;"",Scoring!$F$21)+IF(Data!$Q23&lt;&gt;"",Scoring!$F$22)+IF(Data!$R23&lt;&gt;"",Scoring!$F$23)+IF(Data!$S23&lt;&gt;"",Scoring!$F$24)+IF(Data!T23&lt;&gt;"",Scoring!$F$25)+IF(Data!$U23&lt;&gt;"",Scoring!$F$26)+IF(Data!$V23&lt;&gt;"",Scoring!$F$27)+IF(Data!$W23&lt;&gt;"",Scoring!$F$28)+IF(Data!$X23&lt;&gt;"",Scoring!$F$29)+IF(Data!$Y23&lt;&gt;"",Scoring!$F$30)+IF(Data!$Z23&lt;&gt;"",Scoring!$F$31)+IF(Data!$AA23&lt;&gt;"",Scoring!$F$32),"")</f>
        <v/>
      </c>
      <c r="AG23" s="105" t="str">
        <f>IF(AF23&lt;&gt;"",LOOKUP(AF23,Likelihoods!$A$7:$A$107,Likelihoods!D$7:D$107),"")</f>
        <v/>
      </c>
      <c r="AH23" s="108" t="str">
        <f>IF(AND(COUNTBLANK($B23:$E23)=3,COUNTBLANK($F23:$H23)=2,COUNTBLANK($I23:$J23)=1,COUNTBLANK($K23:$L23)=1,COUNTBLANK($M23:$N23)=1,COUNTBLANK($O23:$P23)=1,COUNTBLANK($Q23:$R23)=1,COUNTBLANK($S23:$T23)=1,COUNTBLANK($U23:$V23)=1,COUNTBLANK($W23:$AA23)=4),IF(Data!$B23&lt;&gt;"",Scoring!$G$7)+IF(Data!$C23&lt;&gt;"",Scoring!$G$8)+IF(Data!$D23&lt;&gt;"",Scoring!$G$9)+IF(Data!$E23&lt;&gt;"",Scoring!$G$10)+IF(Data!$F23&lt;&gt;"",Scoring!$G$11)+IF(Data!$G23&lt;&gt;"",Scoring!$G$12)+IF(Data!$H23&lt;&gt;"",Scoring!$G$13)+IF(Data!$I23&lt;&gt;"",Scoring!$G$14)+IF(Data!$J23&lt;&gt;"",Scoring!$G$15)+IF(Data!$K23&lt;&gt;"",Scoring!$G$16)+IF(Data!$L23&lt;&gt;"",Scoring!$G$17)+IF(Data!$M23&lt;&gt;"",Scoring!$G$18)+IF(Data!$N23&lt;&gt;"",Scoring!$G$19)+IF(Data!$O23&lt;&gt;"",Scoring!$G$20)+IF(Data!$P23&lt;&gt;"",Scoring!$G$21)+IF(Data!$Q23&lt;&gt;"",Scoring!$G$22)+IF(Data!$R23&lt;&gt;"",Scoring!$G$23)+IF(Data!$S23&lt;&gt;"",Scoring!$G$24)+IF(Data!T23&lt;&gt;"",Scoring!$G$25)+IF(Data!$U23&lt;&gt;"",Scoring!$G$26)+IF(Data!$V23&lt;&gt;"",Scoring!$G$27)+IF(Data!$W23&lt;&gt;"",Scoring!$G$28)+IF(Data!$X23&lt;&gt;"",Scoring!$G$29)+IF(Data!$Y23&lt;&gt;"",Scoring!$G$30)+IF(Data!$Z23&lt;&gt;"",Scoring!$G$31)+IF(Data!$AA23&lt;&gt;"",Scoring!$G$32),"")</f>
        <v/>
      </c>
      <c r="AI23" s="106" t="str">
        <f>IF(AH23&lt;&gt;"",LOOKUP(AH23,Likelihoods!$A$7:$A$107,Likelihoods!E$7:E$107),"")</f>
        <v/>
      </c>
      <c r="AJ23" s="104" t="str">
        <f>IF(AND(COUNTBLANK($B23:$E23)=3,COUNTBLANK($F23:$H23)=2,COUNTBLANK($I23:$J23)=1,COUNTBLANK($K23:$L23)=1,COUNTBLANK($M23:$N23)=1,COUNTBLANK($O23:$P23)=1,COUNTBLANK($Q23:$R23)=1,COUNTBLANK($S23:$T23)=1,COUNTBLANK($U23:$V23)=1,COUNTBLANK($W23:$AA23)=4),IF(Data!$B23&lt;&gt;"",Scoring!$H$7)+IF(Data!$C23&lt;&gt;"",Scoring!$H$8)+IF(Data!$D23&lt;&gt;"",Scoring!$H$9)+IF(Data!$E23&lt;&gt;"",Scoring!$H$10)+IF(Data!$F23&lt;&gt;"",Scoring!$H$11)+IF(Data!$G23&lt;&gt;"",Scoring!$H$12)+IF(Data!$H23&lt;&gt;"",Scoring!$H$13)+IF(Data!$I23&lt;&gt;"",Scoring!$H$14)+IF(Data!$J23&lt;&gt;"",Scoring!$H$15)+IF(Data!$K23&lt;&gt;"",Scoring!$H$16)+IF(Data!$L23&lt;&gt;"",Scoring!$H$17)+IF(Data!$M23&lt;&gt;"",Scoring!$H$18)+IF(Data!$N23&lt;&gt;"",Scoring!$H$19)+IF(Data!$O23&lt;&gt;"",Scoring!$H$20)+IF(Data!$P23&lt;&gt;"",Scoring!$H$21)+IF(Data!$Q23&lt;&gt;"",Scoring!$H$22)+IF(Data!$R23&lt;&gt;"",Scoring!$H$23)+IF(Data!$S23&lt;&gt;"",Scoring!$H$24)+IF(Data!T23&lt;&gt;"",Scoring!$H$25)+IF(Data!$U23&lt;&gt;"",Scoring!$H$26)+IF(Data!$V23&lt;&gt;"",Scoring!$H$27)+IF(Data!$W23&lt;&gt;"",Scoring!$H$28)+IF(Data!$X23&lt;&gt;"",Scoring!$H$29)+IF(Data!$Y23&lt;&gt;"",Scoring!$H$30)+IF(Data!$Z23&lt;&gt;"",Scoring!$H$31)+IF(Data!$AA23&lt;&gt;"",Scoring!$H$32),"")</f>
        <v/>
      </c>
      <c r="AK23" s="105" t="str">
        <f>IF(AJ23&lt;&gt;"",LOOKUP(AJ23,Likelihoods!$A$7:$A$107,Likelihoods!F$7:F$107),"")</f>
        <v/>
      </c>
      <c r="AL23" s="102" t="str">
        <f>IF(AND(COUNTBLANK($B23:$E23)=3,COUNTBLANK($F23:$H23)=2,COUNTBLANK($I23:$J23)=1,COUNTBLANK($K23:$L23)=1,COUNTBLANK($M23:$N23)=1,COUNTBLANK($O23:$P23)=1,COUNTBLANK($Q23:$R23)=1,COUNTBLANK($S23:$T23)=1,COUNTBLANK($U23:$V23)=1,COUNTBLANK($W23:$AA23)=4),IF(Data!$B23&lt;&gt;"",Scoring!$I$7)+IF(Data!$C23&lt;&gt;"",Scoring!$I$8)+IF(Data!$D23&lt;&gt;"",Scoring!$I$9)+IF(Data!$E23&lt;&gt;"",Scoring!$I$10)+IF(Data!$F23&lt;&gt;"",Scoring!$I$11)+IF(Data!$G23&lt;&gt;"",Scoring!$I$12)+IF(Data!$H23&lt;&gt;"",Scoring!$I$13)+IF(Data!$I23&lt;&gt;"",Scoring!$I$14)+IF(Data!$J23&lt;&gt;"",Scoring!$I$15)+IF(Data!$K23&lt;&gt;"",Scoring!$I$16)+IF(Data!$L23&lt;&gt;"",Scoring!$I$17)+IF(Data!$M23&lt;&gt;"",Scoring!$I$18)+IF(Data!$N23&lt;&gt;"",Scoring!$I$19)+IF(Data!$O23&lt;&gt;"",Scoring!$I$20)+IF(Data!$P23&lt;&gt;"",Scoring!$I$21)+IF(Data!$Q23&lt;&gt;"",Scoring!$I$22)+IF(Data!$R23&lt;&gt;"",Scoring!$I$23)+IF(Data!$S23&lt;&gt;"",Scoring!$I$24)+IF(Data!T23&lt;&gt;"",Scoring!$I$25)+IF(Data!$U23&lt;&gt;"",Scoring!$I$26)+IF(Data!$V23&lt;&gt;"",Scoring!$I$27)+IF(Data!$W23&lt;&gt;"",Scoring!$I$28)+IF(Data!$X23&lt;&gt;"",Scoring!$I$29)+IF(Data!$Y23&lt;&gt;"",Scoring!$I$30)+IF(Data!$Z23&lt;&gt;"",Scoring!$I$31)+IF(Data!$AA23&lt;&gt;"",Scoring!$I$32),"")</f>
        <v/>
      </c>
      <c r="AM23" s="107" t="str">
        <f>IF(AL23&lt;&gt;"",LOOKUP(AL23,Likelihoods!$A$7:$A$107,Likelihoods!G$7:G$107),"")</f>
        <v/>
      </c>
      <c r="AN23" s="281" t="str">
        <f>IF(AND(COUNTBLANK($B23:$E23)=3,COUNTBLANK($F23:$H23)=2,COUNTBLANK($I23:$J23)=1,COUNTBLANK($K23:$L23)=1,COUNTBLANK($M23:$N23)=1,COUNTBLANK($O23:$P23)=1,COUNTBLANK($Q23:$R23)=1,COUNTBLANK($S23:$T23)=1,COUNTBLANK($U23:$V23)=1,COUNTBLANK($W23:$AA23)=4),IF(Data!$B23&lt;&gt;"",Scoring!$J$7)+IF(Data!$C23&lt;&gt;"",Scoring!$J$8)+IF(Data!$D23&lt;&gt;"",Scoring!$J$9)+IF(Data!$E23&lt;&gt;"",Scoring!$J$10)+IF(Data!$F23&lt;&gt;"",Scoring!$J$11)+IF(Data!$G23&lt;&gt;"",Scoring!$J$12)+IF(Data!$H23&lt;&gt;"",Scoring!$J$13)+IF(Data!$I23&lt;&gt;"",Scoring!$J$14)+IF(Data!$J23&lt;&gt;"",Scoring!$J$15)+IF(Data!$K23&lt;&gt;"",Scoring!$J$16)+IF(Data!$L23&lt;&gt;"",Scoring!$J$17)+IF(Data!$M23&lt;&gt;"",Scoring!$J$18)+IF(Data!$N23&lt;&gt;"",Scoring!$J$19)+IF(Data!$O23&lt;&gt;"",Scoring!$J$20)+IF(Data!$P23&lt;&gt;"",Scoring!$J$21)+IF(Data!$Q23&lt;&gt;"",Scoring!$J$22)+IF(Data!$R23&lt;&gt;"",Scoring!$J$23)+IF(Data!$S23&lt;&gt;"",Scoring!$J$24)+IF(Data!AF23&lt;&gt;"",Scoring!$J$25)+IF(Data!$U23&lt;&gt;"",Scoring!$J$26)+IF(Data!$V23&lt;&gt;"",Scoring!$J$27)+IF(Data!$W23&lt;&gt;"",Scoring!$J$28)+IF(Data!$X23&lt;&gt;"",Scoring!$J$29)+IF(Data!$Y23&lt;&gt;"",Scoring!$J$30)+IF(Data!$Z23&lt;&gt;"",Scoring!$J$31)+IF(Data!$AA23&lt;&gt;"",Scoring!$J$32),"")</f>
        <v/>
      </c>
      <c r="AO23" s="276" t="str">
        <f>IF(AN23&lt;&gt;"",LOOKUP(AN23,Likelihoods!$A$7:$A$107,Likelihoods!H$7:H$107),"")</f>
        <v/>
      </c>
      <c r="AP23" s="264" t="str">
        <f>IF(AND(COUNTBLANK($B23:$E23)=3,COUNTBLANK($F23:$H23)=2,COUNTBLANK($I23:$J23)=1,COUNTBLANK($K23:$L23)=1,COUNTBLANK($M23:$N23)=1,COUNTBLANK($O23:$P23)=1,COUNTBLANK($Q23:$R23)=1,COUNTBLANK($S23:$T23)=1,COUNTBLANK($U23:$V23)=1,COUNTBLANK($W23:$AA23)=4),IF(Data!$B23&lt;&gt;"",Scoring!$K$7)+IF(Data!$C23&lt;&gt;"",Scoring!$K$8)+IF(Data!$D23&lt;&gt;"",Scoring!$K$9)+IF(Data!$E23&lt;&gt;"",Scoring!$K$10)+IF(Data!$F23&lt;&gt;"",Scoring!$K$11)+IF(Data!$G23&lt;&gt;"",Scoring!$K$12)+IF(Data!$H23&lt;&gt;"",Scoring!$K$13)+IF(Data!$I23&lt;&gt;"",Scoring!$K$14)+IF(Data!$J23&lt;&gt;"",Scoring!$K$15)+IF(Data!$K23&lt;&gt;"",Scoring!$K$16)+IF(Data!$L23&lt;&gt;"",Scoring!$K$17)+IF(Data!$M23&lt;&gt;"",Scoring!$K$18)+IF(Data!$N23&lt;&gt;"",Scoring!$K$19)+IF(Data!$O23&lt;&gt;"",Scoring!$K$20)+IF(Data!$P23&lt;&gt;"",Scoring!$K$21)+IF(Data!$Q23&lt;&gt;"",Scoring!$K$22)+IF(Data!$R23&lt;&gt;"",Scoring!$K$23)+IF(Data!$S23&lt;&gt;"",Scoring!$K$24)+IF(Data!AH23&lt;&gt;"",Scoring!$K$25)+IF(Data!$U23&lt;&gt;"",Scoring!$K$26)+IF(Data!$V23&lt;&gt;"",Scoring!$K$27)+IF(Data!$W23&lt;&gt;"",Scoring!$K$28)+IF(Data!$X23&lt;&gt;"",Scoring!$K$29)+IF(Data!$Y23&lt;&gt;"",Scoring!$K$30)+IF(Data!$Z23&lt;&gt;"",Scoring!$K$31)+IF(Data!$AA23&lt;&gt;"",Scoring!$K$32),"")</f>
        <v/>
      </c>
      <c r="AQ23" s="107" t="str">
        <f>IF(AP23&lt;&gt;"",LOOKUP(AP23,Likelihoods!$A$7:$A$107,Likelihoods!I$7:I$107),"")</f>
        <v/>
      </c>
      <c r="AR23" s="281" t="str">
        <f>IF(AND(COUNTBLANK($B23:$E23)=3,COUNTBLANK($F23:$H23)=2,COUNTBLANK($I23:$J23)=1,COUNTBLANK($K23:$L23)=1,COUNTBLANK($M23:$N23)=1,COUNTBLANK($O23:$P23)=1,COUNTBLANK($Q23:$R23)=1,COUNTBLANK($S23:$T23)=1,COUNTBLANK($U23:$V23)=1,COUNTBLANK($W23:$AA23)=4),IF(Data!$B23&lt;&gt;"",Scoring!$L$7)+IF(Data!$C23&lt;&gt;"",Scoring!$L$8)+IF(Data!$D23&lt;&gt;"",Scoring!$L$9)+IF(Data!$E23&lt;&gt;"",Scoring!$L$10)+IF(Data!$F23&lt;&gt;"",Scoring!$L$11)+IF(Data!$G23&lt;&gt;"",Scoring!$L$12)+IF(Data!$H23&lt;&gt;"",Scoring!$L$13)+IF(Data!$I23&lt;&gt;"",Scoring!$L$14)+IF(Data!$J23&lt;&gt;"",Scoring!$L$15)+IF(Data!$K23&lt;&gt;"",Scoring!$L$16)+IF(Data!$L23&lt;&gt;"",Scoring!$L$17)+IF(Data!$M23&lt;&gt;"",Scoring!$L$18)+IF(Data!$N23&lt;&gt;"",Scoring!$L$19)+IF(Data!$O23&lt;&gt;"",Scoring!$L$20)+IF(Data!$P23&lt;&gt;"",Scoring!$L$21)+IF(Data!$Q23&lt;&gt;"",Scoring!$L$22)+IF(Data!$R23&lt;&gt;"",Scoring!$L$23)+IF(Data!$S23&lt;&gt;"",Scoring!$L$24)+IF(Data!AJ23&lt;&gt;"",Scoring!$L$25)+IF(Data!$U23&lt;&gt;"",Scoring!$L$26)+IF(Data!$V23&lt;&gt;"",Scoring!$L$27)+IF(Data!$W23&lt;&gt;"",Scoring!$L$28)+IF(Data!$X23&lt;&gt;"",Scoring!$L$29)+IF(Data!$Y23&lt;&gt;"",Scoring!$L$30)+IF(Data!$Z23&lt;&gt;"",Scoring!$L$31)+IF(Data!$AA23&lt;&gt;"",Scoring!$L$32),"")</f>
        <v/>
      </c>
      <c r="AS23" s="105" t="str">
        <f>IF(AR23&lt;&gt;"",LOOKUP(AR23,Likelihoods!$A$7:$A$107,Likelihoods!J$7:J$107),"")</f>
        <v/>
      </c>
      <c r="AT23" s="108" t="str">
        <f>IF(AND(COUNTBLANK($B23:$E23)=3,COUNTBLANK($F23:$H23)=2,COUNTBLANK($I23:$J23)=1,COUNTBLANK($K23:$L23)=1,COUNTBLANK($M23:$N23)=1,COUNTBLANK($O23:$P23)=1,COUNTBLANK($Q23:$R23)=1,COUNTBLANK($S23:$T23)=1,COUNTBLANK($U23:$V23)=1,COUNTBLANK($W23:$AA23)=4),IF(Data!$B23&lt;&gt;"",Scoring!$M$7)+IF(Data!$C23&lt;&gt;"",Scoring!$M$8)+IF(Data!$D23&lt;&gt;"",Scoring!$M$9)+IF(Data!$E23&lt;&gt;"",Scoring!$M$10)+IF(Data!$F23&lt;&gt;"",Scoring!$M$11)+IF(Data!$G23&lt;&gt;"",Scoring!$M$12)+IF(Data!$H23&lt;&gt;"",Scoring!$M$13)+IF(Data!$I23&lt;&gt;"",Scoring!$M$14)+IF(Data!$J23&lt;&gt;"",Scoring!$M$15)+IF(Data!$K23&lt;&gt;"",Scoring!$M$16)+IF(Data!$L23&lt;&gt;"",Scoring!$M$17)+IF(Data!$M23&lt;&gt;"",Scoring!$M$18)+IF(Data!$N23&lt;&gt;"",Scoring!$M$19)+IF(Data!$O23&lt;&gt;"",Scoring!$M$20)+IF(Data!$P23&lt;&gt;"",Scoring!$M$21)+IF(Data!$Q23&lt;&gt;"",Scoring!$M$22)+IF(Data!$R23&lt;&gt;"",Scoring!$M$23)+IF(Data!$S23&lt;&gt;"",Scoring!$M$24)+IF(Data!T23&lt;&gt;"",Scoring!$M$25)+IF(Data!$U23&lt;&gt;"",Scoring!$M$26)+IF(Data!$V23&lt;&gt;"",Scoring!$M$27)+IF(Data!$W23&lt;&gt;"",Scoring!$M$28)+IF(Data!$X23&lt;&gt;"",Scoring!$M$29)+IF(Data!$Y23&lt;&gt;"",Scoring!$M$30)+IF(Data!$Z23&lt;&gt;"",Scoring!$M$31)+IF(Data!$AA23&lt;&gt;"",Scoring!$M$32),"")</f>
        <v/>
      </c>
      <c r="AU23" s="105" t="str">
        <f>IF(AT23&lt;&gt;"",LOOKUP(AT23,Likelihoods!$A$7:$A$107,Likelihoods!K$7:K$107),"")</f>
        <v/>
      </c>
      <c r="AV23" s="108" t="str">
        <f>IF(AND(COUNTBLANK($B23:$E23)=3,COUNTBLANK($F23:$H23)=2,COUNTBLANK($I23:$J23)=1,COUNTBLANK($K23:$L23)=1,COUNTBLANK($M23:$N23)=1,COUNTBLANK($O23:$P23)=1,COUNTBLANK($Q23:$R23)=1,COUNTBLANK($S23:$T23)=1,COUNTBLANK($U23:$V23)=1,COUNTBLANK($W23:$AA23)=4),IF(Data!$B23&lt;&gt;"",Scoring!$N$7)+IF(Data!$C23&lt;&gt;"",Scoring!$N$8)+IF(Data!$D23&lt;&gt;"",Scoring!$N$9)+IF(Data!$E23&lt;&gt;"",Scoring!$N$10)+IF(Data!$F23&lt;&gt;"",Scoring!$N$11)+IF(Data!$G23&lt;&gt;"",Scoring!$N$12)+IF(Data!$H23&lt;&gt;"",Scoring!$N$13)+IF(Data!$I23&lt;&gt;"",Scoring!$N$14)+IF(Data!$J23&lt;&gt;"",Scoring!$N$15)+IF(Data!$K23&lt;&gt;"",Scoring!$N$16)+IF(Data!$L23&lt;&gt;"",Scoring!$N$17)+IF(Data!$M23&lt;&gt;"",Scoring!$N$18)+IF(Data!$N23&lt;&gt;"",Scoring!$N$19)+IF(Data!$O23&lt;&gt;"",Scoring!$N$20)+IF(Data!$P23&lt;&gt;"",Scoring!$N$21)+IF(Data!$Q23&lt;&gt;"",Scoring!$N$22)+IF(Data!$R23&lt;&gt;"",Scoring!$N$23)+IF(Data!$S23&lt;&gt;"",Scoring!$N$24)+IF(Data!T23&lt;&gt;"",Scoring!$N$25)+IF(Data!$U23&lt;&gt;"",Scoring!$N$26)+IF(Data!$V23&lt;&gt;"",Scoring!$N$27)+IF(Data!$W23&lt;&gt;"",Scoring!$N$28)+IF(Data!$X23&lt;&gt;"",Scoring!$N$29)+IF(Data!$Y23&lt;&gt;"",Scoring!$N$30)+IF(Data!$Z23&lt;&gt;"",Scoring!$N$31)+IF(Data!$AA23&lt;&gt;"",Scoring!$N$32),"")</f>
        <v/>
      </c>
      <c r="AW23" s="106" t="str">
        <f>IF(AV23&lt;&gt;"",LOOKUP(AV23,Likelihoods!$A$7:$A$107,Likelihoods!L$7:L$107),"")</f>
        <v/>
      </c>
      <c r="AX23" s="104" t="str">
        <f>IF(AND(COUNTBLANK($B23:$E23)=3,COUNTBLANK($F23:$H23)=2,COUNTBLANK($I23:$J23)=1,COUNTBLANK($K23:$L23)=1,COUNTBLANK($M23:$N23)=1,COUNTBLANK($O23:$P23)=1,COUNTBLANK($Q23:$R23)=1,COUNTBLANK($S23:$T23)=1,COUNTBLANK($U23:$V23)=1,COUNTBLANK($W23:$AA23)=4),IF(Data!$B23&lt;&gt;"",Scoring!$O$7)+IF(Data!$C23&lt;&gt;"",Scoring!$O$8)+IF(Data!$D23&lt;&gt;"",Scoring!$O$9)+IF(Data!$E23&lt;&gt;"",Scoring!$O$10)+IF(Data!$F23&lt;&gt;"",Scoring!$O$11)+IF(Data!$G23&lt;&gt;"",Scoring!$O$12)+IF(Data!$H23&lt;&gt;"",Scoring!$O$13)+IF(Data!$I23&lt;&gt;"",Scoring!$O$14)+IF(Data!$J23&lt;&gt;"",Scoring!$O$15)+IF(Data!$K23&lt;&gt;"",Scoring!$O$16)+IF(Data!$L23&lt;&gt;"",Scoring!$O$17)+IF(Data!$M23&lt;&gt;"",Scoring!$O$18)+IF(Data!$N23&lt;&gt;"",Scoring!$O$19)+IF(Data!$O23&lt;&gt;"",Scoring!$O$20)+IF(Data!$P23&lt;&gt;"",Scoring!$O$21)+IF(Data!$Q23&lt;&gt;"",Scoring!$O$22)+IF(Data!$R23&lt;&gt;"",Scoring!$O$23)+IF(Data!$S23&lt;&gt;"",Scoring!$O$24)+IF(Data!T23&lt;&gt;"",Scoring!$O$25)+IF(Data!$U23&lt;&gt;"",Scoring!$O$26)+IF(Data!$V23&lt;&gt;"",Scoring!$O$27)+IF(Data!$W23&lt;&gt;"",Scoring!$O$28)+IF(Data!$X23&lt;&gt;"",Scoring!$O$29)+IF(Data!$Y23&lt;&gt;"",Scoring!$O$30)+IF(Data!$Z23&lt;&gt;"",Scoring!$O$31)+IF(Data!$AA23&lt;&gt;"",Scoring!$O$32),"")</f>
        <v/>
      </c>
      <c r="AY23" s="107" t="str">
        <f>IF(AX23&lt;&gt;"",LOOKUP(AX23,Likelihoods!$A$7:$A$107,Likelihoods!M$7:M$107),"")</f>
        <v/>
      </c>
      <c r="AZ23" s="108" t="str">
        <f>IF(AND(COUNTBLANK($B23:$E23)=3,COUNTBLANK($F23:$H23)=2,COUNTBLANK($I23:$J23)=1,COUNTBLANK($K23:$L23)=1,COUNTBLANK($M23:$N23)=1,COUNTBLANK($O23:$P23)=1,COUNTBLANK($Q23:$R23)=1,COUNTBLANK($S23:$T23)=1,COUNTBLANK($U23:$V23)=1,COUNTBLANK($W23:$AA23)=4),IF(Data!$B23&lt;&gt;"",Scoring!$P$7)+IF(Data!$C23&lt;&gt;"",Scoring!$P$8)+IF(Data!$D23&lt;&gt;"",Scoring!$P$9)+IF(Data!$E23&lt;&gt;"",Scoring!$P$10)+IF(Data!$F23&lt;&gt;"",Scoring!$P$11)+IF(Data!$G23&lt;&gt;"",Scoring!$P$12)+IF(Data!$H23&lt;&gt;"",Scoring!$P$13)+IF(Data!$I23&lt;&gt;"",Scoring!$P$14)+IF(Data!$J23&lt;&gt;"",Scoring!$P$15)+IF(Data!$K23&lt;&gt;"",Scoring!$P$16)+IF(Data!$L23&lt;&gt;"",Scoring!$P$17)+IF(Data!$M23&lt;&gt;"",Scoring!$P$18)+IF(Data!$N23&lt;&gt;"",Scoring!$P$19)+IF(Data!$O23&lt;&gt;"",Scoring!$P$20)+IF(Data!$P23&lt;&gt;"",Scoring!$P$21)+IF(Data!$Q23&lt;&gt;"",Scoring!$P$22)+IF(Data!$R23&lt;&gt;"",Scoring!$P$23)+IF(Data!$S23&lt;&gt;"",Scoring!$P$24)+IF(Data!T23&lt;&gt;"",Scoring!$P$25)+IF(Data!$U23&lt;&gt;"",Scoring!$P$26)+IF(Data!$V23&lt;&gt;"",Scoring!$P$27)+IF(Data!$W23&lt;&gt;"",Scoring!$P$28)+IF(Data!$X23&lt;&gt;"",Scoring!$P$29)+IF(Data!$Y23&lt;&gt;"",Scoring!$P$30)+IF(Data!$Z23&lt;&gt;"",Scoring!$P$31)+IF(Data!$AA23&lt;&gt;"",Scoring!$P$32),"")</f>
        <v/>
      </c>
      <c r="BA23" s="105" t="str">
        <f>IF(AZ23&lt;&gt;"",LOOKUP(AZ23,Likelihoods!$A$7:$A$107,Likelihoods!N$7:N$107),"")</f>
        <v/>
      </c>
      <c r="BB23" s="102" t="str">
        <f>IF(AND(COUNTBLANK($B23:$E23)=3,COUNTBLANK($F23:$H23)=2,COUNTBLANK($I23:$J23)=1,COUNTBLANK($K23:$L23)=1,COUNTBLANK($M23:$N23)=1,COUNTBLANK($O23:$P23)=1,COUNTBLANK($Q23:$R23)=1,COUNTBLANK($S23:$T23)=1,COUNTBLANK($U23:$V23)=1,COUNTBLANK($W23:$AA23)=4),IF(Data!$B23&lt;&gt;"",Scoring!$Q$7)+IF(Data!$C23&lt;&gt;"",Scoring!$Q$8)+IF(Data!$D23&lt;&gt;"",Scoring!$Q$9)+IF(Data!$E23&lt;&gt;"",Scoring!$Q$10)+IF(Data!$F23&lt;&gt;"",Scoring!$Q$11)+IF(Data!$G23&lt;&gt;"",Scoring!$Q$12)+IF(Data!$H23&lt;&gt;"",Scoring!$Q$13)+IF(Data!$I23&lt;&gt;"",Scoring!$Q$14)+IF(Data!$J23&lt;&gt;"",Scoring!$Q$15)+IF(Data!$K23&lt;&gt;"",Scoring!$Q$16)+IF(Data!$L23&lt;&gt;"",Scoring!$Q$17)+IF(Data!$M23&lt;&gt;"",Scoring!$Q$18)+IF(Data!$N23&lt;&gt;"",Scoring!$Q$19)+IF(Data!$O23&lt;&gt;"",Scoring!$Q$20)+IF(Data!$P23&lt;&gt;"",Scoring!$Q$21)+IF(Data!$Q23&lt;&gt;"",Scoring!$Q$22)+IF(Data!$R23&lt;&gt;"",Scoring!$Q$23)+IF(Data!$S23&lt;&gt;"",Scoring!$Q$24)+IF(Data!T23&lt;&gt;"",Scoring!$Q$25)+IF(Data!$U23&lt;&gt;"",Scoring!$Q$26)+IF(Data!$V23&lt;&gt;"",Scoring!$Q$27)+IF(Data!$W23&lt;&gt;"",Scoring!$Q$28)+IF(Data!$X23&lt;&gt;"",Scoring!$Q$29)+IF(Data!$Y23&lt;&gt;"",Scoring!$Q$30)+IF(Data!$Z23&lt;&gt;"",Scoring!$Q$31)+IF(Data!$AA23&lt;&gt;"",Scoring!$Q$32),"")</f>
        <v/>
      </c>
      <c r="BC23" s="107" t="str">
        <f>IF(BB23&lt;&gt;"",LOOKUP(BB23,Likelihoods!$A$7:$A$107,Likelihoods!O$7:O$107),"")</f>
        <v/>
      </c>
      <c r="BD23" s="104" t="str">
        <f>IF(AND(COUNTBLANK($B23:$E23)=3,COUNTBLANK($F23:$H23)=2,COUNTBLANK($I23:$J23)=1,COUNTBLANK($K23:$L23)=1,COUNTBLANK($M23:$N23)=1,COUNTBLANK($O23:$P23)=1,COUNTBLANK($Q23:$R23)=1,COUNTBLANK($S23:$T23)=1,COUNTBLANK($U23:$V23)=1,COUNTBLANK($W23:$AA23)=4),IF(Data!$B23&lt;&gt;"",Scoring!$R$7)+IF(Data!$C23&lt;&gt;"",Scoring!$R$8)+IF(Data!$D23&lt;&gt;"",Scoring!$R$9)+IF(Data!$E23&lt;&gt;"",Scoring!$R$10)+IF(Data!$F23&lt;&gt;"",Scoring!$R$11)+IF(Data!$G23&lt;&gt;"",Scoring!$R$12)+IF(Data!$H23&lt;&gt;"",Scoring!$R$13)+IF(Data!$I23&lt;&gt;"",Scoring!$R$14)+IF(Data!$J23&lt;&gt;"",Scoring!$R$15)+IF(Data!$K23&lt;&gt;"",Scoring!$R$16)+IF(Data!$L23&lt;&gt;"",Scoring!$R$17)+IF(Data!$M23&lt;&gt;"",Scoring!$R$18)+IF(Data!$N23&lt;&gt;"",Scoring!$R$19)+IF(Data!$O23&lt;&gt;"",Scoring!$R$20)+IF(Data!$P23&lt;&gt;"",Scoring!$R$21)+IF(Data!$Q23&lt;&gt;"",Scoring!$R$22)+IF(Data!$R23&lt;&gt;"",Scoring!$R$23)+IF(Data!$S23&lt;&gt;"",Scoring!$R$24)+IF(Data!T23&lt;&gt;"",Scoring!$R$25)+IF(Data!$U23&lt;&gt;"",Scoring!$R$26)+IF(Data!$V23&lt;&gt;"",Scoring!$R$27)+IF(Data!$W23&lt;&gt;"",Scoring!$R$28)+IF(Data!$X23&lt;&gt;"",Scoring!$R$29)+IF(Data!$Y23&lt;&gt;"",Scoring!$R$30)+IF(Data!$Z23&lt;&gt;"",Scoring!$R$31)+IF(Data!$AA23&lt;&gt;"",Scoring!$R$32),"")</f>
        <v/>
      </c>
      <c r="BE23" s="105" t="str">
        <f>IF(BD23&lt;&gt;"",LOOKUP(BD23,Likelihoods!$A$7:$A$107,Likelihoods!P$7:P$107),"")</f>
        <v/>
      </c>
      <c r="BF23" s="102" t="str">
        <f>IF(AND(COUNTBLANK($B23:$E23)=3,COUNTBLANK($F23:$H23)=2,COUNTBLANK($I23:$J23)=1,COUNTBLANK($K23:$L23)=1,COUNTBLANK($M23:$N23)=1,COUNTBLANK($O23:$P23)=1,COUNTBLANK($Q23:$R23)=1,COUNTBLANK($S23:$T23)=1,COUNTBLANK($U23:$V23)=1,COUNTBLANK($W23:$AA23)=4),IF(Data!$B23&lt;&gt;"",Scoring!$S$7)+IF(Data!$C23&lt;&gt;"",Scoring!$S$8)+IF(Data!$D23&lt;&gt;"",Scoring!$S$9)+IF(Data!$E23&lt;&gt;"",Scoring!$S$10)+IF(Data!$F23&lt;&gt;"",Scoring!$S$11)+IF(Data!$G23&lt;&gt;"",Scoring!$S$12)+IF(Data!$H23&lt;&gt;"",Scoring!$S$13)+IF(Data!$I23&lt;&gt;"",Scoring!$S$14)+IF(Data!$J23&lt;&gt;"",Scoring!$S$15)+IF(Data!$K23&lt;&gt;"",Scoring!$S$16)+IF(Data!$L23&lt;&gt;"",Scoring!$S$17)+IF(Data!$M23&lt;&gt;"",Scoring!$S$18)+IF(Data!$N23&lt;&gt;"",Scoring!$S$19)+IF(Data!$O23&lt;&gt;"",Scoring!$S$20)+IF(Data!$P23&lt;&gt;"",Scoring!$S$21)+IF(Data!$Q23&lt;&gt;"",Scoring!$S$22)+IF(Data!$R23&lt;&gt;"",Scoring!$S$23)+IF(Data!$S23&lt;&gt;"",Scoring!$S$24)+IF(Data!T23&lt;&gt;"",Scoring!$S$25)+IF(Data!$U23&lt;&gt;"",Scoring!$S$26)+IF(Data!$V23&lt;&gt;"",Scoring!$S$27)+IF(Data!$W23&lt;&gt;"",Scoring!$S$28)+IF(Data!$X23&lt;&gt;"",Scoring!$S$29)+IF(Data!$Y23&lt;&gt;"",Scoring!$S$30)+IF(Data!$Z23&lt;&gt;"",Scoring!$S$31)+IF(Data!$AA23&lt;&gt;"",Scoring!$S$32),"")</f>
        <v/>
      </c>
      <c r="BG23" s="107" t="str">
        <f>IF(BF23&lt;&gt;"",LOOKUP(BF23,Likelihoods!$A$7:$A$107,Likelihoods!Q$7:Q$107),"")</f>
        <v/>
      </c>
      <c r="BH23" s="108" t="str">
        <f>IF(AND(COUNTBLANK($B23:$E23)=3,COUNTBLANK($F23:$H23)=2,COUNTBLANK($I23:$J23)=1,COUNTBLANK($K23:$L23)=1,COUNTBLANK($M23:$N23)=1,COUNTBLANK($O23:$P23)=1,COUNTBLANK($Q23:$R23)=1,COUNTBLANK($S23:$T23)=1,COUNTBLANK($U23:$V23)=1,COUNTBLANK($W23:$AA23)=4),IF(Data!$B23&lt;&gt;"",Scoring!$T$7)+IF(Data!$C23&lt;&gt;"",Scoring!$T$8)+IF(Data!$D23&lt;&gt;"",Scoring!$T$9)+IF(Data!$E23&lt;&gt;"",Scoring!$T$10)+IF(Data!$F23&lt;&gt;"",Scoring!$T$11)+IF(Data!$G23&lt;&gt;"",Scoring!$T$12)+IF(Data!$H23&lt;&gt;"",Scoring!$T$13)+IF(Data!$I23&lt;&gt;"",Scoring!$T$14)+IF(Data!$J23&lt;&gt;"",Scoring!$T$15)+IF(Data!$K23&lt;&gt;"",Scoring!$T$16)+IF(Data!$L23&lt;&gt;"",Scoring!$T$17)+IF(Data!$M23&lt;&gt;"",Scoring!$T$18)+IF(Data!$N23&lt;&gt;"",Scoring!$T$19)+IF(Data!$O23&lt;&gt;"",Scoring!$T$20)+IF(Data!$P23&lt;&gt;"",Scoring!$T$21)+IF(Data!$Q23&lt;&gt;"",Scoring!$T$22)+IF(Data!$R23&lt;&gt;"",Scoring!$T$23)+IF(Data!$S23&lt;&gt;"",Scoring!$T$24)+IF(Data!T23&lt;&gt;"",Scoring!$T$25)+IF(Data!$U23&lt;&gt;"",Scoring!$T$26)+IF(Data!$V23&lt;&gt;"",Scoring!$T$27)+IF(Data!$W23&lt;&gt;"",Scoring!$T$28)+IF(Data!$X23&lt;&gt;"",Scoring!$T$29)+IF(Data!$Y23&lt;&gt;"",Scoring!$T$30)+IF(Data!$Z23&lt;&gt;"",Scoring!$T$31)+IF(Data!$AA23&lt;&gt;"",Scoring!$T$32),"")</f>
        <v/>
      </c>
      <c r="BI23" s="105" t="str">
        <f>IF(BH23&lt;&gt;"",LOOKUP(BH23,Likelihoods!$A$7:$A$107,Likelihoods!R$7:R$107),"")</f>
        <v/>
      </c>
      <c r="BJ23" s="108" t="str">
        <f>IF(AND(COUNTBLANK($B23:$E23)=3,COUNTBLANK($F23:$H23)=2,COUNTBLANK($I23:$J23)=1,COUNTBLANK($K23:$L23)=1,COUNTBLANK($M23:$N23)=1,COUNTBLANK($O23:$P23)=1,COUNTBLANK($Q23:$R23)=1,COUNTBLANK($S23:$T23)=1,COUNTBLANK($U23:$V23)=1,COUNTBLANK($W23:$AA23)=4),IF(Data!$B23&lt;&gt;"",Scoring!$U$7)+IF(Data!$C23&lt;&gt;"",Scoring!$U$8)+IF(Data!$D23&lt;&gt;"",Scoring!$U$9)+IF(Data!$E23&lt;&gt;"",Scoring!$U$10)+IF(Data!$F23&lt;&gt;"",Scoring!$U$11)+IF(Data!$G23&lt;&gt;"",Scoring!$U$12)+IF(Data!$H23&lt;&gt;"",Scoring!$U$13)+IF(Data!$I23&lt;&gt;"",Scoring!$U$14)+IF(Data!$J23&lt;&gt;"",Scoring!$U$15)+IF(Data!$K23&lt;&gt;"",Scoring!$U$16)+IF(Data!$L23&lt;&gt;"",Scoring!$U$17)+IF(Data!$M23&lt;&gt;"",Scoring!$U$18)+IF(Data!$N23&lt;&gt;"",Scoring!$U$19)+IF(Data!$O23&lt;&gt;"",Scoring!$U$20)+IF(Data!$P23&lt;&gt;"",Scoring!$U$21)+IF(Data!$Q23&lt;&gt;"",Scoring!$U$22)+IF(Data!$R23&lt;&gt;"",Scoring!$U$23)+IF(Data!$S23&lt;&gt;"",Scoring!$U$24)+IF(Data!T23&lt;&gt;"",Scoring!$U$25)+IF(Data!$U23&lt;&gt;"",Scoring!$U$26)+IF(Data!$V23&lt;&gt;"",Scoring!$U$27)+IF(Data!$W23&lt;&gt;"",Scoring!$U$28)+IF(Data!$X23&lt;&gt;"",Scoring!$U$29)+IF(Data!$Y23&lt;&gt;"",Scoring!$U$30)+IF(Data!$Z23&lt;&gt;"",Scoring!$U$31)+IF(Data!$AA23&lt;&gt;"",Scoring!$U$32),"")</f>
        <v/>
      </c>
      <c r="BK23" s="106" t="str">
        <f>IF(BJ23&lt;&gt;"",LOOKUP(BJ23,Likelihoods!$A$7:$A$107,Likelihoods!S$7:S$107),"")</f>
        <v/>
      </c>
      <c r="BL23" s="8"/>
      <c r="BM23" s="8"/>
      <c r="BN23" s="8"/>
      <c r="BO23" s="8"/>
      <c r="BP23" s="8"/>
      <c r="BQ23" s="8"/>
      <c r="BR23" s="8"/>
      <c r="BS23" s="8"/>
      <c r="BT23" s="8"/>
      <c r="BU23" s="8"/>
      <c r="BV23" s="8"/>
      <c r="BW23" s="8"/>
      <c r="BX23" s="8"/>
      <c r="BY23" s="8"/>
    </row>
    <row r="24" spans="1:77" ht="14.25" x14ac:dyDescent="0.2">
      <c r="A24" s="68"/>
      <c r="B24" s="101"/>
      <c r="C24" s="102"/>
      <c r="D24" s="102"/>
      <c r="E24" s="102"/>
      <c r="F24" s="101"/>
      <c r="G24" s="102"/>
      <c r="H24" s="103"/>
      <c r="I24" s="102"/>
      <c r="J24" s="102"/>
      <c r="K24" s="101"/>
      <c r="L24" s="103"/>
      <c r="M24" s="102"/>
      <c r="N24" s="103"/>
      <c r="O24" s="101"/>
      <c r="P24" s="103"/>
      <c r="Q24" s="102"/>
      <c r="R24" s="102"/>
      <c r="S24" s="101"/>
      <c r="T24" s="103"/>
      <c r="U24" s="101"/>
      <c r="V24" s="103"/>
      <c r="W24" s="102"/>
      <c r="X24" s="102"/>
      <c r="Y24" s="102"/>
      <c r="Z24" s="102"/>
      <c r="AA24" s="102"/>
      <c r="AB24" s="104" t="str">
        <f>IF(AND(COUNTBLANK($B24:$E24)=3,COUNTBLANK($F24:$H24)=2,COUNTBLANK($I24:$J24)=1,COUNTBLANK($K24:$L24)=1,COUNTBLANK($M24:$N24)=1,COUNTBLANK($O24:$P24)=1,COUNTBLANK($Q24:$R24)=1,COUNTBLANK($S24:$T24)=1,COUNTBLANK($U24:$V24)=1,COUNTBLANK($W24:$AA24)=4),IF(Data!$B24&lt;&gt;"",Scoring!$D$7)+IF(Data!$C24&lt;&gt;"",Scoring!$D$8)+IF(Data!$D24&lt;&gt;"",Scoring!$D$9)+IF(Data!$E24&lt;&gt;"",Scoring!$D$10)+IF(Data!$F24&lt;&gt;"",Scoring!$D$11)+IF(Data!$G24&lt;&gt;"",Scoring!$D$12)+IF(Data!$H24&lt;&gt;"",Scoring!$D$13)+IF(Data!$I24&lt;&gt;"",Scoring!$D$14)+IF(Data!$J24&lt;&gt;"",Scoring!$D$15)+IF(Data!$K24&lt;&gt;"",Scoring!$D$16)+IF(Data!$L24&lt;&gt;"",Scoring!$D$17)+IF(Data!$M24&lt;&gt;"",Scoring!$D$18)+IF(Data!$N24&lt;&gt;"",Scoring!$D$19)+IF(Data!$O24&lt;&gt;"",Scoring!$D$20)+IF(Data!$P24&lt;&gt;"",Scoring!$D$21)+IF(Data!$Q24&lt;&gt;"",Scoring!$D$22)+IF(Data!$R24&lt;&gt;"",Scoring!$D$23)+IF(Data!$S24&lt;&gt;"",Scoring!$D$24)+IF(Data!T24&lt;&gt;"",Scoring!$D$25)+IF(Data!$U24&lt;&gt;"",Scoring!$D$26)+IF(Data!$V24&lt;&gt;"",Scoring!$D$27)+IF(Data!$W24&lt;&gt;"",Scoring!$D$28)+IF(Data!$X24&lt;&gt;"",Scoring!$D$29)+IF(Data!$Y24&lt;&gt;"",Scoring!$D$30)+IF(Data!$Z24&lt;&gt;"",Scoring!$D$31)+IF(Data!$AA24&lt;&gt;"",Scoring!$D$32),"")</f>
        <v/>
      </c>
      <c r="AC24" s="105" t="str">
        <f>IF(AB24&lt;&gt;"",LOOKUP(AB24,Likelihoods!$A$7:$A$107,Likelihoods!B$7:B$107),"")</f>
        <v/>
      </c>
      <c r="AD24" s="264" t="str">
        <f>IF(AND(COUNTBLANK($B24:$E24)=3,COUNTBLANK($F24:$H24)=2,COUNTBLANK($I24:$J24)=1,COUNTBLANK($K24:$L24)=1,COUNTBLANK($M24:$N24)=1,COUNTBLANK($O24:$P24)=1,COUNTBLANK($Q24:$R24)=1,COUNTBLANK($S24:$T24)=1,COUNTBLANK($U24:$V24)=1,COUNTBLANK($W24:$AA24)=4),IF(Data!$B24&lt;&gt;"",Scoring!$E$7)+IF(Data!$C24&lt;&gt;"",Scoring!$E$8)+IF(Data!$D24&lt;&gt;"",Scoring!$E$9)+IF(Data!$E24&lt;&gt;"",Scoring!$E$10)+IF(Data!$F24&lt;&gt;"",Scoring!$E$11)+IF(Data!$G24&lt;&gt;"",Scoring!$E$12)+IF(Data!$H24&lt;&gt;"",Scoring!$E$13)+IF(Data!$I24&lt;&gt;"",Scoring!$E$14)+IF(Data!$J24&lt;&gt;"",Scoring!$E$15)+IF(Data!$K24&lt;&gt;"",Scoring!$E$16)+IF(Data!$L24&lt;&gt;"",Scoring!$E$17)+IF(Data!$M24&lt;&gt;"",Scoring!$E$18)+IF(Data!$N24&lt;&gt;"",Scoring!$E$19)+IF(Data!$O24&lt;&gt;"",Scoring!$E$20)+IF(Data!$P24&lt;&gt;"",Scoring!$E$21)+IF(Data!$Q24&lt;&gt;"",Scoring!$E$22)+IF(Data!$R24&lt;&gt;"",Scoring!$E$23)+IF(Data!$S24&lt;&gt;"",Scoring!$E$24)+IF(Data!V24&lt;&gt;"",Scoring!$E$25)+IF(Data!$U24&lt;&gt;"",Scoring!$E$26)+IF(Data!$V24&lt;&gt;"",Scoring!$E$27)+IF(Data!$W24&lt;&gt;"",Scoring!$E$28)+IF(Data!$X24&lt;&gt;"",Scoring!$E$29)+IF(Data!$Y24&lt;&gt;"",Scoring!$E$30)+IF(Data!$Z24&lt;&gt;"",Scoring!$E$31)+IF(Data!$AA24&lt;&gt;"",Scoring!$E$32),"")</f>
        <v/>
      </c>
      <c r="AE24" s="107" t="str">
        <f>IF(AD24&lt;&gt;"",LOOKUP(AD24,Likelihoods!$A$7:$A$107,Likelihoods!C$7:C$107),"")</f>
        <v/>
      </c>
      <c r="AF24" s="108" t="str">
        <f>IF(AND(COUNTBLANK($B24:$E24)=3,COUNTBLANK($F24:$H24)=2,COUNTBLANK($I24:$J24)=1,COUNTBLANK($K24:$L24)=1,COUNTBLANK($M24:$N24)=1,COUNTBLANK($O24:$P24)=1,COUNTBLANK($Q24:$R24)=1,COUNTBLANK($S24:$T24)=1,COUNTBLANK($U24:$V24)=1,COUNTBLANK($W24:$AA24)=4),IF(Data!$B24&lt;&gt;"",Scoring!$F$7)+IF(Data!$C24&lt;&gt;"",Scoring!$F$8)+IF(Data!$D24&lt;&gt;"",Scoring!$F$9)+IF(Data!$E24&lt;&gt;"",Scoring!$F$10)+IF(Data!$F24&lt;&gt;"",Scoring!$F$11)+IF(Data!$G24&lt;&gt;"",Scoring!$F$12)+IF(Data!$H24&lt;&gt;"",Scoring!$F$13)+IF(Data!$I24&lt;&gt;"",Scoring!$F$14)+IF(Data!$J24&lt;&gt;"",Scoring!$F$15)+IF(Data!$K24&lt;&gt;"",Scoring!$F$16)+IF(Data!$L24&lt;&gt;"",Scoring!$F$17)+IF(Data!$M24&lt;&gt;"",Scoring!$F$18)+IF(Data!$N24&lt;&gt;"",Scoring!$F$19)+IF(Data!$O24&lt;&gt;"",Scoring!$F$20)+IF(Data!$P24&lt;&gt;"",Scoring!$F$21)+IF(Data!$Q24&lt;&gt;"",Scoring!$F$22)+IF(Data!$R24&lt;&gt;"",Scoring!$F$23)+IF(Data!$S24&lt;&gt;"",Scoring!$F$24)+IF(Data!T24&lt;&gt;"",Scoring!$F$25)+IF(Data!$U24&lt;&gt;"",Scoring!$F$26)+IF(Data!$V24&lt;&gt;"",Scoring!$F$27)+IF(Data!$W24&lt;&gt;"",Scoring!$F$28)+IF(Data!$X24&lt;&gt;"",Scoring!$F$29)+IF(Data!$Y24&lt;&gt;"",Scoring!$F$30)+IF(Data!$Z24&lt;&gt;"",Scoring!$F$31)+IF(Data!$AA24&lt;&gt;"",Scoring!$F$32),"")</f>
        <v/>
      </c>
      <c r="AG24" s="105" t="str">
        <f>IF(AF24&lt;&gt;"",LOOKUP(AF24,Likelihoods!$A$7:$A$107,Likelihoods!D$7:D$107),"")</f>
        <v/>
      </c>
      <c r="AH24" s="108" t="str">
        <f>IF(AND(COUNTBLANK($B24:$E24)=3,COUNTBLANK($F24:$H24)=2,COUNTBLANK($I24:$J24)=1,COUNTBLANK($K24:$L24)=1,COUNTBLANK($M24:$N24)=1,COUNTBLANK($O24:$P24)=1,COUNTBLANK($Q24:$R24)=1,COUNTBLANK($S24:$T24)=1,COUNTBLANK($U24:$V24)=1,COUNTBLANK($W24:$AA24)=4),IF(Data!$B24&lt;&gt;"",Scoring!$G$7)+IF(Data!$C24&lt;&gt;"",Scoring!$G$8)+IF(Data!$D24&lt;&gt;"",Scoring!$G$9)+IF(Data!$E24&lt;&gt;"",Scoring!$G$10)+IF(Data!$F24&lt;&gt;"",Scoring!$G$11)+IF(Data!$G24&lt;&gt;"",Scoring!$G$12)+IF(Data!$H24&lt;&gt;"",Scoring!$G$13)+IF(Data!$I24&lt;&gt;"",Scoring!$G$14)+IF(Data!$J24&lt;&gt;"",Scoring!$G$15)+IF(Data!$K24&lt;&gt;"",Scoring!$G$16)+IF(Data!$L24&lt;&gt;"",Scoring!$G$17)+IF(Data!$M24&lt;&gt;"",Scoring!$G$18)+IF(Data!$N24&lt;&gt;"",Scoring!$G$19)+IF(Data!$O24&lt;&gt;"",Scoring!$G$20)+IF(Data!$P24&lt;&gt;"",Scoring!$G$21)+IF(Data!$Q24&lt;&gt;"",Scoring!$G$22)+IF(Data!$R24&lt;&gt;"",Scoring!$G$23)+IF(Data!$S24&lt;&gt;"",Scoring!$G$24)+IF(Data!T24&lt;&gt;"",Scoring!$G$25)+IF(Data!$U24&lt;&gt;"",Scoring!$G$26)+IF(Data!$V24&lt;&gt;"",Scoring!$G$27)+IF(Data!$W24&lt;&gt;"",Scoring!$G$28)+IF(Data!$X24&lt;&gt;"",Scoring!$G$29)+IF(Data!$Y24&lt;&gt;"",Scoring!$G$30)+IF(Data!$Z24&lt;&gt;"",Scoring!$G$31)+IF(Data!$AA24&lt;&gt;"",Scoring!$G$32),"")</f>
        <v/>
      </c>
      <c r="AI24" s="106" t="str">
        <f>IF(AH24&lt;&gt;"",LOOKUP(AH24,Likelihoods!$A$7:$A$107,Likelihoods!E$7:E$107),"")</f>
        <v/>
      </c>
      <c r="AJ24" s="104" t="str">
        <f>IF(AND(COUNTBLANK($B24:$E24)=3,COUNTBLANK($F24:$H24)=2,COUNTBLANK($I24:$J24)=1,COUNTBLANK($K24:$L24)=1,COUNTBLANK($M24:$N24)=1,COUNTBLANK($O24:$P24)=1,COUNTBLANK($Q24:$R24)=1,COUNTBLANK($S24:$T24)=1,COUNTBLANK($U24:$V24)=1,COUNTBLANK($W24:$AA24)=4),IF(Data!$B24&lt;&gt;"",Scoring!$H$7)+IF(Data!$C24&lt;&gt;"",Scoring!$H$8)+IF(Data!$D24&lt;&gt;"",Scoring!$H$9)+IF(Data!$E24&lt;&gt;"",Scoring!$H$10)+IF(Data!$F24&lt;&gt;"",Scoring!$H$11)+IF(Data!$G24&lt;&gt;"",Scoring!$H$12)+IF(Data!$H24&lt;&gt;"",Scoring!$H$13)+IF(Data!$I24&lt;&gt;"",Scoring!$H$14)+IF(Data!$J24&lt;&gt;"",Scoring!$H$15)+IF(Data!$K24&lt;&gt;"",Scoring!$H$16)+IF(Data!$L24&lt;&gt;"",Scoring!$H$17)+IF(Data!$M24&lt;&gt;"",Scoring!$H$18)+IF(Data!$N24&lt;&gt;"",Scoring!$H$19)+IF(Data!$O24&lt;&gt;"",Scoring!$H$20)+IF(Data!$P24&lt;&gt;"",Scoring!$H$21)+IF(Data!$Q24&lt;&gt;"",Scoring!$H$22)+IF(Data!$R24&lt;&gt;"",Scoring!$H$23)+IF(Data!$S24&lt;&gt;"",Scoring!$H$24)+IF(Data!T24&lt;&gt;"",Scoring!$H$25)+IF(Data!$U24&lt;&gt;"",Scoring!$H$26)+IF(Data!$V24&lt;&gt;"",Scoring!$H$27)+IF(Data!$W24&lt;&gt;"",Scoring!$H$28)+IF(Data!$X24&lt;&gt;"",Scoring!$H$29)+IF(Data!$Y24&lt;&gt;"",Scoring!$H$30)+IF(Data!$Z24&lt;&gt;"",Scoring!$H$31)+IF(Data!$AA24&lt;&gt;"",Scoring!$H$32),"")</f>
        <v/>
      </c>
      <c r="AK24" s="105" t="str">
        <f>IF(AJ24&lt;&gt;"",LOOKUP(AJ24,Likelihoods!$A$7:$A$107,Likelihoods!F$7:F$107),"")</f>
        <v/>
      </c>
      <c r="AL24" s="102" t="str">
        <f>IF(AND(COUNTBLANK($B24:$E24)=3,COUNTBLANK($F24:$H24)=2,COUNTBLANK($I24:$J24)=1,COUNTBLANK($K24:$L24)=1,COUNTBLANK($M24:$N24)=1,COUNTBLANK($O24:$P24)=1,COUNTBLANK($Q24:$R24)=1,COUNTBLANK($S24:$T24)=1,COUNTBLANK($U24:$V24)=1,COUNTBLANK($W24:$AA24)=4),IF(Data!$B24&lt;&gt;"",Scoring!$I$7)+IF(Data!$C24&lt;&gt;"",Scoring!$I$8)+IF(Data!$D24&lt;&gt;"",Scoring!$I$9)+IF(Data!$E24&lt;&gt;"",Scoring!$I$10)+IF(Data!$F24&lt;&gt;"",Scoring!$I$11)+IF(Data!$G24&lt;&gt;"",Scoring!$I$12)+IF(Data!$H24&lt;&gt;"",Scoring!$I$13)+IF(Data!$I24&lt;&gt;"",Scoring!$I$14)+IF(Data!$J24&lt;&gt;"",Scoring!$I$15)+IF(Data!$K24&lt;&gt;"",Scoring!$I$16)+IF(Data!$L24&lt;&gt;"",Scoring!$I$17)+IF(Data!$M24&lt;&gt;"",Scoring!$I$18)+IF(Data!$N24&lt;&gt;"",Scoring!$I$19)+IF(Data!$O24&lt;&gt;"",Scoring!$I$20)+IF(Data!$P24&lt;&gt;"",Scoring!$I$21)+IF(Data!$Q24&lt;&gt;"",Scoring!$I$22)+IF(Data!$R24&lt;&gt;"",Scoring!$I$23)+IF(Data!$S24&lt;&gt;"",Scoring!$I$24)+IF(Data!T24&lt;&gt;"",Scoring!$I$25)+IF(Data!$U24&lt;&gt;"",Scoring!$I$26)+IF(Data!$V24&lt;&gt;"",Scoring!$I$27)+IF(Data!$W24&lt;&gt;"",Scoring!$I$28)+IF(Data!$X24&lt;&gt;"",Scoring!$I$29)+IF(Data!$Y24&lt;&gt;"",Scoring!$I$30)+IF(Data!$Z24&lt;&gt;"",Scoring!$I$31)+IF(Data!$AA24&lt;&gt;"",Scoring!$I$32),"")</f>
        <v/>
      </c>
      <c r="AM24" s="107" t="str">
        <f>IF(AL24&lt;&gt;"",LOOKUP(AL24,Likelihoods!$A$7:$A$107,Likelihoods!G$7:G$107),"")</f>
        <v/>
      </c>
      <c r="AN24" s="281" t="str">
        <f>IF(AND(COUNTBLANK($B24:$E24)=3,COUNTBLANK($F24:$H24)=2,COUNTBLANK($I24:$J24)=1,COUNTBLANK($K24:$L24)=1,COUNTBLANK($M24:$N24)=1,COUNTBLANK($O24:$P24)=1,COUNTBLANK($Q24:$R24)=1,COUNTBLANK($S24:$T24)=1,COUNTBLANK($U24:$V24)=1,COUNTBLANK($W24:$AA24)=4),IF(Data!$B24&lt;&gt;"",Scoring!$J$7)+IF(Data!$C24&lt;&gt;"",Scoring!$J$8)+IF(Data!$D24&lt;&gt;"",Scoring!$J$9)+IF(Data!$E24&lt;&gt;"",Scoring!$J$10)+IF(Data!$F24&lt;&gt;"",Scoring!$J$11)+IF(Data!$G24&lt;&gt;"",Scoring!$J$12)+IF(Data!$H24&lt;&gt;"",Scoring!$J$13)+IF(Data!$I24&lt;&gt;"",Scoring!$J$14)+IF(Data!$J24&lt;&gt;"",Scoring!$J$15)+IF(Data!$K24&lt;&gt;"",Scoring!$J$16)+IF(Data!$L24&lt;&gt;"",Scoring!$J$17)+IF(Data!$M24&lt;&gt;"",Scoring!$J$18)+IF(Data!$N24&lt;&gt;"",Scoring!$J$19)+IF(Data!$O24&lt;&gt;"",Scoring!$J$20)+IF(Data!$P24&lt;&gt;"",Scoring!$J$21)+IF(Data!$Q24&lt;&gt;"",Scoring!$J$22)+IF(Data!$R24&lt;&gt;"",Scoring!$J$23)+IF(Data!$S24&lt;&gt;"",Scoring!$J$24)+IF(Data!AF24&lt;&gt;"",Scoring!$J$25)+IF(Data!$U24&lt;&gt;"",Scoring!$J$26)+IF(Data!$V24&lt;&gt;"",Scoring!$J$27)+IF(Data!$W24&lt;&gt;"",Scoring!$J$28)+IF(Data!$X24&lt;&gt;"",Scoring!$J$29)+IF(Data!$Y24&lt;&gt;"",Scoring!$J$30)+IF(Data!$Z24&lt;&gt;"",Scoring!$J$31)+IF(Data!$AA24&lt;&gt;"",Scoring!$J$32),"")</f>
        <v/>
      </c>
      <c r="AO24" s="276" t="str">
        <f>IF(AN24&lt;&gt;"",LOOKUP(AN24,Likelihoods!$A$7:$A$107,Likelihoods!H$7:H$107),"")</f>
        <v/>
      </c>
      <c r="AP24" s="264" t="str">
        <f>IF(AND(COUNTBLANK($B24:$E24)=3,COUNTBLANK($F24:$H24)=2,COUNTBLANK($I24:$J24)=1,COUNTBLANK($K24:$L24)=1,COUNTBLANK($M24:$N24)=1,COUNTBLANK($O24:$P24)=1,COUNTBLANK($Q24:$R24)=1,COUNTBLANK($S24:$T24)=1,COUNTBLANK($U24:$V24)=1,COUNTBLANK($W24:$AA24)=4),IF(Data!$B24&lt;&gt;"",Scoring!$K$7)+IF(Data!$C24&lt;&gt;"",Scoring!$K$8)+IF(Data!$D24&lt;&gt;"",Scoring!$K$9)+IF(Data!$E24&lt;&gt;"",Scoring!$K$10)+IF(Data!$F24&lt;&gt;"",Scoring!$K$11)+IF(Data!$G24&lt;&gt;"",Scoring!$K$12)+IF(Data!$H24&lt;&gt;"",Scoring!$K$13)+IF(Data!$I24&lt;&gt;"",Scoring!$K$14)+IF(Data!$J24&lt;&gt;"",Scoring!$K$15)+IF(Data!$K24&lt;&gt;"",Scoring!$K$16)+IF(Data!$L24&lt;&gt;"",Scoring!$K$17)+IF(Data!$M24&lt;&gt;"",Scoring!$K$18)+IF(Data!$N24&lt;&gt;"",Scoring!$K$19)+IF(Data!$O24&lt;&gt;"",Scoring!$K$20)+IF(Data!$P24&lt;&gt;"",Scoring!$K$21)+IF(Data!$Q24&lt;&gt;"",Scoring!$K$22)+IF(Data!$R24&lt;&gt;"",Scoring!$K$23)+IF(Data!$S24&lt;&gt;"",Scoring!$K$24)+IF(Data!AH24&lt;&gt;"",Scoring!$K$25)+IF(Data!$U24&lt;&gt;"",Scoring!$K$26)+IF(Data!$V24&lt;&gt;"",Scoring!$K$27)+IF(Data!$W24&lt;&gt;"",Scoring!$K$28)+IF(Data!$X24&lt;&gt;"",Scoring!$K$29)+IF(Data!$Y24&lt;&gt;"",Scoring!$K$30)+IF(Data!$Z24&lt;&gt;"",Scoring!$K$31)+IF(Data!$AA24&lt;&gt;"",Scoring!$K$32),"")</f>
        <v/>
      </c>
      <c r="AQ24" s="107" t="str">
        <f>IF(AP24&lt;&gt;"",LOOKUP(AP24,Likelihoods!$A$7:$A$107,Likelihoods!I$7:I$107),"")</f>
        <v/>
      </c>
      <c r="AR24" s="281" t="str">
        <f>IF(AND(COUNTBLANK($B24:$E24)=3,COUNTBLANK($F24:$H24)=2,COUNTBLANK($I24:$J24)=1,COUNTBLANK($K24:$L24)=1,COUNTBLANK($M24:$N24)=1,COUNTBLANK($O24:$P24)=1,COUNTBLANK($Q24:$R24)=1,COUNTBLANK($S24:$T24)=1,COUNTBLANK($U24:$V24)=1,COUNTBLANK($W24:$AA24)=4),IF(Data!$B24&lt;&gt;"",Scoring!$L$7)+IF(Data!$C24&lt;&gt;"",Scoring!$L$8)+IF(Data!$D24&lt;&gt;"",Scoring!$L$9)+IF(Data!$E24&lt;&gt;"",Scoring!$L$10)+IF(Data!$F24&lt;&gt;"",Scoring!$L$11)+IF(Data!$G24&lt;&gt;"",Scoring!$L$12)+IF(Data!$H24&lt;&gt;"",Scoring!$L$13)+IF(Data!$I24&lt;&gt;"",Scoring!$L$14)+IF(Data!$J24&lt;&gt;"",Scoring!$L$15)+IF(Data!$K24&lt;&gt;"",Scoring!$L$16)+IF(Data!$L24&lt;&gt;"",Scoring!$L$17)+IF(Data!$M24&lt;&gt;"",Scoring!$L$18)+IF(Data!$N24&lt;&gt;"",Scoring!$L$19)+IF(Data!$O24&lt;&gt;"",Scoring!$L$20)+IF(Data!$P24&lt;&gt;"",Scoring!$L$21)+IF(Data!$Q24&lt;&gt;"",Scoring!$L$22)+IF(Data!$R24&lt;&gt;"",Scoring!$L$23)+IF(Data!$S24&lt;&gt;"",Scoring!$L$24)+IF(Data!AJ24&lt;&gt;"",Scoring!$L$25)+IF(Data!$U24&lt;&gt;"",Scoring!$L$26)+IF(Data!$V24&lt;&gt;"",Scoring!$L$27)+IF(Data!$W24&lt;&gt;"",Scoring!$L$28)+IF(Data!$X24&lt;&gt;"",Scoring!$L$29)+IF(Data!$Y24&lt;&gt;"",Scoring!$L$30)+IF(Data!$Z24&lt;&gt;"",Scoring!$L$31)+IF(Data!$AA24&lt;&gt;"",Scoring!$L$32),"")</f>
        <v/>
      </c>
      <c r="AS24" s="105" t="str">
        <f>IF(AR24&lt;&gt;"",LOOKUP(AR24,Likelihoods!$A$7:$A$107,Likelihoods!J$7:J$107),"")</f>
        <v/>
      </c>
      <c r="AT24" s="108" t="str">
        <f>IF(AND(COUNTBLANK($B24:$E24)=3,COUNTBLANK($F24:$H24)=2,COUNTBLANK($I24:$J24)=1,COUNTBLANK($K24:$L24)=1,COUNTBLANK($M24:$N24)=1,COUNTBLANK($O24:$P24)=1,COUNTBLANK($Q24:$R24)=1,COUNTBLANK($S24:$T24)=1,COUNTBLANK($U24:$V24)=1,COUNTBLANK($W24:$AA24)=4),IF(Data!$B24&lt;&gt;"",Scoring!$M$7)+IF(Data!$C24&lt;&gt;"",Scoring!$M$8)+IF(Data!$D24&lt;&gt;"",Scoring!$M$9)+IF(Data!$E24&lt;&gt;"",Scoring!$M$10)+IF(Data!$F24&lt;&gt;"",Scoring!$M$11)+IF(Data!$G24&lt;&gt;"",Scoring!$M$12)+IF(Data!$H24&lt;&gt;"",Scoring!$M$13)+IF(Data!$I24&lt;&gt;"",Scoring!$M$14)+IF(Data!$J24&lt;&gt;"",Scoring!$M$15)+IF(Data!$K24&lt;&gt;"",Scoring!$M$16)+IF(Data!$L24&lt;&gt;"",Scoring!$M$17)+IF(Data!$M24&lt;&gt;"",Scoring!$M$18)+IF(Data!$N24&lt;&gt;"",Scoring!$M$19)+IF(Data!$O24&lt;&gt;"",Scoring!$M$20)+IF(Data!$P24&lt;&gt;"",Scoring!$M$21)+IF(Data!$Q24&lt;&gt;"",Scoring!$M$22)+IF(Data!$R24&lt;&gt;"",Scoring!$M$23)+IF(Data!$S24&lt;&gt;"",Scoring!$M$24)+IF(Data!T24&lt;&gt;"",Scoring!$M$25)+IF(Data!$U24&lt;&gt;"",Scoring!$M$26)+IF(Data!$V24&lt;&gt;"",Scoring!$M$27)+IF(Data!$W24&lt;&gt;"",Scoring!$M$28)+IF(Data!$X24&lt;&gt;"",Scoring!$M$29)+IF(Data!$Y24&lt;&gt;"",Scoring!$M$30)+IF(Data!$Z24&lt;&gt;"",Scoring!$M$31)+IF(Data!$AA24&lt;&gt;"",Scoring!$M$32),"")</f>
        <v/>
      </c>
      <c r="AU24" s="105" t="str">
        <f>IF(AT24&lt;&gt;"",LOOKUP(AT24,Likelihoods!$A$7:$A$107,Likelihoods!K$7:K$107),"")</f>
        <v/>
      </c>
      <c r="AV24" s="108" t="str">
        <f>IF(AND(COUNTBLANK($B24:$E24)=3,COUNTBLANK($F24:$H24)=2,COUNTBLANK($I24:$J24)=1,COUNTBLANK($K24:$L24)=1,COUNTBLANK($M24:$N24)=1,COUNTBLANK($O24:$P24)=1,COUNTBLANK($Q24:$R24)=1,COUNTBLANK($S24:$T24)=1,COUNTBLANK($U24:$V24)=1,COUNTBLANK($W24:$AA24)=4),IF(Data!$B24&lt;&gt;"",Scoring!$N$7)+IF(Data!$C24&lt;&gt;"",Scoring!$N$8)+IF(Data!$D24&lt;&gt;"",Scoring!$N$9)+IF(Data!$E24&lt;&gt;"",Scoring!$N$10)+IF(Data!$F24&lt;&gt;"",Scoring!$N$11)+IF(Data!$G24&lt;&gt;"",Scoring!$N$12)+IF(Data!$H24&lt;&gt;"",Scoring!$N$13)+IF(Data!$I24&lt;&gt;"",Scoring!$N$14)+IF(Data!$J24&lt;&gt;"",Scoring!$N$15)+IF(Data!$K24&lt;&gt;"",Scoring!$N$16)+IF(Data!$L24&lt;&gt;"",Scoring!$N$17)+IF(Data!$M24&lt;&gt;"",Scoring!$N$18)+IF(Data!$N24&lt;&gt;"",Scoring!$N$19)+IF(Data!$O24&lt;&gt;"",Scoring!$N$20)+IF(Data!$P24&lt;&gt;"",Scoring!$N$21)+IF(Data!$Q24&lt;&gt;"",Scoring!$N$22)+IF(Data!$R24&lt;&gt;"",Scoring!$N$23)+IF(Data!$S24&lt;&gt;"",Scoring!$N$24)+IF(Data!T24&lt;&gt;"",Scoring!$N$25)+IF(Data!$U24&lt;&gt;"",Scoring!$N$26)+IF(Data!$V24&lt;&gt;"",Scoring!$N$27)+IF(Data!$W24&lt;&gt;"",Scoring!$N$28)+IF(Data!$X24&lt;&gt;"",Scoring!$N$29)+IF(Data!$Y24&lt;&gt;"",Scoring!$N$30)+IF(Data!$Z24&lt;&gt;"",Scoring!$N$31)+IF(Data!$AA24&lt;&gt;"",Scoring!$N$32),"")</f>
        <v/>
      </c>
      <c r="AW24" s="106" t="str">
        <f>IF(AV24&lt;&gt;"",LOOKUP(AV24,Likelihoods!$A$7:$A$107,Likelihoods!L$7:L$107),"")</f>
        <v/>
      </c>
      <c r="AX24" s="104" t="str">
        <f>IF(AND(COUNTBLANK($B24:$E24)=3,COUNTBLANK($F24:$H24)=2,COUNTBLANK($I24:$J24)=1,COUNTBLANK($K24:$L24)=1,COUNTBLANK($M24:$N24)=1,COUNTBLANK($O24:$P24)=1,COUNTBLANK($Q24:$R24)=1,COUNTBLANK($S24:$T24)=1,COUNTBLANK($U24:$V24)=1,COUNTBLANK($W24:$AA24)=4),IF(Data!$B24&lt;&gt;"",Scoring!$O$7)+IF(Data!$C24&lt;&gt;"",Scoring!$O$8)+IF(Data!$D24&lt;&gt;"",Scoring!$O$9)+IF(Data!$E24&lt;&gt;"",Scoring!$O$10)+IF(Data!$F24&lt;&gt;"",Scoring!$O$11)+IF(Data!$G24&lt;&gt;"",Scoring!$O$12)+IF(Data!$H24&lt;&gt;"",Scoring!$O$13)+IF(Data!$I24&lt;&gt;"",Scoring!$O$14)+IF(Data!$J24&lt;&gt;"",Scoring!$O$15)+IF(Data!$K24&lt;&gt;"",Scoring!$O$16)+IF(Data!$L24&lt;&gt;"",Scoring!$O$17)+IF(Data!$M24&lt;&gt;"",Scoring!$O$18)+IF(Data!$N24&lt;&gt;"",Scoring!$O$19)+IF(Data!$O24&lt;&gt;"",Scoring!$O$20)+IF(Data!$P24&lt;&gt;"",Scoring!$O$21)+IF(Data!$Q24&lt;&gt;"",Scoring!$O$22)+IF(Data!$R24&lt;&gt;"",Scoring!$O$23)+IF(Data!$S24&lt;&gt;"",Scoring!$O$24)+IF(Data!T24&lt;&gt;"",Scoring!$O$25)+IF(Data!$U24&lt;&gt;"",Scoring!$O$26)+IF(Data!$V24&lt;&gt;"",Scoring!$O$27)+IF(Data!$W24&lt;&gt;"",Scoring!$O$28)+IF(Data!$X24&lt;&gt;"",Scoring!$O$29)+IF(Data!$Y24&lt;&gt;"",Scoring!$O$30)+IF(Data!$Z24&lt;&gt;"",Scoring!$O$31)+IF(Data!$AA24&lt;&gt;"",Scoring!$O$32),"")</f>
        <v/>
      </c>
      <c r="AY24" s="107" t="str">
        <f>IF(AX24&lt;&gt;"",LOOKUP(AX24,Likelihoods!$A$7:$A$107,Likelihoods!M$7:M$107),"")</f>
        <v/>
      </c>
      <c r="AZ24" s="108" t="str">
        <f>IF(AND(COUNTBLANK($B24:$E24)=3,COUNTBLANK($F24:$H24)=2,COUNTBLANK($I24:$J24)=1,COUNTBLANK($K24:$L24)=1,COUNTBLANK($M24:$N24)=1,COUNTBLANK($O24:$P24)=1,COUNTBLANK($Q24:$R24)=1,COUNTBLANK($S24:$T24)=1,COUNTBLANK($U24:$V24)=1,COUNTBLANK($W24:$AA24)=4),IF(Data!$B24&lt;&gt;"",Scoring!$P$7)+IF(Data!$C24&lt;&gt;"",Scoring!$P$8)+IF(Data!$D24&lt;&gt;"",Scoring!$P$9)+IF(Data!$E24&lt;&gt;"",Scoring!$P$10)+IF(Data!$F24&lt;&gt;"",Scoring!$P$11)+IF(Data!$G24&lt;&gt;"",Scoring!$P$12)+IF(Data!$H24&lt;&gt;"",Scoring!$P$13)+IF(Data!$I24&lt;&gt;"",Scoring!$P$14)+IF(Data!$J24&lt;&gt;"",Scoring!$P$15)+IF(Data!$K24&lt;&gt;"",Scoring!$P$16)+IF(Data!$L24&lt;&gt;"",Scoring!$P$17)+IF(Data!$M24&lt;&gt;"",Scoring!$P$18)+IF(Data!$N24&lt;&gt;"",Scoring!$P$19)+IF(Data!$O24&lt;&gt;"",Scoring!$P$20)+IF(Data!$P24&lt;&gt;"",Scoring!$P$21)+IF(Data!$Q24&lt;&gt;"",Scoring!$P$22)+IF(Data!$R24&lt;&gt;"",Scoring!$P$23)+IF(Data!$S24&lt;&gt;"",Scoring!$P$24)+IF(Data!T24&lt;&gt;"",Scoring!$P$25)+IF(Data!$U24&lt;&gt;"",Scoring!$P$26)+IF(Data!$V24&lt;&gt;"",Scoring!$P$27)+IF(Data!$W24&lt;&gt;"",Scoring!$P$28)+IF(Data!$X24&lt;&gt;"",Scoring!$P$29)+IF(Data!$Y24&lt;&gt;"",Scoring!$P$30)+IF(Data!$Z24&lt;&gt;"",Scoring!$P$31)+IF(Data!$AA24&lt;&gt;"",Scoring!$P$32),"")</f>
        <v/>
      </c>
      <c r="BA24" s="105" t="str">
        <f>IF(AZ24&lt;&gt;"",LOOKUP(AZ24,Likelihoods!$A$7:$A$107,Likelihoods!N$7:N$107),"")</f>
        <v/>
      </c>
      <c r="BB24" s="102" t="str">
        <f>IF(AND(COUNTBLANK($B24:$E24)=3,COUNTBLANK($F24:$H24)=2,COUNTBLANK($I24:$J24)=1,COUNTBLANK($K24:$L24)=1,COUNTBLANK($M24:$N24)=1,COUNTBLANK($O24:$P24)=1,COUNTBLANK($Q24:$R24)=1,COUNTBLANK($S24:$T24)=1,COUNTBLANK($U24:$V24)=1,COUNTBLANK($W24:$AA24)=4),IF(Data!$B24&lt;&gt;"",Scoring!$Q$7)+IF(Data!$C24&lt;&gt;"",Scoring!$Q$8)+IF(Data!$D24&lt;&gt;"",Scoring!$Q$9)+IF(Data!$E24&lt;&gt;"",Scoring!$Q$10)+IF(Data!$F24&lt;&gt;"",Scoring!$Q$11)+IF(Data!$G24&lt;&gt;"",Scoring!$Q$12)+IF(Data!$H24&lt;&gt;"",Scoring!$Q$13)+IF(Data!$I24&lt;&gt;"",Scoring!$Q$14)+IF(Data!$J24&lt;&gt;"",Scoring!$Q$15)+IF(Data!$K24&lt;&gt;"",Scoring!$Q$16)+IF(Data!$L24&lt;&gt;"",Scoring!$Q$17)+IF(Data!$M24&lt;&gt;"",Scoring!$Q$18)+IF(Data!$N24&lt;&gt;"",Scoring!$Q$19)+IF(Data!$O24&lt;&gt;"",Scoring!$Q$20)+IF(Data!$P24&lt;&gt;"",Scoring!$Q$21)+IF(Data!$Q24&lt;&gt;"",Scoring!$Q$22)+IF(Data!$R24&lt;&gt;"",Scoring!$Q$23)+IF(Data!$S24&lt;&gt;"",Scoring!$Q$24)+IF(Data!T24&lt;&gt;"",Scoring!$Q$25)+IF(Data!$U24&lt;&gt;"",Scoring!$Q$26)+IF(Data!$V24&lt;&gt;"",Scoring!$Q$27)+IF(Data!$W24&lt;&gt;"",Scoring!$Q$28)+IF(Data!$X24&lt;&gt;"",Scoring!$Q$29)+IF(Data!$Y24&lt;&gt;"",Scoring!$Q$30)+IF(Data!$Z24&lt;&gt;"",Scoring!$Q$31)+IF(Data!$AA24&lt;&gt;"",Scoring!$Q$32),"")</f>
        <v/>
      </c>
      <c r="BC24" s="107" t="str">
        <f>IF(BB24&lt;&gt;"",LOOKUP(BB24,Likelihoods!$A$7:$A$107,Likelihoods!O$7:O$107),"")</f>
        <v/>
      </c>
      <c r="BD24" s="104" t="str">
        <f>IF(AND(COUNTBLANK($B24:$E24)=3,COUNTBLANK($F24:$H24)=2,COUNTBLANK($I24:$J24)=1,COUNTBLANK($K24:$L24)=1,COUNTBLANK($M24:$N24)=1,COUNTBLANK($O24:$P24)=1,COUNTBLANK($Q24:$R24)=1,COUNTBLANK($S24:$T24)=1,COUNTBLANK($U24:$V24)=1,COUNTBLANK($W24:$AA24)=4),IF(Data!$B24&lt;&gt;"",Scoring!$R$7)+IF(Data!$C24&lt;&gt;"",Scoring!$R$8)+IF(Data!$D24&lt;&gt;"",Scoring!$R$9)+IF(Data!$E24&lt;&gt;"",Scoring!$R$10)+IF(Data!$F24&lt;&gt;"",Scoring!$R$11)+IF(Data!$G24&lt;&gt;"",Scoring!$R$12)+IF(Data!$H24&lt;&gt;"",Scoring!$R$13)+IF(Data!$I24&lt;&gt;"",Scoring!$R$14)+IF(Data!$J24&lt;&gt;"",Scoring!$R$15)+IF(Data!$K24&lt;&gt;"",Scoring!$R$16)+IF(Data!$L24&lt;&gt;"",Scoring!$R$17)+IF(Data!$M24&lt;&gt;"",Scoring!$R$18)+IF(Data!$N24&lt;&gt;"",Scoring!$R$19)+IF(Data!$O24&lt;&gt;"",Scoring!$R$20)+IF(Data!$P24&lt;&gt;"",Scoring!$R$21)+IF(Data!$Q24&lt;&gt;"",Scoring!$R$22)+IF(Data!$R24&lt;&gt;"",Scoring!$R$23)+IF(Data!$S24&lt;&gt;"",Scoring!$R$24)+IF(Data!T24&lt;&gt;"",Scoring!$R$25)+IF(Data!$U24&lt;&gt;"",Scoring!$R$26)+IF(Data!$V24&lt;&gt;"",Scoring!$R$27)+IF(Data!$W24&lt;&gt;"",Scoring!$R$28)+IF(Data!$X24&lt;&gt;"",Scoring!$R$29)+IF(Data!$Y24&lt;&gt;"",Scoring!$R$30)+IF(Data!$Z24&lt;&gt;"",Scoring!$R$31)+IF(Data!$AA24&lt;&gt;"",Scoring!$R$32),"")</f>
        <v/>
      </c>
      <c r="BE24" s="105" t="str">
        <f>IF(BD24&lt;&gt;"",LOOKUP(BD24,Likelihoods!$A$7:$A$107,Likelihoods!P$7:P$107),"")</f>
        <v/>
      </c>
      <c r="BF24" s="102" t="str">
        <f>IF(AND(COUNTBLANK($B24:$E24)=3,COUNTBLANK($F24:$H24)=2,COUNTBLANK($I24:$J24)=1,COUNTBLANK($K24:$L24)=1,COUNTBLANK($M24:$N24)=1,COUNTBLANK($O24:$P24)=1,COUNTBLANK($Q24:$R24)=1,COUNTBLANK($S24:$T24)=1,COUNTBLANK($U24:$V24)=1,COUNTBLANK($W24:$AA24)=4),IF(Data!$B24&lt;&gt;"",Scoring!$S$7)+IF(Data!$C24&lt;&gt;"",Scoring!$S$8)+IF(Data!$D24&lt;&gt;"",Scoring!$S$9)+IF(Data!$E24&lt;&gt;"",Scoring!$S$10)+IF(Data!$F24&lt;&gt;"",Scoring!$S$11)+IF(Data!$G24&lt;&gt;"",Scoring!$S$12)+IF(Data!$H24&lt;&gt;"",Scoring!$S$13)+IF(Data!$I24&lt;&gt;"",Scoring!$S$14)+IF(Data!$J24&lt;&gt;"",Scoring!$S$15)+IF(Data!$K24&lt;&gt;"",Scoring!$S$16)+IF(Data!$L24&lt;&gt;"",Scoring!$S$17)+IF(Data!$M24&lt;&gt;"",Scoring!$S$18)+IF(Data!$N24&lt;&gt;"",Scoring!$S$19)+IF(Data!$O24&lt;&gt;"",Scoring!$S$20)+IF(Data!$P24&lt;&gt;"",Scoring!$S$21)+IF(Data!$Q24&lt;&gt;"",Scoring!$S$22)+IF(Data!$R24&lt;&gt;"",Scoring!$S$23)+IF(Data!$S24&lt;&gt;"",Scoring!$S$24)+IF(Data!T24&lt;&gt;"",Scoring!$S$25)+IF(Data!$U24&lt;&gt;"",Scoring!$S$26)+IF(Data!$V24&lt;&gt;"",Scoring!$S$27)+IF(Data!$W24&lt;&gt;"",Scoring!$S$28)+IF(Data!$X24&lt;&gt;"",Scoring!$S$29)+IF(Data!$Y24&lt;&gt;"",Scoring!$S$30)+IF(Data!$Z24&lt;&gt;"",Scoring!$S$31)+IF(Data!$AA24&lt;&gt;"",Scoring!$S$32),"")</f>
        <v/>
      </c>
      <c r="BG24" s="107" t="str">
        <f>IF(BF24&lt;&gt;"",LOOKUP(BF24,Likelihoods!$A$7:$A$107,Likelihoods!Q$7:Q$107),"")</f>
        <v/>
      </c>
      <c r="BH24" s="108" t="str">
        <f>IF(AND(COUNTBLANK($B24:$E24)=3,COUNTBLANK($F24:$H24)=2,COUNTBLANK($I24:$J24)=1,COUNTBLANK($K24:$L24)=1,COUNTBLANK($M24:$N24)=1,COUNTBLANK($O24:$P24)=1,COUNTBLANK($Q24:$R24)=1,COUNTBLANK($S24:$T24)=1,COUNTBLANK($U24:$V24)=1,COUNTBLANK($W24:$AA24)=4),IF(Data!$B24&lt;&gt;"",Scoring!$T$7)+IF(Data!$C24&lt;&gt;"",Scoring!$T$8)+IF(Data!$D24&lt;&gt;"",Scoring!$T$9)+IF(Data!$E24&lt;&gt;"",Scoring!$T$10)+IF(Data!$F24&lt;&gt;"",Scoring!$T$11)+IF(Data!$G24&lt;&gt;"",Scoring!$T$12)+IF(Data!$H24&lt;&gt;"",Scoring!$T$13)+IF(Data!$I24&lt;&gt;"",Scoring!$T$14)+IF(Data!$J24&lt;&gt;"",Scoring!$T$15)+IF(Data!$K24&lt;&gt;"",Scoring!$T$16)+IF(Data!$L24&lt;&gt;"",Scoring!$T$17)+IF(Data!$M24&lt;&gt;"",Scoring!$T$18)+IF(Data!$N24&lt;&gt;"",Scoring!$T$19)+IF(Data!$O24&lt;&gt;"",Scoring!$T$20)+IF(Data!$P24&lt;&gt;"",Scoring!$T$21)+IF(Data!$Q24&lt;&gt;"",Scoring!$T$22)+IF(Data!$R24&lt;&gt;"",Scoring!$T$23)+IF(Data!$S24&lt;&gt;"",Scoring!$T$24)+IF(Data!T24&lt;&gt;"",Scoring!$T$25)+IF(Data!$U24&lt;&gt;"",Scoring!$T$26)+IF(Data!$V24&lt;&gt;"",Scoring!$T$27)+IF(Data!$W24&lt;&gt;"",Scoring!$T$28)+IF(Data!$X24&lt;&gt;"",Scoring!$T$29)+IF(Data!$Y24&lt;&gt;"",Scoring!$T$30)+IF(Data!$Z24&lt;&gt;"",Scoring!$T$31)+IF(Data!$AA24&lt;&gt;"",Scoring!$T$32),"")</f>
        <v/>
      </c>
      <c r="BI24" s="105" t="str">
        <f>IF(BH24&lt;&gt;"",LOOKUP(BH24,Likelihoods!$A$7:$A$107,Likelihoods!R$7:R$107),"")</f>
        <v/>
      </c>
      <c r="BJ24" s="108" t="str">
        <f>IF(AND(COUNTBLANK($B24:$E24)=3,COUNTBLANK($F24:$H24)=2,COUNTBLANK($I24:$J24)=1,COUNTBLANK($K24:$L24)=1,COUNTBLANK($M24:$N24)=1,COUNTBLANK($O24:$P24)=1,COUNTBLANK($Q24:$R24)=1,COUNTBLANK($S24:$T24)=1,COUNTBLANK($U24:$V24)=1,COUNTBLANK($W24:$AA24)=4),IF(Data!$B24&lt;&gt;"",Scoring!$U$7)+IF(Data!$C24&lt;&gt;"",Scoring!$U$8)+IF(Data!$D24&lt;&gt;"",Scoring!$U$9)+IF(Data!$E24&lt;&gt;"",Scoring!$U$10)+IF(Data!$F24&lt;&gt;"",Scoring!$U$11)+IF(Data!$G24&lt;&gt;"",Scoring!$U$12)+IF(Data!$H24&lt;&gt;"",Scoring!$U$13)+IF(Data!$I24&lt;&gt;"",Scoring!$U$14)+IF(Data!$J24&lt;&gt;"",Scoring!$U$15)+IF(Data!$K24&lt;&gt;"",Scoring!$U$16)+IF(Data!$L24&lt;&gt;"",Scoring!$U$17)+IF(Data!$M24&lt;&gt;"",Scoring!$U$18)+IF(Data!$N24&lt;&gt;"",Scoring!$U$19)+IF(Data!$O24&lt;&gt;"",Scoring!$U$20)+IF(Data!$P24&lt;&gt;"",Scoring!$U$21)+IF(Data!$Q24&lt;&gt;"",Scoring!$U$22)+IF(Data!$R24&lt;&gt;"",Scoring!$U$23)+IF(Data!$S24&lt;&gt;"",Scoring!$U$24)+IF(Data!T24&lt;&gt;"",Scoring!$U$25)+IF(Data!$U24&lt;&gt;"",Scoring!$U$26)+IF(Data!$V24&lt;&gt;"",Scoring!$U$27)+IF(Data!$W24&lt;&gt;"",Scoring!$U$28)+IF(Data!$X24&lt;&gt;"",Scoring!$U$29)+IF(Data!$Y24&lt;&gt;"",Scoring!$U$30)+IF(Data!$Z24&lt;&gt;"",Scoring!$U$31)+IF(Data!$AA24&lt;&gt;"",Scoring!$U$32),"")</f>
        <v/>
      </c>
      <c r="BK24" s="106" t="str">
        <f>IF(BJ24&lt;&gt;"",LOOKUP(BJ24,Likelihoods!$A$7:$A$107,Likelihoods!S$7:S$107),"")</f>
        <v/>
      </c>
      <c r="BL24" s="8"/>
      <c r="BM24" s="8"/>
      <c r="BN24" s="8"/>
      <c r="BO24" s="8"/>
      <c r="BP24" s="8"/>
      <c r="BQ24" s="8"/>
      <c r="BR24" s="8"/>
      <c r="BS24" s="8"/>
      <c r="BT24" s="8"/>
      <c r="BU24" s="8"/>
      <c r="BV24" s="8"/>
      <c r="BW24" s="8"/>
      <c r="BX24" s="8"/>
      <c r="BY24" s="8"/>
    </row>
    <row r="25" spans="1:77" ht="14.25" x14ac:dyDescent="0.2">
      <c r="A25" s="68"/>
      <c r="B25" s="101"/>
      <c r="C25" s="102"/>
      <c r="D25" s="102"/>
      <c r="E25" s="102"/>
      <c r="F25" s="101"/>
      <c r="G25" s="102"/>
      <c r="H25" s="103"/>
      <c r="I25" s="102"/>
      <c r="J25" s="102"/>
      <c r="K25" s="101"/>
      <c r="L25" s="103"/>
      <c r="M25" s="102"/>
      <c r="N25" s="103"/>
      <c r="O25" s="101"/>
      <c r="P25" s="103"/>
      <c r="Q25" s="102"/>
      <c r="R25" s="102"/>
      <c r="S25" s="101"/>
      <c r="T25" s="103"/>
      <c r="U25" s="101"/>
      <c r="V25" s="103"/>
      <c r="W25" s="102"/>
      <c r="X25" s="102"/>
      <c r="Y25" s="102"/>
      <c r="Z25" s="102"/>
      <c r="AA25" s="102"/>
      <c r="AB25" s="104" t="str">
        <f>IF(AND(COUNTBLANK($B25:$E25)=3,COUNTBLANK($F25:$H25)=2,COUNTBLANK($I25:$J25)=1,COUNTBLANK($K25:$L25)=1,COUNTBLANK($M25:$N25)=1,COUNTBLANK($O25:$P25)=1,COUNTBLANK($Q25:$R25)=1,COUNTBLANK($S25:$T25)=1,COUNTBLANK($U25:$V25)=1,COUNTBLANK($W25:$AA25)=4),IF(Data!$B25&lt;&gt;"",Scoring!$D$7)+IF(Data!$C25&lt;&gt;"",Scoring!$D$8)+IF(Data!$D25&lt;&gt;"",Scoring!$D$9)+IF(Data!$E25&lt;&gt;"",Scoring!$D$10)+IF(Data!$F25&lt;&gt;"",Scoring!$D$11)+IF(Data!$G25&lt;&gt;"",Scoring!$D$12)+IF(Data!$H25&lt;&gt;"",Scoring!$D$13)+IF(Data!$I25&lt;&gt;"",Scoring!$D$14)+IF(Data!$J25&lt;&gt;"",Scoring!$D$15)+IF(Data!$K25&lt;&gt;"",Scoring!$D$16)+IF(Data!$L25&lt;&gt;"",Scoring!$D$17)+IF(Data!$M25&lt;&gt;"",Scoring!$D$18)+IF(Data!$N25&lt;&gt;"",Scoring!$D$19)+IF(Data!$O25&lt;&gt;"",Scoring!$D$20)+IF(Data!$P25&lt;&gt;"",Scoring!$D$21)+IF(Data!$Q25&lt;&gt;"",Scoring!$D$22)+IF(Data!$R25&lt;&gt;"",Scoring!$D$23)+IF(Data!$S25&lt;&gt;"",Scoring!$D$24)+IF(Data!T25&lt;&gt;"",Scoring!$D$25)+IF(Data!$U25&lt;&gt;"",Scoring!$D$26)+IF(Data!$V25&lt;&gt;"",Scoring!$D$27)+IF(Data!$W25&lt;&gt;"",Scoring!$D$28)+IF(Data!$X25&lt;&gt;"",Scoring!$D$29)+IF(Data!$Y25&lt;&gt;"",Scoring!$D$30)+IF(Data!$Z25&lt;&gt;"",Scoring!$D$31)+IF(Data!$AA25&lt;&gt;"",Scoring!$D$32),"")</f>
        <v/>
      </c>
      <c r="AC25" s="105" t="str">
        <f>IF(AB25&lt;&gt;"",LOOKUP(AB25,Likelihoods!$A$7:$A$107,Likelihoods!B$7:B$107),"")</f>
        <v/>
      </c>
      <c r="AD25" s="264" t="str">
        <f>IF(AND(COUNTBLANK($B25:$E25)=3,COUNTBLANK($F25:$H25)=2,COUNTBLANK($I25:$J25)=1,COUNTBLANK($K25:$L25)=1,COUNTBLANK($M25:$N25)=1,COUNTBLANK($O25:$P25)=1,COUNTBLANK($Q25:$R25)=1,COUNTBLANK($S25:$T25)=1,COUNTBLANK($U25:$V25)=1,COUNTBLANK($W25:$AA25)=4),IF(Data!$B25&lt;&gt;"",Scoring!$E$7)+IF(Data!$C25&lt;&gt;"",Scoring!$E$8)+IF(Data!$D25&lt;&gt;"",Scoring!$E$9)+IF(Data!$E25&lt;&gt;"",Scoring!$E$10)+IF(Data!$F25&lt;&gt;"",Scoring!$E$11)+IF(Data!$G25&lt;&gt;"",Scoring!$E$12)+IF(Data!$H25&lt;&gt;"",Scoring!$E$13)+IF(Data!$I25&lt;&gt;"",Scoring!$E$14)+IF(Data!$J25&lt;&gt;"",Scoring!$E$15)+IF(Data!$K25&lt;&gt;"",Scoring!$E$16)+IF(Data!$L25&lt;&gt;"",Scoring!$E$17)+IF(Data!$M25&lt;&gt;"",Scoring!$E$18)+IF(Data!$N25&lt;&gt;"",Scoring!$E$19)+IF(Data!$O25&lt;&gt;"",Scoring!$E$20)+IF(Data!$P25&lt;&gt;"",Scoring!$E$21)+IF(Data!$Q25&lt;&gt;"",Scoring!$E$22)+IF(Data!$R25&lt;&gt;"",Scoring!$E$23)+IF(Data!$S25&lt;&gt;"",Scoring!$E$24)+IF(Data!V25&lt;&gt;"",Scoring!$E$25)+IF(Data!$U25&lt;&gt;"",Scoring!$E$26)+IF(Data!$V25&lt;&gt;"",Scoring!$E$27)+IF(Data!$W25&lt;&gt;"",Scoring!$E$28)+IF(Data!$X25&lt;&gt;"",Scoring!$E$29)+IF(Data!$Y25&lt;&gt;"",Scoring!$E$30)+IF(Data!$Z25&lt;&gt;"",Scoring!$E$31)+IF(Data!$AA25&lt;&gt;"",Scoring!$E$32),"")</f>
        <v/>
      </c>
      <c r="AE25" s="107" t="str">
        <f>IF(AD25&lt;&gt;"",LOOKUP(AD25,Likelihoods!$A$7:$A$107,Likelihoods!C$7:C$107),"")</f>
        <v/>
      </c>
      <c r="AF25" s="108" t="str">
        <f>IF(AND(COUNTBLANK($B25:$E25)=3,COUNTBLANK($F25:$H25)=2,COUNTBLANK($I25:$J25)=1,COUNTBLANK($K25:$L25)=1,COUNTBLANK($M25:$N25)=1,COUNTBLANK($O25:$P25)=1,COUNTBLANK($Q25:$R25)=1,COUNTBLANK($S25:$T25)=1,COUNTBLANK($U25:$V25)=1,COUNTBLANK($W25:$AA25)=4),IF(Data!$B25&lt;&gt;"",Scoring!$F$7)+IF(Data!$C25&lt;&gt;"",Scoring!$F$8)+IF(Data!$D25&lt;&gt;"",Scoring!$F$9)+IF(Data!$E25&lt;&gt;"",Scoring!$F$10)+IF(Data!$F25&lt;&gt;"",Scoring!$F$11)+IF(Data!$G25&lt;&gt;"",Scoring!$F$12)+IF(Data!$H25&lt;&gt;"",Scoring!$F$13)+IF(Data!$I25&lt;&gt;"",Scoring!$F$14)+IF(Data!$J25&lt;&gt;"",Scoring!$F$15)+IF(Data!$K25&lt;&gt;"",Scoring!$F$16)+IF(Data!$L25&lt;&gt;"",Scoring!$F$17)+IF(Data!$M25&lt;&gt;"",Scoring!$F$18)+IF(Data!$N25&lt;&gt;"",Scoring!$F$19)+IF(Data!$O25&lt;&gt;"",Scoring!$F$20)+IF(Data!$P25&lt;&gt;"",Scoring!$F$21)+IF(Data!$Q25&lt;&gt;"",Scoring!$F$22)+IF(Data!$R25&lt;&gt;"",Scoring!$F$23)+IF(Data!$S25&lt;&gt;"",Scoring!$F$24)+IF(Data!T25&lt;&gt;"",Scoring!$F$25)+IF(Data!$U25&lt;&gt;"",Scoring!$F$26)+IF(Data!$V25&lt;&gt;"",Scoring!$F$27)+IF(Data!$W25&lt;&gt;"",Scoring!$F$28)+IF(Data!$X25&lt;&gt;"",Scoring!$F$29)+IF(Data!$Y25&lt;&gt;"",Scoring!$F$30)+IF(Data!$Z25&lt;&gt;"",Scoring!$F$31)+IF(Data!$AA25&lt;&gt;"",Scoring!$F$32),"")</f>
        <v/>
      </c>
      <c r="AG25" s="105" t="str">
        <f>IF(AF25&lt;&gt;"",LOOKUP(AF25,Likelihoods!$A$7:$A$107,Likelihoods!D$7:D$107),"")</f>
        <v/>
      </c>
      <c r="AH25" s="108" t="str">
        <f>IF(AND(COUNTBLANK($B25:$E25)=3,COUNTBLANK($F25:$H25)=2,COUNTBLANK($I25:$J25)=1,COUNTBLANK($K25:$L25)=1,COUNTBLANK($M25:$N25)=1,COUNTBLANK($O25:$P25)=1,COUNTBLANK($Q25:$R25)=1,COUNTBLANK($S25:$T25)=1,COUNTBLANK($U25:$V25)=1,COUNTBLANK($W25:$AA25)=4),IF(Data!$B25&lt;&gt;"",Scoring!$G$7)+IF(Data!$C25&lt;&gt;"",Scoring!$G$8)+IF(Data!$D25&lt;&gt;"",Scoring!$G$9)+IF(Data!$E25&lt;&gt;"",Scoring!$G$10)+IF(Data!$F25&lt;&gt;"",Scoring!$G$11)+IF(Data!$G25&lt;&gt;"",Scoring!$G$12)+IF(Data!$H25&lt;&gt;"",Scoring!$G$13)+IF(Data!$I25&lt;&gt;"",Scoring!$G$14)+IF(Data!$J25&lt;&gt;"",Scoring!$G$15)+IF(Data!$K25&lt;&gt;"",Scoring!$G$16)+IF(Data!$L25&lt;&gt;"",Scoring!$G$17)+IF(Data!$M25&lt;&gt;"",Scoring!$G$18)+IF(Data!$N25&lt;&gt;"",Scoring!$G$19)+IF(Data!$O25&lt;&gt;"",Scoring!$G$20)+IF(Data!$P25&lt;&gt;"",Scoring!$G$21)+IF(Data!$Q25&lt;&gt;"",Scoring!$G$22)+IF(Data!$R25&lt;&gt;"",Scoring!$G$23)+IF(Data!$S25&lt;&gt;"",Scoring!$G$24)+IF(Data!T25&lt;&gt;"",Scoring!$G$25)+IF(Data!$U25&lt;&gt;"",Scoring!$G$26)+IF(Data!$V25&lt;&gt;"",Scoring!$G$27)+IF(Data!$W25&lt;&gt;"",Scoring!$G$28)+IF(Data!$X25&lt;&gt;"",Scoring!$G$29)+IF(Data!$Y25&lt;&gt;"",Scoring!$G$30)+IF(Data!$Z25&lt;&gt;"",Scoring!$G$31)+IF(Data!$AA25&lt;&gt;"",Scoring!$G$32),"")</f>
        <v/>
      </c>
      <c r="AI25" s="106" t="str">
        <f>IF(AH25&lt;&gt;"",LOOKUP(AH25,Likelihoods!$A$7:$A$107,Likelihoods!E$7:E$107),"")</f>
        <v/>
      </c>
      <c r="AJ25" s="104" t="str">
        <f>IF(AND(COUNTBLANK($B25:$E25)=3,COUNTBLANK($F25:$H25)=2,COUNTBLANK($I25:$J25)=1,COUNTBLANK($K25:$L25)=1,COUNTBLANK($M25:$N25)=1,COUNTBLANK($O25:$P25)=1,COUNTBLANK($Q25:$R25)=1,COUNTBLANK($S25:$T25)=1,COUNTBLANK($U25:$V25)=1,COUNTBLANK($W25:$AA25)=4),IF(Data!$B25&lt;&gt;"",Scoring!$H$7)+IF(Data!$C25&lt;&gt;"",Scoring!$H$8)+IF(Data!$D25&lt;&gt;"",Scoring!$H$9)+IF(Data!$E25&lt;&gt;"",Scoring!$H$10)+IF(Data!$F25&lt;&gt;"",Scoring!$H$11)+IF(Data!$G25&lt;&gt;"",Scoring!$H$12)+IF(Data!$H25&lt;&gt;"",Scoring!$H$13)+IF(Data!$I25&lt;&gt;"",Scoring!$H$14)+IF(Data!$J25&lt;&gt;"",Scoring!$H$15)+IF(Data!$K25&lt;&gt;"",Scoring!$H$16)+IF(Data!$L25&lt;&gt;"",Scoring!$H$17)+IF(Data!$M25&lt;&gt;"",Scoring!$H$18)+IF(Data!$N25&lt;&gt;"",Scoring!$H$19)+IF(Data!$O25&lt;&gt;"",Scoring!$H$20)+IF(Data!$P25&lt;&gt;"",Scoring!$H$21)+IF(Data!$Q25&lt;&gt;"",Scoring!$H$22)+IF(Data!$R25&lt;&gt;"",Scoring!$H$23)+IF(Data!$S25&lt;&gt;"",Scoring!$H$24)+IF(Data!T25&lt;&gt;"",Scoring!$H$25)+IF(Data!$U25&lt;&gt;"",Scoring!$H$26)+IF(Data!$V25&lt;&gt;"",Scoring!$H$27)+IF(Data!$W25&lt;&gt;"",Scoring!$H$28)+IF(Data!$X25&lt;&gt;"",Scoring!$H$29)+IF(Data!$Y25&lt;&gt;"",Scoring!$H$30)+IF(Data!$Z25&lt;&gt;"",Scoring!$H$31)+IF(Data!$AA25&lt;&gt;"",Scoring!$H$32),"")</f>
        <v/>
      </c>
      <c r="AK25" s="105" t="str">
        <f>IF(AJ25&lt;&gt;"",LOOKUP(AJ25,Likelihoods!$A$7:$A$107,Likelihoods!F$7:F$107),"")</f>
        <v/>
      </c>
      <c r="AL25" s="102" t="str">
        <f>IF(AND(COUNTBLANK($B25:$E25)=3,COUNTBLANK($F25:$H25)=2,COUNTBLANK($I25:$J25)=1,COUNTBLANK($K25:$L25)=1,COUNTBLANK($M25:$N25)=1,COUNTBLANK($O25:$P25)=1,COUNTBLANK($Q25:$R25)=1,COUNTBLANK($S25:$T25)=1,COUNTBLANK($U25:$V25)=1,COUNTBLANK($W25:$AA25)=4),IF(Data!$B25&lt;&gt;"",Scoring!$I$7)+IF(Data!$C25&lt;&gt;"",Scoring!$I$8)+IF(Data!$D25&lt;&gt;"",Scoring!$I$9)+IF(Data!$E25&lt;&gt;"",Scoring!$I$10)+IF(Data!$F25&lt;&gt;"",Scoring!$I$11)+IF(Data!$G25&lt;&gt;"",Scoring!$I$12)+IF(Data!$H25&lt;&gt;"",Scoring!$I$13)+IF(Data!$I25&lt;&gt;"",Scoring!$I$14)+IF(Data!$J25&lt;&gt;"",Scoring!$I$15)+IF(Data!$K25&lt;&gt;"",Scoring!$I$16)+IF(Data!$L25&lt;&gt;"",Scoring!$I$17)+IF(Data!$M25&lt;&gt;"",Scoring!$I$18)+IF(Data!$N25&lt;&gt;"",Scoring!$I$19)+IF(Data!$O25&lt;&gt;"",Scoring!$I$20)+IF(Data!$P25&lt;&gt;"",Scoring!$I$21)+IF(Data!$Q25&lt;&gt;"",Scoring!$I$22)+IF(Data!$R25&lt;&gt;"",Scoring!$I$23)+IF(Data!$S25&lt;&gt;"",Scoring!$I$24)+IF(Data!T25&lt;&gt;"",Scoring!$I$25)+IF(Data!$U25&lt;&gt;"",Scoring!$I$26)+IF(Data!$V25&lt;&gt;"",Scoring!$I$27)+IF(Data!$W25&lt;&gt;"",Scoring!$I$28)+IF(Data!$X25&lt;&gt;"",Scoring!$I$29)+IF(Data!$Y25&lt;&gt;"",Scoring!$I$30)+IF(Data!$Z25&lt;&gt;"",Scoring!$I$31)+IF(Data!$AA25&lt;&gt;"",Scoring!$I$32),"")</f>
        <v/>
      </c>
      <c r="AM25" s="107" t="str">
        <f>IF(AL25&lt;&gt;"",LOOKUP(AL25,Likelihoods!$A$7:$A$107,Likelihoods!G$7:G$107),"")</f>
        <v/>
      </c>
      <c r="AN25" s="281" t="str">
        <f>IF(AND(COUNTBLANK($B25:$E25)=3,COUNTBLANK($F25:$H25)=2,COUNTBLANK($I25:$J25)=1,COUNTBLANK($K25:$L25)=1,COUNTBLANK($M25:$N25)=1,COUNTBLANK($O25:$P25)=1,COUNTBLANK($Q25:$R25)=1,COUNTBLANK($S25:$T25)=1,COUNTBLANK($U25:$V25)=1,COUNTBLANK($W25:$AA25)=4),IF(Data!$B25&lt;&gt;"",Scoring!$J$7)+IF(Data!$C25&lt;&gt;"",Scoring!$J$8)+IF(Data!$D25&lt;&gt;"",Scoring!$J$9)+IF(Data!$E25&lt;&gt;"",Scoring!$J$10)+IF(Data!$F25&lt;&gt;"",Scoring!$J$11)+IF(Data!$G25&lt;&gt;"",Scoring!$J$12)+IF(Data!$H25&lt;&gt;"",Scoring!$J$13)+IF(Data!$I25&lt;&gt;"",Scoring!$J$14)+IF(Data!$J25&lt;&gt;"",Scoring!$J$15)+IF(Data!$K25&lt;&gt;"",Scoring!$J$16)+IF(Data!$L25&lt;&gt;"",Scoring!$J$17)+IF(Data!$M25&lt;&gt;"",Scoring!$J$18)+IF(Data!$N25&lt;&gt;"",Scoring!$J$19)+IF(Data!$O25&lt;&gt;"",Scoring!$J$20)+IF(Data!$P25&lt;&gt;"",Scoring!$J$21)+IF(Data!$Q25&lt;&gt;"",Scoring!$J$22)+IF(Data!$R25&lt;&gt;"",Scoring!$J$23)+IF(Data!$S25&lt;&gt;"",Scoring!$J$24)+IF(Data!AF25&lt;&gt;"",Scoring!$J$25)+IF(Data!$U25&lt;&gt;"",Scoring!$J$26)+IF(Data!$V25&lt;&gt;"",Scoring!$J$27)+IF(Data!$W25&lt;&gt;"",Scoring!$J$28)+IF(Data!$X25&lt;&gt;"",Scoring!$J$29)+IF(Data!$Y25&lt;&gt;"",Scoring!$J$30)+IF(Data!$Z25&lt;&gt;"",Scoring!$J$31)+IF(Data!$AA25&lt;&gt;"",Scoring!$J$32),"")</f>
        <v/>
      </c>
      <c r="AO25" s="276" t="str">
        <f>IF(AN25&lt;&gt;"",LOOKUP(AN25,Likelihoods!$A$7:$A$107,Likelihoods!H$7:H$107),"")</f>
        <v/>
      </c>
      <c r="AP25" s="264" t="str">
        <f>IF(AND(COUNTBLANK($B25:$E25)=3,COUNTBLANK($F25:$H25)=2,COUNTBLANK($I25:$J25)=1,COUNTBLANK($K25:$L25)=1,COUNTBLANK($M25:$N25)=1,COUNTBLANK($O25:$P25)=1,COUNTBLANK($Q25:$R25)=1,COUNTBLANK($S25:$T25)=1,COUNTBLANK($U25:$V25)=1,COUNTBLANK($W25:$AA25)=4),IF(Data!$B25&lt;&gt;"",Scoring!$K$7)+IF(Data!$C25&lt;&gt;"",Scoring!$K$8)+IF(Data!$D25&lt;&gt;"",Scoring!$K$9)+IF(Data!$E25&lt;&gt;"",Scoring!$K$10)+IF(Data!$F25&lt;&gt;"",Scoring!$K$11)+IF(Data!$G25&lt;&gt;"",Scoring!$K$12)+IF(Data!$H25&lt;&gt;"",Scoring!$K$13)+IF(Data!$I25&lt;&gt;"",Scoring!$K$14)+IF(Data!$J25&lt;&gt;"",Scoring!$K$15)+IF(Data!$K25&lt;&gt;"",Scoring!$K$16)+IF(Data!$L25&lt;&gt;"",Scoring!$K$17)+IF(Data!$M25&lt;&gt;"",Scoring!$K$18)+IF(Data!$N25&lt;&gt;"",Scoring!$K$19)+IF(Data!$O25&lt;&gt;"",Scoring!$K$20)+IF(Data!$P25&lt;&gt;"",Scoring!$K$21)+IF(Data!$Q25&lt;&gt;"",Scoring!$K$22)+IF(Data!$R25&lt;&gt;"",Scoring!$K$23)+IF(Data!$S25&lt;&gt;"",Scoring!$K$24)+IF(Data!AH25&lt;&gt;"",Scoring!$K$25)+IF(Data!$U25&lt;&gt;"",Scoring!$K$26)+IF(Data!$V25&lt;&gt;"",Scoring!$K$27)+IF(Data!$W25&lt;&gt;"",Scoring!$K$28)+IF(Data!$X25&lt;&gt;"",Scoring!$K$29)+IF(Data!$Y25&lt;&gt;"",Scoring!$K$30)+IF(Data!$Z25&lt;&gt;"",Scoring!$K$31)+IF(Data!$AA25&lt;&gt;"",Scoring!$K$32),"")</f>
        <v/>
      </c>
      <c r="AQ25" s="107" t="str">
        <f>IF(AP25&lt;&gt;"",LOOKUP(AP25,Likelihoods!$A$7:$A$107,Likelihoods!I$7:I$107),"")</f>
        <v/>
      </c>
      <c r="AR25" s="281" t="str">
        <f>IF(AND(COUNTBLANK($B25:$E25)=3,COUNTBLANK($F25:$H25)=2,COUNTBLANK($I25:$J25)=1,COUNTBLANK($K25:$L25)=1,COUNTBLANK($M25:$N25)=1,COUNTBLANK($O25:$P25)=1,COUNTBLANK($Q25:$R25)=1,COUNTBLANK($S25:$T25)=1,COUNTBLANK($U25:$V25)=1,COUNTBLANK($W25:$AA25)=4),IF(Data!$B25&lt;&gt;"",Scoring!$L$7)+IF(Data!$C25&lt;&gt;"",Scoring!$L$8)+IF(Data!$D25&lt;&gt;"",Scoring!$L$9)+IF(Data!$E25&lt;&gt;"",Scoring!$L$10)+IF(Data!$F25&lt;&gt;"",Scoring!$L$11)+IF(Data!$G25&lt;&gt;"",Scoring!$L$12)+IF(Data!$H25&lt;&gt;"",Scoring!$L$13)+IF(Data!$I25&lt;&gt;"",Scoring!$L$14)+IF(Data!$J25&lt;&gt;"",Scoring!$L$15)+IF(Data!$K25&lt;&gt;"",Scoring!$L$16)+IF(Data!$L25&lt;&gt;"",Scoring!$L$17)+IF(Data!$M25&lt;&gt;"",Scoring!$L$18)+IF(Data!$N25&lt;&gt;"",Scoring!$L$19)+IF(Data!$O25&lt;&gt;"",Scoring!$L$20)+IF(Data!$P25&lt;&gt;"",Scoring!$L$21)+IF(Data!$Q25&lt;&gt;"",Scoring!$L$22)+IF(Data!$R25&lt;&gt;"",Scoring!$L$23)+IF(Data!$S25&lt;&gt;"",Scoring!$L$24)+IF(Data!AJ25&lt;&gt;"",Scoring!$L$25)+IF(Data!$U25&lt;&gt;"",Scoring!$L$26)+IF(Data!$V25&lt;&gt;"",Scoring!$L$27)+IF(Data!$W25&lt;&gt;"",Scoring!$L$28)+IF(Data!$X25&lt;&gt;"",Scoring!$L$29)+IF(Data!$Y25&lt;&gt;"",Scoring!$L$30)+IF(Data!$Z25&lt;&gt;"",Scoring!$L$31)+IF(Data!$AA25&lt;&gt;"",Scoring!$L$32),"")</f>
        <v/>
      </c>
      <c r="AS25" s="105" t="str">
        <f>IF(AR25&lt;&gt;"",LOOKUP(AR25,Likelihoods!$A$7:$A$107,Likelihoods!J$7:J$107),"")</f>
        <v/>
      </c>
      <c r="AT25" s="108" t="str">
        <f>IF(AND(COUNTBLANK($B25:$E25)=3,COUNTBLANK($F25:$H25)=2,COUNTBLANK($I25:$J25)=1,COUNTBLANK($K25:$L25)=1,COUNTBLANK($M25:$N25)=1,COUNTBLANK($O25:$P25)=1,COUNTBLANK($Q25:$R25)=1,COUNTBLANK($S25:$T25)=1,COUNTBLANK($U25:$V25)=1,COUNTBLANK($W25:$AA25)=4),IF(Data!$B25&lt;&gt;"",Scoring!$M$7)+IF(Data!$C25&lt;&gt;"",Scoring!$M$8)+IF(Data!$D25&lt;&gt;"",Scoring!$M$9)+IF(Data!$E25&lt;&gt;"",Scoring!$M$10)+IF(Data!$F25&lt;&gt;"",Scoring!$M$11)+IF(Data!$G25&lt;&gt;"",Scoring!$M$12)+IF(Data!$H25&lt;&gt;"",Scoring!$M$13)+IF(Data!$I25&lt;&gt;"",Scoring!$M$14)+IF(Data!$J25&lt;&gt;"",Scoring!$M$15)+IF(Data!$K25&lt;&gt;"",Scoring!$M$16)+IF(Data!$L25&lt;&gt;"",Scoring!$M$17)+IF(Data!$M25&lt;&gt;"",Scoring!$M$18)+IF(Data!$N25&lt;&gt;"",Scoring!$M$19)+IF(Data!$O25&lt;&gt;"",Scoring!$M$20)+IF(Data!$P25&lt;&gt;"",Scoring!$M$21)+IF(Data!$Q25&lt;&gt;"",Scoring!$M$22)+IF(Data!$R25&lt;&gt;"",Scoring!$M$23)+IF(Data!$S25&lt;&gt;"",Scoring!$M$24)+IF(Data!T25&lt;&gt;"",Scoring!$M$25)+IF(Data!$U25&lt;&gt;"",Scoring!$M$26)+IF(Data!$V25&lt;&gt;"",Scoring!$M$27)+IF(Data!$W25&lt;&gt;"",Scoring!$M$28)+IF(Data!$X25&lt;&gt;"",Scoring!$M$29)+IF(Data!$Y25&lt;&gt;"",Scoring!$M$30)+IF(Data!$Z25&lt;&gt;"",Scoring!$M$31)+IF(Data!$AA25&lt;&gt;"",Scoring!$M$32),"")</f>
        <v/>
      </c>
      <c r="AU25" s="105" t="str">
        <f>IF(AT25&lt;&gt;"",LOOKUP(AT25,Likelihoods!$A$7:$A$107,Likelihoods!K$7:K$107),"")</f>
        <v/>
      </c>
      <c r="AV25" s="108" t="str">
        <f>IF(AND(COUNTBLANK($B25:$E25)=3,COUNTBLANK($F25:$H25)=2,COUNTBLANK($I25:$J25)=1,COUNTBLANK($K25:$L25)=1,COUNTBLANK($M25:$N25)=1,COUNTBLANK($O25:$P25)=1,COUNTBLANK($Q25:$R25)=1,COUNTBLANK($S25:$T25)=1,COUNTBLANK($U25:$V25)=1,COUNTBLANK($W25:$AA25)=4),IF(Data!$B25&lt;&gt;"",Scoring!$N$7)+IF(Data!$C25&lt;&gt;"",Scoring!$N$8)+IF(Data!$D25&lt;&gt;"",Scoring!$N$9)+IF(Data!$E25&lt;&gt;"",Scoring!$N$10)+IF(Data!$F25&lt;&gt;"",Scoring!$N$11)+IF(Data!$G25&lt;&gt;"",Scoring!$N$12)+IF(Data!$H25&lt;&gt;"",Scoring!$N$13)+IF(Data!$I25&lt;&gt;"",Scoring!$N$14)+IF(Data!$J25&lt;&gt;"",Scoring!$N$15)+IF(Data!$K25&lt;&gt;"",Scoring!$N$16)+IF(Data!$L25&lt;&gt;"",Scoring!$N$17)+IF(Data!$M25&lt;&gt;"",Scoring!$N$18)+IF(Data!$N25&lt;&gt;"",Scoring!$N$19)+IF(Data!$O25&lt;&gt;"",Scoring!$N$20)+IF(Data!$P25&lt;&gt;"",Scoring!$N$21)+IF(Data!$Q25&lt;&gt;"",Scoring!$N$22)+IF(Data!$R25&lt;&gt;"",Scoring!$N$23)+IF(Data!$S25&lt;&gt;"",Scoring!$N$24)+IF(Data!T25&lt;&gt;"",Scoring!$N$25)+IF(Data!$U25&lt;&gt;"",Scoring!$N$26)+IF(Data!$V25&lt;&gt;"",Scoring!$N$27)+IF(Data!$W25&lt;&gt;"",Scoring!$N$28)+IF(Data!$X25&lt;&gt;"",Scoring!$N$29)+IF(Data!$Y25&lt;&gt;"",Scoring!$N$30)+IF(Data!$Z25&lt;&gt;"",Scoring!$N$31)+IF(Data!$AA25&lt;&gt;"",Scoring!$N$32),"")</f>
        <v/>
      </c>
      <c r="AW25" s="106" t="str">
        <f>IF(AV25&lt;&gt;"",LOOKUP(AV25,Likelihoods!$A$7:$A$107,Likelihoods!L$7:L$107),"")</f>
        <v/>
      </c>
      <c r="AX25" s="104" t="str">
        <f>IF(AND(COUNTBLANK($B25:$E25)=3,COUNTBLANK($F25:$H25)=2,COUNTBLANK($I25:$J25)=1,COUNTBLANK($K25:$L25)=1,COUNTBLANK($M25:$N25)=1,COUNTBLANK($O25:$P25)=1,COUNTBLANK($Q25:$R25)=1,COUNTBLANK($S25:$T25)=1,COUNTBLANK($U25:$V25)=1,COUNTBLANK($W25:$AA25)=4),IF(Data!$B25&lt;&gt;"",Scoring!$O$7)+IF(Data!$C25&lt;&gt;"",Scoring!$O$8)+IF(Data!$D25&lt;&gt;"",Scoring!$O$9)+IF(Data!$E25&lt;&gt;"",Scoring!$O$10)+IF(Data!$F25&lt;&gt;"",Scoring!$O$11)+IF(Data!$G25&lt;&gt;"",Scoring!$O$12)+IF(Data!$H25&lt;&gt;"",Scoring!$O$13)+IF(Data!$I25&lt;&gt;"",Scoring!$O$14)+IF(Data!$J25&lt;&gt;"",Scoring!$O$15)+IF(Data!$K25&lt;&gt;"",Scoring!$O$16)+IF(Data!$L25&lt;&gt;"",Scoring!$O$17)+IF(Data!$M25&lt;&gt;"",Scoring!$O$18)+IF(Data!$N25&lt;&gt;"",Scoring!$O$19)+IF(Data!$O25&lt;&gt;"",Scoring!$O$20)+IF(Data!$P25&lt;&gt;"",Scoring!$O$21)+IF(Data!$Q25&lt;&gt;"",Scoring!$O$22)+IF(Data!$R25&lt;&gt;"",Scoring!$O$23)+IF(Data!$S25&lt;&gt;"",Scoring!$O$24)+IF(Data!T25&lt;&gt;"",Scoring!$O$25)+IF(Data!$U25&lt;&gt;"",Scoring!$O$26)+IF(Data!$V25&lt;&gt;"",Scoring!$O$27)+IF(Data!$W25&lt;&gt;"",Scoring!$O$28)+IF(Data!$X25&lt;&gt;"",Scoring!$O$29)+IF(Data!$Y25&lt;&gt;"",Scoring!$O$30)+IF(Data!$Z25&lt;&gt;"",Scoring!$O$31)+IF(Data!$AA25&lt;&gt;"",Scoring!$O$32),"")</f>
        <v/>
      </c>
      <c r="AY25" s="107" t="str">
        <f>IF(AX25&lt;&gt;"",LOOKUP(AX25,Likelihoods!$A$7:$A$107,Likelihoods!M$7:M$107),"")</f>
        <v/>
      </c>
      <c r="AZ25" s="108" t="str">
        <f>IF(AND(COUNTBLANK($B25:$E25)=3,COUNTBLANK($F25:$H25)=2,COUNTBLANK($I25:$J25)=1,COUNTBLANK($K25:$L25)=1,COUNTBLANK($M25:$N25)=1,COUNTBLANK($O25:$P25)=1,COUNTBLANK($Q25:$R25)=1,COUNTBLANK($S25:$T25)=1,COUNTBLANK($U25:$V25)=1,COUNTBLANK($W25:$AA25)=4),IF(Data!$B25&lt;&gt;"",Scoring!$P$7)+IF(Data!$C25&lt;&gt;"",Scoring!$P$8)+IF(Data!$D25&lt;&gt;"",Scoring!$P$9)+IF(Data!$E25&lt;&gt;"",Scoring!$P$10)+IF(Data!$F25&lt;&gt;"",Scoring!$P$11)+IF(Data!$G25&lt;&gt;"",Scoring!$P$12)+IF(Data!$H25&lt;&gt;"",Scoring!$P$13)+IF(Data!$I25&lt;&gt;"",Scoring!$P$14)+IF(Data!$J25&lt;&gt;"",Scoring!$P$15)+IF(Data!$K25&lt;&gt;"",Scoring!$P$16)+IF(Data!$L25&lt;&gt;"",Scoring!$P$17)+IF(Data!$M25&lt;&gt;"",Scoring!$P$18)+IF(Data!$N25&lt;&gt;"",Scoring!$P$19)+IF(Data!$O25&lt;&gt;"",Scoring!$P$20)+IF(Data!$P25&lt;&gt;"",Scoring!$P$21)+IF(Data!$Q25&lt;&gt;"",Scoring!$P$22)+IF(Data!$R25&lt;&gt;"",Scoring!$P$23)+IF(Data!$S25&lt;&gt;"",Scoring!$P$24)+IF(Data!T25&lt;&gt;"",Scoring!$P$25)+IF(Data!$U25&lt;&gt;"",Scoring!$P$26)+IF(Data!$V25&lt;&gt;"",Scoring!$P$27)+IF(Data!$W25&lt;&gt;"",Scoring!$P$28)+IF(Data!$X25&lt;&gt;"",Scoring!$P$29)+IF(Data!$Y25&lt;&gt;"",Scoring!$P$30)+IF(Data!$Z25&lt;&gt;"",Scoring!$P$31)+IF(Data!$AA25&lt;&gt;"",Scoring!$P$32),"")</f>
        <v/>
      </c>
      <c r="BA25" s="105" t="str">
        <f>IF(AZ25&lt;&gt;"",LOOKUP(AZ25,Likelihoods!$A$7:$A$107,Likelihoods!N$7:N$107),"")</f>
        <v/>
      </c>
      <c r="BB25" s="102" t="str">
        <f>IF(AND(COUNTBLANK($B25:$E25)=3,COUNTBLANK($F25:$H25)=2,COUNTBLANK($I25:$J25)=1,COUNTBLANK($K25:$L25)=1,COUNTBLANK($M25:$N25)=1,COUNTBLANK($O25:$P25)=1,COUNTBLANK($Q25:$R25)=1,COUNTBLANK($S25:$T25)=1,COUNTBLANK($U25:$V25)=1,COUNTBLANK($W25:$AA25)=4),IF(Data!$B25&lt;&gt;"",Scoring!$Q$7)+IF(Data!$C25&lt;&gt;"",Scoring!$Q$8)+IF(Data!$D25&lt;&gt;"",Scoring!$Q$9)+IF(Data!$E25&lt;&gt;"",Scoring!$Q$10)+IF(Data!$F25&lt;&gt;"",Scoring!$Q$11)+IF(Data!$G25&lt;&gt;"",Scoring!$Q$12)+IF(Data!$H25&lt;&gt;"",Scoring!$Q$13)+IF(Data!$I25&lt;&gt;"",Scoring!$Q$14)+IF(Data!$J25&lt;&gt;"",Scoring!$Q$15)+IF(Data!$K25&lt;&gt;"",Scoring!$Q$16)+IF(Data!$L25&lt;&gt;"",Scoring!$Q$17)+IF(Data!$M25&lt;&gt;"",Scoring!$Q$18)+IF(Data!$N25&lt;&gt;"",Scoring!$Q$19)+IF(Data!$O25&lt;&gt;"",Scoring!$Q$20)+IF(Data!$P25&lt;&gt;"",Scoring!$Q$21)+IF(Data!$Q25&lt;&gt;"",Scoring!$Q$22)+IF(Data!$R25&lt;&gt;"",Scoring!$Q$23)+IF(Data!$S25&lt;&gt;"",Scoring!$Q$24)+IF(Data!T25&lt;&gt;"",Scoring!$Q$25)+IF(Data!$U25&lt;&gt;"",Scoring!$Q$26)+IF(Data!$V25&lt;&gt;"",Scoring!$Q$27)+IF(Data!$W25&lt;&gt;"",Scoring!$Q$28)+IF(Data!$X25&lt;&gt;"",Scoring!$Q$29)+IF(Data!$Y25&lt;&gt;"",Scoring!$Q$30)+IF(Data!$Z25&lt;&gt;"",Scoring!$Q$31)+IF(Data!$AA25&lt;&gt;"",Scoring!$Q$32),"")</f>
        <v/>
      </c>
      <c r="BC25" s="107" t="str">
        <f>IF(BB25&lt;&gt;"",LOOKUP(BB25,Likelihoods!$A$7:$A$107,Likelihoods!O$7:O$107),"")</f>
        <v/>
      </c>
      <c r="BD25" s="104" t="str">
        <f>IF(AND(COUNTBLANK($B25:$E25)=3,COUNTBLANK($F25:$H25)=2,COUNTBLANK($I25:$J25)=1,COUNTBLANK($K25:$L25)=1,COUNTBLANK($M25:$N25)=1,COUNTBLANK($O25:$P25)=1,COUNTBLANK($Q25:$R25)=1,COUNTBLANK($S25:$T25)=1,COUNTBLANK($U25:$V25)=1,COUNTBLANK($W25:$AA25)=4),IF(Data!$B25&lt;&gt;"",Scoring!$R$7)+IF(Data!$C25&lt;&gt;"",Scoring!$R$8)+IF(Data!$D25&lt;&gt;"",Scoring!$R$9)+IF(Data!$E25&lt;&gt;"",Scoring!$R$10)+IF(Data!$F25&lt;&gt;"",Scoring!$R$11)+IF(Data!$G25&lt;&gt;"",Scoring!$R$12)+IF(Data!$H25&lt;&gt;"",Scoring!$R$13)+IF(Data!$I25&lt;&gt;"",Scoring!$R$14)+IF(Data!$J25&lt;&gt;"",Scoring!$R$15)+IF(Data!$K25&lt;&gt;"",Scoring!$R$16)+IF(Data!$L25&lt;&gt;"",Scoring!$R$17)+IF(Data!$M25&lt;&gt;"",Scoring!$R$18)+IF(Data!$N25&lt;&gt;"",Scoring!$R$19)+IF(Data!$O25&lt;&gt;"",Scoring!$R$20)+IF(Data!$P25&lt;&gt;"",Scoring!$R$21)+IF(Data!$Q25&lt;&gt;"",Scoring!$R$22)+IF(Data!$R25&lt;&gt;"",Scoring!$R$23)+IF(Data!$S25&lt;&gt;"",Scoring!$R$24)+IF(Data!T25&lt;&gt;"",Scoring!$R$25)+IF(Data!$U25&lt;&gt;"",Scoring!$R$26)+IF(Data!$V25&lt;&gt;"",Scoring!$R$27)+IF(Data!$W25&lt;&gt;"",Scoring!$R$28)+IF(Data!$X25&lt;&gt;"",Scoring!$R$29)+IF(Data!$Y25&lt;&gt;"",Scoring!$R$30)+IF(Data!$Z25&lt;&gt;"",Scoring!$R$31)+IF(Data!$AA25&lt;&gt;"",Scoring!$R$32),"")</f>
        <v/>
      </c>
      <c r="BE25" s="105" t="str">
        <f>IF(BD25&lt;&gt;"",LOOKUP(BD25,Likelihoods!$A$7:$A$107,Likelihoods!P$7:P$107),"")</f>
        <v/>
      </c>
      <c r="BF25" s="102" t="str">
        <f>IF(AND(COUNTBLANK($B25:$E25)=3,COUNTBLANK($F25:$H25)=2,COUNTBLANK($I25:$J25)=1,COUNTBLANK($K25:$L25)=1,COUNTBLANK($M25:$N25)=1,COUNTBLANK($O25:$P25)=1,COUNTBLANK($Q25:$R25)=1,COUNTBLANK($S25:$T25)=1,COUNTBLANK($U25:$V25)=1,COUNTBLANK($W25:$AA25)=4),IF(Data!$B25&lt;&gt;"",Scoring!$S$7)+IF(Data!$C25&lt;&gt;"",Scoring!$S$8)+IF(Data!$D25&lt;&gt;"",Scoring!$S$9)+IF(Data!$E25&lt;&gt;"",Scoring!$S$10)+IF(Data!$F25&lt;&gt;"",Scoring!$S$11)+IF(Data!$G25&lt;&gt;"",Scoring!$S$12)+IF(Data!$H25&lt;&gt;"",Scoring!$S$13)+IF(Data!$I25&lt;&gt;"",Scoring!$S$14)+IF(Data!$J25&lt;&gt;"",Scoring!$S$15)+IF(Data!$K25&lt;&gt;"",Scoring!$S$16)+IF(Data!$L25&lt;&gt;"",Scoring!$S$17)+IF(Data!$M25&lt;&gt;"",Scoring!$S$18)+IF(Data!$N25&lt;&gt;"",Scoring!$S$19)+IF(Data!$O25&lt;&gt;"",Scoring!$S$20)+IF(Data!$P25&lt;&gt;"",Scoring!$S$21)+IF(Data!$Q25&lt;&gt;"",Scoring!$S$22)+IF(Data!$R25&lt;&gt;"",Scoring!$S$23)+IF(Data!$S25&lt;&gt;"",Scoring!$S$24)+IF(Data!T25&lt;&gt;"",Scoring!$S$25)+IF(Data!$U25&lt;&gt;"",Scoring!$S$26)+IF(Data!$V25&lt;&gt;"",Scoring!$S$27)+IF(Data!$W25&lt;&gt;"",Scoring!$S$28)+IF(Data!$X25&lt;&gt;"",Scoring!$S$29)+IF(Data!$Y25&lt;&gt;"",Scoring!$S$30)+IF(Data!$Z25&lt;&gt;"",Scoring!$S$31)+IF(Data!$AA25&lt;&gt;"",Scoring!$S$32),"")</f>
        <v/>
      </c>
      <c r="BG25" s="107" t="str">
        <f>IF(BF25&lt;&gt;"",LOOKUP(BF25,Likelihoods!$A$7:$A$107,Likelihoods!Q$7:Q$107),"")</f>
        <v/>
      </c>
      <c r="BH25" s="108" t="str">
        <f>IF(AND(COUNTBLANK($B25:$E25)=3,COUNTBLANK($F25:$H25)=2,COUNTBLANK($I25:$J25)=1,COUNTBLANK($K25:$L25)=1,COUNTBLANK($M25:$N25)=1,COUNTBLANK($O25:$P25)=1,COUNTBLANK($Q25:$R25)=1,COUNTBLANK($S25:$T25)=1,COUNTBLANK($U25:$V25)=1,COUNTBLANK($W25:$AA25)=4),IF(Data!$B25&lt;&gt;"",Scoring!$T$7)+IF(Data!$C25&lt;&gt;"",Scoring!$T$8)+IF(Data!$D25&lt;&gt;"",Scoring!$T$9)+IF(Data!$E25&lt;&gt;"",Scoring!$T$10)+IF(Data!$F25&lt;&gt;"",Scoring!$T$11)+IF(Data!$G25&lt;&gt;"",Scoring!$T$12)+IF(Data!$H25&lt;&gt;"",Scoring!$T$13)+IF(Data!$I25&lt;&gt;"",Scoring!$T$14)+IF(Data!$J25&lt;&gt;"",Scoring!$T$15)+IF(Data!$K25&lt;&gt;"",Scoring!$T$16)+IF(Data!$L25&lt;&gt;"",Scoring!$T$17)+IF(Data!$M25&lt;&gt;"",Scoring!$T$18)+IF(Data!$N25&lt;&gt;"",Scoring!$T$19)+IF(Data!$O25&lt;&gt;"",Scoring!$T$20)+IF(Data!$P25&lt;&gt;"",Scoring!$T$21)+IF(Data!$Q25&lt;&gt;"",Scoring!$T$22)+IF(Data!$R25&lt;&gt;"",Scoring!$T$23)+IF(Data!$S25&lt;&gt;"",Scoring!$T$24)+IF(Data!T25&lt;&gt;"",Scoring!$T$25)+IF(Data!$U25&lt;&gt;"",Scoring!$T$26)+IF(Data!$V25&lt;&gt;"",Scoring!$T$27)+IF(Data!$W25&lt;&gt;"",Scoring!$T$28)+IF(Data!$X25&lt;&gt;"",Scoring!$T$29)+IF(Data!$Y25&lt;&gt;"",Scoring!$T$30)+IF(Data!$Z25&lt;&gt;"",Scoring!$T$31)+IF(Data!$AA25&lt;&gt;"",Scoring!$T$32),"")</f>
        <v/>
      </c>
      <c r="BI25" s="105" t="str">
        <f>IF(BH25&lt;&gt;"",LOOKUP(BH25,Likelihoods!$A$7:$A$107,Likelihoods!R$7:R$107),"")</f>
        <v/>
      </c>
      <c r="BJ25" s="108" t="str">
        <f>IF(AND(COUNTBLANK($B25:$E25)=3,COUNTBLANK($F25:$H25)=2,COUNTBLANK($I25:$J25)=1,COUNTBLANK($K25:$L25)=1,COUNTBLANK($M25:$N25)=1,COUNTBLANK($O25:$P25)=1,COUNTBLANK($Q25:$R25)=1,COUNTBLANK($S25:$T25)=1,COUNTBLANK($U25:$V25)=1,COUNTBLANK($W25:$AA25)=4),IF(Data!$B25&lt;&gt;"",Scoring!$U$7)+IF(Data!$C25&lt;&gt;"",Scoring!$U$8)+IF(Data!$D25&lt;&gt;"",Scoring!$U$9)+IF(Data!$E25&lt;&gt;"",Scoring!$U$10)+IF(Data!$F25&lt;&gt;"",Scoring!$U$11)+IF(Data!$G25&lt;&gt;"",Scoring!$U$12)+IF(Data!$H25&lt;&gt;"",Scoring!$U$13)+IF(Data!$I25&lt;&gt;"",Scoring!$U$14)+IF(Data!$J25&lt;&gt;"",Scoring!$U$15)+IF(Data!$K25&lt;&gt;"",Scoring!$U$16)+IF(Data!$L25&lt;&gt;"",Scoring!$U$17)+IF(Data!$M25&lt;&gt;"",Scoring!$U$18)+IF(Data!$N25&lt;&gt;"",Scoring!$U$19)+IF(Data!$O25&lt;&gt;"",Scoring!$U$20)+IF(Data!$P25&lt;&gt;"",Scoring!$U$21)+IF(Data!$Q25&lt;&gt;"",Scoring!$U$22)+IF(Data!$R25&lt;&gt;"",Scoring!$U$23)+IF(Data!$S25&lt;&gt;"",Scoring!$U$24)+IF(Data!T25&lt;&gt;"",Scoring!$U$25)+IF(Data!$U25&lt;&gt;"",Scoring!$U$26)+IF(Data!$V25&lt;&gt;"",Scoring!$U$27)+IF(Data!$W25&lt;&gt;"",Scoring!$U$28)+IF(Data!$X25&lt;&gt;"",Scoring!$U$29)+IF(Data!$Y25&lt;&gt;"",Scoring!$U$30)+IF(Data!$Z25&lt;&gt;"",Scoring!$U$31)+IF(Data!$AA25&lt;&gt;"",Scoring!$U$32),"")</f>
        <v/>
      </c>
      <c r="BK25" s="106" t="str">
        <f>IF(BJ25&lt;&gt;"",LOOKUP(BJ25,Likelihoods!$A$7:$A$107,Likelihoods!S$7:S$107),"")</f>
        <v/>
      </c>
      <c r="BL25" s="8"/>
      <c r="BM25" s="8"/>
      <c r="BN25" s="8"/>
      <c r="BO25" s="8"/>
      <c r="BP25" s="8"/>
      <c r="BQ25" s="8"/>
      <c r="BR25" s="8"/>
      <c r="BS25" s="8"/>
      <c r="BT25" s="8"/>
      <c r="BU25" s="8"/>
      <c r="BV25" s="8"/>
      <c r="BW25" s="8"/>
      <c r="BX25" s="8"/>
      <c r="BY25" s="8"/>
    </row>
    <row r="26" spans="1:77" ht="14.25" x14ac:dyDescent="0.2">
      <c r="A26" s="68"/>
      <c r="B26" s="101"/>
      <c r="C26" s="102"/>
      <c r="D26" s="102"/>
      <c r="E26" s="102"/>
      <c r="F26" s="101"/>
      <c r="G26" s="102"/>
      <c r="H26" s="103"/>
      <c r="I26" s="102"/>
      <c r="J26" s="102"/>
      <c r="K26" s="101"/>
      <c r="L26" s="103"/>
      <c r="M26" s="102"/>
      <c r="N26" s="103"/>
      <c r="O26" s="101"/>
      <c r="P26" s="103"/>
      <c r="Q26" s="102"/>
      <c r="R26" s="102"/>
      <c r="S26" s="101"/>
      <c r="T26" s="103"/>
      <c r="U26" s="101"/>
      <c r="V26" s="103"/>
      <c r="W26" s="102"/>
      <c r="X26" s="102"/>
      <c r="Y26" s="102"/>
      <c r="Z26" s="102"/>
      <c r="AA26" s="102"/>
      <c r="AB26" s="104" t="str">
        <f>IF(AND(COUNTBLANK($B26:$E26)=3,COUNTBLANK($F26:$H26)=2,COUNTBLANK($I26:$J26)=1,COUNTBLANK($K26:$L26)=1,COUNTBLANK($M26:$N26)=1,COUNTBLANK($O26:$P26)=1,COUNTBLANK($Q26:$R26)=1,COUNTBLANK($S26:$T26)=1,COUNTBLANK($U26:$V26)=1,COUNTBLANK($W26:$AA26)=4),IF(Data!$B26&lt;&gt;"",Scoring!$D$7)+IF(Data!$C26&lt;&gt;"",Scoring!$D$8)+IF(Data!$D26&lt;&gt;"",Scoring!$D$9)+IF(Data!$E26&lt;&gt;"",Scoring!$D$10)+IF(Data!$F26&lt;&gt;"",Scoring!$D$11)+IF(Data!$G26&lt;&gt;"",Scoring!$D$12)+IF(Data!$H26&lt;&gt;"",Scoring!$D$13)+IF(Data!$I26&lt;&gt;"",Scoring!$D$14)+IF(Data!$J26&lt;&gt;"",Scoring!$D$15)+IF(Data!$K26&lt;&gt;"",Scoring!$D$16)+IF(Data!$L26&lt;&gt;"",Scoring!$D$17)+IF(Data!$M26&lt;&gt;"",Scoring!$D$18)+IF(Data!$N26&lt;&gt;"",Scoring!$D$19)+IF(Data!$O26&lt;&gt;"",Scoring!$D$20)+IF(Data!$P26&lt;&gt;"",Scoring!$D$21)+IF(Data!$Q26&lt;&gt;"",Scoring!$D$22)+IF(Data!$R26&lt;&gt;"",Scoring!$D$23)+IF(Data!$S26&lt;&gt;"",Scoring!$D$24)+IF(Data!T26&lt;&gt;"",Scoring!$D$25)+IF(Data!$U26&lt;&gt;"",Scoring!$D$26)+IF(Data!$V26&lt;&gt;"",Scoring!$D$27)+IF(Data!$W26&lt;&gt;"",Scoring!$D$28)+IF(Data!$X26&lt;&gt;"",Scoring!$D$29)+IF(Data!$Y26&lt;&gt;"",Scoring!$D$30)+IF(Data!$Z26&lt;&gt;"",Scoring!$D$31)+IF(Data!$AA26&lt;&gt;"",Scoring!$D$32),"")</f>
        <v/>
      </c>
      <c r="AC26" s="105" t="str">
        <f>IF(AB26&lt;&gt;"",LOOKUP(AB26,Likelihoods!$A$7:$A$107,Likelihoods!B$7:B$107),"")</f>
        <v/>
      </c>
      <c r="AD26" s="264" t="str">
        <f>IF(AND(COUNTBLANK($B26:$E26)=3,COUNTBLANK($F26:$H26)=2,COUNTBLANK($I26:$J26)=1,COUNTBLANK($K26:$L26)=1,COUNTBLANK($M26:$N26)=1,COUNTBLANK($O26:$P26)=1,COUNTBLANK($Q26:$R26)=1,COUNTBLANK($S26:$T26)=1,COUNTBLANK($U26:$V26)=1,COUNTBLANK($W26:$AA26)=4),IF(Data!$B26&lt;&gt;"",Scoring!$E$7)+IF(Data!$C26&lt;&gt;"",Scoring!$E$8)+IF(Data!$D26&lt;&gt;"",Scoring!$E$9)+IF(Data!$E26&lt;&gt;"",Scoring!$E$10)+IF(Data!$F26&lt;&gt;"",Scoring!$E$11)+IF(Data!$G26&lt;&gt;"",Scoring!$E$12)+IF(Data!$H26&lt;&gt;"",Scoring!$E$13)+IF(Data!$I26&lt;&gt;"",Scoring!$E$14)+IF(Data!$J26&lt;&gt;"",Scoring!$E$15)+IF(Data!$K26&lt;&gt;"",Scoring!$E$16)+IF(Data!$L26&lt;&gt;"",Scoring!$E$17)+IF(Data!$M26&lt;&gt;"",Scoring!$E$18)+IF(Data!$N26&lt;&gt;"",Scoring!$E$19)+IF(Data!$O26&lt;&gt;"",Scoring!$E$20)+IF(Data!$P26&lt;&gt;"",Scoring!$E$21)+IF(Data!$Q26&lt;&gt;"",Scoring!$E$22)+IF(Data!$R26&lt;&gt;"",Scoring!$E$23)+IF(Data!$S26&lt;&gt;"",Scoring!$E$24)+IF(Data!V26&lt;&gt;"",Scoring!$E$25)+IF(Data!$U26&lt;&gt;"",Scoring!$E$26)+IF(Data!$V26&lt;&gt;"",Scoring!$E$27)+IF(Data!$W26&lt;&gt;"",Scoring!$E$28)+IF(Data!$X26&lt;&gt;"",Scoring!$E$29)+IF(Data!$Y26&lt;&gt;"",Scoring!$E$30)+IF(Data!$Z26&lt;&gt;"",Scoring!$E$31)+IF(Data!$AA26&lt;&gt;"",Scoring!$E$32),"")</f>
        <v/>
      </c>
      <c r="AE26" s="107" t="str">
        <f>IF(AD26&lt;&gt;"",LOOKUP(AD26,Likelihoods!$A$7:$A$107,Likelihoods!C$7:C$107),"")</f>
        <v/>
      </c>
      <c r="AF26" s="108" t="str">
        <f>IF(AND(COUNTBLANK($B26:$E26)=3,COUNTBLANK($F26:$H26)=2,COUNTBLANK($I26:$J26)=1,COUNTBLANK($K26:$L26)=1,COUNTBLANK($M26:$N26)=1,COUNTBLANK($O26:$P26)=1,COUNTBLANK($Q26:$R26)=1,COUNTBLANK($S26:$T26)=1,COUNTBLANK($U26:$V26)=1,COUNTBLANK($W26:$AA26)=4),IF(Data!$B26&lt;&gt;"",Scoring!$F$7)+IF(Data!$C26&lt;&gt;"",Scoring!$F$8)+IF(Data!$D26&lt;&gt;"",Scoring!$F$9)+IF(Data!$E26&lt;&gt;"",Scoring!$F$10)+IF(Data!$F26&lt;&gt;"",Scoring!$F$11)+IF(Data!$G26&lt;&gt;"",Scoring!$F$12)+IF(Data!$H26&lt;&gt;"",Scoring!$F$13)+IF(Data!$I26&lt;&gt;"",Scoring!$F$14)+IF(Data!$J26&lt;&gt;"",Scoring!$F$15)+IF(Data!$K26&lt;&gt;"",Scoring!$F$16)+IF(Data!$L26&lt;&gt;"",Scoring!$F$17)+IF(Data!$M26&lt;&gt;"",Scoring!$F$18)+IF(Data!$N26&lt;&gt;"",Scoring!$F$19)+IF(Data!$O26&lt;&gt;"",Scoring!$F$20)+IF(Data!$P26&lt;&gt;"",Scoring!$F$21)+IF(Data!$Q26&lt;&gt;"",Scoring!$F$22)+IF(Data!$R26&lt;&gt;"",Scoring!$F$23)+IF(Data!$S26&lt;&gt;"",Scoring!$F$24)+IF(Data!T26&lt;&gt;"",Scoring!$F$25)+IF(Data!$U26&lt;&gt;"",Scoring!$F$26)+IF(Data!$V26&lt;&gt;"",Scoring!$F$27)+IF(Data!$W26&lt;&gt;"",Scoring!$F$28)+IF(Data!$X26&lt;&gt;"",Scoring!$F$29)+IF(Data!$Y26&lt;&gt;"",Scoring!$F$30)+IF(Data!$Z26&lt;&gt;"",Scoring!$F$31)+IF(Data!$AA26&lt;&gt;"",Scoring!$F$32),"")</f>
        <v/>
      </c>
      <c r="AG26" s="105" t="str">
        <f>IF(AF26&lt;&gt;"",LOOKUP(AF26,Likelihoods!$A$7:$A$107,Likelihoods!D$7:D$107),"")</f>
        <v/>
      </c>
      <c r="AH26" s="108" t="str">
        <f>IF(AND(COUNTBLANK($B26:$E26)=3,COUNTBLANK($F26:$H26)=2,COUNTBLANK($I26:$J26)=1,COUNTBLANK($K26:$L26)=1,COUNTBLANK($M26:$N26)=1,COUNTBLANK($O26:$P26)=1,COUNTBLANK($Q26:$R26)=1,COUNTBLANK($S26:$T26)=1,COUNTBLANK($U26:$V26)=1,COUNTBLANK($W26:$AA26)=4),IF(Data!$B26&lt;&gt;"",Scoring!$G$7)+IF(Data!$C26&lt;&gt;"",Scoring!$G$8)+IF(Data!$D26&lt;&gt;"",Scoring!$G$9)+IF(Data!$E26&lt;&gt;"",Scoring!$G$10)+IF(Data!$F26&lt;&gt;"",Scoring!$G$11)+IF(Data!$G26&lt;&gt;"",Scoring!$G$12)+IF(Data!$H26&lt;&gt;"",Scoring!$G$13)+IF(Data!$I26&lt;&gt;"",Scoring!$G$14)+IF(Data!$J26&lt;&gt;"",Scoring!$G$15)+IF(Data!$K26&lt;&gt;"",Scoring!$G$16)+IF(Data!$L26&lt;&gt;"",Scoring!$G$17)+IF(Data!$M26&lt;&gt;"",Scoring!$G$18)+IF(Data!$N26&lt;&gt;"",Scoring!$G$19)+IF(Data!$O26&lt;&gt;"",Scoring!$G$20)+IF(Data!$P26&lt;&gt;"",Scoring!$G$21)+IF(Data!$Q26&lt;&gt;"",Scoring!$G$22)+IF(Data!$R26&lt;&gt;"",Scoring!$G$23)+IF(Data!$S26&lt;&gt;"",Scoring!$G$24)+IF(Data!T26&lt;&gt;"",Scoring!$G$25)+IF(Data!$U26&lt;&gt;"",Scoring!$G$26)+IF(Data!$V26&lt;&gt;"",Scoring!$G$27)+IF(Data!$W26&lt;&gt;"",Scoring!$G$28)+IF(Data!$X26&lt;&gt;"",Scoring!$G$29)+IF(Data!$Y26&lt;&gt;"",Scoring!$G$30)+IF(Data!$Z26&lt;&gt;"",Scoring!$G$31)+IF(Data!$AA26&lt;&gt;"",Scoring!$G$32),"")</f>
        <v/>
      </c>
      <c r="AI26" s="106" t="str">
        <f>IF(AH26&lt;&gt;"",LOOKUP(AH26,Likelihoods!$A$7:$A$107,Likelihoods!E$7:E$107),"")</f>
        <v/>
      </c>
      <c r="AJ26" s="104" t="str">
        <f>IF(AND(COUNTBLANK($B26:$E26)=3,COUNTBLANK($F26:$H26)=2,COUNTBLANK($I26:$J26)=1,COUNTBLANK($K26:$L26)=1,COUNTBLANK($M26:$N26)=1,COUNTBLANK($O26:$P26)=1,COUNTBLANK($Q26:$R26)=1,COUNTBLANK($S26:$T26)=1,COUNTBLANK($U26:$V26)=1,COUNTBLANK($W26:$AA26)=4),IF(Data!$B26&lt;&gt;"",Scoring!$H$7)+IF(Data!$C26&lt;&gt;"",Scoring!$H$8)+IF(Data!$D26&lt;&gt;"",Scoring!$H$9)+IF(Data!$E26&lt;&gt;"",Scoring!$H$10)+IF(Data!$F26&lt;&gt;"",Scoring!$H$11)+IF(Data!$G26&lt;&gt;"",Scoring!$H$12)+IF(Data!$H26&lt;&gt;"",Scoring!$H$13)+IF(Data!$I26&lt;&gt;"",Scoring!$H$14)+IF(Data!$J26&lt;&gt;"",Scoring!$H$15)+IF(Data!$K26&lt;&gt;"",Scoring!$H$16)+IF(Data!$L26&lt;&gt;"",Scoring!$H$17)+IF(Data!$M26&lt;&gt;"",Scoring!$H$18)+IF(Data!$N26&lt;&gt;"",Scoring!$H$19)+IF(Data!$O26&lt;&gt;"",Scoring!$H$20)+IF(Data!$P26&lt;&gt;"",Scoring!$H$21)+IF(Data!$Q26&lt;&gt;"",Scoring!$H$22)+IF(Data!$R26&lt;&gt;"",Scoring!$H$23)+IF(Data!$S26&lt;&gt;"",Scoring!$H$24)+IF(Data!T26&lt;&gt;"",Scoring!$H$25)+IF(Data!$U26&lt;&gt;"",Scoring!$H$26)+IF(Data!$V26&lt;&gt;"",Scoring!$H$27)+IF(Data!$W26&lt;&gt;"",Scoring!$H$28)+IF(Data!$X26&lt;&gt;"",Scoring!$H$29)+IF(Data!$Y26&lt;&gt;"",Scoring!$H$30)+IF(Data!$Z26&lt;&gt;"",Scoring!$H$31)+IF(Data!$AA26&lt;&gt;"",Scoring!$H$32),"")</f>
        <v/>
      </c>
      <c r="AK26" s="105" t="str">
        <f>IF(AJ26&lt;&gt;"",LOOKUP(AJ26,Likelihoods!$A$7:$A$107,Likelihoods!F$7:F$107),"")</f>
        <v/>
      </c>
      <c r="AL26" s="102" t="str">
        <f>IF(AND(COUNTBLANK($B26:$E26)=3,COUNTBLANK($F26:$H26)=2,COUNTBLANK($I26:$J26)=1,COUNTBLANK($K26:$L26)=1,COUNTBLANK($M26:$N26)=1,COUNTBLANK($O26:$P26)=1,COUNTBLANK($Q26:$R26)=1,COUNTBLANK($S26:$T26)=1,COUNTBLANK($U26:$V26)=1,COUNTBLANK($W26:$AA26)=4),IF(Data!$B26&lt;&gt;"",Scoring!$I$7)+IF(Data!$C26&lt;&gt;"",Scoring!$I$8)+IF(Data!$D26&lt;&gt;"",Scoring!$I$9)+IF(Data!$E26&lt;&gt;"",Scoring!$I$10)+IF(Data!$F26&lt;&gt;"",Scoring!$I$11)+IF(Data!$G26&lt;&gt;"",Scoring!$I$12)+IF(Data!$H26&lt;&gt;"",Scoring!$I$13)+IF(Data!$I26&lt;&gt;"",Scoring!$I$14)+IF(Data!$J26&lt;&gt;"",Scoring!$I$15)+IF(Data!$K26&lt;&gt;"",Scoring!$I$16)+IF(Data!$L26&lt;&gt;"",Scoring!$I$17)+IF(Data!$M26&lt;&gt;"",Scoring!$I$18)+IF(Data!$N26&lt;&gt;"",Scoring!$I$19)+IF(Data!$O26&lt;&gt;"",Scoring!$I$20)+IF(Data!$P26&lt;&gt;"",Scoring!$I$21)+IF(Data!$Q26&lt;&gt;"",Scoring!$I$22)+IF(Data!$R26&lt;&gt;"",Scoring!$I$23)+IF(Data!$S26&lt;&gt;"",Scoring!$I$24)+IF(Data!T26&lt;&gt;"",Scoring!$I$25)+IF(Data!$U26&lt;&gt;"",Scoring!$I$26)+IF(Data!$V26&lt;&gt;"",Scoring!$I$27)+IF(Data!$W26&lt;&gt;"",Scoring!$I$28)+IF(Data!$X26&lt;&gt;"",Scoring!$I$29)+IF(Data!$Y26&lt;&gt;"",Scoring!$I$30)+IF(Data!$Z26&lt;&gt;"",Scoring!$I$31)+IF(Data!$AA26&lt;&gt;"",Scoring!$I$32),"")</f>
        <v/>
      </c>
      <c r="AM26" s="107" t="str">
        <f>IF(AL26&lt;&gt;"",LOOKUP(AL26,Likelihoods!$A$7:$A$107,Likelihoods!G$7:G$107),"")</f>
        <v/>
      </c>
      <c r="AN26" s="281" t="str">
        <f>IF(AND(COUNTBLANK($B26:$E26)=3,COUNTBLANK($F26:$H26)=2,COUNTBLANK($I26:$J26)=1,COUNTBLANK($K26:$L26)=1,COUNTBLANK($M26:$N26)=1,COUNTBLANK($O26:$P26)=1,COUNTBLANK($Q26:$R26)=1,COUNTBLANK($S26:$T26)=1,COUNTBLANK($U26:$V26)=1,COUNTBLANK($W26:$AA26)=4),IF(Data!$B26&lt;&gt;"",Scoring!$J$7)+IF(Data!$C26&lt;&gt;"",Scoring!$J$8)+IF(Data!$D26&lt;&gt;"",Scoring!$J$9)+IF(Data!$E26&lt;&gt;"",Scoring!$J$10)+IF(Data!$F26&lt;&gt;"",Scoring!$J$11)+IF(Data!$G26&lt;&gt;"",Scoring!$J$12)+IF(Data!$H26&lt;&gt;"",Scoring!$J$13)+IF(Data!$I26&lt;&gt;"",Scoring!$J$14)+IF(Data!$J26&lt;&gt;"",Scoring!$J$15)+IF(Data!$K26&lt;&gt;"",Scoring!$J$16)+IF(Data!$L26&lt;&gt;"",Scoring!$J$17)+IF(Data!$M26&lt;&gt;"",Scoring!$J$18)+IF(Data!$N26&lt;&gt;"",Scoring!$J$19)+IF(Data!$O26&lt;&gt;"",Scoring!$J$20)+IF(Data!$P26&lt;&gt;"",Scoring!$J$21)+IF(Data!$Q26&lt;&gt;"",Scoring!$J$22)+IF(Data!$R26&lt;&gt;"",Scoring!$J$23)+IF(Data!$S26&lt;&gt;"",Scoring!$J$24)+IF(Data!AF26&lt;&gt;"",Scoring!$J$25)+IF(Data!$U26&lt;&gt;"",Scoring!$J$26)+IF(Data!$V26&lt;&gt;"",Scoring!$J$27)+IF(Data!$W26&lt;&gt;"",Scoring!$J$28)+IF(Data!$X26&lt;&gt;"",Scoring!$J$29)+IF(Data!$Y26&lt;&gt;"",Scoring!$J$30)+IF(Data!$Z26&lt;&gt;"",Scoring!$J$31)+IF(Data!$AA26&lt;&gt;"",Scoring!$J$32),"")</f>
        <v/>
      </c>
      <c r="AO26" s="276" t="str">
        <f>IF(AN26&lt;&gt;"",LOOKUP(AN26,Likelihoods!$A$7:$A$107,Likelihoods!H$7:H$107),"")</f>
        <v/>
      </c>
      <c r="AP26" s="264" t="str">
        <f>IF(AND(COUNTBLANK($B26:$E26)=3,COUNTBLANK($F26:$H26)=2,COUNTBLANK($I26:$J26)=1,COUNTBLANK($K26:$L26)=1,COUNTBLANK($M26:$N26)=1,COUNTBLANK($O26:$P26)=1,COUNTBLANK($Q26:$R26)=1,COUNTBLANK($S26:$T26)=1,COUNTBLANK($U26:$V26)=1,COUNTBLANK($W26:$AA26)=4),IF(Data!$B26&lt;&gt;"",Scoring!$K$7)+IF(Data!$C26&lt;&gt;"",Scoring!$K$8)+IF(Data!$D26&lt;&gt;"",Scoring!$K$9)+IF(Data!$E26&lt;&gt;"",Scoring!$K$10)+IF(Data!$F26&lt;&gt;"",Scoring!$K$11)+IF(Data!$G26&lt;&gt;"",Scoring!$K$12)+IF(Data!$H26&lt;&gt;"",Scoring!$K$13)+IF(Data!$I26&lt;&gt;"",Scoring!$K$14)+IF(Data!$J26&lt;&gt;"",Scoring!$K$15)+IF(Data!$K26&lt;&gt;"",Scoring!$K$16)+IF(Data!$L26&lt;&gt;"",Scoring!$K$17)+IF(Data!$M26&lt;&gt;"",Scoring!$K$18)+IF(Data!$N26&lt;&gt;"",Scoring!$K$19)+IF(Data!$O26&lt;&gt;"",Scoring!$K$20)+IF(Data!$P26&lt;&gt;"",Scoring!$K$21)+IF(Data!$Q26&lt;&gt;"",Scoring!$K$22)+IF(Data!$R26&lt;&gt;"",Scoring!$K$23)+IF(Data!$S26&lt;&gt;"",Scoring!$K$24)+IF(Data!AH26&lt;&gt;"",Scoring!$K$25)+IF(Data!$U26&lt;&gt;"",Scoring!$K$26)+IF(Data!$V26&lt;&gt;"",Scoring!$K$27)+IF(Data!$W26&lt;&gt;"",Scoring!$K$28)+IF(Data!$X26&lt;&gt;"",Scoring!$K$29)+IF(Data!$Y26&lt;&gt;"",Scoring!$K$30)+IF(Data!$Z26&lt;&gt;"",Scoring!$K$31)+IF(Data!$AA26&lt;&gt;"",Scoring!$K$32),"")</f>
        <v/>
      </c>
      <c r="AQ26" s="107" t="str">
        <f>IF(AP26&lt;&gt;"",LOOKUP(AP26,Likelihoods!$A$7:$A$107,Likelihoods!I$7:I$107),"")</f>
        <v/>
      </c>
      <c r="AR26" s="281" t="str">
        <f>IF(AND(COUNTBLANK($B26:$E26)=3,COUNTBLANK($F26:$H26)=2,COUNTBLANK($I26:$J26)=1,COUNTBLANK($K26:$L26)=1,COUNTBLANK($M26:$N26)=1,COUNTBLANK($O26:$P26)=1,COUNTBLANK($Q26:$R26)=1,COUNTBLANK($S26:$T26)=1,COUNTBLANK($U26:$V26)=1,COUNTBLANK($W26:$AA26)=4),IF(Data!$B26&lt;&gt;"",Scoring!$L$7)+IF(Data!$C26&lt;&gt;"",Scoring!$L$8)+IF(Data!$D26&lt;&gt;"",Scoring!$L$9)+IF(Data!$E26&lt;&gt;"",Scoring!$L$10)+IF(Data!$F26&lt;&gt;"",Scoring!$L$11)+IF(Data!$G26&lt;&gt;"",Scoring!$L$12)+IF(Data!$H26&lt;&gt;"",Scoring!$L$13)+IF(Data!$I26&lt;&gt;"",Scoring!$L$14)+IF(Data!$J26&lt;&gt;"",Scoring!$L$15)+IF(Data!$K26&lt;&gt;"",Scoring!$L$16)+IF(Data!$L26&lt;&gt;"",Scoring!$L$17)+IF(Data!$M26&lt;&gt;"",Scoring!$L$18)+IF(Data!$N26&lt;&gt;"",Scoring!$L$19)+IF(Data!$O26&lt;&gt;"",Scoring!$L$20)+IF(Data!$P26&lt;&gt;"",Scoring!$L$21)+IF(Data!$Q26&lt;&gt;"",Scoring!$L$22)+IF(Data!$R26&lt;&gt;"",Scoring!$L$23)+IF(Data!$S26&lt;&gt;"",Scoring!$L$24)+IF(Data!AJ26&lt;&gt;"",Scoring!$L$25)+IF(Data!$U26&lt;&gt;"",Scoring!$L$26)+IF(Data!$V26&lt;&gt;"",Scoring!$L$27)+IF(Data!$W26&lt;&gt;"",Scoring!$L$28)+IF(Data!$X26&lt;&gt;"",Scoring!$L$29)+IF(Data!$Y26&lt;&gt;"",Scoring!$L$30)+IF(Data!$Z26&lt;&gt;"",Scoring!$L$31)+IF(Data!$AA26&lt;&gt;"",Scoring!$L$32),"")</f>
        <v/>
      </c>
      <c r="AS26" s="105" t="str">
        <f>IF(AR26&lt;&gt;"",LOOKUP(AR26,Likelihoods!$A$7:$A$107,Likelihoods!J$7:J$107),"")</f>
        <v/>
      </c>
      <c r="AT26" s="108" t="str">
        <f>IF(AND(COUNTBLANK($B26:$E26)=3,COUNTBLANK($F26:$H26)=2,COUNTBLANK($I26:$J26)=1,COUNTBLANK($K26:$L26)=1,COUNTBLANK($M26:$N26)=1,COUNTBLANK($O26:$P26)=1,COUNTBLANK($Q26:$R26)=1,COUNTBLANK($S26:$T26)=1,COUNTBLANK($U26:$V26)=1,COUNTBLANK($W26:$AA26)=4),IF(Data!$B26&lt;&gt;"",Scoring!$M$7)+IF(Data!$C26&lt;&gt;"",Scoring!$M$8)+IF(Data!$D26&lt;&gt;"",Scoring!$M$9)+IF(Data!$E26&lt;&gt;"",Scoring!$M$10)+IF(Data!$F26&lt;&gt;"",Scoring!$M$11)+IF(Data!$G26&lt;&gt;"",Scoring!$M$12)+IF(Data!$H26&lt;&gt;"",Scoring!$M$13)+IF(Data!$I26&lt;&gt;"",Scoring!$M$14)+IF(Data!$J26&lt;&gt;"",Scoring!$M$15)+IF(Data!$K26&lt;&gt;"",Scoring!$M$16)+IF(Data!$L26&lt;&gt;"",Scoring!$M$17)+IF(Data!$M26&lt;&gt;"",Scoring!$M$18)+IF(Data!$N26&lt;&gt;"",Scoring!$M$19)+IF(Data!$O26&lt;&gt;"",Scoring!$M$20)+IF(Data!$P26&lt;&gt;"",Scoring!$M$21)+IF(Data!$Q26&lt;&gt;"",Scoring!$M$22)+IF(Data!$R26&lt;&gt;"",Scoring!$M$23)+IF(Data!$S26&lt;&gt;"",Scoring!$M$24)+IF(Data!T26&lt;&gt;"",Scoring!$M$25)+IF(Data!$U26&lt;&gt;"",Scoring!$M$26)+IF(Data!$V26&lt;&gt;"",Scoring!$M$27)+IF(Data!$W26&lt;&gt;"",Scoring!$M$28)+IF(Data!$X26&lt;&gt;"",Scoring!$M$29)+IF(Data!$Y26&lt;&gt;"",Scoring!$M$30)+IF(Data!$Z26&lt;&gt;"",Scoring!$M$31)+IF(Data!$AA26&lt;&gt;"",Scoring!$M$32),"")</f>
        <v/>
      </c>
      <c r="AU26" s="105" t="str">
        <f>IF(AT26&lt;&gt;"",LOOKUP(AT26,Likelihoods!$A$7:$A$107,Likelihoods!K$7:K$107),"")</f>
        <v/>
      </c>
      <c r="AV26" s="108" t="str">
        <f>IF(AND(COUNTBLANK($B26:$E26)=3,COUNTBLANK($F26:$H26)=2,COUNTBLANK($I26:$J26)=1,COUNTBLANK($K26:$L26)=1,COUNTBLANK($M26:$N26)=1,COUNTBLANK($O26:$P26)=1,COUNTBLANK($Q26:$R26)=1,COUNTBLANK($S26:$T26)=1,COUNTBLANK($U26:$V26)=1,COUNTBLANK($W26:$AA26)=4),IF(Data!$B26&lt;&gt;"",Scoring!$N$7)+IF(Data!$C26&lt;&gt;"",Scoring!$N$8)+IF(Data!$D26&lt;&gt;"",Scoring!$N$9)+IF(Data!$E26&lt;&gt;"",Scoring!$N$10)+IF(Data!$F26&lt;&gt;"",Scoring!$N$11)+IF(Data!$G26&lt;&gt;"",Scoring!$N$12)+IF(Data!$H26&lt;&gt;"",Scoring!$N$13)+IF(Data!$I26&lt;&gt;"",Scoring!$N$14)+IF(Data!$J26&lt;&gt;"",Scoring!$N$15)+IF(Data!$K26&lt;&gt;"",Scoring!$N$16)+IF(Data!$L26&lt;&gt;"",Scoring!$N$17)+IF(Data!$M26&lt;&gt;"",Scoring!$N$18)+IF(Data!$N26&lt;&gt;"",Scoring!$N$19)+IF(Data!$O26&lt;&gt;"",Scoring!$N$20)+IF(Data!$P26&lt;&gt;"",Scoring!$N$21)+IF(Data!$Q26&lt;&gt;"",Scoring!$N$22)+IF(Data!$R26&lt;&gt;"",Scoring!$N$23)+IF(Data!$S26&lt;&gt;"",Scoring!$N$24)+IF(Data!T26&lt;&gt;"",Scoring!$N$25)+IF(Data!$U26&lt;&gt;"",Scoring!$N$26)+IF(Data!$V26&lt;&gt;"",Scoring!$N$27)+IF(Data!$W26&lt;&gt;"",Scoring!$N$28)+IF(Data!$X26&lt;&gt;"",Scoring!$N$29)+IF(Data!$Y26&lt;&gt;"",Scoring!$N$30)+IF(Data!$Z26&lt;&gt;"",Scoring!$N$31)+IF(Data!$AA26&lt;&gt;"",Scoring!$N$32),"")</f>
        <v/>
      </c>
      <c r="AW26" s="106" t="str">
        <f>IF(AV26&lt;&gt;"",LOOKUP(AV26,Likelihoods!$A$7:$A$107,Likelihoods!L$7:L$107),"")</f>
        <v/>
      </c>
      <c r="AX26" s="104" t="str">
        <f>IF(AND(COUNTBLANK($B26:$E26)=3,COUNTBLANK($F26:$H26)=2,COUNTBLANK($I26:$J26)=1,COUNTBLANK($K26:$L26)=1,COUNTBLANK($M26:$N26)=1,COUNTBLANK($O26:$P26)=1,COUNTBLANK($Q26:$R26)=1,COUNTBLANK($S26:$T26)=1,COUNTBLANK($U26:$V26)=1,COUNTBLANK($W26:$AA26)=4),IF(Data!$B26&lt;&gt;"",Scoring!$O$7)+IF(Data!$C26&lt;&gt;"",Scoring!$O$8)+IF(Data!$D26&lt;&gt;"",Scoring!$O$9)+IF(Data!$E26&lt;&gt;"",Scoring!$O$10)+IF(Data!$F26&lt;&gt;"",Scoring!$O$11)+IF(Data!$G26&lt;&gt;"",Scoring!$O$12)+IF(Data!$H26&lt;&gt;"",Scoring!$O$13)+IF(Data!$I26&lt;&gt;"",Scoring!$O$14)+IF(Data!$J26&lt;&gt;"",Scoring!$O$15)+IF(Data!$K26&lt;&gt;"",Scoring!$O$16)+IF(Data!$L26&lt;&gt;"",Scoring!$O$17)+IF(Data!$M26&lt;&gt;"",Scoring!$O$18)+IF(Data!$N26&lt;&gt;"",Scoring!$O$19)+IF(Data!$O26&lt;&gt;"",Scoring!$O$20)+IF(Data!$P26&lt;&gt;"",Scoring!$O$21)+IF(Data!$Q26&lt;&gt;"",Scoring!$O$22)+IF(Data!$R26&lt;&gt;"",Scoring!$O$23)+IF(Data!$S26&lt;&gt;"",Scoring!$O$24)+IF(Data!T26&lt;&gt;"",Scoring!$O$25)+IF(Data!$U26&lt;&gt;"",Scoring!$O$26)+IF(Data!$V26&lt;&gt;"",Scoring!$O$27)+IF(Data!$W26&lt;&gt;"",Scoring!$O$28)+IF(Data!$X26&lt;&gt;"",Scoring!$O$29)+IF(Data!$Y26&lt;&gt;"",Scoring!$O$30)+IF(Data!$Z26&lt;&gt;"",Scoring!$O$31)+IF(Data!$AA26&lt;&gt;"",Scoring!$O$32),"")</f>
        <v/>
      </c>
      <c r="AY26" s="107" t="str">
        <f>IF(AX26&lt;&gt;"",LOOKUP(AX26,Likelihoods!$A$7:$A$107,Likelihoods!M$7:M$107),"")</f>
        <v/>
      </c>
      <c r="AZ26" s="108" t="str">
        <f>IF(AND(COUNTBLANK($B26:$E26)=3,COUNTBLANK($F26:$H26)=2,COUNTBLANK($I26:$J26)=1,COUNTBLANK($K26:$L26)=1,COUNTBLANK($M26:$N26)=1,COUNTBLANK($O26:$P26)=1,COUNTBLANK($Q26:$R26)=1,COUNTBLANK($S26:$T26)=1,COUNTBLANK($U26:$V26)=1,COUNTBLANK($W26:$AA26)=4),IF(Data!$B26&lt;&gt;"",Scoring!$P$7)+IF(Data!$C26&lt;&gt;"",Scoring!$P$8)+IF(Data!$D26&lt;&gt;"",Scoring!$P$9)+IF(Data!$E26&lt;&gt;"",Scoring!$P$10)+IF(Data!$F26&lt;&gt;"",Scoring!$P$11)+IF(Data!$G26&lt;&gt;"",Scoring!$P$12)+IF(Data!$H26&lt;&gt;"",Scoring!$P$13)+IF(Data!$I26&lt;&gt;"",Scoring!$P$14)+IF(Data!$J26&lt;&gt;"",Scoring!$P$15)+IF(Data!$K26&lt;&gt;"",Scoring!$P$16)+IF(Data!$L26&lt;&gt;"",Scoring!$P$17)+IF(Data!$M26&lt;&gt;"",Scoring!$P$18)+IF(Data!$N26&lt;&gt;"",Scoring!$P$19)+IF(Data!$O26&lt;&gt;"",Scoring!$P$20)+IF(Data!$P26&lt;&gt;"",Scoring!$P$21)+IF(Data!$Q26&lt;&gt;"",Scoring!$P$22)+IF(Data!$R26&lt;&gt;"",Scoring!$P$23)+IF(Data!$S26&lt;&gt;"",Scoring!$P$24)+IF(Data!T26&lt;&gt;"",Scoring!$P$25)+IF(Data!$U26&lt;&gt;"",Scoring!$P$26)+IF(Data!$V26&lt;&gt;"",Scoring!$P$27)+IF(Data!$W26&lt;&gt;"",Scoring!$P$28)+IF(Data!$X26&lt;&gt;"",Scoring!$P$29)+IF(Data!$Y26&lt;&gt;"",Scoring!$P$30)+IF(Data!$Z26&lt;&gt;"",Scoring!$P$31)+IF(Data!$AA26&lt;&gt;"",Scoring!$P$32),"")</f>
        <v/>
      </c>
      <c r="BA26" s="105" t="str">
        <f>IF(AZ26&lt;&gt;"",LOOKUP(AZ26,Likelihoods!$A$7:$A$107,Likelihoods!N$7:N$107),"")</f>
        <v/>
      </c>
      <c r="BB26" s="102" t="str">
        <f>IF(AND(COUNTBLANK($B26:$E26)=3,COUNTBLANK($F26:$H26)=2,COUNTBLANK($I26:$J26)=1,COUNTBLANK($K26:$L26)=1,COUNTBLANK($M26:$N26)=1,COUNTBLANK($O26:$P26)=1,COUNTBLANK($Q26:$R26)=1,COUNTBLANK($S26:$T26)=1,COUNTBLANK($U26:$V26)=1,COUNTBLANK($W26:$AA26)=4),IF(Data!$B26&lt;&gt;"",Scoring!$Q$7)+IF(Data!$C26&lt;&gt;"",Scoring!$Q$8)+IF(Data!$D26&lt;&gt;"",Scoring!$Q$9)+IF(Data!$E26&lt;&gt;"",Scoring!$Q$10)+IF(Data!$F26&lt;&gt;"",Scoring!$Q$11)+IF(Data!$G26&lt;&gt;"",Scoring!$Q$12)+IF(Data!$H26&lt;&gt;"",Scoring!$Q$13)+IF(Data!$I26&lt;&gt;"",Scoring!$Q$14)+IF(Data!$J26&lt;&gt;"",Scoring!$Q$15)+IF(Data!$K26&lt;&gt;"",Scoring!$Q$16)+IF(Data!$L26&lt;&gt;"",Scoring!$Q$17)+IF(Data!$M26&lt;&gt;"",Scoring!$Q$18)+IF(Data!$N26&lt;&gt;"",Scoring!$Q$19)+IF(Data!$O26&lt;&gt;"",Scoring!$Q$20)+IF(Data!$P26&lt;&gt;"",Scoring!$Q$21)+IF(Data!$Q26&lt;&gt;"",Scoring!$Q$22)+IF(Data!$R26&lt;&gt;"",Scoring!$Q$23)+IF(Data!$S26&lt;&gt;"",Scoring!$Q$24)+IF(Data!T26&lt;&gt;"",Scoring!$Q$25)+IF(Data!$U26&lt;&gt;"",Scoring!$Q$26)+IF(Data!$V26&lt;&gt;"",Scoring!$Q$27)+IF(Data!$W26&lt;&gt;"",Scoring!$Q$28)+IF(Data!$X26&lt;&gt;"",Scoring!$Q$29)+IF(Data!$Y26&lt;&gt;"",Scoring!$Q$30)+IF(Data!$Z26&lt;&gt;"",Scoring!$Q$31)+IF(Data!$AA26&lt;&gt;"",Scoring!$Q$32),"")</f>
        <v/>
      </c>
      <c r="BC26" s="107" t="str">
        <f>IF(BB26&lt;&gt;"",LOOKUP(BB26,Likelihoods!$A$7:$A$107,Likelihoods!O$7:O$107),"")</f>
        <v/>
      </c>
      <c r="BD26" s="104" t="str">
        <f>IF(AND(COUNTBLANK($B26:$E26)=3,COUNTBLANK($F26:$H26)=2,COUNTBLANK($I26:$J26)=1,COUNTBLANK($K26:$L26)=1,COUNTBLANK($M26:$N26)=1,COUNTBLANK($O26:$P26)=1,COUNTBLANK($Q26:$R26)=1,COUNTBLANK($S26:$T26)=1,COUNTBLANK($U26:$V26)=1,COUNTBLANK($W26:$AA26)=4),IF(Data!$B26&lt;&gt;"",Scoring!$R$7)+IF(Data!$C26&lt;&gt;"",Scoring!$R$8)+IF(Data!$D26&lt;&gt;"",Scoring!$R$9)+IF(Data!$E26&lt;&gt;"",Scoring!$R$10)+IF(Data!$F26&lt;&gt;"",Scoring!$R$11)+IF(Data!$G26&lt;&gt;"",Scoring!$R$12)+IF(Data!$H26&lt;&gt;"",Scoring!$R$13)+IF(Data!$I26&lt;&gt;"",Scoring!$R$14)+IF(Data!$J26&lt;&gt;"",Scoring!$R$15)+IF(Data!$K26&lt;&gt;"",Scoring!$R$16)+IF(Data!$L26&lt;&gt;"",Scoring!$R$17)+IF(Data!$M26&lt;&gt;"",Scoring!$R$18)+IF(Data!$N26&lt;&gt;"",Scoring!$R$19)+IF(Data!$O26&lt;&gt;"",Scoring!$R$20)+IF(Data!$P26&lt;&gt;"",Scoring!$R$21)+IF(Data!$Q26&lt;&gt;"",Scoring!$R$22)+IF(Data!$R26&lt;&gt;"",Scoring!$R$23)+IF(Data!$S26&lt;&gt;"",Scoring!$R$24)+IF(Data!T26&lt;&gt;"",Scoring!$R$25)+IF(Data!$U26&lt;&gt;"",Scoring!$R$26)+IF(Data!$V26&lt;&gt;"",Scoring!$R$27)+IF(Data!$W26&lt;&gt;"",Scoring!$R$28)+IF(Data!$X26&lt;&gt;"",Scoring!$R$29)+IF(Data!$Y26&lt;&gt;"",Scoring!$R$30)+IF(Data!$Z26&lt;&gt;"",Scoring!$R$31)+IF(Data!$AA26&lt;&gt;"",Scoring!$R$32),"")</f>
        <v/>
      </c>
      <c r="BE26" s="105" t="str">
        <f>IF(BD26&lt;&gt;"",LOOKUP(BD26,Likelihoods!$A$7:$A$107,Likelihoods!P$7:P$107),"")</f>
        <v/>
      </c>
      <c r="BF26" s="102" t="str">
        <f>IF(AND(COUNTBLANK($B26:$E26)=3,COUNTBLANK($F26:$H26)=2,COUNTBLANK($I26:$J26)=1,COUNTBLANK($K26:$L26)=1,COUNTBLANK($M26:$N26)=1,COUNTBLANK($O26:$P26)=1,COUNTBLANK($Q26:$R26)=1,COUNTBLANK($S26:$T26)=1,COUNTBLANK($U26:$V26)=1,COUNTBLANK($W26:$AA26)=4),IF(Data!$B26&lt;&gt;"",Scoring!$S$7)+IF(Data!$C26&lt;&gt;"",Scoring!$S$8)+IF(Data!$D26&lt;&gt;"",Scoring!$S$9)+IF(Data!$E26&lt;&gt;"",Scoring!$S$10)+IF(Data!$F26&lt;&gt;"",Scoring!$S$11)+IF(Data!$G26&lt;&gt;"",Scoring!$S$12)+IF(Data!$H26&lt;&gt;"",Scoring!$S$13)+IF(Data!$I26&lt;&gt;"",Scoring!$S$14)+IF(Data!$J26&lt;&gt;"",Scoring!$S$15)+IF(Data!$K26&lt;&gt;"",Scoring!$S$16)+IF(Data!$L26&lt;&gt;"",Scoring!$S$17)+IF(Data!$M26&lt;&gt;"",Scoring!$S$18)+IF(Data!$N26&lt;&gt;"",Scoring!$S$19)+IF(Data!$O26&lt;&gt;"",Scoring!$S$20)+IF(Data!$P26&lt;&gt;"",Scoring!$S$21)+IF(Data!$Q26&lt;&gt;"",Scoring!$S$22)+IF(Data!$R26&lt;&gt;"",Scoring!$S$23)+IF(Data!$S26&lt;&gt;"",Scoring!$S$24)+IF(Data!T26&lt;&gt;"",Scoring!$S$25)+IF(Data!$U26&lt;&gt;"",Scoring!$S$26)+IF(Data!$V26&lt;&gt;"",Scoring!$S$27)+IF(Data!$W26&lt;&gt;"",Scoring!$S$28)+IF(Data!$X26&lt;&gt;"",Scoring!$S$29)+IF(Data!$Y26&lt;&gt;"",Scoring!$S$30)+IF(Data!$Z26&lt;&gt;"",Scoring!$S$31)+IF(Data!$AA26&lt;&gt;"",Scoring!$S$32),"")</f>
        <v/>
      </c>
      <c r="BG26" s="107" t="str">
        <f>IF(BF26&lt;&gt;"",LOOKUP(BF26,Likelihoods!$A$7:$A$107,Likelihoods!Q$7:Q$107),"")</f>
        <v/>
      </c>
      <c r="BH26" s="108" t="str">
        <f>IF(AND(COUNTBLANK($B26:$E26)=3,COUNTBLANK($F26:$H26)=2,COUNTBLANK($I26:$J26)=1,COUNTBLANK($K26:$L26)=1,COUNTBLANK($M26:$N26)=1,COUNTBLANK($O26:$P26)=1,COUNTBLANK($Q26:$R26)=1,COUNTBLANK($S26:$T26)=1,COUNTBLANK($U26:$V26)=1,COUNTBLANK($W26:$AA26)=4),IF(Data!$B26&lt;&gt;"",Scoring!$T$7)+IF(Data!$C26&lt;&gt;"",Scoring!$T$8)+IF(Data!$D26&lt;&gt;"",Scoring!$T$9)+IF(Data!$E26&lt;&gt;"",Scoring!$T$10)+IF(Data!$F26&lt;&gt;"",Scoring!$T$11)+IF(Data!$G26&lt;&gt;"",Scoring!$T$12)+IF(Data!$H26&lt;&gt;"",Scoring!$T$13)+IF(Data!$I26&lt;&gt;"",Scoring!$T$14)+IF(Data!$J26&lt;&gt;"",Scoring!$T$15)+IF(Data!$K26&lt;&gt;"",Scoring!$T$16)+IF(Data!$L26&lt;&gt;"",Scoring!$T$17)+IF(Data!$M26&lt;&gt;"",Scoring!$T$18)+IF(Data!$N26&lt;&gt;"",Scoring!$T$19)+IF(Data!$O26&lt;&gt;"",Scoring!$T$20)+IF(Data!$P26&lt;&gt;"",Scoring!$T$21)+IF(Data!$Q26&lt;&gt;"",Scoring!$T$22)+IF(Data!$R26&lt;&gt;"",Scoring!$T$23)+IF(Data!$S26&lt;&gt;"",Scoring!$T$24)+IF(Data!T26&lt;&gt;"",Scoring!$T$25)+IF(Data!$U26&lt;&gt;"",Scoring!$T$26)+IF(Data!$V26&lt;&gt;"",Scoring!$T$27)+IF(Data!$W26&lt;&gt;"",Scoring!$T$28)+IF(Data!$X26&lt;&gt;"",Scoring!$T$29)+IF(Data!$Y26&lt;&gt;"",Scoring!$T$30)+IF(Data!$Z26&lt;&gt;"",Scoring!$T$31)+IF(Data!$AA26&lt;&gt;"",Scoring!$T$32),"")</f>
        <v/>
      </c>
      <c r="BI26" s="105" t="str">
        <f>IF(BH26&lt;&gt;"",LOOKUP(BH26,Likelihoods!$A$7:$A$107,Likelihoods!R$7:R$107),"")</f>
        <v/>
      </c>
      <c r="BJ26" s="108" t="str">
        <f>IF(AND(COUNTBLANK($B26:$E26)=3,COUNTBLANK($F26:$H26)=2,COUNTBLANK($I26:$J26)=1,COUNTBLANK($K26:$L26)=1,COUNTBLANK($M26:$N26)=1,COUNTBLANK($O26:$P26)=1,COUNTBLANK($Q26:$R26)=1,COUNTBLANK($S26:$T26)=1,COUNTBLANK($U26:$V26)=1,COUNTBLANK($W26:$AA26)=4),IF(Data!$B26&lt;&gt;"",Scoring!$U$7)+IF(Data!$C26&lt;&gt;"",Scoring!$U$8)+IF(Data!$D26&lt;&gt;"",Scoring!$U$9)+IF(Data!$E26&lt;&gt;"",Scoring!$U$10)+IF(Data!$F26&lt;&gt;"",Scoring!$U$11)+IF(Data!$G26&lt;&gt;"",Scoring!$U$12)+IF(Data!$H26&lt;&gt;"",Scoring!$U$13)+IF(Data!$I26&lt;&gt;"",Scoring!$U$14)+IF(Data!$J26&lt;&gt;"",Scoring!$U$15)+IF(Data!$K26&lt;&gt;"",Scoring!$U$16)+IF(Data!$L26&lt;&gt;"",Scoring!$U$17)+IF(Data!$M26&lt;&gt;"",Scoring!$U$18)+IF(Data!$N26&lt;&gt;"",Scoring!$U$19)+IF(Data!$O26&lt;&gt;"",Scoring!$U$20)+IF(Data!$P26&lt;&gt;"",Scoring!$U$21)+IF(Data!$Q26&lt;&gt;"",Scoring!$U$22)+IF(Data!$R26&lt;&gt;"",Scoring!$U$23)+IF(Data!$S26&lt;&gt;"",Scoring!$U$24)+IF(Data!T26&lt;&gt;"",Scoring!$U$25)+IF(Data!$U26&lt;&gt;"",Scoring!$U$26)+IF(Data!$V26&lt;&gt;"",Scoring!$U$27)+IF(Data!$W26&lt;&gt;"",Scoring!$U$28)+IF(Data!$X26&lt;&gt;"",Scoring!$U$29)+IF(Data!$Y26&lt;&gt;"",Scoring!$U$30)+IF(Data!$Z26&lt;&gt;"",Scoring!$U$31)+IF(Data!$AA26&lt;&gt;"",Scoring!$U$32),"")</f>
        <v/>
      </c>
      <c r="BK26" s="106" t="str">
        <f>IF(BJ26&lt;&gt;"",LOOKUP(BJ26,Likelihoods!$A$7:$A$107,Likelihoods!S$7:S$107),"")</f>
        <v/>
      </c>
      <c r="BL26" s="8"/>
      <c r="BM26" s="8"/>
      <c r="BN26" s="8"/>
      <c r="BO26" s="8"/>
      <c r="BP26" s="8"/>
      <c r="BQ26" s="8"/>
      <c r="BR26" s="8"/>
      <c r="BS26" s="8"/>
      <c r="BT26" s="8"/>
      <c r="BU26" s="8"/>
      <c r="BV26" s="8"/>
      <c r="BW26" s="8"/>
      <c r="BX26" s="8"/>
      <c r="BY26" s="8"/>
    </row>
    <row r="27" spans="1:77" ht="14.25" x14ac:dyDescent="0.2">
      <c r="A27" s="68"/>
      <c r="B27" s="101"/>
      <c r="C27" s="102"/>
      <c r="D27" s="102"/>
      <c r="E27" s="102"/>
      <c r="F27" s="101"/>
      <c r="G27" s="102"/>
      <c r="H27" s="103"/>
      <c r="I27" s="102"/>
      <c r="J27" s="102"/>
      <c r="K27" s="101"/>
      <c r="L27" s="103"/>
      <c r="M27" s="102"/>
      <c r="N27" s="103"/>
      <c r="O27" s="101"/>
      <c r="P27" s="103"/>
      <c r="Q27" s="102"/>
      <c r="R27" s="102"/>
      <c r="S27" s="101"/>
      <c r="T27" s="103"/>
      <c r="U27" s="101"/>
      <c r="V27" s="103"/>
      <c r="W27" s="102"/>
      <c r="X27" s="102"/>
      <c r="Y27" s="102"/>
      <c r="Z27" s="102"/>
      <c r="AA27" s="102"/>
      <c r="AB27" s="104" t="str">
        <f>IF(AND(COUNTBLANK($B27:$E27)=3,COUNTBLANK($F27:$H27)=2,COUNTBLANK($I27:$J27)=1,COUNTBLANK($K27:$L27)=1,COUNTBLANK($M27:$N27)=1,COUNTBLANK($O27:$P27)=1,COUNTBLANK($Q27:$R27)=1,COUNTBLANK($S27:$T27)=1,COUNTBLANK($U27:$V27)=1,COUNTBLANK($W27:$AA27)=4),IF(Data!$B27&lt;&gt;"",Scoring!$D$7)+IF(Data!$C27&lt;&gt;"",Scoring!$D$8)+IF(Data!$D27&lt;&gt;"",Scoring!$D$9)+IF(Data!$E27&lt;&gt;"",Scoring!$D$10)+IF(Data!$F27&lt;&gt;"",Scoring!$D$11)+IF(Data!$G27&lt;&gt;"",Scoring!$D$12)+IF(Data!$H27&lt;&gt;"",Scoring!$D$13)+IF(Data!$I27&lt;&gt;"",Scoring!$D$14)+IF(Data!$J27&lt;&gt;"",Scoring!$D$15)+IF(Data!$K27&lt;&gt;"",Scoring!$D$16)+IF(Data!$L27&lt;&gt;"",Scoring!$D$17)+IF(Data!$M27&lt;&gt;"",Scoring!$D$18)+IF(Data!$N27&lt;&gt;"",Scoring!$D$19)+IF(Data!$O27&lt;&gt;"",Scoring!$D$20)+IF(Data!$P27&lt;&gt;"",Scoring!$D$21)+IF(Data!$Q27&lt;&gt;"",Scoring!$D$22)+IF(Data!$R27&lt;&gt;"",Scoring!$D$23)+IF(Data!$S27&lt;&gt;"",Scoring!$D$24)+IF(Data!T27&lt;&gt;"",Scoring!$D$25)+IF(Data!$U27&lt;&gt;"",Scoring!$D$26)+IF(Data!$V27&lt;&gt;"",Scoring!$D$27)+IF(Data!$W27&lt;&gt;"",Scoring!$D$28)+IF(Data!$X27&lt;&gt;"",Scoring!$D$29)+IF(Data!$Y27&lt;&gt;"",Scoring!$D$30)+IF(Data!$Z27&lt;&gt;"",Scoring!$D$31)+IF(Data!$AA27&lt;&gt;"",Scoring!$D$32),"")</f>
        <v/>
      </c>
      <c r="AC27" s="105" t="str">
        <f>IF(AB27&lt;&gt;"",LOOKUP(AB27,Likelihoods!$A$7:$A$107,Likelihoods!B$7:B$107),"")</f>
        <v/>
      </c>
      <c r="AD27" s="264" t="str">
        <f>IF(AND(COUNTBLANK($B27:$E27)=3,COUNTBLANK($F27:$H27)=2,COUNTBLANK($I27:$J27)=1,COUNTBLANK($K27:$L27)=1,COUNTBLANK($M27:$N27)=1,COUNTBLANK($O27:$P27)=1,COUNTBLANK($Q27:$R27)=1,COUNTBLANK($S27:$T27)=1,COUNTBLANK($U27:$V27)=1,COUNTBLANK($W27:$AA27)=4),IF(Data!$B27&lt;&gt;"",Scoring!$E$7)+IF(Data!$C27&lt;&gt;"",Scoring!$E$8)+IF(Data!$D27&lt;&gt;"",Scoring!$E$9)+IF(Data!$E27&lt;&gt;"",Scoring!$E$10)+IF(Data!$F27&lt;&gt;"",Scoring!$E$11)+IF(Data!$G27&lt;&gt;"",Scoring!$E$12)+IF(Data!$H27&lt;&gt;"",Scoring!$E$13)+IF(Data!$I27&lt;&gt;"",Scoring!$E$14)+IF(Data!$J27&lt;&gt;"",Scoring!$E$15)+IF(Data!$K27&lt;&gt;"",Scoring!$E$16)+IF(Data!$L27&lt;&gt;"",Scoring!$E$17)+IF(Data!$M27&lt;&gt;"",Scoring!$E$18)+IF(Data!$N27&lt;&gt;"",Scoring!$E$19)+IF(Data!$O27&lt;&gt;"",Scoring!$E$20)+IF(Data!$P27&lt;&gt;"",Scoring!$E$21)+IF(Data!$Q27&lt;&gt;"",Scoring!$E$22)+IF(Data!$R27&lt;&gt;"",Scoring!$E$23)+IF(Data!$S27&lt;&gt;"",Scoring!$E$24)+IF(Data!V27&lt;&gt;"",Scoring!$E$25)+IF(Data!$U27&lt;&gt;"",Scoring!$E$26)+IF(Data!$V27&lt;&gt;"",Scoring!$E$27)+IF(Data!$W27&lt;&gt;"",Scoring!$E$28)+IF(Data!$X27&lt;&gt;"",Scoring!$E$29)+IF(Data!$Y27&lt;&gt;"",Scoring!$E$30)+IF(Data!$Z27&lt;&gt;"",Scoring!$E$31)+IF(Data!$AA27&lt;&gt;"",Scoring!$E$32),"")</f>
        <v/>
      </c>
      <c r="AE27" s="107" t="str">
        <f>IF(AD27&lt;&gt;"",LOOKUP(AD27,Likelihoods!$A$7:$A$107,Likelihoods!C$7:C$107),"")</f>
        <v/>
      </c>
      <c r="AF27" s="108" t="str">
        <f>IF(AND(COUNTBLANK($B27:$E27)=3,COUNTBLANK($F27:$H27)=2,COUNTBLANK($I27:$J27)=1,COUNTBLANK($K27:$L27)=1,COUNTBLANK($M27:$N27)=1,COUNTBLANK($O27:$P27)=1,COUNTBLANK($Q27:$R27)=1,COUNTBLANK($S27:$T27)=1,COUNTBLANK($U27:$V27)=1,COUNTBLANK($W27:$AA27)=4),IF(Data!$B27&lt;&gt;"",Scoring!$F$7)+IF(Data!$C27&lt;&gt;"",Scoring!$F$8)+IF(Data!$D27&lt;&gt;"",Scoring!$F$9)+IF(Data!$E27&lt;&gt;"",Scoring!$F$10)+IF(Data!$F27&lt;&gt;"",Scoring!$F$11)+IF(Data!$G27&lt;&gt;"",Scoring!$F$12)+IF(Data!$H27&lt;&gt;"",Scoring!$F$13)+IF(Data!$I27&lt;&gt;"",Scoring!$F$14)+IF(Data!$J27&lt;&gt;"",Scoring!$F$15)+IF(Data!$K27&lt;&gt;"",Scoring!$F$16)+IF(Data!$L27&lt;&gt;"",Scoring!$F$17)+IF(Data!$M27&lt;&gt;"",Scoring!$F$18)+IF(Data!$N27&lt;&gt;"",Scoring!$F$19)+IF(Data!$O27&lt;&gt;"",Scoring!$F$20)+IF(Data!$P27&lt;&gt;"",Scoring!$F$21)+IF(Data!$Q27&lt;&gt;"",Scoring!$F$22)+IF(Data!$R27&lt;&gt;"",Scoring!$F$23)+IF(Data!$S27&lt;&gt;"",Scoring!$F$24)+IF(Data!T27&lt;&gt;"",Scoring!$F$25)+IF(Data!$U27&lt;&gt;"",Scoring!$F$26)+IF(Data!$V27&lt;&gt;"",Scoring!$F$27)+IF(Data!$W27&lt;&gt;"",Scoring!$F$28)+IF(Data!$X27&lt;&gt;"",Scoring!$F$29)+IF(Data!$Y27&lt;&gt;"",Scoring!$F$30)+IF(Data!$Z27&lt;&gt;"",Scoring!$F$31)+IF(Data!$AA27&lt;&gt;"",Scoring!$F$32),"")</f>
        <v/>
      </c>
      <c r="AG27" s="105" t="str">
        <f>IF(AF27&lt;&gt;"",LOOKUP(AF27,Likelihoods!$A$7:$A$107,Likelihoods!D$7:D$107),"")</f>
        <v/>
      </c>
      <c r="AH27" s="108" t="str">
        <f>IF(AND(COUNTBLANK($B27:$E27)=3,COUNTBLANK($F27:$H27)=2,COUNTBLANK($I27:$J27)=1,COUNTBLANK($K27:$L27)=1,COUNTBLANK($M27:$N27)=1,COUNTBLANK($O27:$P27)=1,COUNTBLANK($Q27:$R27)=1,COUNTBLANK($S27:$T27)=1,COUNTBLANK($U27:$V27)=1,COUNTBLANK($W27:$AA27)=4),IF(Data!$B27&lt;&gt;"",Scoring!$G$7)+IF(Data!$C27&lt;&gt;"",Scoring!$G$8)+IF(Data!$D27&lt;&gt;"",Scoring!$G$9)+IF(Data!$E27&lt;&gt;"",Scoring!$G$10)+IF(Data!$F27&lt;&gt;"",Scoring!$G$11)+IF(Data!$G27&lt;&gt;"",Scoring!$G$12)+IF(Data!$H27&lt;&gt;"",Scoring!$G$13)+IF(Data!$I27&lt;&gt;"",Scoring!$G$14)+IF(Data!$J27&lt;&gt;"",Scoring!$G$15)+IF(Data!$K27&lt;&gt;"",Scoring!$G$16)+IF(Data!$L27&lt;&gt;"",Scoring!$G$17)+IF(Data!$M27&lt;&gt;"",Scoring!$G$18)+IF(Data!$N27&lt;&gt;"",Scoring!$G$19)+IF(Data!$O27&lt;&gt;"",Scoring!$G$20)+IF(Data!$P27&lt;&gt;"",Scoring!$G$21)+IF(Data!$Q27&lt;&gt;"",Scoring!$G$22)+IF(Data!$R27&lt;&gt;"",Scoring!$G$23)+IF(Data!$S27&lt;&gt;"",Scoring!$G$24)+IF(Data!T27&lt;&gt;"",Scoring!$G$25)+IF(Data!$U27&lt;&gt;"",Scoring!$G$26)+IF(Data!$V27&lt;&gt;"",Scoring!$G$27)+IF(Data!$W27&lt;&gt;"",Scoring!$G$28)+IF(Data!$X27&lt;&gt;"",Scoring!$G$29)+IF(Data!$Y27&lt;&gt;"",Scoring!$G$30)+IF(Data!$Z27&lt;&gt;"",Scoring!$G$31)+IF(Data!$AA27&lt;&gt;"",Scoring!$G$32),"")</f>
        <v/>
      </c>
      <c r="AI27" s="106" t="str">
        <f>IF(AH27&lt;&gt;"",LOOKUP(AH27,Likelihoods!$A$7:$A$107,Likelihoods!E$7:E$107),"")</f>
        <v/>
      </c>
      <c r="AJ27" s="104" t="str">
        <f>IF(AND(COUNTBLANK($B27:$E27)=3,COUNTBLANK($F27:$H27)=2,COUNTBLANK($I27:$J27)=1,COUNTBLANK($K27:$L27)=1,COUNTBLANK($M27:$N27)=1,COUNTBLANK($O27:$P27)=1,COUNTBLANK($Q27:$R27)=1,COUNTBLANK($S27:$T27)=1,COUNTBLANK($U27:$V27)=1,COUNTBLANK($W27:$AA27)=4),IF(Data!$B27&lt;&gt;"",Scoring!$H$7)+IF(Data!$C27&lt;&gt;"",Scoring!$H$8)+IF(Data!$D27&lt;&gt;"",Scoring!$H$9)+IF(Data!$E27&lt;&gt;"",Scoring!$H$10)+IF(Data!$F27&lt;&gt;"",Scoring!$H$11)+IF(Data!$G27&lt;&gt;"",Scoring!$H$12)+IF(Data!$H27&lt;&gt;"",Scoring!$H$13)+IF(Data!$I27&lt;&gt;"",Scoring!$H$14)+IF(Data!$J27&lt;&gt;"",Scoring!$H$15)+IF(Data!$K27&lt;&gt;"",Scoring!$H$16)+IF(Data!$L27&lt;&gt;"",Scoring!$H$17)+IF(Data!$M27&lt;&gt;"",Scoring!$H$18)+IF(Data!$N27&lt;&gt;"",Scoring!$H$19)+IF(Data!$O27&lt;&gt;"",Scoring!$H$20)+IF(Data!$P27&lt;&gt;"",Scoring!$H$21)+IF(Data!$Q27&lt;&gt;"",Scoring!$H$22)+IF(Data!$R27&lt;&gt;"",Scoring!$H$23)+IF(Data!$S27&lt;&gt;"",Scoring!$H$24)+IF(Data!T27&lt;&gt;"",Scoring!$H$25)+IF(Data!$U27&lt;&gt;"",Scoring!$H$26)+IF(Data!$V27&lt;&gt;"",Scoring!$H$27)+IF(Data!$W27&lt;&gt;"",Scoring!$H$28)+IF(Data!$X27&lt;&gt;"",Scoring!$H$29)+IF(Data!$Y27&lt;&gt;"",Scoring!$H$30)+IF(Data!$Z27&lt;&gt;"",Scoring!$H$31)+IF(Data!$AA27&lt;&gt;"",Scoring!$H$32),"")</f>
        <v/>
      </c>
      <c r="AK27" s="105" t="str">
        <f>IF(AJ27&lt;&gt;"",LOOKUP(AJ27,Likelihoods!$A$7:$A$107,Likelihoods!F$7:F$107),"")</f>
        <v/>
      </c>
      <c r="AL27" s="102" t="str">
        <f>IF(AND(COUNTBLANK($B27:$E27)=3,COUNTBLANK($F27:$H27)=2,COUNTBLANK($I27:$J27)=1,COUNTBLANK($K27:$L27)=1,COUNTBLANK($M27:$N27)=1,COUNTBLANK($O27:$P27)=1,COUNTBLANK($Q27:$R27)=1,COUNTBLANK($S27:$T27)=1,COUNTBLANK($U27:$V27)=1,COUNTBLANK($W27:$AA27)=4),IF(Data!$B27&lt;&gt;"",Scoring!$I$7)+IF(Data!$C27&lt;&gt;"",Scoring!$I$8)+IF(Data!$D27&lt;&gt;"",Scoring!$I$9)+IF(Data!$E27&lt;&gt;"",Scoring!$I$10)+IF(Data!$F27&lt;&gt;"",Scoring!$I$11)+IF(Data!$G27&lt;&gt;"",Scoring!$I$12)+IF(Data!$H27&lt;&gt;"",Scoring!$I$13)+IF(Data!$I27&lt;&gt;"",Scoring!$I$14)+IF(Data!$J27&lt;&gt;"",Scoring!$I$15)+IF(Data!$K27&lt;&gt;"",Scoring!$I$16)+IF(Data!$L27&lt;&gt;"",Scoring!$I$17)+IF(Data!$M27&lt;&gt;"",Scoring!$I$18)+IF(Data!$N27&lt;&gt;"",Scoring!$I$19)+IF(Data!$O27&lt;&gt;"",Scoring!$I$20)+IF(Data!$P27&lt;&gt;"",Scoring!$I$21)+IF(Data!$Q27&lt;&gt;"",Scoring!$I$22)+IF(Data!$R27&lt;&gt;"",Scoring!$I$23)+IF(Data!$S27&lt;&gt;"",Scoring!$I$24)+IF(Data!T27&lt;&gt;"",Scoring!$I$25)+IF(Data!$U27&lt;&gt;"",Scoring!$I$26)+IF(Data!$V27&lt;&gt;"",Scoring!$I$27)+IF(Data!$W27&lt;&gt;"",Scoring!$I$28)+IF(Data!$X27&lt;&gt;"",Scoring!$I$29)+IF(Data!$Y27&lt;&gt;"",Scoring!$I$30)+IF(Data!$Z27&lt;&gt;"",Scoring!$I$31)+IF(Data!$AA27&lt;&gt;"",Scoring!$I$32),"")</f>
        <v/>
      </c>
      <c r="AM27" s="107" t="str">
        <f>IF(AL27&lt;&gt;"",LOOKUP(AL27,Likelihoods!$A$7:$A$107,Likelihoods!G$7:G$107),"")</f>
        <v/>
      </c>
      <c r="AN27" s="281" t="str">
        <f>IF(AND(COUNTBLANK($B27:$E27)=3,COUNTBLANK($F27:$H27)=2,COUNTBLANK($I27:$J27)=1,COUNTBLANK($K27:$L27)=1,COUNTBLANK($M27:$N27)=1,COUNTBLANK($O27:$P27)=1,COUNTBLANK($Q27:$R27)=1,COUNTBLANK($S27:$T27)=1,COUNTBLANK($U27:$V27)=1,COUNTBLANK($W27:$AA27)=4),IF(Data!$B27&lt;&gt;"",Scoring!$J$7)+IF(Data!$C27&lt;&gt;"",Scoring!$J$8)+IF(Data!$D27&lt;&gt;"",Scoring!$J$9)+IF(Data!$E27&lt;&gt;"",Scoring!$J$10)+IF(Data!$F27&lt;&gt;"",Scoring!$J$11)+IF(Data!$G27&lt;&gt;"",Scoring!$J$12)+IF(Data!$H27&lt;&gt;"",Scoring!$J$13)+IF(Data!$I27&lt;&gt;"",Scoring!$J$14)+IF(Data!$J27&lt;&gt;"",Scoring!$J$15)+IF(Data!$K27&lt;&gt;"",Scoring!$J$16)+IF(Data!$L27&lt;&gt;"",Scoring!$J$17)+IF(Data!$M27&lt;&gt;"",Scoring!$J$18)+IF(Data!$N27&lt;&gt;"",Scoring!$J$19)+IF(Data!$O27&lt;&gt;"",Scoring!$J$20)+IF(Data!$P27&lt;&gt;"",Scoring!$J$21)+IF(Data!$Q27&lt;&gt;"",Scoring!$J$22)+IF(Data!$R27&lt;&gt;"",Scoring!$J$23)+IF(Data!$S27&lt;&gt;"",Scoring!$J$24)+IF(Data!AF27&lt;&gt;"",Scoring!$J$25)+IF(Data!$U27&lt;&gt;"",Scoring!$J$26)+IF(Data!$V27&lt;&gt;"",Scoring!$J$27)+IF(Data!$W27&lt;&gt;"",Scoring!$J$28)+IF(Data!$X27&lt;&gt;"",Scoring!$J$29)+IF(Data!$Y27&lt;&gt;"",Scoring!$J$30)+IF(Data!$Z27&lt;&gt;"",Scoring!$J$31)+IF(Data!$AA27&lt;&gt;"",Scoring!$J$32),"")</f>
        <v/>
      </c>
      <c r="AO27" s="276" t="str">
        <f>IF(AN27&lt;&gt;"",LOOKUP(AN27,Likelihoods!$A$7:$A$107,Likelihoods!H$7:H$107),"")</f>
        <v/>
      </c>
      <c r="AP27" s="264" t="str">
        <f>IF(AND(COUNTBLANK($B27:$E27)=3,COUNTBLANK($F27:$H27)=2,COUNTBLANK($I27:$J27)=1,COUNTBLANK($K27:$L27)=1,COUNTBLANK($M27:$N27)=1,COUNTBLANK($O27:$P27)=1,COUNTBLANK($Q27:$R27)=1,COUNTBLANK($S27:$T27)=1,COUNTBLANK($U27:$V27)=1,COUNTBLANK($W27:$AA27)=4),IF(Data!$B27&lt;&gt;"",Scoring!$K$7)+IF(Data!$C27&lt;&gt;"",Scoring!$K$8)+IF(Data!$D27&lt;&gt;"",Scoring!$K$9)+IF(Data!$E27&lt;&gt;"",Scoring!$K$10)+IF(Data!$F27&lt;&gt;"",Scoring!$K$11)+IF(Data!$G27&lt;&gt;"",Scoring!$K$12)+IF(Data!$H27&lt;&gt;"",Scoring!$K$13)+IF(Data!$I27&lt;&gt;"",Scoring!$K$14)+IF(Data!$J27&lt;&gt;"",Scoring!$K$15)+IF(Data!$K27&lt;&gt;"",Scoring!$K$16)+IF(Data!$L27&lt;&gt;"",Scoring!$K$17)+IF(Data!$M27&lt;&gt;"",Scoring!$K$18)+IF(Data!$N27&lt;&gt;"",Scoring!$K$19)+IF(Data!$O27&lt;&gt;"",Scoring!$K$20)+IF(Data!$P27&lt;&gt;"",Scoring!$K$21)+IF(Data!$Q27&lt;&gt;"",Scoring!$K$22)+IF(Data!$R27&lt;&gt;"",Scoring!$K$23)+IF(Data!$S27&lt;&gt;"",Scoring!$K$24)+IF(Data!AH27&lt;&gt;"",Scoring!$K$25)+IF(Data!$U27&lt;&gt;"",Scoring!$K$26)+IF(Data!$V27&lt;&gt;"",Scoring!$K$27)+IF(Data!$W27&lt;&gt;"",Scoring!$K$28)+IF(Data!$X27&lt;&gt;"",Scoring!$K$29)+IF(Data!$Y27&lt;&gt;"",Scoring!$K$30)+IF(Data!$Z27&lt;&gt;"",Scoring!$K$31)+IF(Data!$AA27&lt;&gt;"",Scoring!$K$32),"")</f>
        <v/>
      </c>
      <c r="AQ27" s="107" t="str">
        <f>IF(AP27&lt;&gt;"",LOOKUP(AP27,Likelihoods!$A$7:$A$107,Likelihoods!I$7:I$107),"")</f>
        <v/>
      </c>
      <c r="AR27" s="281" t="str">
        <f>IF(AND(COUNTBLANK($B27:$E27)=3,COUNTBLANK($F27:$H27)=2,COUNTBLANK($I27:$J27)=1,COUNTBLANK($K27:$L27)=1,COUNTBLANK($M27:$N27)=1,COUNTBLANK($O27:$P27)=1,COUNTBLANK($Q27:$R27)=1,COUNTBLANK($S27:$T27)=1,COUNTBLANK($U27:$V27)=1,COUNTBLANK($W27:$AA27)=4),IF(Data!$B27&lt;&gt;"",Scoring!$L$7)+IF(Data!$C27&lt;&gt;"",Scoring!$L$8)+IF(Data!$D27&lt;&gt;"",Scoring!$L$9)+IF(Data!$E27&lt;&gt;"",Scoring!$L$10)+IF(Data!$F27&lt;&gt;"",Scoring!$L$11)+IF(Data!$G27&lt;&gt;"",Scoring!$L$12)+IF(Data!$H27&lt;&gt;"",Scoring!$L$13)+IF(Data!$I27&lt;&gt;"",Scoring!$L$14)+IF(Data!$J27&lt;&gt;"",Scoring!$L$15)+IF(Data!$K27&lt;&gt;"",Scoring!$L$16)+IF(Data!$L27&lt;&gt;"",Scoring!$L$17)+IF(Data!$M27&lt;&gt;"",Scoring!$L$18)+IF(Data!$N27&lt;&gt;"",Scoring!$L$19)+IF(Data!$O27&lt;&gt;"",Scoring!$L$20)+IF(Data!$P27&lt;&gt;"",Scoring!$L$21)+IF(Data!$Q27&lt;&gt;"",Scoring!$L$22)+IF(Data!$R27&lt;&gt;"",Scoring!$L$23)+IF(Data!$S27&lt;&gt;"",Scoring!$L$24)+IF(Data!AJ27&lt;&gt;"",Scoring!$L$25)+IF(Data!$U27&lt;&gt;"",Scoring!$L$26)+IF(Data!$V27&lt;&gt;"",Scoring!$L$27)+IF(Data!$W27&lt;&gt;"",Scoring!$L$28)+IF(Data!$X27&lt;&gt;"",Scoring!$L$29)+IF(Data!$Y27&lt;&gt;"",Scoring!$L$30)+IF(Data!$Z27&lt;&gt;"",Scoring!$L$31)+IF(Data!$AA27&lt;&gt;"",Scoring!$L$32),"")</f>
        <v/>
      </c>
      <c r="AS27" s="105" t="str">
        <f>IF(AR27&lt;&gt;"",LOOKUP(AR27,Likelihoods!$A$7:$A$107,Likelihoods!J$7:J$107),"")</f>
        <v/>
      </c>
      <c r="AT27" s="108" t="str">
        <f>IF(AND(COUNTBLANK($B27:$E27)=3,COUNTBLANK($F27:$H27)=2,COUNTBLANK($I27:$J27)=1,COUNTBLANK($K27:$L27)=1,COUNTBLANK($M27:$N27)=1,COUNTBLANK($O27:$P27)=1,COUNTBLANK($Q27:$R27)=1,COUNTBLANK($S27:$T27)=1,COUNTBLANK($U27:$V27)=1,COUNTBLANK($W27:$AA27)=4),IF(Data!$B27&lt;&gt;"",Scoring!$M$7)+IF(Data!$C27&lt;&gt;"",Scoring!$M$8)+IF(Data!$D27&lt;&gt;"",Scoring!$M$9)+IF(Data!$E27&lt;&gt;"",Scoring!$M$10)+IF(Data!$F27&lt;&gt;"",Scoring!$M$11)+IF(Data!$G27&lt;&gt;"",Scoring!$M$12)+IF(Data!$H27&lt;&gt;"",Scoring!$M$13)+IF(Data!$I27&lt;&gt;"",Scoring!$M$14)+IF(Data!$J27&lt;&gt;"",Scoring!$M$15)+IF(Data!$K27&lt;&gt;"",Scoring!$M$16)+IF(Data!$L27&lt;&gt;"",Scoring!$M$17)+IF(Data!$M27&lt;&gt;"",Scoring!$M$18)+IF(Data!$N27&lt;&gt;"",Scoring!$M$19)+IF(Data!$O27&lt;&gt;"",Scoring!$M$20)+IF(Data!$P27&lt;&gt;"",Scoring!$M$21)+IF(Data!$Q27&lt;&gt;"",Scoring!$M$22)+IF(Data!$R27&lt;&gt;"",Scoring!$M$23)+IF(Data!$S27&lt;&gt;"",Scoring!$M$24)+IF(Data!T27&lt;&gt;"",Scoring!$M$25)+IF(Data!$U27&lt;&gt;"",Scoring!$M$26)+IF(Data!$V27&lt;&gt;"",Scoring!$M$27)+IF(Data!$W27&lt;&gt;"",Scoring!$M$28)+IF(Data!$X27&lt;&gt;"",Scoring!$M$29)+IF(Data!$Y27&lt;&gt;"",Scoring!$M$30)+IF(Data!$Z27&lt;&gt;"",Scoring!$M$31)+IF(Data!$AA27&lt;&gt;"",Scoring!$M$32),"")</f>
        <v/>
      </c>
      <c r="AU27" s="105" t="str">
        <f>IF(AT27&lt;&gt;"",LOOKUP(AT27,Likelihoods!$A$7:$A$107,Likelihoods!K$7:K$107),"")</f>
        <v/>
      </c>
      <c r="AV27" s="108" t="str">
        <f>IF(AND(COUNTBLANK($B27:$E27)=3,COUNTBLANK($F27:$H27)=2,COUNTBLANK($I27:$J27)=1,COUNTBLANK($K27:$L27)=1,COUNTBLANK($M27:$N27)=1,COUNTBLANK($O27:$P27)=1,COUNTBLANK($Q27:$R27)=1,COUNTBLANK($S27:$T27)=1,COUNTBLANK($U27:$V27)=1,COUNTBLANK($W27:$AA27)=4),IF(Data!$B27&lt;&gt;"",Scoring!$N$7)+IF(Data!$C27&lt;&gt;"",Scoring!$N$8)+IF(Data!$D27&lt;&gt;"",Scoring!$N$9)+IF(Data!$E27&lt;&gt;"",Scoring!$N$10)+IF(Data!$F27&lt;&gt;"",Scoring!$N$11)+IF(Data!$G27&lt;&gt;"",Scoring!$N$12)+IF(Data!$H27&lt;&gt;"",Scoring!$N$13)+IF(Data!$I27&lt;&gt;"",Scoring!$N$14)+IF(Data!$J27&lt;&gt;"",Scoring!$N$15)+IF(Data!$K27&lt;&gt;"",Scoring!$N$16)+IF(Data!$L27&lt;&gt;"",Scoring!$N$17)+IF(Data!$M27&lt;&gt;"",Scoring!$N$18)+IF(Data!$N27&lt;&gt;"",Scoring!$N$19)+IF(Data!$O27&lt;&gt;"",Scoring!$N$20)+IF(Data!$P27&lt;&gt;"",Scoring!$N$21)+IF(Data!$Q27&lt;&gt;"",Scoring!$N$22)+IF(Data!$R27&lt;&gt;"",Scoring!$N$23)+IF(Data!$S27&lt;&gt;"",Scoring!$N$24)+IF(Data!T27&lt;&gt;"",Scoring!$N$25)+IF(Data!$U27&lt;&gt;"",Scoring!$N$26)+IF(Data!$V27&lt;&gt;"",Scoring!$N$27)+IF(Data!$W27&lt;&gt;"",Scoring!$N$28)+IF(Data!$X27&lt;&gt;"",Scoring!$N$29)+IF(Data!$Y27&lt;&gt;"",Scoring!$N$30)+IF(Data!$Z27&lt;&gt;"",Scoring!$N$31)+IF(Data!$AA27&lt;&gt;"",Scoring!$N$32),"")</f>
        <v/>
      </c>
      <c r="AW27" s="106" t="str">
        <f>IF(AV27&lt;&gt;"",LOOKUP(AV27,Likelihoods!$A$7:$A$107,Likelihoods!L$7:L$107),"")</f>
        <v/>
      </c>
      <c r="AX27" s="104" t="str">
        <f>IF(AND(COUNTBLANK($B27:$E27)=3,COUNTBLANK($F27:$H27)=2,COUNTBLANK($I27:$J27)=1,COUNTBLANK($K27:$L27)=1,COUNTBLANK($M27:$N27)=1,COUNTBLANK($O27:$P27)=1,COUNTBLANK($Q27:$R27)=1,COUNTBLANK($S27:$T27)=1,COUNTBLANK($U27:$V27)=1,COUNTBLANK($W27:$AA27)=4),IF(Data!$B27&lt;&gt;"",Scoring!$O$7)+IF(Data!$C27&lt;&gt;"",Scoring!$O$8)+IF(Data!$D27&lt;&gt;"",Scoring!$O$9)+IF(Data!$E27&lt;&gt;"",Scoring!$O$10)+IF(Data!$F27&lt;&gt;"",Scoring!$O$11)+IF(Data!$G27&lt;&gt;"",Scoring!$O$12)+IF(Data!$H27&lt;&gt;"",Scoring!$O$13)+IF(Data!$I27&lt;&gt;"",Scoring!$O$14)+IF(Data!$J27&lt;&gt;"",Scoring!$O$15)+IF(Data!$K27&lt;&gt;"",Scoring!$O$16)+IF(Data!$L27&lt;&gt;"",Scoring!$O$17)+IF(Data!$M27&lt;&gt;"",Scoring!$O$18)+IF(Data!$N27&lt;&gt;"",Scoring!$O$19)+IF(Data!$O27&lt;&gt;"",Scoring!$O$20)+IF(Data!$P27&lt;&gt;"",Scoring!$O$21)+IF(Data!$Q27&lt;&gt;"",Scoring!$O$22)+IF(Data!$R27&lt;&gt;"",Scoring!$O$23)+IF(Data!$S27&lt;&gt;"",Scoring!$O$24)+IF(Data!T27&lt;&gt;"",Scoring!$O$25)+IF(Data!$U27&lt;&gt;"",Scoring!$O$26)+IF(Data!$V27&lt;&gt;"",Scoring!$O$27)+IF(Data!$W27&lt;&gt;"",Scoring!$O$28)+IF(Data!$X27&lt;&gt;"",Scoring!$O$29)+IF(Data!$Y27&lt;&gt;"",Scoring!$O$30)+IF(Data!$Z27&lt;&gt;"",Scoring!$O$31)+IF(Data!$AA27&lt;&gt;"",Scoring!$O$32),"")</f>
        <v/>
      </c>
      <c r="AY27" s="107" t="str">
        <f>IF(AX27&lt;&gt;"",LOOKUP(AX27,Likelihoods!$A$7:$A$107,Likelihoods!M$7:M$107),"")</f>
        <v/>
      </c>
      <c r="AZ27" s="108" t="str">
        <f>IF(AND(COUNTBLANK($B27:$E27)=3,COUNTBLANK($F27:$H27)=2,COUNTBLANK($I27:$J27)=1,COUNTBLANK($K27:$L27)=1,COUNTBLANK($M27:$N27)=1,COUNTBLANK($O27:$P27)=1,COUNTBLANK($Q27:$R27)=1,COUNTBLANK($S27:$T27)=1,COUNTBLANK($U27:$V27)=1,COUNTBLANK($W27:$AA27)=4),IF(Data!$B27&lt;&gt;"",Scoring!$P$7)+IF(Data!$C27&lt;&gt;"",Scoring!$P$8)+IF(Data!$D27&lt;&gt;"",Scoring!$P$9)+IF(Data!$E27&lt;&gt;"",Scoring!$P$10)+IF(Data!$F27&lt;&gt;"",Scoring!$P$11)+IF(Data!$G27&lt;&gt;"",Scoring!$P$12)+IF(Data!$H27&lt;&gt;"",Scoring!$P$13)+IF(Data!$I27&lt;&gt;"",Scoring!$P$14)+IF(Data!$J27&lt;&gt;"",Scoring!$P$15)+IF(Data!$K27&lt;&gt;"",Scoring!$P$16)+IF(Data!$L27&lt;&gt;"",Scoring!$P$17)+IF(Data!$M27&lt;&gt;"",Scoring!$P$18)+IF(Data!$N27&lt;&gt;"",Scoring!$P$19)+IF(Data!$O27&lt;&gt;"",Scoring!$P$20)+IF(Data!$P27&lt;&gt;"",Scoring!$P$21)+IF(Data!$Q27&lt;&gt;"",Scoring!$P$22)+IF(Data!$R27&lt;&gt;"",Scoring!$P$23)+IF(Data!$S27&lt;&gt;"",Scoring!$P$24)+IF(Data!T27&lt;&gt;"",Scoring!$P$25)+IF(Data!$U27&lt;&gt;"",Scoring!$P$26)+IF(Data!$V27&lt;&gt;"",Scoring!$P$27)+IF(Data!$W27&lt;&gt;"",Scoring!$P$28)+IF(Data!$X27&lt;&gt;"",Scoring!$P$29)+IF(Data!$Y27&lt;&gt;"",Scoring!$P$30)+IF(Data!$Z27&lt;&gt;"",Scoring!$P$31)+IF(Data!$AA27&lt;&gt;"",Scoring!$P$32),"")</f>
        <v/>
      </c>
      <c r="BA27" s="105" t="str">
        <f>IF(AZ27&lt;&gt;"",LOOKUP(AZ27,Likelihoods!$A$7:$A$107,Likelihoods!N$7:N$107),"")</f>
        <v/>
      </c>
      <c r="BB27" s="102" t="str">
        <f>IF(AND(COUNTBLANK($B27:$E27)=3,COUNTBLANK($F27:$H27)=2,COUNTBLANK($I27:$J27)=1,COUNTBLANK($K27:$L27)=1,COUNTBLANK($M27:$N27)=1,COUNTBLANK($O27:$P27)=1,COUNTBLANK($Q27:$R27)=1,COUNTBLANK($S27:$T27)=1,COUNTBLANK($U27:$V27)=1,COUNTBLANK($W27:$AA27)=4),IF(Data!$B27&lt;&gt;"",Scoring!$Q$7)+IF(Data!$C27&lt;&gt;"",Scoring!$Q$8)+IF(Data!$D27&lt;&gt;"",Scoring!$Q$9)+IF(Data!$E27&lt;&gt;"",Scoring!$Q$10)+IF(Data!$F27&lt;&gt;"",Scoring!$Q$11)+IF(Data!$G27&lt;&gt;"",Scoring!$Q$12)+IF(Data!$H27&lt;&gt;"",Scoring!$Q$13)+IF(Data!$I27&lt;&gt;"",Scoring!$Q$14)+IF(Data!$J27&lt;&gt;"",Scoring!$Q$15)+IF(Data!$K27&lt;&gt;"",Scoring!$Q$16)+IF(Data!$L27&lt;&gt;"",Scoring!$Q$17)+IF(Data!$M27&lt;&gt;"",Scoring!$Q$18)+IF(Data!$N27&lt;&gt;"",Scoring!$Q$19)+IF(Data!$O27&lt;&gt;"",Scoring!$Q$20)+IF(Data!$P27&lt;&gt;"",Scoring!$Q$21)+IF(Data!$Q27&lt;&gt;"",Scoring!$Q$22)+IF(Data!$R27&lt;&gt;"",Scoring!$Q$23)+IF(Data!$S27&lt;&gt;"",Scoring!$Q$24)+IF(Data!T27&lt;&gt;"",Scoring!$Q$25)+IF(Data!$U27&lt;&gt;"",Scoring!$Q$26)+IF(Data!$V27&lt;&gt;"",Scoring!$Q$27)+IF(Data!$W27&lt;&gt;"",Scoring!$Q$28)+IF(Data!$X27&lt;&gt;"",Scoring!$Q$29)+IF(Data!$Y27&lt;&gt;"",Scoring!$Q$30)+IF(Data!$Z27&lt;&gt;"",Scoring!$Q$31)+IF(Data!$AA27&lt;&gt;"",Scoring!$Q$32),"")</f>
        <v/>
      </c>
      <c r="BC27" s="107" t="str">
        <f>IF(BB27&lt;&gt;"",LOOKUP(BB27,Likelihoods!$A$7:$A$107,Likelihoods!O$7:O$107),"")</f>
        <v/>
      </c>
      <c r="BD27" s="104" t="str">
        <f>IF(AND(COUNTBLANK($B27:$E27)=3,COUNTBLANK($F27:$H27)=2,COUNTBLANK($I27:$J27)=1,COUNTBLANK($K27:$L27)=1,COUNTBLANK($M27:$N27)=1,COUNTBLANK($O27:$P27)=1,COUNTBLANK($Q27:$R27)=1,COUNTBLANK($S27:$T27)=1,COUNTBLANK($U27:$V27)=1,COUNTBLANK($W27:$AA27)=4),IF(Data!$B27&lt;&gt;"",Scoring!$R$7)+IF(Data!$C27&lt;&gt;"",Scoring!$R$8)+IF(Data!$D27&lt;&gt;"",Scoring!$R$9)+IF(Data!$E27&lt;&gt;"",Scoring!$R$10)+IF(Data!$F27&lt;&gt;"",Scoring!$R$11)+IF(Data!$G27&lt;&gt;"",Scoring!$R$12)+IF(Data!$H27&lt;&gt;"",Scoring!$R$13)+IF(Data!$I27&lt;&gt;"",Scoring!$R$14)+IF(Data!$J27&lt;&gt;"",Scoring!$R$15)+IF(Data!$K27&lt;&gt;"",Scoring!$R$16)+IF(Data!$L27&lt;&gt;"",Scoring!$R$17)+IF(Data!$M27&lt;&gt;"",Scoring!$R$18)+IF(Data!$N27&lt;&gt;"",Scoring!$R$19)+IF(Data!$O27&lt;&gt;"",Scoring!$R$20)+IF(Data!$P27&lt;&gt;"",Scoring!$R$21)+IF(Data!$Q27&lt;&gt;"",Scoring!$R$22)+IF(Data!$R27&lt;&gt;"",Scoring!$R$23)+IF(Data!$S27&lt;&gt;"",Scoring!$R$24)+IF(Data!T27&lt;&gt;"",Scoring!$R$25)+IF(Data!$U27&lt;&gt;"",Scoring!$R$26)+IF(Data!$V27&lt;&gt;"",Scoring!$R$27)+IF(Data!$W27&lt;&gt;"",Scoring!$R$28)+IF(Data!$X27&lt;&gt;"",Scoring!$R$29)+IF(Data!$Y27&lt;&gt;"",Scoring!$R$30)+IF(Data!$Z27&lt;&gt;"",Scoring!$R$31)+IF(Data!$AA27&lt;&gt;"",Scoring!$R$32),"")</f>
        <v/>
      </c>
      <c r="BE27" s="105" t="str">
        <f>IF(BD27&lt;&gt;"",LOOKUP(BD27,Likelihoods!$A$7:$A$107,Likelihoods!P$7:P$107),"")</f>
        <v/>
      </c>
      <c r="BF27" s="102" t="str">
        <f>IF(AND(COUNTBLANK($B27:$E27)=3,COUNTBLANK($F27:$H27)=2,COUNTBLANK($I27:$J27)=1,COUNTBLANK($K27:$L27)=1,COUNTBLANK($M27:$N27)=1,COUNTBLANK($O27:$P27)=1,COUNTBLANK($Q27:$R27)=1,COUNTBLANK($S27:$T27)=1,COUNTBLANK($U27:$V27)=1,COUNTBLANK($W27:$AA27)=4),IF(Data!$B27&lt;&gt;"",Scoring!$S$7)+IF(Data!$C27&lt;&gt;"",Scoring!$S$8)+IF(Data!$D27&lt;&gt;"",Scoring!$S$9)+IF(Data!$E27&lt;&gt;"",Scoring!$S$10)+IF(Data!$F27&lt;&gt;"",Scoring!$S$11)+IF(Data!$G27&lt;&gt;"",Scoring!$S$12)+IF(Data!$H27&lt;&gt;"",Scoring!$S$13)+IF(Data!$I27&lt;&gt;"",Scoring!$S$14)+IF(Data!$J27&lt;&gt;"",Scoring!$S$15)+IF(Data!$K27&lt;&gt;"",Scoring!$S$16)+IF(Data!$L27&lt;&gt;"",Scoring!$S$17)+IF(Data!$M27&lt;&gt;"",Scoring!$S$18)+IF(Data!$N27&lt;&gt;"",Scoring!$S$19)+IF(Data!$O27&lt;&gt;"",Scoring!$S$20)+IF(Data!$P27&lt;&gt;"",Scoring!$S$21)+IF(Data!$Q27&lt;&gt;"",Scoring!$S$22)+IF(Data!$R27&lt;&gt;"",Scoring!$S$23)+IF(Data!$S27&lt;&gt;"",Scoring!$S$24)+IF(Data!T27&lt;&gt;"",Scoring!$S$25)+IF(Data!$U27&lt;&gt;"",Scoring!$S$26)+IF(Data!$V27&lt;&gt;"",Scoring!$S$27)+IF(Data!$W27&lt;&gt;"",Scoring!$S$28)+IF(Data!$X27&lt;&gt;"",Scoring!$S$29)+IF(Data!$Y27&lt;&gt;"",Scoring!$S$30)+IF(Data!$Z27&lt;&gt;"",Scoring!$S$31)+IF(Data!$AA27&lt;&gt;"",Scoring!$S$32),"")</f>
        <v/>
      </c>
      <c r="BG27" s="107" t="str">
        <f>IF(BF27&lt;&gt;"",LOOKUP(BF27,Likelihoods!$A$7:$A$107,Likelihoods!Q$7:Q$107),"")</f>
        <v/>
      </c>
      <c r="BH27" s="108" t="str">
        <f>IF(AND(COUNTBLANK($B27:$E27)=3,COUNTBLANK($F27:$H27)=2,COUNTBLANK($I27:$J27)=1,COUNTBLANK($K27:$L27)=1,COUNTBLANK($M27:$N27)=1,COUNTBLANK($O27:$P27)=1,COUNTBLANK($Q27:$R27)=1,COUNTBLANK($S27:$T27)=1,COUNTBLANK($U27:$V27)=1,COUNTBLANK($W27:$AA27)=4),IF(Data!$B27&lt;&gt;"",Scoring!$T$7)+IF(Data!$C27&lt;&gt;"",Scoring!$T$8)+IF(Data!$D27&lt;&gt;"",Scoring!$T$9)+IF(Data!$E27&lt;&gt;"",Scoring!$T$10)+IF(Data!$F27&lt;&gt;"",Scoring!$T$11)+IF(Data!$G27&lt;&gt;"",Scoring!$T$12)+IF(Data!$H27&lt;&gt;"",Scoring!$T$13)+IF(Data!$I27&lt;&gt;"",Scoring!$T$14)+IF(Data!$J27&lt;&gt;"",Scoring!$T$15)+IF(Data!$K27&lt;&gt;"",Scoring!$T$16)+IF(Data!$L27&lt;&gt;"",Scoring!$T$17)+IF(Data!$M27&lt;&gt;"",Scoring!$T$18)+IF(Data!$N27&lt;&gt;"",Scoring!$T$19)+IF(Data!$O27&lt;&gt;"",Scoring!$T$20)+IF(Data!$P27&lt;&gt;"",Scoring!$T$21)+IF(Data!$Q27&lt;&gt;"",Scoring!$T$22)+IF(Data!$R27&lt;&gt;"",Scoring!$T$23)+IF(Data!$S27&lt;&gt;"",Scoring!$T$24)+IF(Data!T27&lt;&gt;"",Scoring!$T$25)+IF(Data!$U27&lt;&gt;"",Scoring!$T$26)+IF(Data!$V27&lt;&gt;"",Scoring!$T$27)+IF(Data!$W27&lt;&gt;"",Scoring!$T$28)+IF(Data!$X27&lt;&gt;"",Scoring!$T$29)+IF(Data!$Y27&lt;&gt;"",Scoring!$T$30)+IF(Data!$Z27&lt;&gt;"",Scoring!$T$31)+IF(Data!$AA27&lt;&gt;"",Scoring!$T$32),"")</f>
        <v/>
      </c>
      <c r="BI27" s="105" t="str">
        <f>IF(BH27&lt;&gt;"",LOOKUP(BH27,Likelihoods!$A$7:$A$107,Likelihoods!R$7:R$107),"")</f>
        <v/>
      </c>
      <c r="BJ27" s="108" t="str">
        <f>IF(AND(COUNTBLANK($B27:$E27)=3,COUNTBLANK($F27:$H27)=2,COUNTBLANK($I27:$J27)=1,COUNTBLANK($K27:$L27)=1,COUNTBLANK($M27:$N27)=1,COUNTBLANK($O27:$P27)=1,COUNTBLANK($Q27:$R27)=1,COUNTBLANK($S27:$T27)=1,COUNTBLANK($U27:$V27)=1,COUNTBLANK($W27:$AA27)=4),IF(Data!$B27&lt;&gt;"",Scoring!$U$7)+IF(Data!$C27&lt;&gt;"",Scoring!$U$8)+IF(Data!$D27&lt;&gt;"",Scoring!$U$9)+IF(Data!$E27&lt;&gt;"",Scoring!$U$10)+IF(Data!$F27&lt;&gt;"",Scoring!$U$11)+IF(Data!$G27&lt;&gt;"",Scoring!$U$12)+IF(Data!$H27&lt;&gt;"",Scoring!$U$13)+IF(Data!$I27&lt;&gt;"",Scoring!$U$14)+IF(Data!$J27&lt;&gt;"",Scoring!$U$15)+IF(Data!$K27&lt;&gt;"",Scoring!$U$16)+IF(Data!$L27&lt;&gt;"",Scoring!$U$17)+IF(Data!$M27&lt;&gt;"",Scoring!$U$18)+IF(Data!$N27&lt;&gt;"",Scoring!$U$19)+IF(Data!$O27&lt;&gt;"",Scoring!$U$20)+IF(Data!$P27&lt;&gt;"",Scoring!$U$21)+IF(Data!$Q27&lt;&gt;"",Scoring!$U$22)+IF(Data!$R27&lt;&gt;"",Scoring!$U$23)+IF(Data!$S27&lt;&gt;"",Scoring!$U$24)+IF(Data!T27&lt;&gt;"",Scoring!$U$25)+IF(Data!$U27&lt;&gt;"",Scoring!$U$26)+IF(Data!$V27&lt;&gt;"",Scoring!$U$27)+IF(Data!$W27&lt;&gt;"",Scoring!$U$28)+IF(Data!$X27&lt;&gt;"",Scoring!$U$29)+IF(Data!$Y27&lt;&gt;"",Scoring!$U$30)+IF(Data!$Z27&lt;&gt;"",Scoring!$U$31)+IF(Data!$AA27&lt;&gt;"",Scoring!$U$32),"")</f>
        <v/>
      </c>
      <c r="BK27" s="106" t="str">
        <f>IF(BJ27&lt;&gt;"",LOOKUP(BJ27,Likelihoods!$A$7:$A$107,Likelihoods!S$7:S$107),"")</f>
        <v/>
      </c>
      <c r="BL27" s="8"/>
      <c r="BM27" s="8"/>
      <c r="BN27" s="8"/>
      <c r="BO27" s="8"/>
      <c r="BP27" s="8"/>
      <c r="BQ27" s="8"/>
      <c r="BR27" s="8"/>
      <c r="BS27" s="8"/>
      <c r="BT27" s="8"/>
      <c r="BU27" s="8"/>
      <c r="BV27" s="8"/>
      <c r="BW27" s="8"/>
      <c r="BX27" s="8"/>
      <c r="BY27" s="8"/>
    </row>
    <row r="28" spans="1:77" ht="14.25" x14ac:dyDescent="0.2">
      <c r="A28" s="68"/>
      <c r="B28" s="101"/>
      <c r="C28" s="102"/>
      <c r="D28" s="102"/>
      <c r="E28" s="102"/>
      <c r="F28" s="101"/>
      <c r="G28" s="102"/>
      <c r="H28" s="103"/>
      <c r="I28" s="102"/>
      <c r="J28" s="102"/>
      <c r="K28" s="101"/>
      <c r="L28" s="103"/>
      <c r="M28" s="102"/>
      <c r="N28" s="103"/>
      <c r="O28" s="101"/>
      <c r="P28" s="103"/>
      <c r="Q28" s="102"/>
      <c r="R28" s="102"/>
      <c r="S28" s="101"/>
      <c r="T28" s="103"/>
      <c r="U28" s="101"/>
      <c r="V28" s="103"/>
      <c r="W28" s="102"/>
      <c r="X28" s="102"/>
      <c r="Y28" s="102"/>
      <c r="Z28" s="102"/>
      <c r="AA28" s="102"/>
      <c r="AB28" s="104" t="str">
        <f>IF(AND(COUNTBLANK($B28:$E28)=3,COUNTBLANK($F28:$H28)=2,COUNTBLANK($I28:$J28)=1,COUNTBLANK($K28:$L28)=1,COUNTBLANK($M28:$N28)=1,COUNTBLANK($O28:$P28)=1,COUNTBLANK($Q28:$R28)=1,COUNTBLANK($S28:$T28)=1,COUNTBLANK($U28:$V28)=1,COUNTBLANK($W28:$AA28)=4),IF(Data!$B28&lt;&gt;"",Scoring!$D$7)+IF(Data!$C28&lt;&gt;"",Scoring!$D$8)+IF(Data!$D28&lt;&gt;"",Scoring!$D$9)+IF(Data!$E28&lt;&gt;"",Scoring!$D$10)+IF(Data!$F28&lt;&gt;"",Scoring!$D$11)+IF(Data!$G28&lt;&gt;"",Scoring!$D$12)+IF(Data!$H28&lt;&gt;"",Scoring!$D$13)+IF(Data!$I28&lt;&gt;"",Scoring!$D$14)+IF(Data!$J28&lt;&gt;"",Scoring!$D$15)+IF(Data!$K28&lt;&gt;"",Scoring!$D$16)+IF(Data!$L28&lt;&gt;"",Scoring!$D$17)+IF(Data!$M28&lt;&gt;"",Scoring!$D$18)+IF(Data!$N28&lt;&gt;"",Scoring!$D$19)+IF(Data!$O28&lt;&gt;"",Scoring!$D$20)+IF(Data!$P28&lt;&gt;"",Scoring!$D$21)+IF(Data!$Q28&lt;&gt;"",Scoring!$D$22)+IF(Data!$R28&lt;&gt;"",Scoring!$D$23)+IF(Data!$S28&lt;&gt;"",Scoring!$D$24)+IF(Data!T28&lt;&gt;"",Scoring!$D$25)+IF(Data!$U28&lt;&gt;"",Scoring!$D$26)+IF(Data!$V28&lt;&gt;"",Scoring!$D$27)+IF(Data!$W28&lt;&gt;"",Scoring!$D$28)+IF(Data!$X28&lt;&gt;"",Scoring!$D$29)+IF(Data!$Y28&lt;&gt;"",Scoring!$D$30)+IF(Data!$Z28&lt;&gt;"",Scoring!$D$31)+IF(Data!$AA28&lt;&gt;"",Scoring!$D$32),"")</f>
        <v/>
      </c>
      <c r="AC28" s="105" t="str">
        <f>IF(AB28&lt;&gt;"",LOOKUP(AB28,Likelihoods!$A$7:$A$107,Likelihoods!B$7:B$107),"")</f>
        <v/>
      </c>
      <c r="AD28" s="264" t="str">
        <f>IF(AND(COUNTBLANK($B28:$E28)=3,COUNTBLANK($F28:$H28)=2,COUNTBLANK($I28:$J28)=1,COUNTBLANK($K28:$L28)=1,COUNTBLANK($M28:$N28)=1,COUNTBLANK($O28:$P28)=1,COUNTBLANK($Q28:$R28)=1,COUNTBLANK($S28:$T28)=1,COUNTBLANK($U28:$V28)=1,COUNTBLANK($W28:$AA28)=4),IF(Data!$B28&lt;&gt;"",Scoring!$E$7)+IF(Data!$C28&lt;&gt;"",Scoring!$E$8)+IF(Data!$D28&lt;&gt;"",Scoring!$E$9)+IF(Data!$E28&lt;&gt;"",Scoring!$E$10)+IF(Data!$F28&lt;&gt;"",Scoring!$E$11)+IF(Data!$G28&lt;&gt;"",Scoring!$E$12)+IF(Data!$H28&lt;&gt;"",Scoring!$E$13)+IF(Data!$I28&lt;&gt;"",Scoring!$E$14)+IF(Data!$J28&lt;&gt;"",Scoring!$E$15)+IF(Data!$K28&lt;&gt;"",Scoring!$E$16)+IF(Data!$L28&lt;&gt;"",Scoring!$E$17)+IF(Data!$M28&lt;&gt;"",Scoring!$E$18)+IF(Data!$N28&lt;&gt;"",Scoring!$E$19)+IF(Data!$O28&lt;&gt;"",Scoring!$E$20)+IF(Data!$P28&lt;&gt;"",Scoring!$E$21)+IF(Data!$Q28&lt;&gt;"",Scoring!$E$22)+IF(Data!$R28&lt;&gt;"",Scoring!$E$23)+IF(Data!$S28&lt;&gt;"",Scoring!$E$24)+IF(Data!V28&lt;&gt;"",Scoring!$E$25)+IF(Data!$U28&lt;&gt;"",Scoring!$E$26)+IF(Data!$V28&lt;&gt;"",Scoring!$E$27)+IF(Data!$W28&lt;&gt;"",Scoring!$E$28)+IF(Data!$X28&lt;&gt;"",Scoring!$E$29)+IF(Data!$Y28&lt;&gt;"",Scoring!$E$30)+IF(Data!$Z28&lt;&gt;"",Scoring!$E$31)+IF(Data!$AA28&lt;&gt;"",Scoring!$E$32),"")</f>
        <v/>
      </c>
      <c r="AE28" s="107" t="str">
        <f>IF(AD28&lt;&gt;"",LOOKUP(AD28,Likelihoods!$A$7:$A$107,Likelihoods!C$7:C$107),"")</f>
        <v/>
      </c>
      <c r="AF28" s="108" t="str">
        <f>IF(AND(COUNTBLANK($B28:$E28)=3,COUNTBLANK($F28:$H28)=2,COUNTBLANK($I28:$J28)=1,COUNTBLANK($K28:$L28)=1,COUNTBLANK($M28:$N28)=1,COUNTBLANK($O28:$P28)=1,COUNTBLANK($Q28:$R28)=1,COUNTBLANK($S28:$T28)=1,COUNTBLANK($U28:$V28)=1,COUNTBLANK($W28:$AA28)=4),IF(Data!$B28&lt;&gt;"",Scoring!$F$7)+IF(Data!$C28&lt;&gt;"",Scoring!$F$8)+IF(Data!$D28&lt;&gt;"",Scoring!$F$9)+IF(Data!$E28&lt;&gt;"",Scoring!$F$10)+IF(Data!$F28&lt;&gt;"",Scoring!$F$11)+IF(Data!$G28&lt;&gt;"",Scoring!$F$12)+IF(Data!$H28&lt;&gt;"",Scoring!$F$13)+IF(Data!$I28&lt;&gt;"",Scoring!$F$14)+IF(Data!$J28&lt;&gt;"",Scoring!$F$15)+IF(Data!$K28&lt;&gt;"",Scoring!$F$16)+IF(Data!$L28&lt;&gt;"",Scoring!$F$17)+IF(Data!$M28&lt;&gt;"",Scoring!$F$18)+IF(Data!$N28&lt;&gt;"",Scoring!$F$19)+IF(Data!$O28&lt;&gt;"",Scoring!$F$20)+IF(Data!$P28&lt;&gt;"",Scoring!$F$21)+IF(Data!$Q28&lt;&gt;"",Scoring!$F$22)+IF(Data!$R28&lt;&gt;"",Scoring!$F$23)+IF(Data!$S28&lt;&gt;"",Scoring!$F$24)+IF(Data!T28&lt;&gt;"",Scoring!$F$25)+IF(Data!$U28&lt;&gt;"",Scoring!$F$26)+IF(Data!$V28&lt;&gt;"",Scoring!$F$27)+IF(Data!$W28&lt;&gt;"",Scoring!$F$28)+IF(Data!$X28&lt;&gt;"",Scoring!$F$29)+IF(Data!$Y28&lt;&gt;"",Scoring!$F$30)+IF(Data!$Z28&lt;&gt;"",Scoring!$F$31)+IF(Data!$AA28&lt;&gt;"",Scoring!$F$32),"")</f>
        <v/>
      </c>
      <c r="AG28" s="105" t="str">
        <f>IF(AF28&lt;&gt;"",LOOKUP(AF28,Likelihoods!$A$7:$A$107,Likelihoods!D$7:D$107),"")</f>
        <v/>
      </c>
      <c r="AH28" s="108" t="str">
        <f>IF(AND(COUNTBLANK($B28:$E28)=3,COUNTBLANK($F28:$H28)=2,COUNTBLANK($I28:$J28)=1,COUNTBLANK($K28:$L28)=1,COUNTBLANK($M28:$N28)=1,COUNTBLANK($O28:$P28)=1,COUNTBLANK($Q28:$R28)=1,COUNTBLANK($S28:$T28)=1,COUNTBLANK($U28:$V28)=1,COUNTBLANK($W28:$AA28)=4),IF(Data!$B28&lt;&gt;"",Scoring!$G$7)+IF(Data!$C28&lt;&gt;"",Scoring!$G$8)+IF(Data!$D28&lt;&gt;"",Scoring!$G$9)+IF(Data!$E28&lt;&gt;"",Scoring!$G$10)+IF(Data!$F28&lt;&gt;"",Scoring!$G$11)+IF(Data!$G28&lt;&gt;"",Scoring!$G$12)+IF(Data!$H28&lt;&gt;"",Scoring!$G$13)+IF(Data!$I28&lt;&gt;"",Scoring!$G$14)+IF(Data!$J28&lt;&gt;"",Scoring!$G$15)+IF(Data!$K28&lt;&gt;"",Scoring!$G$16)+IF(Data!$L28&lt;&gt;"",Scoring!$G$17)+IF(Data!$M28&lt;&gt;"",Scoring!$G$18)+IF(Data!$N28&lt;&gt;"",Scoring!$G$19)+IF(Data!$O28&lt;&gt;"",Scoring!$G$20)+IF(Data!$P28&lt;&gt;"",Scoring!$G$21)+IF(Data!$Q28&lt;&gt;"",Scoring!$G$22)+IF(Data!$R28&lt;&gt;"",Scoring!$G$23)+IF(Data!$S28&lt;&gt;"",Scoring!$G$24)+IF(Data!T28&lt;&gt;"",Scoring!$G$25)+IF(Data!$U28&lt;&gt;"",Scoring!$G$26)+IF(Data!$V28&lt;&gt;"",Scoring!$G$27)+IF(Data!$W28&lt;&gt;"",Scoring!$G$28)+IF(Data!$X28&lt;&gt;"",Scoring!$G$29)+IF(Data!$Y28&lt;&gt;"",Scoring!$G$30)+IF(Data!$Z28&lt;&gt;"",Scoring!$G$31)+IF(Data!$AA28&lt;&gt;"",Scoring!$G$32),"")</f>
        <v/>
      </c>
      <c r="AI28" s="106" t="str">
        <f>IF(AH28&lt;&gt;"",LOOKUP(AH28,Likelihoods!$A$7:$A$107,Likelihoods!E$7:E$107),"")</f>
        <v/>
      </c>
      <c r="AJ28" s="104" t="str">
        <f>IF(AND(COUNTBLANK($B28:$E28)=3,COUNTBLANK($F28:$H28)=2,COUNTBLANK($I28:$J28)=1,COUNTBLANK($K28:$L28)=1,COUNTBLANK($M28:$N28)=1,COUNTBLANK($O28:$P28)=1,COUNTBLANK($Q28:$R28)=1,COUNTBLANK($S28:$T28)=1,COUNTBLANK($U28:$V28)=1,COUNTBLANK($W28:$AA28)=4),IF(Data!$B28&lt;&gt;"",Scoring!$H$7)+IF(Data!$C28&lt;&gt;"",Scoring!$H$8)+IF(Data!$D28&lt;&gt;"",Scoring!$H$9)+IF(Data!$E28&lt;&gt;"",Scoring!$H$10)+IF(Data!$F28&lt;&gt;"",Scoring!$H$11)+IF(Data!$G28&lt;&gt;"",Scoring!$H$12)+IF(Data!$H28&lt;&gt;"",Scoring!$H$13)+IF(Data!$I28&lt;&gt;"",Scoring!$H$14)+IF(Data!$J28&lt;&gt;"",Scoring!$H$15)+IF(Data!$K28&lt;&gt;"",Scoring!$H$16)+IF(Data!$L28&lt;&gt;"",Scoring!$H$17)+IF(Data!$M28&lt;&gt;"",Scoring!$H$18)+IF(Data!$N28&lt;&gt;"",Scoring!$H$19)+IF(Data!$O28&lt;&gt;"",Scoring!$H$20)+IF(Data!$P28&lt;&gt;"",Scoring!$H$21)+IF(Data!$Q28&lt;&gt;"",Scoring!$H$22)+IF(Data!$R28&lt;&gt;"",Scoring!$H$23)+IF(Data!$S28&lt;&gt;"",Scoring!$H$24)+IF(Data!T28&lt;&gt;"",Scoring!$H$25)+IF(Data!$U28&lt;&gt;"",Scoring!$H$26)+IF(Data!$V28&lt;&gt;"",Scoring!$H$27)+IF(Data!$W28&lt;&gt;"",Scoring!$H$28)+IF(Data!$X28&lt;&gt;"",Scoring!$H$29)+IF(Data!$Y28&lt;&gt;"",Scoring!$H$30)+IF(Data!$Z28&lt;&gt;"",Scoring!$H$31)+IF(Data!$AA28&lt;&gt;"",Scoring!$H$32),"")</f>
        <v/>
      </c>
      <c r="AK28" s="105" t="str">
        <f>IF(AJ28&lt;&gt;"",LOOKUP(AJ28,Likelihoods!$A$7:$A$107,Likelihoods!F$7:F$107),"")</f>
        <v/>
      </c>
      <c r="AL28" s="102" t="str">
        <f>IF(AND(COUNTBLANK($B28:$E28)=3,COUNTBLANK($F28:$H28)=2,COUNTBLANK($I28:$J28)=1,COUNTBLANK($K28:$L28)=1,COUNTBLANK($M28:$N28)=1,COUNTBLANK($O28:$P28)=1,COUNTBLANK($Q28:$R28)=1,COUNTBLANK($S28:$T28)=1,COUNTBLANK($U28:$V28)=1,COUNTBLANK($W28:$AA28)=4),IF(Data!$B28&lt;&gt;"",Scoring!$I$7)+IF(Data!$C28&lt;&gt;"",Scoring!$I$8)+IF(Data!$D28&lt;&gt;"",Scoring!$I$9)+IF(Data!$E28&lt;&gt;"",Scoring!$I$10)+IF(Data!$F28&lt;&gt;"",Scoring!$I$11)+IF(Data!$G28&lt;&gt;"",Scoring!$I$12)+IF(Data!$H28&lt;&gt;"",Scoring!$I$13)+IF(Data!$I28&lt;&gt;"",Scoring!$I$14)+IF(Data!$J28&lt;&gt;"",Scoring!$I$15)+IF(Data!$K28&lt;&gt;"",Scoring!$I$16)+IF(Data!$L28&lt;&gt;"",Scoring!$I$17)+IF(Data!$M28&lt;&gt;"",Scoring!$I$18)+IF(Data!$N28&lt;&gt;"",Scoring!$I$19)+IF(Data!$O28&lt;&gt;"",Scoring!$I$20)+IF(Data!$P28&lt;&gt;"",Scoring!$I$21)+IF(Data!$Q28&lt;&gt;"",Scoring!$I$22)+IF(Data!$R28&lt;&gt;"",Scoring!$I$23)+IF(Data!$S28&lt;&gt;"",Scoring!$I$24)+IF(Data!T28&lt;&gt;"",Scoring!$I$25)+IF(Data!$U28&lt;&gt;"",Scoring!$I$26)+IF(Data!$V28&lt;&gt;"",Scoring!$I$27)+IF(Data!$W28&lt;&gt;"",Scoring!$I$28)+IF(Data!$X28&lt;&gt;"",Scoring!$I$29)+IF(Data!$Y28&lt;&gt;"",Scoring!$I$30)+IF(Data!$Z28&lt;&gt;"",Scoring!$I$31)+IF(Data!$AA28&lt;&gt;"",Scoring!$I$32),"")</f>
        <v/>
      </c>
      <c r="AM28" s="107" t="str">
        <f>IF(AL28&lt;&gt;"",LOOKUP(AL28,Likelihoods!$A$7:$A$107,Likelihoods!G$7:G$107),"")</f>
        <v/>
      </c>
      <c r="AN28" s="281" t="str">
        <f>IF(AND(COUNTBLANK($B28:$E28)=3,COUNTBLANK($F28:$H28)=2,COUNTBLANK($I28:$J28)=1,COUNTBLANK($K28:$L28)=1,COUNTBLANK($M28:$N28)=1,COUNTBLANK($O28:$P28)=1,COUNTBLANK($Q28:$R28)=1,COUNTBLANK($S28:$T28)=1,COUNTBLANK($U28:$V28)=1,COUNTBLANK($W28:$AA28)=4),IF(Data!$B28&lt;&gt;"",Scoring!$J$7)+IF(Data!$C28&lt;&gt;"",Scoring!$J$8)+IF(Data!$D28&lt;&gt;"",Scoring!$J$9)+IF(Data!$E28&lt;&gt;"",Scoring!$J$10)+IF(Data!$F28&lt;&gt;"",Scoring!$J$11)+IF(Data!$G28&lt;&gt;"",Scoring!$J$12)+IF(Data!$H28&lt;&gt;"",Scoring!$J$13)+IF(Data!$I28&lt;&gt;"",Scoring!$J$14)+IF(Data!$J28&lt;&gt;"",Scoring!$J$15)+IF(Data!$K28&lt;&gt;"",Scoring!$J$16)+IF(Data!$L28&lt;&gt;"",Scoring!$J$17)+IF(Data!$M28&lt;&gt;"",Scoring!$J$18)+IF(Data!$N28&lt;&gt;"",Scoring!$J$19)+IF(Data!$O28&lt;&gt;"",Scoring!$J$20)+IF(Data!$P28&lt;&gt;"",Scoring!$J$21)+IF(Data!$Q28&lt;&gt;"",Scoring!$J$22)+IF(Data!$R28&lt;&gt;"",Scoring!$J$23)+IF(Data!$S28&lt;&gt;"",Scoring!$J$24)+IF(Data!AF28&lt;&gt;"",Scoring!$J$25)+IF(Data!$U28&lt;&gt;"",Scoring!$J$26)+IF(Data!$V28&lt;&gt;"",Scoring!$J$27)+IF(Data!$W28&lt;&gt;"",Scoring!$J$28)+IF(Data!$X28&lt;&gt;"",Scoring!$J$29)+IF(Data!$Y28&lt;&gt;"",Scoring!$J$30)+IF(Data!$Z28&lt;&gt;"",Scoring!$J$31)+IF(Data!$AA28&lt;&gt;"",Scoring!$J$32),"")</f>
        <v/>
      </c>
      <c r="AO28" s="276" t="str">
        <f>IF(AN28&lt;&gt;"",LOOKUP(AN28,Likelihoods!$A$7:$A$107,Likelihoods!H$7:H$107),"")</f>
        <v/>
      </c>
      <c r="AP28" s="264" t="str">
        <f>IF(AND(COUNTBLANK($B28:$E28)=3,COUNTBLANK($F28:$H28)=2,COUNTBLANK($I28:$J28)=1,COUNTBLANK($K28:$L28)=1,COUNTBLANK($M28:$N28)=1,COUNTBLANK($O28:$P28)=1,COUNTBLANK($Q28:$R28)=1,COUNTBLANK($S28:$T28)=1,COUNTBLANK($U28:$V28)=1,COUNTBLANK($W28:$AA28)=4),IF(Data!$B28&lt;&gt;"",Scoring!$K$7)+IF(Data!$C28&lt;&gt;"",Scoring!$K$8)+IF(Data!$D28&lt;&gt;"",Scoring!$K$9)+IF(Data!$E28&lt;&gt;"",Scoring!$K$10)+IF(Data!$F28&lt;&gt;"",Scoring!$K$11)+IF(Data!$G28&lt;&gt;"",Scoring!$K$12)+IF(Data!$H28&lt;&gt;"",Scoring!$K$13)+IF(Data!$I28&lt;&gt;"",Scoring!$K$14)+IF(Data!$J28&lt;&gt;"",Scoring!$K$15)+IF(Data!$K28&lt;&gt;"",Scoring!$K$16)+IF(Data!$L28&lt;&gt;"",Scoring!$K$17)+IF(Data!$M28&lt;&gt;"",Scoring!$K$18)+IF(Data!$N28&lt;&gt;"",Scoring!$K$19)+IF(Data!$O28&lt;&gt;"",Scoring!$K$20)+IF(Data!$P28&lt;&gt;"",Scoring!$K$21)+IF(Data!$Q28&lt;&gt;"",Scoring!$K$22)+IF(Data!$R28&lt;&gt;"",Scoring!$K$23)+IF(Data!$S28&lt;&gt;"",Scoring!$K$24)+IF(Data!AH28&lt;&gt;"",Scoring!$K$25)+IF(Data!$U28&lt;&gt;"",Scoring!$K$26)+IF(Data!$V28&lt;&gt;"",Scoring!$K$27)+IF(Data!$W28&lt;&gt;"",Scoring!$K$28)+IF(Data!$X28&lt;&gt;"",Scoring!$K$29)+IF(Data!$Y28&lt;&gt;"",Scoring!$K$30)+IF(Data!$Z28&lt;&gt;"",Scoring!$K$31)+IF(Data!$AA28&lt;&gt;"",Scoring!$K$32),"")</f>
        <v/>
      </c>
      <c r="AQ28" s="107" t="str">
        <f>IF(AP28&lt;&gt;"",LOOKUP(AP28,Likelihoods!$A$7:$A$107,Likelihoods!I$7:I$107),"")</f>
        <v/>
      </c>
      <c r="AR28" s="281" t="str">
        <f>IF(AND(COUNTBLANK($B28:$E28)=3,COUNTBLANK($F28:$H28)=2,COUNTBLANK($I28:$J28)=1,COUNTBLANK($K28:$L28)=1,COUNTBLANK($M28:$N28)=1,COUNTBLANK($O28:$P28)=1,COUNTBLANK($Q28:$R28)=1,COUNTBLANK($S28:$T28)=1,COUNTBLANK($U28:$V28)=1,COUNTBLANK($W28:$AA28)=4),IF(Data!$B28&lt;&gt;"",Scoring!$L$7)+IF(Data!$C28&lt;&gt;"",Scoring!$L$8)+IF(Data!$D28&lt;&gt;"",Scoring!$L$9)+IF(Data!$E28&lt;&gt;"",Scoring!$L$10)+IF(Data!$F28&lt;&gt;"",Scoring!$L$11)+IF(Data!$G28&lt;&gt;"",Scoring!$L$12)+IF(Data!$H28&lt;&gt;"",Scoring!$L$13)+IF(Data!$I28&lt;&gt;"",Scoring!$L$14)+IF(Data!$J28&lt;&gt;"",Scoring!$L$15)+IF(Data!$K28&lt;&gt;"",Scoring!$L$16)+IF(Data!$L28&lt;&gt;"",Scoring!$L$17)+IF(Data!$M28&lt;&gt;"",Scoring!$L$18)+IF(Data!$N28&lt;&gt;"",Scoring!$L$19)+IF(Data!$O28&lt;&gt;"",Scoring!$L$20)+IF(Data!$P28&lt;&gt;"",Scoring!$L$21)+IF(Data!$Q28&lt;&gt;"",Scoring!$L$22)+IF(Data!$R28&lt;&gt;"",Scoring!$L$23)+IF(Data!$S28&lt;&gt;"",Scoring!$L$24)+IF(Data!AJ28&lt;&gt;"",Scoring!$L$25)+IF(Data!$U28&lt;&gt;"",Scoring!$L$26)+IF(Data!$V28&lt;&gt;"",Scoring!$L$27)+IF(Data!$W28&lt;&gt;"",Scoring!$L$28)+IF(Data!$X28&lt;&gt;"",Scoring!$L$29)+IF(Data!$Y28&lt;&gt;"",Scoring!$L$30)+IF(Data!$Z28&lt;&gt;"",Scoring!$L$31)+IF(Data!$AA28&lt;&gt;"",Scoring!$L$32),"")</f>
        <v/>
      </c>
      <c r="AS28" s="105" t="str">
        <f>IF(AR28&lt;&gt;"",LOOKUP(AR28,Likelihoods!$A$7:$A$107,Likelihoods!J$7:J$107),"")</f>
        <v/>
      </c>
      <c r="AT28" s="108" t="str">
        <f>IF(AND(COUNTBLANK($B28:$E28)=3,COUNTBLANK($F28:$H28)=2,COUNTBLANK($I28:$J28)=1,COUNTBLANK($K28:$L28)=1,COUNTBLANK($M28:$N28)=1,COUNTBLANK($O28:$P28)=1,COUNTBLANK($Q28:$R28)=1,COUNTBLANK($S28:$T28)=1,COUNTBLANK($U28:$V28)=1,COUNTBLANK($W28:$AA28)=4),IF(Data!$B28&lt;&gt;"",Scoring!$M$7)+IF(Data!$C28&lt;&gt;"",Scoring!$M$8)+IF(Data!$D28&lt;&gt;"",Scoring!$M$9)+IF(Data!$E28&lt;&gt;"",Scoring!$M$10)+IF(Data!$F28&lt;&gt;"",Scoring!$M$11)+IF(Data!$G28&lt;&gt;"",Scoring!$M$12)+IF(Data!$H28&lt;&gt;"",Scoring!$M$13)+IF(Data!$I28&lt;&gt;"",Scoring!$M$14)+IF(Data!$J28&lt;&gt;"",Scoring!$M$15)+IF(Data!$K28&lt;&gt;"",Scoring!$M$16)+IF(Data!$L28&lt;&gt;"",Scoring!$M$17)+IF(Data!$M28&lt;&gt;"",Scoring!$M$18)+IF(Data!$N28&lt;&gt;"",Scoring!$M$19)+IF(Data!$O28&lt;&gt;"",Scoring!$M$20)+IF(Data!$P28&lt;&gt;"",Scoring!$M$21)+IF(Data!$Q28&lt;&gt;"",Scoring!$M$22)+IF(Data!$R28&lt;&gt;"",Scoring!$M$23)+IF(Data!$S28&lt;&gt;"",Scoring!$M$24)+IF(Data!T28&lt;&gt;"",Scoring!$M$25)+IF(Data!$U28&lt;&gt;"",Scoring!$M$26)+IF(Data!$V28&lt;&gt;"",Scoring!$M$27)+IF(Data!$W28&lt;&gt;"",Scoring!$M$28)+IF(Data!$X28&lt;&gt;"",Scoring!$M$29)+IF(Data!$Y28&lt;&gt;"",Scoring!$M$30)+IF(Data!$Z28&lt;&gt;"",Scoring!$M$31)+IF(Data!$AA28&lt;&gt;"",Scoring!$M$32),"")</f>
        <v/>
      </c>
      <c r="AU28" s="105" t="str">
        <f>IF(AT28&lt;&gt;"",LOOKUP(AT28,Likelihoods!$A$7:$A$107,Likelihoods!K$7:K$107),"")</f>
        <v/>
      </c>
      <c r="AV28" s="108" t="str">
        <f>IF(AND(COUNTBLANK($B28:$E28)=3,COUNTBLANK($F28:$H28)=2,COUNTBLANK($I28:$J28)=1,COUNTBLANK($K28:$L28)=1,COUNTBLANK($M28:$N28)=1,COUNTBLANK($O28:$P28)=1,COUNTBLANK($Q28:$R28)=1,COUNTBLANK($S28:$T28)=1,COUNTBLANK($U28:$V28)=1,COUNTBLANK($W28:$AA28)=4),IF(Data!$B28&lt;&gt;"",Scoring!$N$7)+IF(Data!$C28&lt;&gt;"",Scoring!$N$8)+IF(Data!$D28&lt;&gt;"",Scoring!$N$9)+IF(Data!$E28&lt;&gt;"",Scoring!$N$10)+IF(Data!$F28&lt;&gt;"",Scoring!$N$11)+IF(Data!$G28&lt;&gt;"",Scoring!$N$12)+IF(Data!$H28&lt;&gt;"",Scoring!$N$13)+IF(Data!$I28&lt;&gt;"",Scoring!$N$14)+IF(Data!$J28&lt;&gt;"",Scoring!$N$15)+IF(Data!$K28&lt;&gt;"",Scoring!$N$16)+IF(Data!$L28&lt;&gt;"",Scoring!$N$17)+IF(Data!$M28&lt;&gt;"",Scoring!$N$18)+IF(Data!$N28&lt;&gt;"",Scoring!$N$19)+IF(Data!$O28&lt;&gt;"",Scoring!$N$20)+IF(Data!$P28&lt;&gt;"",Scoring!$N$21)+IF(Data!$Q28&lt;&gt;"",Scoring!$N$22)+IF(Data!$R28&lt;&gt;"",Scoring!$N$23)+IF(Data!$S28&lt;&gt;"",Scoring!$N$24)+IF(Data!T28&lt;&gt;"",Scoring!$N$25)+IF(Data!$U28&lt;&gt;"",Scoring!$N$26)+IF(Data!$V28&lt;&gt;"",Scoring!$N$27)+IF(Data!$W28&lt;&gt;"",Scoring!$N$28)+IF(Data!$X28&lt;&gt;"",Scoring!$N$29)+IF(Data!$Y28&lt;&gt;"",Scoring!$N$30)+IF(Data!$Z28&lt;&gt;"",Scoring!$N$31)+IF(Data!$AA28&lt;&gt;"",Scoring!$N$32),"")</f>
        <v/>
      </c>
      <c r="AW28" s="106" t="str">
        <f>IF(AV28&lt;&gt;"",LOOKUP(AV28,Likelihoods!$A$7:$A$107,Likelihoods!L$7:L$107),"")</f>
        <v/>
      </c>
      <c r="AX28" s="104" t="str">
        <f>IF(AND(COUNTBLANK($B28:$E28)=3,COUNTBLANK($F28:$H28)=2,COUNTBLANK($I28:$J28)=1,COUNTBLANK($K28:$L28)=1,COUNTBLANK($M28:$N28)=1,COUNTBLANK($O28:$P28)=1,COUNTBLANK($Q28:$R28)=1,COUNTBLANK($S28:$T28)=1,COUNTBLANK($U28:$V28)=1,COUNTBLANK($W28:$AA28)=4),IF(Data!$B28&lt;&gt;"",Scoring!$O$7)+IF(Data!$C28&lt;&gt;"",Scoring!$O$8)+IF(Data!$D28&lt;&gt;"",Scoring!$O$9)+IF(Data!$E28&lt;&gt;"",Scoring!$O$10)+IF(Data!$F28&lt;&gt;"",Scoring!$O$11)+IF(Data!$G28&lt;&gt;"",Scoring!$O$12)+IF(Data!$H28&lt;&gt;"",Scoring!$O$13)+IF(Data!$I28&lt;&gt;"",Scoring!$O$14)+IF(Data!$J28&lt;&gt;"",Scoring!$O$15)+IF(Data!$K28&lt;&gt;"",Scoring!$O$16)+IF(Data!$L28&lt;&gt;"",Scoring!$O$17)+IF(Data!$M28&lt;&gt;"",Scoring!$O$18)+IF(Data!$N28&lt;&gt;"",Scoring!$O$19)+IF(Data!$O28&lt;&gt;"",Scoring!$O$20)+IF(Data!$P28&lt;&gt;"",Scoring!$O$21)+IF(Data!$Q28&lt;&gt;"",Scoring!$O$22)+IF(Data!$R28&lt;&gt;"",Scoring!$O$23)+IF(Data!$S28&lt;&gt;"",Scoring!$O$24)+IF(Data!T28&lt;&gt;"",Scoring!$O$25)+IF(Data!$U28&lt;&gt;"",Scoring!$O$26)+IF(Data!$V28&lt;&gt;"",Scoring!$O$27)+IF(Data!$W28&lt;&gt;"",Scoring!$O$28)+IF(Data!$X28&lt;&gt;"",Scoring!$O$29)+IF(Data!$Y28&lt;&gt;"",Scoring!$O$30)+IF(Data!$Z28&lt;&gt;"",Scoring!$O$31)+IF(Data!$AA28&lt;&gt;"",Scoring!$O$32),"")</f>
        <v/>
      </c>
      <c r="AY28" s="107" t="str">
        <f>IF(AX28&lt;&gt;"",LOOKUP(AX28,Likelihoods!$A$7:$A$107,Likelihoods!M$7:M$107),"")</f>
        <v/>
      </c>
      <c r="AZ28" s="108" t="str">
        <f>IF(AND(COUNTBLANK($B28:$E28)=3,COUNTBLANK($F28:$H28)=2,COUNTBLANK($I28:$J28)=1,COUNTBLANK($K28:$L28)=1,COUNTBLANK($M28:$N28)=1,COUNTBLANK($O28:$P28)=1,COUNTBLANK($Q28:$R28)=1,COUNTBLANK($S28:$T28)=1,COUNTBLANK($U28:$V28)=1,COUNTBLANK($W28:$AA28)=4),IF(Data!$B28&lt;&gt;"",Scoring!$P$7)+IF(Data!$C28&lt;&gt;"",Scoring!$P$8)+IF(Data!$D28&lt;&gt;"",Scoring!$P$9)+IF(Data!$E28&lt;&gt;"",Scoring!$P$10)+IF(Data!$F28&lt;&gt;"",Scoring!$P$11)+IF(Data!$G28&lt;&gt;"",Scoring!$P$12)+IF(Data!$H28&lt;&gt;"",Scoring!$P$13)+IF(Data!$I28&lt;&gt;"",Scoring!$P$14)+IF(Data!$J28&lt;&gt;"",Scoring!$P$15)+IF(Data!$K28&lt;&gt;"",Scoring!$P$16)+IF(Data!$L28&lt;&gt;"",Scoring!$P$17)+IF(Data!$M28&lt;&gt;"",Scoring!$P$18)+IF(Data!$N28&lt;&gt;"",Scoring!$P$19)+IF(Data!$O28&lt;&gt;"",Scoring!$P$20)+IF(Data!$P28&lt;&gt;"",Scoring!$P$21)+IF(Data!$Q28&lt;&gt;"",Scoring!$P$22)+IF(Data!$R28&lt;&gt;"",Scoring!$P$23)+IF(Data!$S28&lt;&gt;"",Scoring!$P$24)+IF(Data!T28&lt;&gt;"",Scoring!$P$25)+IF(Data!$U28&lt;&gt;"",Scoring!$P$26)+IF(Data!$V28&lt;&gt;"",Scoring!$P$27)+IF(Data!$W28&lt;&gt;"",Scoring!$P$28)+IF(Data!$X28&lt;&gt;"",Scoring!$P$29)+IF(Data!$Y28&lt;&gt;"",Scoring!$P$30)+IF(Data!$Z28&lt;&gt;"",Scoring!$P$31)+IF(Data!$AA28&lt;&gt;"",Scoring!$P$32),"")</f>
        <v/>
      </c>
      <c r="BA28" s="105" t="str">
        <f>IF(AZ28&lt;&gt;"",LOOKUP(AZ28,Likelihoods!$A$7:$A$107,Likelihoods!N$7:N$107),"")</f>
        <v/>
      </c>
      <c r="BB28" s="102" t="str">
        <f>IF(AND(COUNTBLANK($B28:$E28)=3,COUNTBLANK($F28:$H28)=2,COUNTBLANK($I28:$J28)=1,COUNTBLANK($K28:$L28)=1,COUNTBLANK($M28:$N28)=1,COUNTBLANK($O28:$P28)=1,COUNTBLANK($Q28:$R28)=1,COUNTBLANK($S28:$T28)=1,COUNTBLANK($U28:$V28)=1,COUNTBLANK($W28:$AA28)=4),IF(Data!$B28&lt;&gt;"",Scoring!$Q$7)+IF(Data!$C28&lt;&gt;"",Scoring!$Q$8)+IF(Data!$D28&lt;&gt;"",Scoring!$Q$9)+IF(Data!$E28&lt;&gt;"",Scoring!$Q$10)+IF(Data!$F28&lt;&gt;"",Scoring!$Q$11)+IF(Data!$G28&lt;&gt;"",Scoring!$Q$12)+IF(Data!$H28&lt;&gt;"",Scoring!$Q$13)+IF(Data!$I28&lt;&gt;"",Scoring!$Q$14)+IF(Data!$J28&lt;&gt;"",Scoring!$Q$15)+IF(Data!$K28&lt;&gt;"",Scoring!$Q$16)+IF(Data!$L28&lt;&gt;"",Scoring!$Q$17)+IF(Data!$M28&lt;&gt;"",Scoring!$Q$18)+IF(Data!$N28&lt;&gt;"",Scoring!$Q$19)+IF(Data!$O28&lt;&gt;"",Scoring!$Q$20)+IF(Data!$P28&lt;&gt;"",Scoring!$Q$21)+IF(Data!$Q28&lt;&gt;"",Scoring!$Q$22)+IF(Data!$R28&lt;&gt;"",Scoring!$Q$23)+IF(Data!$S28&lt;&gt;"",Scoring!$Q$24)+IF(Data!T28&lt;&gt;"",Scoring!$Q$25)+IF(Data!$U28&lt;&gt;"",Scoring!$Q$26)+IF(Data!$V28&lt;&gt;"",Scoring!$Q$27)+IF(Data!$W28&lt;&gt;"",Scoring!$Q$28)+IF(Data!$X28&lt;&gt;"",Scoring!$Q$29)+IF(Data!$Y28&lt;&gt;"",Scoring!$Q$30)+IF(Data!$Z28&lt;&gt;"",Scoring!$Q$31)+IF(Data!$AA28&lt;&gt;"",Scoring!$Q$32),"")</f>
        <v/>
      </c>
      <c r="BC28" s="107" t="str">
        <f>IF(BB28&lt;&gt;"",LOOKUP(BB28,Likelihoods!$A$7:$A$107,Likelihoods!O$7:O$107),"")</f>
        <v/>
      </c>
      <c r="BD28" s="104" t="str">
        <f>IF(AND(COUNTBLANK($B28:$E28)=3,COUNTBLANK($F28:$H28)=2,COUNTBLANK($I28:$J28)=1,COUNTBLANK($K28:$L28)=1,COUNTBLANK($M28:$N28)=1,COUNTBLANK($O28:$P28)=1,COUNTBLANK($Q28:$R28)=1,COUNTBLANK($S28:$T28)=1,COUNTBLANK($U28:$V28)=1,COUNTBLANK($W28:$AA28)=4),IF(Data!$B28&lt;&gt;"",Scoring!$R$7)+IF(Data!$C28&lt;&gt;"",Scoring!$R$8)+IF(Data!$D28&lt;&gt;"",Scoring!$R$9)+IF(Data!$E28&lt;&gt;"",Scoring!$R$10)+IF(Data!$F28&lt;&gt;"",Scoring!$R$11)+IF(Data!$G28&lt;&gt;"",Scoring!$R$12)+IF(Data!$H28&lt;&gt;"",Scoring!$R$13)+IF(Data!$I28&lt;&gt;"",Scoring!$R$14)+IF(Data!$J28&lt;&gt;"",Scoring!$R$15)+IF(Data!$K28&lt;&gt;"",Scoring!$R$16)+IF(Data!$L28&lt;&gt;"",Scoring!$R$17)+IF(Data!$M28&lt;&gt;"",Scoring!$R$18)+IF(Data!$N28&lt;&gt;"",Scoring!$R$19)+IF(Data!$O28&lt;&gt;"",Scoring!$R$20)+IF(Data!$P28&lt;&gt;"",Scoring!$R$21)+IF(Data!$Q28&lt;&gt;"",Scoring!$R$22)+IF(Data!$R28&lt;&gt;"",Scoring!$R$23)+IF(Data!$S28&lt;&gt;"",Scoring!$R$24)+IF(Data!T28&lt;&gt;"",Scoring!$R$25)+IF(Data!$U28&lt;&gt;"",Scoring!$R$26)+IF(Data!$V28&lt;&gt;"",Scoring!$R$27)+IF(Data!$W28&lt;&gt;"",Scoring!$R$28)+IF(Data!$X28&lt;&gt;"",Scoring!$R$29)+IF(Data!$Y28&lt;&gt;"",Scoring!$R$30)+IF(Data!$Z28&lt;&gt;"",Scoring!$R$31)+IF(Data!$AA28&lt;&gt;"",Scoring!$R$32),"")</f>
        <v/>
      </c>
      <c r="BE28" s="105" t="str">
        <f>IF(BD28&lt;&gt;"",LOOKUP(BD28,Likelihoods!$A$7:$A$107,Likelihoods!P$7:P$107),"")</f>
        <v/>
      </c>
      <c r="BF28" s="102" t="str">
        <f>IF(AND(COUNTBLANK($B28:$E28)=3,COUNTBLANK($F28:$H28)=2,COUNTBLANK($I28:$J28)=1,COUNTBLANK($K28:$L28)=1,COUNTBLANK($M28:$N28)=1,COUNTBLANK($O28:$P28)=1,COUNTBLANK($Q28:$R28)=1,COUNTBLANK($S28:$T28)=1,COUNTBLANK($U28:$V28)=1,COUNTBLANK($W28:$AA28)=4),IF(Data!$B28&lt;&gt;"",Scoring!$S$7)+IF(Data!$C28&lt;&gt;"",Scoring!$S$8)+IF(Data!$D28&lt;&gt;"",Scoring!$S$9)+IF(Data!$E28&lt;&gt;"",Scoring!$S$10)+IF(Data!$F28&lt;&gt;"",Scoring!$S$11)+IF(Data!$G28&lt;&gt;"",Scoring!$S$12)+IF(Data!$H28&lt;&gt;"",Scoring!$S$13)+IF(Data!$I28&lt;&gt;"",Scoring!$S$14)+IF(Data!$J28&lt;&gt;"",Scoring!$S$15)+IF(Data!$K28&lt;&gt;"",Scoring!$S$16)+IF(Data!$L28&lt;&gt;"",Scoring!$S$17)+IF(Data!$M28&lt;&gt;"",Scoring!$S$18)+IF(Data!$N28&lt;&gt;"",Scoring!$S$19)+IF(Data!$O28&lt;&gt;"",Scoring!$S$20)+IF(Data!$P28&lt;&gt;"",Scoring!$S$21)+IF(Data!$Q28&lt;&gt;"",Scoring!$S$22)+IF(Data!$R28&lt;&gt;"",Scoring!$S$23)+IF(Data!$S28&lt;&gt;"",Scoring!$S$24)+IF(Data!T28&lt;&gt;"",Scoring!$S$25)+IF(Data!$U28&lt;&gt;"",Scoring!$S$26)+IF(Data!$V28&lt;&gt;"",Scoring!$S$27)+IF(Data!$W28&lt;&gt;"",Scoring!$S$28)+IF(Data!$X28&lt;&gt;"",Scoring!$S$29)+IF(Data!$Y28&lt;&gt;"",Scoring!$S$30)+IF(Data!$Z28&lt;&gt;"",Scoring!$S$31)+IF(Data!$AA28&lt;&gt;"",Scoring!$S$32),"")</f>
        <v/>
      </c>
      <c r="BG28" s="107" t="str">
        <f>IF(BF28&lt;&gt;"",LOOKUP(BF28,Likelihoods!$A$7:$A$107,Likelihoods!Q$7:Q$107),"")</f>
        <v/>
      </c>
      <c r="BH28" s="108" t="str">
        <f>IF(AND(COUNTBLANK($B28:$E28)=3,COUNTBLANK($F28:$H28)=2,COUNTBLANK($I28:$J28)=1,COUNTBLANK($K28:$L28)=1,COUNTBLANK($M28:$N28)=1,COUNTBLANK($O28:$P28)=1,COUNTBLANK($Q28:$R28)=1,COUNTBLANK($S28:$T28)=1,COUNTBLANK($U28:$V28)=1,COUNTBLANK($W28:$AA28)=4),IF(Data!$B28&lt;&gt;"",Scoring!$T$7)+IF(Data!$C28&lt;&gt;"",Scoring!$T$8)+IF(Data!$D28&lt;&gt;"",Scoring!$T$9)+IF(Data!$E28&lt;&gt;"",Scoring!$T$10)+IF(Data!$F28&lt;&gt;"",Scoring!$T$11)+IF(Data!$G28&lt;&gt;"",Scoring!$T$12)+IF(Data!$H28&lt;&gt;"",Scoring!$T$13)+IF(Data!$I28&lt;&gt;"",Scoring!$T$14)+IF(Data!$J28&lt;&gt;"",Scoring!$T$15)+IF(Data!$K28&lt;&gt;"",Scoring!$T$16)+IF(Data!$L28&lt;&gt;"",Scoring!$T$17)+IF(Data!$M28&lt;&gt;"",Scoring!$T$18)+IF(Data!$N28&lt;&gt;"",Scoring!$T$19)+IF(Data!$O28&lt;&gt;"",Scoring!$T$20)+IF(Data!$P28&lt;&gt;"",Scoring!$T$21)+IF(Data!$Q28&lt;&gt;"",Scoring!$T$22)+IF(Data!$R28&lt;&gt;"",Scoring!$T$23)+IF(Data!$S28&lt;&gt;"",Scoring!$T$24)+IF(Data!T28&lt;&gt;"",Scoring!$T$25)+IF(Data!$U28&lt;&gt;"",Scoring!$T$26)+IF(Data!$V28&lt;&gt;"",Scoring!$T$27)+IF(Data!$W28&lt;&gt;"",Scoring!$T$28)+IF(Data!$X28&lt;&gt;"",Scoring!$T$29)+IF(Data!$Y28&lt;&gt;"",Scoring!$T$30)+IF(Data!$Z28&lt;&gt;"",Scoring!$T$31)+IF(Data!$AA28&lt;&gt;"",Scoring!$T$32),"")</f>
        <v/>
      </c>
      <c r="BI28" s="105" t="str">
        <f>IF(BH28&lt;&gt;"",LOOKUP(BH28,Likelihoods!$A$7:$A$107,Likelihoods!R$7:R$107),"")</f>
        <v/>
      </c>
      <c r="BJ28" s="108" t="str">
        <f>IF(AND(COUNTBLANK($B28:$E28)=3,COUNTBLANK($F28:$H28)=2,COUNTBLANK($I28:$J28)=1,COUNTBLANK($K28:$L28)=1,COUNTBLANK($M28:$N28)=1,COUNTBLANK($O28:$P28)=1,COUNTBLANK($Q28:$R28)=1,COUNTBLANK($S28:$T28)=1,COUNTBLANK($U28:$V28)=1,COUNTBLANK($W28:$AA28)=4),IF(Data!$B28&lt;&gt;"",Scoring!$U$7)+IF(Data!$C28&lt;&gt;"",Scoring!$U$8)+IF(Data!$D28&lt;&gt;"",Scoring!$U$9)+IF(Data!$E28&lt;&gt;"",Scoring!$U$10)+IF(Data!$F28&lt;&gt;"",Scoring!$U$11)+IF(Data!$G28&lt;&gt;"",Scoring!$U$12)+IF(Data!$H28&lt;&gt;"",Scoring!$U$13)+IF(Data!$I28&lt;&gt;"",Scoring!$U$14)+IF(Data!$J28&lt;&gt;"",Scoring!$U$15)+IF(Data!$K28&lt;&gt;"",Scoring!$U$16)+IF(Data!$L28&lt;&gt;"",Scoring!$U$17)+IF(Data!$M28&lt;&gt;"",Scoring!$U$18)+IF(Data!$N28&lt;&gt;"",Scoring!$U$19)+IF(Data!$O28&lt;&gt;"",Scoring!$U$20)+IF(Data!$P28&lt;&gt;"",Scoring!$U$21)+IF(Data!$Q28&lt;&gt;"",Scoring!$U$22)+IF(Data!$R28&lt;&gt;"",Scoring!$U$23)+IF(Data!$S28&lt;&gt;"",Scoring!$U$24)+IF(Data!T28&lt;&gt;"",Scoring!$U$25)+IF(Data!$U28&lt;&gt;"",Scoring!$U$26)+IF(Data!$V28&lt;&gt;"",Scoring!$U$27)+IF(Data!$W28&lt;&gt;"",Scoring!$U$28)+IF(Data!$X28&lt;&gt;"",Scoring!$U$29)+IF(Data!$Y28&lt;&gt;"",Scoring!$U$30)+IF(Data!$Z28&lt;&gt;"",Scoring!$U$31)+IF(Data!$AA28&lt;&gt;"",Scoring!$U$32),"")</f>
        <v/>
      </c>
      <c r="BK28" s="106" t="str">
        <f>IF(BJ28&lt;&gt;"",LOOKUP(BJ28,Likelihoods!$A$7:$A$107,Likelihoods!S$7:S$107),"")</f>
        <v/>
      </c>
      <c r="BL28" s="8"/>
      <c r="BM28" s="8"/>
      <c r="BN28" s="8"/>
      <c r="BO28" s="8"/>
      <c r="BP28" s="8"/>
      <c r="BQ28" s="8"/>
      <c r="BR28" s="8"/>
      <c r="BS28" s="8"/>
      <c r="BT28" s="8"/>
      <c r="BU28" s="8"/>
      <c r="BV28" s="8"/>
      <c r="BW28" s="8"/>
      <c r="BX28" s="8"/>
      <c r="BY28" s="8"/>
    </row>
    <row r="29" spans="1:77" ht="14.25" x14ac:dyDescent="0.2">
      <c r="A29" s="68"/>
      <c r="B29" s="101"/>
      <c r="C29" s="102"/>
      <c r="D29" s="102"/>
      <c r="E29" s="102"/>
      <c r="F29" s="101"/>
      <c r="G29" s="102"/>
      <c r="H29" s="103"/>
      <c r="I29" s="102"/>
      <c r="J29" s="102"/>
      <c r="K29" s="101"/>
      <c r="L29" s="103"/>
      <c r="M29" s="102"/>
      <c r="N29" s="103"/>
      <c r="O29" s="101"/>
      <c r="P29" s="103"/>
      <c r="Q29" s="102"/>
      <c r="R29" s="102"/>
      <c r="S29" s="101"/>
      <c r="T29" s="103"/>
      <c r="U29" s="101"/>
      <c r="V29" s="103"/>
      <c r="W29" s="102"/>
      <c r="X29" s="102"/>
      <c r="Y29" s="102"/>
      <c r="Z29" s="102"/>
      <c r="AA29" s="102"/>
      <c r="AB29" s="104" t="str">
        <f>IF(AND(COUNTBLANK($B29:$E29)=3,COUNTBLANK($F29:$H29)=2,COUNTBLANK($I29:$J29)=1,COUNTBLANK($K29:$L29)=1,COUNTBLANK($M29:$N29)=1,COUNTBLANK($O29:$P29)=1,COUNTBLANK($Q29:$R29)=1,COUNTBLANK($S29:$T29)=1,COUNTBLANK($U29:$V29)=1,COUNTBLANK($W29:$AA29)=4),IF(Data!$B29&lt;&gt;"",Scoring!$D$7)+IF(Data!$C29&lt;&gt;"",Scoring!$D$8)+IF(Data!$D29&lt;&gt;"",Scoring!$D$9)+IF(Data!$E29&lt;&gt;"",Scoring!$D$10)+IF(Data!$F29&lt;&gt;"",Scoring!$D$11)+IF(Data!$G29&lt;&gt;"",Scoring!$D$12)+IF(Data!$H29&lt;&gt;"",Scoring!$D$13)+IF(Data!$I29&lt;&gt;"",Scoring!$D$14)+IF(Data!$J29&lt;&gt;"",Scoring!$D$15)+IF(Data!$K29&lt;&gt;"",Scoring!$D$16)+IF(Data!$L29&lt;&gt;"",Scoring!$D$17)+IF(Data!$M29&lt;&gt;"",Scoring!$D$18)+IF(Data!$N29&lt;&gt;"",Scoring!$D$19)+IF(Data!$O29&lt;&gt;"",Scoring!$D$20)+IF(Data!$P29&lt;&gt;"",Scoring!$D$21)+IF(Data!$Q29&lt;&gt;"",Scoring!$D$22)+IF(Data!$R29&lt;&gt;"",Scoring!$D$23)+IF(Data!$S29&lt;&gt;"",Scoring!$D$24)+IF(Data!T29&lt;&gt;"",Scoring!$D$25)+IF(Data!$U29&lt;&gt;"",Scoring!$D$26)+IF(Data!$V29&lt;&gt;"",Scoring!$D$27)+IF(Data!$W29&lt;&gt;"",Scoring!$D$28)+IF(Data!$X29&lt;&gt;"",Scoring!$D$29)+IF(Data!$Y29&lt;&gt;"",Scoring!$D$30)+IF(Data!$Z29&lt;&gt;"",Scoring!$D$31)+IF(Data!$AA29&lt;&gt;"",Scoring!$D$32),"")</f>
        <v/>
      </c>
      <c r="AC29" s="105" t="str">
        <f>IF(AB29&lt;&gt;"",LOOKUP(AB29,Likelihoods!$A$7:$A$107,Likelihoods!B$7:B$107),"")</f>
        <v/>
      </c>
      <c r="AD29" s="264" t="str">
        <f>IF(AND(COUNTBLANK($B29:$E29)=3,COUNTBLANK($F29:$H29)=2,COUNTBLANK($I29:$J29)=1,COUNTBLANK($K29:$L29)=1,COUNTBLANK($M29:$N29)=1,COUNTBLANK($O29:$P29)=1,COUNTBLANK($Q29:$R29)=1,COUNTBLANK($S29:$T29)=1,COUNTBLANK($U29:$V29)=1,COUNTBLANK($W29:$AA29)=4),IF(Data!$B29&lt;&gt;"",Scoring!$E$7)+IF(Data!$C29&lt;&gt;"",Scoring!$E$8)+IF(Data!$D29&lt;&gt;"",Scoring!$E$9)+IF(Data!$E29&lt;&gt;"",Scoring!$E$10)+IF(Data!$F29&lt;&gt;"",Scoring!$E$11)+IF(Data!$G29&lt;&gt;"",Scoring!$E$12)+IF(Data!$H29&lt;&gt;"",Scoring!$E$13)+IF(Data!$I29&lt;&gt;"",Scoring!$E$14)+IF(Data!$J29&lt;&gt;"",Scoring!$E$15)+IF(Data!$K29&lt;&gt;"",Scoring!$E$16)+IF(Data!$L29&lt;&gt;"",Scoring!$E$17)+IF(Data!$M29&lt;&gt;"",Scoring!$E$18)+IF(Data!$N29&lt;&gt;"",Scoring!$E$19)+IF(Data!$O29&lt;&gt;"",Scoring!$E$20)+IF(Data!$P29&lt;&gt;"",Scoring!$E$21)+IF(Data!$Q29&lt;&gt;"",Scoring!$E$22)+IF(Data!$R29&lt;&gt;"",Scoring!$E$23)+IF(Data!$S29&lt;&gt;"",Scoring!$E$24)+IF(Data!V29&lt;&gt;"",Scoring!$E$25)+IF(Data!$U29&lt;&gt;"",Scoring!$E$26)+IF(Data!$V29&lt;&gt;"",Scoring!$E$27)+IF(Data!$W29&lt;&gt;"",Scoring!$E$28)+IF(Data!$X29&lt;&gt;"",Scoring!$E$29)+IF(Data!$Y29&lt;&gt;"",Scoring!$E$30)+IF(Data!$Z29&lt;&gt;"",Scoring!$E$31)+IF(Data!$AA29&lt;&gt;"",Scoring!$E$32),"")</f>
        <v/>
      </c>
      <c r="AE29" s="107" t="str">
        <f>IF(AD29&lt;&gt;"",LOOKUP(AD29,Likelihoods!$A$7:$A$107,Likelihoods!C$7:C$107),"")</f>
        <v/>
      </c>
      <c r="AF29" s="108" t="str">
        <f>IF(AND(COUNTBLANK($B29:$E29)=3,COUNTBLANK($F29:$H29)=2,COUNTBLANK($I29:$J29)=1,COUNTBLANK($K29:$L29)=1,COUNTBLANK($M29:$N29)=1,COUNTBLANK($O29:$P29)=1,COUNTBLANK($Q29:$R29)=1,COUNTBLANK($S29:$T29)=1,COUNTBLANK($U29:$V29)=1,COUNTBLANK($W29:$AA29)=4),IF(Data!$B29&lt;&gt;"",Scoring!$F$7)+IF(Data!$C29&lt;&gt;"",Scoring!$F$8)+IF(Data!$D29&lt;&gt;"",Scoring!$F$9)+IF(Data!$E29&lt;&gt;"",Scoring!$F$10)+IF(Data!$F29&lt;&gt;"",Scoring!$F$11)+IF(Data!$G29&lt;&gt;"",Scoring!$F$12)+IF(Data!$H29&lt;&gt;"",Scoring!$F$13)+IF(Data!$I29&lt;&gt;"",Scoring!$F$14)+IF(Data!$J29&lt;&gt;"",Scoring!$F$15)+IF(Data!$K29&lt;&gt;"",Scoring!$F$16)+IF(Data!$L29&lt;&gt;"",Scoring!$F$17)+IF(Data!$M29&lt;&gt;"",Scoring!$F$18)+IF(Data!$N29&lt;&gt;"",Scoring!$F$19)+IF(Data!$O29&lt;&gt;"",Scoring!$F$20)+IF(Data!$P29&lt;&gt;"",Scoring!$F$21)+IF(Data!$Q29&lt;&gt;"",Scoring!$F$22)+IF(Data!$R29&lt;&gt;"",Scoring!$F$23)+IF(Data!$S29&lt;&gt;"",Scoring!$F$24)+IF(Data!T29&lt;&gt;"",Scoring!$F$25)+IF(Data!$U29&lt;&gt;"",Scoring!$F$26)+IF(Data!$V29&lt;&gt;"",Scoring!$F$27)+IF(Data!$W29&lt;&gt;"",Scoring!$F$28)+IF(Data!$X29&lt;&gt;"",Scoring!$F$29)+IF(Data!$Y29&lt;&gt;"",Scoring!$F$30)+IF(Data!$Z29&lt;&gt;"",Scoring!$F$31)+IF(Data!$AA29&lt;&gt;"",Scoring!$F$32),"")</f>
        <v/>
      </c>
      <c r="AG29" s="105" t="str">
        <f>IF(AF29&lt;&gt;"",LOOKUP(AF29,Likelihoods!$A$7:$A$107,Likelihoods!D$7:D$107),"")</f>
        <v/>
      </c>
      <c r="AH29" s="108" t="str">
        <f>IF(AND(COUNTBLANK($B29:$E29)=3,COUNTBLANK($F29:$H29)=2,COUNTBLANK($I29:$J29)=1,COUNTBLANK($K29:$L29)=1,COUNTBLANK($M29:$N29)=1,COUNTBLANK($O29:$P29)=1,COUNTBLANK($Q29:$R29)=1,COUNTBLANK($S29:$T29)=1,COUNTBLANK($U29:$V29)=1,COUNTBLANK($W29:$AA29)=4),IF(Data!$B29&lt;&gt;"",Scoring!$G$7)+IF(Data!$C29&lt;&gt;"",Scoring!$G$8)+IF(Data!$D29&lt;&gt;"",Scoring!$G$9)+IF(Data!$E29&lt;&gt;"",Scoring!$G$10)+IF(Data!$F29&lt;&gt;"",Scoring!$G$11)+IF(Data!$G29&lt;&gt;"",Scoring!$G$12)+IF(Data!$H29&lt;&gt;"",Scoring!$G$13)+IF(Data!$I29&lt;&gt;"",Scoring!$G$14)+IF(Data!$J29&lt;&gt;"",Scoring!$G$15)+IF(Data!$K29&lt;&gt;"",Scoring!$G$16)+IF(Data!$L29&lt;&gt;"",Scoring!$G$17)+IF(Data!$M29&lt;&gt;"",Scoring!$G$18)+IF(Data!$N29&lt;&gt;"",Scoring!$G$19)+IF(Data!$O29&lt;&gt;"",Scoring!$G$20)+IF(Data!$P29&lt;&gt;"",Scoring!$G$21)+IF(Data!$Q29&lt;&gt;"",Scoring!$G$22)+IF(Data!$R29&lt;&gt;"",Scoring!$G$23)+IF(Data!$S29&lt;&gt;"",Scoring!$G$24)+IF(Data!T29&lt;&gt;"",Scoring!$G$25)+IF(Data!$U29&lt;&gt;"",Scoring!$G$26)+IF(Data!$V29&lt;&gt;"",Scoring!$G$27)+IF(Data!$W29&lt;&gt;"",Scoring!$G$28)+IF(Data!$X29&lt;&gt;"",Scoring!$G$29)+IF(Data!$Y29&lt;&gt;"",Scoring!$G$30)+IF(Data!$Z29&lt;&gt;"",Scoring!$G$31)+IF(Data!$AA29&lt;&gt;"",Scoring!$G$32),"")</f>
        <v/>
      </c>
      <c r="AI29" s="106" t="str">
        <f>IF(AH29&lt;&gt;"",LOOKUP(AH29,Likelihoods!$A$7:$A$107,Likelihoods!E$7:E$107),"")</f>
        <v/>
      </c>
      <c r="AJ29" s="104" t="str">
        <f>IF(AND(COUNTBLANK($B29:$E29)=3,COUNTBLANK($F29:$H29)=2,COUNTBLANK($I29:$J29)=1,COUNTBLANK($K29:$L29)=1,COUNTBLANK($M29:$N29)=1,COUNTBLANK($O29:$P29)=1,COUNTBLANK($Q29:$R29)=1,COUNTBLANK($S29:$T29)=1,COUNTBLANK($U29:$V29)=1,COUNTBLANK($W29:$AA29)=4),IF(Data!$B29&lt;&gt;"",Scoring!$H$7)+IF(Data!$C29&lt;&gt;"",Scoring!$H$8)+IF(Data!$D29&lt;&gt;"",Scoring!$H$9)+IF(Data!$E29&lt;&gt;"",Scoring!$H$10)+IF(Data!$F29&lt;&gt;"",Scoring!$H$11)+IF(Data!$G29&lt;&gt;"",Scoring!$H$12)+IF(Data!$H29&lt;&gt;"",Scoring!$H$13)+IF(Data!$I29&lt;&gt;"",Scoring!$H$14)+IF(Data!$J29&lt;&gt;"",Scoring!$H$15)+IF(Data!$K29&lt;&gt;"",Scoring!$H$16)+IF(Data!$L29&lt;&gt;"",Scoring!$H$17)+IF(Data!$M29&lt;&gt;"",Scoring!$H$18)+IF(Data!$N29&lt;&gt;"",Scoring!$H$19)+IF(Data!$O29&lt;&gt;"",Scoring!$H$20)+IF(Data!$P29&lt;&gt;"",Scoring!$H$21)+IF(Data!$Q29&lt;&gt;"",Scoring!$H$22)+IF(Data!$R29&lt;&gt;"",Scoring!$H$23)+IF(Data!$S29&lt;&gt;"",Scoring!$H$24)+IF(Data!T29&lt;&gt;"",Scoring!$H$25)+IF(Data!$U29&lt;&gt;"",Scoring!$H$26)+IF(Data!$V29&lt;&gt;"",Scoring!$H$27)+IF(Data!$W29&lt;&gt;"",Scoring!$H$28)+IF(Data!$X29&lt;&gt;"",Scoring!$H$29)+IF(Data!$Y29&lt;&gt;"",Scoring!$H$30)+IF(Data!$Z29&lt;&gt;"",Scoring!$H$31)+IF(Data!$AA29&lt;&gt;"",Scoring!$H$32),"")</f>
        <v/>
      </c>
      <c r="AK29" s="105" t="str">
        <f>IF(AJ29&lt;&gt;"",LOOKUP(AJ29,Likelihoods!$A$7:$A$107,Likelihoods!F$7:F$107),"")</f>
        <v/>
      </c>
      <c r="AL29" s="102" t="str">
        <f>IF(AND(COUNTBLANK($B29:$E29)=3,COUNTBLANK($F29:$H29)=2,COUNTBLANK($I29:$J29)=1,COUNTBLANK($K29:$L29)=1,COUNTBLANK($M29:$N29)=1,COUNTBLANK($O29:$P29)=1,COUNTBLANK($Q29:$R29)=1,COUNTBLANK($S29:$T29)=1,COUNTBLANK($U29:$V29)=1,COUNTBLANK($W29:$AA29)=4),IF(Data!$B29&lt;&gt;"",Scoring!$I$7)+IF(Data!$C29&lt;&gt;"",Scoring!$I$8)+IF(Data!$D29&lt;&gt;"",Scoring!$I$9)+IF(Data!$E29&lt;&gt;"",Scoring!$I$10)+IF(Data!$F29&lt;&gt;"",Scoring!$I$11)+IF(Data!$G29&lt;&gt;"",Scoring!$I$12)+IF(Data!$H29&lt;&gt;"",Scoring!$I$13)+IF(Data!$I29&lt;&gt;"",Scoring!$I$14)+IF(Data!$J29&lt;&gt;"",Scoring!$I$15)+IF(Data!$K29&lt;&gt;"",Scoring!$I$16)+IF(Data!$L29&lt;&gt;"",Scoring!$I$17)+IF(Data!$M29&lt;&gt;"",Scoring!$I$18)+IF(Data!$N29&lt;&gt;"",Scoring!$I$19)+IF(Data!$O29&lt;&gt;"",Scoring!$I$20)+IF(Data!$P29&lt;&gt;"",Scoring!$I$21)+IF(Data!$Q29&lt;&gt;"",Scoring!$I$22)+IF(Data!$R29&lt;&gt;"",Scoring!$I$23)+IF(Data!$S29&lt;&gt;"",Scoring!$I$24)+IF(Data!T29&lt;&gt;"",Scoring!$I$25)+IF(Data!$U29&lt;&gt;"",Scoring!$I$26)+IF(Data!$V29&lt;&gt;"",Scoring!$I$27)+IF(Data!$W29&lt;&gt;"",Scoring!$I$28)+IF(Data!$X29&lt;&gt;"",Scoring!$I$29)+IF(Data!$Y29&lt;&gt;"",Scoring!$I$30)+IF(Data!$Z29&lt;&gt;"",Scoring!$I$31)+IF(Data!$AA29&lt;&gt;"",Scoring!$I$32),"")</f>
        <v/>
      </c>
      <c r="AM29" s="107" t="str">
        <f>IF(AL29&lt;&gt;"",LOOKUP(AL29,Likelihoods!$A$7:$A$107,Likelihoods!G$7:G$107),"")</f>
        <v/>
      </c>
      <c r="AN29" s="281" t="str">
        <f>IF(AND(COUNTBLANK($B29:$E29)=3,COUNTBLANK($F29:$H29)=2,COUNTBLANK($I29:$J29)=1,COUNTBLANK($K29:$L29)=1,COUNTBLANK($M29:$N29)=1,COUNTBLANK($O29:$P29)=1,COUNTBLANK($Q29:$R29)=1,COUNTBLANK($S29:$T29)=1,COUNTBLANK($U29:$V29)=1,COUNTBLANK($W29:$AA29)=4),IF(Data!$B29&lt;&gt;"",Scoring!$J$7)+IF(Data!$C29&lt;&gt;"",Scoring!$J$8)+IF(Data!$D29&lt;&gt;"",Scoring!$J$9)+IF(Data!$E29&lt;&gt;"",Scoring!$J$10)+IF(Data!$F29&lt;&gt;"",Scoring!$J$11)+IF(Data!$G29&lt;&gt;"",Scoring!$J$12)+IF(Data!$H29&lt;&gt;"",Scoring!$J$13)+IF(Data!$I29&lt;&gt;"",Scoring!$J$14)+IF(Data!$J29&lt;&gt;"",Scoring!$J$15)+IF(Data!$K29&lt;&gt;"",Scoring!$J$16)+IF(Data!$L29&lt;&gt;"",Scoring!$J$17)+IF(Data!$M29&lt;&gt;"",Scoring!$J$18)+IF(Data!$N29&lt;&gt;"",Scoring!$J$19)+IF(Data!$O29&lt;&gt;"",Scoring!$J$20)+IF(Data!$P29&lt;&gt;"",Scoring!$J$21)+IF(Data!$Q29&lt;&gt;"",Scoring!$J$22)+IF(Data!$R29&lt;&gt;"",Scoring!$J$23)+IF(Data!$S29&lt;&gt;"",Scoring!$J$24)+IF(Data!AF29&lt;&gt;"",Scoring!$J$25)+IF(Data!$U29&lt;&gt;"",Scoring!$J$26)+IF(Data!$V29&lt;&gt;"",Scoring!$J$27)+IF(Data!$W29&lt;&gt;"",Scoring!$J$28)+IF(Data!$X29&lt;&gt;"",Scoring!$J$29)+IF(Data!$Y29&lt;&gt;"",Scoring!$J$30)+IF(Data!$Z29&lt;&gt;"",Scoring!$J$31)+IF(Data!$AA29&lt;&gt;"",Scoring!$J$32),"")</f>
        <v/>
      </c>
      <c r="AO29" s="276" t="str">
        <f>IF(AN29&lt;&gt;"",LOOKUP(AN29,Likelihoods!$A$7:$A$107,Likelihoods!H$7:H$107),"")</f>
        <v/>
      </c>
      <c r="AP29" s="264" t="str">
        <f>IF(AND(COUNTBLANK($B29:$E29)=3,COUNTBLANK($F29:$H29)=2,COUNTBLANK($I29:$J29)=1,COUNTBLANK($K29:$L29)=1,COUNTBLANK($M29:$N29)=1,COUNTBLANK($O29:$P29)=1,COUNTBLANK($Q29:$R29)=1,COUNTBLANK($S29:$T29)=1,COUNTBLANK($U29:$V29)=1,COUNTBLANK($W29:$AA29)=4),IF(Data!$B29&lt;&gt;"",Scoring!$K$7)+IF(Data!$C29&lt;&gt;"",Scoring!$K$8)+IF(Data!$D29&lt;&gt;"",Scoring!$K$9)+IF(Data!$E29&lt;&gt;"",Scoring!$K$10)+IF(Data!$F29&lt;&gt;"",Scoring!$K$11)+IF(Data!$G29&lt;&gt;"",Scoring!$K$12)+IF(Data!$H29&lt;&gt;"",Scoring!$K$13)+IF(Data!$I29&lt;&gt;"",Scoring!$K$14)+IF(Data!$J29&lt;&gt;"",Scoring!$K$15)+IF(Data!$K29&lt;&gt;"",Scoring!$K$16)+IF(Data!$L29&lt;&gt;"",Scoring!$K$17)+IF(Data!$M29&lt;&gt;"",Scoring!$K$18)+IF(Data!$N29&lt;&gt;"",Scoring!$K$19)+IF(Data!$O29&lt;&gt;"",Scoring!$K$20)+IF(Data!$P29&lt;&gt;"",Scoring!$K$21)+IF(Data!$Q29&lt;&gt;"",Scoring!$K$22)+IF(Data!$R29&lt;&gt;"",Scoring!$K$23)+IF(Data!$S29&lt;&gt;"",Scoring!$K$24)+IF(Data!AH29&lt;&gt;"",Scoring!$K$25)+IF(Data!$U29&lt;&gt;"",Scoring!$K$26)+IF(Data!$V29&lt;&gt;"",Scoring!$K$27)+IF(Data!$W29&lt;&gt;"",Scoring!$K$28)+IF(Data!$X29&lt;&gt;"",Scoring!$K$29)+IF(Data!$Y29&lt;&gt;"",Scoring!$K$30)+IF(Data!$Z29&lt;&gt;"",Scoring!$K$31)+IF(Data!$AA29&lt;&gt;"",Scoring!$K$32),"")</f>
        <v/>
      </c>
      <c r="AQ29" s="107" t="str">
        <f>IF(AP29&lt;&gt;"",LOOKUP(AP29,Likelihoods!$A$7:$A$107,Likelihoods!I$7:I$107),"")</f>
        <v/>
      </c>
      <c r="AR29" s="281" t="str">
        <f>IF(AND(COUNTBLANK($B29:$E29)=3,COUNTBLANK($F29:$H29)=2,COUNTBLANK($I29:$J29)=1,COUNTBLANK($K29:$L29)=1,COUNTBLANK($M29:$N29)=1,COUNTBLANK($O29:$P29)=1,COUNTBLANK($Q29:$R29)=1,COUNTBLANK($S29:$T29)=1,COUNTBLANK($U29:$V29)=1,COUNTBLANK($W29:$AA29)=4),IF(Data!$B29&lt;&gt;"",Scoring!$L$7)+IF(Data!$C29&lt;&gt;"",Scoring!$L$8)+IF(Data!$D29&lt;&gt;"",Scoring!$L$9)+IF(Data!$E29&lt;&gt;"",Scoring!$L$10)+IF(Data!$F29&lt;&gt;"",Scoring!$L$11)+IF(Data!$G29&lt;&gt;"",Scoring!$L$12)+IF(Data!$H29&lt;&gt;"",Scoring!$L$13)+IF(Data!$I29&lt;&gt;"",Scoring!$L$14)+IF(Data!$J29&lt;&gt;"",Scoring!$L$15)+IF(Data!$K29&lt;&gt;"",Scoring!$L$16)+IF(Data!$L29&lt;&gt;"",Scoring!$L$17)+IF(Data!$M29&lt;&gt;"",Scoring!$L$18)+IF(Data!$N29&lt;&gt;"",Scoring!$L$19)+IF(Data!$O29&lt;&gt;"",Scoring!$L$20)+IF(Data!$P29&lt;&gt;"",Scoring!$L$21)+IF(Data!$Q29&lt;&gt;"",Scoring!$L$22)+IF(Data!$R29&lt;&gt;"",Scoring!$L$23)+IF(Data!$S29&lt;&gt;"",Scoring!$L$24)+IF(Data!AJ29&lt;&gt;"",Scoring!$L$25)+IF(Data!$U29&lt;&gt;"",Scoring!$L$26)+IF(Data!$V29&lt;&gt;"",Scoring!$L$27)+IF(Data!$W29&lt;&gt;"",Scoring!$L$28)+IF(Data!$X29&lt;&gt;"",Scoring!$L$29)+IF(Data!$Y29&lt;&gt;"",Scoring!$L$30)+IF(Data!$Z29&lt;&gt;"",Scoring!$L$31)+IF(Data!$AA29&lt;&gt;"",Scoring!$L$32),"")</f>
        <v/>
      </c>
      <c r="AS29" s="105" t="str">
        <f>IF(AR29&lt;&gt;"",LOOKUP(AR29,Likelihoods!$A$7:$A$107,Likelihoods!J$7:J$107),"")</f>
        <v/>
      </c>
      <c r="AT29" s="108" t="str">
        <f>IF(AND(COUNTBLANK($B29:$E29)=3,COUNTBLANK($F29:$H29)=2,COUNTBLANK($I29:$J29)=1,COUNTBLANK($K29:$L29)=1,COUNTBLANK($M29:$N29)=1,COUNTBLANK($O29:$P29)=1,COUNTBLANK($Q29:$R29)=1,COUNTBLANK($S29:$T29)=1,COUNTBLANK($U29:$V29)=1,COUNTBLANK($W29:$AA29)=4),IF(Data!$B29&lt;&gt;"",Scoring!$M$7)+IF(Data!$C29&lt;&gt;"",Scoring!$M$8)+IF(Data!$D29&lt;&gt;"",Scoring!$M$9)+IF(Data!$E29&lt;&gt;"",Scoring!$M$10)+IF(Data!$F29&lt;&gt;"",Scoring!$M$11)+IF(Data!$G29&lt;&gt;"",Scoring!$M$12)+IF(Data!$H29&lt;&gt;"",Scoring!$M$13)+IF(Data!$I29&lt;&gt;"",Scoring!$M$14)+IF(Data!$J29&lt;&gt;"",Scoring!$M$15)+IF(Data!$K29&lt;&gt;"",Scoring!$M$16)+IF(Data!$L29&lt;&gt;"",Scoring!$M$17)+IF(Data!$M29&lt;&gt;"",Scoring!$M$18)+IF(Data!$N29&lt;&gt;"",Scoring!$M$19)+IF(Data!$O29&lt;&gt;"",Scoring!$M$20)+IF(Data!$P29&lt;&gt;"",Scoring!$M$21)+IF(Data!$Q29&lt;&gt;"",Scoring!$M$22)+IF(Data!$R29&lt;&gt;"",Scoring!$M$23)+IF(Data!$S29&lt;&gt;"",Scoring!$M$24)+IF(Data!T29&lt;&gt;"",Scoring!$M$25)+IF(Data!$U29&lt;&gt;"",Scoring!$M$26)+IF(Data!$V29&lt;&gt;"",Scoring!$M$27)+IF(Data!$W29&lt;&gt;"",Scoring!$M$28)+IF(Data!$X29&lt;&gt;"",Scoring!$M$29)+IF(Data!$Y29&lt;&gt;"",Scoring!$M$30)+IF(Data!$Z29&lt;&gt;"",Scoring!$M$31)+IF(Data!$AA29&lt;&gt;"",Scoring!$M$32),"")</f>
        <v/>
      </c>
      <c r="AU29" s="105" t="str">
        <f>IF(AT29&lt;&gt;"",LOOKUP(AT29,Likelihoods!$A$7:$A$107,Likelihoods!K$7:K$107),"")</f>
        <v/>
      </c>
      <c r="AV29" s="108" t="str">
        <f>IF(AND(COUNTBLANK($B29:$E29)=3,COUNTBLANK($F29:$H29)=2,COUNTBLANK($I29:$J29)=1,COUNTBLANK($K29:$L29)=1,COUNTBLANK($M29:$N29)=1,COUNTBLANK($O29:$P29)=1,COUNTBLANK($Q29:$R29)=1,COUNTBLANK($S29:$T29)=1,COUNTBLANK($U29:$V29)=1,COUNTBLANK($W29:$AA29)=4),IF(Data!$B29&lt;&gt;"",Scoring!$N$7)+IF(Data!$C29&lt;&gt;"",Scoring!$N$8)+IF(Data!$D29&lt;&gt;"",Scoring!$N$9)+IF(Data!$E29&lt;&gt;"",Scoring!$N$10)+IF(Data!$F29&lt;&gt;"",Scoring!$N$11)+IF(Data!$G29&lt;&gt;"",Scoring!$N$12)+IF(Data!$H29&lt;&gt;"",Scoring!$N$13)+IF(Data!$I29&lt;&gt;"",Scoring!$N$14)+IF(Data!$J29&lt;&gt;"",Scoring!$N$15)+IF(Data!$K29&lt;&gt;"",Scoring!$N$16)+IF(Data!$L29&lt;&gt;"",Scoring!$N$17)+IF(Data!$M29&lt;&gt;"",Scoring!$N$18)+IF(Data!$N29&lt;&gt;"",Scoring!$N$19)+IF(Data!$O29&lt;&gt;"",Scoring!$N$20)+IF(Data!$P29&lt;&gt;"",Scoring!$N$21)+IF(Data!$Q29&lt;&gt;"",Scoring!$N$22)+IF(Data!$R29&lt;&gt;"",Scoring!$N$23)+IF(Data!$S29&lt;&gt;"",Scoring!$N$24)+IF(Data!T29&lt;&gt;"",Scoring!$N$25)+IF(Data!$U29&lt;&gt;"",Scoring!$N$26)+IF(Data!$V29&lt;&gt;"",Scoring!$N$27)+IF(Data!$W29&lt;&gt;"",Scoring!$N$28)+IF(Data!$X29&lt;&gt;"",Scoring!$N$29)+IF(Data!$Y29&lt;&gt;"",Scoring!$N$30)+IF(Data!$Z29&lt;&gt;"",Scoring!$N$31)+IF(Data!$AA29&lt;&gt;"",Scoring!$N$32),"")</f>
        <v/>
      </c>
      <c r="AW29" s="106" t="str">
        <f>IF(AV29&lt;&gt;"",LOOKUP(AV29,Likelihoods!$A$7:$A$107,Likelihoods!L$7:L$107),"")</f>
        <v/>
      </c>
      <c r="AX29" s="104" t="str">
        <f>IF(AND(COUNTBLANK($B29:$E29)=3,COUNTBLANK($F29:$H29)=2,COUNTBLANK($I29:$J29)=1,COUNTBLANK($K29:$L29)=1,COUNTBLANK($M29:$N29)=1,COUNTBLANK($O29:$P29)=1,COUNTBLANK($Q29:$R29)=1,COUNTBLANK($S29:$T29)=1,COUNTBLANK($U29:$V29)=1,COUNTBLANK($W29:$AA29)=4),IF(Data!$B29&lt;&gt;"",Scoring!$O$7)+IF(Data!$C29&lt;&gt;"",Scoring!$O$8)+IF(Data!$D29&lt;&gt;"",Scoring!$O$9)+IF(Data!$E29&lt;&gt;"",Scoring!$O$10)+IF(Data!$F29&lt;&gt;"",Scoring!$O$11)+IF(Data!$G29&lt;&gt;"",Scoring!$O$12)+IF(Data!$H29&lt;&gt;"",Scoring!$O$13)+IF(Data!$I29&lt;&gt;"",Scoring!$O$14)+IF(Data!$J29&lt;&gt;"",Scoring!$O$15)+IF(Data!$K29&lt;&gt;"",Scoring!$O$16)+IF(Data!$L29&lt;&gt;"",Scoring!$O$17)+IF(Data!$M29&lt;&gt;"",Scoring!$O$18)+IF(Data!$N29&lt;&gt;"",Scoring!$O$19)+IF(Data!$O29&lt;&gt;"",Scoring!$O$20)+IF(Data!$P29&lt;&gt;"",Scoring!$O$21)+IF(Data!$Q29&lt;&gt;"",Scoring!$O$22)+IF(Data!$R29&lt;&gt;"",Scoring!$O$23)+IF(Data!$S29&lt;&gt;"",Scoring!$O$24)+IF(Data!T29&lt;&gt;"",Scoring!$O$25)+IF(Data!$U29&lt;&gt;"",Scoring!$O$26)+IF(Data!$V29&lt;&gt;"",Scoring!$O$27)+IF(Data!$W29&lt;&gt;"",Scoring!$O$28)+IF(Data!$X29&lt;&gt;"",Scoring!$O$29)+IF(Data!$Y29&lt;&gt;"",Scoring!$O$30)+IF(Data!$Z29&lt;&gt;"",Scoring!$O$31)+IF(Data!$AA29&lt;&gt;"",Scoring!$O$32),"")</f>
        <v/>
      </c>
      <c r="AY29" s="107" t="str">
        <f>IF(AX29&lt;&gt;"",LOOKUP(AX29,Likelihoods!$A$7:$A$107,Likelihoods!M$7:M$107),"")</f>
        <v/>
      </c>
      <c r="AZ29" s="108" t="str">
        <f>IF(AND(COUNTBLANK($B29:$E29)=3,COUNTBLANK($F29:$H29)=2,COUNTBLANK($I29:$J29)=1,COUNTBLANK($K29:$L29)=1,COUNTBLANK($M29:$N29)=1,COUNTBLANK($O29:$P29)=1,COUNTBLANK($Q29:$R29)=1,COUNTBLANK($S29:$T29)=1,COUNTBLANK($U29:$V29)=1,COUNTBLANK($W29:$AA29)=4),IF(Data!$B29&lt;&gt;"",Scoring!$P$7)+IF(Data!$C29&lt;&gt;"",Scoring!$P$8)+IF(Data!$D29&lt;&gt;"",Scoring!$P$9)+IF(Data!$E29&lt;&gt;"",Scoring!$P$10)+IF(Data!$F29&lt;&gt;"",Scoring!$P$11)+IF(Data!$G29&lt;&gt;"",Scoring!$P$12)+IF(Data!$H29&lt;&gt;"",Scoring!$P$13)+IF(Data!$I29&lt;&gt;"",Scoring!$P$14)+IF(Data!$J29&lt;&gt;"",Scoring!$P$15)+IF(Data!$K29&lt;&gt;"",Scoring!$P$16)+IF(Data!$L29&lt;&gt;"",Scoring!$P$17)+IF(Data!$M29&lt;&gt;"",Scoring!$P$18)+IF(Data!$N29&lt;&gt;"",Scoring!$P$19)+IF(Data!$O29&lt;&gt;"",Scoring!$P$20)+IF(Data!$P29&lt;&gt;"",Scoring!$P$21)+IF(Data!$Q29&lt;&gt;"",Scoring!$P$22)+IF(Data!$R29&lt;&gt;"",Scoring!$P$23)+IF(Data!$S29&lt;&gt;"",Scoring!$P$24)+IF(Data!T29&lt;&gt;"",Scoring!$P$25)+IF(Data!$U29&lt;&gt;"",Scoring!$P$26)+IF(Data!$V29&lt;&gt;"",Scoring!$P$27)+IF(Data!$W29&lt;&gt;"",Scoring!$P$28)+IF(Data!$X29&lt;&gt;"",Scoring!$P$29)+IF(Data!$Y29&lt;&gt;"",Scoring!$P$30)+IF(Data!$Z29&lt;&gt;"",Scoring!$P$31)+IF(Data!$AA29&lt;&gt;"",Scoring!$P$32),"")</f>
        <v/>
      </c>
      <c r="BA29" s="105" t="str">
        <f>IF(AZ29&lt;&gt;"",LOOKUP(AZ29,Likelihoods!$A$7:$A$107,Likelihoods!N$7:N$107),"")</f>
        <v/>
      </c>
      <c r="BB29" s="102" t="str">
        <f>IF(AND(COUNTBLANK($B29:$E29)=3,COUNTBLANK($F29:$H29)=2,COUNTBLANK($I29:$J29)=1,COUNTBLANK($K29:$L29)=1,COUNTBLANK($M29:$N29)=1,COUNTBLANK($O29:$P29)=1,COUNTBLANK($Q29:$R29)=1,COUNTBLANK($S29:$T29)=1,COUNTBLANK($U29:$V29)=1,COUNTBLANK($W29:$AA29)=4),IF(Data!$B29&lt;&gt;"",Scoring!$Q$7)+IF(Data!$C29&lt;&gt;"",Scoring!$Q$8)+IF(Data!$D29&lt;&gt;"",Scoring!$Q$9)+IF(Data!$E29&lt;&gt;"",Scoring!$Q$10)+IF(Data!$F29&lt;&gt;"",Scoring!$Q$11)+IF(Data!$G29&lt;&gt;"",Scoring!$Q$12)+IF(Data!$H29&lt;&gt;"",Scoring!$Q$13)+IF(Data!$I29&lt;&gt;"",Scoring!$Q$14)+IF(Data!$J29&lt;&gt;"",Scoring!$Q$15)+IF(Data!$K29&lt;&gt;"",Scoring!$Q$16)+IF(Data!$L29&lt;&gt;"",Scoring!$Q$17)+IF(Data!$M29&lt;&gt;"",Scoring!$Q$18)+IF(Data!$N29&lt;&gt;"",Scoring!$Q$19)+IF(Data!$O29&lt;&gt;"",Scoring!$Q$20)+IF(Data!$P29&lt;&gt;"",Scoring!$Q$21)+IF(Data!$Q29&lt;&gt;"",Scoring!$Q$22)+IF(Data!$R29&lt;&gt;"",Scoring!$Q$23)+IF(Data!$S29&lt;&gt;"",Scoring!$Q$24)+IF(Data!T29&lt;&gt;"",Scoring!$Q$25)+IF(Data!$U29&lt;&gt;"",Scoring!$Q$26)+IF(Data!$V29&lt;&gt;"",Scoring!$Q$27)+IF(Data!$W29&lt;&gt;"",Scoring!$Q$28)+IF(Data!$X29&lt;&gt;"",Scoring!$Q$29)+IF(Data!$Y29&lt;&gt;"",Scoring!$Q$30)+IF(Data!$Z29&lt;&gt;"",Scoring!$Q$31)+IF(Data!$AA29&lt;&gt;"",Scoring!$Q$32),"")</f>
        <v/>
      </c>
      <c r="BC29" s="107" t="str">
        <f>IF(BB29&lt;&gt;"",LOOKUP(BB29,Likelihoods!$A$7:$A$107,Likelihoods!O$7:O$107),"")</f>
        <v/>
      </c>
      <c r="BD29" s="104" t="str">
        <f>IF(AND(COUNTBLANK($B29:$E29)=3,COUNTBLANK($F29:$H29)=2,COUNTBLANK($I29:$J29)=1,COUNTBLANK($K29:$L29)=1,COUNTBLANK($M29:$N29)=1,COUNTBLANK($O29:$P29)=1,COUNTBLANK($Q29:$R29)=1,COUNTBLANK($S29:$T29)=1,COUNTBLANK($U29:$V29)=1,COUNTBLANK($W29:$AA29)=4),IF(Data!$B29&lt;&gt;"",Scoring!$R$7)+IF(Data!$C29&lt;&gt;"",Scoring!$R$8)+IF(Data!$D29&lt;&gt;"",Scoring!$R$9)+IF(Data!$E29&lt;&gt;"",Scoring!$R$10)+IF(Data!$F29&lt;&gt;"",Scoring!$R$11)+IF(Data!$G29&lt;&gt;"",Scoring!$R$12)+IF(Data!$H29&lt;&gt;"",Scoring!$R$13)+IF(Data!$I29&lt;&gt;"",Scoring!$R$14)+IF(Data!$J29&lt;&gt;"",Scoring!$R$15)+IF(Data!$K29&lt;&gt;"",Scoring!$R$16)+IF(Data!$L29&lt;&gt;"",Scoring!$R$17)+IF(Data!$M29&lt;&gt;"",Scoring!$R$18)+IF(Data!$N29&lt;&gt;"",Scoring!$R$19)+IF(Data!$O29&lt;&gt;"",Scoring!$R$20)+IF(Data!$P29&lt;&gt;"",Scoring!$R$21)+IF(Data!$Q29&lt;&gt;"",Scoring!$R$22)+IF(Data!$R29&lt;&gt;"",Scoring!$R$23)+IF(Data!$S29&lt;&gt;"",Scoring!$R$24)+IF(Data!T29&lt;&gt;"",Scoring!$R$25)+IF(Data!$U29&lt;&gt;"",Scoring!$R$26)+IF(Data!$V29&lt;&gt;"",Scoring!$R$27)+IF(Data!$W29&lt;&gt;"",Scoring!$R$28)+IF(Data!$X29&lt;&gt;"",Scoring!$R$29)+IF(Data!$Y29&lt;&gt;"",Scoring!$R$30)+IF(Data!$Z29&lt;&gt;"",Scoring!$R$31)+IF(Data!$AA29&lt;&gt;"",Scoring!$R$32),"")</f>
        <v/>
      </c>
      <c r="BE29" s="105" t="str">
        <f>IF(BD29&lt;&gt;"",LOOKUP(BD29,Likelihoods!$A$7:$A$107,Likelihoods!P$7:P$107),"")</f>
        <v/>
      </c>
      <c r="BF29" s="102" t="str">
        <f>IF(AND(COUNTBLANK($B29:$E29)=3,COUNTBLANK($F29:$H29)=2,COUNTBLANK($I29:$J29)=1,COUNTBLANK($K29:$L29)=1,COUNTBLANK($M29:$N29)=1,COUNTBLANK($O29:$P29)=1,COUNTBLANK($Q29:$R29)=1,COUNTBLANK($S29:$T29)=1,COUNTBLANK($U29:$V29)=1,COUNTBLANK($W29:$AA29)=4),IF(Data!$B29&lt;&gt;"",Scoring!$S$7)+IF(Data!$C29&lt;&gt;"",Scoring!$S$8)+IF(Data!$D29&lt;&gt;"",Scoring!$S$9)+IF(Data!$E29&lt;&gt;"",Scoring!$S$10)+IF(Data!$F29&lt;&gt;"",Scoring!$S$11)+IF(Data!$G29&lt;&gt;"",Scoring!$S$12)+IF(Data!$H29&lt;&gt;"",Scoring!$S$13)+IF(Data!$I29&lt;&gt;"",Scoring!$S$14)+IF(Data!$J29&lt;&gt;"",Scoring!$S$15)+IF(Data!$K29&lt;&gt;"",Scoring!$S$16)+IF(Data!$L29&lt;&gt;"",Scoring!$S$17)+IF(Data!$M29&lt;&gt;"",Scoring!$S$18)+IF(Data!$N29&lt;&gt;"",Scoring!$S$19)+IF(Data!$O29&lt;&gt;"",Scoring!$S$20)+IF(Data!$P29&lt;&gt;"",Scoring!$S$21)+IF(Data!$Q29&lt;&gt;"",Scoring!$S$22)+IF(Data!$R29&lt;&gt;"",Scoring!$S$23)+IF(Data!$S29&lt;&gt;"",Scoring!$S$24)+IF(Data!T29&lt;&gt;"",Scoring!$S$25)+IF(Data!$U29&lt;&gt;"",Scoring!$S$26)+IF(Data!$V29&lt;&gt;"",Scoring!$S$27)+IF(Data!$W29&lt;&gt;"",Scoring!$S$28)+IF(Data!$X29&lt;&gt;"",Scoring!$S$29)+IF(Data!$Y29&lt;&gt;"",Scoring!$S$30)+IF(Data!$Z29&lt;&gt;"",Scoring!$S$31)+IF(Data!$AA29&lt;&gt;"",Scoring!$S$32),"")</f>
        <v/>
      </c>
      <c r="BG29" s="107" t="str">
        <f>IF(BF29&lt;&gt;"",LOOKUP(BF29,Likelihoods!$A$7:$A$107,Likelihoods!Q$7:Q$107),"")</f>
        <v/>
      </c>
      <c r="BH29" s="108" t="str">
        <f>IF(AND(COUNTBLANK($B29:$E29)=3,COUNTBLANK($F29:$H29)=2,COUNTBLANK($I29:$J29)=1,COUNTBLANK($K29:$L29)=1,COUNTBLANK($M29:$N29)=1,COUNTBLANK($O29:$P29)=1,COUNTBLANK($Q29:$R29)=1,COUNTBLANK($S29:$T29)=1,COUNTBLANK($U29:$V29)=1,COUNTBLANK($W29:$AA29)=4),IF(Data!$B29&lt;&gt;"",Scoring!$T$7)+IF(Data!$C29&lt;&gt;"",Scoring!$T$8)+IF(Data!$D29&lt;&gt;"",Scoring!$T$9)+IF(Data!$E29&lt;&gt;"",Scoring!$T$10)+IF(Data!$F29&lt;&gt;"",Scoring!$T$11)+IF(Data!$G29&lt;&gt;"",Scoring!$T$12)+IF(Data!$H29&lt;&gt;"",Scoring!$T$13)+IF(Data!$I29&lt;&gt;"",Scoring!$T$14)+IF(Data!$J29&lt;&gt;"",Scoring!$T$15)+IF(Data!$K29&lt;&gt;"",Scoring!$T$16)+IF(Data!$L29&lt;&gt;"",Scoring!$T$17)+IF(Data!$M29&lt;&gt;"",Scoring!$T$18)+IF(Data!$N29&lt;&gt;"",Scoring!$T$19)+IF(Data!$O29&lt;&gt;"",Scoring!$T$20)+IF(Data!$P29&lt;&gt;"",Scoring!$T$21)+IF(Data!$Q29&lt;&gt;"",Scoring!$T$22)+IF(Data!$R29&lt;&gt;"",Scoring!$T$23)+IF(Data!$S29&lt;&gt;"",Scoring!$T$24)+IF(Data!T29&lt;&gt;"",Scoring!$T$25)+IF(Data!$U29&lt;&gt;"",Scoring!$T$26)+IF(Data!$V29&lt;&gt;"",Scoring!$T$27)+IF(Data!$W29&lt;&gt;"",Scoring!$T$28)+IF(Data!$X29&lt;&gt;"",Scoring!$T$29)+IF(Data!$Y29&lt;&gt;"",Scoring!$T$30)+IF(Data!$Z29&lt;&gt;"",Scoring!$T$31)+IF(Data!$AA29&lt;&gt;"",Scoring!$T$32),"")</f>
        <v/>
      </c>
      <c r="BI29" s="105" t="str">
        <f>IF(BH29&lt;&gt;"",LOOKUP(BH29,Likelihoods!$A$7:$A$107,Likelihoods!R$7:R$107),"")</f>
        <v/>
      </c>
      <c r="BJ29" s="108" t="str">
        <f>IF(AND(COUNTBLANK($B29:$E29)=3,COUNTBLANK($F29:$H29)=2,COUNTBLANK($I29:$J29)=1,COUNTBLANK($K29:$L29)=1,COUNTBLANK($M29:$N29)=1,COUNTBLANK($O29:$P29)=1,COUNTBLANK($Q29:$R29)=1,COUNTBLANK($S29:$T29)=1,COUNTBLANK($U29:$V29)=1,COUNTBLANK($W29:$AA29)=4),IF(Data!$B29&lt;&gt;"",Scoring!$U$7)+IF(Data!$C29&lt;&gt;"",Scoring!$U$8)+IF(Data!$D29&lt;&gt;"",Scoring!$U$9)+IF(Data!$E29&lt;&gt;"",Scoring!$U$10)+IF(Data!$F29&lt;&gt;"",Scoring!$U$11)+IF(Data!$G29&lt;&gt;"",Scoring!$U$12)+IF(Data!$H29&lt;&gt;"",Scoring!$U$13)+IF(Data!$I29&lt;&gt;"",Scoring!$U$14)+IF(Data!$J29&lt;&gt;"",Scoring!$U$15)+IF(Data!$K29&lt;&gt;"",Scoring!$U$16)+IF(Data!$L29&lt;&gt;"",Scoring!$U$17)+IF(Data!$M29&lt;&gt;"",Scoring!$U$18)+IF(Data!$N29&lt;&gt;"",Scoring!$U$19)+IF(Data!$O29&lt;&gt;"",Scoring!$U$20)+IF(Data!$P29&lt;&gt;"",Scoring!$U$21)+IF(Data!$Q29&lt;&gt;"",Scoring!$U$22)+IF(Data!$R29&lt;&gt;"",Scoring!$U$23)+IF(Data!$S29&lt;&gt;"",Scoring!$U$24)+IF(Data!T29&lt;&gt;"",Scoring!$U$25)+IF(Data!$U29&lt;&gt;"",Scoring!$U$26)+IF(Data!$V29&lt;&gt;"",Scoring!$U$27)+IF(Data!$W29&lt;&gt;"",Scoring!$U$28)+IF(Data!$X29&lt;&gt;"",Scoring!$U$29)+IF(Data!$Y29&lt;&gt;"",Scoring!$U$30)+IF(Data!$Z29&lt;&gt;"",Scoring!$U$31)+IF(Data!$AA29&lt;&gt;"",Scoring!$U$32),"")</f>
        <v/>
      </c>
      <c r="BK29" s="106" t="str">
        <f>IF(BJ29&lt;&gt;"",LOOKUP(BJ29,Likelihoods!$A$7:$A$107,Likelihoods!S$7:S$107),"")</f>
        <v/>
      </c>
      <c r="BL29" s="8"/>
      <c r="BM29" s="8"/>
      <c r="BN29" s="8"/>
      <c r="BO29" s="8"/>
      <c r="BP29" s="8"/>
      <c r="BQ29" s="8"/>
      <c r="BR29" s="8"/>
      <c r="BS29" s="8"/>
      <c r="BT29" s="8"/>
      <c r="BU29" s="8"/>
      <c r="BV29" s="8"/>
      <c r="BW29" s="8"/>
      <c r="BX29" s="8"/>
      <c r="BY29" s="8"/>
    </row>
    <row r="30" spans="1:77" ht="14.25" x14ac:dyDescent="0.2">
      <c r="A30" s="68"/>
      <c r="B30" s="101"/>
      <c r="C30" s="102"/>
      <c r="D30" s="102"/>
      <c r="E30" s="102"/>
      <c r="F30" s="101"/>
      <c r="G30" s="102"/>
      <c r="H30" s="103"/>
      <c r="I30" s="102"/>
      <c r="J30" s="102"/>
      <c r="K30" s="101"/>
      <c r="L30" s="103"/>
      <c r="M30" s="102"/>
      <c r="N30" s="103"/>
      <c r="O30" s="101"/>
      <c r="P30" s="103"/>
      <c r="Q30" s="102"/>
      <c r="R30" s="102"/>
      <c r="S30" s="101"/>
      <c r="T30" s="103"/>
      <c r="U30" s="101"/>
      <c r="V30" s="103"/>
      <c r="W30" s="102"/>
      <c r="X30" s="102"/>
      <c r="Y30" s="102"/>
      <c r="Z30" s="102"/>
      <c r="AA30" s="102"/>
      <c r="AB30" s="104" t="str">
        <f>IF(AND(COUNTBLANK($B30:$E30)=3,COUNTBLANK($F30:$H30)=2,COUNTBLANK($I30:$J30)=1,COUNTBLANK($K30:$L30)=1,COUNTBLANK($M30:$N30)=1,COUNTBLANK($O30:$P30)=1,COUNTBLANK($Q30:$R30)=1,COUNTBLANK($S30:$T30)=1,COUNTBLANK($U30:$V30)=1,COUNTBLANK($W30:$AA30)=4),IF(Data!$B30&lt;&gt;"",Scoring!$D$7)+IF(Data!$C30&lt;&gt;"",Scoring!$D$8)+IF(Data!$D30&lt;&gt;"",Scoring!$D$9)+IF(Data!$E30&lt;&gt;"",Scoring!$D$10)+IF(Data!$F30&lt;&gt;"",Scoring!$D$11)+IF(Data!$G30&lt;&gt;"",Scoring!$D$12)+IF(Data!$H30&lt;&gt;"",Scoring!$D$13)+IF(Data!$I30&lt;&gt;"",Scoring!$D$14)+IF(Data!$J30&lt;&gt;"",Scoring!$D$15)+IF(Data!$K30&lt;&gt;"",Scoring!$D$16)+IF(Data!$L30&lt;&gt;"",Scoring!$D$17)+IF(Data!$M30&lt;&gt;"",Scoring!$D$18)+IF(Data!$N30&lt;&gt;"",Scoring!$D$19)+IF(Data!$O30&lt;&gt;"",Scoring!$D$20)+IF(Data!$P30&lt;&gt;"",Scoring!$D$21)+IF(Data!$Q30&lt;&gt;"",Scoring!$D$22)+IF(Data!$R30&lt;&gt;"",Scoring!$D$23)+IF(Data!$S30&lt;&gt;"",Scoring!$D$24)+IF(Data!T30&lt;&gt;"",Scoring!$D$25)+IF(Data!$U30&lt;&gt;"",Scoring!$D$26)+IF(Data!$V30&lt;&gt;"",Scoring!$D$27)+IF(Data!$W30&lt;&gt;"",Scoring!$D$28)+IF(Data!$X30&lt;&gt;"",Scoring!$D$29)+IF(Data!$Y30&lt;&gt;"",Scoring!$D$30)+IF(Data!$Z30&lt;&gt;"",Scoring!$D$31)+IF(Data!$AA30&lt;&gt;"",Scoring!$D$32),"")</f>
        <v/>
      </c>
      <c r="AC30" s="105" t="str">
        <f>IF(AB30&lt;&gt;"",LOOKUP(AB30,Likelihoods!$A$7:$A$107,Likelihoods!B$7:B$107),"")</f>
        <v/>
      </c>
      <c r="AD30" s="264" t="str">
        <f>IF(AND(COUNTBLANK($B30:$E30)=3,COUNTBLANK($F30:$H30)=2,COUNTBLANK($I30:$J30)=1,COUNTBLANK($K30:$L30)=1,COUNTBLANK($M30:$N30)=1,COUNTBLANK($O30:$P30)=1,COUNTBLANK($Q30:$R30)=1,COUNTBLANK($S30:$T30)=1,COUNTBLANK($U30:$V30)=1,COUNTBLANK($W30:$AA30)=4),IF(Data!$B30&lt;&gt;"",Scoring!$E$7)+IF(Data!$C30&lt;&gt;"",Scoring!$E$8)+IF(Data!$D30&lt;&gt;"",Scoring!$E$9)+IF(Data!$E30&lt;&gt;"",Scoring!$E$10)+IF(Data!$F30&lt;&gt;"",Scoring!$E$11)+IF(Data!$G30&lt;&gt;"",Scoring!$E$12)+IF(Data!$H30&lt;&gt;"",Scoring!$E$13)+IF(Data!$I30&lt;&gt;"",Scoring!$E$14)+IF(Data!$J30&lt;&gt;"",Scoring!$E$15)+IF(Data!$K30&lt;&gt;"",Scoring!$E$16)+IF(Data!$L30&lt;&gt;"",Scoring!$E$17)+IF(Data!$M30&lt;&gt;"",Scoring!$E$18)+IF(Data!$N30&lt;&gt;"",Scoring!$E$19)+IF(Data!$O30&lt;&gt;"",Scoring!$E$20)+IF(Data!$P30&lt;&gt;"",Scoring!$E$21)+IF(Data!$Q30&lt;&gt;"",Scoring!$E$22)+IF(Data!$R30&lt;&gt;"",Scoring!$E$23)+IF(Data!$S30&lt;&gt;"",Scoring!$E$24)+IF(Data!V30&lt;&gt;"",Scoring!$E$25)+IF(Data!$U30&lt;&gt;"",Scoring!$E$26)+IF(Data!$V30&lt;&gt;"",Scoring!$E$27)+IF(Data!$W30&lt;&gt;"",Scoring!$E$28)+IF(Data!$X30&lt;&gt;"",Scoring!$E$29)+IF(Data!$Y30&lt;&gt;"",Scoring!$E$30)+IF(Data!$Z30&lt;&gt;"",Scoring!$E$31)+IF(Data!$AA30&lt;&gt;"",Scoring!$E$32),"")</f>
        <v/>
      </c>
      <c r="AE30" s="107" t="str">
        <f>IF(AD30&lt;&gt;"",LOOKUP(AD30,Likelihoods!$A$7:$A$107,Likelihoods!C$7:C$107),"")</f>
        <v/>
      </c>
      <c r="AF30" s="108" t="str">
        <f>IF(AND(COUNTBLANK($B30:$E30)=3,COUNTBLANK($F30:$H30)=2,COUNTBLANK($I30:$J30)=1,COUNTBLANK($K30:$L30)=1,COUNTBLANK($M30:$N30)=1,COUNTBLANK($O30:$P30)=1,COUNTBLANK($Q30:$R30)=1,COUNTBLANK($S30:$T30)=1,COUNTBLANK($U30:$V30)=1,COUNTBLANK($W30:$AA30)=4),IF(Data!$B30&lt;&gt;"",Scoring!$F$7)+IF(Data!$C30&lt;&gt;"",Scoring!$F$8)+IF(Data!$D30&lt;&gt;"",Scoring!$F$9)+IF(Data!$E30&lt;&gt;"",Scoring!$F$10)+IF(Data!$F30&lt;&gt;"",Scoring!$F$11)+IF(Data!$G30&lt;&gt;"",Scoring!$F$12)+IF(Data!$H30&lt;&gt;"",Scoring!$F$13)+IF(Data!$I30&lt;&gt;"",Scoring!$F$14)+IF(Data!$J30&lt;&gt;"",Scoring!$F$15)+IF(Data!$K30&lt;&gt;"",Scoring!$F$16)+IF(Data!$L30&lt;&gt;"",Scoring!$F$17)+IF(Data!$M30&lt;&gt;"",Scoring!$F$18)+IF(Data!$N30&lt;&gt;"",Scoring!$F$19)+IF(Data!$O30&lt;&gt;"",Scoring!$F$20)+IF(Data!$P30&lt;&gt;"",Scoring!$F$21)+IF(Data!$Q30&lt;&gt;"",Scoring!$F$22)+IF(Data!$R30&lt;&gt;"",Scoring!$F$23)+IF(Data!$S30&lt;&gt;"",Scoring!$F$24)+IF(Data!T30&lt;&gt;"",Scoring!$F$25)+IF(Data!$U30&lt;&gt;"",Scoring!$F$26)+IF(Data!$V30&lt;&gt;"",Scoring!$F$27)+IF(Data!$W30&lt;&gt;"",Scoring!$F$28)+IF(Data!$X30&lt;&gt;"",Scoring!$F$29)+IF(Data!$Y30&lt;&gt;"",Scoring!$F$30)+IF(Data!$Z30&lt;&gt;"",Scoring!$F$31)+IF(Data!$AA30&lt;&gt;"",Scoring!$F$32),"")</f>
        <v/>
      </c>
      <c r="AG30" s="105" t="str">
        <f>IF(AF30&lt;&gt;"",LOOKUP(AF30,Likelihoods!$A$7:$A$107,Likelihoods!D$7:D$107),"")</f>
        <v/>
      </c>
      <c r="AH30" s="108" t="str">
        <f>IF(AND(COUNTBLANK($B30:$E30)=3,COUNTBLANK($F30:$H30)=2,COUNTBLANK($I30:$J30)=1,COUNTBLANK($K30:$L30)=1,COUNTBLANK($M30:$N30)=1,COUNTBLANK($O30:$P30)=1,COUNTBLANK($Q30:$R30)=1,COUNTBLANK($S30:$T30)=1,COUNTBLANK($U30:$V30)=1,COUNTBLANK($W30:$AA30)=4),IF(Data!$B30&lt;&gt;"",Scoring!$G$7)+IF(Data!$C30&lt;&gt;"",Scoring!$G$8)+IF(Data!$D30&lt;&gt;"",Scoring!$G$9)+IF(Data!$E30&lt;&gt;"",Scoring!$G$10)+IF(Data!$F30&lt;&gt;"",Scoring!$G$11)+IF(Data!$G30&lt;&gt;"",Scoring!$G$12)+IF(Data!$H30&lt;&gt;"",Scoring!$G$13)+IF(Data!$I30&lt;&gt;"",Scoring!$G$14)+IF(Data!$J30&lt;&gt;"",Scoring!$G$15)+IF(Data!$K30&lt;&gt;"",Scoring!$G$16)+IF(Data!$L30&lt;&gt;"",Scoring!$G$17)+IF(Data!$M30&lt;&gt;"",Scoring!$G$18)+IF(Data!$N30&lt;&gt;"",Scoring!$G$19)+IF(Data!$O30&lt;&gt;"",Scoring!$G$20)+IF(Data!$P30&lt;&gt;"",Scoring!$G$21)+IF(Data!$Q30&lt;&gt;"",Scoring!$G$22)+IF(Data!$R30&lt;&gt;"",Scoring!$G$23)+IF(Data!$S30&lt;&gt;"",Scoring!$G$24)+IF(Data!T30&lt;&gt;"",Scoring!$G$25)+IF(Data!$U30&lt;&gt;"",Scoring!$G$26)+IF(Data!$V30&lt;&gt;"",Scoring!$G$27)+IF(Data!$W30&lt;&gt;"",Scoring!$G$28)+IF(Data!$X30&lt;&gt;"",Scoring!$G$29)+IF(Data!$Y30&lt;&gt;"",Scoring!$G$30)+IF(Data!$Z30&lt;&gt;"",Scoring!$G$31)+IF(Data!$AA30&lt;&gt;"",Scoring!$G$32),"")</f>
        <v/>
      </c>
      <c r="AI30" s="106" t="str">
        <f>IF(AH30&lt;&gt;"",LOOKUP(AH30,Likelihoods!$A$7:$A$107,Likelihoods!E$7:E$107),"")</f>
        <v/>
      </c>
      <c r="AJ30" s="104" t="str">
        <f>IF(AND(COUNTBLANK($B30:$E30)=3,COUNTBLANK($F30:$H30)=2,COUNTBLANK($I30:$J30)=1,COUNTBLANK($K30:$L30)=1,COUNTBLANK($M30:$N30)=1,COUNTBLANK($O30:$P30)=1,COUNTBLANK($Q30:$R30)=1,COUNTBLANK($S30:$T30)=1,COUNTBLANK($U30:$V30)=1,COUNTBLANK($W30:$AA30)=4),IF(Data!$B30&lt;&gt;"",Scoring!$H$7)+IF(Data!$C30&lt;&gt;"",Scoring!$H$8)+IF(Data!$D30&lt;&gt;"",Scoring!$H$9)+IF(Data!$E30&lt;&gt;"",Scoring!$H$10)+IF(Data!$F30&lt;&gt;"",Scoring!$H$11)+IF(Data!$G30&lt;&gt;"",Scoring!$H$12)+IF(Data!$H30&lt;&gt;"",Scoring!$H$13)+IF(Data!$I30&lt;&gt;"",Scoring!$H$14)+IF(Data!$J30&lt;&gt;"",Scoring!$H$15)+IF(Data!$K30&lt;&gt;"",Scoring!$H$16)+IF(Data!$L30&lt;&gt;"",Scoring!$H$17)+IF(Data!$M30&lt;&gt;"",Scoring!$H$18)+IF(Data!$N30&lt;&gt;"",Scoring!$H$19)+IF(Data!$O30&lt;&gt;"",Scoring!$H$20)+IF(Data!$P30&lt;&gt;"",Scoring!$H$21)+IF(Data!$Q30&lt;&gt;"",Scoring!$H$22)+IF(Data!$R30&lt;&gt;"",Scoring!$H$23)+IF(Data!$S30&lt;&gt;"",Scoring!$H$24)+IF(Data!T30&lt;&gt;"",Scoring!$H$25)+IF(Data!$U30&lt;&gt;"",Scoring!$H$26)+IF(Data!$V30&lt;&gt;"",Scoring!$H$27)+IF(Data!$W30&lt;&gt;"",Scoring!$H$28)+IF(Data!$X30&lt;&gt;"",Scoring!$H$29)+IF(Data!$Y30&lt;&gt;"",Scoring!$H$30)+IF(Data!$Z30&lt;&gt;"",Scoring!$H$31)+IF(Data!$AA30&lt;&gt;"",Scoring!$H$32),"")</f>
        <v/>
      </c>
      <c r="AK30" s="105" t="str">
        <f>IF(AJ30&lt;&gt;"",LOOKUP(AJ30,Likelihoods!$A$7:$A$107,Likelihoods!F$7:F$107),"")</f>
        <v/>
      </c>
      <c r="AL30" s="102" t="str">
        <f>IF(AND(COUNTBLANK($B30:$E30)=3,COUNTBLANK($F30:$H30)=2,COUNTBLANK($I30:$J30)=1,COUNTBLANK($K30:$L30)=1,COUNTBLANK($M30:$N30)=1,COUNTBLANK($O30:$P30)=1,COUNTBLANK($Q30:$R30)=1,COUNTBLANK($S30:$T30)=1,COUNTBLANK($U30:$V30)=1,COUNTBLANK($W30:$AA30)=4),IF(Data!$B30&lt;&gt;"",Scoring!$I$7)+IF(Data!$C30&lt;&gt;"",Scoring!$I$8)+IF(Data!$D30&lt;&gt;"",Scoring!$I$9)+IF(Data!$E30&lt;&gt;"",Scoring!$I$10)+IF(Data!$F30&lt;&gt;"",Scoring!$I$11)+IF(Data!$G30&lt;&gt;"",Scoring!$I$12)+IF(Data!$H30&lt;&gt;"",Scoring!$I$13)+IF(Data!$I30&lt;&gt;"",Scoring!$I$14)+IF(Data!$J30&lt;&gt;"",Scoring!$I$15)+IF(Data!$K30&lt;&gt;"",Scoring!$I$16)+IF(Data!$L30&lt;&gt;"",Scoring!$I$17)+IF(Data!$M30&lt;&gt;"",Scoring!$I$18)+IF(Data!$N30&lt;&gt;"",Scoring!$I$19)+IF(Data!$O30&lt;&gt;"",Scoring!$I$20)+IF(Data!$P30&lt;&gt;"",Scoring!$I$21)+IF(Data!$Q30&lt;&gt;"",Scoring!$I$22)+IF(Data!$R30&lt;&gt;"",Scoring!$I$23)+IF(Data!$S30&lt;&gt;"",Scoring!$I$24)+IF(Data!T30&lt;&gt;"",Scoring!$I$25)+IF(Data!$U30&lt;&gt;"",Scoring!$I$26)+IF(Data!$V30&lt;&gt;"",Scoring!$I$27)+IF(Data!$W30&lt;&gt;"",Scoring!$I$28)+IF(Data!$X30&lt;&gt;"",Scoring!$I$29)+IF(Data!$Y30&lt;&gt;"",Scoring!$I$30)+IF(Data!$Z30&lt;&gt;"",Scoring!$I$31)+IF(Data!$AA30&lt;&gt;"",Scoring!$I$32),"")</f>
        <v/>
      </c>
      <c r="AM30" s="107" t="str">
        <f>IF(AL30&lt;&gt;"",LOOKUP(AL30,Likelihoods!$A$7:$A$107,Likelihoods!G$7:G$107),"")</f>
        <v/>
      </c>
      <c r="AN30" s="281" t="str">
        <f>IF(AND(COUNTBLANK($B30:$E30)=3,COUNTBLANK($F30:$H30)=2,COUNTBLANK($I30:$J30)=1,COUNTBLANK($K30:$L30)=1,COUNTBLANK($M30:$N30)=1,COUNTBLANK($O30:$P30)=1,COUNTBLANK($Q30:$R30)=1,COUNTBLANK($S30:$T30)=1,COUNTBLANK($U30:$V30)=1,COUNTBLANK($W30:$AA30)=4),IF(Data!$B30&lt;&gt;"",Scoring!$J$7)+IF(Data!$C30&lt;&gt;"",Scoring!$J$8)+IF(Data!$D30&lt;&gt;"",Scoring!$J$9)+IF(Data!$E30&lt;&gt;"",Scoring!$J$10)+IF(Data!$F30&lt;&gt;"",Scoring!$J$11)+IF(Data!$G30&lt;&gt;"",Scoring!$J$12)+IF(Data!$H30&lt;&gt;"",Scoring!$J$13)+IF(Data!$I30&lt;&gt;"",Scoring!$J$14)+IF(Data!$J30&lt;&gt;"",Scoring!$J$15)+IF(Data!$K30&lt;&gt;"",Scoring!$J$16)+IF(Data!$L30&lt;&gt;"",Scoring!$J$17)+IF(Data!$M30&lt;&gt;"",Scoring!$J$18)+IF(Data!$N30&lt;&gt;"",Scoring!$J$19)+IF(Data!$O30&lt;&gt;"",Scoring!$J$20)+IF(Data!$P30&lt;&gt;"",Scoring!$J$21)+IF(Data!$Q30&lt;&gt;"",Scoring!$J$22)+IF(Data!$R30&lt;&gt;"",Scoring!$J$23)+IF(Data!$S30&lt;&gt;"",Scoring!$J$24)+IF(Data!AF30&lt;&gt;"",Scoring!$J$25)+IF(Data!$U30&lt;&gt;"",Scoring!$J$26)+IF(Data!$V30&lt;&gt;"",Scoring!$J$27)+IF(Data!$W30&lt;&gt;"",Scoring!$J$28)+IF(Data!$X30&lt;&gt;"",Scoring!$J$29)+IF(Data!$Y30&lt;&gt;"",Scoring!$J$30)+IF(Data!$Z30&lt;&gt;"",Scoring!$J$31)+IF(Data!$AA30&lt;&gt;"",Scoring!$J$32),"")</f>
        <v/>
      </c>
      <c r="AO30" s="276" t="str">
        <f>IF(AN30&lt;&gt;"",LOOKUP(AN30,Likelihoods!$A$7:$A$107,Likelihoods!H$7:H$107),"")</f>
        <v/>
      </c>
      <c r="AP30" s="264" t="str">
        <f>IF(AND(COUNTBLANK($B30:$E30)=3,COUNTBLANK($F30:$H30)=2,COUNTBLANK($I30:$J30)=1,COUNTBLANK($K30:$L30)=1,COUNTBLANK($M30:$N30)=1,COUNTBLANK($O30:$P30)=1,COUNTBLANK($Q30:$R30)=1,COUNTBLANK($S30:$T30)=1,COUNTBLANK($U30:$V30)=1,COUNTBLANK($W30:$AA30)=4),IF(Data!$B30&lt;&gt;"",Scoring!$K$7)+IF(Data!$C30&lt;&gt;"",Scoring!$K$8)+IF(Data!$D30&lt;&gt;"",Scoring!$K$9)+IF(Data!$E30&lt;&gt;"",Scoring!$K$10)+IF(Data!$F30&lt;&gt;"",Scoring!$K$11)+IF(Data!$G30&lt;&gt;"",Scoring!$K$12)+IF(Data!$H30&lt;&gt;"",Scoring!$K$13)+IF(Data!$I30&lt;&gt;"",Scoring!$K$14)+IF(Data!$J30&lt;&gt;"",Scoring!$K$15)+IF(Data!$K30&lt;&gt;"",Scoring!$K$16)+IF(Data!$L30&lt;&gt;"",Scoring!$K$17)+IF(Data!$M30&lt;&gt;"",Scoring!$K$18)+IF(Data!$N30&lt;&gt;"",Scoring!$K$19)+IF(Data!$O30&lt;&gt;"",Scoring!$K$20)+IF(Data!$P30&lt;&gt;"",Scoring!$K$21)+IF(Data!$Q30&lt;&gt;"",Scoring!$K$22)+IF(Data!$R30&lt;&gt;"",Scoring!$K$23)+IF(Data!$S30&lt;&gt;"",Scoring!$K$24)+IF(Data!AH30&lt;&gt;"",Scoring!$K$25)+IF(Data!$U30&lt;&gt;"",Scoring!$K$26)+IF(Data!$V30&lt;&gt;"",Scoring!$K$27)+IF(Data!$W30&lt;&gt;"",Scoring!$K$28)+IF(Data!$X30&lt;&gt;"",Scoring!$K$29)+IF(Data!$Y30&lt;&gt;"",Scoring!$K$30)+IF(Data!$Z30&lt;&gt;"",Scoring!$K$31)+IF(Data!$AA30&lt;&gt;"",Scoring!$K$32),"")</f>
        <v/>
      </c>
      <c r="AQ30" s="107" t="str">
        <f>IF(AP30&lt;&gt;"",LOOKUP(AP30,Likelihoods!$A$7:$A$107,Likelihoods!I$7:I$107),"")</f>
        <v/>
      </c>
      <c r="AR30" s="281" t="str">
        <f>IF(AND(COUNTBLANK($B30:$E30)=3,COUNTBLANK($F30:$H30)=2,COUNTBLANK($I30:$J30)=1,COUNTBLANK($K30:$L30)=1,COUNTBLANK($M30:$N30)=1,COUNTBLANK($O30:$P30)=1,COUNTBLANK($Q30:$R30)=1,COUNTBLANK($S30:$T30)=1,COUNTBLANK($U30:$V30)=1,COUNTBLANK($W30:$AA30)=4),IF(Data!$B30&lt;&gt;"",Scoring!$L$7)+IF(Data!$C30&lt;&gt;"",Scoring!$L$8)+IF(Data!$D30&lt;&gt;"",Scoring!$L$9)+IF(Data!$E30&lt;&gt;"",Scoring!$L$10)+IF(Data!$F30&lt;&gt;"",Scoring!$L$11)+IF(Data!$G30&lt;&gt;"",Scoring!$L$12)+IF(Data!$H30&lt;&gt;"",Scoring!$L$13)+IF(Data!$I30&lt;&gt;"",Scoring!$L$14)+IF(Data!$J30&lt;&gt;"",Scoring!$L$15)+IF(Data!$K30&lt;&gt;"",Scoring!$L$16)+IF(Data!$L30&lt;&gt;"",Scoring!$L$17)+IF(Data!$M30&lt;&gt;"",Scoring!$L$18)+IF(Data!$N30&lt;&gt;"",Scoring!$L$19)+IF(Data!$O30&lt;&gt;"",Scoring!$L$20)+IF(Data!$P30&lt;&gt;"",Scoring!$L$21)+IF(Data!$Q30&lt;&gt;"",Scoring!$L$22)+IF(Data!$R30&lt;&gt;"",Scoring!$L$23)+IF(Data!$S30&lt;&gt;"",Scoring!$L$24)+IF(Data!AJ30&lt;&gt;"",Scoring!$L$25)+IF(Data!$U30&lt;&gt;"",Scoring!$L$26)+IF(Data!$V30&lt;&gt;"",Scoring!$L$27)+IF(Data!$W30&lt;&gt;"",Scoring!$L$28)+IF(Data!$X30&lt;&gt;"",Scoring!$L$29)+IF(Data!$Y30&lt;&gt;"",Scoring!$L$30)+IF(Data!$Z30&lt;&gt;"",Scoring!$L$31)+IF(Data!$AA30&lt;&gt;"",Scoring!$L$32),"")</f>
        <v/>
      </c>
      <c r="AS30" s="105" t="str">
        <f>IF(AR30&lt;&gt;"",LOOKUP(AR30,Likelihoods!$A$7:$A$107,Likelihoods!J$7:J$107),"")</f>
        <v/>
      </c>
      <c r="AT30" s="108" t="str">
        <f>IF(AND(COUNTBLANK($B30:$E30)=3,COUNTBLANK($F30:$H30)=2,COUNTBLANK($I30:$J30)=1,COUNTBLANK($K30:$L30)=1,COUNTBLANK($M30:$N30)=1,COUNTBLANK($O30:$P30)=1,COUNTBLANK($Q30:$R30)=1,COUNTBLANK($S30:$T30)=1,COUNTBLANK($U30:$V30)=1,COUNTBLANK($W30:$AA30)=4),IF(Data!$B30&lt;&gt;"",Scoring!$M$7)+IF(Data!$C30&lt;&gt;"",Scoring!$M$8)+IF(Data!$D30&lt;&gt;"",Scoring!$M$9)+IF(Data!$E30&lt;&gt;"",Scoring!$M$10)+IF(Data!$F30&lt;&gt;"",Scoring!$M$11)+IF(Data!$G30&lt;&gt;"",Scoring!$M$12)+IF(Data!$H30&lt;&gt;"",Scoring!$M$13)+IF(Data!$I30&lt;&gt;"",Scoring!$M$14)+IF(Data!$J30&lt;&gt;"",Scoring!$M$15)+IF(Data!$K30&lt;&gt;"",Scoring!$M$16)+IF(Data!$L30&lt;&gt;"",Scoring!$M$17)+IF(Data!$M30&lt;&gt;"",Scoring!$M$18)+IF(Data!$N30&lt;&gt;"",Scoring!$M$19)+IF(Data!$O30&lt;&gt;"",Scoring!$M$20)+IF(Data!$P30&lt;&gt;"",Scoring!$M$21)+IF(Data!$Q30&lt;&gt;"",Scoring!$M$22)+IF(Data!$R30&lt;&gt;"",Scoring!$M$23)+IF(Data!$S30&lt;&gt;"",Scoring!$M$24)+IF(Data!T30&lt;&gt;"",Scoring!$M$25)+IF(Data!$U30&lt;&gt;"",Scoring!$M$26)+IF(Data!$V30&lt;&gt;"",Scoring!$M$27)+IF(Data!$W30&lt;&gt;"",Scoring!$M$28)+IF(Data!$X30&lt;&gt;"",Scoring!$M$29)+IF(Data!$Y30&lt;&gt;"",Scoring!$M$30)+IF(Data!$Z30&lt;&gt;"",Scoring!$M$31)+IF(Data!$AA30&lt;&gt;"",Scoring!$M$32),"")</f>
        <v/>
      </c>
      <c r="AU30" s="105" t="str">
        <f>IF(AT30&lt;&gt;"",LOOKUP(AT30,Likelihoods!$A$7:$A$107,Likelihoods!K$7:K$107),"")</f>
        <v/>
      </c>
      <c r="AV30" s="108" t="str">
        <f>IF(AND(COUNTBLANK($B30:$E30)=3,COUNTBLANK($F30:$H30)=2,COUNTBLANK($I30:$J30)=1,COUNTBLANK($K30:$L30)=1,COUNTBLANK($M30:$N30)=1,COUNTBLANK($O30:$P30)=1,COUNTBLANK($Q30:$R30)=1,COUNTBLANK($S30:$T30)=1,COUNTBLANK($U30:$V30)=1,COUNTBLANK($W30:$AA30)=4),IF(Data!$B30&lt;&gt;"",Scoring!$N$7)+IF(Data!$C30&lt;&gt;"",Scoring!$N$8)+IF(Data!$D30&lt;&gt;"",Scoring!$N$9)+IF(Data!$E30&lt;&gt;"",Scoring!$N$10)+IF(Data!$F30&lt;&gt;"",Scoring!$N$11)+IF(Data!$G30&lt;&gt;"",Scoring!$N$12)+IF(Data!$H30&lt;&gt;"",Scoring!$N$13)+IF(Data!$I30&lt;&gt;"",Scoring!$N$14)+IF(Data!$J30&lt;&gt;"",Scoring!$N$15)+IF(Data!$K30&lt;&gt;"",Scoring!$N$16)+IF(Data!$L30&lt;&gt;"",Scoring!$N$17)+IF(Data!$M30&lt;&gt;"",Scoring!$N$18)+IF(Data!$N30&lt;&gt;"",Scoring!$N$19)+IF(Data!$O30&lt;&gt;"",Scoring!$N$20)+IF(Data!$P30&lt;&gt;"",Scoring!$N$21)+IF(Data!$Q30&lt;&gt;"",Scoring!$N$22)+IF(Data!$R30&lt;&gt;"",Scoring!$N$23)+IF(Data!$S30&lt;&gt;"",Scoring!$N$24)+IF(Data!T30&lt;&gt;"",Scoring!$N$25)+IF(Data!$U30&lt;&gt;"",Scoring!$N$26)+IF(Data!$V30&lt;&gt;"",Scoring!$N$27)+IF(Data!$W30&lt;&gt;"",Scoring!$N$28)+IF(Data!$X30&lt;&gt;"",Scoring!$N$29)+IF(Data!$Y30&lt;&gt;"",Scoring!$N$30)+IF(Data!$Z30&lt;&gt;"",Scoring!$N$31)+IF(Data!$AA30&lt;&gt;"",Scoring!$N$32),"")</f>
        <v/>
      </c>
      <c r="AW30" s="106" t="str">
        <f>IF(AV30&lt;&gt;"",LOOKUP(AV30,Likelihoods!$A$7:$A$107,Likelihoods!L$7:L$107),"")</f>
        <v/>
      </c>
      <c r="AX30" s="104" t="str">
        <f>IF(AND(COUNTBLANK($B30:$E30)=3,COUNTBLANK($F30:$H30)=2,COUNTBLANK($I30:$J30)=1,COUNTBLANK($K30:$L30)=1,COUNTBLANK($M30:$N30)=1,COUNTBLANK($O30:$P30)=1,COUNTBLANK($Q30:$R30)=1,COUNTBLANK($S30:$T30)=1,COUNTBLANK($U30:$V30)=1,COUNTBLANK($W30:$AA30)=4),IF(Data!$B30&lt;&gt;"",Scoring!$O$7)+IF(Data!$C30&lt;&gt;"",Scoring!$O$8)+IF(Data!$D30&lt;&gt;"",Scoring!$O$9)+IF(Data!$E30&lt;&gt;"",Scoring!$O$10)+IF(Data!$F30&lt;&gt;"",Scoring!$O$11)+IF(Data!$G30&lt;&gt;"",Scoring!$O$12)+IF(Data!$H30&lt;&gt;"",Scoring!$O$13)+IF(Data!$I30&lt;&gt;"",Scoring!$O$14)+IF(Data!$J30&lt;&gt;"",Scoring!$O$15)+IF(Data!$K30&lt;&gt;"",Scoring!$O$16)+IF(Data!$L30&lt;&gt;"",Scoring!$O$17)+IF(Data!$M30&lt;&gt;"",Scoring!$O$18)+IF(Data!$N30&lt;&gt;"",Scoring!$O$19)+IF(Data!$O30&lt;&gt;"",Scoring!$O$20)+IF(Data!$P30&lt;&gt;"",Scoring!$O$21)+IF(Data!$Q30&lt;&gt;"",Scoring!$O$22)+IF(Data!$R30&lt;&gt;"",Scoring!$O$23)+IF(Data!$S30&lt;&gt;"",Scoring!$O$24)+IF(Data!T30&lt;&gt;"",Scoring!$O$25)+IF(Data!$U30&lt;&gt;"",Scoring!$O$26)+IF(Data!$V30&lt;&gt;"",Scoring!$O$27)+IF(Data!$W30&lt;&gt;"",Scoring!$O$28)+IF(Data!$X30&lt;&gt;"",Scoring!$O$29)+IF(Data!$Y30&lt;&gt;"",Scoring!$O$30)+IF(Data!$Z30&lt;&gt;"",Scoring!$O$31)+IF(Data!$AA30&lt;&gt;"",Scoring!$O$32),"")</f>
        <v/>
      </c>
      <c r="AY30" s="107" t="str">
        <f>IF(AX30&lt;&gt;"",LOOKUP(AX30,Likelihoods!$A$7:$A$107,Likelihoods!M$7:M$107),"")</f>
        <v/>
      </c>
      <c r="AZ30" s="108" t="str">
        <f>IF(AND(COUNTBLANK($B30:$E30)=3,COUNTBLANK($F30:$H30)=2,COUNTBLANK($I30:$J30)=1,COUNTBLANK($K30:$L30)=1,COUNTBLANK($M30:$N30)=1,COUNTBLANK($O30:$P30)=1,COUNTBLANK($Q30:$R30)=1,COUNTBLANK($S30:$T30)=1,COUNTBLANK($U30:$V30)=1,COUNTBLANK($W30:$AA30)=4),IF(Data!$B30&lt;&gt;"",Scoring!$P$7)+IF(Data!$C30&lt;&gt;"",Scoring!$P$8)+IF(Data!$D30&lt;&gt;"",Scoring!$P$9)+IF(Data!$E30&lt;&gt;"",Scoring!$P$10)+IF(Data!$F30&lt;&gt;"",Scoring!$P$11)+IF(Data!$G30&lt;&gt;"",Scoring!$P$12)+IF(Data!$H30&lt;&gt;"",Scoring!$P$13)+IF(Data!$I30&lt;&gt;"",Scoring!$P$14)+IF(Data!$J30&lt;&gt;"",Scoring!$P$15)+IF(Data!$K30&lt;&gt;"",Scoring!$P$16)+IF(Data!$L30&lt;&gt;"",Scoring!$P$17)+IF(Data!$M30&lt;&gt;"",Scoring!$P$18)+IF(Data!$N30&lt;&gt;"",Scoring!$P$19)+IF(Data!$O30&lt;&gt;"",Scoring!$P$20)+IF(Data!$P30&lt;&gt;"",Scoring!$P$21)+IF(Data!$Q30&lt;&gt;"",Scoring!$P$22)+IF(Data!$R30&lt;&gt;"",Scoring!$P$23)+IF(Data!$S30&lt;&gt;"",Scoring!$P$24)+IF(Data!T30&lt;&gt;"",Scoring!$P$25)+IF(Data!$U30&lt;&gt;"",Scoring!$P$26)+IF(Data!$V30&lt;&gt;"",Scoring!$P$27)+IF(Data!$W30&lt;&gt;"",Scoring!$P$28)+IF(Data!$X30&lt;&gt;"",Scoring!$P$29)+IF(Data!$Y30&lt;&gt;"",Scoring!$P$30)+IF(Data!$Z30&lt;&gt;"",Scoring!$P$31)+IF(Data!$AA30&lt;&gt;"",Scoring!$P$32),"")</f>
        <v/>
      </c>
      <c r="BA30" s="105" t="str">
        <f>IF(AZ30&lt;&gt;"",LOOKUP(AZ30,Likelihoods!$A$7:$A$107,Likelihoods!N$7:N$107),"")</f>
        <v/>
      </c>
      <c r="BB30" s="102" t="str">
        <f>IF(AND(COUNTBLANK($B30:$E30)=3,COUNTBLANK($F30:$H30)=2,COUNTBLANK($I30:$J30)=1,COUNTBLANK($K30:$L30)=1,COUNTBLANK($M30:$N30)=1,COUNTBLANK($O30:$P30)=1,COUNTBLANK($Q30:$R30)=1,COUNTBLANK($S30:$T30)=1,COUNTBLANK($U30:$V30)=1,COUNTBLANK($W30:$AA30)=4),IF(Data!$B30&lt;&gt;"",Scoring!$Q$7)+IF(Data!$C30&lt;&gt;"",Scoring!$Q$8)+IF(Data!$D30&lt;&gt;"",Scoring!$Q$9)+IF(Data!$E30&lt;&gt;"",Scoring!$Q$10)+IF(Data!$F30&lt;&gt;"",Scoring!$Q$11)+IF(Data!$G30&lt;&gt;"",Scoring!$Q$12)+IF(Data!$H30&lt;&gt;"",Scoring!$Q$13)+IF(Data!$I30&lt;&gt;"",Scoring!$Q$14)+IF(Data!$J30&lt;&gt;"",Scoring!$Q$15)+IF(Data!$K30&lt;&gt;"",Scoring!$Q$16)+IF(Data!$L30&lt;&gt;"",Scoring!$Q$17)+IF(Data!$M30&lt;&gt;"",Scoring!$Q$18)+IF(Data!$N30&lt;&gt;"",Scoring!$Q$19)+IF(Data!$O30&lt;&gt;"",Scoring!$Q$20)+IF(Data!$P30&lt;&gt;"",Scoring!$Q$21)+IF(Data!$Q30&lt;&gt;"",Scoring!$Q$22)+IF(Data!$R30&lt;&gt;"",Scoring!$Q$23)+IF(Data!$S30&lt;&gt;"",Scoring!$Q$24)+IF(Data!T30&lt;&gt;"",Scoring!$Q$25)+IF(Data!$U30&lt;&gt;"",Scoring!$Q$26)+IF(Data!$V30&lt;&gt;"",Scoring!$Q$27)+IF(Data!$W30&lt;&gt;"",Scoring!$Q$28)+IF(Data!$X30&lt;&gt;"",Scoring!$Q$29)+IF(Data!$Y30&lt;&gt;"",Scoring!$Q$30)+IF(Data!$Z30&lt;&gt;"",Scoring!$Q$31)+IF(Data!$AA30&lt;&gt;"",Scoring!$Q$32),"")</f>
        <v/>
      </c>
      <c r="BC30" s="107" t="str">
        <f>IF(BB30&lt;&gt;"",LOOKUP(BB30,Likelihoods!$A$7:$A$107,Likelihoods!O$7:O$107),"")</f>
        <v/>
      </c>
      <c r="BD30" s="104" t="str">
        <f>IF(AND(COUNTBLANK($B30:$E30)=3,COUNTBLANK($F30:$H30)=2,COUNTBLANK($I30:$J30)=1,COUNTBLANK($K30:$L30)=1,COUNTBLANK($M30:$N30)=1,COUNTBLANK($O30:$P30)=1,COUNTBLANK($Q30:$R30)=1,COUNTBLANK($S30:$T30)=1,COUNTBLANK($U30:$V30)=1,COUNTBLANK($W30:$AA30)=4),IF(Data!$B30&lt;&gt;"",Scoring!$R$7)+IF(Data!$C30&lt;&gt;"",Scoring!$R$8)+IF(Data!$D30&lt;&gt;"",Scoring!$R$9)+IF(Data!$E30&lt;&gt;"",Scoring!$R$10)+IF(Data!$F30&lt;&gt;"",Scoring!$R$11)+IF(Data!$G30&lt;&gt;"",Scoring!$R$12)+IF(Data!$H30&lt;&gt;"",Scoring!$R$13)+IF(Data!$I30&lt;&gt;"",Scoring!$R$14)+IF(Data!$J30&lt;&gt;"",Scoring!$R$15)+IF(Data!$K30&lt;&gt;"",Scoring!$R$16)+IF(Data!$L30&lt;&gt;"",Scoring!$R$17)+IF(Data!$M30&lt;&gt;"",Scoring!$R$18)+IF(Data!$N30&lt;&gt;"",Scoring!$R$19)+IF(Data!$O30&lt;&gt;"",Scoring!$R$20)+IF(Data!$P30&lt;&gt;"",Scoring!$R$21)+IF(Data!$Q30&lt;&gt;"",Scoring!$R$22)+IF(Data!$R30&lt;&gt;"",Scoring!$R$23)+IF(Data!$S30&lt;&gt;"",Scoring!$R$24)+IF(Data!T30&lt;&gt;"",Scoring!$R$25)+IF(Data!$U30&lt;&gt;"",Scoring!$R$26)+IF(Data!$V30&lt;&gt;"",Scoring!$R$27)+IF(Data!$W30&lt;&gt;"",Scoring!$R$28)+IF(Data!$X30&lt;&gt;"",Scoring!$R$29)+IF(Data!$Y30&lt;&gt;"",Scoring!$R$30)+IF(Data!$Z30&lt;&gt;"",Scoring!$R$31)+IF(Data!$AA30&lt;&gt;"",Scoring!$R$32),"")</f>
        <v/>
      </c>
      <c r="BE30" s="105" t="str">
        <f>IF(BD30&lt;&gt;"",LOOKUP(BD30,Likelihoods!$A$7:$A$107,Likelihoods!P$7:P$107),"")</f>
        <v/>
      </c>
      <c r="BF30" s="102" t="str">
        <f>IF(AND(COUNTBLANK($B30:$E30)=3,COUNTBLANK($F30:$H30)=2,COUNTBLANK($I30:$J30)=1,COUNTBLANK($K30:$L30)=1,COUNTBLANK($M30:$N30)=1,COUNTBLANK($O30:$P30)=1,COUNTBLANK($Q30:$R30)=1,COUNTBLANK($S30:$T30)=1,COUNTBLANK($U30:$V30)=1,COUNTBLANK($W30:$AA30)=4),IF(Data!$B30&lt;&gt;"",Scoring!$S$7)+IF(Data!$C30&lt;&gt;"",Scoring!$S$8)+IF(Data!$D30&lt;&gt;"",Scoring!$S$9)+IF(Data!$E30&lt;&gt;"",Scoring!$S$10)+IF(Data!$F30&lt;&gt;"",Scoring!$S$11)+IF(Data!$G30&lt;&gt;"",Scoring!$S$12)+IF(Data!$H30&lt;&gt;"",Scoring!$S$13)+IF(Data!$I30&lt;&gt;"",Scoring!$S$14)+IF(Data!$J30&lt;&gt;"",Scoring!$S$15)+IF(Data!$K30&lt;&gt;"",Scoring!$S$16)+IF(Data!$L30&lt;&gt;"",Scoring!$S$17)+IF(Data!$M30&lt;&gt;"",Scoring!$S$18)+IF(Data!$N30&lt;&gt;"",Scoring!$S$19)+IF(Data!$O30&lt;&gt;"",Scoring!$S$20)+IF(Data!$P30&lt;&gt;"",Scoring!$S$21)+IF(Data!$Q30&lt;&gt;"",Scoring!$S$22)+IF(Data!$R30&lt;&gt;"",Scoring!$S$23)+IF(Data!$S30&lt;&gt;"",Scoring!$S$24)+IF(Data!T30&lt;&gt;"",Scoring!$S$25)+IF(Data!$U30&lt;&gt;"",Scoring!$S$26)+IF(Data!$V30&lt;&gt;"",Scoring!$S$27)+IF(Data!$W30&lt;&gt;"",Scoring!$S$28)+IF(Data!$X30&lt;&gt;"",Scoring!$S$29)+IF(Data!$Y30&lt;&gt;"",Scoring!$S$30)+IF(Data!$Z30&lt;&gt;"",Scoring!$S$31)+IF(Data!$AA30&lt;&gt;"",Scoring!$S$32),"")</f>
        <v/>
      </c>
      <c r="BG30" s="107" t="str">
        <f>IF(BF30&lt;&gt;"",LOOKUP(BF30,Likelihoods!$A$7:$A$107,Likelihoods!Q$7:Q$107),"")</f>
        <v/>
      </c>
      <c r="BH30" s="108" t="str">
        <f>IF(AND(COUNTBLANK($B30:$E30)=3,COUNTBLANK($F30:$H30)=2,COUNTBLANK($I30:$J30)=1,COUNTBLANK($K30:$L30)=1,COUNTBLANK($M30:$N30)=1,COUNTBLANK($O30:$P30)=1,COUNTBLANK($Q30:$R30)=1,COUNTBLANK($S30:$T30)=1,COUNTBLANK($U30:$V30)=1,COUNTBLANK($W30:$AA30)=4),IF(Data!$B30&lt;&gt;"",Scoring!$T$7)+IF(Data!$C30&lt;&gt;"",Scoring!$T$8)+IF(Data!$D30&lt;&gt;"",Scoring!$T$9)+IF(Data!$E30&lt;&gt;"",Scoring!$T$10)+IF(Data!$F30&lt;&gt;"",Scoring!$T$11)+IF(Data!$G30&lt;&gt;"",Scoring!$T$12)+IF(Data!$H30&lt;&gt;"",Scoring!$T$13)+IF(Data!$I30&lt;&gt;"",Scoring!$T$14)+IF(Data!$J30&lt;&gt;"",Scoring!$T$15)+IF(Data!$K30&lt;&gt;"",Scoring!$T$16)+IF(Data!$L30&lt;&gt;"",Scoring!$T$17)+IF(Data!$M30&lt;&gt;"",Scoring!$T$18)+IF(Data!$N30&lt;&gt;"",Scoring!$T$19)+IF(Data!$O30&lt;&gt;"",Scoring!$T$20)+IF(Data!$P30&lt;&gt;"",Scoring!$T$21)+IF(Data!$Q30&lt;&gt;"",Scoring!$T$22)+IF(Data!$R30&lt;&gt;"",Scoring!$T$23)+IF(Data!$S30&lt;&gt;"",Scoring!$T$24)+IF(Data!T30&lt;&gt;"",Scoring!$T$25)+IF(Data!$U30&lt;&gt;"",Scoring!$T$26)+IF(Data!$V30&lt;&gt;"",Scoring!$T$27)+IF(Data!$W30&lt;&gt;"",Scoring!$T$28)+IF(Data!$X30&lt;&gt;"",Scoring!$T$29)+IF(Data!$Y30&lt;&gt;"",Scoring!$T$30)+IF(Data!$Z30&lt;&gt;"",Scoring!$T$31)+IF(Data!$AA30&lt;&gt;"",Scoring!$T$32),"")</f>
        <v/>
      </c>
      <c r="BI30" s="105" t="str">
        <f>IF(BH30&lt;&gt;"",LOOKUP(BH30,Likelihoods!$A$7:$A$107,Likelihoods!R$7:R$107),"")</f>
        <v/>
      </c>
      <c r="BJ30" s="108" t="str">
        <f>IF(AND(COUNTBLANK($B30:$E30)=3,COUNTBLANK($F30:$H30)=2,COUNTBLANK($I30:$J30)=1,COUNTBLANK($K30:$L30)=1,COUNTBLANK($M30:$N30)=1,COUNTBLANK($O30:$P30)=1,COUNTBLANK($Q30:$R30)=1,COUNTBLANK($S30:$T30)=1,COUNTBLANK($U30:$V30)=1,COUNTBLANK($W30:$AA30)=4),IF(Data!$B30&lt;&gt;"",Scoring!$U$7)+IF(Data!$C30&lt;&gt;"",Scoring!$U$8)+IF(Data!$D30&lt;&gt;"",Scoring!$U$9)+IF(Data!$E30&lt;&gt;"",Scoring!$U$10)+IF(Data!$F30&lt;&gt;"",Scoring!$U$11)+IF(Data!$G30&lt;&gt;"",Scoring!$U$12)+IF(Data!$H30&lt;&gt;"",Scoring!$U$13)+IF(Data!$I30&lt;&gt;"",Scoring!$U$14)+IF(Data!$J30&lt;&gt;"",Scoring!$U$15)+IF(Data!$K30&lt;&gt;"",Scoring!$U$16)+IF(Data!$L30&lt;&gt;"",Scoring!$U$17)+IF(Data!$M30&lt;&gt;"",Scoring!$U$18)+IF(Data!$N30&lt;&gt;"",Scoring!$U$19)+IF(Data!$O30&lt;&gt;"",Scoring!$U$20)+IF(Data!$P30&lt;&gt;"",Scoring!$U$21)+IF(Data!$Q30&lt;&gt;"",Scoring!$U$22)+IF(Data!$R30&lt;&gt;"",Scoring!$U$23)+IF(Data!$S30&lt;&gt;"",Scoring!$U$24)+IF(Data!T30&lt;&gt;"",Scoring!$U$25)+IF(Data!$U30&lt;&gt;"",Scoring!$U$26)+IF(Data!$V30&lt;&gt;"",Scoring!$U$27)+IF(Data!$W30&lt;&gt;"",Scoring!$U$28)+IF(Data!$X30&lt;&gt;"",Scoring!$U$29)+IF(Data!$Y30&lt;&gt;"",Scoring!$U$30)+IF(Data!$Z30&lt;&gt;"",Scoring!$U$31)+IF(Data!$AA30&lt;&gt;"",Scoring!$U$32),"")</f>
        <v/>
      </c>
      <c r="BK30" s="106" t="str">
        <f>IF(BJ30&lt;&gt;"",LOOKUP(BJ30,Likelihoods!$A$7:$A$107,Likelihoods!S$7:S$107),"")</f>
        <v/>
      </c>
      <c r="BL30" s="8"/>
      <c r="BM30" s="8"/>
      <c r="BN30" s="8"/>
      <c r="BO30" s="8"/>
      <c r="BP30" s="8"/>
      <c r="BQ30" s="8"/>
      <c r="BR30" s="8"/>
      <c r="BS30" s="8"/>
      <c r="BT30" s="8"/>
      <c r="BU30" s="8"/>
      <c r="BV30" s="8"/>
      <c r="BW30" s="8"/>
      <c r="BX30" s="8"/>
      <c r="BY30" s="8"/>
    </row>
    <row r="31" spans="1:77" ht="14.25" x14ac:dyDescent="0.2">
      <c r="A31" s="68"/>
      <c r="B31" s="101"/>
      <c r="C31" s="102"/>
      <c r="D31" s="102"/>
      <c r="E31" s="102"/>
      <c r="F31" s="101"/>
      <c r="G31" s="102"/>
      <c r="H31" s="103"/>
      <c r="I31" s="102"/>
      <c r="J31" s="102"/>
      <c r="K31" s="101"/>
      <c r="L31" s="103"/>
      <c r="M31" s="102"/>
      <c r="N31" s="103"/>
      <c r="O31" s="101"/>
      <c r="P31" s="103"/>
      <c r="Q31" s="102"/>
      <c r="R31" s="102"/>
      <c r="S31" s="101"/>
      <c r="T31" s="103"/>
      <c r="U31" s="101"/>
      <c r="V31" s="103"/>
      <c r="W31" s="102"/>
      <c r="X31" s="102"/>
      <c r="Y31" s="102"/>
      <c r="Z31" s="102"/>
      <c r="AA31" s="102"/>
      <c r="AB31" s="104" t="str">
        <f>IF(AND(COUNTBLANK($B31:$E31)=3,COUNTBLANK($F31:$H31)=2,COUNTBLANK($I31:$J31)=1,COUNTBLANK($K31:$L31)=1,COUNTBLANK($M31:$N31)=1,COUNTBLANK($O31:$P31)=1,COUNTBLANK($Q31:$R31)=1,COUNTBLANK($S31:$T31)=1,COUNTBLANK($U31:$V31)=1,COUNTBLANK($W31:$AA31)=4),IF(Data!$B31&lt;&gt;"",Scoring!$D$7)+IF(Data!$C31&lt;&gt;"",Scoring!$D$8)+IF(Data!$D31&lt;&gt;"",Scoring!$D$9)+IF(Data!$E31&lt;&gt;"",Scoring!$D$10)+IF(Data!$F31&lt;&gt;"",Scoring!$D$11)+IF(Data!$G31&lt;&gt;"",Scoring!$D$12)+IF(Data!$H31&lt;&gt;"",Scoring!$D$13)+IF(Data!$I31&lt;&gt;"",Scoring!$D$14)+IF(Data!$J31&lt;&gt;"",Scoring!$D$15)+IF(Data!$K31&lt;&gt;"",Scoring!$D$16)+IF(Data!$L31&lt;&gt;"",Scoring!$D$17)+IF(Data!$M31&lt;&gt;"",Scoring!$D$18)+IF(Data!$N31&lt;&gt;"",Scoring!$D$19)+IF(Data!$O31&lt;&gt;"",Scoring!$D$20)+IF(Data!$P31&lt;&gt;"",Scoring!$D$21)+IF(Data!$Q31&lt;&gt;"",Scoring!$D$22)+IF(Data!$R31&lt;&gt;"",Scoring!$D$23)+IF(Data!$S31&lt;&gt;"",Scoring!$D$24)+IF(Data!T31&lt;&gt;"",Scoring!$D$25)+IF(Data!$U31&lt;&gt;"",Scoring!$D$26)+IF(Data!$V31&lt;&gt;"",Scoring!$D$27)+IF(Data!$W31&lt;&gt;"",Scoring!$D$28)+IF(Data!$X31&lt;&gt;"",Scoring!$D$29)+IF(Data!$Y31&lt;&gt;"",Scoring!$D$30)+IF(Data!$Z31&lt;&gt;"",Scoring!$D$31)+IF(Data!$AA31&lt;&gt;"",Scoring!$D$32),"")</f>
        <v/>
      </c>
      <c r="AC31" s="105" t="str">
        <f>IF(AB31&lt;&gt;"",LOOKUP(AB31,Likelihoods!$A$7:$A$107,Likelihoods!B$7:B$107),"")</f>
        <v/>
      </c>
      <c r="AD31" s="264" t="str">
        <f>IF(AND(COUNTBLANK($B31:$E31)=3,COUNTBLANK($F31:$H31)=2,COUNTBLANK($I31:$J31)=1,COUNTBLANK($K31:$L31)=1,COUNTBLANK($M31:$N31)=1,COUNTBLANK($O31:$P31)=1,COUNTBLANK($Q31:$R31)=1,COUNTBLANK($S31:$T31)=1,COUNTBLANK($U31:$V31)=1,COUNTBLANK($W31:$AA31)=4),IF(Data!$B31&lt;&gt;"",Scoring!$E$7)+IF(Data!$C31&lt;&gt;"",Scoring!$E$8)+IF(Data!$D31&lt;&gt;"",Scoring!$E$9)+IF(Data!$E31&lt;&gt;"",Scoring!$E$10)+IF(Data!$F31&lt;&gt;"",Scoring!$E$11)+IF(Data!$G31&lt;&gt;"",Scoring!$E$12)+IF(Data!$H31&lt;&gt;"",Scoring!$E$13)+IF(Data!$I31&lt;&gt;"",Scoring!$E$14)+IF(Data!$J31&lt;&gt;"",Scoring!$E$15)+IF(Data!$K31&lt;&gt;"",Scoring!$E$16)+IF(Data!$L31&lt;&gt;"",Scoring!$E$17)+IF(Data!$M31&lt;&gt;"",Scoring!$E$18)+IF(Data!$N31&lt;&gt;"",Scoring!$E$19)+IF(Data!$O31&lt;&gt;"",Scoring!$E$20)+IF(Data!$P31&lt;&gt;"",Scoring!$E$21)+IF(Data!$Q31&lt;&gt;"",Scoring!$E$22)+IF(Data!$R31&lt;&gt;"",Scoring!$E$23)+IF(Data!$S31&lt;&gt;"",Scoring!$E$24)+IF(Data!V31&lt;&gt;"",Scoring!$E$25)+IF(Data!$U31&lt;&gt;"",Scoring!$E$26)+IF(Data!$V31&lt;&gt;"",Scoring!$E$27)+IF(Data!$W31&lt;&gt;"",Scoring!$E$28)+IF(Data!$X31&lt;&gt;"",Scoring!$E$29)+IF(Data!$Y31&lt;&gt;"",Scoring!$E$30)+IF(Data!$Z31&lt;&gt;"",Scoring!$E$31)+IF(Data!$AA31&lt;&gt;"",Scoring!$E$32),"")</f>
        <v/>
      </c>
      <c r="AE31" s="107" t="str">
        <f>IF(AD31&lt;&gt;"",LOOKUP(AD31,Likelihoods!$A$7:$A$107,Likelihoods!C$7:C$107),"")</f>
        <v/>
      </c>
      <c r="AF31" s="108" t="str">
        <f>IF(AND(COUNTBLANK($B31:$E31)=3,COUNTBLANK($F31:$H31)=2,COUNTBLANK($I31:$J31)=1,COUNTBLANK($K31:$L31)=1,COUNTBLANK($M31:$N31)=1,COUNTBLANK($O31:$P31)=1,COUNTBLANK($Q31:$R31)=1,COUNTBLANK($S31:$T31)=1,COUNTBLANK($U31:$V31)=1,COUNTBLANK($W31:$AA31)=4),IF(Data!$B31&lt;&gt;"",Scoring!$F$7)+IF(Data!$C31&lt;&gt;"",Scoring!$F$8)+IF(Data!$D31&lt;&gt;"",Scoring!$F$9)+IF(Data!$E31&lt;&gt;"",Scoring!$F$10)+IF(Data!$F31&lt;&gt;"",Scoring!$F$11)+IF(Data!$G31&lt;&gt;"",Scoring!$F$12)+IF(Data!$H31&lt;&gt;"",Scoring!$F$13)+IF(Data!$I31&lt;&gt;"",Scoring!$F$14)+IF(Data!$J31&lt;&gt;"",Scoring!$F$15)+IF(Data!$K31&lt;&gt;"",Scoring!$F$16)+IF(Data!$L31&lt;&gt;"",Scoring!$F$17)+IF(Data!$M31&lt;&gt;"",Scoring!$F$18)+IF(Data!$N31&lt;&gt;"",Scoring!$F$19)+IF(Data!$O31&lt;&gt;"",Scoring!$F$20)+IF(Data!$P31&lt;&gt;"",Scoring!$F$21)+IF(Data!$Q31&lt;&gt;"",Scoring!$F$22)+IF(Data!$R31&lt;&gt;"",Scoring!$F$23)+IF(Data!$S31&lt;&gt;"",Scoring!$F$24)+IF(Data!T31&lt;&gt;"",Scoring!$F$25)+IF(Data!$U31&lt;&gt;"",Scoring!$F$26)+IF(Data!$V31&lt;&gt;"",Scoring!$F$27)+IF(Data!$W31&lt;&gt;"",Scoring!$F$28)+IF(Data!$X31&lt;&gt;"",Scoring!$F$29)+IF(Data!$Y31&lt;&gt;"",Scoring!$F$30)+IF(Data!$Z31&lt;&gt;"",Scoring!$F$31)+IF(Data!$AA31&lt;&gt;"",Scoring!$F$32),"")</f>
        <v/>
      </c>
      <c r="AG31" s="105" t="str">
        <f>IF(AF31&lt;&gt;"",LOOKUP(AF31,Likelihoods!$A$7:$A$107,Likelihoods!D$7:D$107),"")</f>
        <v/>
      </c>
      <c r="AH31" s="108" t="str">
        <f>IF(AND(COUNTBLANK($B31:$E31)=3,COUNTBLANK($F31:$H31)=2,COUNTBLANK($I31:$J31)=1,COUNTBLANK($K31:$L31)=1,COUNTBLANK($M31:$N31)=1,COUNTBLANK($O31:$P31)=1,COUNTBLANK($Q31:$R31)=1,COUNTBLANK($S31:$T31)=1,COUNTBLANK($U31:$V31)=1,COUNTBLANK($W31:$AA31)=4),IF(Data!$B31&lt;&gt;"",Scoring!$G$7)+IF(Data!$C31&lt;&gt;"",Scoring!$G$8)+IF(Data!$D31&lt;&gt;"",Scoring!$G$9)+IF(Data!$E31&lt;&gt;"",Scoring!$G$10)+IF(Data!$F31&lt;&gt;"",Scoring!$G$11)+IF(Data!$G31&lt;&gt;"",Scoring!$G$12)+IF(Data!$H31&lt;&gt;"",Scoring!$G$13)+IF(Data!$I31&lt;&gt;"",Scoring!$G$14)+IF(Data!$J31&lt;&gt;"",Scoring!$G$15)+IF(Data!$K31&lt;&gt;"",Scoring!$G$16)+IF(Data!$L31&lt;&gt;"",Scoring!$G$17)+IF(Data!$M31&lt;&gt;"",Scoring!$G$18)+IF(Data!$N31&lt;&gt;"",Scoring!$G$19)+IF(Data!$O31&lt;&gt;"",Scoring!$G$20)+IF(Data!$P31&lt;&gt;"",Scoring!$G$21)+IF(Data!$Q31&lt;&gt;"",Scoring!$G$22)+IF(Data!$R31&lt;&gt;"",Scoring!$G$23)+IF(Data!$S31&lt;&gt;"",Scoring!$G$24)+IF(Data!T31&lt;&gt;"",Scoring!$G$25)+IF(Data!$U31&lt;&gt;"",Scoring!$G$26)+IF(Data!$V31&lt;&gt;"",Scoring!$G$27)+IF(Data!$W31&lt;&gt;"",Scoring!$G$28)+IF(Data!$X31&lt;&gt;"",Scoring!$G$29)+IF(Data!$Y31&lt;&gt;"",Scoring!$G$30)+IF(Data!$Z31&lt;&gt;"",Scoring!$G$31)+IF(Data!$AA31&lt;&gt;"",Scoring!$G$32),"")</f>
        <v/>
      </c>
      <c r="AI31" s="106" t="str">
        <f>IF(AH31&lt;&gt;"",LOOKUP(AH31,Likelihoods!$A$7:$A$107,Likelihoods!E$7:E$107),"")</f>
        <v/>
      </c>
      <c r="AJ31" s="104" t="str">
        <f>IF(AND(COUNTBLANK($B31:$E31)=3,COUNTBLANK($F31:$H31)=2,COUNTBLANK($I31:$J31)=1,COUNTBLANK($K31:$L31)=1,COUNTBLANK($M31:$N31)=1,COUNTBLANK($O31:$P31)=1,COUNTBLANK($Q31:$R31)=1,COUNTBLANK($S31:$T31)=1,COUNTBLANK($U31:$V31)=1,COUNTBLANK($W31:$AA31)=4),IF(Data!$B31&lt;&gt;"",Scoring!$H$7)+IF(Data!$C31&lt;&gt;"",Scoring!$H$8)+IF(Data!$D31&lt;&gt;"",Scoring!$H$9)+IF(Data!$E31&lt;&gt;"",Scoring!$H$10)+IF(Data!$F31&lt;&gt;"",Scoring!$H$11)+IF(Data!$G31&lt;&gt;"",Scoring!$H$12)+IF(Data!$H31&lt;&gt;"",Scoring!$H$13)+IF(Data!$I31&lt;&gt;"",Scoring!$H$14)+IF(Data!$J31&lt;&gt;"",Scoring!$H$15)+IF(Data!$K31&lt;&gt;"",Scoring!$H$16)+IF(Data!$L31&lt;&gt;"",Scoring!$H$17)+IF(Data!$M31&lt;&gt;"",Scoring!$H$18)+IF(Data!$N31&lt;&gt;"",Scoring!$H$19)+IF(Data!$O31&lt;&gt;"",Scoring!$H$20)+IF(Data!$P31&lt;&gt;"",Scoring!$H$21)+IF(Data!$Q31&lt;&gt;"",Scoring!$H$22)+IF(Data!$R31&lt;&gt;"",Scoring!$H$23)+IF(Data!$S31&lt;&gt;"",Scoring!$H$24)+IF(Data!T31&lt;&gt;"",Scoring!$H$25)+IF(Data!$U31&lt;&gt;"",Scoring!$H$26)+IF(Data!$V31&lt;&gt;"",Scoring!$H$27)+IF(Data!$W31&lt;&gt;"",Scoring!$H$28)+IF(Data!$X31&lt;&gt;"",Scoring!$H$29)+IF(Data!$Y31&lt;&gt;"",Scoring!$H$30)+IF(Data!$Z31&lt;&gt;"",Scoring!$H$31)+IF(Data!$AA31&lt;&gt;"",Scoring!$H$32),"")</f>
        <v/>
      </c>
      <c r="AK31" s="105" t="str">
        <f>IF(AJ31&lt;&gt;"",LOOKUP(AJ31,Likelihoods!$A$7:$A$107,Likelihoods!F$7:F$107),"")</f>
        <v/>
      </c>
      <c r="AL31" s="102" t="str">
        <f>IF(AND(COUNTBLANK($B31:$E31)=3,COUNTBLANK($F31:$H31)=2,COUNTBLANK($I31:$J31)=1,COUNTBLANK($K31:$L31)=1,COUNTBLANK($M31:$N31)=1,COUNTBLANK($O31:$P31)=1,COUNTBLANK($Q31:$R31)=1,COUNTBLANK($S31:$T31)=1,COUNTBLANK($U31:$V31)=1,COUNTBLANK($W31:$AA31)=4),IF(Data!$B31&lt;&gt;"",Scoring!$I$7)+IF(Data!$C31&lt;&gt;"",Scoring!$I$8)+IF(Data!$D31&lt;&gt;"",Scoring!$I$9)+IF(Data!$E31&lt;&gt;"",Scoring!$I$10)+IF(Data!$F31&lt;&gt;"",Scoring!$I$11)+IF(Data!$G31&lt;&gt;"",Scoring!$I$12)+IF(Data!$H31&lt;&gt;"",Scoring!$I$13)+IF(Data!$I31&lt;&gt;"",Scoring!$I$14)+IF(Data!$J31&lt;&gt;"",Scoring!$I$15)+IF(Data!$K31&lt;&gt;"",Scoring!$I$16)+IF(Data!$L31&lt;&gt;"",Scoring!$I$17)+IF(Data!$M31&lt;&gt;"",Scoring!$I$18)+IF(Data!$N31&lt;&gt;"",Scoring!$I$19)+IF(Data!$O31&lt;&gt;"",Scoring!$I$20)+IF(Data!$P31&lt;&gt;"",Scoring!$I$21)+IF(Data!$Q31&lt;&gt;"",Scoring!$I$22)+IF(Data!$R31&lt;&gt;"",Scoring!$I$23)+IF(Data!$S31&lt;&gt;"",Scoring!$I$24)+IF(Data!T31&lt;&gt;"",Scoring!$I$25)+IF(Data!$U31&lt;&gt;"",Scoring!$I$26)+IF(Data!$V31&lt;&gt;"",Scoring!$I$27)+IF(Data!$W31&lt;&gt;"",Scoring!$I$28)+IF(Data!$X31&lt;&gt;"",Scoring!$I$29)+IF(Data!$Y31&lt;&gt;"",Scoring!$I$30)+IF(Data!$Z31&lt;&gt;"",Scoring!$I$31)+IF(Data!$AA31&lt;&gt;"",Scoring!$I$32),"")</f>
        <v/>
      </c>
      <c r="AM31" s="107" t="str">
        <f>IF(AL31&lt;&gt;"",LOOKUP(AL31,Likelihoods!$A$7:$A$107,Likelihoods!G$7:G$107),"")</f>
        <v/>
      </c>
      <c r="AN31" s="281" t="str">
        <f>IF(AND(COUNTBLANK($B31:$E31)=3,COUNTBLANK($F31:$H31)=2,COUNTBLANK($I31:$J31)=1,COUNTBLANK($K31:$L31)=1,COUNTBLANK($M31:$N31)=1,COUNTBLANK($O31:$P31)=1,COUNTBLANK($Q31:$R31)=1,COUNTBLANK($S31:$T31)=1,COUNTBLANK($U31:$V31)=1,COUNTBLANK($W31:$AA31)=4),IF(Data!$B31&lt;&gt;"",Scoring!$J$7)+IF(Data!$C31&lt;&gt;"",Scoring!$J$8)+IF(Data!$D31&lt;&gt;"",Scoring!$J$9)+IF(Data!$E31&lt;&gt;"",Scoring!$J$10)+IF(Data!$F31&lt;&gt;"",Scoring!$J$11)+IF(Data!$G31&lt;&gt;"",Scoring!$J$12)+IF(Data!$H31&lt;&gt;"",Scoring!$J$13)+IF(Data!$I31&lt;&gt;"",Scoring!$J$14)+IF(Data!$J31&lt;&gt;"",Scoring!$J$15)+IF(Data!$K31&lt;&gt;"",Scoring!$J$16)+IF(Data!$L31&lt;&gt;"",Scoring!$J$17)+IF(Data!$M31&lt;&gt;"",Scoring!$J$18)+IF(Data!$N31&lt;&gt;"",Scoring!$J$19)+IF(Data!$O31&lt;&gt;"",Scoring!$J$20)+IF(Data!$P31&lt;&gt;"",Scoring!$J$21)+IF(Data!$Q31&lt;&gt;"",Scoring!$J$22)+IF(Data!$R31&lt;&gt;"",Scoring!$J$23)+IF(Data!$S31&lt;&gt;"",Scoring!$J$24)+IF(Data!AF31&lt;&gt;"",Scoring!$J$25)+IF(Data!$U31&lt;&gt;"",Scoring!$J$26)+IF(Data!$V31&lt;&gt;"",Scoring!$J$27)+IF(Data!$W31&lt;&gt;"",Scoring!$J$28)+IF(Data!$X31&lt;&gt;"",Scoring!$J$29)+IF(Data!$Y31&lt;&gt;"",Scoring!$J$30)+IF(Data!$Z31&lt;&gt;"",Scoring!$J$31)+IF(Data!$AA31&lt;&gt;"",Scoring!$J$32),"")</f>
        <v/>
      </c>
      <c r="AO31" s="276" t="str">
        <f>IF(AN31&lt;&gt;"",LOOKUP(AN31,Likelihoods!$A$7:$A$107,Likelihoods!H$7:H$107),"")</f>
        <v/>
      </c>
      <c r="AP31" s="264" t="str">
        <f>IF(AND(COUNTBLANK($B31:$E31)=3,COUNTBLANK($F31:$H31)=2,COUNTBLANK($I31:$J31)=1,COUNTBLANK($K31:$L31)=1,COUNTBLANK($M31:$N31)=1,COUNTBLANK($O31:$P31)=1,COUNTBLANK($Q31:$R31)=1,COUNTBLANK($S31:$T31)=1,COUNTBLANK($U31:$V31)=1,COUNTBLANK($W31:$AA31)=4),IF(Data!$B31&lt;&gt;"",Scoring!$K$7)+IF(Data!$C31&lt;&gt;"",Scoring!$K$8)+IF(Data!$D31&lt;&gt;"",Scoring!$K$9)+IF(Data!$E31&lt;&gt;"",Scoring!$K$10)+IF(Data!$F31&lt;&gt;"",Scoring!$K$11)+IF(Data!$G31&lt;&gt;"",Scoring!$K$12)+IF(Data!$H31&lt;&gt;"",Scoring!$K$13)+IF(Data!$I31&lt;&gt;"",Scoring!$K$14)+IF(Data!$J31&lt;&gt;"",Scoring!$K$15)+IF(Data!$K31&lt;&gt;"",Scoring!$K$16)+IF(Data!$L31&lt;&gt;"",Scoring!$K$17)+IF(Data!$M31&lt;&gt;"",Scoring!$K$18)+IF(Data!$N31&lt;&gt;"",Scoring!$K$19)+IF(Data!$O31&lt;&gt;"",Scoring!$K$20)+IF(Data!$P31&lt;&gt;"",Scoring!$K$21)+IF(Data!$Q31&lt;&gt;"",Scoring!$K$22)+IF(Data!$R31&lt;&gt;"",Scoring!$K$23)+IF(Data!$S31&lt;&gt;"",Scoring!$K$24)+IF(Data!AH31&lt;&gt;"",Scoring!$K$25)+IF(Data!$U31&lt;&gt;"",Scoring!$K$26)+IF(Data!$V31&lt;&gt;"",Scoring!$K$27)+IF(Data!$W31&lt;&gt;"",Scoring!$K$28)+IF(Data!$X31&lt;&gt;"",Scoring!$K$29)+IF(Data!$Y31&lt;&gt;"",Scoring!$K$30)+IF(Data!$Z31&lt;&gt;"",Scoring!$K$31)+IF(Data!$AA31&lt;&gt;"",Scoring!$K$32),"")</f>
        <v/>
      </c>
      <c r="AQ31" s="107" t="str">
        <f>IF(AP31&lt;&gt;"",LOOKUP(AP31,Likelihoods!$A$7:$A$107,Likelihoods!I$7:I$107),"")</f>
        <v/>
      </c>
      <c r="AR31" s="281" t="str">
        <f>IF(AND(COUNTBLANK($B31:$E31)=3,COUNTBLANK($F31:$H31)=2,COUNTBLANK($I31:$J31)=1,COUNTBLANK($K31:$L31)=1,COUNTBLANK($M31:$N31)=1,COUNTBLANK($O31:$P31)=1,COUNTBLANK($Q31:$R31)=1,COUNTBLANK($S31:$T31)=1,COUNTBLANK($U31:$V31)=1,COUNTBLANK($W31:$AA31)=4),IF(Data!$B31&lt;&gt;"",Scoring!$L$7)+IF(Data!$C31&lt;&gt;"",Scoring!$L$8)+IF(Data!$D31&lt;&gt;"",Scoring!$L$9)+IF(Data!$E31&lt;&gt;"",Scoring!$L$10)+IF(Data!$F31&lt;&gt;"",Scoring!$L$11)+IF(Data!$G31&lt;&gt;"",Scoring!$L$12)+IF(Data!$H31&lt;&gt;"",Scoring!$L$13)+IF(Data!$I31&lt;&gt;"",Scoring!$L$14)+IF(Data!$J31&lt;&gt;"",Scoring!$L$15)+IF(Data!$K31&lt;&gt;"",Scoring!$L$16)+IF(Data!$L31&lt;&gt;"",Scoring!$L$17)+IF(Data!$M31&lt;&gt;"",Scoring!$L$18)+IF(Data!$N31&lt;&gt;"",Scoring!$L$19)+IF(Data!$O31&lt;&gt;"",Scoring!$L$20)+IF(Data!$P31&lt;&gt;"",Scoring!$L$21)+IF(Data!$Q31&lt;&gt;"",Scoring!$L$22)+IF(Data!$R31&lt;&gt;"",Scoring!$L$23)+IF(Data!$S31&lt;&gt;"",Scoring!$L$24)+IF(Data!AJ31&lt;&gt;"",Scoring!$L$25)+IF(Data!$U31&lt;&gt;"",Scoring!$L$26)+IF(Data!$V31&lt;&gt;"",Scoring!$L$27)+IF(Data!$W31&lt;&gt;"",Scoring!$L$28)+IF(Data!$X31&lt;&gt;"",Scoring!$L$29)+IF(Data!$Y31&lt;&gt;"",Scoring!$L$30)+IF(Data!$Z31&lt;&gt;"",Scoring!$L$31)+IF(Data!$AA31&lt;&gt;"",Scoring!$L$32),"")</f>
        <v/>
      </c>
      <c r="AS31" s="105" t="str">
        <f>IF(AR31&lt;&gt;"",LOOKUP(AR31,Likelihoods!$A$7:$A$107,Likelihoods!J$7:J$107),"")</f>
        <v/>
      </c>
      <c r="AT31" s="108" t="str">
        <f>IF(AND(COUNTBLANK($B31:$E31)=3,COUNTBLANK($F31:$H31)=2,COUNTBLANK($I31:$J31)=1,COUNTBLANK($K31:$L31)=1,COUNTBLANK($M31:$N31)=1,COUNTBLANK($O31:$P31)=1,COUNTBLANK($Q31:$R31)=1,COUNTBLANK($S31:$T31)=1,COUNTBLANK($U31:$V31)=1,COUNTBLANK($W31:$AA31)=4),IF(Data!$B31&lt;&gt;"",Scoring!$M$7)+IF(Data!$C31&lt;&gt;"",Scoring!$M$8)+IF(Data!$D31&lt;&gt;"",Scoring!$M$9)+IF(Data!$E31&lt;&gt;"",Scoring!$M$10)+IF(Data!$F31&lt;&gt;"",Scoring!$M$11)+IF(Data!$G31&lt;&gt;"",Scoring!$M$12)+IF(Data!$H31&lt;&gt;"",Scoring!$M$13)+IF(Data!$I31&lt;&gt;"",Scoring!$M$14)+IF(Data!$J31&lt;&gt;"",Scoring!$M$15)+IF(Data!$K31&lt;&gt;"",Scoring!$M$16)+IF(Data!$L31&lt;&gt;"",Scoring!$M$17)+IF(Data!$M31&lt;&gt;"",Scoring!$M$18)+IF(Data!$N31&lt;&gt;"",Scoring!$M$19)+IF(Data!$O31&lt;&gt;"",Scoring!$M$20)+IF(Data!$P31&lt;&gt;"",Scoring!$M$21)+IF(Data!$Q31&lt;&gt;"",Scoring!$M$22)+IF(Data!$R31&lt;&gt;"",Scoring!$M$23)+IF(Data!$S31&lt;&gt;"",Scoring!$M$24)+IF(Data!T31&lt;&gt;"",Scoring!$M$25)+IF(Data!$U31&lt;&gt;"",Scoring!$M$26)+IF(Data!$V31&lt;&gt;"",Scoring!$M$27)+IF(Data!$W31&lt;&gt;"",Scoring!$M$28)+IF(Data!$X31&lt;&gt;"",Scoring!$M$29)+IF(Data!$Y31&lt;&gt;"",Scoring!$M$30)+IF(Data!$Z31&lt;&gt;"",Scoring!$M$31)+IF(Data!$AA31&lt;&gt;"",Scoring!$M$32),"")</f>
        <v/>
      </c>
      <c r="AU31" s="105" t="str">
        <f>IF(AT31&lt;&gt;"",LOOKUP(AT31,Likelihoods!$A$7:$A$107,Likelihoods!K$7:K$107),"")</f>
        <v/>
      </c>
      <c r="AV31" s="108" t="str">
        <f>IF(AND(COUNTBLANK($B31:$E31)=3,COUNTBLANK($F31:$H31)=2,COUNTBLANK($I31:$J31)=1,COUNTBLANK($K31:$L31)=1,COUNTBLANK($M31:$N31)=1,COUNTBLANK($O31:$P31)=1,COUNTBLANK($Q31:$R31)=1,COUNTBLANK($S31:$T31)=1,COUNTBLANK($U31:$V31)=1,COUNTBLANK($W31:$AA31)=4),IF(Data!$B31&lt;&gt;"",Scoring!$N$7)+IF(Data!$C31&lt;&gt;"",Scoring!$N$8)+IF(Data!$D31&lt;&gt;"",Scoring!$N$9)+IF(Data!$E31&lt;&gt;"",Scoring!$N$10)+IF(Data!$F31&lt;&gt;"",Scoring!$N$11)+IF(Data!$G31&lt;&gt;"",Scoring!$N$12)+IF(Data!$H31&lt;&gt;"",Scoring!$N$13)+IF(Data!$I31&lt;&gt;"",Scoring!$N$14)+IF(Data!$J31&lt;&gt;"",Scoring!$N$15)+IF(Data!$K31&lt;&gt;"",Scoring!$N$16)+IF(Data!$L31&lt;&gt;"",Scoring!$N$17)+IF(Data!$M31&lt;&gt;"",Scoring!$N$18)+IF(Data!$N31&lt;&gt;"",Scoring!$N$19)+IF(Data!$O31&lt;&gt;"",Scoring!$N$20)+IF(Data!$P31&lt;&gt;"",Scoring!$N$21)+IF(Data!$Q31&lt;&gt;"",Scoring!$N$22)+IF(Data!$R31&lt;&gt;"",Scoring!$N$23)+IF(Data!$S31&lt;&gt;"",Scoring!$N$24)+IF(Data!T31&lt;&gt;"",Scoring!$N$25)+IF(Data!$U31&lt;&gt;"",Scoring!$N$26)+IF(Data!$V31&lt;&gt;"",Scoring!$N$27)+IF(Data!$W31&lt;&gt;"",Scoring!$N$28)+IF(Data!$X31&lt;&gt;"",Scoring!$N$29)+IF(Data!$Y31&lt;&gt;"",Scoring!$N$30)+IF(Data!$Z31&lt;&gt;"",Scoring!$N$31)+IF(Data!$AA31&lt;&gt;"",Scoring!$N$32),"")</f>
        <v/>
      </c>
      <c r="AW31" s="106" t="str">
        <f>IF(AV31&lt;&gt;"",LOOKUP(AV31,Likelihoods!$A$7:$A$107,Likelihoods!L$7:L$107),"")</f>
        <v/>
      </c>
      <c r="AX31" s="104" t="str">
        <f>IF(AND(COUNTBLANK($B31:$E31)=3,COUNTBLANK($F31:$H31)=2,COUNTBLANK($I31:$J31)=1,COUNTBLANK($K31:$L31)=1,COUNTBLANK($M31:$N31)=1,COUNTBLANK($O31:$P31)=1,COUNTBLANK($Q31:$R31)=1,COUNTBLANK($S31:$T31)=1,COUNTBLANK($U31:$V31)=1,COUNTBLANK($W31:$AA31)=4),IF(Data!$B31&lt;&gt;"",Scoring!$O$7)+IF(Data!$C31&lt;&gt;"",Scoring!$O$8)+IF(Data!$D31&lt;&gt;"",Scoring!$O$9)+IF(Data!$E31&lt;&gt;"",Scoring!$O$10)+IF(Data!$F31&lt;&gt;"",Scoring!$O$11)+IF(Data!$G31&lt;&gt;"",Scoring!$O$12)+IF(Data!$H31&lt;&gt;"",Scoring!$O$13)+IF(Data!$I31&lt;&gt;"",Scoring!$O$14)+IF(Data!$J31&lt;&gt;"",Scoring!$O$15)+IF(Data!$K31&lt;&gt;"",Scoring!$O$16)+IF(Data!$L31&lt;&gt;"",Scoring!$O$17)+IF(Data!$M31&lt;&gt;"",Scoring!$O$18)+IF(Data!$N31&lt;&gt;"",Scoring!$O$19)+IF(Data!$O31&lt;&gt;"",Scoring!$O$20)+IF(Data!$P31&lt;&gt;"",Scoring!$O$21)+IF(Data!$Q31&lt;&gt;"",Scoring!$O$22)+IF(Data!$R31&lt;&gt;"",Scoring!$O$23)+IF(Data!$S31&lt;&gt;"",Scoring!$O$24)+IF(Data!T31&lt;&gt;"",Scoring!$O$25)+IF(Data!$U31&lt;&gt;"",Scoring!$O$26)+IF(Data!$V31&lt;&gt;"",Scoring!$O$27)+IF(Data!$W31&lt;&gt;"",Scoring!$O$28)+IF(Data!$X31&lt;&gt;"",Scoring!$O$29)+IF(Data!$Y31&lt;&gt;"",Scoring!$O$30)+IF(Data!$Z31&lt;&gt;"",Scoring!$O$31)+IF(Data!$AA31&lt;&gt;"",Scoring!$O$32),"")</f>
        <v/>
      </c>
      <c r="AY31" s="107" t="str">
        <f>IF(AX31&lt;&gt;"",LOOKUP(AX31,Likelihoods!$A$7:$A$107,Likelihoods!M$7:M$107),"")</f>
        <v/>
      </c>
      <c r="AZ31" s="108" t="str">
        <f>IF(AND(COUNTBLANK($B31:$E31)=3,COUNTBLANK($F31:$H31)=2,COUNTBLANK($I31:$J31)=1,COUNTBLANK($K31:$L31)=1,COUNTBLANK($M31:$N31)=1,COUNTBLANK($O31:$P31)=1,COUNTBLANK($Q31:$R31)=1,COUNTBLANK($S31:$T31)=1,COUNTBLANK($U31:$V31)=1,COUNTBLANK($W31:$AA31)=4),IF(Data!$B31&lt;&gt;"",Scoring!$P$7)+IF(Data!$C31&lt;&gt;"",Scoring!$P$8)+IF(Data!$D31&lt;&gt;"",Scoring!$P$9)+IF(Data!$E31&lt;&gt;"",Scoring!$P$10)+IF(Data!$F31&lt;&gt;"",Scoring!$P$11)+IF(Data!$G31&lt;&gt;"",Scoring!$P$12)+IF(Data!$H31&lt;&gt;"",Scoring!$P$13)+IF(Data!$I31&lt;&gt;"",Scoring!$P$14)+IF(Data!$J31&lt;&gt;"",Scoring!$P$15)+IF(Data!$K31&lt;&gt;"",Scoring!$P$16)+IF(Data!$L31&lt;&gt;"",Scoring!$P$17)+IF(Data!$M31&lt;&gt;"",Scoring!$P$18)+IF(Data!$N31&lt;&gt;"",Scoring!$P$19)+IF(Data!$O31&lt;&gt;"",Scoring!$P$20)+IF(Data!$P31&lt;&gt;"",Scoring!$P$21)+IF(Data!$Q31&lt;&gt;"",Scoring!$P$22)+IF(Data!$R31&lt;&gt;"",Scoring!$P$23)+IF(Data!$S31&lt;&gt;"",Scoring!$P$24)+IF(Data!T31&lt;&gt;"",Scoring!$P$25)+IF(Data!$U31&lt;&gt;"",Scoring!$P$26)+IF(Data!$V31&lt;&gt;"",Scoring!$P$27)+IF(Data!$W31&lt;&gt;"",Scoring!$P$28)+IF(Data!$X31&lt;&gt;"",Scoring!$P$29)+IF(Data!$Y31&lt;&gt;"",Scoring!$P$30)+IF(Data!$Z31&lt;&gt;"",Scoring!$P$31)+IF(Data!$AA31&lt;&gt;"",Scoring!$P$32),"")</f>
        <v/>
      </c>
      <c r="BA31" s="105" t="str">
        <f>IF(AZ31&lt;&gt;"",LOOKUP(AZ31,Likelihoods!$A$7:$A$107,Likelihoods!N$7:N$107),"")</f>
        <v/>
      </c>
      <c r="BB31" s="102" t="str">
        <f>IF(AND(COUNTBLANK($B31:$E31)=3,COUNTBLANK($F31:$H31)=2,COUNTBLANK($I31:$J31)=1,COUNTBLANK($K31:$L31)=1,COUNTBLANK($M31:$N31)=1,COUNTBLANK($O31:$P31)=1,COUNTBLANK($Q31:$R31)=1,COUNTBLANK($S31:$T31)=1,COUNTBLANK($U31:$V31)=1,COUNTBLANK($W31:$AA31)=4),IF(Data!$B31&lt;&gt;"",Scoring!$Q$7)+IF(Data!$C31&lt;&gt;"",Scoring!$Q$8)+IF(Data!$D31&lt;&gt;"",Scoring!$Q$9)+IF(Data!$E31&lt;&gt;"",Scoring!$Q$10)+IF(Data!$F31&lt;&gt;"",Scoring!$Q$11)+IF(Data!$G31&lt;&gt;"",Scoring!$Q$12)+IF(Data!$H31&lt;&gt;"",Scoring!$Q$13)+IF(Data!$I31&lt;&gt;"",Scoring!$Q$14)+IF(Data!$J31&lt;&gt;"",Scoring!$Q$15)+IF(Data!$K31&lt;&gt;"",Scoring!$Q$16)+IF(Data!$L31&lt;&gt;"",Scoring!$Q$17)+IF(Data!$M31&lt;&gt;"",Scoring!$Q$18)+IF(Data!$N31&lt;&gt;"",Scoring!$Q$19)+IF(Data!$O31&lt;&gt;"",Scoring!$Q$20)+IF(Data!$P31&lt;&gt;"",Scoring!$Q$21)+IF(Data!$Q31&lt;&gt;"",Scoring!$Q$22)+IF(Data!$R31&lt;&gt;"",Scoring!$Q$23)+IF(Data!$S31&lt;&gt;"",Scoring!$Q$24)+IF(Data!T31&lt;&gt;"",Scoring!$Q$25)+IF(Data!$U31&lt;&gt;"",Scoring!$Q$26)+IF(Data!$V31&lt;&gt;"",Scoring!$Q$27)+IF(Data!$W31&lt;&gt;"",Scoring!$Q$28)+IF(Data!$X31&lt;&gt;"",Scoring!$Q$29)+IF(Data!$Y31&lt;&gt;"",Scoring!$Q$30)+IF(Data!$Z31&lt;&gt;"",Scoring!$Q$31)+IF(Data!$AA31&lt;&gt;"",Scoring!$Q$32),"")</f>
        <v/>
      </c>
      <c r="BC31" s="107" t="str">
        <f>IF(BB31&lt;&gt;"",LOOKUP(BB31,Likelihoods!$A$7:$A$107,Likelihoods!O$7:O$107),"")</f>
        <v/>
      </c>
      <c r="BD31" s="104" t="str">
        <f>IF(AND(COUNTBLANK($B31:$E31)=3,COUNTBLANK($F31:$H31)=2,COUNTBLANK($I31:$J31)=1,COUNTBLANK($K31:$L31)=1,COUNTBLANK($M31:$N31)=1,COUNTBLANK($O31:$P31)=1,COUNTBLANK($Q31:$R31)=1,COUNTBLANK($S31:$T31)=1,COUNTBLANK($U31:$V31)=1,COUNTBLANK($W31:$AA31)=4),IF(Data!$B31&lt;&gt;"",Scoring!$R$7)+IF(Data!$C31&lt;&gt;"",Scoring!$R$8)+IF(Data!$D31&lt;&gt;"",Scoring!$R$9)+IF(Data!$E31&lt;&gt;"",Scoring!$R$10)+IF(Data!$F31&lt;&gt;"",Scoring!$R$11)+IF(Data!$G31&lt;&gt;"",Scoring!$R$12)+IF(Data!$H31&lt;&gt;"",Scoring!$R$13)+IF(Data!$I31&lt;&gt;"",Scoring!$R$14)+IF(Data!$J31&lt;&gt;"",Scoring!$R$15)+IF(Data!$K31&lt;&gt;"",Scoring!$R$16)+IF(Data!$L31&lt;&gt;"",Scoring!$R$17)+IF(Data!$M31&lt;&gt;"",Scoring!$R$18)+IF(Data!$N31&lt;&gt;"",Scoring!$R$19)+IF(Data!$O31&lt;&gt;"",Scoring!$R$20)+IF(Data!$P31&lt;&gt;"",Scoring!$R$21)+IF(Data!$Q31&lt;&gt;"",Scoring!$R$22)+IF(Data!$R31&lt;&gt;"",Scoring!$R$23)+IF(Data!$S31&lt;&gt;"",Scoring!$R$24)+IF(Data!T31&lt;&gt;"",Scoring!$R$25)+IF(Data!$U31&lt;&gt;"",Scoring!$R$26)+IF(Data!$V31&lt;&gt;"",Scoring!$R$27)+IF(Data!$W31&lt;&gt;"",Scoring!$R$28)+IF(Data!$X31&lt;&gt;"",Scoring!$R$29)+IF(Data!$Y31&lt;&gt;"",Scoring!$R$30)+IF(Data!$Z31&lt;&gt;"",Scoring!$R$31)+IF(Data!$AA31&lt;&gt;"",Scoring!$R$32),"")</f>
        <v/>
      </c>
      <c r="BE31" s="105" t="str">
        <f>IF(BD31&lt;&gt;"",LOOKUP(BD31,Likelihoods!$A$7:$A$107,Likelihoods!P$7:P$107),"")</f>
        <v/>
      </c>
      <c r="BF31" s="102" t="str">
        <f>IF(AND(COUNTBLANK($B31:$E31)=3,COUNTBLANK($F31:$H31)=2,COUNTBLANK($I31:$J31)=1,COUNTBLANK($K31:$L31)=1,COUNTBLANK($M31:$N31)=1,COUNTBLANK($O31:$P31)=1,COUNTBLANK($Q31:$R31)=1,COUNTBLANK($S31:$T31)=1,COUNTBLANK($U31:$V31)=1,COUNTBLANK($W31:$AA31)=4),IF(Data!$B31&lt;&gt;"",Scoring!$S$7)+IF(Data!$C31&lt;&gt;"",Scoring!$S$8)+IF(Data!$D31&lt;&gt;"",Scoring!$S$9)+IF(Data!$E31&lt;&gt;"",Scoring!$S$10)+IF(Data!$F31&lt;&gt;"",Scoring!$S$11)+IF(Data!$G31&lt;&gt;"",Scoring!$S$12)+IF(Data!$H31&lt;&gt;"",Scoring!$S$13)+IF(Data!$I31&lt;&gt;"",Scoring!$S$14)+IF(Data!$J31&lt;&gt;"",Scoring!$S$15)+IF(Data!$K31&lt;&gt;"",Scoring!$S$16)+IF(Data!$L31&lt;&gt;"",Scoring!$S$17)+IF(Data!$M31&lt;&gt;"",Scoring!$S$18)+IF(Data!$N31&lt;&gt;"",Scoring!$S$19)+IF(Data!$O31&lt;&gt;"",Scoring!$S$20)+IF(Data!$P31&lt;&gt;"",Scoring!$S$21)+IF(Data!$Q31&lt;&gt;"",Scoring!$S$22)+IF(Data!$R31&lt;&gt;"",Scoring!$S$23)+IF(Data!$S31&lt;&gt;"",Scoring!$S$24)+IF(Data!T31&lt;&gt;"",Scoring!$S$25)+IF(Data!$U31&lt;&gt;"",Scoring!$S$26)+IF(Data!$V31&lt;&gt;"",Scoring!$S$27)+IF(Data!$W31&lt;&gt;"",Scoring!$S$28)+IF(Data!$X31&lt;&gt;"",Scoring!$S$29)+IF(Data!$Y31&lt;&gt;"",Scoring!$S$30)+IF(Data!$Z31&lt;&gt;"",Scoring!$S$31)+IF(Data!$AA31&lt;&gt;"",Scoring!$S$32),"")</f>
        <v/>
      </c>
      <c r="BG31" s="107" t="str">
        <f>IF(BF31&lt;&gt;"",LOOKUP(BF31,Likelihoods!$A$7:$A$107,Likelihoods!Q$7:Q$107),"")</f>
        <v/>
      </c>
      <c r="BH31" s="108" t="str">
        <f>IF(AND(COUNTBLANK($B31:$E31)=3,COUNTBLANK($F31:$H31)=2,COUNTBLANK($I31:$J31)=1,COUNTBLANK($K31:$L31)=1,COUNTBLANK($M31:$N31)=1,COUNTBLANK($O31:$P31)=1,COUNTBLANK($Q31:$R31)=1,COUNTBLANK($S31:$T31)=1,COUNTBLANK($U31:$V31)=1,COUNTBLANK($W31:$AA31)=4),IF(Data!$B31&lt;&gt;"",Scoring!$T$7)+IF(Data!$C31&lt;&gt;"",Scoring!$T$8)+IF(Data!$D31&lt;&gt;"",Scoring!$T$9)+IF(Data!$E31&lt;&gt;"",Scoring!$T$10)+IF(Data!$F31&lt;&gt;"",Scoring!$T$11)+IF(Data!$G31&lt;&gt;"",Scoring!$T$12)+IF(Data!$H31&lt;&gt;"",Scoring!$T$13)+IF(Data!$I31&lt;&gt;"",Scoring!$T$14)+IF(Data!$J31&lt;&gt;"",Scoring!$T$15)+IF(Data!$K31&lt;&gt;"",Scoring!$T$16)+IF(Data!$L31&lt;&gt;"",Scoring!$T$17)+IF(Data!$M31&lt;&gt;"",Scoring!$T$18)+IF(Data!$N31&lt;&gt;"",Scoring!$T$19)+IF(Data!$O31&lt;&gt;"",Scoring!$T$20)+IF(Data!$P31&lt;&gt;"",Scoring!$T$21)+IF(Data!$Q31&lt;&gt;"",Scoring!$T$22)+IF(Data!$R31&lt;&gt;"",Scoring!$T$23)+IF(Data!$S31&lt;&gt;"",Scoring!$T$24)+IF(Data!T31&lt;&gt;"",Scoring!$T$25)+IF(Data!$U31&lt;&gt;"",Scoring!$T$26)+IF(Data!$V31&lt;&gt;"",Scoring!$T$27)+IF(Data!$W31&lt;&gt;"",Scoring!$T$28)+IF(Data!$X31&lt;&gt;"",Scoring!$T$29)+IF(Data!$Y31&lt;&gt;"",Scoring!$T$30)+IF(Data!$Z31&lt;&gt;"",Scoring!$T$31)+IF(Data!$AA31&lt;&gt;"",Scoring!$T$32),"")</f>
        <v/>
      </c>
      <c r="BI31" s="105" t="str">
        <f>IF(BH31&lt;&gt;"",LOOKUP(BH31,Likelihoods!$A$7:$A$107,Likelihoods!R$7:R$107),"")</f>
        <v/>
      </c>
      <c r="BJ31" s="108" t="str">
        <f>IF(AND(COUNTBLANK($B31:$E31)=3,COUNTBLANK($F31:$H31)=2,COUNTBLANK($I31:$J31)=1,COUNTBLANK($K31:$L31)=1,COUNTBLANK($M31:$N31)=1,COUNTBLANK($O31:$P31)=1,COUNTBLANK($Q31:$R31)=1,COUNTBLANK($S31:$T31)=1,COUNTBLANK($U31:$V31)=1,COUNTBLANK($W31:$AA31)=4),IF(Data!$B31&lt;&gt;"",Scoring!$U$7)+IF(Data!$C31&lt;&gt;"",Scoring!$U$8)+IF(Data!$D31&lt;&gt;"",Scoring!$U$9)+IF(Data!$E31&lt;&gt;"",Scoring!$U$10)+IF(Data!$F31&lt;&gt;"",Scoring!$U$11)+IF(Data!$G31&lt;&gt;"",Scoring!$U$12)+IF(Data!$H31&lt;&gt;"",Scoring!$U$13)+IF(Data!$I31&lt;&gt;"",Scoring!$U$14)+IF(Data!$J31&lt;&gt;"",Scoring!$U$15)+IF(Data!$K31&lt;&gt;"",Scoring!$U$16)+IF(Data!$L31&lt;&gt;"",Scoring!$U$17)+IF(Data!$M31&lt;&gt;"",Scoring!$U$18)+IF(Data!$N31&lt;&gt;"",Scoring!$U$19)+IF(Data!$O31&lt;&gt;"",Scoring!$U$20)+IF(Data!$P31&lt;&gt;"",Scoring!$U$21)+IF(Data!$Q31&lt;&gt;"",Scoring!$U$22)+IF(Data!$R31&lt;&gt;"",Scoring!$U$23)+IF(Data!$S31&lt;&gt;"",Scoring!$U$24)+IF(Data!T31&lt;&gt;"",Scoring!$U$25)+IF(Data!$U31&lt;&gt;"",Scoring!$U$26)+IF(Data!$V31&lt;&gt;"",Scoring!$U$27)+IF(Data!$W31&lt;&gt;"",Scoring!$U$28)+IF(Data!$X31&lt;&gt;"",Scoring!$U$29)+IF(Data!$Y31&lt;&gt;"",Scoring!$U$30)+IF(Data!$Z31&lt;&gt;"",Scoring!$U$31)+IF(Data!$AA31&lt;&gt;"",Scoring!$U$32),"")</f>
        <v/>
      </c>
      <c r="BK31" s="106" t="str">
        <f>IF(BJ31&lt;&gt;"",LOOKUP(BJ31,Likelihoods!$A$7:$A$107,Likelihoods!S$7:S$107),"")</f>
        <v/>
      </c>
      <c r="BL31" s="8"/>
      <c r="BM31" s="8"/>
      <c r="BN31" s="8"/>
      <c r="BO31" s="8"/>
      <c r="BP31" s="8"/>
      <c r="BQ31" s="8"/>
      <c r="BR31" s="8"/>
      <c r="BS31" s="8"/>
      <c r="BT31" s="8"/>
      <c r="BU31" s="8"/>
      <c r="BV31" s="8"/>
      <c r="BW31" s="8"/>
      <c r="BX31" s="8"/>
      <c r="BY31" s="8"/>
    </row>
    <row r="32" spans="1:77" ht="14.25" x14ac:dyDescent="0.2">
      <c r="A32" s="68"/>
      <c r="B32" s="101"/>
      <c r="C32" s="102"/>
      <c r="D32" s="102"/>
      <c r="E32" s="102"/>
      <c r="F32" s="101"/>
      <c r="G32" s="102"/>
      <c r="H32" s="103"/>
      <c r="I32" s="102"/>
      <c r="J32" s="102"/>
      <c r="K32" s="101"/>
      <c r="L32" s="103"/>
      <c r="M32" s="102"/>
      <c r="N32" s="103"/>
      <c r="O32" s="101"/>
      <c r="P32" s="103"/>
      <c r="Q32" s="102"/>
      <c r="R32" s="102"/>
      <c r="S32" s="101"/>
      <c r="T32" s="103"/>
      <c r="U32" s="101"/>
      <c r="V32" s="103"/>
      <c r="W32" s="102"/>
      <c r="X32" s="102"/>
      <c r="Y32" s="102"/>
      <c r="Z32" s="102"/>
      <c r="AA32" s="102"/>
      <c r="AB32" s="104" t="str">
        <f>IF(AND(COUNTBLANK($B32:$E32)=3,COUNTBLANK($F32:$H32)=2,COUNTBLANK($I32:$J32)=1,COUNTBLANK($K32:$L32)=1,COUNTBLANK($M32:$N32)=1,COUNTBLANK($O32:$P32)=1,COUNTBLANK($Q32:$R32)=1,COUNTBLANK($S32:$T32)=1,COUNTBLANK($U32:$V32)=1,COUNTBLANK($W32:$AA32)=4),IF(Data!$B32&lt;&gt;"",Scoring!$D$7)+IF(Data!$C32&lt;&gt;"",Scoring!$D$8)+IF(Data!$D32&lt;&gt;"",Scoring!$D$9)+IF(Data!$E32&lt;&gt;"",Scoring!$D$10)+IF(Data!$F32&lt;&gt;"",Scoring!$D$11)+IF(Data!$G32&lt;&gt;"",Scoring!$D$12)+IF(Data!$H32&lt;&gt;"",Scoring!$D$13)+IF(Data!$I32&lt;&gt;"",Scoring!$D$14)+IF(Data!$J32&lt;&gt;"",Scoring!$D$15)+IF(Data!$K32&lt;&gt;"",Scoring!$D$16)+IF(Data!$L32&lt;&gt;"",Scoring!$D$17)+IF(Data!$M32&lt;&gt;"",Scoring!$D$18)+IF(Data!$N32&lt;&gt;"",Scoring!$D$19)+IF(Data!$O32&lt;&gt;"",Scoring!$D$20)+IF(Data!$P32&lt;&gt;"",Scoring!$D$21)+IF(Data!$Q32&lt;&gt;"",Scoring!$D$22)+IF(Data!$R32&lt;&gt;"",Scoring!$D$23)+IF(Data!$S32&lt;&gt;"",Scoring!$D$24)+IF(Data!T32&lt;&gt;"",Scoring!$D$25)+IF(Data!$U32&lt;&gt;"",Scoring!$D$26)+IF(Data!$V32&lt;&gt;"",Scoring!$D$27)+IF(Data!$W32&lt;&gt;"",Scoring!$D$28)+IF(Data!$X32&lt;&gt;"",Scoring!$D$29)+IF(Data!$Y32&lt;&gt;"",Scoring!$D$30)+IF(Data!$Z32&lt;&gt;"",Scoring!$D$31)+IF(Data!$AA32&lt;&gt;"",Scoring!$D$32),"")</f>
        <v/>
      </c>
      <c r="AC32" s="105" t="str">
        <f>IF(AB32&lt;&gt;"",LOOKUP(AB32,Likelihoods!$A$7:$A$107,Likelihoods!B$7:B$107),"")</f>
        <v/>
      </c>
      <c r="AD32" s="264" t="str">
        <f>IF(AND(COUNTBLANK($B32:$E32)=3,COUNTBLANK($F32:$H32)=2,COUNTBLANK($I32:$J32)=1,COUNTBLANK($K32:$L32)=1,COUNTBLANK($M32:$N32)=1,COUNTBLANK($O32:$P32)=1,COUNTBLANK($Q32:$R32)=1,COUNTBLANK($S32:$T32)=1,COUNTBLANK($U32:$V32)=1,COUNTBLANK($W32:$AA32)=4),IF(Data!$B32&lt;&gt;"",Scoring!$E$7)+IF(Data!$C32&lt;&gt;"",Scoring!$E$8)+IF(Data!$D32&lt;&gt;"",Scoring!$E$9)+IF(Data!$E32&lt;&gt;"",Scoring!$E$10)+IF(Data!$F32&lt;&gt;"",Scoring!$E$11)+IF(Data!$G32&lt;&gt;"",Scoring!$E$12)+IF(Data!$H32&lt;&gt;"",Scoring!$E$13)+IF(Data!$I32&lt;&gt;"",Scoring!$E$14)+IF(Data!$J32&lt;&gt;"",Scoring!$E$15)+IF(Data!$K32&lt;&gt;"",Scoring!$E$16)+IF(Data!$L32&lt;&gt;"",Scoring!$E$17)+IF(Data!$M32&lt;&gt;"",Scoring!$E$18)+IF(Data!$N32&lt;&gt;"",Scoring!$E$19)+IF(Data!$O32&lt;&gt;"",Scoring!$E$20)+IF(Data!$P32&lt;&gt;"",Scoring!$E$21)+IF(Data!$Q32&lt;&gt;"",Scoring!$E$22)+IF(Data!$R32&lt;&gt;"",Scoring!$E$23)+IF(Data!$S32&lt;&gt;"",Scoring!$E$24)+IF(Data!V32&lt;&gt;"",Scoring!$E$25)+IF(Data!$U32&lt;&gt;"",Scoring!$E$26)+IF(Data!$V32&lt;&gt;"",Scoring!$E$27)+IF(Data!$W32&lt;&gt;"",Scoring!$E$28)+IF(Data!$X32&lt;&gt;"",Scoring!$E$29)+IF(Data!$Y32&lt;&gt;"",Scoring!$E$30)+IF(Data!$Z32&lt;&gt;"",Scoring!$E$31)+IF(Data!$AA32&lt;&gt;"",Scoring!$E$32),"")</f>
        <v/>
      </c>
      <c r="AE32" s="107" t="str">
        <f>IF(AD32&lt;&gt;"",LOOKUP(AD32,Likelihoods!$A$7:$A$107,Likelihoods!C$7:C$107),"")</f>
        <v/>
      </c>
      <c r="AF32" s="108" t="str">
        <f>IF(AND(COUNTBLANK($B32:$E32)=3,COUNTBLANK($F32:$H32)=2,COUNTBLANK($I32:$J32)=1,COUNTBLANK($K32:$L32)=1,COUNTBLANK($M32:$N32)=1,COUNTBLANK($O32:$P32)=1,COUNTBLANK($Q32:$R32)=1,COUNTBLANK($S32:$T32)=1,COUNTBLANK($U32:$V32)=1,COUNTBLANK($W32:$AA32)=4),IF(Data!$B32&lt;&gt;"",Scoring!$F$7)+IF(Data!$C32&lt;&gt;"",Scoring!$F$8)+IF(Data!$D32&lt;&gt;"",Scoring!$F$9)+IF(Data!$E32&lt;&gt;"",Scoring!$F$10)+IF(Data!$F32&lt;&gt;"",Scoring!$F$11)+IF(Data!$G32&lt;&gt;"",Scoring!$F$12)+IF(Data!$H32&lt;&gt;"",Scoring!$F$13)+IF(Data!$I32&lt;&gt;"",Scoring!$F$14)+IF(Data!$J32&lt;&gt;"",Scoring!$F$15)+IF(Data!$K32&lt;&gt;"",Scoring!$F$16)+IF(Data!$L32&lt;&gt;"",Scoring!$F$17)+IF(Data!$M32&lt;&gt;"",Scoring!$F$18)+IF(Data!$N32&lt;&gt;"",Scoring!$F$19)+IF(Data!$O32&lt;&gt;"",Scoring!$F$20)+IF(Data!$P32&lt;&gt;"",Scoring!$F$21)+IF(Data!$Q32&lt;&gt;"",Scoring!$F$22)+IF(Data!$R32&lt;&gt;"",Scoring!$F$23)+IF(Data!$S32&lt;&gt;"",Scoring!$F$24)+IF(Data!T32&lt;&gt;"",Scoring!$F$25)+IF(Data!$U32&lt;&gt;"",Scoring!$F$26)+IF(Data!$V32&lt;&gt;"",Scoring!$F$27)+IF(Data!$W32&lt;&gt;"",Scoring!$F$28)+IF(Data!$X32&lt;&gt;"",Scoring!$F$29)+IF(Data!$Y32&lt;&gt;"",Scoring!$F$30)+IF(Data!$Z32&lt;&gt;"",Scoring!$F$31)+IF(Data!$AA32&lt;&gt;"",Scoring!$F$32),"")</f>
        <v/>
      </c>
      <c r="AG32" s="105" t="str">
        <f>IF(AF32&lt;&gt;"",LOOKUP(AF32,Likelihoods!$A$7:$A$107,Likelihoods!D$7:D$107),"")</f>
        <v/>
      </c>
      <c r="AH32" s="108" t="str">
        <f>IF(AND(COUNTBLANK($B32:$E32)=3,COUNTBLANK($F32:$H32)=2,COUNTBLANK($I32:$J32)=1,COUNTBLANK($K32:$L32)=1,COUNTBLANK($M32:$N32)=1,COUNTBLANK($O32:$P32)=1,COUNTBLANK($Q32:$R32)=1,COUNTBLANK($S32:$T32)=1,COUNTBLANK($U32:$V32)=1,COUNTBLANK($W32:$AA32)=4),IF(Data!$B32&lt;&gt;"",Scoring!$G$7)+IF(Data!$C32&lt;&gt;"",Scoring!$G$8)+IF(Data!$D32&lt;&gt;"",Scoring!$G$9)+IF(Data!$E32&lt;&gt;"",Scoring!$G$10)+IF(Data!$F32&lt;&gt;"",Scoring!$G$11)+IF(Data!$G32&lt;&gt;"",Scoring!$G$12)+IF(Data!$H32&lt;&gt;"",Scoring!$G$13)+IF(Data!$I32&lt;&gt;"",Scoring!$G$14)+IF(Data!$J32&lt;&gt;"",Scoring!$G$15)+IF(Data!$K32&lt;&gt;"",Scoring!$G$16)+IF(Data!$L32&lt;&gt;"",Scoring!$G$17)+IF(Data!$M32&lt;&gt;"",Scoring!$G$18)+IF(Data!$N32&lt;&gt;"",Scoring!$G$19)+IF(Data!$O32&lt;&gt;"",Scoring!$G$20)+IF(Data!$P32&lt;&gt;"",Scoring!$G$21)+IF(Data!$Q32&lt;&gt;"",Scoring!$G$22)+IF(Data!$R32&lt;&gt;"",Scoring!$G$23)+IF(Data!$S32&lt;&gt;"",Scoring!$G$24)+IF(Data!T32&lt;&gt;"",Scoring!$G$25)+IF(Data!$U32&lt;&gt;"",Scoring!$G$26)+IF(Data!$V32&lt;&gt;"",Scoring!$G$27)+IF(Data!$W32&lt;&gt;"",Scoring!$G$28)+IF(Data!$X32&lt;&gt;"",Scoring!$G$29)+IF(Data!$Y32&lt;&gt;"",Scoring!$G$30)+IF(Data!$Z32&lt;&gt;"",Scoring!$G$31)+IF(Data!$AA32&lt;&gt;"",Scoring!$G$32),"")</f>
        <v/>
      </c>
      <c r="AI32" s="106" t="str">
        <f>IF(AH32&lt;&gt;"",LOOKUP(AH32,Likelihoods!$A$7:$A$107,Likelihoods!E$7:E$107),"")</f>
        <v/>
      </c>
      <c r="AJ32" s="104" t="str">
        <f>IF(AND(COUNTBLANK($B32:$E32)=3,COUNTBLANK($F32:$H32)=2,COUNTBLANK($I32:$J32)=1,COUNTBLANK($K32:$L32)=1,COUNTBLANK($M32:$N32)=1,COUNTBLANK($O32:$P32)=1,COUNTBLANK($Q32:$R32)=1,COUNTBLANK($S32:$T32)=1,COUNTBLANK($U32:$V32)=1,COUNTBLANK($W32:$AA32)=4),IF(Data!$B32&lt;&gt;"",Scoring!$H$7)+IF(Data!$C32&lt;&gt;"",Scoring!$H$8)+IF(Data!$D32&lt;&gt;"",Scoring!$H$9)+IF(Data!$E32&lt;&gt;"",Scoring!$H$10)+IF(Data!$F32&lt;&gt;"",Scoring!$H$11)+IF(Data!$G32&lt;&gt;"",Scoring!$H$12)+IF(Data!$H32&lt;&gt;"",Scoring!$H$13)+IF(Data!$I32&lt;&gt;"",Scoring!$H$14)+IF(Data!$J32&lt;&gt;"",Scoring!$H$15)+IF(Data!$K32&lt;&gt;"",Scoring!$H$16)+IF(Data!$L32&lt;&gt;"",Scoring!$H$17)+IF(Data!$M32&lt;&gt;"",Scoring!$H$18)+IF(Data!$N32&lt;&gt;"",Scoring!$H$19)+IF(Data!$O32&lt;&gt;"",Scoring!$H$20)+IF(Data!$P32&lt;&gt;"",Scoring!$H$21)+IF(Data!$Q32&lt;&gt;"",Scoring!$H$22)+IF(Data!$R32&lt;&gt;"",Scoring!$H$23)+IF(Data!$S32&lt;&gt;"",Scoring!$H$24)+IF(Data!T32&lt;&gt;"",Scoring!$H$25)+IF(Data!$U32&lt;&gt;"",Scoring!$H$26)+IF(Data!$V32&lt;&gt;"",Scoring!$H$27)+IF(Data!$W32&lt;&gt;"",Scoring!$H$28)+IF(Data!$X32&lt;&gt;"",Scoring!$H$29)+IF(Data!$Y32&lt;&gt;"",Scoring!$H$30)+IF(Data!$Z32&lt;&gt;"",Scoring!$H$31)+IF(Data!$AA32&lt;&gt;"",Scoring!$H$32),"")</f>
        <v/>
      </c>
      <c r="AK32" s="105" t="str">
        <f>IF(AJ32&lt;&gt;"",LOOKUP(AJ32,Likelihoods!$A$7:$A$107,Likelihoods!F$7:F$107),"")</f>
        <v/>
      </c>
      <c r="AL32" s="102" t="str">
        <f>IF(AND(COUNTBLANK($B32:$E32)=3,COUNTBLANK($F32:$H32)=2,COUNTBLANK($I32:$J32)=1,COUNTBLANK($K32:$L32)=1,COUNTBLANK($M32:$N32)=1,COUNTBLANK($O32:$P32)=1,COUNTBLANK($Q32:$R32)=1,COUNTBLANK($S32:$T32)=1,COUNTBLANK($U32:$V32)=1,COUNTBLANK($W32:$AA32)=4),IF(Data!$B32&lt;&gt;"",Scoring!$I$7)+IF(Data!$C32&lt;&gt;"",Scoring!$I$8)+IF(Data!$D32&lt;&gt;"",Scoring!$I$9)+IF(Data!$E32&lt;&gt;"",Scoring!$I$10)+IF(Data!$F32&lt;&gt;"",Scoring!$I$11)+IF(Data!$G32&lt;&gt;"",Scoring!$I$12)+IF(Data!$H32&lt;&gt;"",Scoring!$I$13)+IF(Data!$I32&lt;&gt;"",Scoring!$I$14)+IF(Data!$J32&lt;&gt;"",Scoring!$I$15)+IF(Data!$K32&lt;&gt;"",Scoring!$I$16)+IF(Data!$L32&lt;&gt;"",Scoring!$I$17)+IF(Data!$M32&lt;&gt;"",Scoring!$I$18)+IF(Data!$N32&lt;&gt;"",Scoring!$I$19)+IF(Data!$O32&lt;&gt;"",Scoring!$I$20)+IF(Data!$P32&lt;&gt;"",Scoring!$I$21)+IF(Data!$Q32&lt;&gt;"",Scoring!$I$22)+IF(Data!$R32&lt;&gt;"",Scoring!$I$23)+IF(Data!$S32&lt;&gt;"",Scoring!$I$24)+IF(Data!T32&lt;&gt;"",Scoring!$I$25)+IF(Data!$U32&lt;&gt;"",Scoring!$I$26)+IF(Data!$V32&lt;&gt;"",Scoring!$I$27)+IF(Data!$W32&lt;&gt;"",Scoring!$I$28)+IF(Data!$X32&lt;&gt;"",Scoring!$I$29)+IF(Data!$Y32&lt;&gt;"",Scoring!$I$30)+IF(Data!$Z32&lt;&gt;"",Scoring!$I$31)+IF(Data!$AA32&lt;&gt;"",Scoring!$I$32),"")</f>
        <v/>
      </c>
      <c r="AM32" s="107" t="str">
        <f>IF(AL32&lt;&gt;"",LOOKUP(AL32,Likelihoods!$A$7:$A$107,Likelihoods!G$7:G$107),"")</f>
        <v/>
      </c>
      <c r="AN32" s="281" t="str">
        <f>IF(AND(COUNTBLANK($B32:$E32)=3,COUNTBLANK($F32:$H32)=2,COUNTBLANK($I32:$J32)=1,COUNTBLANK($K32:$L32)=1,COUNTBLANK($M32:$N32)=1,COUNTBLANK($O32:$P32)=1,COUNTBLANK($Q32:$R32)=1,COUNTBLANK($S32:$T32)=1,COUNTBLANK($U32:$V32)=1,COUNTBLANK($W32:$AA32)=4),IF(Data!$B32&lt;&gt;"",Scoring!$J$7)+IF(Data!$C32&lt;&gt;"",Scoring!$J$8)+IF(Data!$D32&lt;&gt;"",Scoring!$J$9)+IF(Data!$E32&lt;&gt;"",Scoring!$J$10)+IF(Data!$F32&lt;&gt;"",Scoring!$J$11)+IF(Data!$G32&lt;&gt;"",Scoring!$J$12)+IF(Data!$H32&lt;&gt;"",Scoring!$J$13)+IF(Data!$I32&lt;&gt;"",Scoring!$J$14)+IF(Data!$J32&lt;&gt;"",Scoring!$J$15)+IF(Data!$K32&lt;&gt;"",Scoring!$J$16)+IF(Data!$L32&lt;&gt;"",Scoring!$J$17)+IF(Data!$M32&lt;&gt;"",Scoring!$J$18)+IF(Data!$N32&lt;&gt;"",Scoring!$J$19)+IF(Data!$O32&lt;&gt;"",Scoring!$J$20)+IF(Data!$P32&lt;&gt;"",Scoring!$J$21)+IF(Data!$Q32&lt;&gt;"",Scoring!$J$22)+IF(Data!$R32&lt;&gt;"",Scoring!$J$23)+IF(Data!$S32&lt;&gt;"",Scoring!$J$24)+IF(Data!AF32&lt;&gt;"",Scoring!$J$25)+IF(Data!$U32&lt;&gt;"",Scoring!$J$26)+IF(Data!$V32&lt;&gt;"",Scoring!$J$27)+IF(Data!$W32&lt;&gt;"",Scoring!$J$28)+IF(Data!$X32&lt;&gt;"",Scoring!$J$29)+IF(Data!$Y32&lt;&gt;"",Scoring!$J$30)+IF(Data!$Z32&lt;&gt;"",Scoring!$J$31)+IF(Data!$AA32&lt;&gt;"",Scoring!$J$32),"")</f>
        <v/>
      </c>
      <c r="AO32" s="276" t="str">
        <f>IF(AN32&lt;&gt;"",LOOKUP(AN32,Likelihoods!$A$7:$A$107,Likelihoods!H$7:H$107),"")</f>
        <v/>
      </c>
      <c r="AP32" s="264" t="str">
        <f>IF(AND(COUNTBLANK($B32:$E32)=3,COUNTBLANK($F32:$H32)=2,COUNTBLANK($I32:$J32)=1,COUNTBLANK($K32:$L32)=1,COUNTBLANK($M32:$N32)=1,COUNTBLANK($O32:$P32)=1,COUNTBLANK($Q32:$R32)=1,COUNTBLANK($S32:$T32)=1,COUNTBLANK($U32:$V32)=1,COUNTBLANK($W32:$AA32)=4),IF(Data!$B32&lt;&gt;"",Scoring!$K$7)+IF(Data!$C32&lt;&gt;"",Scoring!$K$8)+IF(Data!$D32&lt;&gt;"",Scoring!$K$9)+IF(Data!$E32&lt;&gt;"",Scoring!$K$10)+IF(Data!$F32&lt;&gt;"",Scoring!$K$11)+IF(Data!$G32&lt;&gt;"",Scoring!$K$12)+IF(Data!$H32&lt;&gt;"",Scoring!$K$13)+IF(Data!$I32&lt;&gt;"",Scoring!$K$14)+IF(Data!$J32&lt;&gt;"",Scoring!$K$15)+IF(Data!$K32&lt;&gt;"",Scoring!$K$16)+IF(Data!$L32&lt;&gt;"",Scoring!$K$17)+IF(Data!$M32&lt;&gt;"",Scoring!$K$18)+IF(Data!$N32&lt;&gt;"",Scoring!$K$19)+IF(Data!$O32&lt;&gt;"",Scoring!$K$20)+IF(Data!$P32&lt;&gt;"",Scoring!$K$21)+IF(Data!$Q32&lt;&gt;"",Scoring!$K$22)+IF(Data!$R32&lt;&gt;"",Scoring!$K$23)+IF(Data!$S32&lt;&gt;"",Scoring!$K$24)+IF(Data!AH32&lt;&gt;"",Scoring!$K$25)+IF(Data!$U32&lt;&gt;"",Scoring!$K$26)+IF(Data!$V32&lt;&gt;"",Scoring!$K$27)+IF(Data!$W32&lt;&gt;"",Scoring!$K$28)+IF(Data!$X32&lt;&gt;"",Scoring!$K$29)+IF(Data!$Y32&lt;&gt;"",Scoring!$K$30)+IF(Data!$Z32&lt;&gt;"",Scoring!$K$31)+IF(Data!$AA32&lt;&gt;"",Scoring!$K$32),"")</f>
        <v/>
      </c>
      <c r="AQ32" s="107" t="str">
        <f>IF(AP32&lt;&gt;"",LOOKUP(AP32,Likelihoods!$A$7:$A$107,Likelihoods!I$7:I$107),"")</f>
        <v/>
      </c>
      <c r="AR32" s="281" t="str">
        <f>IF(AND(COUNTBLANK($B32:$E32)=3,COUNTBLANK($F32:$H32)=2,COUNTBLANK($I32:$J32)=1,COUNTBLANK($K32:$L32)=1,COUNTBLANK($M32:$N32)=1,COUNTBLANK($O32:$P32)=1,COUNTBLANK($Q32:$R32)=1,COUNTBLANK($S32:$T32)=1,COUNTBLANK($U32:$V32)=1,COUNTBLANK($W32:$AA32)=4),IF(Data!$B32&lt;&gt;"",Scoring!$L$7)+IF(Data!$C32&lt;&gt;"",Scoring!$L$8)+IF(Data!$D32&lt;&gt;"",Scoring!$L$9)+IF(Data!$E32&lt;&gt;"",Scoring!$L$10)+IF(Data!$F32&lt;&gt;"",Scoring!$L$11)+IF(Data!$G32&lt;&gt;"",Scoring!$L$12)+IF(Data!$H32&lt;&gt;"",Scoring!$L$13)+IF(Data!$I32&lt;&gt;"",Scoring!$L$14)+IF(Data!$J32&lt;&gt;"",Scoring!$L$15)+IF(Data!$K32&lt;&gt;"",Scoring!$L$16)+IF(Data!$L32&lt;&gt;"",Scoring!$L$17)+IF(Data!$M32&lt;&gt;"",Scoring!$L$18)+IF(Data!$N32&lt;&gt;"",Scoring!$L$19)+IF(Data!$O32&lt;&gt;"",Scoring!$L$20)+IF(Data!$P32&lt;&gt;"",Scoring!$L$21)+IF(Data!$Q32&lt;&gt;"",Scoring!$L$22)+IF(Data!$R32&lt;&gt;"",Scoring!$L$23)+IF(Data!$S32&lt;&gt;"",Scoring!$L$24)+IF(Data!AJ32&lt;&gt;"",Scoring!$L$25)+IF(Data!$U32&lt;&gt;"",Scoring!$L$26)+IF(Data!$V32&lt;&gt;"",Scoring!$L$27)+IF(Data!$W32&lt;&gt;"",Scoring!$L$28)+IF(Data!$X32&lt;&gt;"",Scoring!$L$29)+IF(Data!$Y32&lt;&gt;"",Scoring!$L$30)+IF(Data!$Z32&lt;&gt;"",Scoring!$L$31)+IF(Data!$AA32&lt;&gt;"",Scoring!$L$32),"")</f>
        <v/>
      </c>
      <c r="AS32" s="105" t="str">
        <f>IF(AR32&lt;&gt;"",LOOKUP(AR32,Likelihoods!$A$7:$A$107,Likelihoods!J$7:J$107),"")</f>
        <v/>
      </c>
      <c r="AT32" s="108" t="str">
        <f>IF(AND(COUNTBLANK($B32:$E32)=3,COUNTBLANK($F32:$H32)=2,COUNTBLANK($I32:$J32)=1,COUNTBLANK($K32:$L32)=1,COUNTBLANK($M32:$N32)=1,COUNTBLANK($O32:$P32)=1,COUNTBLANK($Q32:$R32)=1,COUNTBLANK($S32:$T32)=1,COUNTBLANK($U32:$V32)=1,COUNTBLANK($W32:$AA32)=4),IF(Data!$B32&lt;&gt;"",Scoring!$M$7)+IF(Data!$C32&lt;&gt;"",Scoring!$M$8)+IF(Data!$D32&lt;&gt;"",Scoring!$M$9)+IF(Data!$E32&lt;&gt;"",Scoring!$M$10)+IF(Data!$F32&lt;&gt;"",Scoring!$M$11)+IF(Data!$G32&lt;&gt;"",Scoring!$M$12)+IF(Data!$H32&lt;&gt;"",Scoring!$M$13)+IF(Data!$I32&lt;&gt;"",Scoring!$M$14)+IF(Data!$J32&lt;&gt;"",Scoring!$M$15)+IF(Data!$K32&lt;&gt;"",Scoring!$M$16)+IF(Data!$L32&lt;&gt;"",Scoring!$M$17)+IF(Data!$M32&lt;&gt;"",Scoring!$M$18)+IF(Data!$N32&lt;&gt;"",Scoring!$M$19)+IF(Data!$O32&lt;&gt;"",Scoring!$M$20)+IF(Data!$P32&lt;&gt;"",Scoring!$M$21)+IF(Data!$Q32&lt;&gt;"",Scoring!$M$22)+IF(Data!$R32&lt;&gt;"",Scoring!$M$23)+IF(Data!$S32&lt;&gt;"",Scoring!$M$24)+IF(Data!T32&lt;&gt;"",Scoring!$M$25)+IF(Data!$U32&lt;&gt;"",Scoring!$M$26)+IF(Data!$V32&lt;&gt;"",Scoring!$M$27)+IF(Data!$W32&lt;&gt;"",Scoring!$M$28)+IF(Data!$X32&lt;&gt;"",Scoring!$M$29)+IF(Data!$Y32&lt;&gt;"",Scoring!$M$30)+IF(Data!$Z32&lt;&gt;"",Scoring!$M$31)+IF(Data!$AA32&lt;&gt;"",Scoring!$M$32),"")</f>
        <v/>
      </c>
      <c r="AU32" s="105" t="str">
        <f>IF(AT32&lt;&gt;"",LOOKUP(AT32,Likelihoods!$A$7:$A$107,Likelihoods!K$7:K$107),"")</f>
        <v/>
      </c>
      <c r="AV32" s="108" t="str">
        <f>IF(AND(COUNTBLANK($B32:$E32)=3,COUNTBLANK($F32:$H32)=2,COUNTBLANK($I32:$J32)=1,COUNTBLANK($K32:$L32)=1,COUNTBLANK($M32:$N32)=1,COUNTBLANK($O32:$P32)=1,COUNTBLANK($Q32:$R32)=1,COUNTBLANK($S32:$T32)=1,COUNTBLANK($U32:$V32)=1,COUNTBLANK($W32:$AA32)=4),IF(Data!$B32&lt;&gt;"",Scoring!$N$7)+IF(Data!$C32&lt;&gt;"",Scoring!$N$8)+IF(Data!$D32&lt;&gt;"",Scoring!$N$9)+IF(Data!$E32&lt;&gt;"",Scoring!$N$10)+IF(Data!$F32&lt;&gt;"",Scoring!$N$11)+IF(Data!$G32&lt;&gt;"",Scoring!$N$12)+IF(Data!$H32&lt;&gt;"",Scoring!$N$13)+IF(Data!$I32&lt;&gt;"",Scoring!$N$14)+IF(Data!$J32&lt;&gt;"",Scoring!$N$15)+IF(Data!$K32&lt;&gt;"",Scoring!$N$16)+IF(Data!$L32&lt;&gt;"",Scoring!$N$17)+IF(Data!$M32&lt;&gt;"",Scoring!$N$18)+IF(Data!$N32&lt;&gt;"",Scoring!$N$19)+IF(Data!$O32&lt;&gt;"",Scoring!$N$20)+IF(Data!$P32&lt;&gt;"",Scoring!$N$21)+IF(Data!$Q32&lt;&gt;"",Scoring!$N$22)+IF(Data!$R32&lt;&gt;"",Scoring!$N$23)+IF(Data!$S32&lt;&gt;"",Scoring!$N$24)+IF(Data!T32&lt;&gt;"",Scoring!$N$25)+IF(Data!$U32&lt;&gt;"",Scoring!$N$26)+IF(Data!$V32&lt;&gt;"",Scoring!$N$27)+IF(Data!$W32&lt;&gt;"",Scoring!$N$28)+IF(Data!$X32&lt;&gt;"",Scoring!$N$29)+IF(Data!$Y32&lt;&gt;"",Scoring!$N$30)+IF(Data!$Z32&lt;&gt;"",Scoring!$N$31)+IF(Data!$AA32&lt;&gt;"",Scoring!$N$32),"")</f>
        <v/>
      </c>
      <c r="AW32" s="106" t="str">
        <f>IF(AV32&lt;&gt;"",LOOKUP(AV32,Likelihoods!$A$7:$A$107,Likelihoods!L$7:L$107),"")</f>
        <v/>
      </c>
      <c r="AX32" s="104" t="str">
        <f>IF(AND(COUNTBLANK($B32:$E32)=3,COUNTBLANK($F32:$H32)=2,COUNTBLANK($I32:$J32)=1,COUNTBLANK($K32:$L32)=1,COUNTBLANK($M32:$N32)=1,COUNTBLANK($O32:$P32)=1,COUNTBLANK($Q32:$R32)=1,COUNTBLANK($S32:$T32)=1,COUNTBLANK($U32:$V32)=1,COUNTBLANK($W32:$AA32)=4),IF(Data!$B32&lt;&gt;"",Scoring!$O$7)+IF(Data!$C32&lt;&gt;"",Scoring!$O$8)+IF(Data!$D32&lt;&gt;"",Scoring!$O$9)+IF(Data!$E32&lt;&gt;"",Scoring!$O$10)+IF(Data!$F32&lt;&gt;"",Scoring!$O$11)+IF(Data!$G32&lt;&gt;"",Scoring!$O$12)+IF(Data!$H32&lt;&gt;"",Scoring!$O$13)+IF(Data!$I32&lt;&gt;"",Scoring!$O$14)+IF(Data!$J32&lt;&gt;"",Scoring!$O$15)+IF(Data!$K32&lt;&gt;"",Scoring!$O$16)+IF(Data!$L32&lt;&gt;"",Scoring!$O$17)+IF(Data!$M32&lt;&gt;"",Scoring!$O$18)+IF(Data!$N32&lt;&gt;"",Scoring!$O$19)+IF(Data!$O32&lt;&gt;"",Scoring!$O$20)+IF(Data!$P32&lt;&gt;"",Scoring!$O$21)+IF(Data!$Q32&lt;&gt;"",Scoring!$O$22)+IF(Data!$R32&lt;&gt;"",Scoring!$O$23)+IF(Data!$S32&lt;&gt;"",Scoring!$O$24)+IF(Data!T32&lt;&gt;"",Scoring!$O$25)+IF(Data!$U32&lt;&gt;"",Scoring!$O$26)+IF(Data!$V32&lt;&gt;"",Scoring!$O$27)+IF(Data!$W32&lt;&gt;"",Scoring!$O$28)+IF(Data!$X32&lt;&gt;"",Scoring!$O$29)+IF(Data!$Y32&lt;&gt;"",Scoring!$O$30)+IF(Data!$Z32&lt;&gt;"",Scoring!$O$31)+IF(Data!$AA32&lt;&gt;"",Scoring!$O$32),"")</f>
        <v/>
      </c>
      <c r="AY32" s="107" t="str">
        <f>IF(AX32&lt;&gt;"",LOOKUP(AX32,Likelihoods!$A$7:$A$107,Likelihoods!M$7:M$107),"")</f>
        <v/>
      </c>
      <c r="AZ32" s="108" t="str">
        <f>IF(AND(COUNTBLANK($B32:$E32)=3,COUNTBLANK($F32:$H32)=2,COUNTBLANK($I32:$J32)=1,COUNTBLANK($K32:$L32)=1,COUNTBLANK($M32:$N32)=1,COUNTBLANK($O32:$P32)=1,COUNTBLANK($Q32:$R32)=1,COUNTBLANK($S32:$T32)=1,COUNTBLANK($U32:$V32)=1,COUNTBLANK($W32:$AA32)=4),IF(Data!$B32&lt;&gt;"",Scoring!$P$7)+IF(Data!$C32&lt;&gt;"",Scoring!$P$8)+IF(Data!$D32&lt;&gt;"",Scoring!$P$9)+IF(Data!$E32&lt;&gt;"",Scoring!$P$10)+IF(Data!$F32&lt;&gt;"",Scoring!$P$11)+IF(Data!$G32&lt;&gt;"",Scoring!$P$12)+IF(Data!$H32&lt;&gt;"",Scoring!$P$13)+IF(Data!$I32&lt;&gt;"",Scoring!$P$14)+IF(Data!$J32&lt;&gt;"",Scoring!$P$15)+IF(Data!$K32&lt;&gt;"",Scoring!$P$16)+IF(Data!$L32&lt;&gt;"",Scoring!$P$17)+IF(Data!$M32&lt;&gt;"",Scoring!$P$18)+IF(Data!$N32&lt;&gt;"",Scoring!$P$19)+IF(Data!$O32&lt;&gt;"",Scoring!$P$20)+IF(Data!$P32&lt;&gt;"",Scoring!$P$21)+IF(Data!$Q32&lt;&gt;"",Scoring!$P$22)+IF(Data!$R32&lt;&gt;"",Scoring!$P$23)+IF(Data!$S32&lt;&gt;"",Scoring!$P$24)+IF(Data!T32&lt;&gt;"",Scoring!$P$25)+IF(Data!$U32&lt;&gt;"",Scoring!$P$26)+IF(Data!$V32&lt;&gt;"",Scoring!$P$27)+IF(Data!$W32&lt;&gt;"",Scoring!$P$28)+IF(Data!$X32&lt;&gt;"",Scoring!$P$29)+IF(Data!$Y32&lt;&gt;"",Scoring!$P$30)+IF(Data!$Z32&lt;&gt;"",Scoring!$P$31)+IF(Data!$AA32&lt;&gt;"",Scoring!$P$32),"")</f>
        <v/>
      </c>
      <c r="BA32" s="105" t="str">
        <f>IF(AZ32&lt;&gt;"",LOOKUP(AZ32,Likelihoods!$A$7:$A$107,Likelihoods!N$7:N$107),"")</f>
        <v/>
      </c>
      <c r="BB32" s="102" t="str">
        <f>IF(AND(COUNTBLANK($B32:$E32)=3,COUNTBLANK($F32:$H32)=2,COUNTBLANK($I32:$J32)=1,COUNTBLANK($K32:$L32)=1,COUNTBLANK($M32:$N32)=1,COUNTBLANK($O32:$P32)=1,COUNTBLANK($Q32:$R32)=1,COUNTBLANK($S32:$T32)=1,COUNTBLANK($U32:$V32)=1,COUNTBLANK($W32:$AA32)=4),IF(Data!$B32&lt;&gt;"",Scoring!$Q$7)+IF(Data!$C32&lt;&gt;"",Scoring!$Q$8)+IF(Data!$D32&lt;&gt;"",Scoring!$Q$9)+IF(Data!$E32&lt;&gt;"",Scoring!$Q$10)+IF(Data!$F32&lt;&gt;"",Scoring!$Q$11)+IF(Data!$G32&lt;&gt;"",Scoring!$Q$12)+IF(Data!$H32&lt;&gt;"",Scoring!$Q$13)+IF(Data!$I32&lt;&gt;"",Scoring!$Q$14)+IF(Data!$J32&lt;&gt;"",Scoring!$Q$15)+IF(Data!$K32&lt;&gt;"",Scoring!$Q$16)+IF(Data!$L32&lt;&gt;"",Scoring!$Q$17)+IF(Data!$M32&lt;&gt;"",Scoring!$Q$18)+IF(Data!$N32&lt;&gt;"",Scoring!$Q$19)+IF(Data!$O32&lt;&gt;"",Scoring!$Q$20)+IF(Data!$P32&lt;&gt;"",Scoring!$Q$21)+IF(Data!$Q32&lt;&gt;"",Scoring!$Q$22)+IF(Data!$R32&lt;&gt;"",Scoring!$Q$23)+IF(Data!$S32&lt;&gt;"",Scoring!$Q$24)+IF(Data!T32&lt;&gt;"",Scoring!$Q$25)+IF(Data!$U32&lt;&gt;"",Scoring!$Q$26)+IF(Data!$V32&lt;&gt;"",Scoring!$Q$27)+IF(Data!$W32&lt;&gt;"",Scoring!$Q$28)+IF(Data!$X32&lt;&gt;"",Scoring!$Q$29)+IF(Data!$Y32&lt;&gt;"",Scoring!$Q$30)+IF(Data!$Z32&lt;&gt;"",Scoring!$Q$31)+IF(Data!$AA32&lt;&gt;"",Scoring!$Q$32),"")</f>
        <v/>
      </c>
      <c r="BC32" s="107" t="str">
        <f>IF(BB32&lt;&gt;"",LOOKUP(BB32,Likelihoods!$A$7:$A$107,Likelihoods!O$7:O$107),"")</f>
        <v/>
      </c>
      <c r="BD32" s="104" t="str">
        <f>IF(AND(COUNTBLANK($B32:$E32)=3,COUNTBLANK($F32:$H32)=2,COUNTBLANK($I32:$J32)=1,COUNTBLANK($K32:$L32)=1,COUNTBLANK($M32:$N32)=1,COUNTBLANK($O32:$P32)=1,COUNTBLANK($Q32:$R32)=1,COUNTBLANK($S32:$T32)=1,COUNTBLANK($U32:$V32)=1,COUNTBLANK($W32:$AA32)=4),IF(Data!$B32&lt;&gt;"",Scoring!$R$7)+IF(Data!$C32&lt;&gt;"",Scoring!$R$8)+IF(Data!$D32&lt;&gt;"",Scoring!$R$9)+IF(Data!$E32&lt;&gt;"",Scoring!$R$10)+IF(Data!$F32&lt;&gt;"",Scoring!$R$11)+IF(Data!$G32&lt;&gt;"",Scoring!$R$12)+IF(Data!$H32&lt;&gt;"",Scoring!$R$13)+IF(Data!$I32&lt;&gt;"",Scoring!$R$14)+IF(Data!$J32&lt;&gt;"",Scoring!$R$15)+IF(Data!$K32&lt;&gt;"",Scoring!$R$16)+IF(Data!$L32&lt;&gt;"",Scoring!$R$17)+IF(Data!$M32&lt;&gt;"",Scoring!$R$18)+IF(Data!$N32&lt;&gt;"",Scoring!$R$19)+IF(Data!$O32&lt;&gt;"",Scoring!$R$20)+IF(Data!$P32&lt;&gt;"",Scoring!$R$21)+IF(Data!$Q32&lt;&gt;"",Scoring!$R$22)+IF(Data!$R32&lt;&gt;"",Scoring!$R$23)+IF(Data!$S32&lt;&gt;"",Scoring!$R$24)+IF(Data!T32&lt;&gt;"",Scoring!$R$25)+IF(Data!$U32&lt;&gt;"",Scoring!$R$26)+IF(Data!$V32&lt;&gt;"",Scoring!$R$27)+IF(Data!$W32&lt;&gt;"",Scoring!$R$28)+IF(Data!$X32&lt;&gt;"",Scoring!$R$29)+IF(Data!$Y32&lt;&gt;"",Scoring!$R$30)+IF(Data!$Z32&lt;&gt;"",Scoring!$R$31)+IF(Data!$AA32&lt;&gt;"",Scoring!$R$32),"")</f>
        <v/>
      </c>
      <c r="BE32" s="105" t="str">
        <f>IF(BD32&lt;&gt;"",LOOKUP(BD32,Likelihoods!$A$7:$A$107,Likelihoods!P$7:P$107),"")</f>
        <v/>
      </c>
      <c r="BF32" s="102" t="str">
        <f>IF(AND(COUNTBLANK($B32:$E32)=3,COUNTBLANK($F32:$H32)=2,COUNTBLANK($I32:$J32)=1,COUNTBLANK($K32:$L32)=1,COUNTBLANK($M32:$N32)=1,COUNTBLANK($O32:$P32)=1,COUNTBLANK($Q32:$R32)=1,COUNTBLANK($S32:$T32)=1,COUNTBLANK($U32:$V32)=1,COUNTBLANK($W32:$AA32)=4),IF(Data!$B32&lt;&gt;"",Scoring!$S$7)+IF(Data!$C32&lt;&gt;"",Scoring!$S$8)+IF(Data!$D32&lt;&gt;"",Scoring!$S$9)+IF(Data!$E32&lt;&gt;"",Scoring!$S$10)+IF(Data!$F32&lt;&gt;"",Scoring!$S$11)+IF(Data!$G32&lt;&gt;"",Scoring!$S$12)+IF(Data!$H32&lt;&gt;"",Scoring!$S$13)+IF(Data!$I32&lt;&gt;"",Scoring!$S$14)+IF(Data!$J32&lt;&gt;"",Scoring!$S$15)+IF(Data!$K32&lt;&gt;"",Scoring!$S$16)+IF(Data!$L32&lt;&gt;"",Scoring!$S$17)+IF(Data!$M32&lt;&gt;"",Scoring!$S$18)+IF(Data!$N32&lt;&gt;"",Scoring!$S$19)+IF(Data!$O32&lt;&gt;"",Scoring!$S$20)+IF(Data!$P32&lt;&gt;"",Scoring!$S$21)+IF(Data!$Q32&lt;&gt;"",Scoring!$S$22)+IF(Data!$R32&lt;&gt;"",Scoring!$S$23)+IF(Data!$S32&lt;&gt;"",Scoring!$S$24)+IF(Data!T32&lt;&gt;"",Scoring!$S$25)+IF(Data!$U32&lt;&gt;"",Scoring!$S$26)+IF(Data!$V32&lt;&gt;"",Scoring!$S$27)+IF(Data!$W32&lt;&gt;"",Scoring!$S$28)+IF(Data!$X32&lt;&gt;"",Scoring!$S$29)+IF(Data!$Y32&lt;&gt;"",Scoring!$S$30)+IF(Data!$Z32&lt;&gt;"",Scoring!$S$31)+IF(Data!$AA32&lt;&gt;"",Scoring!$S$32),"")</f>
        <v/>
      </c>
      <c r="BG32" s="107" t="str">
        <f>IF(BF32&lt;&gt;"",LOOKUP(BF32,Likelihoods!$A$7:$A$107,Likelihoods!Q$7:Q$107),"")</f>
        <v/>
      </c>
      <c r="BH32" s="108" t="str">
        <f>IF(AND(COUNTBLANK($B32:$E32)=3,COUNTBLANK($F32:$H32)=2,COUNTBLANK($I32:$J32)=1,COUNTBLANK($K32:$L32)=1,COUNTBLANK($M32:$N32)=1,COUNTBLANK($O32:$P32)=1,COUNTBLANK($Q32:$R32)=1,COUNTBLANK($S32:$T32)=1,COUNTBLANK($U32:$V32)=1,COUNTBLANK($W32:$AA32)=4),IF(Data!$B32&lt;&gt;"",Scoring!$T$7)+IF(Data!$C32&lt;&gt;"",Scoring!$T$8)+IF(Data!$D32&lt;&gt;"",Scoring!$T$9)+IF(Data!$E32&lt;&gt;"",Scoring!$T$10)+IF(Data!$F32&lt;&gt;"",Scoring!$T$11)+IF(Data!$G32&lt;&gt;"",Scoring!$T$12)+IF(Data!$H32&lt;&gt;"",Scoring!$T$13)+IF(Data!$I32&lt;&gt;"",Scoring!$T$14)+IF(Data!$J32&lt;&gt;"",Scoring!$T$15)+IF(Data!$K32&lt;&gt;"",Scoring!$T$16)+IF(Data!$L32&lt;&gt;"",Scoring!$T$17)+IF(Data!$M32&lt;&gt;"",Scoring!$T$18)+IF(Data!$N32&lt;&gt;"",Scoring!$T$19)+IF(Data!$O32&lt;&gt;"",Scoring!$T$20)+IF(Data!$P32&lt;&gt;"",Scoring!$T$21)+IF(Data!$Q32&lt;&gt;"",Scoring!$T$22)+IF(Data!$R32&lt;&gt;"",Scoring!$T$23)+IF(Data!$S32&lt;&gt;"",Scoring!$T$24)+IF(Data!T32&lt;&gt;"",Scoring!$T$25)+IF(Data!$U32&lt;&gt;"",Scoring!$T$26)+IF(Data!$V32&lt;&gt;"",Scoring!$T$27)+IF(Data!$W32&lt;&gt;"",Scoring!$T$28)+IF(Data!$X32&lt;&gt;"",Scoring!$T$29)+IF(Data!$Y32&lt;&gt;"",Scoring!$T$30)+IF(Data!$Z32&lt;&gt;"",Scoring!$T$31)+IF(Data!$AA32&lt;&gt;"",Scoring!$T$32),"")</f>
        <v/>
      </c>
      <c r="BI32" s="105" t="str">
        <f>IF(BH32&lt;&gt;"",LOOKUP(BH32,Likelihoods!$A$7:$A$107,Likelihoods!R$7:R$107),"")</f>
        <v/>
      </c>
      <c r="BJ32" s="108" t="str">
        <f>IF(AND(COUNTBLANK($B32:$E32)=3,COUNTBLANK($F32:$H32)=2,COUNTBLANK($I32:$J32)=1,COUNTBLANK($K32:$L32)=1,COUNTBLANK($M32:$N32)=1,COUNTBLANK($O32:$P32)=1,COUNTBLANK($Q32:$R32)=1,COUNTBLANK($S32:$T32)=1,COUNTBLANK($U32:$V32)=1,COUNTBLANK($W32:$AA32)=4),IF(Data!$B32&lt;&gt;"",Scoring!$U$7)+IF(Data!$C32&lt;&gt;"",Scoring!$U$8)+IF(Data!$D32&lt;&gt;"",Scoring!$U$9)+IF(Data!$E32&lt;&gt;"",Scoring!$U$10)+IF(Data!$F32&lt;&gt;"",Scoring!$U$11)+IF(Data!$G32&lt;&gt;"",Scoring!$U$12)+IF(Data!$H32&lt;&gt;"",Scoring!$U$13)+IF(Data!$I32&lt;&gt;"",Scoring!$U$14)+IF(Data!$J32&lt;&gt;"",Scoring!$U$15)+IF(Data!$K32&lt;&gt;"",Scoring!$U$16)+IF(Data!$L32&lt;&gt;"",Scoring!$U$17)+IF(Data!$M32&lt;&gt;"",Scoring!$U$18)+IF(Data!$N32&lt;&gt;"",Scoring!$U$19)+IF(Data!$O32&lt;&gt;"",Scoring!$U$20)+IF(Data!$P32&lt;&gt;"",Scoring!$U$21)+IF(Data!$Q32&lt;&gt;"",Scoring!$U$22)+IF(Data!$R32&lt;&gt;"",Scoring!$U$23)+IF(Data!$S32&lt;&gt;"",Scoring!$U$24)+IF(Data!T32&lt;&gt;"",Scoring!$U$25)+IF(Data!$U32&lt;&gt;"",Scoring!$U$26)+IF(Data!$V32&lt;&gt;"",Scoring!$U$27)+IF(Data!$W32&lt;&gt;"",Scoring!$U$28)+IF(Data!$X32&lt;&gt;"",Scoring!$U$29)+IF(Data!$Y32&lt;&gt;"",Scoring!$U$30)+IF(Data!$Z32&lt;&gt;"",Scoring!$U$31)+IF(Data!$AA32&lt;&gt;"",Scoring!$U$32),"")</f>
        <v/>
      </c>
      <c r="BK32" s="106" t="str">
        <f>IF(BJ32&lt;&gt;"",LOOKUP(BJ32,Likelihoods!$A$7:$A$107,Likelihoods!S$7:S$107),"")</f>
        <v/>
      </c>
      <c r="BL32" s="8"/>
      <c r="BM32" s="8"/>
      <c r="BN32" s="8"/>
      <c r="BO32" s="8"/>
      <c r="BP32" s="8"/>
      <c r="BQ32" s="8"/>
      <c r="BR32" s="8"/>
      <c r="BS32" s="8"/>
      <c r="BT32" s="8"/>
      <c r="BU32" s="8"/>
      <c r="BV32" s="8"/>
      <c r="BW32" s="8"/>
      <c r="BX32" s="8"/>
      <c r="BY32" s="8"/>
    </row>
    <row r="33" spans="1:77" ht="14.25" x14ac:dyDescent="0.2">
      <c r="A33" s="68"/>
      <c r="B33" s="101"/>
      <c r="C33" s="102"/>
      <c r="D33" s="102"/>
      <c r="E33" s="102"/>
      <c r="F33" s="101"/>
      <c r="G33" s="102"/>
      <c r="H33" s="103"/>
      <c r="I33" s="102"/>
      <c r="J33" s="102"/>
      <c r="K33" s="101"/>
      <c r="L33" s="103"/>
      <c r="M33" s="102"/>
      <c r="N33" s="103"/>
      <c r="O33" s="101"/>
      <c r="P33" s="103"/>
      <c r="Q33" s="102"/>
      <c r="R33" s="102"/>
      <c r="S33" s="101"/>
      <c r="T33" s="103"/>
      <c r="U33" s="101"/>
      <c r="V33" s="103"/>
      <c r="W33" s="102"/>
      <c r="X33" s="102"/>
      <c r="Y33" s="102"/>
      <c r="Z33" s="102"/>
      <c r="AA33" s="102"/>
      <c r="AB33" s="104" t="str">
        <f>IF(AND(COUNTBLANK($B33:$E33)=3,COUNTBLANK($F33:$H33)=2,COUNTBLANK($I33:$J33)=1,COUNTBLANK($K33:$L33)=1,COUNTBLANK($M33:$N33)=1,COUNTBLANK($O33:$P33)=1,COUNTBLANK($Q33:$R33)=1,COUNTBLANK($S33:$T33)=1,COUNTBLANK($U33:$V33)=1,COUNTBLANK($W33:$AA33)=4),IF(Data!$B33&lt;&gt;"",Scoring!$D$7)+IF(Data!$C33&lt;&gt;"",Scoring!$D$8)+IF(Data!$D33&lt;&gt;"",Scoring!$D$9)+IF(Data!$E33&lt;&gt;"",Scoring!$D$10)+IF(Data!$F33&lt;&gt;"",Scoring!$D$11)+IF(Data!$G33&lt;&gt;"",Scoring!$D$12)+IF(Data!$H33&lt;&gt;"",Scoring!$D$13)+IF(Data!$I33&lt;&gt;"",Scoring!$D$14)+IF(Data!$J33&lt;&gt;"",Scoring!$D$15)+IF(Data!$K33&lt;&gt;"",Scoring!$D$16)+IF(Data!$L33&lt;&gt;"",Scoring!$D$17)+IF(Data!$M33&lt;&gt;"",Scoring!$D$18)+IF(Data!$N33&lt;&gt;"",Scoring!$D$19)+IF(Data!$O33&lt;&gt;"",Scoring!$D$20)+IF(Data!$P33&lt;&gt;"",Scoring!$D$21)+IF(Data!$Q33&lt;&gt;"",Scoring!$D$22)+IF(Data!$R33&lt;&gt;"",Scoring!$D$23)+IF(Data!$S33&lt;&gt;"",Scoring!$D$24)+IF(Data!T33&lt;&gt;"",Scoring!$D$25)+IF(Data!$U33&lt;&gt;"",Scoring!$D$26)+IF(Data!$V33&lt;&gt;"",Scoring!$D$27)+IF(Data!$W33&lt;&gt;"",Scoring!$D$28)+IF(Data!$X33&lt;&gt;"",Scoring!$D$29)+IF(Data!$Y33&lt;&gt;"",Scoring!$D$30)+IF(Data!$Z33&lt;&gt;"",Scoring!$D$31)+IF(Data!$AA33&lt;&gt;"",Scoring!$D$32),"")</f>
        <v/>
      </c>
      <c r="AC33" s="105" t="str">
        <f>IF(AB33&lt;&gt;"",LOOKUP(AB33,Likelihoods!$A$7:$A$107,Likelihoods!B$7:B$107),"")</f>
        <v/>
      </c>
      <c r="AD33" s="264" t="str">
        <f>IF(AND(COUNTBLANK($B33:$E33)=3,COUNTBLANK($F33:$H33)=2,COUNTBLANK($I33:$J33)=1,COUNTBLANK($K33:$L33)=1,COUNTBLANK($M33:$N33)=1,COUNTBLANK($O33:$P33)=1,COUNTBLANK($Q33:$R33)=1,COUNTBLANK($S33:$T33)=1,COUNTBLANK($U33:$V33)=1,COUNTBLANK($W33:$AA33)=4),IF(Data!$B33&lt;&gt;"",Scoring!$E$7)+IF(Data!$C33&lt;&gt;"",Scoring!$E$8)+IF(Data!$D33&lt;&gt;"",Scoring!$E$9)+IF(Data!$E33&lt;&gt;"",Scoring!$E$10)+IF(Data!$F33&lt;&gt;"",Scoring!$E$11)+IF(Data!$G33&lt;&gt;"",Scoring!$E$12)+IF(Data!$H33&lt;&gt;"",Scoring!$E$13)+IF(Data!$I33&lt;&gt;"",Scoring!$E$14)+IF(Data!$J33&lt;&gt;"",Scoring!$E$15)+IF(Data!$K33&lt;&gt;"",Scoring!$E$16)+IF(Data!$L33&lt;&gt;"",Scoring!$E$17)+IF(Data!$M33&lt;&gt;"",Scoring!$E$18)+IF(Data!$N33&lt;&gt;"",Scoring!$E$19)+IF(Data!$O33&lt;&gt;"",Scoring!$E$20)+IF(Data!$P33&lt;&gt;"",Scoring!$E$21)+IF(Data!$Q33&lt;&gt;"",Scoring!$E$22)+IF(Data!$R33&lt;&gt;"",Scoring!$E$23)+IF(Data!$S33&lt;&gt;"",Scoring!$E$24)+IF(Data!V33&lt;&gt;"",Scoring!$E$25)+IF(Data!$U33&lt;&gt;"",Scoring!$E$26)+IF(Data!$V33&lt;&gt;"",Scoring!$E$27)+IF(Data!$W33&lt;&gt;"",Scoring!$E$28)+IF(Data!$X33&lt;&gt;"",Scoring!$E$29)+IF(Data!$Y33&lt;&gt;"",Scoring!$E$30)+IF(Data!$Z33&lt;&gt;"",Scoring!$E$31)+IF(Data!$AA33&lt;&gt;"",Scoring!$E$32),"")</f>
        <v/>
      </c>
      <c r="AE33" s="107" t="str">
        <f>IF(AD33&lt;&gt;"",LOOKUP(AD33,Likelihoods!$A$7:$A$107,Likelihoods!C$7:C$107),"")</f>
        <v/>
      </c>
      <c r="AF33" s="108" t="str">
        <f>IF(AND(COUNTBLANK($B33:$E33)=3,COUNTBLANK($F33:$H33)=2,COUNTBLANK($I33:$J33)=1,COUNTBLANK($K33:$L33)=1,COUNTBLANK($M33:$N33)=1,COUNTBLANK($O33:$P33)=1,COUNTBLANK($Q33:$R33)=1,COUNTBLANK($S33:$T33)=1,COUNTBLANK($U33:$V33)=1,COUNTBLANK($W33:$AA33)=4),IF(Data!$B33&lt;&gt;"",Scoring!$F$7)+IF(Data!$C33&lt;&gt;"",Scoring!$F$8)+IF(Data!$D33&lt;&gt;"",Scoring!$F$9)+IF(Data!$E33&lt;&gt;"",Scoring!$F$10)+IF(Data!$F33&lt;&gt;"",Scoring!$F$11)+IF(Data!$G33&lt;&gt;"",Scoring!$F$12)+IF(Data!$H33&lt;&gt;"",Scoring!$F$13)+IF(Data!$I33&lt;&gt;"",Scoring!$F$14)+IF(Data!$J33&lt;&gt;"",Scoring!$F$15)+IF(Data!$K33&lt;&gt;"",Scoring!$F$16)+IF(Data!$L33&lt;&gt;"",Scoring!$F$17)+IF(Data!$M33&lt;&gt;"",Scoring!$F$18)+IF(Data!$N33&lt;&gt;"",Scoring!$F$19)+IF(Data!$O33&lt;&gt;"",Scoring!$F$20)+IF(Data!$P33&lt;&gt;"",Scoring!$F$21)+IF(Data!$Q33&lt;&gt;"",Scoring!$F$22)+IF(Data!$R33&lt;&gt;"",Scoring!$F$23)+IF(Data!$S33&lt;&gt;"",Scoring!$F$24)+IF(Data!T33&lt;&gt;"",Scoring!$F$25)+IF(Data!$U33&lt;&gt;"",Scoring!$F$26)+IF(Data!$V33&lt;&gt;"",Scoring!$F$27)+IF(Data!$W33&lt;&gt;"",Scoring!$F$28)+IF(Data!$X33&lt;&gt;"",Scoring!$F$29)+IF(Data!$Y33&lt;&gt;"",Scoring!$F$30)+IF(Data!$Z33&lt;&gt;"",Scoring!$F$31)+IF(Data!$AA33&lt;&gt;"",Scoring!$F$32),"")</f>
        <v/>
      </c>
      <c r="AG33" s="105" t="str">
        <f>IF(AF33&lt;&gt;"",LOOKUP(AF33,Likelihoods!$A$7:$A$107,Likelihoods!D$7:D$107),"")</f>
        <v/>
      </c>
      <c r="AH33" s="108" t="str">
        <f>IF(AND(COUNTBLANK($B33:$E33)=3,COUNTBLANK($F33:$H33)=2,COUNTBLANK($I33:$J33)=1,COUNTBLANK($K33:$L33)=1,COUNTBLANK($M33:$N33)=1,COUNTBLANK($O33:$P33)=1,COUNTBLANK($Q33:$R33)=1,COUNTBLANK($S33:$T33)=1,COUNTBLANK($U33:$V33)=1,COUNTBLANK($W33:$AA33)=4),IF(Data!$B33&lt;&gt;"",Scoring!$G$7)+IF(Data!$C33&lt;&gt;"",Scoring!$G$8)+IF(Data!$D33&lt;&gt;"",Scoring!$G$9)+IF(Data!$E33&lt;&gt;"",Scoring!$G$10)+IF(Data!$F33&lt;&gt;"",Scoring!$G$11)+IF(Data!$G33&lt;&gt;"",Scoring!$G$12)+IF(Data!$H33&lt;&gt;"",Scoring!$G$13)+IF(Data!$I33&lt;&gt;"",Scoring!$G$14)+IF(Data!$J33&lt;&gt;"",Scoring!$G$15)+IF(Data!$K33&lt;&gt;"",Scoring!$G$16)+IF(Data!$L33&lt;&gt;"",Scoring!$G$17)+IF(Data!$M33&lt;&gt;"",Scoring!$G$18)+IF(Data!$N33&lt;&gt;"",Scoring!$G$19)+IF(Data!$O33&lt;&gt;"",Scoring!$G$20)+IF(Data!$P33&lt;&gt;"",Scoring!$G$21)+IF(Data!$Q33&lt;&gt;"",Scoring!$G$22)+IF(Data!$R33&lt;&gt;"",Scoring!$G$23)+IF(Data!$S33&lt;&gt;"",Scoring!$G$24)+IF(Data!T33&lt;&gt;"",Scoring!$G$25)+IF(Data!$U33&lt;&gt;"",Scoring!$G$26)+IF(Data!$V33&lt;&gt;"",Scoring!$G$27)+IF(Data!$W33&lt;&gt;"",Scoring!$G$28)+IF(Data!$X33&lt;&gt;"",Scoring!$G$29)+IF(Data!$Y33&lt;&gt;"",Scoring!$G$30)+IF(Data!$Z33&lt;&gt;"",Scoring!$G$31)+IF(Data!$AA33&lt;&gt;"",Scoring!$G$32),"")</f>
        <v/>
      </c>
      <c r="AI33" s="106" t="str">
        <f>IF(AH33&lt;&gt;"",LOOKUP(AH33,Likelihoods!$A$7:$A$107,Likelihoods!E$7:E$107),"")</f>
        <v/>
      </c>
      <c r="AJ33" s="104" t="str">
        <f>IF(AND(COUNTBLANK($B33:$E33)=3,COUNTBLANK($F33:$H33)=2,COUNTBLANK($I33:$J33)=1,COUNTBLANK($K33:$L33)=1,COUNTBLANK($M33:$N33)=1,COUNTBLANK($O33:$P33)=1,COUNTBLANK($Q33:$R33)=1,COUNTBLANK($S33:$T33)=1,COUNTBLANK($U33:$V33)=1,COUNTBLANK($W33:$AA33)=4),IF(Data!$B33&lt;&gt;"",Scoring!$H$7)+IF(Data!$C33&lt;&gt;"",Scoring!$H$8)+IF(Data!$D33&lt;&gt;"",Scoring!$H$9)+IF(Data!$E33&lt;&gt;"",Scoring!$H$10)+IF(Data!$F33&lt;&gt;"",Scoring!$H$11)+IF(Data!$G33&lt;&gt;"",Scoring!$H$12)+IF(Data!$H33&lt;&gt;"",Scoring!$H$13)+IF(Data!$I33&lt;&gt;"",Scoring!$H$14)+IF(Data!$J33&lt;&gt;"",Scoring!$H$15)+IF(Data!$K33&lt;&gt;"",Scoring!$H$16)+IF(Data!$L33&lt;&gt;"",Scoring!$H$17)+IF(Data!$M33&lt;&gt;"",Scoring!$H$18)+IF(Data!$N33&lt;&gt;"",Scoring!$H$19)+IF(Data!$O33&lt;&gt;"",Scoring!$H$20)+IF(Data!$P33&lt;&gt;"",Scoring!$H$21)+IF(Data!$Q33&lt;&gt;"",Scoring!$H$22)+IF(Data!$R33&lt;&gt;"",Scoring!$H$23)+IF(Data!$S33&lt;&gt;"",Scoring!$H$24)+IF(Data!T33&lt;&gt;"",Scoring!$H$25)+IF(Data!$U33&lt;&gt;"",Scoring!$H$26)+IF(Data!$V33&lt;&gt;"",Scoring!$H$27)+IF(Data!$W33&lt;&gt;"",Scoring!$H$28)+IF(Data!$X33&lt;&gt;"",Scoring!$H$29)+IF(Data!$Y33&lt;&gt;"",Scoring!$H$30)+IF(Data!$Z33&lt;&gt;"",Scoring!$H$31)+IF(Data!$AA33&lt;&gt;"",Scoring!$H$32),"")</f>
        <v/>
      </c>
      <c r="AK33" s="105" t="str">
        <f>IF(AJ33&lt;&gt;"",LOOKUP(AJ33,Likelihoods!$A$7:$A$107,Likelihoods!F$7:F$107),"")</f>
        <v/>
      </c>
      <c r="AL33" s="102" t="str">
        <f>IF(AND(COUNTBLANK($B33:$E33)=3,COUNTBLANK($F33:$H33)=2,COUNTBLANK($I33:$J33)=1,COUNTBLANK($K33:$L33)=1,COUNTBLANK($M33:$N33)=1,COUNTBLANK($O33:$P33)=1,COUNTBLANK($Q33:$R33)=1,COUNTBLANK($S33:$T33)=1,COUNTBLANK($U33:$V33)=1,COUNTBLANK($W33:$AA33)=4),IF(Data!$B33&lt;&gt;"",Scoring!$I$7)+IF(Data!$C33&lt;&gt;"",Scoring!$I$8)+IF(Data!$D33&lt;&gt;"",Scoring!$I$9)+IF(Data!$E33&lt;&gt;"",Scoring!$I$10)+IF(Data!$F33&lt;&gt;"",Scoring!$I$11)+IF(Data!$G33&lt;&gt;"",Scoring!$I$12)+IF(Data!$H33&lt;&gt;"",Scoring!$I$13)+IF(Data!$I33&lt;&gt;"",Scoring!$I$14)+IF(Data!$J33&lt;&gt;"",Scoring!$I$15)+IF(Data!$K33&lt;&gt;"",Scoring!$I$16)+IF(Data!$L33&lt;&gt;"",Scoring!$I$17)+IF(Data!$M33&lt;&gt;"",Scoring!$I$18)+IF(Data!$N33&lt;&gt;"",Scoring!$I$19)+IF(Data!$O33&lt;&gt;"",Scoring!$I$20)+IF(Data!$P33&lt;&gt;"",Scoring!$I$21)+IF(Data!$Q33&lt;&gt;"",Scoring!$I$22)+IF(Data!$R33&lt;&gt;"",Scoring!$I$23)+IF(Data!$S33&lt;&gt;"",Scoring!$I$24)+IF(Data!T33&lt;&gt;"",Scoring!$I$25)+IF(Data!$U33&lt;&gt;"",Scoring!$I$26)+IF(Data!$V33&lt;&gt;"",Scoring!$I$27)+IF(Data!$W33&lt;&gt;"",Scoring!$I$28)+IF(Data!$X33&lt;&gt;"",Scoring!$I$29)+IF(Data!$Y33&lt;&gt;"",Scoring!$I$30)+IF(Data!$Z33&lt;&gt;"",Scoring!$I$31)+IF(Data!$AA33&lt;&gt;"",Scoring!$I$32),"")</f>
        <v/>
      </c>
      <c r="AM33" s="107" t="str">
        <f>IF(AL33&lt;&gt;"",LOOKUP(AL33,Likelihoods!$A$7:$A$107,Likelihoods!G$7:G$107),"")</f>
        <v/>
      </c>
      <c r="AN33" s="281" t="str">
        <f>IF(AND(COUNTBLANK($B33:$E33)=3,COUNTBLANK($F33:$H33)=2,COUNTBLANK($I33:$J33)=1,COUNTBLANK($K33:$L33)=1,COUNTBLANK($M33:$N33)=1,COUNTBLANK($O33:$P33)=1,COUNTBLANK($Q33:$R33)=1,COUNTBLANK($S33:$T33)=1,COUNTBLANK($U33:$V33)=1,COUNTBLANK($W33:$AA33)=4),IF(Data!$B33&lt;&gt;"",Scoring!$J$7)+IF(Data!$C33&lt;&gt;"",Scoring!$J$8)+IF(Data!$D33&lt;&gt;"",Scoring!$J$9)+IF(Data!$E33&lt;&gt;"",Scoring!$J$10)+IF(Data!$F33&lt;&gt;"",Scoring!$J$11)+IF(Data!$G33&lt;&gt;"",Scoring!$J$12)+IF(Data!$H33&lt;&gt;"",Scoring!$J$13)+IF(Data!$I33&lt;&gt;"",Scoring!$J$14)+IF(Data!$J33&lt;&gt;"",Scoring!$J$15)+IF(Data!$K33&lt;&gt;"",Scoring!$J$16)+IF(Data!$L33&lt;&gt;"",Scoring!$J$17)+IF(Data!$M33&lt;&gt;"",Scoring!$J$18)+IF(Data!$N33&lt;&gt;"",Scoring!$J$19)+IF(Data!$O33&lt;&gt;"",Scoring!$J$20)+IF(Data!$P33&lt;&gt;"",Scoring!$J$21)+IF(Data!$Q33&lt;&gt;"",Scoring!$J$22)+IF(Data!$R33&lt;&gt;"",Scoring!$J$23)+IF(Data!$S33&lt;&gt;"",Scoring!$J$24)+IF(Data!AF33&lt;&gt;"",Scoring!$J$25)+IF(Data!$U33&lt;&gt;"",Scoring!$J$26)+IF(Data!$V33&lt;&gt;"",Scoring!$J$27)+IF(Data!$W33&lt;&gt;"",Scoring!$J$28)+IF(Data!$X33&lt;&gt;"",Scoring!$J$29)+IF(Data!$Y33&lt;&gt;"",Scoring!$J$30)+IF(Data!$Z33&lt;&gt;"",Scoring!$J$31)+IF(Data!$AA33&lt;&gt;"",Scoring!$J$32),"")</f>
        <v/>
      </c>
      <c r="AO33" s="276" t="str">
        <f>IF(AN33&lt;&gt;"",LOOKUP(AN33,Likelihoods!$A$7:$A$107,Likelihoods!H$7:H$107),"")</f>
        <v/>
      </c>
      <c r="AP33" s="264" t="str">
        <f>IF(AND(COUNTBLANK($B33:$E33)=3,COUNTBLANK($F33:$H33)=2,COUNTBLANK($I33:$J33)=1,COUNTBLANK($K33:$L33)=1,COUNTBLANK($M33:$N33)=1,COUNTBLANK($O33:$P33)=1,COUNTBLANK($Q33:$R33)=1,COUNTBLANK($S33:$T33)=1,COUNTBLANK($U33:$V33)=1,COUNTBLANK($W33:$AA33)=4),IF(Data!$B33&lt;&gt;"",Scoring!$K$7)+IF(Data!$C33&lt;&gt;"",Scoring!$K$8)+IF(Data!$D33&lt;&gt;"",Scoring!$K$9)+IF(Data!$E33&lt;&gt;"",Scoring!$K$10)+IF(Data!$F33&lt;&gt;"",Scoring!$K$11)+IF(Data!$G33&lt;&gt;"",Scoring!$K$12)+IF(Data!$H33&lt;&gt;"",Scoring!$K$13)+IF(Data!$I33&lt;&gt;"",Scoring!$K$14)+IF(Data!$J33&lt;&gt;"",Scoring!$K$15)+IF(Data!$K33&lt;&gt;"",Scoring!$K$16)+IF(Data!$L33&lt;&gt;"",Scoring!$K$17)+IF(Data!$M33&lt;&gt;"",Scoring!$K$18)+IF(Data!$N33&lt;&gt;"",Scoring!$K$19)+IF(Data!$O33&lt;&gt;"",Scoring!$K$20)+IF(Data!$P33&lt;&gt;"",Scoring!$K$21)+IF(Data!$Q33&lt;&gt;"",Scoring!$K$22)+IF(Data!$R33&lt;&gt;"",Scoring!$K$23)+IF(Data!$S33&lt;&gt;"",Scoring!$K$24)+IF(Data!AH33&lt;&gt;"",Scoring!$K$25)+IF(Data!$U33&lt;&gt;"",Scoring!$K$26)+IF(Data!$V33&lt;&gt;"",Scoring!$K$27)+IF(Data!$W33&lt;&gt;"",Scoring!$K$28)+IF(Data!$X33&lt;&gt;"",Scoring!$K$29)+IF(Data!$Y33&lt;&gt;"",Scoring!$K$30)+IF(Data!$Z33&lt;&gt;"",Scoring!$K$31)+IF(Data!$AA33&lt;&gt;"",Scoring!$K$32),"")</f>
        <v/>
      </c>
      <c r="AQ33" s="107" t="str">
        <f>IF(AP33&lt;&gt;"",LOOKUP(AP33,Likelihoods!$A$7:$A$107,Likelihoods!I$7:I$107),"")</f>
        <v/>
      </c>
      <c r="AR33" s="281" t="str">
        <f>IF(AND(COUNTBLANK($B33:$E33)=3,COUNTBLANK($F33:$H33)=2,COUNTBLANK($I33:$J33)=1,COUNTBLANK($K33:$L33)=1,COUNTBLANK($M33:$N33)=1,COUNTBLANK($O33:$P33)=1,COUNTBLANK($Q33:$R33)=1,COUNTBLANK($S33:$T33)=1,COUNTBLANK($U33:$V33)=1,COUNTBLANK($W33:$AA33)=4),IF(Data!$B33&lt;&gt;"",Scoring!$L$7)+IF(Data!$C33&lt;&gt;"",Scoring!$L$8)+IF(Data!$D33&lt;&gt;"",Scoring!$L$9)+IF(Data!$E33&lt;&gt;"",Scoring!$L$10)+IF(Data!$F33&lt;&gt;"",Scoring!$L$11)+IF(Data!$G33&lt;&gt;"",Scoring!$L$12)+IF(Data!$H33&lt;&gt;"",Scoring!$L$13)+IF(Data!$I33&lt;&gt;"",Scoring!$L$14)+IF(Data!$J33&lt;&gt;"",Scoring!$L$15)+IF(Data!$K33&lt;&gt;"",Scoring!$L$16)+IF(Data!$L33&lt;&gt;"",Scoring!$L$17)+IF(Data!$M33&lt;&gt;"",Scoring!$L$18)+IF(Data!$N33&lt;&gt;"",Scoring!$L$19)+IF(Data!$O33&lt;&gt;"",Scoring!$L$20)+IF(Data!$P33&lt;&gt;"",Scoring!$L$21)+IF(Data!$Q33&lt;&gt;"",Scoring!$L$22)+IF(Data!$R33&lt;&gt;"",Scoring!$L$23)+IF(Data!$S33&lt;&gt;"",Scoring!$L$24)+IF(Data!AJ33&lt;&gt;"",Scoring!$L$25)+IF(Data!$U33&lt;&gt;"",Scoring!$L$26)+IF(Data!$V33&lt;&gt;"",Scoring!$L$27)+IF(Data!$W33&lt;&gt;"",Scoring!$L$28)+IF(Data!$X33&lt;&gt;"",Scoring!$L$29)+IF(Data!$Y33&lt;&gt;"",Scoring!$L$30)+IF(Data!$Z33&lt;&gt;"",Scoring!$L$31)+IF(Data!$AA33&lt;&gt;"",Scoring!$L$32),"")</f>
        <v/>
      </c>
      <c r="AS33" s="105" t="str">
        <f>IF(AR33&lt;&gt;"",LOOKUP(AR33,Likelihoods!$A$7:$A$107,Likelihoods!J$7:J$107),"")</f>
        <v/>
      </c>
      <c r="AT33" s="108" t="str">
        <f>IF(AND(COUNTBLANK($B33:$E33)=3,COUNTBLANK($F33:$H33)=2,COUNTBLANK($I33:$J33)=1,COUNTBLANK($K33:$L33)=1,COUNTBLANK($M33:$N33)=1,COUNTBLANK($O33:$P33)=1,COUNTBLANK($Q33:$R33)=1,COUNTBLANK($S33:$T33)=1,COUNTBLANK($U33:$V33)=1,COUNTBLANK($W33:$AA33)=4),IF(Data!$B33&lt;&gt;"",Scoring!$M$7)+IF(Data!$C33&lt;&gt;"",Scoring!$M$8)+IF(Data!$D33&lt;&gt;"",Scoring!$M$9)+IF(Data!$E33&lt;&gt;"",Scoring!$M$10)+IF(Data!$F33&lt;&gt;"",Scoring!$M$11)+IF(Data!$G33&lt;&gt;"",Scoring!$M$12)+IF(Data!$H33&lt;&gt;"",Scoring!$M$13)+IF(Data!$I33&lt;&gt;"",Scoring!$M$14)+IF(Data!$J33&lt;&gt;"",Scoring!$M$15)+IF(Data!$K33&lt;&gt;"",Scoring!$M$16)+IF(Data!$L33&lt;&gt;"",Scoring!$M$17)+IF(Data!$M33&lt;&gt;"",Scoring!$M$18)+IF(Data!$N33&lt;&gt;"",Scoring!$M$19)+IF(Data!$O33&lt;&gt;"",Scoring!$M$20)+IF(Data!$P33&lt;&gt;"",Scoring!$M$21)+IF(Data!$Q33&lt;&gt;"",Scoring!$M$22)+IF(Data!$R33&lt;&gt;"",Scoring!$M$23)+IF(Data!$S33&lt;&gt;"",Scoring!$M$24)+IF(Data!T33&lt;&gt;"",Scoring!$M$25)+IF(Data!$U33&lt;&gt;"",Scoring!$M$26)+IF(Data!$V33&lt;&gt;"",Scoring!$M$27)+IF(Data!$W33&lt;&gt;"",Scoring!$M$28)+IF(Data!$X33&lt;&gt;"",Scoring!$M$29)+IF(Data!$Y33&lt;&gt;"",Scoring!$M$30)+IF(Data!$Z33&lt;&gt;"",Scoring!$M$31)+IF(Data!$AA33&lt;&gt;"",Scoring!$M$32),"")</f>
        <v/>
      </c>
      <c r="AU33" s="105" t="str">
        <f>IF(AT33&lt;&gt;"",LOOKUP(AT33,Likelihoods!$A$7:$A$107,Likelihoods!K$7:K$107),"")</f>
        <v/>
      </c>
      <c r="AV33" s="108" t="str">
        <f>IF(AND(COUNTBLANK($B33:$E33)=3,COUNTBLANK($F33:$H33)=2,COUNTBLANK($I33:$J33)=1,COUNTBLANK($K33:$L33)=1,COUNTBLANK($M33:$N33)=1,COUNTBLANK($O33:$P33)=1,COUNTBLANK($Q33:$R33)=1,COUNTBLANK($S33:$T33)=1,COUNTBLANK($U33:$V33)=1,COUNTBLANK($W33:$AA33)=4),IF(Data!$B33&lt;&gt;"",Scoring!$N$7)+IF(Data!$C33&lt;&gt;"",Scoring!$N$8)+IF(Data!$D33&lt;&gt;"",Scoring!$N$9)+IF(Data!$E33&lt;&gt;"",Scoring!$N$10)+IF(Data!$F33&lt;&gt;"",Scoring!$N$11)+IF(Data!$G33&lt;&gt;"",Scoring!$N$12)+IF(Data!$H33&lt;&gt;"",Scoring!$N$13)+IF(Data!$I33&lt;&gt;"",Scoring!$N$14)+IF(Data!$J33&lt;&gt;"",Scoring!$N$15)+IF(Data!$K33&lt;&gt;"",Scoring!$N$16)+IF(Data!$L33&lt;&gt;"",Scoring!$N$17)+IF(Data!$M33&lt;&gt;"",Scoring!$N$18)+IF(Data!$N33&lt;&gt;"",Scoring!$N$19)+IF(Data!$O33&lt;&gt;"",Scoring!$N$20)+IF(Data!$P33&lt;&gt;"",Scoring!$N$21)+IF(Data!$Q33&lt;&gt;"",Scoring!$N$22)+IF(Data!$R33&lt;&gt;"",Scoring!$N$23)+IF(Data!$S33&lt;&gt;"",Scoring!$N$24)+IF(Data!T33&lt;&gt;"",Scoring!$N$25)+IF(Data!$U33&lt;&gt;"",Scoring!$N$26)+IF(Data!$V33&lt;&gt;"",Scoring!$N$27)+IF(Data!$W33&lt;&gt;"",Scoring!$N$28)+IF(Data!$X33&lt;&gt;"",Scoring!$N$29)+IF(Data!$Y33&lt;&gt;"",Scoring!$N$30)+IF(Data!$Z33&lt;&gt;"",Scoring!$N$31)+IF(Data!$AA33&lt;&gt;"",Scoring!$N$32),"")</f>
        <v/>
      </c>
      <c r="AW33" s="106" t="str">
        <f>IF(AV33&lt;&gt;"",LOOKUP(AV33,Likelihoods!$A$7:$A$107,Likelihoods!L$7:L$107),"")</f>
        <v/>
      </c>
      <c r="AX33" s="104" t="str">
        <f>IF(AND(COUNTBLANK($B33:$E33)=3,COUNTBLANK($F33:$H33)=2,COUNTBLANK($I33:$J33)=1,COUNTBLANK($K33:$L33)=1,COUNTBLANK($M33:$N33)=1,COUNTBLANK($O33:$P33)=1,COUNTBLANK($Q33:$R33)=1,COUNTBLANK($S33:$T33)=1,COUNTBLANK($U33:$V33)=1,COUNTBLANK($W33:$AA33)=4),IF(Data!$B33&lt;&gt;"",Scoring!$O$7)+IF(Data!$C33&lt;&gt;"",Scoring!$O$8)+IF(Data!$D33&lt;&gt;"",Scoring!$O$9)+IF(Data!$E33&lt;&gt;"",Scoring!$O$10)+IF(Data!$F33&lt;&gt;"",Scoring!$O$11)+IF(Data!$G33&lt;&gt;"",Scoring!$O$12)+IF(Data!$H33&lt;&gt;"",Scoring!$O$13)+IF(Data!$I33&lt;&gt;"",Scoring!$O$14)+IF(Data!$J33&lt;&gt;"",Scoring!$O$15)+IF(Data!$K33&lt;&gt;"",Scoring!$O$16)+IF(Data!$L33&lt;&gt;"",Scoring!$O$17)+IF(Data!$M33&lt;&gt;"",Scoring!$O$18)+IF(Data!$N33&lt;&gt;"",Scoring!$O$19)+IF(Data!$O33&lt;&gt;"",Scoring!$O$20)+IF(Data!$P33&lt;&gt;"",Scoring!$O$21)+IF(Data!$Q33&lt;&gt;"",Scoring!$O$22)+IF(Data!$R33&lt;&gt;"",Scoring!$O$23)+IF(Data!$S33&lt;&gt;"",Scoring!$O$24)+IF(Data!T33&lt;&gt;"",Scoring!$O$25)+IF(Data!$U33&lt;&gt;"",Scoring!$O$26)+IF(Data!$V33&lt;&gt;"",Scoring!$O$27)+IF(Data!$W33&lt;&gt;"",Scoring!$O$28)+IF(Data!$X33&lt;&gt;"",Scoring!$O$29)+IF(Data!$Y33&lt;&gt;"",Scoring!$O$30)+IF(Data!$Z33&lt;&gt;"",Scoring!$O$31)+IF(Data!$AA33&lt;&gt;"",Scoring!$O$32),"")</f>
        <v/>
      </c>
      <c r="AY33" s="107" t="str">
        <f>IF(AX33&lt;&gt;"",LOOKUP(AX33,Likelihoods!$A$7:$A$107,Likelihoods!M$7:M$107),"")</f>
        <v/>
      </c>
      <c r="AZ33" s="108" t="str">
        <f>IF(AND(COUNTBLANK($B33:$E33)=3,COUNTBLANK($F33:$H33)=2,COUNTBLANK($I33:$J33)=1,COUNTBLANK($K33:$L33)=1,COUNTBLANK($M33:$N33)=1,COUNTBLANK($O33:$P33)=1,COUNTBLANK($Q33:$R33)=1,COUNTBLANK($S33:$T33)=1,COUNTBLANK($U33:$V33)=1,COUNTBLANK($W33:$AA33)=4),IF(Data!$B33&lt;&gt;"",Scoring!$P$7)+IF(Data!$C33&lt;&gt;"",Scoring!$P$8)+IF(Data!$D33&lt;&gt;"",Scoring!$P$9)+IF(Data!$E33&lt;&gt;"",Scoring!$P$10)+IF(Data!$F33&lt;&gt;"",Scoring!$P$11)+IF(Data!$G33&lt;&gt;"",Scoring!$P$12)+IF(Data!$H33&lt;&gt;"",Scoring!$P$13)+IF(Data!$I33&lt;&gt;"",Scoring!$P$14)+IF(Data!$J33&lt;&gt;"",Scoring!$P$15)+IF(Data!$K33&lt;&gt;"",Scoring!$P$16)+IF(Data!$L33&lt;&gt;"",Scoring!$P$17)+IF(Data!$M33&lt;&gt;"",Scoring!$P$18)+IF(Data!$N33&lt;&gt;"",Scoring!$P$19)+IF(Data!$O33&lt;&gt;"",Scoring!$P$20)+IF(Data!$P33&lt;&gt;"",Scoring!$P$21)+IF(Data!$Q33&lt;&gt;"",Scoring!$P$22)+IF(Data!$R33&lt;&gt;"",Scoring!$P$23)+IF(Data!$S33&lt;&gt;"",Scoring!$P$24)+IF(Data!T33&lt;&gt;"",Scoring!$P$25)+IF(Data!$U33&lt;&gt;"",Scoring!$P$26)+IF(Data!$V33&lt;&gt;"",Scoring!$P$27)+IF(Data!$W33&lt;&gt;"",Scoring!$P$28)+IF(Data!$X33&lt;&gt;"",Scoring!$P$29)+IF(Data!$Y33&lt;&gt;"",Scoring!$P$30)+IF(Data!$Z33&lt;&gt;"",Scoring!$P$31)+IF(Data!$AA33&lt;&gt;"",Scoring!$P$32),"")</f>
        <v/>
      </c>
      <c r="BA33" s="105" t="str">
        <f>IF(AZ33&lt;&gt;"",LOOKUP(AZ33,Likelihoods!$A$7:$A$107,Likelihoods!N$7:N$107),"")</f>
        <v/>
      </c>
      <c r="BB33" s="102" t="str">
        <f>IF(AND(COUNTBLANK($B33:$E33)=3,COUNTBLANK($F33:$H33)=2,COUNTBLANK($I33:$J33)=1,COUNTBLANK($K33:$L33)=1,COUNTBLANK($M33:$N33)=1,COUNTBLANK($O33:$P33)=1,COUNTBLANK($Q33:$R33)=1,COUNTBLANK($S33:$T33)=1,COUNTBLANK($U33:$V33)=1,COUNTBLANK($W33:$AA33)=4),IF(Data!$B33&lt;&gt;"",Scoring!$Q$7)+IF(Data!$C33&lt;&gt;"",Scoring!$Q$8)+IF(Data!$D33&lt;&gt;"",Scoring!$Q$9)+IF(Data!$E33&lt;&gt;"",Scoring!$Q$10)+IF(Data!$F33&lt;&gt;"",Scoring!$Q$11)+IF(Data!$G33&lt;&gt;"",Scoring!$Q$12)+IF(Data!$H33&lt;&gt;"",Scoring!$Q$13)+IF(Data!$I33&lt;&gt;"",Scoring!$Q$14)+IF(Data!$J33&lt;&gt;"",Scoring!$Q$15)+IF(Data!$K33&lt;&gt;"",Scoring!$Q$16)+IF(Data!$L33&lt;&gt;"",Scoring!$Q$17)+IF(Data!$M33&lt;&gt;"",Scoring!$Q$18)+IF(Data!$N33&lt;&gt;"",Scoring!$Q$19)+IF(Data!$O33&lt;&gt;"",Scoring!$Q$20)+IF(Data!$P33&lt;&gt;"",Scoring!$Q$21)+IF(Data!$Q33&lt;&gt;"",Scoring!$Q$22)+IF(Data!$R33&lt;&gt;"",Scoring!$Q$23)+IF(Data!$S33&lt;&gt;"",Scoring!$Q$24)+IF(Data!T33&lt;&gt;"",Scoring!$Q$25)+IF(Data!$U33&lt;&gt;"",Scoring!$Q$26)+IF(Data!$V33&lt;&gt;"",Scoring!$Q$27)+IF(Data!$W33&lt;&gt;"",Scoring!$Q$28)+IF(Data!$X33&lt;&gt;"",Scoring!$Q$29)+IF(Data!$Y33&lt;&gt;"",Scoring!$Q$30)+IF(Data!$Z33&lt;&gt;"",Scoring!$Q$31)+IF(Data!$AA33&lt;&gt;"",Scoring!$Q$32),"")</f>
        <v/>
      </c>
      <c r="BC33" s="107" t="str">
        <f>IF(BB33&lt;&gt;"",LOOKUP(BB33,Likelihoods!$A$7:$A$107,Likelihoods!O$7:O$107),"")</f>
        <v/>
      </c>
      <c r="BD33" s="104" t="str">
        <f>IF(AND(COUNTBLANK($B33:$E33)=3,COUNTBLANK($F33:$H33)=2,COUNTBLANK($I33:$J33)=1,COUNTBLANK($K33:$L33)=1,COUNTBLANK($M33:$N33)=1,COUNTBLANK($O33:$P33)=1,COUNTBLANK($Q33:$R33)=1,COUNTBLANK($S33:$T33)=1,COUNTBLANK($U33:$V33)=1,COUNTBLANK($W33:$AA33)=4),IF(Data!$B33&lt;&gt;"",Scoring!$R$7)+IF(Data!$C33&lt;&gt;"",Scoring!$R$8)+IF(Data!$D33&lt;&gt;"",Scoring!$R$9)+IF(Data!$E33&lt;&gt;"",Scoring!$R$10)+IF(Data!$F33&lt;&gt;"",Scoring!$R$11)+IF(Data!$G33&lt;&gt;"",Scoring!$R$12)+IF(Data!$H33&lt;&gt;"",Scoring!$R$13)+IF(Data!$I33&lt;&gt;"",Scoring!$R$14)+IF(Data!$J33&lt;&gt;"",Scoring!$R$15)+IF(Data!$K33&lt;&gt;"",Scoring!$R$16)+IF(Data!$L33&lt;&gt;"",Scoring!$R$17)+IF(Data!$M33&lt;&gt;"",Scoring!$R$18)+IF(Data!$N33&lt;&gt;"",Scoring!$R$19)+IF(Data!$O33&lt;&gt;"",Scoring!$R$20)+IF(Data!$P33&lt;&gt;"",Scoring!$R$21)+IF(Data!$Q33&lt;&gt;"",Scoring!$R$22)+IF(Data!$R33&lt;&gt;"",Scoring!$R$23)+IF(Data!$S33&lt;&gt;"",Scoring!$R$24)+IF(Data!T33&lt;&gt;"",Scoring!$R$25)+IF(Data!$U33&lt;&gt;"",Scoring!$R$26)+IF(Data!$V33&lt;&gt;"",Scoring!$R$27)+IF(Data!$W33&lt;&gt;"",Scoring!$R$28)+IF(Data!$X33&lt;&gt;"",Scoring!$R$29)+IF(Data!$Y33&lt;&gt;"",Scoring!$R$30)+IF(Data!$Z33&lt;&gt;"",Scoring!$R$31)+IF(Data!$AA33&lt;&gt;"",Scoring!$R$32),"")</f>
        <v/>
      </c>
      <c r="BE33" s="105" t="str">
        <f>IF(BD33&lt;&gt;"",LOOKUP(BD33,Likelihoods!$A$7:$A$107,Likelihoods!P$7:P$107),"")</f>
        <v/>
      </c>
      <c r="BF33" s="102" t="str">
        <f>IF(AND(COUNTBLANK($B33:$E33)=3,COUNTBLANK($F33:$H33)=2,COUNTBLANK($I33:$J33)=1,COUNTBLANK($K33:$L33)=1,COUNTBLANK($M33:$N33)=1,COUNTBLANK($O33:$P33)=1,COUNTBLANK($Q33:$R33)=1,COUNTBLANK($S33:$T33)=1,COUNTBLANK($U33:$V33)=1,COUNTBLANK($W33:$AA33)=4),IF(Data!$B33&lt;&gt;"",Scoring!$S$7)+IF(Data!$C33&lt;&gt;"",Scoring!$S$8)+IF(Data!$D33&lt;&gt;"",Scoring!$S$9)+IF(Data!$E33&lt;&gt;"",Scoring!$S$10)+IF(Data!$F33&lt;&gt;"",Scoring!$S$11)+IF(Data!$G33&lt;&gt;"",Scoring!$S$12)+IF(Data!$H33&lt;&gt;"",Scoring!$S$13)+IF(Data!$I33&lt;&gt;"",Scoring!$S$14)+IF(Data!$J33&lt;&gt;"",Scoring!$S$15)+IF(Data!$K33&lt;&gt;"",Scoring!$S$16)+IF(Data!$L33&lt;&gt;"",Scoring!$S$17)+IF(Data!$M33&lt;&gt;"",Scoring!$S$18)+IF(Data!$N33&lt;&gt;"",Scoring!$S$19)+IF(Data!$O33&lt;&gt;"",Scoring!$S$20)+IF(Data!$P33&lt;&gt;"",Scoring!$S$21)+IF(Data!$Q33&lt;&gt;"",Scoring!$S$22)+IF(Data!$R33&lt;&gt;"",Scoring!$S$23)+IF(Data!$S33&lt;&gt;"",Scoring!$S$24)+IF(Data!T33&lt;&gt;"",Scoring!$S$25)+IF(Data!$U33&lt;&gt;"",Scoring!$S$26)+IF(Data!$V33&lt;&gt;"",Scoring!$S$27)+IF(Data!$W33&lt;&gt;"",Scoring!$S$28)+IF(Data!$X33&lt;&gt;"",Scoring!$S$29)+IF(Data!$Y33&lt;&gt;"",Scoring!$S$30)+IF(Data!$Z33&lt;&gt;"",Scoring!$S$31)+IF(Data!$AA33&lt;&gt;"",Scoring!$S$32),"")</f>
        <v/>
      </c>
      <c r="BG33" s="107" t="str">
        <f>IF(BF33&lt;&gt;"",LOOKUP(BF33,Likelihoods!$A$7:$A$107,Likelihoods!Q$7:Q$107),"")</f>
        <v/>
      </c>
      <c r="BH33" s="108" t="str">
        <f>IF(AND(COUNTBLANK($B33:$E33)=3,COUNTBLANK($F33:$H33)=2,COUNTBLANK($I33:$J33)=1,COUNTBLANK($K33:$L33)=1,COUNTBLANK($M33:$N33)=1,COUNTBLANK($O33:$P33)=1,COUNTBLANK($Q33:$R33)=1,COUNTBLANK($S33:$T33)=1,COUNTBLANK($U33:$V33)=1,COUNTBLANK($W33:$AA33)=4),IF(Data!$B33&lt;&gt;"",Scoring!$T$7)+IF(Data!$C33&lt;&gt;"",Scoring!$T$8)+IF(Data!$D33&lt;&gt;"",Scoring!$T$9)+IF(Data!$E33&lt;&gt;"",Scoring!$T$10)+IF(Data!$F33&lt;&gt;"",Scoring!$T$11)+IF(Data!$G33&lt;&gt;"",Scoring!$T$12)+IF(Data!$H33&lt;&gt;"",Scoring!$T$13)+IF(Data!$I33&lt;&gt;"",Scoring!$T$14)+IF(Data!$J33&lt;&gt;"",Scoring!$T$15)+IF(Data!$K33&lt;&gt;"",Scoring!$T$16)+IF(Data!$L33&lt;&gt;"",Scoring!$T$17)+IF(Data!$M33&lt;&gt;"",Scoring!$T$18)+IF(Data!$N33&lt;&gt;"",Scoring!$T$19)+IF(Data!$O33&lt;&gt;"",Scoring!$T$20)+IF(Data!$P33&lt;&gt;"",Scoring!$T$21)+IF(Data!$Q33&lt;&gt;"",Scoring!$T$22)+IF(Data!$R33&lt;&gt;"",Scoring!$T$23)+IF(Data!$S33&lt;&gt;"",Scoring!$T$24)+IF(Data!T33&lt;&gt;"",Scoring!$T$25)+IF(Data!$U33&lt;&gt;"",Scoring!$T$26)+IF(Data!$V33&lt;&gt;"",Scoring!$T$27)+IF(Data!$W33&lt;&gt;"",Scoring!$T$28)+IF(Data!$X33&lt;&gt;"",Scoring!$T$29)+IF(Data!$Y33&lt;&gt;"",Scoring!$T$30)+IF(Data!$Z33&lt;&gt;"",Scoring!$T$31)+IF(Data!$AA33&lt;&gt;"",Scoring!$T$32),"")</f>
        <v/>
      </c>
      <c r="BI33" s="105" t="str">
        <f>IF(BH33&lt;&gt;"",LOOKUP(BH33,Likelihoods!$A$7:$A$107,Likelihoods!R$7:R$107),"")</f>
        <v/>
      </c>
      <c r="BJ33" s="108" t="str">
        <f>IF(AND(COUNTBLANK($B33:$E33)=3,COUNTBLANK($F33:$H33)=2,COUNTBLANK($I33:$J33)=1,COUNTBLANK($K33:$L33)=1,COUNTBLANK($M33:$N33)=1,COUNTBLANK($O33:$P33)=1,COUNTBLANK($Q33:$R33)=1,COUNTBLANK($S33:$T33)=1,COUNTBLANK($U33:$V33)=1,COUNTBLANK($W33:$AA33)=4),IF(Data!$B33&lt;&gt;"",Scoring!$U$7)+IF(Data!$C33&lt;&gt;"",Scoring!$U$8)+IF(Data!$D33&lt;&gt;"",Scoring!$U$9)+IF(Data!$E33&lt;&gt;"",Scoring!$U$10)+IF(Data!$F33&lt;&gt;"",Scoring!$U$11)+IF(Data!$G33&lt;&gt;"",Scoring!$U$12)+IF(Data!$H33&lt;&gt;"",Scoring!$U$13)+IF(Data!$I33&lt;&gt;"",Scoring!$U$14)+IF(Data!$J33&lt;&gt;"",Scoring!$U$15)+IF(Data!$K33&lt;&gt;"",Scoring!$U$16)+IF(Data!$L33&lt;&gt;"",Scoring!$U$17)+IF(Data!$M33&lt;&gt;"",Scoring!$U$18)+IF(Data!$N33&lt;&gt;"",Scoring!$U$19)+IF(Data!$O33&lt;&gt;"",Scoring!$U$20)+IF(Data!$P33&lt;&gt;"",Scoring!$U$21)+IF(Data!$Q33&lt;&gt;"",Scoring!$U$22)+IF(Data!$R33&lt;&gt;"",Scoring!$U$23)+IF(Data!$S33&lt;&gt;"",Scoring!$U$24)+IF(Data!T33&lt;&gt;"",Scoring!$U$25)+IF(Data!$U33&lt;&gt;"",Scoring!$U$26)+IF(Data!$V33&lt;&gt;"",Scoring!$U$27)+IF(Data!$W33&lt;&gt;"",Scoring!$U$28)+IF(Data!$X33&lt;&gt;"",Scoring!$U$29)+IF(Data!$Y33&lt;&gt;"",Scoring!$U$30)+IF(Data!$Z33&lt;&gt;"",Scoring!$U$31)+IF(Data!$AA33&lt;&gt;"",Scoring!$U$32),"")</f>
        <v/>
      </c>
      <c r="BK33" s="106" t="str">
        <f>IF(BJ33&lt;&gt;"",LOOKUP(BJ33,Likelihoods!$A$7:$A$107,Likelihoods!S$7:S$107),"")</f>
        <v/>
      </c>
      <c r="BL33" s="8"/>
      <c r="BM33" s="8"/>
      <c r="BN33" s="8"/>
      <c r="BO33" s="8"/>
      <c r="BP33" s="8"/>
      <c r="BQ33" s="8"/>
      <c r="BR33" s="8"/>
      <c r="BS33" s="8"/>
      <c r="BT33" s="8"/>
      <c r="BU33" s="8"/>
      <c r="BV33" s="8"/>
      <c r="BW33" s="8"/>
      <c r="BX33" s="8"/>
      <c r="BY33" s="8"/>
    </row>
    <row r="34" spans="1:77" ht="14.25" x14ac:dyDescent="0.2">
      <c r="A34" s="68"/>
      <c r="B34" s="101"/>
      <c r="C34" s="109"/>
      <c r="D34" s="102"/>
      <c r="E34" s="102"/>
      <c r="F34" s="101"/>
      <c r="G34" s="102"/>
      <c r="H34" s="103"/>
      <c r="I34" s="102"/>
      <c r="J34" s="102"/>
      <c r="K34" s="101"/>
      <c r="L34" s="103"/>
      <c r="M34" s="102"/>
      <c r="N34" s="103"/>
      <c r="O34" s="101"/>
      <c r="P34" s="103"/>
      <c r="Q34" s="102"/>
      <c r="R34" s="102"/>
      <c r="S34" s="101"/>
      <c r="T34" s="103"/>
      <c r="U34" s="101"/>
      <c r="V34" s="103"/>
      <c r="W34" s="102"/>
      <c r="X34" s="102"/>
      <c r="Y34" s="102"/>
      <c r="Z34" s="102"/>
      <c r="AA34" s="102"/>
      <c r="AB34" s="104" t="str">
        <f>IF(AND(COUNTBLANK($B34:$E34)=3,COUNTBLANK($F34:$H34)=2,COUNTBLANK($I34:$J34)=1,COUNTBLANK($K34:$L34)=1,COUNTBLANK($M34:$N34)=1,COUNTBLANK($O34:$P34)=1,COUNTBLANK($Q34:$R34)=1,COUNTBLANK($S34:$T34)=1,COUNTBLANK($U34:$V34)=1,COUNTBLANK($W34:$AA34)=4),IF(Data!$B34&lt;&gt;"",Scoring!$D$7)+IF(Data!$C34&lt;&gt;"",Scoring!$D$8)+IF(Data!$D34&lt;&gt;"",Scoring!$D$9)+IF(Data!$E34&lt;&gt;"",Scoring!$D$10)+IF(Data!$F34&lt;&gt;"",Scoring!$D$11)+IF(Data!$G34&lt;&gt;"",Scoring!$D$12)+IF(Data!$H34&lt;&gt;"",Scoring!$D$13)+IF(Data!$I34&lt;&gt;"",Scoring!$D$14)+IF(Data!$J34&lt;&gt;"",Scoring!$D$15)+IF(Data!$K34&lt;&gt;"",Scoring!$D$16)+IF(Data!$L34&lt;&gt;"",Scoring!$D$17)+IF(Data!$M34&lt;&gt;"",Scoring!$D$18)+IF(Data!$N34&lt;&gt;"",Scoring!$D$19)+IF(Data!$O34&lt;&gt;"",Scoring!$D$20)+IF(Data!$P34&lt;&gt;"",Scoring!$D$21)+IF(Data!$Q34&lt;&gt;"",Scoring!$D$22)+IF(Data!$R34&lt;&gt;"",Scoring!$D$23)+IF(Data!$S34&lt;&gt;"",Scoring!$D$24)+IF(Data!T34&lt;&gt;"",Scoring!$D$25)+IF(Data!$U34&lt;&gt;"",Scoring!$D$26)+IF(Data!$V34&lt;&gt;"",Scoring!$D$27)+IF(Data!$W34&lt;&gt;"",Scoring!$D$28)+IF(Data!$X34&lt;&gt;"",Scoring!$D$29)+IF(Data!$Y34&lt;&gt;"",Scoring!$D$30)+IF(Data!$Z34&lt;&gt;"",Scoring!$D$31)+IF(Data!$AA34&lt;&gt;"",Scoring!$D$32),"")</f>
        <v/>
      </c>
      <c r="AC34" s="105" t="str">
        <f>IF(AB34&lt;&gt;"",LOOKUP(AB34,Likelihoods!$A$7:$A$107,Likelihoods!B$7:B$107),"")</f>
        <v/>
      </c>
      <c r="AD34" s="264" t="str">
        <f>IF(AND(COUNTBLANK($B34:$E34)=3,COUNTBLANK($F34:$H34)=2,COUNTBLANK($I34:$J34)=1,COUNTBLANK($K34:$L34)=1,COUNTBLANK($M34:$N34)=1,COUNTBLANK($O34:$P34)=1,COUNTBLANK($Q34:$R34)=1,COUNTBLANK($S34:$T34)=1,COUNTBLANK($U34:$V34)=1,COUNTBLANK($W34:$AA34)=4),IF(Data!$B34&lt;&gt;"",Scoring!$E$7)+IF(Data!$C34&lt;&gt;"",Scoring!$E$8)+IF(Data!$D34&lt;&gt;"",Scoring!$E$9)+IF(Data!$E34&lt;&gt;"",Scoring!$E$10)+IF(Data!$F34&lt;&gt;"",Scoring!$E$11)+IF(Data!$G34&lt;&gt;"",Scoring!$E$12)+IF(Data!$H34&lt;&gt;"",Scoring!$E$13)+IF(Data!$I34&lt;&gt;"",Scoring!$E$14)+IF(Data!$J34&lt;&gt;"",Scoring!$E$15)+IF(Data!$K34&lt;&gt;"",Scoring!$E$16)+IF(Data!$L34&lt;&gt;"",Scoring!$E$17)+IF(Data!$M34&lt;&gt;"",Scoring!$E$18)+IF(Data!$N34&lt;&gt;"",Scoring!$E$19)+IF(Data!$O34&lt;&gt;"",Scoring!$E$20)+IF(Data!$P34&lt;&gt;"",Scoring!$E$21)+IF(Data!$Q34&lt;&gt;"",Scoring!$E$22)+IF(Data!$R34&lt;&gt;"",Scoring!$E$23)+IF(Data!$S34&lt;&gt;"",Scoring!$E$24)+IF(Data!V34&lt;&gt;"",Scoring!$E$25)+IF(Data!$U34&lt;&gt;"",Scoring!$E$26)+IF(Data!$V34&lt;&gt;"",Scoring!$E$27)+IF(Data!$W34&lt;&gt;"",Scoring!$E$28)+IF(Data!$X34&lt;&gt;"",Scoring!$E$29)+IF(Data!$Y34&lt;&gt;"",Scoring!$E$30)+IF(Data!$Z34&lt;&gt;"",Scoring!$E$31)+IF(Data!$AA34&lt;&gt;"",Scoring!$E$32),"")</f>
        <v/>
      </c>
      <c r="AE34" s="107" t="str">
        <f>IF(AD34&lt;&gt;"",LOOKUP(AD34,Likelihoods!$A$7:$A$107,Likelihoods!C$7:C$107),"")</f>
        <v/>
      </c>
      <c r="AF34" s="108" t="str">
        <f>IF(AND(COUNTBLANK($B34:$E34)=3,COUNTBLANK($F34:$H34)=2,COUNTBLANK($I34:$J34)=1,COUNTBLANK($K34:$L34)=1,COUNTBLANK($M34:$N34)=1,COUNTBLANK($O34:$P34)=1,COUNTBLANK($Q34:$R34)=1,COUNTBLANK($S34:$T34)=1,COUNTBLANK($U34:$V34)=1,COUNTBLANK($W34:$AA34)=4),IF(Data!$B34&lt;&gt;"",Scoring!$F$7)+IF(Data!$C34&lt;&gt;"",Scoring!$F$8)+IF(Data!$D34&lt;&gt;"",Scoring!$F$9)+IF(Data!$E34&lt;&gt;"",Scoring!$F$10)+IF(Data!$F34&lt;&gt;"",Scoring!$F$11)+IF(Data!$G34&lt;&gt;"",Scoring!$F$12)+IF(Data!$H34&lt;&gt;"",Scoring!$F$13)+IF(Data!$I34&lt;&gt;"",Scoring!$F$14)+IF(Data!$J34&lt;&gt;"",Scoring!$F$15)+IF(Data!$K34&lt;&gt;"",Scoring!$F$16)+IF(Data!$L34&lt;&gt;"",Scoring!$F$17)+IF(Data!$M34&lt;&gt;"",Scoring!$F$18)+IF(Data!$N34&lt;&gt;"",Scoring!$F$19)+IF(Data!$O34&lt;&gt;"",Scoring!$F$20)+IF(Data!$P34&lt;&gt;"",Scoring!$F$21)+IF(Data!$Q34&lt;&gt;"",Scoring!$F$22)+IF(Data!$R34&lt;&gt;"",Scoring!$F$23)+IF(Data!$S34&lt;&gt;"",Scoring!$F$24)+IF(Data!T34&lt;&gt;"",Scoring!$F$25)+IF(Data!$U34&lt;&gt;"",Scoring!$F$26)+IF(Data!$V34&lt;&gt;"",Scoring!$F$27)+IF(Data!$W34&lt;&gt;"",Scoring!$F$28)+IF(Data!$X34&lt;&gt;"",Scoring!$F$29)+IF(Data!$Y34&lt;&gt;"",Scoring!$F$30)+IF(Data!$Z34&lt;&gt;"",Scoring!$F$31)+IF(Data!$AA34&lt;&gt;"",Scoring!$F$32),"")</f>
        <v/>
      </c>
      <c r="AG34" s="105" t="str">
        <f>IF(AF34&lt;&gt;"",LOOKUP(AF34,Likelihoods!$A$7:$A$107,Likelihoods!D$7:D$107),"")</f>
        <v/>
      </c>
      <c r="AH34" s="108" t="str">
        <f>IF(AND(COUNTBLANK($B34:$E34)=3,COUNTBLANK($F34:$H34)=2,COUNTBLANK($I34:$J34)=1,COUNTBLANK($K34:$L34)=1,COUNTBLANK($M34:$N34)=1,COUNTBLANK($O34:$P34)=1,COUNTBLANK($Q34:$R34)=1,COUNTBLANK($S34:$T34)=1,COUNTBLANK($U34:$V34)=1,COUNTBLANK($W34:$AA34)=4),IF(Data!$B34&lt;&gt;"",Scoring!$G$7)+IF(Data!$C34&lt;&gt;"",Scoring!$G$8)+IF(Data!$D34&lt;&gt;"",Scoring!$G$9)+IF(Data!$E34&lt;&gt;"",Scoring!$G$10)+IF(Data!$F34&lt;&gt;"",Scoring!$G$11)+IF(Data!$G34&lt;&gt;"",Scoring!$G$12)+IF(Data!$H34&lt;&gt;"",Scoring!$G$13)+IF(Data!$I34&lt;&gt;"",Scoring!$G$14)+IF(Data!$J34&lt;&gt;"",Scoring!$G$15)+IF(Data!$K34&lt;&gt;"",Scoring!$G$16)+IF(Data!$L34&lt;&gt;"",Scoring!$G$17)+IF(Data!$M34&lt;&gt;"",Scoring!$G$18)+IF(Data!$N34&lt;&gt;"",Scoring!$G$19)+IF(Data!$O34&lt;&gt;"",Scoring!$G$20)+IF(Data!$P34&lt;&gt;"",Scoring!$G$21)+IF(Data!$Q34&lt;&gt;"",Scoring!$G$22)+IF(Data!$R34&lt;&gt;"",Scoring!$G$23)+IF(Data!$S34&lt;&gt;"",Scoring!$G$24)+IF(Data!T34&lt;&gt;"",Scoring!$G$25)+IF(Data!$U34&lt;&gt;"",Scoring!$G$26)+IF(Data!$V34&lt;&gt;"",Scoring!$G$27)+IF(Data!$W34&lt;&gt;"",Scoring!$G$28)+IF(Data!$X34&lt;&gt;"",Scoring!$G$29)+IF(Data!$Y34&lt;&gt;"",Scoring!$G$30)+IF(Data!$Z34&lt;&gt;"",Scoring!$G$31)+IF(Data!$AA34&lt;&gt;"",Scoring!$G$32),"")</f>
        <v/>
      </c>
      <c r="AI34" s="106" t="str">
        <f>IF(AH34&lt;&gt;"",LOOKUP(AH34,Likelihoods!$A$7:$A$107,Likelihoods!E$7:E$107),"")</f>
        <v/>
      </c>
      <c r="AJ34" s="104" t="str">
        <f>IF(AND(COUNTBLANK($B34:$E34)=3,COUNTBLANK($F34:$H34)=2,COUNTBLANK($I34:$J34)=1,COUNTBLANK($K34:$L34)=1,COUNTBLANK($M34:$N34)=1,COUNTBLANK($O34:$P34)=1,COUNTBLANK($Q34:$R34)=1,COUNTBLANK($S34:$T34)=1,COUNTBLANK($U34:$V34)=1,COUNTBLANK($W34:$AA34)=4),IF(Data!$B34&lt;&gt;"",Scoring!$H$7)+IF(Data!$C34&lt;&gt;"",Scoring!$H$8)+IF(Data!$D34&lt;&gt;"",Scoring!$H$9)+IF(Data!$E34&lt;&gt;"",Scoring!$H$10)+IF(Data!$F34&lt;&gt;"",Scoring!$H$11)+IF(Data!$G34&lt;&gt;"",Scoring!$H$12)+IF(Data!$H34&lt;&gt;"",Scoring!$H$13)+IF(Data!$I34&lt;&gt;"",Scoring!$H$14)+IF(Data!$J34&lt;&gt;"",Scoring!$H$15)+IF(Data!$K34&lt;&gt;"",Scoring!$H$16)+IF(Data!$L34&lt;&gt;"",Scoring!$H$17)+IF(Data!$M34&lt;&gt;"",Scoring!$H$18)+IF(Data!$N34&lt;&gt;"",Scoring!$H$19)+IF(Data!$O34&lt;&gt;"",Scoring!$H$20)+IF(Data!$P34&lt;&gt;"",Scoring!$H$21)+IF(Data!$Q34&lt;&gt;"",Scoring!$H$22)+IF(Data!$R34&lt;&gt;"",Scoring!$H$23)+IF(Data!$S34&lt;&gt;"",Scoring!$H$24)+IF(Data!T34&lt;&gt;"",Scoring!$H$25)+IF(Data!$U34&lt;&gt;"",Scoring!$H$26)+IF(Data!$V34&lt;&gt;"",Scoring!$H$27)+IF(Data!$W34&lt;&gt;"",Scoring!$H$28)+IF(Data!$X34&lt;&gt;"",Scoring!$H$29)+IF(Data!$Y34&lt;&gt;"",Scoring!$H$30)+IF(Data!$Z34&lt;&gt;"",Scoring!$H$31)+IF(Data!$AA34&lt;&gt;"",Scoring!$H$32),"")</f>
        <v/>
      </c>
      <c r="AK34" s="105" t="str">
        <f>IF(AJ34&lt;&gt;"",LOOKUP(AJ34,Likelihoods!$A$7:$A$107,Likelihoods!F$7:F$107),"")</f>
        <v/>
      </c>
      <c r="AL34" s="102" t="str">
        <f>IF(AND(COUNTBLANK($B34:$E34)=3,COUNTBLANK($F34:$H34)=2,COUNTBLANK($I34:$J34)=1,COUNTBLANK($K34:$L34)=1,COUNTBLANK($M34:$N34)=1,COUNTBLANK($O34:$P34)=1,COUNTBLANK($Q34:$R34)=1,COUNTBLANK($S34:$T34)=1,COUNTBLANK($U34:$V34)=1,COUNTBLANK($W34:$AA34)=4),IF(Data!$B34&lt;&gt;"",Scoring!$I$7)+IF(Data!$C34&lt;&gt;"",Scoring!$I$8)+IF(Data!$D34&lt;&gt;"",Scoring!$I$9)+IF(Data!$E34&lt;&gt;"",Scoring!$I$10)+IF(Data!$F34&lt;&gt;"",Scoring!$I$11)+IF(Data!$G34&lt;&gt;"",Scoring!$I$12)+IF(Data!$H34&lt;&gt;"",Scoring!$I$13)+IF(Data!$I34&lt;&gt;"",Scoring!$I$14)+IF(Data!$J34&lt;&gt;"",Scoring!$I$15)+IF(Data!$K34&lt;&gt;"",Scoring!$I$16)+IF(Data!$L34&lt;&gt;"",Scoring!$I$17)+IF(Data!$M34&lt;&gt;"",Scoring!$I$18)+IF(Data!$N34&lt;&gt;"",Scoring!$I$19)+IF(Data!$O34&lt;&gt;"",Scoring!$I$20)+IF(Data!$P34&lt;&gt;"",Scoring!$I$21)+IF(Data!$Q34&lt;&gt;"",Scoring!$I$22)+IF(Data!$R34&lt;&gt;"",Scoring!$I$23)+IF(Data!$S34&lt;&gt;"",Scoring!$I$24)+IF(Data!T34&lt;&gt;"",Scoring!$I$25)+IF(Data!$U34&lt;&gt;"",Scoring!$I$26)+IF(Data!$V34&lt;&gt;"",Scoring!$I$27)+IF(Data!$W34&lt;&gt;"",Scoring!$I$28)+IF(Data!$X34&lt;&gt;"",Scoring!$I$29)+IF(Data!$Y34&lt;&gt;"",Scoring!$I$30)+IF(Data!$Z34&lt;&gt;"",Scoring!$I$31)+IF(Data!$AA34&lt;&gt;"",Scoring!$I$32),"")</f>
        <v/>
      </c>
      <c r="AM34" s="107" t="str">
        <f>IF(AL34&lt;&gt;"",LOOKUP(AL34,Likelihoods!$A$7:$A$107,Likelihoods!G$7:G$107),"")</f>
        <v/>
      </c>
      <c r="AN34" s="281" t="str">
        <f>IF(AND(COUNTBLANK($B34:$E34)=3,COUNTBLANK($F34:$H34)=2,COUNTBLANK($I34:$J34)=1,COUNTBLANK($K34:$L34)=1,COUNTBLANK($M34:$N34)=1,COUNTBLANK($O34:$P34)=1,COUNTBLANK($Q34:$R34)=1,COUNTBLANK($S34:$T34)=1,COUNTBLANK($U34:$V34)=1,COUNTBLANK($W34:$AA34)=4),IF(Data!$B34&lt;&gt;"",Scoring!$J$7)+IF(Data!$C34&lt;&gt;"",Scoring!$J$8)+IF(Data!$D34&lt;&gt;"",Scoring!$J$9)+IF(Data!$E34&lt;&gt;"",Scoring!$J$10)+IF(Data!$F34&lt;&gt;"",Scoring!$J$11)+IF(Data!$G34&lt;&gt;"",Scoring!$J$12)+IF(Data!$H34&lt;&gt;"",Scoring!$J$13)+IF(Data!$I34&lt;&gt;"",Scoring!$J$14)+IF(Data!$J34&lt;&gt;"",Scoring!$J$15)+IF(Data!$K34&lt;&gt;"",Scoring!$J$16)+IF(Data!$L34&lt;&gt;"",Scoring!$J$17)+IF(Data!$M34&lt;&gt;"",Scoring!$J$18)+IF(Data!$N34&lt;&gt;"",Scoring!$J$19)+IF(Data!$O34&lt;&gt;"",Scoring!$J$20)+IF(Data!$P34&lt;&gt;"",Scoring!$J$21)+IF(Data!$Q34&lt;&gt;"",Scoring!$J$22)+IF(Data!$R34&lt;&gt;"",Scoring!$J$23)+IF(Data!$S34&lt;&gt;"",Scoring!$J$24)+IF(Data!AF34&lt;&gt;"",Scoring!$J$25)+IF(Data!$U34&lt;&gt;"",Scoring!$J$26)+IF(Data!$V34&lt;&gt;"",Scoring!$J$27)+IF(Data!$W34&lt;&gt;"",Scoring!$J$28)+IF(Data!$X34&lt;&gt;"",Scoring!$J$29)+IF(Data!$Y34&lt;&gt;"",Scoring!$J$30)+IF(Data!$Z34&lt;&gt;"",Scoring!$J$31)+IF(Data!$AA34&lt;&gt;"",Scoring!$J$32),"")</f>
        <v/>
      </c>
      <c r="AO34" s="276" t="str">
        <f>IF(AN34&lt;&gt;"",LOOKUP(AN34,Likelihoods!$A$7:$A$107,Likelihoods!H$7:H$107),"")</f>
        <v/>
      </c>
      <c r="AP34" s="264" t="str">
        <f>IF(AND(COUNTBLANK($B34:$E34)=3,COUNTBLANK($F34:$H34)=2,COUNTBLANK($I34:$J34)=1,COUNTBLANK($K34:$L34)=1,COUNTBLANK($M34:$N34)=1,COUNTBLANK($O34:$P34)=1,COUNTBLANK($Q34:$R34)=1,COUNTBLANK($S34:$T34)=1,COUNTBLANK($U34:$V34)=1,COUNTBLANK($W34:$AA34)=4),IF(Data!$B34&lt;&gt;"",Scoring!$K$7)+IF(Data!$C34&lt;&gt;"",Scoring!$K$8)+IF(Data!$D34&lt;&gt;"",Scoring!$K$9)+IF(Data!$E34&lt;&gt;"",Scoring!$K$10)+IF(Data!$F34&lt;&gt;"",Scoring!$K$11)+IF(Data!$G34&lt;&gt;"",Scoring!$K$12)+IF(Data!$H34&lt;&gt;"",Scoring!$K$13)+IF(Data!$I34&lt;&gt;"",Scoring!$K$14)+IF(Data!$J34&lt;&gt;"",Scoring!$K$15)+IF(Data!$K34&lt;&gt;"",Scoring!$K$16)+IF(Data!$L34&lt;&gt;"",Scoring!$K$17)+IF(Data!$M34&lt;&gt;"",Scoring!$K$18)+IF(Data!$N34&lt;&gt;"",Scoring!$K$19)+IF(Data!$O34&lt;&gt;"",Scoring!$K$20)+IF(Data!$P34&lt;&gt;"",Scoring!$K$21)+IF(Data!$Q34&lt;&gt;"",Scoring!$K$22)+IF(Data!$R34&lt;&gt;"",Scoring!$K$23)+IF(Data!$S34&lt;&gt;"",Scoring!$K$24)+IF(Data!AH34&lt;&gt;"",Scoring!$K$25)+IF(Data!$U34&lt;&gt;"",Scoring!$K$26)+IF(Data!$V34&lt;&gt;"",Scoring!$K$27)+IF(Data!$W34&lt;&gt;"",Scoring!$K$28)+IF(Data!$X34&lt;&gt;"",Scoring!$K$29)+IF(Data!$Y34&lt;&gt;"",Scoring!$K$30)+IF(Data!$Z34&lt;&gt;"",Scoring!$K$31)+IF(Data!$AA34&lt;&gt;"",Scoring!$K$32),"")</f>
        <v/>
      </c>
      <c r="AQ34" s="107" t="str">
        <f>IF(AP34&lt;&gt;"",LOOKUP(AP34,Likelihoods!$A$7:$A$107,Likelihoods!I$7:I$107),"")</f>
        <v/>
      </c>
      <c r="AR34" s="281" t="str">
        <f>IF(AND(COUNTBLANK($B34:$E34)=3,COUNTBLANK($F34:$H34)=2,COUNTBLANK($I34:$J34)=1,COUNTBLANK($K34:$L34)=1,COUNTBLANK($M34:$N34)=1,COUNTBLANK($O34:$P34)=1,COUNTBLANK($Q34:$R34)=1,COUNTBLANK($S34:$T34)=1,COUNTBLANK($U34:$V34)=1,COUNTBLANK($W34:$AA34)=4),IF(Data!$B34&lt;&gt;"",Scoring!$L$7)+IF(Data!$C34&lt;&gt;"",Scoring!$L$8)+IF(Data!$D34&lt;&gt;"",Scoring!$L$9)+IF(Data!$E34&lt;&gt;"",Scoring!$L$10)+IF(Data!$F34&lt;&gt;"",Scoring!$L$11)+IF(Data!$G34&lt;&gt;"",Scoring!$L$12)+IF(Data!$H34&lt;&gt;"",Scoring!$L$13)+IF(Data!$I34&lt;&gt;"",Scoring!$L$14)+IF(Data!$J34&lt;&gt;"",Scoring!$L$15)+IF(Data!$K34&lt;&gt;"",Scoring!$L$16)+IF(Data!$L34&lt;&gt;"",Scoring!$L$17)+IF(Data!$M34&lt;&gt;"",Scoring!$L$18)+IF(Data!$N34&lt;&gt;"",Scoring!$L$19)+IF(Data!$O34&lt;&gt;"",Scoring!$L$20)+IF(Data!$P34&lt;&gt;"",Scoring!$L$21)+IF(Data!$Q34&lt;&gt;"",Scoring!$L$22)+IF(Data!$R34&lt;&gt;"",Scoring!$L$23)+IF(Data!$S34&lt;&gt;"",Scoring!$L$24)+IF(Data!AJ34&lt;&gt;"",Scoring!$L$25)+IF(Data!$U34&lt;&gt;"",Scoring!$L$26)+IF(Data!$V34&lt;&gt;"",Scoring!$L$27)+IF(Data!$W34&lt;&gt;"",Scoring!$L$28)+IF(Data!$X34&lt;&gt;"",Scoring!$L$29)+IF(Data!$Y34&lt;&gt;"",Scoring!$L$30)+IF(Data!$Z34&lt;&gt;"",Scoring!$L$31)+IF(Data!$AA34&lt;&gt;"",Scoring!$L$32),"")</f>
        <v/>
      </c>
      <c r="AS34" s="105" t="str">
        <f>IF(AR34&lt;&gt;"",LOOKUP(AR34,Likelihoods!$A$7:$A$107,Likelihoods!J$7:J$107),"")</f>
        <v/>
      </c>
      <c r="AT34" s="108" t="str">
        <f>IF(AND(COUNTBLANK($B34:$E34)=3,COUNTBLANK($F34:$H34)=2,COUNTBLANK($I34:$J34)=1,COUNTBLANK($K34:$L34)=1,COUNTBLANK($M34:$N34)=1,COUNTBLANK($O34:$P34)=1,COUNTBLANK($Q34:$R34)=1,COUNTBLANK($S34:$T34)=1,COUNTBLANK($U34:$V34)=1,COUNTBLANK($W34:$AA34)=4),IF(Data!$B34&lt;&gt;"",Scoring!$M$7)+IF(Data!$C34&lt;&gt;"",Scoring!$M$8)+IF(Data!$D34&lt;&gt;"",Scoring!$M$9)+IF(Data!$E34&lt;&gt;"",Scoring!$M$10)+IF(Data!$F34&lt;&gt;"",Scoring!$M$11)+IF(Data!$G34&lt;&gt;"",Scoring!$M$12)+IF(Data!$H34&lt;&gt;"",Scoring!$M$13)+IF(Data!$I34&lt;&gt;"",Scoring!$M$14)+IF(Data!$J34&lt;&gt;"",Scoring!$M$15)+IF(Data!$K34&lt;&gt;"",Scoring!$M$16)+IF(Data!$L34&lt;&gt;"",Scoring!$M$17)+IF(Data!$M34&lt;&gt;"",Scoring!$M$18)+IF(Data!$N34&lt;&gt;"",Scoring!$M$19)+IF(Data!$O34&lt;&gt;"",Scoring!$M$20)+IF(Data!$P34&lt;&gt;"",Scoring!$M$21)+IF(Data!$Q34&lt;&gt;"",Scoring!$M$22)+IF(Data!$R34&lt;&gt;"",Scoring!$M$23)+IF(Data!$S34&lt;&gt;"",Scoring!$M$24)+IF(Data!T34&lt;&gt;"",Scoring!$M$25)+IF(Data!$U34&lt;&gt;"",Scoring!$M$26)+IF(Data!$V34&lt;&gt;"",Scoring!$M$27)+IF(Data!$W34&lt;&gt;"",Scoring!$M$28)+IF(Data!$X34&lt;&gt;"",Scoring!$M$29)+IF(Data!$Y34&lt;&gt;"",Scoring!$M$30)+IF(Data!$Z34&lt;&gt;"",Scoring!$M$31)+IF(Data!$AA34&lt;&gt;"",Scoring!$M$32),"")</f>
        <v/>
      </c>
      <c r="AU34" s="105" t="str">
        <f>IF(AT34&lt;&gt;"",LOOKUP(AT34,Likelihoods!$A$7:$A$107,Likelihoods!K$7:K$107),"")</f>
        <v/>
      </c>
      <c r="AV34" s="108" t="str">
        <f>IF(AND(COUNTBLANK($B34:$E34)=3,COUNTBLANK($F34:$H34)=2,COUNTBLANK($I34:$J34)=1,COUNTBLANK($K34:$L34)=1,COUNTBLANK($M34:$N34)=1,COUNTBLANK($O34:$P34)=1,COUNTBLANK($Q34:$R34)=1,COUNTBLANK($S34:$T34)=1,COUNTBLANK($U34:$V34)=1,COUNTBLANK($W34:$AA34)=4),IF(Data!$B34&lt;&gt;"",Scoring!$N$7)+IF(Data!$C34&lt;&gt;"",Scoring!$N$8)+IF(Data!$D34&lt;&gt;"",Scoring!$N$9)+IF(Data!$E34&lt;&gt;"",Scoring!$N$10)+IF(Data!$F34&lt;&gt;"",Scoring!$N$11)+IF(Data!$G34&lt;&gt;"",Scoring!$N$12)+IF(Data!$H34&lt;&gt;"",Scoring!$N$13)+IF(Data!$I34&lt;&gt;"",Scoring!$N$14)+IF(Data!$J34&lt;&gt;"",Scoring!$N$15)+IF(Data!$K34&lt;&gt;"",Scoring!$N$16)+IF(Data!$L34&lt;&gt;"",Scoring!$N$17)+IF(Data!$M34&lt;&gt;"",Scoring!$N$18)+IF(Data!$N34&lt;&gt;"",Scoring!$N$19)+IF(Data!$O34&lt;&gt;"",Scoring!$N$20)+IF(Data!$P34&lt;&gt;"",Scoring!$N$21)+IF(Data!$Q34&lt;&gt;"",Scoring!$N$22)+IF(Data!$R34&lt;&gt;"",Scoring!$N$23)+IF(Data!$S34&lt;&gt;"",Scoring!$N$24)+IF(Data!T34&lt;&gt;"",Scoring!$N$25)+IF(Data!$U34&lt;&gt;"",Scoring!$N$26)+IF(Data!$V34&lt;&gt;"",Scoring!$N$27)+IF(Data!$W34&lt;&gt;"",Scoring!$N$28)+IF(Data!$X34&lt;&gt;"",Scoring!$N$29)+IF(Data!$Y34&lt;&gt;"",Scoring!$N$30)+IF(Data!$Z34&lt;&gt;"",Scoring!$N$31)+IF(Data!$AA34&lt;&gt;"",Scoring!$N$32),"")</f>
        <v/>
      </c>
      <c r="AW34" s="106" t="str">
        <f>IF(AV34&lt;&gt;"",LOOKUP(AV34,Likelihoods!$A$7:$A$107,Likelihoods!L$7:L$107),"")</f>
        <v/>
      </c>
      <c r="AX34" s="104" t="str">
        <f>IF(AND(COUNTBLANK($B34:$E34)=3,COUNTBLANK($F34:$H34)=2,COUNTBLANK($I34:$J34)=1,COUNTBLANK($K34:$L34)=1,COUNTBLANK($M34:$N34)=1,COUNTBLANK($O34:$P34)=1,COUNTBLANK($Q34:$R34)=1,COUNTBLANK($S34:$T34)=1,COUNTBLANK($U34:$V34)=1,COUNTBLANK($W34:$AA34)=4),IF(Data!$B34&lt;&gt;"",Scoring!$O$7)+IF(Data!$C34&lt;&gt;"",Scoring!$O$8)+IF(Data!$D34&lt;&gt;"",Scoring!$O$9)+IF(Data!$E34&lt;&gt;"",Scoring!$O$10)+IF(Data!$F34&lt;&gt;"",Scoring!$O$11)+IF(Data!$G34&lt;&gt;"",Scoring!$O$12)+IF(Data!$H34&lt;&gt;"",Scoring!$O$13)+IF(Data!$I34&lt;&gt;"",Scoring!$O$14)+IF(Data!$J34&lt;&gt;"",Scoring!$O$15)+IF(Data!$K34&lt;&gt;"",Scoring!$O$16)+IF(Data!$L34&lt;&gt;"",Scoring!$O$17)+IF(Data!$M34&lt;&gt;"",Scoring!$O$18)+IF(Data!$N34&lt;&gt;"",Scoring!$O$19)+IF(Data!$O34&lt;&gt;"",Scoring!$O$20)+IF(Data!$P34&lt;&gt;"",Scoring!$O$21)+IF(Data!$Q34&lt;&gt;"",Scoring!$O$22)+IF(Data!$R34&lt;&gt;"",Scoring!$O$23)+IF(Data!$S34&lt;&gt;"",Scoring!$O$24)+IF(Data!T34&lt;&gt;"",Scoring!$O$25)+IF(Data!$U34&lt;&gt;"",Scoring!$O$26)+IF(Data!$V34&lt;&gt;"",Scoring!$O$27)+IF(Data!$W34&lt;&gt;"",Scoring!$O$28)+IF(Data!$X34&lt;&gt;"",Scoring!$O$29)+IF(Data!$Y34&lt;&gt;"",Scoring!$O$30)+IF(Data!$Z34&lt;&gt;"",Scoring!$O$31)+IF(Data!$AA34&lt;&gt;"",Scoring!$O$32),"")</f>
        <v/>
      </c>
      <c r="AY34" s="107" t="str">
        <f>IF(AX34&lt;&gt;"",LOOKUP(AX34,Likelihoods!$A$7:$A$107,Likelihoods!M$7:M$107),"")</f>
        <v/>
      </c>
      <c r="AZ34" s="108" t="str">
        <f>IF(AND(COUNTBLANK($B34:$E34)=3,COUNTBLANK($F34:$H34)=2,COUNTBLANK($I34:$J34)=1,COUNTBLANK($K34:$L34)=1,COUNTBLANK($M34:$N34)=1,COUNTBLANK($O34:$P34)=1,COUNTBLANK($Q34:$R34)=1,COUNTBLANK($S34:$T34)=1,COUNTBLANK($U34:$V34)=1,COUNTBLANK($W34:$AA34)=4),IF(Data!$B34&lt;&gt;"",Scoring!$P$7)+IF(Data!$C34&lt;&gt;"",Scoring!$P$8)+IF(Data!$D34&lt;&gt;"",Scoring!$P$9)+IF(Data!$E34&lt;&gt;"",Scoring!$P$10)+IF(Data!$F34&lt;&gt;"",Scoring!$P$11)+IF(Data!$G34&lt;&gt;"",Scoring!$P$12)+IF(Data!$H34&lt;&gt;"",Scoring!$P$13)+IF(Data!$I34&lt;&gt;"",Scoring!$P$14)+IF(Data!$J34&lt;&gt;"",Scoring!$P$15)+IF(Data!$K34&lt;&gt;"",Scoring!$P$16)+IF(Data!$L34&lt;&gt;"",Scoring!$P$17)+IF(Data!$M34&lt;&gt;"",Scoring!$P$18)+IF(Data!$N34&lt;&gt;"",Scoring!$P$19)+IF(Data!$O34&lt;&gt;"",Scoring!$P$20)+IF(Data!$P34&lt;&gt;"",Scoring!$P$21)+IF(Data!$Q34&lt;&gt;"",Scoring!$P$22)+IF(Data!$R34&lt;&gt;"",Scoring!$P$23)+IF(Data!$S34&lt;&gt;"",Scoring!$P$24)+IF(Data!T34&lt;&gt;"",Scoring!$P$25)+IF(Data!$U34&lt;&gt;"",Scoring!$P$26)+IF(Data!$V34&lt;&gt;"",Scoring!$P$27)+IF(Data!$W34&lt;&gt;"",Scoring!$P$28)+IF(Data!$X34&lt;&gt;"",Scoring!$P$29)+IF(Data!$Y34&lt;&gt;"",Scoring!$P$30)+IF(Data!$Z34&lt;&gt;"",Scoring!$P$31)+IF(Data!$AA34&lt;&gt;"",Scoring!$P$32),"")</f>
        <v/>
      </c>
      <c r="BA34" s="105" t="str">
        <f>IF(AZ34&lt;&gt;"",LOOKUP(AZ34,Likelihoods!$A$7:$A$107,Likelihoods!N$7:N$107),"")</f>
        <v/>
      </c>
      <c r="BB34" s="102" t="str">
        <f>IF(AND(COUNTBLANK($B34:$E34)=3,COUNTBLANK($F34:$H34)=2,COUNTBLANK($I34:$J34)=1,COUNTBLANK($K34:$L34)=1,COUNTBLANK($M34:$N34)=1,COUNTBLANK($O34:$P34)=1,COUNTBLANK($Q34:$R34)=1,COUNTBLANK($S34:$T34)=1,COUNTBLANK($U34:$V34)=1,COUNTBLANK($W34:$AA34)=4),IF(Data!$B34&lt;&gt;"",Scoring!$Q$7)+IF(Data!$C34&lt;&gt;"",Scoring!$Q$8)+IF(Data!$D34&lt;&gt;"",Scoring!$Q$9)+IF(Data!$E34&lt;&gt;"",Scoring!$Q$10)+IF(Data!$F34&lt;&gt;"",Scoring!$Q$11)+IF(Data!$G34&lt;&gt;"",Scoring!$Q$12)+IF(Data!$H34&lt;&gt;"",Scoring!$Q$13)+IF(Data!$I34&lt;&gt;"",Scoring!$Q$14)+IF(Data!$J34&lt;&gt;"",Scoring!$Q$15)+IF(Data!$K34&lt;&gt;"",Scoring!$Q$16)+IF(Data!$L34&lt;&gt;"",Scoring!$Q$17)+IF(Data!$M34&lt;&gt;"",Scoring!$Q$18)+IF(Data!$N34&lt;&gt;"",Scoring!$Q$19)+IF(Data!$O34&lt;&gt;"",Scoring!$Q$20)+IF(Data!$P34&lt;&gt;"",Scoring!$Q$21)+IF(Data!$Q34&lt;&gt;"",Scoring!$Q$22)+IF(Data!$R34&lt;&gt;"",Scoring!$Q$23)+IF(Data!$S34&lt;&gt;"",Scoring!$Q$24)+IF(Data!T34&lt;&gt;"",Scoring!$Q$25)+IF(Data!$U34&lt;&gt;"",Scoring!$Q$26)+IF(Data!$V34&lt;&gt;"",Scoring!$Q$27)+IF(Data!$W34&lt;&gt;"",Scoring!$Q$28)+IF(Data!$X34&lt;&gt;"",Scoring!$Q$29)+IF(Data!$Y34&lt;&gt;"",Scoring!$Q$30)+IF(Data!$Z34&lt;&gt;"",Scoring!$Q$31)+IF(Data!$AA34&lt;&gt;"",Scoring!$Q$32),"")</f>
        <v/>
      </c>
      <c r="BC34" s="107" t="str">
        <f>IF(BB34&lt;&gt;"",LOOKUP(BB34,Likelihoods!$A$7:$A$107,Likelihoods!O$7:O$107),"")</f>
        <v/>
      </c>
      <c r="BD34" s="104" t="str">
        <f>IF(AND(COUNTBLANK($B34:$E34)=3,COUNTBLANK($F34:$H34)=2,COUNTBLANK($I34:$J34)=1,COUNTBLANK($K34:$L34)=1,COUNTBLANK($M34:$N34)=1,COUNTBLANK($O34:$P34)=1,COUNTBLANK($Q34:$R34)=1,COUNTBLANK($S34:$T34)=1,COUNTBLANK($U34:$V34)=1,COUNTBLANK($W34:$AA34)=4),IF(Data!$B34&lt;&gt;"",Scoring!$R$7)+IF(Data!$C34&lt;&gt;"",Scoring!$R$8)+IF(Data!$D34&lt;&gt;"",Scoring!$R$9)+IF(Data!$E34&lt;&gt;"",Scoring!$R$10)+IF(Data!$F34&lt;&gt;"",Scoring!$R$11)+IF(Data!$G34&lt;&gt;"",Scoring!$R$12)+IF(Data!$H34&lt;&gt;"",Scoring!$R$13)+IF(Data!$I34&lt;&gt;"",Scoring!$R$14)+IF(Data!$J34&lt;&gt;"",Scoring!$R$15)+IF(Data!$K34&lt;&gt;"",Scoring!$R$16)+IF(Data!$L34&lt;&gt;"",Scoring!$R$17)+IF(Data!$M34&lt;&gt;"",Scoring!$R$18)+IF(Data!$N34&lt;&gt;"",Scoring!$R$19)+IF(Data!$O34&lt;&gt;"",Scoring!$R$20)+IF(Data!$P34&lt;&gt;"",Scoring!$R$21)+IF(Data!$Q34&lt;&gt;"",Scoring!$R$22)+IF(Data!$R34&lt;&gt;"",Scoring!$R$23)+IF(Data!$S34&lt;&gt;"",Scoring!$R$24)+IF(Data!T34&lt;&gt;"",Scoring!$R$25)+IF(Data!$U34&lt;&gt;"",Scoring!$R$26)+IF(Data!$V34&lt;&gt;"",Scoring!$R$27)+IF(Data!$W34&lt;&gt;"",Scoring!$R$28)+IF(Data!$X34&lt;&gt;"",Scoring!$R$29)+IF(Data!$Y34&lt;&gt;"",Scoring!$R$30)+IF(Data!$Z34&lt;&gt;"",Scoring!$R$31)+IF(Data!$AA34&lt;&gt;"",Scoring!$R$32),"")</f>
        <v/>
      </c>
      <c r="BE34" s="105" t="str">
        <f>IF(BD34&lt;&gt;"",LOOKUP(BD34,Likelihoods!$A$7:$A$107,Likelihoods!P$7:P$107),"")</f>
        <v/>
      </c>
      <c r="BF34" s="102" t="str">
        <f>IF(AND(COUNTBLANK($B34:$E34)=3,COUNTBLANK($F34:$H34)=2,COUNTBLANK($I34:$J34)=1,COUNTBLANK($K34:$L34)=1,COUNTBLANK($M34:$N34)=1,COUNTBLANK($O34:$P34)=1,COUNTBLANK($Q34:$R34)=1,COUNTBLANK($S34:$T34)=1,COUNTBLANK($U34:$V34)=1,COUNTBLANK($W34:$AA34)=4),IF(Data!$B34&lt;&gt;"",Scoring!$S$7)+IF(Data!$C34&lt;&gt;"",Scoring!$S$8)+IF(Data!$D34&lt;&gt;"",Scoring!$S$9)+IF(Data!$E34&lt;&gt;"",Scoring!$S$10)+IF(Data!$F34&lt;&gt;"",Scoring!$S$11)+IF(Data!$G34&lt;&gt;"",Scoring!$S$12)+IF(Data!$H34&lt;&gt;"",Scoring!$S$13)+IF(Data!$I34&lt;&gt;"",Scoring!$S$14)+IF(Data!$J34&lt;&gt;"",Scoring!$S$15)+IF(Data!$K34&lt;&gt;"",Scoring!$S$16)+IF(Data!$L34&lt;&gt;"",Scoring!$S$17)+IF(Data!$M34&lt;&gt;"",Scoring!$S$18)+IF(Data!$N34&lt;&gt;"",Scoring!$S$19)+IF(Data!$O34&lt;&gt;"",Scoring!$S$20)+IF(Data!$P34&lt;&gt;"",Scoring!$S$21)+IF(Data!$Q34&lt;&gt;"",Scoring!$S$22)+IF(Data!$R34&lt;&gt;"",Scoring!$S$23)+IF(Data!$S34&lt;&gt;"",Scoring!$S$24)+IF(Data!T34&lt;&gt;"",Scoring!$S$25)+IF(Data!$U34&lt;&gt;"",Scoring!$S$26)+IF(Data!$V34&lt;&gt;"",Scoring!$S$27)+IF(Data!$W34&lt;&gt;"",Scoring!$S$28)+IF(Data!$X34&lt;&gt;"",Scoring!$S$29)+IF(Data!$Y34&lt;&gt;"",Scoring!$S$30)+IF(Data!$Z34&lt;&gt;"",Scoring!$S$31)+IF(Data!$AA34&lt;&gt;"",Scoring!$S$32),"")</f>
        <v/>
      </c>
      <c r="BG34" s="107" t="str">
        <f>IF(BF34&lt;&gt;"",LOOKUP(BF34,Likelihoods!$A$7:$A$107,Likelihoods!Q$7:Q$107),"")</f>
        <v/>
      </c>
      <c r="BH34" s="108" t="str">
        <f>IF(AND(COUNTBLANK($B34:$E34)=3,COUNTBLANK($F34:$H34)=2,COUNTBLANK($I34:$J34)=1,COUNTBLANK($K34:$L34)=1,COUNTBLANK($M34:$N34)=1,COUNTBLANK($O34:$P34)=1,COUNTBLANK($Q34:$R34)=1,COUNTBLANK($S34:$T34)=1,COUNTBLANK($U34:$V34)=1,COUNTBLANK($W34:$AA34)=4),IF(Data!$B34&lt;&gt;"",Scoring!$T$7)+IF(Data!$C34&lt;&gt;"",Scoring!$T$8)+IF(Data!$D34&lt;&gt;"",Scoring!$T$9)+IF(Data!$E34&lt;&gt;"",Scoring!$T$10)+IF(Data!$F34&lt;&gt;"",Scoring!$T$11)+IF(Data!$G34&lt;&gt;"",Scoring!$T$12)+IF(Data!$H34&lt;&gt;"",Scoring!$T$13)+IF(Data!$I34&lt;&gt;"",Scoring!$T$14)+IF(Data!$J34&lt;&gt;"",Scoring!$T$15)+IF(Data!$K34&lt;&gt;"",Scoring!$T$16)+IF(Data!$L34&lt;&gt;"",Scoring!$T$17)+IF(Data!$M34&lt;&gt;"",Scoring!$T$18)+IF(Data!$N34&lt;&gt;"",Scoring!$T$19)+IF(Data!$O34&lt;&gt;"",Scoring!$T$20)+IF(Data!$P34&lt;&gt;"",Scoring!$T$21)+IF(Data!$Q34&lt;&gt;"",Scoring!$T$22)+IF(Data!$R34&lt;&gt;"",Scoring!$T$23)+IF(Data!$S34&lt;&gt;"",Scoring!$T$24)+IF(Data!T34&lt;&gt;"",Scoring!$T$25)+IF(Data!$U34&lt;&gt;"",Scoring!$T$26)+IF(Data!$V34&lt;&gt;"",Scoring!$T$27)+IF(Data!$W34&lt;&gt;"",Scoring!$T$28)+IF(Data!$X34&lt;&gt;"",Scoring!$T$29)+IF(Data!$Y34&lt;&gt;"",Scoring!$T$30)+IF(Data!$Z34&lt;&gt;"",Scoring!$T$31)+IF(Data!$AA34&lt;&gt;"",Scoring!$T$32),"")</f>
        <v/>
      </c>
      <c r="BI34" s="105" t="str">
        <f>IF(BH34&lt;&gt;"",LOOKUP(BH34,Likelihoods!$A$7:$A$107,Likelihoods!R$7:R$107),"")</f>
        <v/>
      </c>
      <c r="BJ34" s="108" t="str">
        <f>IF(AND(COUNTBLANK($B34:$E34)=3,COUNTBLANK($F34:$H34)=2,COUNTBLANK($I34:$J34)=1,COUNTBLANK($K34:$L34)=1,COUNTBLANK($M34:$N34)=1,COUNTBLANK($O34:$P34)=1,COUNTBLANK($Q34:$R34)=1,COUNTBLANK($S34:$T34)=1,COUNTBLANK($U34:$V34)=1,COUNTBLANK($W34:$AA34)=4),IF(Data!$B34&lt;&gt;"",Scoring!$U$7)+IF(Data!$C34&lt;&gt;"",Scoring!$U$8)+IF(Data!$D34&lt;&gt;"",Scoring!$U$9)+IF(Data!$E34&lt;&gt;"",Scoring!$U$10)+IF(Data!$F34&lt;&gt;"",Scoring!$U$11)+IF(Data!$G34&lt;&gt;"",Scoring!$U$12)+IF(Data!$H34&lt;&gt;"",Scoring!$U$13)+IF(Data!$I34&lt;&gt;"",Scoring!$U$14)+IF(Data!$J34&lt;&gt;"",Scoring!$U$15)+IF(Data!$K34&lt;&gt;"",Scoring!$U$16)+IF(Data!$L34&lt;&gt;"",Scoring!$U$17)+IF(Data!$M34&lt;&gt;"",Scoring!$U$18)+IF(Data!$N34&lt;&gt;"",Scoring!$U$19)+IF(Data!$O34&lt;&gt;"",Scoring!$U$20)+IF(Data!$P34&lt;&gt;"",Scoring!$U$21)+IF(Data!$Q34&lt;&gt;"",Scoring!$U$22)+IF(Data!$R34&lt;&gt;"",Scoring!$U$23)+IF(Data!$S34&lt;&gt;"",Scoring!$U$24)+IF(Data!T34&lt;&gt;"",Scoring!$U$25)+IF(Data!$U34&lt;&gt;"",Scoring!$U$26)+IF(Data!$V34&lt;&gt;"",Scoring!$U$27)+IF(Data!$W34&lt;&gt;"",Scoring!$U$28)+IF(Data!$X34&lt;&gt;"",Scoring!$U$29)+IF(Data!$Y34&lt;&gt;"",Scoring!$U$30)+IF(Data!$Z34&lt;&gt;"",Scoring!$U$31)+IF(Data!$AA34&lt;&gt;"",Scoring!$U$32),"")</f>
        <v/>
      </c>
      <c r="BK34" s="106" t="str">
        <f>IF(BJ34&lt;&gt;"",LOOKUP(BJ34,Likelihoods!$A$7:$A$107,Likelihoods!S$7:S$107),"")</f>
        <v/>
      </c>
      <c r="BL34" s="8"/>
      <c r="BM34" s="8"/>
      <c r="BN34" s="8"/>
      <c r="BO34" s="8"/>
      <c r="BP34" s="8"/>
      <c r="BQ34" s="8"/>
      <c r="BR34" s="8"/>
      <c r="BS34" s="8"/>
      <c r="BT34" s="8"/>
      <c r="BU34" s="8"/>
      <c r="BV34" s="8"/>
      <c r="BW34" s="8"/>
      <c r="BX34" s="8"/>
      <c r="BY34" s="8"/>
    </row>
    <row r="35" spans="1:77" ht="14.25" x14ac:dyDescent="0.2">
      <c r="A35" s="68"/>
      <c r="B35" s="101"/>
      <c r="C35" s="102"/>
      <c r="D35" s="102"/>
      <c r="E35" s="102"/>
      <c r="F35" s="101"/>
      <c r="G35" s="102"/>
      <c r="H35" s="103"/>
      <c r="I35" s="102"/>
      <c r="J35" s="102"/>
      <c r="K35" s="101"/>
      <c r="L35" s="103"/>
      <c r="M35" s="102"/>
      <c r="N35" s="103"/>
      <c r="O35" s="101"/>
      <c r="P35" s="103"/>
      <c r="Q35" s="102"/>
      <c r="R35" s="102"/>
      <c r="S35" s="101"/>
      <c r="T35" s="103"/>
      <c r="U35" s="101"/>
      <c r="V35" s="103"/>
      <c r="W35" s="102"/>
      <c r="X35" s="102"/>
      <c r="Y35" s="102"/>
      <c r="Z35" s="102"/>
      <c r="AA35" s="102"/>
      <c r="AB35" s="104" t="str">
        <f>IF(AND(COUNTBLANK($B35:$E35)=3,COUNTBLANK($F35:$H35)=2,COUNTBLANK($I35:$J35)=1,COUNTBLANK($K35:$L35)=1,COUNTBLANK($M35:$N35)=1,COUNTBLANK($O35:$P35)=1,COUNTBLANK($Q35:$R35)=1,COUNTBLANK($S35:$T35)=1,COUNTBLANK($U35:$V35)=1,COUNTBLANK($W35:$AA35)=4),IF(Data!$B35&lt;&gt;"",Scoring!$D$7)+IF(Data!$C35&lt;&gt;"",Scoring!$D$8)+IF(Data!$D35&lt;&gt;"",Scoring!$D$9)+IF(Data!$E35&lt;&gt;"",Scoring!$D$10)+IF(Data!$F35&lt;&gt;"",Scoring!$D$11)+IF(Data!$G35&lt;&gt;"",Scoring!$D$12)+IF(Data!$H35&lt;&gt;"",Scoring!$D$13)+IF(Data!$I35&lt;&gt;"",Scoring!$D$14)+IF(Data!$J35&lt;&gt;"",Scoring!$D$15)+IF(Data!$K35&lt;&gt;"",Scoring!$D$16)+IF(Data!$L35&lt;&gt;"",Scoring!$D$17)+IF(Data!$M35&lt;&gt;"",Scoring!$D$18)+IF(Data!$N35&lt;&gt;"",Scoring!$D$19)+IF(Data!$O35&lt;&gt;"",Scoring!$D$20)+IF(Data!$P35&lt;&gt;"",Scoring!$D$21)+IF(Data!$Q35&lt;&gt;"",Scoring!$D$22)+IF(Data!$R35&lt;&gt;"",Scoring!$D$23)+IF(Data!$S35&lt;&gt;"",Scoring!$D$24)+IF(Data!T35&lt;&gt;"",Scoring!$D$25)+IF(Data!$U35&lt;&gt;"",Scoring!$D$26)+IF(Data!$V35&lt;&gt;"",Scoring!$D$27)+IF(Data!$W35&lt;&gt;"",Scoring!$D$28)+IF(Data!$X35&lt;&gt;"",Scoring!$D$29)+IF(Data!$Y35&lt;&gt;"",Scoring!$D$30)+IF(Data!$Z35&lt;&gt;"",Scoring!$D$31)+IF(Data!$AA35&lt;&gt;"",Scoring!$D$32),"")</f>
        <v/>
      </c>
      <c r="AC35" s="105" t="str">
        <f>IF(AB35&lt;&gt;"",LOOKUP(AB35,Likelihoods!$A$7:$A$107,Likelihoods!B$7:B$107),"")</f>
        <v/>
      </c>
      <c r="AD35" s="264" t="str">
        <f>IF(AND(COUNTBLANK($B35:$E35)=3,COUNTBLANK($F35:$H35)=2,COUNTBLANK($I35:$J35)=1,COUNTBLANK($K35:$L35)=1,COUNTBLANK($M35:$N35)=1,COUNTBLANK($O35:$P35)=1,COUNTBLANK($Q35:$R35)=1,COUNTBLANK($S35:$T35)=1,COUNTBLANK($U35:$V35)=1,COUNTBLANK($W35:$AA35)=4),IF(Data!$B35&lt;&gt;"",Scoring!$E$7)+IF(Data!$C35&lt;&gt;"",Scoring!$E$8)+IF(Data!$D35&lt;&gt;"",Scoring!$E$9)+IF(Data!$E35&lt;&gt;"",Scoring!$E$10)+IF(Data!$F35&lt;&gt;"",Scoring!$E$11)+IF(Data!$G35&lt;&gt;"",Scoring!$E$12)+IF(Data!$H35&lt;&gt;"",Scoring!$E$13)+IF(Data!$I35&lt;&gt;"",Scoring!$E$14)+IF(Data!$J35&lt;&gt;"",Scoring!$E$15)+IF(Data!$K35&lt;&gt;"",Scoring!$E$16)+IF(Data!$L35&lt;&gt;"",Scoring!$E$17)+IF(Data!$M35&lt;&gt;"",Scoring!$E$18)+IF(Data!$N35&lt;&gt;"",Scoring!$E$19)+IF(Data!$O35&lt;&gt;"",Scoring!$E$20)+IF(Data!$P35&lt;&gt;"",Scoring!$E$21)+IF(Data!$Q35&lt;&gt;"",Scoring!$E$22)+IF(Data!$R35&lt;&gt;"",Scoring!$E$23)+IF(Data!$S35&lt;&gt;"",Scoring!$E$24)+IF(Data!V35&lt;&gt;"",Scoring!$E$25)+IF(Data!$U35&lt;&gt;"",Scoring!$E$26)+IF(Data!$V35&lt;&gt;"",Scoring!$E$27)+IF(Data!$W35&lt;&gt;"",Scoring!$E$28)+IF(Data!$X35&lt;&gt;"",Scoring!$E$29)+IF(Data!$Y35&lt;&gt;"",Scoring!$E$30)+IF(Data!$Z35&lt;&gt;"",Scoring!$E$31)+IF(Data!$AA35&lt;&gt;"",Scoring!$E$32),"")</f>
        <v/>
      </c>
      <c r="AE35" s="107" t="str">
        <f>IF(AD35&lt;&gt;"",LOOKUP(AD35,Likelihoods!$A$7:$A$107,Likelihoods!C$7:C$107),"")</f>
        <v/>
      </c>
      <c r="AF35" s="108" t="str">
        <f>IF(AND(COUNTBLANK($B35:$E35)=3,COUNTBLANK($F35:$H35)=2,COUNTBLANK($I35:$J35)=1,COUNTBLANK($K35:$L35)=1,COUNTBLANK($M35:$N35)=1,COUNTBLANK($O35:$P35)=1,COUNTBLANK($Q35:$R35)=1,COUNTBLANK($S35:$T35)=1,COUNTBLANK($U35:$V35)=1,COUNTBLANK($W35:$AA35)=4),IF(Data!$B35&lt;&gt;"",Scoring!$F$7)+IF(Data!$C35&lt;&gt;"",Scoring!$F$8)+IF(Data!$D35&lt;&gt;"",Scoring!$F$9)+IF(Data!$E35&lt;&gt;"",Scoring!$F$10)+IF(Data!$F35&lt;&gt;"",Scoring!$F$11)+IF(Data!$G35&lt;&gt;"",Scoring!$F$12)+IF(Data!$H35&lt;&gt;"",Scoring!$F$13)+IF(Data!$I35&lt;&gt;"",Scoring!$F$14)+IF(Data!$J35&lt;&gt;"",Scoring!$F$15)+IF(Data!$K35&lt;&gt;"",Scoring!$F$16)+IF(Data!$L35&lt;&gt;"",Scoring!$F$17)+IF(Data!$M35&lt;&gt;"",Scoring!$F$18)+IF(Data!$N35&lt;&gt;"",Scoring!$F$19)+IF(Data!$O35&lt;&gt;"",Scoring!$F$20)+IF(Data!$P35&lt;&gt;"",Scoring!$F$21)+IF(Data!$Q35&lt;&gt;"",Scoring!$F$22)+IF(Data!$R35&lt;&gt;"",Scoring!$F$23)+IF(Data!$S35&lt;&gt;"",Scoring!$F$24)+IF(Data!T35&lt;&gt;"",Scoring!$F$25)+IF(Data!$U35&lt;&gt;"",Scoring!$F$26)+IF(Data!$V35&lt;&gt;"",Scoring!$F$27)+IF(Data!$W35&lt;&gt;"",Scoring!$F$28)+IF(Data!$X35&lt;&gt;"",Scoring!$F$29)+IF(Data!$Y35&lt;&gt;"",Scoring!$F$30)+IF(Data!$Z35&lt;&gt;"",Scoring!$F$31)+IF(Data!$AA35&lt;&gt;"",Scoring!$F$32),"")</f>
        <v/>
      </c>
      <c r="AG35" s="105" t="str">
        <f>IF(AF35&lt;&gt;"",LOOKUP(AF35,Likelihoods!$A$7:$A$107,Likelihoods!D$7:D$107),"")</f>
        <v/>
      </c>
      <c r="AH35" s="108" t="str">
        <f>IF(AND(COUNTBLANK($B35:$E35)=3,COUNTBLANK($F35:$H35)=2,COUNTBLANK($I35:$J35)=1,COUNTBLANK($K35:$L35)=1,COUNTBLANK($M35:$N35)=1,COUNTBLANK($O35:$P35)=1,COUNTBLANK($Q35:$R35)=1,COUNTBLANK($S35:$T35)=1,COUNTBLANK($U35:$V35)=1,COUNTBLANK($W35:$AA35)=4),IF(Data!$B35&lt;&gt;"",Scoring!$G$7)+IF(Data!$C35&lt;&gt;"",Scoring!$G$8)+IF(Data!$D35&lt;&gt;"",Scoring!$G$9)+IF(Data!$E35&lt;&gt;"",Scoring!$G$10)+IF(Data!$F35&lt;&gt;"",Scoring!$G$11)+IF(Data!$G35&lt;&gt;"",Scoring!$G$12)+IF(Data!$H35&lt;&gt;"",Scoring!$G$13)+IF(Data!$I35&lt;&gt;"",Scoring!$G$14)+IF(Data!$J35&lt;&gt;"",Scoring!$G$15)+IF(Data!$K35&lt;&gt;"",Scoring!$G$16)+IF(Data!$L35&lt;&gt;"",Scoring!$G$17)+IF(Data!$M35&lt;&gt;"",Scoring!$G$18)+IF(Data!$N35&lt;&gt;"",Scoring!$G$19)+IF(Data!$O35&lt;&gt;"",Scoring!$G$20)+IF(Data!$P35&lt;&gt;"",Scoring!$G$21)+IF(Data!$Q35&lt;&gt;"",Scoring!$G$22)+IF(Data!$R35&lt;&gt;"",Scoring!$G$23)+IF(Data!$S35&lt;&gt;"",Scoring!$G$24)+IF(Data!T35&lt;&gt;"",Scoring!$G$25)+IF(Data!$U35&lt;&gt;"",Scoring!$G$26)+IF(Data!$V35&lt;&gt;"",Scoring!$G$27)+IF(Data!$W35&lt;&gt;"",Scoring!$G$28)+IF(Data!$X35&lt;&gt;"",Scoring!$G$29)+IF(Data!$Y35&lt;&gt;"",Scoring!$G$30)+IF(Data!$Z35&lt;&gt;"",Scoring!$G$31)+IF(Data!$AA35&lt;&gt;"",Scoring!$G$32),"")</f>
        <v/>
      </c>
      <c r="AI35" s="106" t="str">
        <f>IF(AH35&lt;&gt;"",LOOKUP(AH35,Likelihoods!$A$7:$A$107,Likelihoods!E$7:E$107),"")</f>
        <v/>
      </c>
      <c r="AJ35" s="104" t="str">
        <f>IF(AND(COUNTBLANK($B35:$E35)=3,COUNTBLANK($F35:$H35)=2,COUNTBLANK($I35:$J35)=1,COUNTBLANK($K35:$L35)=1,COUNTBLANK($M35:$N35)=1,COUNTBLANK($O35:$P35)=1,COUNTBLANK($Q35:$R35)=1,COUNTBLANK($S35:$T35)=1,COUNTBLANK($U35:$V35)=1,COUNTBLANK($W35:$AA35)=4),IF(Data!$B35&lt;&gt;"",Scoring!$H$7)+IF(Data!$C35&lt;&gt;"",Scoring!$H$8)+IF(Data!$D35&lt;&gt;"",Scoring!$H$9)+IF(Data!$E35&lt;&gt;"",Scoring!$H$10)+IF(Data!$F35&lt;&gt;"",Scoring!$H$11)+IF(Data!$G35&lt;&gt;"",Scoring!$H$12)+IF(Data!$H35&lt;&gt;"",Scoring!$H$13)+IF(Data!$I35&lt;&gt;"",Scoring!$H$14)+IF(Data!$J35&lt;&gt;"",Scoring!$H$15)+IF(Data!$K35&lt;&gt;"",Scoring!$H$16)+IF(Data!$L35&lt;&gt;"",Scoring!$H$17)+IF(Data!$M35&lt;&gt;"",Scoring!$H$18)+IF(Data!$N35&lt;&gt;"",Scoring!$H$19)+IF(Data!$O35&lt;&gt;"",Scoring!$H$20)+IF(Data!$P35&lt;&gt;"",Scoring!$H$21)+IF(Data!$Q35&lt;&gt;"",Scoring!$H$22)+IF(Data!$R35&lt;&gt;"",Scoring!$H$23)+IF(Data!$S35&lt;&gt;"",Scoring!$H$24)+IF(Data!T35&lt;&gt;"",Scoring!$H$25)+IF(Data!$U35&lt;&gt;"",Scoring!$H$26)+IF(Data!$V35&lt;&gt;"",Scoring!$H$27)+IF(Data!$W35&lt;&gt;"",Scoring!$H$28)+IF(Data!$X35&lt;&gt;"",Scoring!$H$29)+IF(Data!$Y35&lt;&gt;"",Scoring!$H$30)+IF(Data!$Z35&lt;&gt;"",Scoring!$H$31)+IF(Data!$AA35&lt;&gt;"",Scoring!$H$32),"")</f>
        <v/>
      </c>
      <c r="AK35" s="105" t="str">
        <f>IF(AJ35&lt;&gt;"",LOOKUP(AJ35,Likelihoods!$A$7:$A$107,Likelihoods!F$7:F$107),"")</f>
        <v/>
      </c>
      <c r="AL35" s="102" t="str">
        <f>IF(AND(COUNTBLANK($B35:$E35)=3,COUNTBLANK($F35:$H35)=2,COUNTBLANK($I35:$J35)=1,COUNTBLANK($K35:$L35)=1,COUNTBLANK($M35:$N35)=1,COUNTBLANK($O35:$P35)=1,COUNTBLANK($Q35:$R35)=1,COUNTBLANK($S35:$T35)=1,COUNTBLANK($U35:$V35)=1,COUNTBLANK($W35:$AA35)=4),IF(Data!$B35&lt;&gt;"",Scoring!$I$7)+IF(Data!$C35&lt;&gt;"",Scoring!$I$8)+IF(Data!$D35&lt;&gt;"",Scoring!$I$9)+IF(Data!$E35&lt;&gt;"",Scoring!$I$10)+IF(Data!$F35&lt;&gt;"",Scoring!$I$11)+IF(Data!$G35&lt;&gt;"",Scoring!$I$12)+IF(Data!$H35&lt;&gt;"",Scoring!$I$13)+IF(Data!$I35&lt;&gt;"",Scoring!$I$14)+IF(Data!$J35&lt;&gt;"",Scoring!$I$15)+IF(Data!$K35&lt;&gt;"",Scoring!$I$16)+IF(Data!$L35&lt;&gt;"",Scoring!$I$17)+IF(Data!$M35&lt;&gt;"",Scoring!$I$18)+IF(Data!$N35&lt;&gt;"",Scoring!$I$19)+IF(Data!$O35&lt;&gt;"",Scoring!$I$20)+IF(Data!$P35&lt;&gt;"",Scoring!$I$21)+IF(Data!$Q35&lt;&gt;"",Scoring!$I$22)+IF(Data!$R35&lt;&gt;"",Scoring!$I$23)+IF(Data!$S35&lt;&gt;"",Scoring!$I$24)+IF(Data!T35&lt;&gt;"",Scoring!$I$25)+IF(Data!$U35&lt;&gt;"",Scoring!$I$26)+IF(Data!$V35&lt;&gt;"",Scoring!$I$27)+IF(Data!$W35&lt;&gt;"",Scoring!$I$28)+IF(Data!$X35&lt;&gt;"",Scoring!$I$29)+IF(Data!$Y35&lt;&gt;"",Scoring!$I$30)+IF(Data!$Z35&lt;&gt;"",Scoring!$I$31)+IF(Data!$AA35&lt;&gt;"",Scoring!$I$32),"")</f>
        <v/>
      </c>
      <c r="AM35" s="107" t="str">
        <f>IF(AL35&lt;&gt;"",LOOKUP(AL35,Likelihoods!$A$7:$A$107,Likelihoods!G$7:G$107),"")</f>
        <v/>
      </c>
      <c r="AN35" s="281" t="str">
        <f>IF(AND(COUNTBLANK($B35:$E35)=3,COUNTBLANK($F35:$H35)=2,COUNTBLANK($I35:$J35)=1,COUNTBLANK($K35:$L35)=1,COUNTBLANK($M35:$N35)=1,COUNTBLANK($O35:$P35)=1,COUNTBLANK($Q35:$R35)=1,COUNTBLANK($S35:$T35)=1,COUNTBLANK($U35:$V35)=1,COUNTBLANK($W35:$AA35)=4),IF(Data!$B35&lt;&gt;"",Scoring!$J$7)+IF(Data!$C35&lt;&gt;"",Scoring!$J$8)+IF(Data!$D35&lt;&gt;"",Scoring!$J$9)+IF(Data!$E35&lt;&gt;"",Scoring!$J$10)+IF(Data!$F35&lt;&gt;"",Scoring!$J$11)+IF(Data!$G35&lt;&gt;"",Scoring!$J$12)+IF(Data!$H35&lt;&gt;"",Scoring!$J$13)+IF(Data!$I35&lt;&gt;"",Scoring!$J$14)+IF(Data!$J35&lt;&gt;"",Scoring!$J$15)+IF(Data!$K35&lt;&gt;"",Scoring!$J$16)+IF(Data!$L35&lt;&gt;"",Scoring!$J$17)+IF(Data!$M35&lt;&gt;"",Scoring!$J$18)+IF(Data!$N35&lt;&gt;"",Scoring!$J$19)+IF(Data!$O35&lt;&gt;"",Scoring!$J$20)+IF(Data!$P35&lt;&gt;"",Scoring!$J$21)+IF(Data!$Q35&lt;&gt;"",Scoring!$J$22)+IF(Data!$R35&lt;&gt;"",Scoring!$J$23)+IF(Data!$S35&lt;&gt;"",Scoring!$J$24)+IF(Data!AF35&lt;&gt;"",Scoring!$J$25)+IF(Data!$U35&lt;&gt;"",Scoring!$J$26)+IF(Data!$V35&lt;&gt;"",Scoring!$J$27)+IF(Data!$W35&lt;&gt;"",Scoring!$J$28)+IF(Data!$X35&lt;&gt;"",Scoring!$J$29)+IF(Data!$Y35&lt;&gt;"",Scoring!$J$30)+IF(Data!$Z35&lt;&gt;"",Scoring!$J$31)+IF(Data!$AA35&lt;&gt;"",Scoring!$J$32),"")</f>
        <v/>
      </c>
      <c r="AO35" s="276" t="str">
        <f>IF(AN35&lt;&gt;"",LOOKUP(AN35,Likelihoods!$A$7:$A$107,Likelihoods!H$7:H$107),"")</f>
        <v/>
      </c>
      <c r="AP35" s="264" t="str">
        <f>IF(AND(COUNTBLANK($B35:$E35)=3,COUNTBLANK($F35:$H35)=2,COUNTBLANK($I35:$J35)=1,COUNTBLANK($K35:$L35)=1,COUNTBLANK($M35:$N35)=1,COUNTBLANK($O35:$P35)=1,COUNTBLANK($Q35:$R35)=1,COUNTBLANK($S35:$T35)=1,COUNTBLANK($U35:$V35)=1,COUNTBLANK($W35:$AA35)=4),IF(Data!$B35&lt;&gt;"",Scoring!$K$7)+IF(Data!$C35&lt;&gt;"",Scoring!$K$8)+IF(Data!$D35&lt;&gt;"",Scoring!$K$9)+IF(Data!$E35&lt;&gt;"",Scoring!$K$10)+IF(Data!$F35&lt;&gt;"",Scoring!$K$11)+IF(Data!$G35&lt;&gt;"",Scoring!$K$12)+IF(Data!$H35&lt;&gt;"",Scoring!$K$13)+IF(Data!$I35&lt;&gt;"",Scoring!$K$14)+IF(Data!$J35&lt;&gt;"",Scoring!$K$15)+IF(Data!$K35&lt;&gt;"",Scoring!$K$16)+IF(Data!$L35&lt;&gt;"",Scoring!$K$17)+IF(Data!$M35&lt;&gt;"",Scoring!$K$18)+IF(Data!$N35&lt;&gt;"",Scoring!$K$19)+IF(Data!$O35&lt;&gt;"",Scoring!$K$20)+IF(Data!$P35&lt;&gt;"",Scoring!$K$21)+IF(Data!$Q35&lt;&gt;"",Scoring!$K$22)+IF(Data!$R35&lt;&gt;"",Scoring!$K$23)+IF(Data!$S35&lt;&gt;"",Scoring!$K$24)+IF(Data!AH35&lt;&gt;"",Scoring!$K$25)+IF(Data!$U35&lt;&gt;"",Scoring!$K$26)+IF(Data!$V35&lt;&gt;"",Scoring!$K$27)+IF(Data!$W35&lt;&gt;"",Scoring!$K$28)+IF(Data!$X35&lt;&gt;"",Scoring!$K$29)+IF(Data!$Y35&lt;&gt;"",Scoring!$K$30)+IF(Data!$Z35&lt;&gt;"",Scoring!$K$31)+IF(Data!$AA35&lt;&gt;"",Scoring!$K$32),"")</f>
        <v/>
      </c>
      <c r="AQ35" s="107" t="str">
        <f>IF(AP35&lt;&gt;"",LOOKUP(AP35,Likelihoods!$A$7:$A$107,Likelihoods!I$7:I$107),"")</f>
        <v/>
      </c>
      <c r="AR35" s="281" t="str">
        <f>IF(AND(COUNTBLANK($B35:$E35)=3,COUNTBLANK($F35:$H35)=2,COUNTBLANK($I35:$J35)=1,COUNTBLANK($K35:$L35)=1,COUNTBLANK($M35:$N35)=1,COUNTBLANK($O35:$P35)=1,COUNTBLANK($Q35:$R35)=1,COUNTBLANK($S35:$T35)=1,COUNTBLANK($U35:$V35)=1,COUNTBLANK($W35:$AA35)=4),IF(Data!$B35&lt;&gt;"",Scoring!$L$7)+IF(Data!$C35&lt;&gt;"",Scoring!$L$8)+IF(Data!$D35&lt;&gt;"",Scoring!$L$9)+IF(Data!$E35&lt;&gt;"",Scoring!$L$10)+IF(Data!$F35&lt;&gt;"",Scoring!$L$11)+IF(Data!$G35&lt;&gt;"",Scoring!$L$12)+IF(Data!$H35&lt;&gt;"",Scoring!$L$13)+IF(Data!$I35&lt;&gt;"",Scoring!$L$14)+IF(Data!$J35&lt;&gt;"",Scoring!$L$15)+IF(Data!$K35&lt;&gt;"",Scoring!$L$16)+IF(Data!$L35&lt;&gt;"",Scoring!$L$17)+IF(Data!$M35&lt;&gt;"",Scoring!$L$18)+IF(Data!$N35&lt;&gt;"",Scoring!$L$19)+IF(Data!$O35&lt;&gt;"",Scoring!$L$20)+IF(Data!$P35&lt;&gt;"",Scoring!$L$21)+IF(Data!$Q35&lt;&gt;"",Scoring!$L$22)+IF(Data!$R35&lt;&gt;"",Scoring!$L$23)+IF(Data!$S35&lt;&gt;"",Scoring!$L$24)+IF(Data!AJ35&lt;&gt;"",Scoring!$L$25)+IF(Data!$U35&lt;&gt;"",Scoring!$L$26)+IF(Data!$V35&lt;&gt;"",Scoring!$L$27)+IF(Data!$W35&lt;&gt;"",Scoring!$L$28)+IF(Data!$X35&lt;&gt;"",Scoring!$L$29)+IF(Data!$Y35&lt;&gt;"",Scoring!$L$30)+IF(Data!$Z35&lt;&gt;"",Scoring!$L$31)+IF(Data!$AA35&lt;&gt;"",Scoring!$L$32),"")</f>
        <v/>
      </c>
      <c r="AS35" s="105" t="str">
        <f>IF(AR35&lt;&gt;"",LOOKUP(AR35,Likelihoods!$A$7:$A$107,Likelihoods!J$7:J$107),"")</f>
        <v/>
      </c>
      <c r="AT35" s="108" t="str">
        <f>IF(AND(COUNTBLANK($B35:$E35)=3,COUNTBLANK($F35:$H35)=2,COUNTBLANK($I35:$J35)=1,COUNTBLANK($K35:$L35)=1,COUNTBLANK($M35:$N35)=1,COUNTBLANK($O35:$P35)=1,COUNTBLANK($Q35:$R35)=1,COUNTBLANK($S35:$T35)=1,COUNTBLANK($U35:$V35)=1,COUNTBLANK($W35:$AA35)=4),IF(Data!$B35&lt;&gt;"",Scoring!$M$7)+IF(Data!$C35&lt;&gt;"",Scoring!$M$8)+IF(Data!$D35&lt;&gt;"",Scoring!$M$9)+IF(Data!$E35&lt;&gt;"",Scoring!$M$10)+IF(Data!$F35&lt;&gt;"",Scoring!$M$11)+IF(Data!$G35&lt;&gt;"",Scoring!$M$12)+IF(Data!$H35&lt;&gt;"",Scoring!$M$13)+IF(Data!$I35&lt;&gt;"",Scoring!$M$14)+IF(Data!$J35&lt;&gt;"",Scoring!$M$15)+IF(Data!$K35&lt;&gt;"",Scoring!$M$16)+IF(Data!$L35&lt;&gt;"",Scoring!$M$17)+IF(Data!$M35&lt;&gt;"",Scoring!$M$18)+IF(Data!$N35&lt;&gt;"",Scoring!$M$19)+IF(Data!$O35&lt;&gt;"",Scoring!$M$20)+IF(Data!$P35&lt;&gt;"",Scoring!$M$21)+IF(Data!$Q35&lt;&gt;"",Scoring!$M$22)+IF(Data!$R35&lt;&gt;"",Scoring!$M$23)+IF(Data!$S35&lt;&gt;"",Scoring!$M$24)+IF(Data!T35&lt;&gt;"",Scoring!$M$25)+IF(Data!$U35&lt;&gt;"",Scoring!$M$26)+IF(Data!$V35&lt;&gt;"",Scoring!$M$27)+IF(Data!$W35&lt;&gt;"",Scoring!$M$28)+IF(Data!$X35&lt;&gt;"",Scoring!$M$29)+IF(Data!$Y35&lt;&gt;"",Scoring!$M$30)+IF(Data!$Z35&lt;&gt;"",Scoring!$M$31)+IF(Data!$AA35&lt;&gt;"",Scoring!$M$32),"")</f>
        <v/>
      </c>
      <c r="AU35" s="105" t="str">
        <f>IF(AT35&lt;&gt;"",LOOKUP(AT35,Likelihoods!$A$7:$A$107,Likelihoods!K$7:K$107),"")</f>
        <v/>
      </c>
      <c r="AV35" s="108" t="str">
        <f>IF(AND(COUNTBLANK($B35:$E35)=3,COUNTBLANK($F35:$H35)=2,COUNTBLANK($I35:$J35)=1,COUNTBLANK($K35:$L35)=1,COUNTBLANK($M35:$N35)=1,COUNTBLANK($O35:$P35)=1,COUNTBLANK($Q35:$R35)=1,COUNTBLANK($S35:$T35)=1,COUNTBLANK($U35:$V35)=1,COUNTBLANK($W35:$AA35)=4),IF(Data!$B35&lt;&gt;"",Scoring!$N$7)+IF(Data!$C35&lt;&gt;"",Scoring!$N$8)+IF(Data!$D35&lt;&gt;"",Scoring!$N$9)+IF(Data!$E35&lt;&gt;"",Scoring!$N$10)+IF(Data!$F35&lt;&gt;"",Scoring!$N$11)+IF(Data!$G35&lt;&gt;"",Scoring!$N$12)+IF(Data!$H35&lt;&gt;"",Scoring!$N$13)+IF(Data!$I35&lt;&gt;"",Scoring!$N$14)+IF(Data!$J35&lt;&gt;"",Scoring!$N$15)+IF(Data!$K35&lt;&gt;"",Scoring!$N$16)+IF(Data!$L35&lt;&gt;"",Scoring!$N$17)+IF(Data!$M35&lt;&gt;"",Scoring!$N$18)+IF(Data!$N35&lt;&gt;"",Scoring!$N$19)+IF(Data!$O35&lt;&gt;"",Scoring!$N$20)+IF(Data!$P35&lt;&gt;"",Scoring!$N$21)+IF(Data!$Q35&lt;&gt;"",Scoring!$N$22)+IF(Data!$R35&lt;&gt;"",Scoring!$N$23)+IF(Data!$S35&lt;&gt;"",Scoring!$N$24)+IF(Data!T35&lt;&gt;"",Scoring!$N$25)+IF(Data!$U35&lt;&gt;"",Scoring!$N$26)+IF(Data!$V35&lt;&gt;"",Scoring!$N$27)+IF(Data!$W35&lt;&gt;"",Scoring!$N$28)+IF(Data!$X35&lt;&gt;"",Scoring!$N$29)+IF(Data!$Y35&lt;&gt;"",Scoring!$N$30)+IF(Data!$Z35&lt;&gt;"",Scoring!$N$31)+IF(Data!$AA35&lt;&gt;"",Scoring!$N$32),"")</f>
        <v/>
      </c>
      <c r="AW35" s="106" t="str">
        <f>IF(AV35&lt;&gt;"",LOOKUP(AV35,Likelihoods!$A$7:$A$107,Likelihoods!L$7:L$107),"")</f>
        <v/>
      </c>
      <c r="AX35" s="104" t="str">
        <f>IF(AND(COUNTBLANK($B35:$E35)=3,COUNTBLANK($F35:$H35)=2,COUNTBLANK($I35:$J35)=1,COUNTBLANK($K35:$L35)=1,COUNTBLANK($M35:$N35)=1,COUNTBLANK($O35:$P35)=1,COUNTBLANK($Q35:$R35)=1,COUNTBLANK($S35:$T35)=1,COUNTBLANK($U35:$V35)=1,COUNTBLANK($W35:$AA35)=4),IF(Data!$B35&lt;&gt;"",Scoring!$O$7)+IF(Data!$C35&lt;&gt;"",Scoring!$O$8)+IF(Data!$D35&lt;&gt;"",Scoring!$O$9)+IF(Data!$E35&lt;&gt;"",Scoring!$O$10)+IF(Data!$F35&lt;&gt;"",Scoring!$O$11)+IF(Data!$G35&lt;&gt;"",Scoring!$O$12)+IF(Data!$H35&lt;&gt;"",Scoring!$O$13)+IF(Data!$I35&lt;&gt;"",Scoring!$O$14)+IF(Data!$J35&lt;&gt;"",Scoring!$O$15)+IF(Data!$K35&lt;&gt;"",Scoring!$O$16)+IF(Data!$L35&lt;&gt;"",Scoring!$O$17)+IF(Data!$M35&lt;&gt;"",Scoring!$O$18)+IF(Data!$N35&lt;&gt;"",Scoring!$O$19)+IF(Data!$O35&lt;&gt;"",Scoring!$O$20)+IF(Data!$P35&lt;&gt;"",Scoring!$O$21)+IF(Data!$Q35&lt;&gt;"",Scoring!$O$22)+IF(Data!$R35&lt;&gt;"",Scoring!$O$23)+IF(Data!$S35&lt;&gt;"",Scoring!$O$24)+IF(Data!T35&lt;&gt;"",Scoring!$O$25)+IF(Data!$U35&lt;&gt;"",Scoring!$O$26)+IF(Data!$V35&lt;&gt;"",Scoring!$O$27)+IF(Data!$W35&lt;&gt;"",Scoring!$O$28)+IF(Data!$X35&lt;&gt;"",Scoring!$O$29)+IF(Data!$Y35&lt;&gt;"",Scoring!$O$30)+IF(Data!$Z35&lt;&gt;"",Scoring!$O$31)+IF(Data!$AA35&lt;&gt;"",Scoring!$O$32),"")</f>
        <v/>
      </c>
      <c r="AY35" s="107" t="str">
        <f>IF(AX35&lt;&gt;"",LOOKUP(AX35,Likelihoods!$A$7:$A$107,Likelihoods!M$7:M$107),"")</f>
        <v/>
      </c>
      <c r="AZ35" s="108" t="str">
        <f>IF(AND(COUNTBLANK($B35:$E35)=3,COUNTBLANK($F35:$H35)=2,COUNTBLANK($I35:$J35)=1,COUNTBLANK($K35:$L35)=1,COUNTBLANK($M35:$N35)=1,COUNTBLANK($O35:$P35)=1,COUNTBLANK($Q35:$R35)=1,COUNTBLANK($S35:$T35)=1,COUNTBLANK($U35:$V35)=1,COUNTBLANK($W35:$AA35)=4),IF(Data!$B35&lt;&gt;"",Scoring!$P$7)+IF(Data!$C35&lt;&gt;"",Scoring!$P$8)+IF(Data!$D35&lt;&gt;"",Scoring!$P$9)+IF(Data!$E35&lt;&gt;"",Scoring!$P$10)+IF(Data!$F35&lt;&gt;"",Scoring!$P$11)+IF(Data!$G35&lt;&gt;"",Scoring!$P$12)+IF(Data!$H35&lt;&gt;"",Scoring!$P$13)+IF(Data!$I35&lt;&gt;"",Scoring!$P$14)+IF(Data!$J35&lt;&gt;"",Scoring!$P$15)+IF(Data!$K35&lt;&gt;"",Scoring!$P$16)+IF(Data!$L35&lt;&gt;"",Scoring!$P$17)+IF(Data!$M35&lt;&gt;"",Scoring!$P$18)+IF(Data!$N35&lt;&gt;"",Scoring!$P$19)+IF(Data!$O35&lt;&gt;"",Scoring!$P$20)+IF(Data!$P35&lt;&gt;"",Scoring!$P$21)+IF(Data!$Q35&lt;&gt;"",Scoring!$P$22)+IF(Data!$R35&lt;&gt;"",Scoring!$P$23)+IF(Data!$S35&lt;&gt;"",Scoring!$P$24)+IF(Data!T35&lt;&gt;"",Scoring!$P$25)+IF(Data!$U35&lt;&gt;"",Scoring!$P$26)+IF(Data!$V35&lt;&gt;"",Scoring!$P$27)+IF(Data!$W35&lt;&gt;"",Scoring!$P$28)+IF(Data!$X35&lt;&gt;"",Scoring!$P$29)+IF(Data!$Y35&lt;&gt;"",Scoring!$P$30)+IF(Data!$Z35&lt;&gt;"",Scoring!$P$31)+IF(Data!$AA35&lt;&gt;"",Scoring!$P$32),"")</f>
        <v/>
      </c>
      <c r="BA35" s="105" t="str">
        <f>IF(AZ35&lt;&gt;"",LOOKUP(AZ35,Likelihoods!$A$7:$A$107,Likelihoods!N$7:N$107),"")</f>
        <v/>
      </c>
      <c r="BB35" s="102" t="str">
        <f>IF(AND(COUNTBLANK($B35:$E35)=3,COUNTBLANK($F35:$H35)=2,COUNTBLANK($I35:$J35)=1,COUNTBLANK($K35:$L35)=1,COUNTBLANK($M35:$N35)=1,COUNTBLANK($O35:$P35)=1,COUNTBLANK($Q35:$R35)=1,COUNTBLANK($S35:$T35)=1,COUNTBLANK($U35:$V35)=1,COUNTBLANK($W35:$AA35)=4),IF(Data!$B35&lt;&gt;"",Scoring!$Q$7)+IF(Data!$C35&lt;&gt;"",Scoring!$Q$8)+IF(Data!$D35&lt;&gt;"",Scoring!$Q$9)+IF(Data!$E35&lt;&gt;"",Scoring!$Q$10)+IF(Data!$F35&lt;&gt;"",Scoring!$Q$11)+IF(Data!$G35&lt;&gt;"",Scoring!$Q$12)+IF(Data!$H35&lt;&gt;"",Scoring!$Q$13)+IF(Data!$I35&lt;&gt;"",Scoring!$Q$14)+IF(Data!$J35&lt;&gt;"",Scoring!$Q$15)+IF(Data!$K35&lt;&gt;"",Scoring!$Q$16)+IF(Data!$L35&lt;&gt;"",Scoring!$Q$17)+IF(Data!$M35&lt;&gt;"",Scoring!$Q$18)+IF(Data!$N35&lt;&gt;"",Scoring!$Q$19)+IF(Data!$O35&lt;&gt;"",Scoring!$Q$20)+IF(Data!$P35&lt;&gt;"",Scoring!$Q$21)+IF(Data!$Q35&lt;&gt;"",Scoring!$Q$22)+IF(Data!$R35&lt;&gt;"",Scoring!$Q$23)+IF(Data!$S35&lt;&gt;"",Scoring!$Q$24)+IF(Data!T35&lt;&gt;"",Scoring!$Q$25)+IF(Data!$U35&lt;&gt;"",Scoring!$Q$26)+IF(Data!$V35&lt;&gt;"",Scoring!$Q$27)+IF(Data!$W35&lt;&gt;"",Scoring!$Q$28)+IF(Data!$X35&lt;&gt;"",Scoring!$Q$29)+IF(Data!$Y35&lt;&gt;"",Scoring!$Q$30)+IF(Data!$Z35&lt;&gt;"",Scoring!$Q$31)+IF(Data!$AA35&lt;&gt;"",Scoring!$Q$32),"")</f>
        <v/>
      </c>
      <c r="BC35" s="107" t="str">
        <f>IF(BB35&lt;&gt;"",LOOKUP(BB35,Likelihoods!$A$7:$A$107,Likelihoods!O$7:O$107),"")</f>
        <v/>
      </c>
      <c r="BD35" s="104" t="str">
        <f>IF(AND(COUNTBLANK($B35:$E35)=3,COUNTBLANK($F35:$H35)=2,COUNTBLANK($I35:$J35)=1,COUNTBLANK($K35:$L35)=1,COUNTBLANK($M35:$N35)=1,COUNTBLANK($O35:$P35)=1,COUNTBLANK($Q35:$R35)=1,COUNTBLANK($S35:$T35)=1,COUNTBLANK($U35:$V35)=1,COUNTBLANK($W35:$AA35)=4),IF(Data!$B35&lt;&gt;"",Scoring!$R$7)+IF(Data!$C35&lt;&gt;"",Scoring!$R$8)+IF(Data!$D35&lt;&gt;"",Scoring!$R$9)+IF(Data!$E35&lt;&gt;"",Scoring!$R$10)+IF(Data!$F35&lt;&gt;"",Scoring!$R$11)+IF(Data!$G35&lt;&gt;"",Scoring!$R$12)+IF(Data!$H35&lt;&gt;"",Scoring!$R$13)+IF(Data!$I35&lt;&gt;"",Scoring!$R$14)+IF(Data!$J35&lt;&gt;"",Scoring!$R$15)+IF(Data!$K35&lt;&gt;"",Scoring!$R$16)+IF(Data!$L35&lt;&gt;"",Scoring!$R$17)+IF(Data!$M35&lt;&gt;"",Scoring!$R$18)+IF(Data!$N35&lt;&gt;"",Scoring!$R$19)+IF(Data!$O35&lt;&gt;"",Scoring!$R$20)+IF(Data!$P35&lt;&gt;"",Scoring!$R$21)+IF(Data!$Q35&lt;&gt;"",Scoring!$R$22)+IF(Data!$R35&lt;&gt;"",Scoring!$R$23)+IF(Data!$S35&lt;&gt;"",Scoring!$R$24)+IF(Data!T35&lt;&gt;"",Scoring!$R$25)+IF(Data!$U35&lt;&gt;"",Scoring!$R$26)+IF(Data!$V35&lt;&gt;"",Scoring!$R$27)+IF(Data!$W35&lt;&gt;"",Scoring!$R$28)+IF(Data!$X35&lt;&gt;"",Scoring!$R$29)+IF(Data!$Y35&lt;&gt;"",Scoring!$R$30)+IF(Data!$Z35&lt;&gt;"",Scoring!$R$31)+IF(Data!$AA35&lt;&gt;"",Scoring!$R$32),"")</f>
        <v/>
      </c>
      <c r="BE35" s="105" t="str">
        <f>IF(BD35&lt;&gt;"",LOOKUP(BD35,Likelihoods!$A$7:$A$107,Likelihoods!P$7:P$107),"")</f>
        <v/>
      </c>
      <c r="BF35" s="102" t="str">
        <f>IF(AND(COUNTBLANK($B35:$E35)=3,COUNTBLANK($F35:$H35)=2,COUNTBLANK($I35:$J35)=1,COUNTBLANK($K35:$L35)=1,COUNTBLANK($M35:$N35)=1,COUNTBLANK($O35:$P35)=1,COUNTBLANK($Q35:$R35)=1,COUNTBLANK($S35:$T35)=1,COUNTBLANK($U35:$V35)=1,COUNTBLANK($W35:$AA35)=4),IF(Data!$B35&lt;&gt;"",Scoring!$S$7)+IF(Data!$C35&lt;&gt;"",Scoring!$S$8)+IF(Data!$D35&lt;&gt;"",Scoring!$S$9)+IF(Data!$E35&lt;&gt;"",Scoring!$S$10)+IF(Data!$F35&lt;&gt;"",Scoring!$S$11)+IF(Data!$G35&lt;&gt;"",Scoring!$S$12)+IF(Data!$H35&lt;&gt;"",Scoring!$S$13)+IF(Data!$I35&lt;&gt;"",Scoring!$S$14)+IF(Data!$J35&lt;&gt;"",Scoring!$S$15)+IF(Data!$K35&lt;&gt;"",Scoring!$S$16)+IF(Data!$L35&lt;&gt;"",Scoring!$S$17)+IF(Data!$M35&lt;&gt;"",Scoring!$S$18)+IF(Data!$N35&lt;&gt;"",Scoring!$S$19)+IF(Data!$O35&lt;&gt;"",Scoring!$S$20)+IF(Data!$P35&lt;&gt;"",Scoring!$S$21)+IF(Data!$Q35&lt;&gt;"",Scoring!$S$22)+IF(Data!$R35&lt;&gt;"",Scoring!$S$23)+IF(Data!$S35&lt;&gt;"",Scoring!$S$24)+IF(Data!T35&lt;&gt;"",Scoring!$S$25)+IF(Data!$U35&lt;&gt;"",Scoring!$S$26)+IF(Data!$V35&lt;&gt;"",Scoring!$S$27)+IF(Data!$W35&lt;&gt;"",Scoring!$S$28)+IF(Data!$X35&lt;&gt;"",Scoring!$S$29)+IF(Data!$Y35&lt;&gt;"",Scoring!$S$30)+IF(Data!$Z35&lt;&gt;"",Scoring!$S$31)+IF(Data!$AA35&lt;&gt;"",Scoring!$S$32),"")</f>
        <v/>
      </c>
      <c r="BG35" s="107" t="str">
        <f>IF(BF35&lt;&gt;"",LOOKUP(BF35,Likelihoods!$A$7:$A$107,Likelihoods!Q$7:Q$107),"")</f>
        <v/>
      </c>
      <c r="BH35" s="108" t="str">
        <f>IF(AND(COUNTBLANK($B35:$E35)=3,COUNTBLANK($F35:$H35)=2,COUNTBLANK($I35:$J35)=1,COUNTBLANK($K35:$L35)=1,COUNTBLANK($M35:$N35)=1,COUNTBLANK($O35:$P35)=1,COUNTBLANK($Q35:$R35)=1,COUNTBLANK($S35:$T35)=1,COUNTBLANK($U35:$V35)=1,COUNTBLANK($W35:$AA35)=4),IF(Data!$B35&lt;&gt;"",Scoring!$T$7)+IF(Data!$C35&lt;&gt;"",Scoring!$T$8)+IF(Data!$D35&lt;&gt;"",Scoring!$T$9)+IF(Data!$E35&lt;&gt;"",Scoring!$T$10)+IF(Data!$F35&lt;&gt;"",Scoring!$T$11)+IF(Data!$G35&lt;&gt;"",Scoring!$T$12)+IF(Data!$H35&lt;&gt;"",Scoring!$T$13)+IF(Data!$I35&lt;&gt;"",Scoring!$T$14)+IF(Data!$J35&lt;&gt;"",Scoring!$T$15)+IF(Data!$K35&lt;&gt;"",Scoring!$T$16)+IF(Data!$L35&lt;&gt;"",Scoring!$T$17)+IF(Data!$M35&lt;&gt;"",Scoring!$T$18)+IF(Data!$N35&lt;&gt;"",Scoring!$T$19)+IF(Data!$O35&lt;&gt;"",Scoring!$T$20)+IF(Data!$P35&lt;&gt;"",Scoring!$T$21)+IF(Data!$Q35&lt;&gt;"",Scoring!$T$22)+IF(Data!$R35&lt;&gt;"",Scoring!$T$23)+IF(Data!$S35&lt;&gt;"",Scoring!$T$24)+IF(Data!T35&lt;&gt;"",Scoring!$T$25)+IF(Data!$U35&lt;&gt;"",Scoring!$T$26)+IF(Data!$V35&lt;&gt;"",Scoring!$T$27)+IF(Data!$W35&lt;&gt;"",Scoring!$T$28)+IF(Data!$X35&lt;&gt;"",Scoring!$T$29)+IF(Data!$Y35&lt;&gt;"",Scoring!$T$30)+IF(Data!$Z35&lt;&gt;"",Scoring!$T$31)+IF(Data!$AA35&lt;&gt;"",Scoring!$T$32),"")</f>
        <v/>
      </c>
      <c r="BI35" s="105" t="str">
        <f>IF(BH35&lt;&gt;"",LOOKUP(BH35,Likelihoods!$A$7:$A$107,Likelihoods!R$7:R$107),"")</f>
        <v/>
      </c>
      <c r="BJ35" s="108" t="str">
        <f>IF(AND(COUNTBLANK($B35:$E35)=3,COUNTBLANK($F35:$H35)=2,COUNTBLANK($I35:$J35)=1,COUNTBLANK($K35:$L35)=1,COUNTBLANK($M35:$N35)=1,COUNTBLANK($O35:$P35)=1,COUNTBLANK($Q35:$R35)=1,COUNTBLANK($S35:$T35)=1,COUNTBLANK($U35:$V35)=1,COUNTBLANK($W35:$AA35)=4),IF(Data!$B35&lt;&gt;"",Scoring!$U$7)+IF(Data!$C35&lt;&gt;"",Scoring!$U$8)+IF(Data!$D35&lt;&gt;"",Scoring!$U$9)+IF(Data!$E35&lt;&gt;"",Scoring!$U$10)+IF(Data!$F35&lt;&gt;"",Scoring!$U$11)+IF(Data!$G35&lt;&gt;"",Scoring!$U$12)+IF(Data!$H35&lt;&gt;"",Scoring!$U$13)+IF(Data!$I35&lt;&gt;"",Scoring!$U$14)+IF(Data!$J35&lt;&gt;"",Scoring!$U$15)+IF(Data!$K35&lt;&gt;"",Scoring!$U$16)+IF(Data!$L35&lt;&gt;"",Scoring!$U$17)+IF(Data!$M35&lt;&gt;"",Scoring!$U$18)+IF(Data!$N35&lt;&gt;"",Scoring!$U$19)+IF(Data!$O35&lt;&gt;"",Scoring!$U$20)+IF(Data!$P35&lt;&gt;"",Scoring!$U$21)+IF(Data!$Q35&lt;&gt;"",Scoring!$U$22)+IF(Data!$R35&lt;&gt;"",Scoring!$U$23)+IF(Data!$S35&lt;&gt;"",Scoring!$U$24)+IF(Data!T35&lt;&gt;"",Scoring!$U$25)+IF(Data!$U35&lt;&gt;"",Scoring!$U$26)+IF(Data!$V35&lt;&gt;"",Scoring!$U$27)+IF(Data!$W35&lt;&gt;"",Scoring!$U$28)+IF(Data!$X35&lt;&gt;"",Scoring!$U$29)+IF(Data!$Y35&lt;&gt;"",Scoring!$U$30)+IF(Data!$Z35&lt;&gt;"",Scoring!$U$31)+IF(Data!$AA35&lt;&gt;"",Scoring!$U$32),"")</f>
        <v/>
      </c>
      <c r="BK35" s="106" t="str">
        <f>IF(BJ35&lt;&gt;"",LOOKUP(BJ35,Likelihoods!$A$7:$A$107,Likelihoods!S$7:S$107),"")</f>
        <v/>
      </c>
      <c r="BL35" s="8"/>
      <c r="BM35" s="8"/>
      <c r="BN35" s="8"/>
      <c r="BO35" s="8"/>
      <c r="BP35" s="8"/>
      <c r="BQ35" s="8"/>
      <c r="BR35" s="8"/>
      <c r="BS35" s="8"/>
      <c r="BT35" s="8"/>
      <c r="BU35" s="8"/>
      <c r="BV35" s="8"/>
      <c r="BW35" s="8"/>
      <c r="BX35" s="8"/>
      <c r="BY35" s="8"/>
    </row>
    <row r="36" spans="1:77" ht="14.25" x14ac:dyDescent="0.2">
      <c r="A36" s="68"/>
      <c r="B36" s="101"/>
      <c r="C36" s="102"/>
      <c r="D36" s="102"/>
      <c r="E36" s="102"/>
      <c r="F36" s="101"/>
      <c r="G36" s="102"/>
      <c r="H36" s="103"/>
      <c r="I36" s="102"/>
      <c r="J36" s="102"/>
      <c r="K36" s="101"/>
      <c r="L36" s="103"/>
      <c r="M36" s="102"/>
      <c r="N36" s="103"/>
      <c r="O36" s="101"/>
      <c r="P36" s="103"/>
      <c r="Q36" s="102"/>
      <c r="R36" s="102"/>
      <c r="S36" s="101"/>
      <c r="T36" s="103"/>
      <c r="U36" s="101"/>
      <c r="V36" s="103"/>
      <c r="W36" s="102"/>
      <c r="X36" s="102"/>
      <c r="Y36" s="102"/>
      <c r="Z36" s="102"/>
      <c r="AA36" s="102"/>
      <c r="AB36" s="104" t="str">
        <f>IF(AND(COUNTBLANK($B36:$E36)=3,COUNTBLANK($F36:$H36)=2,COUNTBLANK($I36:$J36)=1,COUNTBLANK($K36:$L36)=1,COUNTBLANK($M36:$N36)=1,COUNTBLANK($O36:$P36)=1,COUNTBLANK($Q36:$R36)=1,COUNTBLANK($S36:$T36)=1,COUNTBLANK($U36:$V36)=1,COUNTBLANK($W36:$AA36)=4),IF(Data!$B36&lt;&gt;"",Scoring!$D$7)+IF(Data!$C36&lt;&gt;"",Scoring!$D$8)+IF(Data!$D36&lt;&gt;"",Scoring!$D$9)+IF(Data!$E36&lt;&gt;"",Scoring!$D$10)+IF(Data!$F36&lt;&gt;"",Scoring!$D$11)+IF(Data!$G36&lt;&gt;"",Scoring!$D$12)+IF(Data!$H36&lt;&gt;"",Scoring!$D$13)+IF(Data!$I36&lt;&gt;"",Scoring!$D$14)+IF(Data!$J36&lt;&gt;"",Scoring!$D$15)+IF(Data!$K36&lt;&gt;"",Scoring!$D$16)+IF(Data!$L36&lt;&gt;"",Scoring!$D$17)+IF(Data!$M36&lt;&gt;"",Scoring!$D$18)+IF(Data!$N36&lt;&gt;"",Scoring!$D$19)+IF(Data!$O36&lt;&gt;"",Scoring!$D$20)+IF(Data!$P36&lt;&gt;"",Scoring!$D$21)+IF(Data!$Q36&lt;&gt;"",Scoring!$D$22)+IF(Data!$R36&lt;&gt;"",Scoring!$D$23)+IF(Data!$S36&lt;&gt;"",Scoring!$D$24)+IF(Data!T36&lt;&gt;"",Scoring!$D$25)+IF(Data!$U36&lt;&gt;"",Scoring!$D$26)+IF(Data!$V36&lt;&gt;"",Scoring!$D$27)+IF(Data!$W36&lt;&gt;"",Scoring!$D$28)+IF(Data!$X36&lt;&gt;"",Scoring!$D$29)+IF(Data!$Y36&lt;&gt;"",Scoring!$D$30)+IF(Data!$Z36&lt;&gt;"",Scoring!$D$31)+IF(Data!$AA36&lt;&gt;"",Scoring!$D$32),"")</f>
        <v/>
      </c>
      <c r="AC36" s="105" t="str">
        <f>IF(AB36&lt;&gt;"",LOOKUP(AB36,Likelihoods!$A$7:$A$107,Likelihoods!B$7:B$107),"")</f>
        <v/>
      </c>
      <c r="AD36" s="264" t="str">
        <f>IF(AND(COUNTBLANK($B36:$E36)=3,COUNTBLANK($F36:$H36)=2,COUNTBLANK($I36:$J36)=1,COUNTBLANK($K36:$L36)=1,COUNTBLANK($M36:$N36)=1,COUNTBLANK($O36:$P36)=1,COUNTBLANK($Q36:$R36)=1,COUNTBLANK($S36:$T36)=1,COUNTBLANK($U36:$V36)=1,COUNTBLANK($W36:$AA36)=4),IF(Data!$B36&lt;&gt;"",Scoring!$E$7)+IF(Data!$C36&lt;&gt;"",Scoring!$E$8)+IF(Data!$D36&lt;&gt;"",Scoring!$E$9)+IF(Data!$E36&lt;&gt;"",Scoring!$E$10)+IF(Data!$F36&lt;&gt;"",Scoring!$E$11)+IF(Data!$G36&lt;&gt;"",Scoring!$E$12)+IF(Data!$H36&lt;&gt;"",Scoring!$E$13)+IF(Data!$I36&lt;&gt;"",Scoring!$E$14)+IF(Data!$J36&lt;&gt;"",Scoring!$E$15)+IF(Data!$K36&lt;&gt;"",Scoring!$E$16)+IF(Data!$L36&lt;&gt;"",Scoring!$E$17)+IF(Data!$M36&lt;&gt;"",Scoring!$E$18)+IF(Data!$N36&lt;&gt;"",Scoring!$E$19)+IF(Data!$O36&lt;&gt;"",Scoring!$E$20)+IF(Data!$P36&lt;&gt;"",Scoring!$E$21)+IF(Data!$Q36&lt;&gt;"",Scoring!$E$22)+IF(Data!$R36&lt;&gt;"",Scoring!$E$23)+IF(Data!$S36&lt;&gt;"",Scoring!$E$24)+IF(Data!V36&lt;&gt;"",Scoring!$E$25)+IF(Data!$U36&lt;&gt;"",Scoring!$E$26)+IF(Data!$V36&lt;&gt;"",Scoring!$E$27)+IF(Data!$W36&lt;&gt;"",Scoring!$E$28)+IF(Data!$X36&lt;&gt;"",Scoring!$E$29)+IF(Data!$Y36&lt;&gt;"",Scoring!$E$30)+IF(Data!$Z36&lt;&gt;"",Scoring!$E$31)+IF(Data!$AA36&lt;&gt;"",Scoring!$E$32),"")</f>
        <v/>
      </c>
      <c r="AE36" s="107" t="str">
        <f>IF(AD36&lt;&gt;"",LOOKUP(AD36,Likelihoods!$A$7:$A$107,Likelihoods!C$7:C$107),"")</f>
        <v/>
      </c>
      <c r="AF36" s="108" t="str">
        <f>IF(AND(COUNTBLANK($B36:$E36)=3,COUNTBLANK($F36:$H36)=2,COUNTBLANK($I36:$J36)=1,COUNTBLANK($K36:$L36)=1,COUNTBLANK($M36:$N36)=1,COUNTBLANK($O36:$P36)=1,COUNTBLANK($Q36:$R36)=1,COUNTBLANK($S36:$T36)=1,COUNTBLANK($U36:$V36)=1,COUNTBLANK($W36:$AA36)=4),IF(Data!$B36&lt;&gt;"",Scoring!$F$7)+IF(Data!$C36&lt;&gt;"",Scoring!$F$8)+IF(Data!$D36&lt;&gt;"",Scoring!$F$9)+IF(Data!$E36&lt;&gt;"",Scoring!$F$10)+IF(Data!$F36&lt;&gt;"",Scoring!$F$11)+IF(Data!$G36&lt;&gt;"",Scoring!$F$12)+IF(Data!$H36&lt;&gt;"",Scoring!$F$13)+IF(Data!$I36&lt;&gt;"",Scoring!$F$14)+IF(Data!$J36&lt;&gt;"",Scoring!$F$15)+IF(Data!$K36&lt;&gt;"",Scoring!$F$16)+IF(Data!$L36&lt;&gt;"",Scoring!$F$17)+IF(Data!$M36&lt;&gt;"",Scoring!$F$18)+IF(Data!$N36&lt;&gt;"",Scoring!$F$19)+IF(Data!$O36&lt;&gt;"",Scoring!$F$20)+IF(Data!$P36&lt;&gt;"",Scoring!$F$21)+IF(Data!$Q36&lt;&gt;"",Scoring!$F$22)+IF(Data!$R36&lt;&gt;"",Scoring!$F$23)+IF(Data!$S36&lt;&gt;"",Scoring!$F$24)+IF(Data!T36&lt;&gt;"",Scoring!$F$25)+IF(Data!$U36&lt;&gt;"",Scoring!$F$26)+IF(Data!$V36&lt;&gt;"",Scoring!$F$27)+IF(Data!$W36&lt;&gt;"",Scoring!$F$28)+IF(Data!$X36&lt;&gt;"",Scoring!$F$29)+IF(Data!$Y36&lt;&gt;"",Scoring!$F$30)+IF(Data!$Z36&lt;&gt;"",Scoring!$F$31)+IF(Data!$AA36&lt;&gt;"",Scoring!$F$32),"")</f>
        <v/>
      </c>
      <c r="AG36" s="105" t="str">
        <f>IF(AF36&lt;&gt;"",LOOKUP(AF36,Likelihoods!$A$7:$A$107,Likelihoods!D$7:D$107),"")</f>
        <v/>
      </c>
      <c r="AH36" s="108" t="str">
        <f>IF(AND(COUNTBLANK($B36:$E36)=3,COUNTBLANK($F36:$H36)=2,COUNTBLANK($I36:$J36)=1,COUNTBLANK($K36:$L36)=1,COUNTBLANK($M36:$N36)=1,COUNTBLANK($O36:$P36)=1,COUNTBLANK($Q36:$R36)=1,COUNTBLANK($S36:$T36)=1,COUNTBLANK($U36:$V36)=1,COUNTBLANK($W36:$AA36)=4),IF(Data!$B36&lt;&gt;"",Scoring!$G$7)+IF(Data!$C36&lt;&gt;"",Scoring!$G$8)+IF(Data!$D36&lt;&gt;"",Scoring!$G$9)+IF(Data!$E36&lt;&gt;"",Scoring!$G$10)+IF(Data!$F36&lt;&gt;"",Scoring!$G$11)+IF(Data!$G36&lt;&gt;"",Scoring!$G$12)+IF(Data!$H36&lt;&gt;"",Scoring!$G$13)+IF(Data!$I36&lt;&gt;"",Scoring!$G$14)+IF(Data!$J36&lt;&gt;"",Scoring!$G$15)+IF(Data!$K36&lt;&gt;"",Scoring!$G$16)+IF(Data!$L36&lt;&gt;"",Scoring!$G$17)+IF(Data!$M36&lt;&gt;"",Scoring!$G$18)+IF(Data!$N36&lt;&gt;"",Scoring!$G$19)+IF(Data!$O36&lt;&gt;"",Scoring!$G$20)+IF(Data!$P36&lt;&gt;"",Scoring!$G$21)+IF(Data!$Q36&lt;&gt;"",Scoring!$G$22)+IF(Data!$R36&lt;&gt;"",Scoring!$G$23)+IF(Data!$S36&lt;&gt;"",Scoring!$G$24)+IF(Data!T36&lt;&gt;"",Scoring!$G$25)+IF(Data!$U36&lt;&gt;"",Scoring!$G$26)+IF(Data!$V36&lt;&gt;"",Scoring!$G$27)+IF(Data!$W36&lt;&gt;"",Scoring!$G$28)+IF(Data!$X36&lt;&gt;"",Scoring!$G$29)+IF(Data!$Y36&lt;&gt;"",Scoring!$G$30)+IF(Data!$Z36&lt;&gt;"",Scoring!$G$31)+IF(Data!$AA36&lt;&gt;"",Scoring!$G$32),"")</f>
        <v/>
      </c>
      <c r="AI36" s="106" t="str">
        <f>IF(AH36&lt;&gt;"",LOOKUP(AH36,Likelihoods!$A$7:$A$107,Likelihoods!E$7:E$107),"")</f>
        <v/>
      </c>
      <c r="AJ36" s="104" t="str">
        <f>IF(AND(COUNTBLANK($B36:$E36)=3,COUNTBLANK($F36:$H36)=2,COUNTBLANK($I36:$J36)=1,COUNTBLANK($K36:$L36)=1,COUNTBLANK($M36:$N36)=1,COUNTBLANK($O36:$P36)=1,COUNTBLANK($Q36:$R36)=1,COUNTBLANK($S36:$T36)=1,COUNTBLANK($U36:$V36)=1,COUNTBLANK($W36:$AA36)=4),IF(Data!$B36&lt;&gt;"",Scoring!$H$7)+IF(Data!$C36&lt;&gt;"",Scoring!$H$8)+IF(Data!$D36&lt;&gt;"",Scoring!$H$9)+IF(Data!$E36&lt;&gt;"",Scoring!$H$10)+IF(Data!$F36&lt;&gt;"",Scoring!$H$11)+IF(Data!$G36&lt;&gt;"",Scoring!$H$12)+IF(Data!$H36&lt;&gt;"",Scoring!$H$13)+IF(Data!$I36&lt;&gt;"",Scoring!$H$14)+IF(Data!$J36&lt;&gt;"",Scoring!$H$15)+IF(Data!$K36&lt;&gt;"",Scoring!$H$16)+IF(Data!$L36&lt;&gt;"",Scoring!$H$17)+IF(Data!$M36&lt;&gt;"",Scoring!$H$18)+IF(Data!$N36&lt;&gt;"",Scoring!$H$19)+IF(Data!$O36&lt;&gt;"",Scoring!$H$20)+IF(Data!$P36&lt;&gt;"",Scoring!$H$21)+IF(Data!$Q36&lt;&gt;"",Scoring!$H$22)+IF(Data!$R36&lt;&gt;"",Scoring!$H$23)+IF(Data!$S36&lt;&gt;"",Scoring!$H$24)+IF(Data!T36&lt;&gt;"",Scoring!$H$25)+IF(Data!$U36&lt;&gt;"",Scoring!$H$26)+IF(Data!$V36&lt;&gt;"",Scoring!$H$27)+IF(Data!$W36&lt;&gt;"",Scoring!$H$28)+IF(Data!$X36&lt;&gt;"",Scoring!$H$29)+IF(Data!$Y36&lt;&gt;"",Scoring!$H$30)+IF(Data!$Z36&lt;&gt;"",Scoring!$H$31)+IF(Data!$AA36&lt;&gt;"",Scoring!$H$32),"")</f>
        <v/>
      </c>
      <c r="AK36" s="105" t="str">
        <f>IF(AJ36&lt;&gt;"",LOOKUP(AJ36,Likelihoods!$A$7:$A$107,Likelihoods!F$7:F$107),"")</f>
        <v/>
      </c>
      <c r="AL36" s="102" t="str">
        <f>IF(AND(COUNTBLANK($B36:$E36)=3,COUNTBLANK($F36:$H36)=2,COUNTBLANK($I36:$J36)=1,COUNTBLANK($K36:$L36)=1,COUNTBLANK($M36:$N36)=1,COUNTBLANK($O36:$P36)=1,COUNTBLANK($Q36:$R36)=1,COUNTBLANK($S36:$T36)=1,COUNTBLANK($U36:$V36)=1,COUNTBLANK($W36:$AA36)=4),IF(Data!$B36&lt;&gt;"",Scoring!$I$7)+IF(Data!$C36&lt;&gt;"",Scoring!$I$8)+IF(Data!$D36&lt;&gt;"",Scoring!$I$9)+IF(Data!$E36&lt;&gt;"",Scoring!$I$10)+IF(Data!$F36&lt;&gt;"",Scoring!$I$11)+IF(Data!$G36&lt;&gt;"",Scoring!$I$12)+IF(Data!$H36&lt;&gt;"",Scoring!$I$13)+IF(Data!$I36&lt;&gt;"",Scoring!$I$14)+IF(Data!$J36&lt;&gt;"",Scoring!$I$15)+IF(Data!$K36&lt;&gt;"",Scoring!$I$16)+IF(Data!$L36&lt;&gt;"",Scoring!$I$17)+IF(Data!$M36&lt;&gt;"",Scoring!$I$18)+IF(Data!$N36&lt;&gt;"",Scoring!$I$19)+IF(Data!$O36&lt;&gt;"",Scoring!$I$20)+IF(Data!$P36&lt;&gt;"",Scoring!$I$21)+IF(Data!$Q36&lt;&gt;"",Scoring!$I$22)+IF(Data!$R36&lt;&gt;"",Scoring!$I$23)+IF(Data!$S36&lt;&gt;"",Scoring!$I$24)+IF(Data!T36&lt;&gt;"",Scoring!$I$25)+IF(Data!$U36&lt;&gt;"",Scoring!$I$26)+IF(Data!$V36&lt;&gt;"",Scoring!$I$27)+IF(Data!$W36&lt;&gt;"",Scoring!$I$28)+IF(Data!$X36&lt;&gt;"",Scoring!$I$29)+IF(Data!$Y36&lt;&gt;"",Scoring!$I$30)+IF(Data!$Z36&lt;&gt;"",Scoring!$I$31)+IF(Data!$AA36&lt;&gt;"",Scoring!$I$32),"")</f>
        <v/>
      </c>
      <c r="AM36" s="107" t="str">
        <f>IF(AL36&lt;&gt;"",LOOKUP(AL36,Likelihoods!$A$7:$A$107,Likelihoods!G$7:G$107),"")</f>
        <v/>
      </c>
      <c r="AN36" s="281" t="str">
        <f>IF(AND(COUNTBLANK($B36:$E36)=3,COUNTBLANK($F36:$H36)=2,COUNTBLANK($I36:$J36)=1,COUNTBLANK($K36:$L36)=1,COUNTBLANK($M36:$N36)=1,COUNTBLANK($O36:$P36)=1,COUNTBLANK($Q36:$R36)=1,COUNTBLANK($S36:$T36)=1,COUNTBLANK($U36:$V36)=1,COUNTBLANK($W36:$AA36)=4),IF(Data!$B36&lt;&gt;"",Scoring!$J$7)+IF(Data!$C36&lt;&gt;"",Scoring!$J$8)+IF(Data!$D36&lt;&gt;"",Scoring!$J$9)+IF(Data!$E36&lt;&gt;"",Scoring!$J$10)+IF(Data!$F36&lt;&gt;"",Scoring!$J$11)+IF(Data!$G36&lt;&gt;"",Scoring!$J$12)+IF(Data!$H36&lt;&gt;"",Scoring!$J$13)+IF(Data!$I36&lt;&gt;"",Scoring!$J$14)+IF(Data!$J36&lt;&gt;"",Scoring!$J$15)+IF(Data!$K36&lt;&gt;"",Scoring!$J$16)+IF(Data!$L36&lt;&gt;"",Scoring!$J$17)+IF(Data!$M36&lt;&gt;"",Scoring!$J$18)+IF(Data!$N36&lt;&gt;"",Scoring!$J$19)+IF(Data!$O36&lt;&gt;"",Scoring!$J$20)+IF(Data!$P36&lt;&gt;"",Scoring!$J$21)+IF(Data!$Q36&lt;&gt;"",Scoring!$J$22)+IF(Data!$R36&lt;&gt;"",Scoring!$J$23)+IF(Data!$S36&lt;&gt;"",Scoring!$J$24)+IF(Data!AF36&lt;&gt;"",Scoring!$J$25)+IF(Data!$U36&lt;&gt;"",Scoring!$J$26)+IF(Data!$V36&lt;&gt;"",Scoring!$J$27)+IF(Data!$W36&lt;&gt;"",Scoring!$J$28)+IF(Data!$X36&lt;&gt;"",Scoring!$J$29)+IF(Data!$Y36&lt;&gt;"",Scoring!$J$30)+IF(Data!$Z36&lt;&gt;"",Scoring!$J$31)+IF(Data!$AA36&lt;&gt;"",Scoring!$J$32),"")</f>
        <v/>
      </c>
      <c r="AO36" s="276" t="str">
        <f>IF(AN36&lt;&gt;"",LOOKUP(AN36,Likelihoods!$A$7:$A$107,Likelihoods!H$7:H$107),"")</f>
        <v/>
      </c>
      <c r="AP36" s="264" t="str">
        <f>IF(AND(COUNTBLANK($B36:$E36)=3,COUNTBLANK($F36:$H36)=2,COUNTBLANK($I36:$J36)=1,COUNTBLANK($K36:$L36)=1,COUNTBLANK($M36:$N36)=1,COUNTBLANK($O36:$P36)=1,COUNTBLANK($Q36:$R36)=1,COUNTBLANK($S36:$T36)=1,COUNTBLANK($U36:$V36)=1,COUNTBLANK($W36:$AA36)=4),IF(Data!$B36&lt;&gt;"",Scoring!$K$7)+IF(Data!$C36&lt;&gt;"",Scoring!$K$8)+IF(Data!$D36&lt;&gt;"",Scoring!$K$9)+IF(Data!$E36&lt;&gt;"",Scoring!$K$10)+IF(Data!$F36&lt;&gt;"",Scoring!$K$11)+IF(Data!$G36&lt;&gt;"",Scoring!$K$12)+IF(Data!$H36&lt;&gt;"",Scoring!$K$13)+IF(Data!$I36&lt;&gt;"",Scoring!$K$14)+IF(Data!$J36&lt;&gt;"",Scoring!$K$15)+IF(Data!$K36&lt;&gt;"",Scoring!$K$16)+IF(Data!$L36&lt;&gt;"",Scoring!$K$17)+IF(Data!$M36&lt;&gt;"",Scoring!$K$18)+IF(Data!$N36&lt;&gt;"",Scoring!$K$19)+IF(Data!$O36&lt;&gt;"",Scoring!$K$20)+IF(Data!$P36&lt;&gt;"",Scoring!$K$21)+IF(Data!$Q36&lt;&gt;"",Scoring!$K$22)+IF(Data!$R36&lt;&gt;"",Scoring!$K$23)+IF(Data!$S36&lt;&gt;"",Scoring!$K$24)+IF(Data!AH36&lt;&gt;"",Scoring!$K$25)+IF(Data!$U36&lt;&gt;"",Scoring!$K$26)+IF(Data!$V36&lt;&gt;"",Scoring!$K$27)+IF(Data!$W36&lt;&gt;"",Scoring!$K$28)+IF(Data!$X36&lt;&gt;"",Scoring!$K$29)+IF(Data!$Y36&lt;&gt;"",Scoring!$K$30)+IF(Data!$Z36&lt;&gt;"",Scoring!$K$31)+IF(Data!$AA36&lt;&gt;"",Scoring!$K$32),"")</f>
        <v/>
      </c>
      <c r="AQ36" s="107" t="str">
        <f>IF(AP36&lt;&gt;"",LOOKUP(AP36,Likelihoods!$A$7:$A$107,Likelihoods!I$7:I$107),"")</f>
        <v/>
      </c>
      <c r="AR36" s="281" t="str">
        <f>IF(AND(COUNTBLANK($B36:$E36)=3,COUNTBLANK($F36:$H36)=2,COUNTBLANK($I36:$J36)=1,COUNTBLANK($K36:$L36)=1,COUNTBLANK($M36:$N36)=1,COUNTBLANK($O36:$P36)=1,COUNTBLANK($Q36:$R36)=1,COUNTBLANK($S36:$T36)=1,COUNTBLANK($U36:$V36)=1,COUNTBLANK($W36:$AA36)=4),IF(Data!$B36&lt;&gt;"",Scoring!$L$7)+IF(Data!$C36&lt;&gt;"",Scoring!$L$8)+IF(Data!$D36&lt;&gt;"",Scoring!$L$9)+IF(Data!$E36&lt;&gt;"",Scoring!$L$10)+IF(Data!$F36&lt;&gt;"",Scoring!$L$11)+IF(Data!$G36&lt;&gt;"",Scoring!$L$12)+IF(Data!$H36&lt;&gt;"",Scoring!$L$13)+IF(Data!$I36&lt;&gt;"",Scoring!$L$14)+IF(Data!$J36&lt;&gt;"",Scoring!$L$15)+IF(Data!$K36&lt;&gt;"",Scoring!$L$16)+IF(Data!$L36&lt;&gt;"",Scoring!$L$17)+IF(Data!$M36&lt;&gt;"",Scoring!$L$18)+IF(Data!$N36&lt;&gt;"",Scoring!$L$19)+IF(Data!$O36&lt;&gt;"",Scoring!$L$20)+IF(Data!$P36&lt;&gt;"",Scoring!$L$21)+IF(Data!$Q36&lt;&gt;"",Scoring!$L$22)+IF(Data!$R36&lt;&gt;"",Scoring!$L$23)+IF(Data!$S36&lt;&gt;"",Scoring!$L$24)+IF(Data!AJ36&lt;&gt;"",Scoring!$L$25)+IF(Data!$U36&lt;&gt;"",Scoring!$L$26)+IF(Data!$V36&lt;&gt;"",Scoring!$L$27)+IF(Data!$W36&lt;&gt;"",Scoring!$L$28)+IF(Data!$X36&lt;&gt;"",Scoring!$L$29)+IF(Data!$Y36&lt;&gt;"",Scoring!$L$30)+IF(Data!$Z36&lt;&gt;"",Scoring!$L$31)+IF(Data!$AA36&lt;&gt;"",Scoring!$L$32),"")</f>
        <v/>
      </c>
      <c r="AS36" s="105" t="str">
        <f>IF(AR36&lt;&gt;"",LOOKUP(AR36,Likelihoods!$A$7:$A$107,Likelihoods!J$7:J$107),"")</f>
        <v/>
      </c>
      <c r="AT36" s="108" t="str">
        <f>IF(AND(COUNTBLANK($B36:$E36)=3,COUNTBLANK($F36:$H36)=2,COUNTBLANK($I36:$J36)=1,COUNTBLANK($K36:$L36)=1,COUNTBLANK($M36:$N36)=1,COUNTBLANK($O36:$P36)=1,COUNTBLANK($Q36:$R36)=1,COUNTBLANK($S36:$T36)=1,COUNTBLANK($U36:$V36)=1,COUNTBLANK($W36:$AA36)=4),IF(Data!$B36&lt;&gt;"",Scoring!$M$7)+IF(Data!$C36&lt;&gt;"",Scoring!$M$8)+IF(Data!$D36&lt;&gt;"",Scoring!$M$9)+IF(Data!$E36&lt;&gt;"",Scoring!$M$10)+IF(Data!$F36&lt;&gt;"",Scoring!$M$11)+IF(Data!$G36&lt;&gt;"",Scoring!$M$12)+IF(Data!$H36&lt;&gt;"",Scoring!$M$13)+IF(Data!$I36&lt;&gt;"",Scoring!$M$14)+IF(Data!$J36&lt;&gt;"",Scoring!$M$15)+IF(Data!$K36&lt;&gt;"",Scoring!$M$16)+IF(Data!$L36&lt;&gt;"",Scoring!$M$17)+IF(Data!$M36&lt;&gt;"",Scoring!$M$18)+IF(Data!$N36&lt;&gt;"",Scoring!$M$19)+IF(Data!$O36&lt;&gt;"",Scoring!$M$20)+IF(Data!$P36&lt;&gt;"",Scoring!$M$21)+IF(Data!$Q36&lt;&gt;"",Scoring!$M$22)+IF(Data!$R36&lt;&gt;"",Scoring!$M$23)+IF(Data!$S36&lt;&gt;"",Scoring!$M$24)+IF(Data!T36&lt;&gt;"",Scoring!$M$25)+IF(Data!$U36&lt;&gt;"",Scoring!$M$26)+IF(Data!$V36&lt;&gt;"",Scoring!$M$27)+IF(Data!$W36&lt;&gt;"",Scoring!$M$28)+IF(Data!$X36&lt;&gt;"",Scoring!$M$29)+IF(Data!$Y36&lt;&gt;"",Scoring!$M$30)+IF(Data!$Z36&lt;&gt;"",Scoring!$M$31)+IF(Data!$AA36&lt;&gt;"",Scoring!$M$32),"")</f>
        <v/>
      </c>
      <c r="AU36" s="105" t="str">
        <f>IF(AT36&lt;&gt;"",LOOKUP(AT36,Likelihoods!$A$7:$A$107,Likelihoods!K$7:K$107),"")</f>
        <v/>
      </c>
      <c r="AV36" s="108" t="str">
        <f>IF(AND(COUNTBLANK($B36:$E36)=3,COUNTBLANK($F36:$H36)=2,COUNTBLANK($I36:$J36)=1,COUNTBLANK($K36:$L36)=1,COUNTBLANK($M36:$N36)=1,COUNTBLANK($O36:$P36)=1,COUNTBLANK($Q36:$R36)=1,COUNTBLANK($S36:$T36)=1,COUNTBLANK($U36:$V36)=1,COUNTBLANK($W36:$AA36)=4),IF(Data!$B36&lt;&gt;"",Scoring!$N$7)+IF(Data!$C36&lt;&gt;"",Scoring!$N$8)+IF(Data!$D36&lt;&gt;"",Scoring!$N$9)+IF(Data!$E36&lt;&gt;"",Scoring!$N$10)+IF(Data!$F36&lt;&gt;"",Scoring!$N$11)+IF(Data!$G36&lt;&gt;"",Scoring!$N$12)+IF(Data!$H36&lt;&gt;"",Scoring!$N$13)+IF(Data!$I36&lt;&gt;"",Scoring!$N$14)+IF(Data!$J36&lt;&gt;"",Scoring!$N$15)+IF(Data!$K36&lt;&gt;"",Scoring!$N$16)+IF(Data!$L36&lt;&gt;"",Scoring!$N$17)+IF(Data!$M36&lt;&gt;"",Scoring!$N$18)+IF(Data!$N36&lt;&gt;"",Scoring!$N$19)+IF(Data!$O36&lt;&gt;"",Scoring!$N$20)+IF(Data!$P36&lt;&gt;"",Scoring!$N$21)+IF(Data!$Q36&lt;&gt;"",Scoring!$N$22)+IF(Data!$R36&lt;&gt;"",Scoring!$N$23)+IF(Data!$S36&lt;&gt;"",Scoring!$N$24)+IF(Data!T36&lt;&gt;"",Scoring!$N$25)+IF(Data!$U36&lt;&gt;"",Scoring!$N$26)+IF(Data!$V36&lt;&gt;"",Scoring!$N$27)+IF(Data!$W36&lt;&gt;"",Scoring!$N$28)+IF(Data!$X36&lt;&gt;"",Scoring!$N$29)+IF(Data!$Y36&lt;&gt;"",Scoring!$N$30)+IF(Data!$Z36&lt;&gt;"",Scoring!$N$31)+IF(Data!$AA36&lt;&gt;"",Scoring!$N$32),"")</f>
        <v/>
      </c>
      <c r="AW36" s="106" t="str">
        <f>IF(AV36&lt;&gt;"",LOOKUP(AV36,Likelihoods!$A$7:$A$107,Likelihoods!L$7:L$107),"")</f>
        <v/>
      </c>
      <c r="AX36" s="104" t="str">
        <f>IF(AND(COUNTBLANK($B36:$E36)=3,COUNTBLANK($F36:$H36)=2,COUNTBLANK($I36:$J36)=1,COUNTBLANK($K36:$L36)=1,COUNTBLANK($M36:$N36)=1,COUNTBLANK($O36:$P36)=1,COUNTBLANK($Q36:$R36)=1,COUNTBLANK($S36:$T36)=1,COUNTBLANK($U36:$V36)=1,COUNTBLANK($W36:$AA36)=4),IF(Data!$B36&lt;&gt;"",Scoring!$O$7)+IF(Data!$C36&lt;&gt;"",Scoring!$O$8)+IF(Data!$D36&lt;&gt;"",Scoring!$O$9)+IF(Data!$E36&lt;&gt;"",Scoring!$O$10)+IF(Data!$F36&lt;&gt;"",Scoring!$O$11)+IF(Data!$G36&lt;&gt;"",Scoring!$O$12)+IF(Data!$H36&lt;&gt;"",Scoring!$O$13)+IF(Data!$I36&lt;&gt;"",Scoring!$O$14)+IF(Data!$J36&lt;&gt;"",Scoring!$O$15)+IF(Data!$K36&lt;&gt;"",Scoring!$O$16)+IF(Data!$L36&lt;&gt;"",Scoring!$O$17)+IF(Data!$M36&lt;&gt;"",Scoring!$O$18)+IF(Data!$N36&lt;&gt;"",Scoring!$O$19)+IF(Data!$O36&lt;&gt;"",Scoring!$O$20)+IF(Data!$P36&lt;&gt;"",Scoring!$O$21)+IF(Data!$Q36&lt;&gt;"",Scoring!$O$22)+IF(Data!$R36&lt;&gt;"",Scoring!$O$23)+IF(Data!$S36&lt;&gt;"",Scoring!$O$24)+IF(Data!T36&lt;&gt;"",Scoring!$O$25)+IF(Data!$U36&lt;&gt;"",Scoring!$O$26)+IF(Data!$V36&lt;&gt;"",Scoring!$O$27)+IF(Data!$W36&lt;&gt;"",Scoring!$O$28)+IF(Data!$X36&lt;&gt;"",Scoring!$O$29)+IF(Data!$Y36&lt;&gt;"",Scoring!$O$30)+IF(Data!$Z36&lt;&gt;"",Scoring!$O$31)+IF(Data!$AA36&lt;&gt;"",Scoring!$O$32),"")</f>
        <v/>
      </c>
      <c r="AY36" s="107" t="str">
        <f>IF(AX36&lt;&gt;"",LOOKUP(AX36,Likelihoods!$A$7:$A$107,Likelihoods!M$7:M$107),"")</f>
        <v/>
      </c>
      <c r="AZ36" s="108" t="str">
        <f>IF(AND(COUNTBLANK($B36:$E36)=3,COUNTBLANK($F36:$H36)=2,COUNTBLANK($I36:$J36)=1,COUNTBLANK($K36:$L36)=1,COUNTBLANK($M36:$N36)=1,COUNTBLANK($O36:$P36)=1,COUNTBLANK($Q36:$R36)=1,COUNTBLANK($S36:$T36)=1,COUNTBLANK($U36:$V36)=1,COUNTBLANK($W36:$AA36)=4),IF(Data!$B36&lt;&gt;"",Scoring!$P$7)+IF(Data!$C36&lt;&gt;"",Scoring!$P$8)+IF(Data!$D36&lt;&gt;"",Scoring!$P$9)+IF(Data!$E36&lt;&gt;"",Scoring!$P$10)+IF(Data!$F36&lt;&gt;"",Scoring!$P$11)+IF(Data!$G36&lt;&gt;"",Scoring!$P$12)+IF(Data!$H36&lt;&gt;"",Scoring!$P$13)+IF(Data!$I36&lt;&gt;"",Scoring!$P$14)+IF(Data!$J36&lt;&gt;"",Scoring!$P$15)+IF(Data!$K36&lt;&gt;"",Scoring!$P$16)+IF(Data!$L36&lt;&gt;"",Scoring!$P$17)+IF(Data!$M36&lt;&gt;"",Scoring!$P$18)+IF(Data!$N36&lt;&gt;"",Scoring!$P$19)+IF(Data!$O36&lt;&gt;"",Scoring!$P$20)+IF(Data!$P36&lt;&gt;"",Scoring!$P$21)+IF(Data!$Q36&lt;&gt;"",Scoring!$P$22)+IF(Data!$R36&lt;&gt;"",Scoring!$P$23)+IF(Data!$S36&lt;&gt;"",Scoring!$P$24)+IF(Data!T36&lt;&gt;"",Scoring!$P$25)+IF(Data!$U36&lt;&gt;"",Scoring!$P$26)+IF(Data!$V36&lt;&gt;"",Scoring!$P$27)+IF(Data!$W36&lt;&gt;"",Scoring!$P$28)+IF(Data!$X36&lt;&gt;"",Scoring!$P$29)+IF(Data!$Y36&lt;&gt;"",Scoring!$P$30)+IF(Data!$Z36&lt;&gt;"",Scoring!$P$31)+IF(Data!$AA36&lt;&gt;"",Scoring!$P$32),"")</f>
        <v/>
      </c>
      <c r="BA36" s="105" t="str">
        <f>IF(AZ36&lt;&gt;"",LOOKUP(AZ36,Likelihoods!$A$7:$A$107,Likelihoods!N$7:N$107),"")</f>
        <v/>
      </c>
      <c r="BB36" s="102" t="str">
        <f>IF(AND(COUNTBLANK($B36:$E36)=3,COUNTBLANK($F36:$H36)=2,COUNTBLANK($I36:$J36)=1,COUNTBLANK($K36:$L36)=1,COUNTBLANK($M36:$N36)=1,COUNTBLANK($O36:$P36)=1,COUNTBLANK($Q36:$R36)=1,COUNTBLANK($S36:$T36)=1,COUNTBLANK($U36:$V36)=1,COUNTBLANK($W36:$AA36)=4),IF(Data!$B36&lt;&gt;"",Scoring!$Q$7)+IF(Data!$C36&lt;&gt;"",Scoring!$Q$8)+IF(Data!$D36&lt;&gt;"",Scoring!$Q$9)+IF(Data!$E36&lt;&gt;"",Scoring!$Q$10)+IF(Data!$F36&lt;&gt;"",Scoring!$Q$11)+IF(Data!$G36&lt;&gt;"",Scoring!$Q$12)+IF(Data!$H36&lt;&gt;"",Scoring!$Q$13)+IF(Data!$I36&lt;&gt;"",Scoring!$Q$14)+IF(Data!$J36&lt;&gt;"",Scoring!$Q$15)+IF(Data!$K36&lt;&gt;"",Scoring!$Q$16)+IF(Data!$L36&lt;&gt;"",Scoring!$Q$17)+IF(Data!$M36&lt;&gt;"",Scoring!$Q$18)+IF(Data!$N36&lt;&gt;"",Scoring!$Q$19)+IF(Data!$O36&lt;&gt;"",Scoring!$Q$20)+IF(Data!$P36&lt;&gt;"",Scoring!$Q$21)+IF(Data!$Q36&lt;&gt;"",Scoring!$Q$22)+IF(Data!$R36&lt;&gt;"",Scoring!$Q$23)+IF(Data!$S36&lt;&gt;"",Scoring!$Q$24)+IF(Data!T36&lt;&gt;"",Scoring!$Q$25)+IF(Data!$U36&lt;&gt;"",Scoring!$Q$26)+IF(Data!$V36&lt;&gt;"",Scoring!$Q$27)+IF(Data!$W36&lt;&gt;"",Scoring!$Q$28)+IF(Data!$X36&lt;&gt;"",Scoring!$Q$29)+IF(Data!$Y36&lt;&gt;"",Scoring!$Q$30)+IF(Data!$Z36&lt;&gt;"",Scoring!$Q$31)+IF(Data!$AA36&lt;&gt;"",Scoring!$Q$32),"")</f>
        <v/>
      </c>
      <c r="BC36" s="107" t="str">
        <f>IF(BB36&lt;&gt;"",LOOKUP(BB36,Likelihoods!$A$7:$A$107,Likelihoods!O$7:O$107),"")</f>
        <v/>
      </c>
      <c r="BD36" s="104" t="str">
        <f>IF(AND(COUNTBLANK($B36:$E36)=3,COUNTBLANK($F36:$H36)=2,COUNTBLANK($I36:$J36)=1,COUNTBLANK($K36:$L36)=1,COUNTBLANK($M36:$N36)=1,COUNTBLANK($O36:$P36)=1,COUNTBLANK($Q36:$R36)=1,COUNTBLANK($S36:$T36)=1,COUNTBLANK($U36:$V36)=1,COUNTBLANK($W36:$AA36)=4),IF(Data!$B36&lt;&gt;"",Scoring!$R$7)+IF(Data!$C36&lt;&gt;"",Scoring!$R$8)+IF(Data!$D36&lt;&gt;"",Scoring!$R$9)+IF(Data!$E36&lt;&gt;"",Scoring!$R$10)+IF(Data!$F36&lt;&gt;"",Scoring!$R$11)+IF(Data!$G36&lt;&gt;"",Scoring!$R$12)+IF(Data!$H36&lt;&gt;"",Scoring!$R$13)+IF(Data!$I36&lt;&gt;"",Scoring!$R$14)+IF(Data!$J36&lt;&gt;"",Scoring!$R$15)+IF(Data!$K36&lt;&gt;"",Scoring!$R$16)+IF(Data!$L36&lt;&gt;"",Scoring!$R$17)+IF(Data!$M36&lt;&gt;"",Scoring!$R$18)+IF(Data!$N36&lt;&gt;"",Scoring!$R$19)+IF(Data!$O36&lt;&gt;"",Scoring!$R$20)+IF(Data!$P36&lt;&gt;"",Scoring!$R$21)+IF(Data!$Q36&lt;&gt;"",Scoring!$R$22)+IF(Data!$R36&lt;&gt;"",Scoring!$R$23)+IF(Data!$S36&lt;&gt;"",Scoring!$R$24)+IF(Data!T36&lt;&gt;"",Scoring!$R$25)+IF(Data!$U36&lt;&gt;"",Scoring!$R$26)+IF(Data!$V36&lt;&gt;"",Scoring!$R$27)+IF(Data!$W36&lt;&gt;"",Scoring!$R$28)+IF(Data!$X36&lt;&gt;"",Scoring!$R$29)+IF(Data!$Y36&lt;&gt;"",Scoring!$R$30)+IF(Data!$Z36&lt;&gt;"",Scoring!$R$31)+IF(Data!$AA36&lt;&gt;"",Scoring!$R$32),"")</f>
        <v/>
      </c>
      <c r="BE36" s="105" t="str">
        <f>IF(BD36&lt;&gt;"",LOOKUP(BD36,Likelihoods!$A$7:$A$107,Likelihoods!P$7:P$107),"")</f>
        <v/>
      </c>
      <c r="BF36" s="102" t="str">
        <f>IF(AND(COUNTBLANK($B36:$E36)=3,COUNTBLANK($F36:$H36)=2,COUNTBLANK($I36:$J36)=1,COUNTBLANK($K36:$L36)=1,COUNTBLANK($M36:$N36)=1,COUNTBLANK($O36:$P36)=1,COUNTBLANK($Q36:$R36)=1,COUNTBLANK($S36:$T36)=1,COUNTBLANK($U36:$V36)=1,COUNTBLANK($W36:$AA36)=4),IF(Data!$B36&lt;&gt;"",Scoring!$S$7)+IF(Data!$C36&lt;&gt;"",Scoring!$S$8)+IF(Data!$D36&lt;&gt;"",Scoring!$S$9)+IF(Data!$E36&lt;&gt;"",Scoring!$S$10)+IF(Data!$F36&lt;&gt;"",Scoring!$S$11)+IF(Data!$G36&lt;&gt;"",Scoring!$S$12)+IF(Data!$H36&lt;&gt;"",Scoring!$S$13)+IF(Data!$I36&lt;&gt;"",Scoring!$S$14)+IF(Data!$J36&lt;&gt;"",Scoring!$S$15)+IF(Data!$K36&lt;&gt;"",Scoring!$S$16)+IF(Data!$L36&lt;&gt;"",Scoring!$S$17)+IF(Data!$M36&lt;&gt;"",Scoring!$S$18)+IF(Data!$N36&lt;&gt;"",Scoring!$S$19)+IF(Data!$O36&lt;&gt;"",Scoring!$S$20)+IF(Data!$P36&lt;&gt;"",Scoring!$S$21)+IF(Data!$Q36&lt;&gt;"",Scoring!$S$22)+IF(Data!$R36&lt;&gt;"",Scoring!$S$23)+IF(Data!$S36&lt;&gt;"",Scoring!$S$24)+IF(Data!T36&lt;&gt;"",Scoring!$S$25)+IF(Data!$U36&lt;&gt;"",Scoring!$S$26)+IF(Data!$V36&lt;&gt;"",Scoring!$S$27)+IF(Data!$W36&lt;&gt;"",Scoring!$S$28)+IF(Data!$X36&lt;&gt;"",Scoring!$S$29)+IF(Data!$Y36&lt;&gt;"",Scoring!$S$30)+IF(Data!$Z36&lt;&gt;"",Scoring!$S$31)+IF(Data!$AA36&lt;&gt;"",Scoring!$S$32),"")</f>
        <v/>
      </c>
      <c r="BG36" s="107" t="str">
        <f>IF(BF36&lt;&gt;"",LOOKUP(BF36,Likelihoods!$A$7:$A$107,Likelihoods!Q$7:Q$107),"")</f>
        <v/>
      </c>
      <c r="BH36" s="108" t="str">
        <f>IF(AND(COUNTBLANK($B36:$E36)=3,COUNTBLANK($F36:$H36)=2,COUNTBLANK($I36:$J36)=1,COUNTBLANK($K36:$L36)=1,COUNTBLANK($M36:$N36)=1,COUNTBLANK($O36:$P36)=1,COUNTBLANK($Q36:$R36)=1,COUNTBLANK($S36:$T36)=1,COUNTBLANK($U36:$V36)=1,COUNTBLANK($W36:$AA36)=4),IF(Data!$B36&lt;&gt;"",Scoring!$T$7)+IF(Data!$C36&lt;&gt;"",Scoring!$T$8)+IF(Data!$D36&lt;&gt;"",Scoring!$T$9)+IF(Data!$E36&lt;&gt;"",Scoring!$T$10)+IF(Data!$F36&lt;&gt;"",Scoring!$T$11)+IF(Data!$G36&lt;&gt;"",Scoring!$T$12)+IF(Data!$H36&lt;&gt;"",Scoring!$T$13)+IF(Data!$I36&lt;&gt;"",Scoring!$T$14)+IF(Data!$J36&lt;&gt;"",Scoring!$T$15)+IF(Data!$K36&lt;&gt;"",Scoring!$T$16)+IF(Data!$L36&lt;&gt;"",Scoring!$T$17)+IF(Data!$M36&lt;&gt;"",Scoring!$T$18)+IF(Data!$N36&lt;&gt;"",Scoring!$T$19)+IF(Data!$O36&lt;&gt;"",Scoring!$T$20)+IF(Data!$P36&lt;&gt;"",Scoring!$T$21)+IF(Data!$Q36&lt;&gt;"",Scoring!$T$22)+IF(Data!$R36&lt;&gt;"",Scoring!$T$23)+IF(Data!$S36&lt;&gt;"",Scoring!$T$24)+IF(Data!T36&lt;&gt;"",Scoring!$T$25)+IF(Data!$U36&lt;&gt;"",Scoring!$T$26)+IF(Data!$V36&lt;&gt;"",Scoring!$T$27)+IF(Data!$W36&lt;&gt;"",Scoring!$T$28)+IF(Data!$X36&lt;&gt;"",Scoring!$T$29)+IF(Data!$Y36&lt;&gt;"",Scoring!$T$30)+IF(Data!$Z36&lt;&gt;"",Scoring!$T$31)+IF(Data!$AA36&lt;&gt;"",Scoring!$T$32),"")</f>
        <v/>
      </c>
      <c r="BI36" s="105" t="str">
        <f>IF(BH36&lt;&gt;"",LOOKUP(BH36,Likelihoods!$A$7:$A$107,Likelihoods!R$7:R$107),"")</f>
        <v/>
      </c>
      <c r="BJ36" s="108" t="str">
        <f>IF(AND(COUNTBLANK($B36:$E36)=3,COUNTBLANK($F36:$H36)=2,COUNTBLANK($I36:$J36)=1,COUNTBLANK($K36:$L36)=1,COUNTBLANK($M36:$N36)=1,COUNTBLANK($O36:$P36)=1,COUNTBLANK($Q36:$R36)=1,COUNTBLANK($S36:$T36)=1,COUNTBLANK($U36:$V36)=1,COUNTBLANK($W36:$AA36)=4),IF(Data!$B36&lt;&gt;"",Scoring!$U$7)+IF(Data!$C36&lt;&gt;"",Scoring!$U$8)+IF(Data!$D36&lt;&gt;"",Scoring!$U$9)+IF(Data!$E36&lt;&gt;"",Scoring!$U$10)+IF(Data!$F36&lt;&gt;"",Scoring!$U$11)+IF(Data!$G36&lt;&gt;"",Scoring!$U$12)+IF(Data!$H36&lt;&gt;"",Scoring!$U$13)+IF(Data!$I36&lt;&gt;"",Scoring!$U$14)+IF(Data!$J36&lt;&gt;"",Scoring!$U$15)+IF(Data!$K36&lt;&gt;"",Scoring!$U$16)+IF(Data!$L36&lt;&gt;"",Scoring!$U$17)+IF(Data!$M36&lt;&gt;"",Scoring!$U$18)+IF(Data!$N36&lt;&gt;"",Scoring!$U$19)+IF(Data!$O36&lt;&gt;"",Scoring!$U$20)+IF(Data!$P36&lt;&gt;"",Scoring!$U$21)+IF(Data!$Q36&lt;&gt;"",Scoring!$U$22)+IF(Data!$R36&lt;&gt;"",Scoring!$U$23)+IF(Data!$S36&lt;&gt;"",Scoring!$U$24)+IF(Data!T36&lt;&gt;"",Scoring!$U$25)+IF(Data!$U36&lt;&gt;"",Scoring!$U$26)+IF(Data!$V36&lt;&gt;"",Scoring!$U$27)+IF(Data!$W36&lt;&gt;"",Scoring!$U$28)+IF(Data!$X36&lt;&gt;"",Scoring!$U$29)+IF(Data!$Y36&lt;&gt;"",Scoring!$U$30)+IF(Data!$Z36&lt;&gt;"",Scoring!$U$31)+IF(Data!$AA36&lt;&gt;"",Scoring!$U$32),"")</f>
        <v/>
      </c>
      <c r="BK36" s="106" t="str">
        <f>IF(BJ36&lt;&gt;"",LOOKUP(BJ36,Likelihoods!$A$7:$A$107,Likelihoods!S$7:S$107),"")</f>
        <v/>
      </c>
      <c r="BL36" s="8"/>
      <c r="BM36" s="8"/>
      <c r="BN36" s="8"/>
      <c r="BO36" s="8"/>
      <c r="BP36" s="8"/>
      <c r="BQ36" s="8"/>
      <c r="BR36" s="8"/>
      <c r="BS36" s="8"/>
      <c r="BT36" s="8"/>
      <c r="BU36" s="8"/>
      <c r="BV36" s="8"/>
      <c r="BW36" s="8"/>
      <c r="BX36" s="8"/>
      <c r="BY36" s="8"/>
    </row>
    <row r="37" spans="1:77" ht="14.25" x14ac:dyDescent="0.2">
      <c r="A37" s="68"/>
      <c r="B37" s="101"/>
      <c r="C37" s="102"/>
      <c r="D37" s="102"/>
      <c r="E37" s="102"/>
      <c r="F37" s="101"/>
      <c r="G37" s="102"/>
      <c r="H37" s="103"/>
      <c r="I37" s="102"/>
      <c r="J37" s="102"/>
      <c r="K37" s="101"/>
      <c r="L37" s="103"/>
      <c r="M37" s="102"/>
      <c r="N37" s="103"/>
      <c r="O37" s="101"/>
      <c r="P37" s="103"/>
      <c r="Q37" s="102"/>
      <c r="R37" s="102"/>
      <c r="S37" s="101"/>
      <c r="T37" s="103"/>
      <c r="U37" s="101"/>
      <c r="V37" s="103"/>
      <c r="W37" s="102"/>
      <c r="X37" s="102"/>
      <c r="Y37" s="102"/>
      <c r="Z37" s="102"/>
      <c r="AA37" s="102"/>
      <c r="AB37" s="104" t="str">
        <f>IF(AND(COUNTBLANK($B37:$E37)=3,COUNTBLANK($F37:$H37)=2,COUNTBLANK($I37:$J37)=1,COUNTBLANK($K37:$L37)=1,COUNTBLANK($M37:$N37)=1,COUNTBLANK($O37:$P37)=1,COUNTBLANK($Q37:$R37)=1,COUNTBLANK($S37:$T37)=1,COUNTBLANK($U37:$V37)=1,COUNTBLANK($W37:$AA37)=4),IF(Data!$B37&lt;&gt;"",Scoring!$D$7)+IF(Data!$C37&lt;&gt;"",Scoring!$D$8)+IF(Data!$D37&lt;&gt;"",Scoring!$D$9)+IF(Data!$E37&lt;&gt;"",Scoring!$D$10)+IF(Data!$F37&lt;&gt;"",Scoring!$D$11)+IF(Data!$G37&lt;&gt;"",Scoring!$D$12)+IF(Data!$H37&lt;&gt;"",Scoring!$D$13)+IF(Data!$I37&lt;&gt;"",Scoring!$D$14)+IF(Data!$J37&lt;&gt;"",Scoring!$D$15)+IF(Data!$K37&lt;&gt;"",Scoring!$D$16)+IF(Data!$L37&lt;&gt;"",Scoring!$D$17)+IF(Data!$M37&lt;&gt;"",Scoring!$D$18)+IF(Data!$N37&lt;&gt;"",Scoring!$D$19)+IF(Data!$O37&lt;&gt;"",Scoring!$D$20)+IF(Data!$P37&lt;&gt;"",Scoring!$D$21)+IF(Data!$Q37&lt;&gt;"",Scoring!$D$22)+IF(Data!$R37&lt;&gt;"",Scoring!$D$23)+IF(Data!$S37&lt;&gt;"",Scoring!$D$24)+IF(Data!T37&lt;&gt;"",Scoring!$D$25)+IF(Data!$U37&lt;&gt;"",Scoring!$D$26)+IF(Data!$V37&lt;&gt;"",Scoring!$D$27)+IF(Data!$W37&lt;&gt;"",Scoring!$D$28)+IF(Data!$X37&lt;&gt;"",Scoring!$D$29)+IF(Data!$Y37&lt;&gt;"",Scoring!$D$30)+IF(Data!$Z37&lt;&gt;"",Scoring!$D$31)+IF(Data!$AA37&lt;&gt;"",Scoring!$D$32),"")</f>
        <v/>
      </c>
      <c r="AC37" s="105" t="str">
        <f>IF(AB37&lt;&gt;"",LOOKUP(AB37,Likelihoods!$A$7:$A$107,Likelihoods!B$7:B$107),"")</f>
        <v/>
      </c>
      <c r="AD37" s="264" t="str">
        <f>IF(AND(COUNTBLANK($B37:$E37)=3,COUNTBLANK($F37:$H37)=2,COUNTBLANK($I37:$J37)=1,COUNTBLANK($K37:$L37)=1,COUNTBLANK($M37:$N37)=1,COUNTBLANK($O37:$P37)=1,COUNTBLANK($Q37:$R37)=1,COUNTBLANK($S37:$T37)=1,COUNTBLANK($U37:$V37)=1,COUNTBLANK($W37:$AA37)=4),IF(Data!$B37&lt;&gt;"",Scoring!$E$7)+IF(Data!$C37&lt;&gt;"",Scoring!$E$8)+IF(Data!$D37&lt;&gt;"",Scoring!$E$9)+IF(Data!$E37&lt;&gt;"",Scoring!$E$10)+IF(Data!$F37&lt;&gt;"",Scoring!$E$11)+IF(Data!$G37&lt;&gt;"",Scoring!$E$12)+IF(Data!$H37&lt;&gt;"",Scoring!$E$13)+IF(Data!$I37&lt;&gt;"",Scoring!$E$14)+IF(Data!$J37&lt;&gt;"",Scoring!$E$15)+IF(Data!$K37&lt;&gt;"",Scoring!$E$16)+IF(Data!$L37&lt;&gt;"",Scoring!$E$17)+IF(Data!$M37&lt;&gt;"",Scoring!$E$18)+IF(Data!$N37&lt;&gt;"",Scoring!$E$19)+IF(Data!$O37&lt;&gt;"",Scoring!$E$20)+IF(Data!$P37&lt;&gt;"",Scoring!$E$21)+IF(Data!$Q37&lt;&gt;"",Scoring!$E$22)+IF(Data!$R37&lt;&gt;"",Scoring!$E$23)+IF(Data!$S37&lt;&gt;"",Scoring!$E$24)+IF(Data!V37&lt;&gt;"",Scoring!$E$25)+IF(Data!$U37&lt;&gt;"",Scoring!$E$26)+IF(Data!$V37&lt;&gt;"",Scoring!$E$27)+IF(Data!$W37&lt;&gt;"",Scoring!$E$28)+IF(Data!$X37&lt;&gt;"",Scoring!$E$29)+IF(Data!$Y37&lt;&gt;"",Scoring!$E$30)+IF(Data!$Z37&lt;&gt;"",Scoring!$E$31)+IF(Data!$AA37&lt;&gt;"",Scoring!$E$32),"")</f>
        <v/>
      </c>
      <c r="AE37" s="107" t="str">
        <f>IF(AD37&lt;&gt;"",LOOKUP(AD37,Likelihoods!$A$7:$A$107,Likelihoods!C$7:C$107),"")</f>
        <v/>
      </c>
      <c r="AF37" s="108" t="str">
        <f>IF(AND(COUNTBLANK($B37:$E37)=3,COUNTBLANK($F37:$H37)=2,COUNTBLANK($I37:$J37)=1,COUNTBLANK($K37:$L37)=1,COUNTBLANK($M37:$N37)=1,COUNTBLANK($O37:$P37)=1,COUNTBLANK($Q37:$R37)=1,COUNTBLANK($S37:$T37)=1,COUNTBLANK($U37:$V37)=1,COUNTBLANK($W37:$AA37)=4),IF(Data!$B37&lt;&gt;"",Scoring!$F$7)+IF(Data!$C37&lt;&gt;"",Scoring!$F$8)+IF(Data!$D37&lt;&gt;"",Scoring!$F$9)+IF(Data!$E37&lt;&gt;"",Scoring!$F$10)+IF(Data!$F37&lt;&gt;"",Scoring!$F$11)+IF(Data!$G37&lt;&gt;"",Scoring!$F$12)+IF(Data!$H37&lt;&gt;"",Scoring!$F$13)+IF(Data!$I37&lt;&gt;"",Scoring!$F$14)+IF(Data!$J37&lt;&gt;"",Scoring!$F$15)+IF(Data!$K37&lt;&gt;"",Scoring!$F$16)+IF(Data!$L37&lt;&gt;"",Scoring!$F$17)+IF(Data!$M37&lt;&gt;"",Scoring!$F$18)+IF(Data!$N37&lt;&gt;"",Scoring!$F$19)+IF(Data!$O37&lt;&gt;"",Scoring!$F$20)+IF(Data!$P37&lt;&gt;"",Scoring!$F$21)+IF(Data!$Q37&lt;&gt;"",Scoring!$F$22)+IF(Data!$R37&lt;&gt;"",Scoring!$F$23)+IF(Data!$S37&lt;&gt;"",Scoring!$F$24)+IF(Data!T37&lt;&gt;"",Scoring!$F$25)+IF(Data!$U37&lt;&gt;"",Scoring!$F$26)+IF(Data!$V37&lt;&gt;"",Scoring!$F$27)+IF(Data!$W37&lt;&gt;"",Scoring!$F$28)+IF(Data!$X37&lt;&gt;"",Scoring!$F$29)+IF(Data!$Y37&lt;&gt;"",Scoring!$F$30)+IF(Data!$Z37&lt;&gt;"",Scoring!$F$31)+IF(Data!$AA37&lt;&gt;"",Scoring!$F$32),"")</f>
        <v/>
      </c>
      <c r="AG37" s="105" t="str">
        <f>IF(AF37&lt;&gt;"",LOOKUP(AF37,Likelihoods!$A$7:$A$107,Likelihoods!D$7:D$107),"")</f>
        <v/>
      </c>
      <c r="AH37" s="108" t="str">
        <f>IF(AND(COUNTBLANK($B37:$E37)=3,COUNTBLANK($F37:$H37)=2,COUNTBLANK($I37:$J37)=1,COUNTBLANK($K37:$L37)=1,COUNTBLANK($M37:$N37)=1,COUNTBLANK($O37:$P37)=1,COUNTBLANK($Q37:$R37)=1,COUNTBLANK($S37:$T37)=1,COUNTBLANK($U37:$V37)=1,COUNTBLANK($W37:$AA37)=4),IF(Data!$B37&lt;&gt;"",Scoring!$G$7)+IF(Data!$C37&lt;&gt;"",Scoring!$G$8)+IF(Data!$D37&lt;&gt;"",Scoring!$G$9)+IF(Data!$E37&lt;&gt;"",Scoring!$G$10)+IF(Data!$F37&lt;&gt;"",Scoring!$G$11)+IF(Data!$G37&lt;&gt;"",Scoring!$G$12)+IF(Data!$H37&lt;&gt;"",Scoring!$G$13)+IF(Data!$I37&lt;&gt;"",Scoring!$G$14)+IF(Data!$J37&lt;&gt;"",Scoring!$G$15)+IF(Data!$K37&lt;&gt;"",Scoring!$G$16)+IF(Data!$L37&lt;&gt;"",Scoring!$G$17)+IF(Data!$M37&lt;&gt;"",Scoring!$G$18)+IF(Data!$N37&lt;&gt;"",Scoring!$G$19)+IF(Data!$O37&lt;&gt;"",Scoring!$G$20)+IF(Data!$P37&lt;&gt;"",Scoring!$G$21)+IF(Data!$Q37&lt;&gt;"",Scoring!$G$22)+IF(Data!$R37&lt;&gt;"",Scoring!$G$23)+IF(Data!$S37&lt;&gt;"",Scoring!$G$24)+IF(Data!T37&lt;&gt;"",Scoring!$G$25)+IF(Data!$U37&lt;&gt;"",Scoring!$G$26)+IF(Data!$V37&lt;&gt;"",Scoring!$G$27)+IF(Data!$W37&lt;&gt;"",Scoring!$G$28)+IF(Data!$X37&lt;&gt;"",Scoring!$G$29)+IF(Data!$Y37&lt;&gt;"",Scoring!$G$30)+IF(Data!$Z37&lt;&gt;"",Scoring!$G$31)+IF(Data!$AA37&lt;&gt;"",Scoring!$G$32),"")</f>
        <v/>
      </c>
      <c r="AI37" s="106" t="str">
        <f>IF(AH37&lt;&gt;"",LOOKUP(AH37,Likelihoods!$A$7:$A$107,Likelihoods!E$7:E$107),"")</f>
        <v/>
      </c>
      <c r="AJ37" s="104" t="str">
        <f>IF(AND(COUNTBLANK($B37:$E37)=3,COUNTBLANK($F37:$H37)=2,COUNTBLANK($I37:$J37)=1,COUNTBLANK($K37:$L37)=1,COUNTBLANK($M37:$N37)=1,COUNTBLANK($O37:$P37)=1,COUNTBLANK($Q37:$R37)=1,COUNTBLANK($S37:$T37)=1,COUNTBLANK($U37:$V37)=1,COUNTBLANK($W37:$AA37)=4),IF(Data!$B37&lt;&gt;"",Scoring!$H$7)+IF(Data!$C37&lt;&gt;"",Scoring!$H$8)+IF(Data!$D37&lt;&gt;"",Scoring!$H$9)+IF(Data!$E37&lt;&gt;"",Scoring!$H$10)+IF(Data!$F37&lt;&gt;"",Scoring!$H$11)+IF(Data!$G37&lt;&gt;"",Scoring!$H$12)+IF(Data!$H37&lt;&gt;"",Scoring!$H$13)+IF(Data!$I37&lt;&gt;"",Scoring!$H$14)+IF(Data!$J37&lt;&gt;"",Scoring!$H$15)+IF(Data!$K37&lt;&gt;"",Scoring!$H$16)+IF(Data!$L37&lt;&gt;"",Scoring!$H$17)+IF(Data!$M37&lt;&gt;"",Scoring!$H$18)+IF(Data!$N37&lt;&gt;"",Scoring!$H$19)+IF(Data!$O37&lt;&gt;"",Scoring!$H$20)+IF(Data!$P37&lt;&gt;"",Scoring!$H$21)+IF(Data!$Q37&lt;&gt;"",Scoring!$H$22)+IF(Data!$R37&lt;&gt;"",Scoring!$H$23)+IF(Data!$S37&lt;&gt;"",Scoring!$H$24)+IF(Data!T37&lt;&gt;"",Scoring!$H$25)+IF(Data!$U37&lt;&gt;"",Scoring!$H$26)+IF(Data!$V37&lt;&gt;"",Scoring!$H$27)+IF(Data!$W37&lt;&gt;"",Scoring!$H$28)+IF(Data!$X37&lt;&gt;"",Scoring!$H$29)+IF(Data!$Y37&lt;&gt;"",Scoring!$H$30)+IF(Data!$Z37&lt;&gt;"",Scoring!$H$31)+IF(Data!$AA37&lt;&gt;"",Scoring!$H$32),"")</f>
        <v/>
      </c>
      <c r="AK37" s="105" t="str">
        <f>IF(AJ37&lt;&gt;"",LOOKUP(AJ37,Likelihoods!$A$7:$A$107,Likelihoods!F$7:F$107),"")</f>
        <v/>
      </c>
      <c r="AL37" s="102" t="str">
        <f>IF(AND(COUNTBLANK($B37:$E37)=3,COUNTBLANK($F37:$H37)=2,COUNTBLANK($I37:$J37)=1,COUNTBLANK($K37:$L37)=1,COUNTBLANK($M37:$N37)=1,COUNTBLANK($O37:$P37)=1,COUNTBLANK($Q37:$R37)=1,COUNTBLANK($S37:$T37)=1,COUNTBLANK($U37:$V37)=1,COUNTBLANK($W37:$AA37)=4),IF(Data!$B37&lt;&gt;"",Scoring!$I$7)+IF(Data!$C37&lt;&gt;"",Scoring!$I$8)+IF(Data!$D37&lt;&gt;"",Scoring!$I$9)+IF(Data!$E37&lt;&gt;"",Scoring!$I$10)+IF(Data!$F37&lt;&gt;"",Scoring!$I$11)+IF(Data!$G37&lt;&gt;"",Scoring!$I$12)+IF(Data!$H37&lt;&gt;"",Scoring!$I$13)+IF(Data!$I37&lt;&gt;"",Scoring!$I$14)+IF(Data!$J37&lt;&gt;"",Scoring!$I$15)+IF(Data!$K37&lt;&gt;"",Scoring!$I$16)+IF(Data!$L37&lt;&gt;"",Scoring!$I$17)+IF(Data!$M37&lt;&gt;"",Scoring!$I$18)+IF(Data!$N37&lt;&gt;"",Scoring!$I$19)+IF(Data!$O37&lt;&gt;"",Scoring!$I$20)+IF(Data!$P37&lt;&gt;"",Scoring!$I$21)+IF(Data!$Q37&lt;&gt;"",Scoring!$I$22)+IF(Data!$R37&lt;&gt;"",Scoring!$I$23)+IF(Data!$S37&lt;&gt;"",Scoring!$I$24)+IF(Data!T37&lt;&gt;"",Scoring!$I$25)+IF(Data!$U37&lt;&gt;"",Scoring!$I$26)+IF(Data!$V37&lt;&gt;"",Scoring!$I$27)+IF(Data!$W37&lt;&gt;"",Scoring!$I$28)+IF(Data!$X37&lt;&gt;"",Scoring!$I$29)+IF(Data!$Y37&lt;&gt;"",Scoring!$I$30)+IF(Data!$Z37&lt;&gt;"",Scoring!$I$31)+IF(Data!$AA37&lt;&gt;"",Scoring!$I$32),"")</f>
        <v/>
      </c>
      <c r="AM37" s="107" t="str">
        <f>IF(AL37&lt;&gt;"",LOOKUP(AL37,Likelihoods!$A$7:$A$107,Likelihoods!G$7:G$107),"")</f>
        <v/>
      </c>
      <c r="AN37" s="281" t="str">
        <f>IF(AND(COUNTBLANK($B37:$E37)=3,COUNTBLANK($F37:$H37)=2,COUNTBLANK($I37:$J37)=1,COUNTBLANK($K37:$L37)=1,COUNTBLANK($M37:$N37)=1,COUNTBLANK($O37:$P37)=1,COUNTBLANK($Q37:$R37)=1,COUNTBLANK($S37:$T37)=1,COUNTBLANK($U37:$V37)=1,COUNTBLANK($W37:$AA37)=4),IF(Data!$B37&lt;&gt;"",Scoring!$J$7)+IF(Data!$C37&lt;&gt;"",Scoring!$J$8)+IF(Data!$D37&lt;&gt;"",Scoring!$J$9)+IF(Data!$E37&lt;&gt;"",Scoring!$J$10)+IF(Data!$F37&lt;&gt;"",Scoring!$J$11)+IF(Data!$G37&lt;&gt;"",Scoring!$J$12)+IF(Data!$H37&lt;&gt;"",Scoring!$J$13)+IF(Data!$I37&lt;&gt;"",Scoring!$J$14)+IF(Data!$J37&lt;&gt;"",Scoring!$J$15)+IF(Data!$K37&lt;&gt;"",Scoring!$J$16)+IF(Data!$L37&lt;&gt;"",Scoring!$J$17)+IF(Data!$M37&lt;&gt;"",Scoring!$J$18)+IF(Data!$N37&lt;&gt;"",Scoring!$J$19)+IF(Data!$O37&lt;&gt;"",Scoring!$J$20)+IF(Data!$P37&lt;&gt;"",Scoring!$J$21)+IF(Data!$Q37&lt;&gt;"",Scoring!$J$22)+IF(Data!$R37&lt;&gt;"",Scoring!$J$23)+IF(Data!$S37&lt;&gt;"",Scoring!$J$24)+IF(Data!AF37&lt;&gt;"",Scoring!$J$25)+IF(Data!$U37&lt;&gt;"",Scoring!$J$26)+IF(Data!$V37&lt;&gt;"",Scoring!$J$27)+IF(Data!$W37&lt;&gt;"",Scoring!$J$28)+IF(Data!$X37&lt;&gt;"",Scoring!$J$29)+IF(Data!$Y37&lt;&gt;"",Scoring!$J$30)+IF(Data!$Z37&lt;&gt;"",Scoring!$J$31)+IF(Data!$AA37&lt;&gt;"",Scoring!$J$32),"")</f>
        <v/>
      </c>
      <c r="AO37" s="276" t="str">
        <f>IF(AN37&lt;&gt;"",LOOKUP(AN37,Likelihoods!$A$7:$A$107,Likelihoods!H$7:H$107),"")</f>
        <v/>
      </c>
      <c r="AP37" s="264" t="str">
        <f>IF(AND(COUNTBLANK($B37:$E37)=3,COUNTBLANK($F37:$H37)=2,COUNTBLANK($I37:$J37)=1,COUNTBLANK($K37:$L37)=1,COUNTBLANK($M37:$N37)=1,COUNTBLANK($O37:$P37)=1,COUNTBLANK($Q37:$R37)=1,COUNTBLANK($S37:$T37)=1,COUNTBLANK($U37:$V37)=1,COUNTBLANK($W37:$AA37)=4),IF(Data!$B37&lt;&gt;"",Scoring!$K$7)+IF(Data!$C37&lt;&gt;"",Scoring!$K$8)+IF(Data!$D37&lt;&gt;"",Scoring!$K$9)+IF(Data!$E37&lt;&gt;"",Scoring!$K$10)+IF(Data!$F37&lt;&gt;"",Scoring!$K$11)+IF(Data!$G37&lt;&gt;"",Scoring!$K$12)+IF(Data!$H37&lt;&gt;"",Scoring!$K$13)+IF(Data!$I37&lt;&gt;"",Scoring!$K$14)+IF(Data!$J37&lt;&gt;"",Scoring!$K$15)+IF(Data!$K37&lt;&gt;"",Scoring!$K$16)+IF(Data!$L37&lt;&gt;"",Scoring!$K$17)+IF(Data!$M37&lt;&gt;"",Scoring!$K$18)+IF(Data!$N37&lt;&gt;"",Scoring!$K$19)+IF(Data!$O37&lt;&gt;"",Scoring!$K$20)+IF(Data!$P37&lt;&gt;"",Scoring!$K$21)+IF(Data!$Q37&lt;&gt;"",Scoring!$K$22)+IF(Data!$R37&lt;&gt;"",Scoring!$K$23)+IF(Data!$S37&lt;&gt;"",Scoring!$K$24)+IF(Data!AH37&lt;&gt;"",Scoring!$K$25)+IF(Data!$U37&lt;&gt;"",Scoring!$K$26)+IF(Data!$V37&lt;&gt;"",Scoring!$K$27)+IF(Data!$W37&lt;&gt;"",Scoring!$K$28)+IF(Data!$X37&lt;&gt;"",Scoring!$K$29)+IF(Data!$Y37&lt;&gt;"",Scoring!$K$30)+IF(Data!$Z37&lt;&gt;"",Scoring!$K$31)+IF(Data!$AA37&lt;&gt;"",Scoring!$K$32),"")</f>
        <v/>
      </c>
      <c r="AQ37" s="107" t="str">
        <f>IF(AP37&lt;&gt;"",LOOKUP(AP37,Likelihoods!$A$7:$A$107,Likelihoods!I$7:I$107),"")</f>
        <v/>
      </c>
      <c r="AR37" s="281" t="str">
        <f>IF(AND(COUNTBLANK($B37:$E37)=3,COUNTBLANK($F37:$H37)=2,COUNTBLANK($I37:$J37)=1,COUNTBLANK($K37:$L37)=1,COUNTBLANK($M37:$N37)=1,COUNTBLANK($O37:$P37)=1,COUNTBLANK($Q37:$R37)=1,COUNTBLANK($S37:$T37)=1,COUNTBLANK($U37:$V37)=1,COUNTBLANK($W37:$AA37)=4),IF(Data!$B37&lt;&gt;"",Scoring!$L$7)+IF(Data!$C37&lt;&gt;"",Scoring!$L$8)+IF(Data!$D37&lt;&gt;"",Scoring!$L$9)+IF(Data!$E37&lt;&gt;"",Scoring!$L$10)+IF(Data!$F37&lt;&gt;"",Scoring!$L$11)+IF(Data!$G37&lt;&gt;"",Scoring!$L$12)+IF(Data!$H37&lt;&gt;"",Scoring!$L$13)+IF(Data!$I37&lt;&gt;"",Scoring!$L$14)+IF(Data!$J37&lt;&gt;"",Scoring!$L$15)+IF(Data!$K37&lt;&gt;"",Scoring!$L$16)+IF(Data!$L37&lt;&gt;"",Scoring!$L$17)+IF(Data!$M37&lt;&gt;"",Scoring!$L$18)+IF(Data!$N37&lt;&gt;"",Scoring!$L$19)+IF(Data!$O37&lt;&gt;"",Scoring!$L$20)+IF(Data!$P37&lt;&gt;"",Scoring!$L$21)+IF(Data!$Q37&lt;&gt;"",Scoring!$L$22)+IF(Data!$R37&lt;&gt;"",Scoring!$L$23)+IF(Data!$S37&lt;&gt;"",Scoring!$L$24)+IF(Data!AJ37&lt;&gt;"",Scoring!$L$25)+IF(Data!$U37&lt;&gt;"",Scoring!$L$26)+IF(Data!$V37&lt;&gt;"",Scoring!$L$27)+IF(Data!$W37&lt;&gt;"",Scoring!$L$28)+IF(Data!$X37&lt;&gt;"",Scoring!$L$29)+IF(Data!$Y37&lt;&gt;"",Scoring!$L$30)+IF(Data!$Z37&lt;&gt;"",Scoring!$L$31)+IF(Data!$AA37&lt;&gt;"",Scoring!$L$32),"")</f>
        <v/>
      </c>
      <c r="AS37" s="105" t="str">
        <f>IF(AR37&lt;&gt;"",LOOKUP(AR37,Likelihoods!$A$7:$A$107,Likelihoods!J$7:J$107),"")</f>
        <v/>
      </c>
      <c r="AT37" s="108" t="str">
        <f>IF(AND(COUNTBLANK($B37:$E37)=3,COUNTBLANK($F37:$H37)=2,COUNTBLANK($I37:$J37)=1,COUNTBLANK($K37:$L37)=1,COUNTBLANK($M37:$N37)=1,COUNTBLANK($O37:$P37)=1,COUNTBLANK($Q37:$R37)=1,COUNTBLANK($S37:$T37)=1,COUNTBLANK($U37:$V37)=1,COUNTBLANK($W37:$AA37)=4),IF(Data!$B37&lt;&gt;"",Scoring!$M$7)+IF(Data!$C37&lt;&gt;"",Scoring!$M$8)+IF(Data!$D37&lt;&gt;"",Scoring!$M$9)+IF(Data!$E37&lt;&gt;"",Scoring!$M$10)+IF(Data!$F37&lt;&gt;"",Scoring!$M$11)+IF(Data!$G37&lt;&gt;"",Scoring!$M$12)+IF(Data!$H37&lt;&gt;"",Scoring!$M$13)+IF(Data!$I37&lt;&gt;"",Scoring!$M$14)+IF(Data!$J37&lt;&gt;"",Scoring!$M$15)+IF(Data!$K37&lt;&gt;"",Scoring!$M$16)+IF(Data!$L37&lt;&gt;"",Scoring!$M$17)+IF(Data!$M37&lt;&gt;"",Scoring!$M$18)+IF(Data!$N37&lt;&gt;"",Scoring!$M$19)+IF(Data!$O37&lt;&gt;"",Scoring!$M$20)+IF(Data!$P37&lt;&gt;"",Scoring!$M$21)+IF(Data!$Q37&lt;&gt;"",Scoring!$M$22)+IF(Data!$R37&lt;&gt;"",Scoring!$M$23)+IF(Data!$S37&lt;&gt;"",Scoring!$M$24)+IF(Data!T37&lt;&gt;"",Scoring!$M$25)+IF(Data!$U37&lt;&gt;"",Scoring!$M$26)+IF(Data!$V37&lt;&gt;"",Scoring!$M$27)+IF(Data!$W37&lt;&gt;"",Scoring!$M$28)+IF(Data!$X37&lt;&gt;"",Scoring!$M$29)+IF(Data!$Y37&lt;&gt;"",Scoring!$M$30)+IF(Data!$Z37&lt;&gt;"",Scoring!$M$31)+IF(Data!$AA37&lt;&gt;"",Scoring!$M$32),"")</f>
        <v/>
      </c>
      <c r="AU37" s="105" t="str">
        <f>IF(AT37&lt;&gt;"",LOOKUP(AT37,Likelihoods!$A$7:$A$107,Likelihoods!K$7:K$107),"")</f>
        <v/>
      </c>
      <c r="AV37" s="108" t="str">
        <f>IF(AND(COUNTBLANK($B37:$E37)=3,COUNTBLANK($F37:$H37)=2,COUNTBLANK($I37:$J37)=1,COUNTBLANK($K37:$L37)=1,COUNTBLANK($M37:$N37)=1,COUNTBLANK($O37:$P37)=1,COUNTBLANK($Q37:$R37)=1,COUNTBLANK($S37:$T37)=1,COUNTBLANK($U37:$V37)=1,COUNTBLANK($W37:$AA37)=4),IF(Data!$B37&lt;&gt;"",Scoring!$N$7)+IF(Data!$C37&lt;&gt;"",Scoring!$N$8)+IF(Data!$D37&lt;&gt;"",Scoring!$N$9)+IF(Data!$E37&lt;&gt;"",Scoring!$N$10)+IF(Data!$F37&lt;&gt;"",Scoring!$N$11)+IF(Data!$G37&lt;&gt;"",Scoring!$N$12)+IF(Data!$H37&lt;&gt;"",Scoring!$N$13)+IF(Data!$I37&lt;&gt;"",Scoring!$N$14)+IF(Data!$J37&lt;&gt;"",Scoring!$N$15)+IF(Data!$K37&lt;&gt;"",Scoring!$N$16)+IF(Data!$L37&lt;&gt;"",Scoring!$N$17)+IF(Data!$M37&lt;&gt;"",Scoring!$N$18)+IF(Data!$N37&lt;&gt;"",Scoring!$N$19)+IF(Data!$O37&lt;&gt;"",Scoring!$N$20)+IF(Data!$P37&lt;&gt;"",Scoring!$N$21)+IF(Data!$Q37&lt;&gt;"",Scoring!$N$22)+IF(Data!$R37&lt;&gt;"",Scoring!$N$23)+IF(Data!$S37&lt;&gt;"",Scoring!$N$24)+IF(Data!T37&lt;&gt;"",Scoring!$N$25)+IF(Data!$U37&lt;&gt;"",Scoring!$N$26)+IF(Data!$V37&lt;&gt;"",Scoring!$N$27)+IF(Data!$W37&lt;&gt;"",Scoring!$N$28)+IF(Data!$X37&lt;&gt;"",Scoring!$N$29)+IF(Data!$Y37&lt;&gt;"",Scoring!$N$30)+IF(Data!$Z37&lt;&gt;"",Scoring!$N$31)+IF(Data!$AA37&lt;&gt;"",Scoring!$N$32),"")</f>
        <v/>
      </c>
      <c r="AW37" s="106" t="str">
        <f>IF(AV37&lt;&gt;"",LOOKUP(AV37,Likelihoods!$A$7:$A$107,Likelihoods!L$7:L$107),"")</f>
        <v/>
      </c>
      <c r="AX37" s="104" t="str">
        <f>IF(AND(COUNTBLANK($B37:$E37)=3,COUNTBLANK($F37:$H37)=2,COUNTBLANK($I37:$J37)=1,COUNTBLANK($K37:$L37)=1,COUNTBLANK($M37:$N37)=1,COUNTBLANK($O37:$P37)=1,COUNTBLANK($Q37:$R37)=1,COUNTBLANK($S37:$T37)=1,COUNTBLANK($U37:$V37)=1,COUNTBLANK($W37:$AA37)=4),IF(Data!$B37&lt;&gt;"",Scoring!$O$7)+IF(Data!$C37&lt;&gt;"",Scoring!$O$8)+IF(Data!$D37&lt;&gt;"",Scoring!$O$9)+IF(Data!$E37&lt;&gt;"",Scoring!$O$10)+IF(Data!$F37&lt;&gt;"",Scoring!$O$11)+IF(Data!$G37&lt;&gt;"",Scoring!$O$12)+IF(Data!$H37&lt;&gt;"",Scoring!$O$13)+IF(Data!$I37&lt;&gt;"",Scoring!$O$14)+IF(Data!$J37&lt;&gt;"",Scoring!$O$15)+IF(Data!$K37&lt;&gt;"",Scoring!$O$16)+IF(Data!$L37&lt;&gt;"",Scoring!$O$17)+IF(Data!$M37&lt;&gt;"",Scoring!$O$18)+IF(Data!$N37&lt;&gt;"",Scoring!$O$19)+IF(Data!$O37&lt;&gt;"",Scoring!$O$20)+IF(Data!$P37&lt;&gt;"",Scoring!$O$21)+IF(Data!$Q37&lt;&gt;"",Scoring!$O$22)+IF(Data!$R37&lt;&gt;"",Scoring!$O$23)+IF(Data!$S37&lt;&gt;"",Scoring!$O$24)+IF(Data!T37&lt;&gt;"",Scoring!$O$25)+IF(Data!$U37&lt;&gt;"",Scoring!$O$26)+IF(Data!$V37&lt;&gt;"",Scoring!$O$27)+IF(Data!$W37&lt;&gt;"",Scoring!$O$28)+IF(Data!$X37&lt;&gt;"",Scoring!$O$29)+IF(Data!$Y37&lt;&gt;"",Scoring!$O$30)+IF(Data!$Z37&lt;&gt;"",Scoring!$O$31)+IF(Data!$AA37&lt;&gt;"",Scoring!$O$32),"")</f>
        <v/>
      </c>
      <c r="AY37" s="107" t="str">
        <f>IF(AX37&lt;&gt;"",LOOKUP(AX37,Likelihoods!$A$7:$A$107,Likelihoods!M$7:M$107),"")</f>
        <v/>
      </c>
      <c r="AZ37" s="108" t="str">
        <f>IF(AND(COUNTBLANK($B37:$E37)=3,COUNTBLANK($F37:$H37)=2,COUNTBLANK($I37:$J37)=1,COUNTBLANK($K37:$L37)=1,COUNTBLANK($M37:$N37)=1,COUNTBLANK($O37:$P37)=1,COUNTBLANK($Q37:$R37)=1,COUNTBLANK($S37:$T37)=1,COUNTBLANK($U37:$V37)=1,COUNTBLANK($W37:$AA37)=4),IF(Data!$B37&lt;&gt;"",Scoring!$P$7)+IF(Data!$C37&lt;&gt;"",Scoring!$P$8)+IF(Data!$D37&lt;&gt;"",Scoring!$P$9)+IF(Data!$E37&lt;&gt;"",Scoring!$P$10)+IF(Data!$F37&lt;&gt;"",Scoring!$P$11)+IF(Data!$G37&lt;&gt;"",Scoring!$P$12)+IF(Data!$H37&lt;&gt;"",Scoring!$P$13)+IF(Data!$I37&lt;&gt;"",Scoring!$P$14)+IF(Data!$J37&lt;&gt;"",Scoring!$P$15)+IF(Data!$K37&lt;&gt;"",Scoring!$P$16)+IF(Data!$L37&lt;&gt;"",Scoring!$P$17)+IF(Data!$M37&lt;&gt;"",Scoring!$P$18)+IF(Data!$N37&lt;&gt;"",Scoring!$P$19)+IF(Data!$O37&lt;&gt;"",Scoring!$P$20)+IF(Data!$P37&lt;&gt;"",Scoring!$P$21)+IF(Data!$Q37&lt;&gt;"",Scoring!$P$22)+IF(Data!$R37&lt;&gt;"",Scoring!$P$23)+IF(Data!$S37&lt;&gt;"",Scoring!$P$24)+IF(Data!T37&lt;&gt;"",Scoring!$P$25)+IF(Data!$U37&lt;&gt;"",Scoring!$P$26)+IF(Data!$V37&lt;&gt;"",Scoring!$P$27)+IF(Data!$W37&lt;&gt;"",Scoring!$P$28)+IF(Data!$X37&lt;&gt;"",Scoring!$P$29)+IF(Data!$Y37&lt;&gt;"",Scoring!$P$30)+IF(Data!$Z37&lt;&gt;"",Scoring!$P$31)+IF(Data!$AA37&lt;&gt;"",Scoring!$P$32),"")</f>
        <v/>
      </c>
      <c r="BA37" s="105" t="str">
        <f>IF(AZ37&lt;&gt;"",LOOKUP(AZ37,Likelihoods!$A$7:$A$107,Likelihoods!N$7:N$107),"")</f>
        <v/>
      </c>
      <c r="BB37" s="102" t="str">
        <f>IF(AND(COUNTBLANK($B37:$E37)=3,COUNTBLANK($F37:$H37)=2,COUNTBLANK($I37:$J37)=1,COUNTBLANK($K37:$L37)=1,COUNTBLANK($M37:$N37)=1,COUNTBLANK($O37:$P37)=1,COUNTBLANK($Q37:$R37)=1,COUNTBLANK($S37:$T37)=1,COUNTBLANK($U37:$V37)=1,COUNTBLANK($W37:$AA37)=4),IF(Data!$B37&lt;&gt;"",Scoring!$Q$7)+IF(Data!$C37&lt;&gt;"",Scoring!$Q$8)+IF(Data!$D37&lt;&gt;"",Scoring!$Q$9)+IF(Data!$E37&lt;&gt;"",Scoring!$Q$10)+IF(Data!$F37&lt;&gt;"",Scoring!$Q$11)+IF(Data!$G37&lt;&gt;"",Scoring!$Q$12)+IF(Data!$H37&lt;&gt;"",Scoring!$Q$13)+IF(Data!$I37&lt;&gt;"",Scoring!$Q$14)+IF(Data!$J37&lt;&gt;"",Scoring!$Q$15)+IF(Data!$K37&lt;&gt;"",Scoring!$Q$16)+IF(Data!$L37&lt;&gt;"",Scoring!$Q$17)+IF(Data!$M37&lt;&gt;"",Scoring!$Q$18)+IF(Data!$N37&lt;&gt;"",Scoring!$Q$19)+IF(Data!$O37&lt;&gt;"",Scoring!$Q$20)+IF(Data!$P37&lt;&gt;"",Scoring!$Q$21)+IF(Data!$Q37&lt;&gt;"",Scoring!$Q$22)+IF(Data!$R37&lt;&gt;"",Scoring!$Q$23)+IF(Data!$S37&lt;&gt;"",Scoring!$Q$24)+IF(Data!T37&lt;&gt;"",Scoring!$Q$25)+IF(Data!$U37&lt;&gt;"",Scoring!$Q$26)+IF(Data!$V37&lt;&gt;"",Scoring!$Q$27)+IF(Data!$W37&lt;&gt;"",Scoring!$Q$28)+IF(Data!$X37&lt;&gt;"",Scoring!$Q$29)+IF(Data!$Y37&lt;&gt;"",Scoring!$Q$30)+IF(Data!$Z37&lt;&gt;"",Scoring!$Q$31)+IF(Data!$AA37&lt;&gt;"",Scoring!$Q$32),"")</f>
        <v/>
      </c>
      <c r="BC37" s="107" t="str">
        <f>IF(BB37&lt;&gt;"",LOOKUP(BB37,Likelihoods!$A$7:$A$107,Likelihoods!O$7:O$107),"")</f>
        <v/>
      </c>
      <c r="BD37" s="104" t="str">
        <f>IF(AND(COUNTBLANK($B37:$E37)=3,COUNTBLANK($F37:$H37)=2,COUNTBLANK($I37:$J37)=1,COUNTBLANK($K37:$L37)=1,COUNTBLANK($M37:$N37)=1,COUNTBLANK($O37:$P37)=1,COUNTBLANK($Q37:$R37)=1,COUNTBLANK($S37:$T37)=1,COUNTBLANK($U37:$V37)=1,COUNTBLANK($W37:$AA37)=4),IF(Data!$B37&lt;&gt;"",Scoring!$R$7)+IF(Data!$C37&lt;&gt;"",Scoring!$R$8)+IF(Data!$D37&lt;&gt;"",Scoring!$R$9)+IF(Data!$E37&lt;&gt;"",Scoring!$R$10)+IF(Data!$F37&lt;&gt;"",Scoring!$R$11)+IF(Data!$G37&lt;&gt;"",Scoring!$R$12)+IF(Data!$H37&lt;&gt;"",Scoring!$R$13)+IF(Data!$I37&lt;&gt;"",Scoring!$R$14)+IF(Data!$J37&lt;&gt;"",Scoring!$R$15)+IF(Data!$K37&lt;&gt;"",Scoring!$R$16)+IF(Data!$L37&lt;&gt;"",Scoring!$R$17)+IF(Data!$M37&lt;&gt;"",Scoring!$R$18)+IF(Data!$N37&lt;&gt;"",Scoring!$R$19)+IF(Data!$O37&lt;&gt;"",Scoring!$R$20)+IF(Data!$P37&lt;&gt;"",Scoring!$R$21)+IF(Data!$Q37&lt;&gt;"",Scoring!$R$22)+IF(Data!$R37&lt;&gt;"",Scoring!$R$23)+IF(Data!$S37&lt;&gt;"",Scoring!$R$24)+IF(Data!T37&lt;&gt;"",Scoring!$R$25)+IF(Data!$U37&lt;&gt;"",Scoring!$R$26)+IF(Data!$V37&lt;&gt;"",Scoring!$R$27)+IF(Data!$W37&lt;&gt;"",Scoring!$R$28)+IF(Data!$X37&lt;&gt;"",Scoring!$R$29)+IF(Data!$Y37&lt;&gt;"",Scoring!$R$30)+IF(Data!$Z37&lt;&gt;"",Scoring!$R$31)+IF(Data!$AA37&lt;&gt;"",Scoring!$R$32),"")</f>
        <v/>
      </c>
      <c r="BE37" s="105" t="str">
        <f>IF(BD37&lt;&gt;"",LOOKUP(BD37,Likelihoods!$A$7:$A$107,Likelihoods!P$7:P$107),"")</f>
        <v/>
      </c>
      <c r="BF37" s="102" t="str">
        <f>IF(AND(COUNTBLANK($B37:$E37)=3,COUNTBLANK($F37:$H37)=2,COUNTBLANK($I37:$J37)=1,COUNTBLANK($K37:$L37)=1,COUNTBLANK($M37:$N37)=1,COUNTBLANK($O37:$P37)=1,COUNTBLANK($Q37:$R37)=1,COUNTBLANK($S37:$T37)=1,COUNTBLANK($U37:$V37)=1,COUNTBLANK($W37:$AA37)=4),IF(Data!$B37&lt;&gt;"",Scoring!$S$7)+IF(Data!$C37&lt;&gt;"",Scoring!$S$8)+IF(Data!$D37&lt;&gt;"",Scoring!$S$9)+IF(Data!$E37&lt;&gt;"",Scoring!$S$10)+IF(Data!$F37&lt;&gt;"",Scoring!$S$11)+IF(Data!$G37&lt;&gt;"",Scoring!$S$12)+IF(Data!$H37&lt;&gt;"",Scoring!$S$13)+IF(Data!$I37&lt;&gt;"",Scoring!$S$14)+IF(Data!$J37&lt;&gt;"",Scoring!$S$15)+IF(Data!$K37&lt;&gt;"",Scoring!$S$16)+IF(Data!$L37&lt;&gt;"",Scoring!$S$17)+IF(Data!$M37&lt;&gt;"",Scoring!$S$18)+IF(Data!$N37&lt;&gt;"",Scoring!$S$19)+IF(Data!$O37&lt;&gt;"",Scoring!$S$20)+IF(Data!$P37&lt;&gt;"",Scoring!$S$21)+IF(Data!$Q37&lt;&gt;"",Scoring!$S$22)+IF(Data!$R37&lt;&gt;"",Scoring!$S$23)+IF(Data!$S37&lt;&gt;"",Scoring!$S$24)+IF(Data!T37&lt;&gt;"",Scoring!$S$25)+IF(Data!$U37&lt;&gt;"",Scoring!$S$26)+IF(Data!$V37&lt;&gt;"",Scoring!$S$27)+IF(Data!$W37&lt;&gt;"",Scoring!$S$28)+IF(Data!$X37&lt;&gt;"",Scoring!$S$29)+IF(Data!$Y37&lt;&gt;"",Scoring!$S$30)+IF(Data!$Z37&lt;&gt;"",Scoring!$S$31)+IF(Data!$AA37&lt;&gt;"",Scoring!$S$32),"")</f>
        <v/>
      </c>
      <c r="BG37" s="107" t="str">
        <f>IF(BF37&lt;&gt;"",LOOKUP(BF37,Likelihoods!$A$7:$A$107,Likelihoods!Q$7:Q$107),"")</f>
        <v/>
      </c>
      <c r="BH37" s="108" t="str">
        <f>IF(AND(COUNTBLANK($B37:$E37)=3,COUNTBLANK($F37:$H37)=2,COUNTBLANK($I37:$J37)=1,COUNTBLANK($K37:$L37)=1,COUNTBLANK($M37:$N37)=1,COUNTBLANK($O37:$P37)=1,COUNTBLANK($Q37:$R37)=1,COUNTBLANK($S37:$T37)=1,COUNTBLANK($U37:$V37)=1,COUNTBLANK($W37:$AA37)=4),IF(Data!$B37&lt;&gt;"",Scoring!$T$7)+IF(Data!$C37&lt;&gt;"",Scoring!$T$8)+IF(Data!$D37&lt;&gt;"",Scoring!$T$9)+IF(Data!$E37&lt;&gt;"",Scoring!$T$10)+IF(Data!$F37&lt;&gt;"",Scoring!$T$11)+IF(Data!$G37&lt;&gt;"",Scoring!$T$12)+IF(Data!$H37&lt;&gt;"",Scoring!$T$13)+IF(Data!$I37&lt;&gt;"",Scoring!$T$14)+IF(Data!$J37&lt;&gt;"",Scoring!$T$15)+IF(Data!$K37&lt;&gt;"",Scoring!$T$16)+IF(Data!$L37&lt;&gt;"",Scoring!$T$17)+IF(Data!$M37&lt;&gt;"",Scoring!$T$18)+IF(Data!$N37&lt;&gt;"",Scoring!$T$19)+IF(Data!$O37&lt;&gt;"",Scoring!$T$20)+IF(Data!$P37&lt;&gt;"",Scoring!$T$21)+IF(Data!$Q37&lt;&gt;"",Scoring!$T$22)+IF(Data!$R37&lt;&gt;"",Scoring!$T$23)+IF(Data!$S37&lt;&gt;"",Scoring!$T$24)+IF(Data!T37&lt;&gt;"",Scoring!$T$25)+IF(Data!$U37&lt;&gt;"",Scoring!$T$26)+IF(Data!$V37&lt;&gt;"",Scoring!$T$27)+IF(Data!$W37&lt;&gt;"",Scoring!$T$28)+IF(Data!$X37&lt;&gt;"",Scoring!$T$29)+IF(Data!$Y37&lt;&gt;"",Scoring!$T$30)+IF(Data!$Z37&lt;&gt;"",Scoring!$T$31)+IF(Data!$AA37&lt;&gt;"",Scoring!$T$32),"")</f>
        <v/>
      </c>
      <c r="BI37" s="105" t="str">
        <f>IF(BH37&lt;&gt;"",LOOKUP(BH37,Likelihoods!$A$7:$A$107,Likelihoods!R$7:R$107),"")</f>
        <v/>
      </c>
      <c r="BJ37" s="108" t="str">
        <f>IF(AND(COUNTBLANK($B37:$E37)=3,COUNTBLANK($F37:$H37)=2,COUNTBLANK($I37:$J37)=1,COUNTBLANK($K37:$L37)=1,COUNTBLANK($M37:$N37)=1,COUNTBLANK($O37:$P37)=1,COUNTBLANK($Q37:$R37)=1,COUNTBLANK($S37:$T37)=1,COUNTBLANK($U37:$V37)=1,COUNTBLANK($W37:$AA37)=4),IF(Data!$B37&lt;&gt;"",Scoring!$U$7)+IF(Data!$C37&lt;&gt;"",Scoring!$U$8)+IF(Data!$D37&lt;&gt;"",Scoring!$U$9)+IF(Data!$E37&lt;&gt;"",Scoring!$U$10)+IF(Data!$F37&lt;&gt;"",Scoring!$U$11)+IF(Data!$G37&lt;&gt;"",Scoring!$U$12)+IF(Data!$H37&lt;&gt;"",Scoring!$U$13)+IF(Data!$I37&lt;&gt;"",Scoring!$U$14)+IF(Data!$J37&lt;&gt;"",Scoring!$U$15)+IF(Data!$K37&lt;&gt;"",Scoring!$U$16)+IF(Data!$L37&lt;&gt;"",Scoring!$U$17)+IF(Data!$M37&lt;&gt;"",Scoring!$U$18)+IF(Data!$N37&lt;&gt;"",Scoring!$U$19)+IF(Data!$O37&lt;&gt;"",Scoring!$U$20)+IF(Data!$P37&lt;&gt;"",Scoring!$U$21)+IF(Data!$Q37&lt;&gt;"",Scoring!$U$22)+IF(Data!$R37&lt;&gt;"",Scoring!$U$23)+IF(Data!$S37&lt;&gt;"",Scoring!$U$24)+IF(Data!T37&lt;&gt;"",Scoring!$U$25)+IF(Data!$U37&lt;&gt;"",Scoring!$U$26)+IF(Data!$V37&lt;&gt;"",Scoring!$U$27)+IF(Data!$W37&lt;&gt;"",Scoring!$U$28)+IF(Data!$X37&lt;&gt;"",Scoring!$U$29)+IF(Data!$Y37&lt;&gt;"",Scoring!$U$30)+IF(Data!$Z37&lt;&gt;"",Scoring!$U$31)+IF(Data!$AA37&lt;&gt;"",Scoring!$U$32),"")</f>
        <v/>
      </c>
      <c r="BK37" s="106" t="str">
        <f>IF(BJ37&lt;&gt;"",LOOKUP(BJ37,Likelihoods!$A$7:$A$107,Likelihoods!S$7:S$107),"")</f>
        <v/>
      </c>
      <c r="BL37" s="8"/>
      <c r="BM37" s="8"/>
      <c r="BN37" s="8"/>
      <c r="BO37" s="8"/>
      <c r="BP37" s="8"/>
      <c r="BQ37" s="8"/>
      <c r="BR37" s="8"/>
      <c r="BS37" s="8"/>
      <c r="BT37" s="8"/>
      <c r="BU37" s="8"/>
      <c r="BV37" s="8"/>
      <c r="BW37" s="8"/>
      <c r="BX37" s="8"/>
      <c r="BY37" s="8"/>
    </row>
    <row r="38" spans="1:77" ht="14.25" x14ac:dyDescent="0.2">
      <c r="A38" s="68"/>
      <c r="B38" s="101"/>
      <c r="C38" s="102"/>
      <c r="D38" s="102"/>
      <c r="E38" s="102"/>
      <c r="F38" s="101"/>
      <c r="G38" s="102"/>
      <c r="H38" s="103"/>
      <c r="I38" s="102"/>
      <c r="J38" s="102"/>
      <c r="K38" s="101"/>
      <c r="L38" s="103"/>
      <c r="M38" s="102"/>
      <c r="N38" s="103"/>
      <c r="O38" s="101"/>
      <c r="P38" s="103"/>
      <c r="Q38" s="102"/>
      <c r="R38" s="102"/>
      <c r="S38" s="101"/>
      <c r="T38" s="103"/>
      <c r="U38" s="101"/>
      <c r="V38" s="103"/>
      <c r="W38" s="102"/>
      <c r="X38" s="102"/>
      <c r="Y38" s="102"/>
      <c r="Z38" s="102"/>
      <c r="AA38" s="102"/>
      <c r="AB38" s="104" t="str">
        <f>IF(AND(COUNTBLANK($B38:$E38)=3,COUNTBLANK($F38:$H38)=2,COUNTBLANK($I38:$J38)=1,COUNTBLANK($K38:$L38)=1,COUNTBLANK($M38:$N38)=1,COUNTBLANK($O38:$P38)=1,COUNTBLANK($Q38:$R38)=1,COUNTBLANK($S38:$T38)=1,COUNTBLANK($U38:$V38)=1,COUNTBLANK($W38:$AA38)=4),IF(Data!$B38&lt;&gt;"",Scoring!$D$7)+IF(Data!$C38&lt;&gt;"",Scoring!$D$8)+IF(Data!$D38&lt;&gt;"",Scoring!$D$9)+IF(Data!$E38&lt;&gt;"",Scoring!$D$10)+IF(Data!$F38&lt;&gt;"",Scoring!$D$11)+IF(Data!$G38&lt;&gt;"",Scoring!$D$12)+IF(Data!$H38&lt;&gt;"",Scoring!$D$13)+IF(Data!$I38&lt;&gt;"",Scoring!$D$14)+IF(Data!$J38&lt;&gt;"",Scoring!$D$15)+IF(Data!$K38&lt;&gt;"",Scoring!$D$16)+IF(Data!$L38&lt;&gt;"",Scoring!$D$17)+IF(Data!$M38&lt;&gt;"",Scoring!$D$18)+IF(Data!$N38&lt;&gt;"",Scoring!$D$19)+IF(Data!$O38&lt;&gt;"",Scoring!$D$20)+IF(Data!$P38&lt;&gt;"",Scoring!$D$21)+IF(Data!$Q38&lt;&gt;"",Scoring!$D$22)+IF(Data!$R38&lt;&gt;"",Scoring!$D$23)+IF(Data!$S38&lt;&gt;"",Scoring!$D$24)+IF(Data!T38&lt;&gt;"",Scoring!$D$25)+IF(Data!$U38&lt;&gt;"",Scoring!$D$26)+IF(Data!$V38&lt;&gt;"",Scoring!$D$27)+IF(Data!$W38&lt;&gt;"",Scoring!$D$28)+IF(Data!$X38&lt;&gt;"",Scoring!$D$29)+IF(Data!$Y38&lt;&gt;"",Scoring!$D$30)+IF(Data!$Z38&lt;&gt;"",Scoring!$D$31)+IF(Data!$AA38&lt;&gt;"",Scoring!$D$32),"")</f>
        <v/>
      </c>
      <c r="AC38" s="105" t="str">
        <f>IF(AB38&lt;&gt;"",LOOKUP(AB38,Likelihoods!$A$7:$A$107,Likelihoods!B$7:B$107),"")</f>
        <v/>
      </c>
      <c r="AD38" s="264" t="str">
        <f>IF(AND(COUNTBLANK($B38:$E38)=3,COUNTBLANK($F38:$H38)=2,COUNTBLANK($I38:$J38)=1,COUNTBLANK($K38:$L38)=1,COUNTBLANK($M38:$N38)=1,COUNTBLANK($O38:$P38)=1,COUNTBLANK($Q38:$R38)=1,COUNTBLANK($S38:$T38)=1,COUNTBLANK($U38:$V38)=1,COUNTBLANK($W38:$AA38)=4),IF(Data!$B38&lt;&gt;"",Scoring!$E$7)+IF(Data!$C38&lt;&gt;"",Scoring!$E$8)+IF(Data!$D38&lt;&gt;"",Scoring!$E$9)+IF(Data!$E38&lt;&gt;"",Scoring!$E$10)+IF(Data!$F38&lt;&gt;"",Scoring!$E$11)+IF(Data!$G38&lt;&gt;"",Scoring!$E$12)+IF(Data!$H38&lt;&gt;"",Scoring!$E$13)+IF(Data!$I38&lt;&gt;"",Scoring!$E$14)+IF(Data!$J38&lt;&gt;"",Scoring!$E$15)+IF(Data!$K38&lt;&gt;"",Scoring!$E$16)+IF(Data!$L38&lt;&gt;"",Scoring!$E$17)+IF(Data!$M38&lt;&gt;"",Scoring!$E$18)+IF(Data!$N38&lt;&gt;"",Scoring!$E$19)+IF(Data!$O38&lt;&gt;"",Scoring!$E$20)+IF(Data!$P38&lt;&gt;"",Scoring!$E$21)+IF(Data!$Q38&lt;&gt;"",Scoring!$E$22)+IF(Data!$R38&lt;&gt;"",Scoring!$E$23)+IF(Data!$S38&lt;&gt;"",Scoring!$E$24)+IF(Data!V38&lt;&gt;"",Scoring!$E$25)+IF(Data!$U38&lt;&gt;"",Scoring!$E$26)+IF(Data!$V38&lt;&gt;"",Scoring!$E$27)+IF(Data!$W38&lt;&gt;"",Scoring!$E$28)+IF(Data!$X38&lt;&gt;"",Scoring!$E$29)+IF(Data!$Y38&lt;&gt;"",Scoring!$E$30)+IF(Data!$Z38&lt;&gt;"",Scoring!$E$31)+IF(Data!$AA38&lt;&gt;"",Scoring!$E$32),"")</f>
        <v/>
      </c>
      <c r="AE38" s="107" t="str">
        <f>IF(AD38&lt;&gt;"",LOOKUP(AD38,Likelihoods!$A$7:$A$107,Likelihoods!C$7:C$107),"")</f>
        <v/>
      </c>
      <c r="AF38" s="108" t="str">
        <f>IF(AND(COUNTBLANK($B38:$E38)=3,COUNTBLANK($F38:$H38)=2,COUNTBLANK($I38:$J38)=1,COUNTBLANK($K38:$L38)=1,COUNTBLANK($M38:$N38)=1,COUNTBLANK($O38:$P38)=1,COUNTBLANK($Q38:$R38)=1,COUNTBLANK($S38:$T38)=1,COUNTBLANK($U38:$V38)=1,COUNTBLANK($W38:$AA38)=4),IF(Data!$B38&lt;&gt;"",Scoring!$F$7)+IF(Data!$C38&lt;&gt;"",Scoring!$F$8)+IF(Data!$D38&lt;&gt;"",Scoring!$F$9)+IF(Data!$E38&lt;&gt;"",Scoring!$F$10)+IF(Data!$F38&lt;&gt;"",Scoring!$F$11)+IF(Data!$G38&lt;&gt;"",Scoring!$F$12)+IF(Data!$H38&lt;&gt;"",Scoring!$F$13)+IF(Data!$I38&lt;&gt;"",Scoring!$F$14)+IF(Data!$J38&lt;&gt;"",Scoring!$F$15)+IF(Data!$K38&lt;&gt;"",Scoring!$F$16)+IF(Data!$L38&lt;&gt;"",Scoring!$F$17)+IF(Data!$M38&lt;&gt;"",Scoring!$F$18)+IF(Data!$N38&lt;&gt;"",Scoring!$F$19)+IF(Data!$O38&lt;&gt;"",Scoring!$F$20)+IF(Data!$P38&lt;&gt;"",Scoring!$F$21)+IF(Data!$Q38&lt;&gt;"",Scoring!$F$22)+IF(Data!$R38&lt;&gt;"",Scoring!$F$23)+IF(Data!$S38&lt;&gt;"",Scoring!$F$24)+IF(Data!T38&lt;&gt;"",Scoring!$F$25)+IF(Data!$U38&lt;&gt;"",Scoring!$F$26)+IF(Data!$V38&lt;&gt;"",Scoring!$F$27)+IF(Data!$W38&lt;&gt;"",Scoring!$F$28)+IF(Data!$X38&lt;&gt;"",Scoring!$F$29)+IF(Data!$Y38&lt;&gt;"",Scoring!$F$30)+IF(Data!$Z38&lt;&gt;"",Scoring!$F$31)+IF(Data!$AA38&lt;&gt;"",Scoring!$F$32),"")</f>
        <v/>
      </c>
      <c r="AG38" s="105" t="str">
        <f>IF(AF38&lt;&gt;"",LOOKUP(AF38,Likelihoods!$A$7:$A$107,Likelihoods!D$7:D$107),"")</f>
        <v/>
      </c>
      <c r="AH38" s="108" t="str">
        <f>IF(AND(COUNTBLANK($B38:$E38)=3,COUNTBLANK($F38:$H38)=2,COUNTBLANK($I38:$J38)=1,COUNTBLANK($K38:$L38)=1,COUNTBLANK($M38:$N38)=1,COUNTBLANK($O38:$P38)=1,COUNTBLANK($Q38:$R38)=1,COUNTBLANK($S38:$T38)=1,COUNTBLANK($U38:$V38)=1,COUNTBLANK($W38:$AA38)=4),IF(Data!$B38&lt;&gt;"",Scoring!$G$7)+IF(Data!$C38&lt;&gt;"",Scoring!$G$8)+IF(Data!$D38&lt;&gt;"",Scoring!$G$9)+IF(Data!$E38&lt;&gt;"",Scoring!$G$10)+IF(Data!$F38&lt;&gt;"",Scoring!$G$11)+IF(Data!$G38&lt;&gt;"",Scoring!$G$12)+IF(Data!$H38&lt;&gt;"",Scoring!$G$13)+IF(Data!$I38&lt;&gt;"",Scoring!$G$14)+IF(Data!$J38&lt;&gt;"",Scoring!$G$15)+IF(Data!$K38&lt;&gt;"",Scoring!$G$16)+IF(Data!$L38&lt;&gt;"",Scoring!$G$17)+IF(Data!$M38&lt;&gt;"",Scoring!$G$18)+IF(Data!$N38&lt;&gt;"",Scoring!$G$19)+IF(Data!$O38&lt;&gt;"",Scoring!$G$20)+IF(Data!$P38&lt;&gt;"",Scoring!$G$21)+IF(Data!$Q38&lt;&gt;"",Scoring!$G$22)+IF(Data!$R38&lt;&gt;"",Scoring!$G$23)+IF(Data!$S38&lt;&gt;"",Scoring!$G$24)+IF(Data!T38&lt;&gt;"",Scoring!$G$25)+IF(Data!$U38&lt;&gt;"",Scoring!$G$26)+IF(Data!$V38&lt;&gt;"",Scoring!$G$27)+IF(Data!$W38&lt;&gt;"",Scoring!$G$28)+IF(Data!$X38&lt;&gt;"",Scoring!$G$29)+IF(Data!$Y38&lt;&gt;"",Scoring!$G$30)+IF(Data!$Z38&lt;&gt;"",Scoring!$G$31)+IF(Data!$AA38&lt;&gt;"",Scoring!$G$32),"")</f>
        <v/>
      </c>
      <c r="AI38" s="106" t="str">
        <f>IF(AH38&lt;&gt;"",LOOKUP(AH38,Likelihoods!$A$7:$A$107,Likelihoods!E$7:E$107),"")</f>
        <v/>
      </c>
      <c r="AJ38" s="104" t="str">
        <f>IF(AND(COUNTBLANK($B38:$E38)=3,COUNTBLANK($F38:$H38)=2,COUNTBLANK($I38:$J38)=1,COUNTBLANK($K38:$L38)=1,COUNTBLANK($M38:$N38)=1,COUNTBLANK($O38:$P38)=1,COUNTBLANK($Q38:$R38)=1,COUNTBLANK($S38:$T38)=1,COUNTBLANK($U38:$V38)=1,COUNTBLANK($W38:$AA38)=4),IF(Data!$B38&lt;&gt;"",Scoring!$H$7)+IF(Data!$C38&lt;&gt;"",Scoring!$H$8)+IF(Data!$D38&lt;&gt;"",Scoring!$H$9)+IF(Data!$E38&lt;&gt;"",Scoring!$H$10)+IF(Data!$F38&lt;&gt;"",Scoring!$H$11)+IF(Data!$G38&lt;&gt;"",Scoring!$H$12)+IF(Data!$H38&lt;&gt;"",Scoring!$H$13)+IF(Data!$I38&lt;&gt;"",Scoring!$H$14)+IF(Data!$J38&lt;&gt;"",Scoring!$H$15)+IF(Data!$K38&lt;&gt;"",Scoring!$H$16)+IF(Data!$L38&lt;&gt;"",Scoring!$H$17)+IF(Data!$M38&lt;&gt;"",Scoring!$H$18)+IF(Data!$N38&lt;&gt;"",Scoring!$H$19)+IF(Data!$O38&lt;&gt;"",Scoring!$H$20)+IF(Data!$P38&lt;&gt;"",Scoring!$H$21)+IF(Data!$Q38&lt;&gt;"",Scoring!$H$22)+IF(Data!$R38&lt;&gt;"",Scoring!$H$23)+IF(Data!$S38&lt;&gt;"",Scoring!$H$24)+IF(Data!T38&lt;&gt;"",Scoring!$H$25)+IF(Data!$U38&lt;&gt;"",Scoring!$H$26)+IF(Data!$V38&lt;&gt;"",Scoring!$H$27)+IF(Data!$W38&lt;&gt;"",Scoring!$H$28)+IF(Data!$X38&lt;&gt;"",Scoring!$H$29)+IF(Data!$Y38&lt;&gt;"",Scoring!$H$30)+IF(Data!$Z38&lt;&gt;"",Scoring!$H$31)+IF(Data!$AA38&lt;&gt;"",Scoring!$H$32),"")</f>
        <v/>
      </c>
      <c r="AK38" s="105" t="str">
        <f>IF(AJ38&lt;&gt;"",LOOKUP(AJ38,Likelihoods!$A$7:$A$107,Likelihoods!F$7:F$107),"")</f>
        <v/>
      </c>
      <c r="AL38" s="102" t="str">
        <f>IF(AND(COUNTBLANK($B38:$E38)=3,COUNTBLANK($F38:$H38)=2,COUNTBLANK($I38:$J38)=1,COUNTBLANK($K38:$L38)=1,COUNTBLANK($M38:$N38)=1,COUNTBLANK($O38:$P38)=1,COUNTBLANK($Q38:$R38)=1,COUNTBLANK($S38:$T38)=1,COUNTBLANK($U38:$V38)=1,COUNTBLANK($W38:$AA38)=4),IF(Data!$B38&lt;&gt;"",Scoring!$I$7)+IF(Data!$C38&lt;&gt;"",Scoring!$I$8)+IF(Data!$D38&lt;&gt;"",Scoring!$I$9)+IF(Data!$E38&lt;&gt;"",Scoring!$I$10)+IF(Data!$F38&lt;&gt;"",Scoring!$I$11)+IF(Data!$G38&lt;&gt;"",Scoring!$I$12)+IF(Data!$H38&lt;&gt;"",Scoring!$I$13)+IF(Data!$I38&lt;&gt;"",Scoring!$I$14)+IF(Data!$J38&lt;&gt;"",Scoring!$I$15)+IF(Data!$K38&lt;&gt;"",Scoring!$I$16)+IF(Data!$L38&lt;&gt;"",Scoring!$I$17)+IF(Data!$M38&lt;&gt;"",Scoring!$I$18)+IF(Data!$N38&lt;&gt;"",Scoring!$I$19)+IF(Data!$O38&lt;&gt;"",Scoring!$I$20)+IF(Data!$P38&lt;&gt;"",Scoring!$I$21)+IF(Data!$Q38&lt;&gt;"",Scoring!$I$22)+IF(Data!$R38&lt;&gt;"",Scoring!$I$23)+IF(Data!$S38&lt;&gt;"",Scoring!$I$24)+IF(Data!T38&lt;&gt;"",Scoring!$I$25)+IF(Data!$U38&lt;&gt;"",Scoring!$I$26)+IF(Data!$V38&lt;&gt;"",Scoring!$I$27)+IF(Data!$W38&lt;&gt;"",Scoring!$I$28)+IF(Data!$X38&lt;&gt;"",Scoring!$I$29)+IF(Data!$Y38&lt;&gt;"",Scoring!$I$30)+IF(Data!$Z38&lt;&gt;"",Scoring!$I$31)+IF(Data!$AA38&lt;&gt;"",Scoring!$I$32),"")</f>
        <v/>
      </c>
      <c r="AM38" s="107" t="str">
        <f>IF(AL38&lt;&gt;"",LOOKUP(AL38,Likelihoods!$A$7:$A$107,Likelihoods!G$7:G$107),"")</f>
        <v/>
      </c>
      <c r="AN38" s="281" t="str">
        <f>IF(AND(COUNTBLANK($B38:$E38)=3,COUNTBLANK($F38:$H38)=2,COUNTBLANK($I38:$J38)=1,COUNTBLANK($K38:$L38)=1,COUNTBLANK($M38:$N38)=1,COUNTBLANK($O38:$P38)=1,COUNTBLANK($Q38:$R38)=1,COUNTBLANK($S38:$T38)=1,COUNTBLANK($U38:$V38)=1,COUNTBLANK($W38:$AA38)=4),IF(Data!$B38&lt;&gt;"",Scoring!$J$7)+IF(Data!$C38&lt;&gt;"",Scoring!$J$8)+IF(Data!$D38&lt;&gt;"",Scoring!$J$9)+IF(Data!$E38&lt;&gt;"",Scoring!$J$10)+IF(Data!$F38&lt;&gt;"",Scoring!$J$11)+IF(Data!$G38&lt;&gt;"",Scoring!$J$12)+IF(Data!$H38&lt;&gt;"",Scoring!$J$13)+IF(Data!$I38&lt;&gt;"",Scoring!$J$14)+IF(Data!$J38&lt;&gt;"",Scoring!$J$15)+IF(Data!$K38&lt;&gt;"",Scoring!$J$16)+IF(Data!$L38&lt;&gt;"",Scoring!$J$17)+IF(Data!$M38&lt;&gt;"",Scoring!$J$18)+IF(Data!$N38&lt;&gt;"",Scoring!$J$19)+IF(Data!$O38&lt;&gt;"",Scoring!$J$20)+IF(Data!$P38&lt;&gt;"",Scoring!$J$21)+IF(Data!$Q38&lt;&gt;"",Scoring!$J$22)+IF(Data!$R38&lt;&gt;"",Scoring!$J$23)+IF(Data!$S38&lt;&gt;"",Scoring!$J$24)+IF(Data!AF38&lt;&gt;"",Scoring!$J$25)+IF(Data!$U38&lt;&gt;"",Scoring!$J$26)+IF(Data!$V38&lt;&gt;"",Scoring!$J$27)+IF(Data!$W38&lt;&gt;"",Scoring!$J$28)+IF(Data!$X38&lt;&gt;"",Scoring!$J$29)+IF(Data!$Y38&lt;&gt;"",Scoring!$J$30)+IF(Data!$Z38&lt;&gt;"",Scoring!$J$31)+IF(Data!$AA38&lt;&gt;"",Scoring!$J$32),"")</f>
        <v/>
      </c>
      <c r="AO38" s="276" t="str">
        <f>IF(AN38&lt;&gt;"",LOOKUP(AN38,Likelihoods!$A$7:$A$107,Likelihoods!H$7:H$107),"")</f>
        <v/>
      </c>
      <c r="AP38" s="264" t="str">
        <f>IF(AND(COUNTBLANK($B38:$E38)=3,COUNTBLANK($F38:$H38)=2,COUNTBLANK($I38:$J38)=1,COUNTBLANK($K38:$L38)=1,COUNTBLANK($M38:$N38)=1,COUNTBLANK($O38:$P38)=1,COUNTBLANK($Q38:$R38)=1,COUNTBLANK($S38:$T38)=1,COUNTBLANK($U38:$V38)=1,COUNTBLANK($W38:$AA38)=4),IF(Data!$B38&lt;&gt;"",Scoring!$K$7)+IF(Data!$C38&lt;&gt;"",Scoring!$K$8)+IF(Data!$D38&lt;&gt;"",Scoring!$K$9)+IF(Data!$E38&lt;&gt;"",Scoring!$K$10)+IF(Data!$F38&lt;&gt;"",Scoring!$K$11)+IF(Data!$G38&lt;&gt;"",Scoring!$K$12)+IF(Data!$H38&lt;&gt;"",Scoring!$K$13)+IF(Data!$I38&lt;&gt;"",Scoring!$K$14)+IF(Data!$J38&lt;&gt;"",Scoring!$K$15)+IF(Data!$K38&lt;&gt;"",Scoring!$K$16)+IF(Data!$L38&lt;&gt;"",Scoring!$K$17)+IF(Data!$M38&lt;&gt;"",Scoring!$K$18)+IF(Data!$N38&lt;&gt;"",Scoring!$K$19)+IF(Data!$O38&lt;&gt;"",Scoring!$K$20)+IF(Data!$P38&lt;&gt;"",Scoring!$K$21)+IF(Data!$Q38&lt;&gt;"",Scoring!$K$22)+IF(Data!$R38&lt;&gt;"",Scoring!$K$23)+IF(Data!$S38&lt;&gt;"",Scoring!$K$24)+IF(Data!AH38&lt;&gt;"",Scoring!$K$25)+IF(Data!$U38&lt;&gt;"",Scoring!$K$26)+IF(Data!$V38&lt;&gt;"",Scoring!$K$27)+IF(Data!$W38&lt;&gt;"",Scoring!$K$28)+IF(Data!$X38&lt;&gt;"",Scoring!$K$29)+IF(Data!$Y38&lt;&gt;"",Scoring!$K$30)+IF(Data!$Z38&lt;&gt;"",Scoring!$K$31)+IF(Data!$AA38&lt;&gt;"",Scoring!$K$32),"")</f>
        <v/>
      </c>
      <c r="AQ38" s="107" t="str">
        <f>IF(AP38&lt;&gt;"",LOOKUP(AP38,Likelihoods!$A$7:$A$107,Likelihoods!I$7:I$107),"")</f>
        <v/>
      </c>
      <c r="AR38" s="281" t="str">
        <f>IF(AND(COUNTBLANK($B38:$E38)=3,COUNTBLANK($F38:$H38)=2,COUNTBLANK($I38:$J38)=1,COUNTBLANK($K38:$L38)=1,COUNTBLANK($M38:$N38)=1,COUNTBLANK($O38:$P38)=1,COUNTBLANK($Q38:$R38)=1,COUNTBLANK($S38:$T38)=1,COUNTBLANK($U38:$V38)=1,COUNTBLANK($W38:$AA38)=4),IF(Data!$B38&lt;&gt;"",Scoring!$L$7)+IF(Data!$C38&lt;&gt;"",Scoring!$L$8)+IF(Data!$D38&lt;&gt;"",Scoring!$L$9)+IF(Data!$E38&lt;&gt;"",Scoring!$L$10)+IF(Data!$F38&lt;&gt;"",Scoring!$L$11)+IF(Data!$G38&lt;&gt;"",Scoring!$L$12)+IF(Data!$H38&lt;&gt;"",Scoring!$L$13)+IF(Data!$I38&lt;&gt;"",Scoring!$L$14)+IF(Data!$J38&lt;&gt;"",Scoring!$L$15)+IF(Data!$K38&lt;&gt;"",Scoring!$L$16)+IF(Data!$L38&lt;&gt;"",Scoring!$L$17)+IF(Data!$M38&lt;&gt;"",Scoring!$L$18)+IF(Data!$N38&lt;&gt;"",Scoring!$L$19)+IF(Data!$O38&lt;&gt;"",Scoring!$L$20)+IF(Data!$P38&lt;&gt;"",Scoring!$L$21)+IF(Data!$Q38&lt;&gt;"",Scoring!$L$22)+IF(Data!$R38&lt;&gt;"",Scoring!$L$23)+IF(Data!$S38&lt;&gt;"",Scoring!$L$24)+IF(Data!AJ38&lt;&gt;"",Scoring!$L$25)+IF(Data!$U38&lt;&gt;"",Scoring!$L$26)+IF(Data!$V38&lt;&gt;"",Scoring!$L$27)+IF(Data!$W38&lt;&gt;"",Scoring!$L$28)+IF(Data!$X38&lt;&gt;"",Scoring!$L$29)+IF(Data!$Y38&lt;&gt;"",Scoring!$L$30)+IF(Data!$Z38&lt;&gt;"",Scoring!$L$31)+IF(Data!$AA38&lt;&gt;"",Scoring!$L$32),"")</f>
        <v/>
      </c>
      <c r="AS38" s="105" t="str">
        <f>IF(AR38&lt;&gt;"",LOOKUP(AR38,Likelihoods!$A$7:$A$107,Likelihoods!J$7:J$107),"")</f>
        <v/>
      </c>
      <c r="AT38" s="108" t="str">
        <f>IF(AND(COUNTBLANK($B38:$E38)=3,COUNTBLANK($F38:$H38)=2,COUNTBLANK($I38:$J38)=1,COUNTBLANK($K38:$L38)=1,COUNTBLANK($M38:$N38)=1,COUNTBLANK($O38:$P38)=1,COUNTBLANK($Q38:$R38)=1,COUNTBLANK($S38:$T38)=1,COUNTBLANK($U38:$V38)=1,COUNTBLANK($W38:$AA38)=4),IF(Data!$B38&lt;&gt;"",Scoring!$M$7)+IF(Data!$C38&lt;&gt;"",Scoring!$M$8)+IF(Data!$D38&lt;&gt;"",Scoring!$M$9)+IF(Data!$E38&lt;&gt;"",Scoring!$M$10)+IF(Data!$F38&lt;&gt;"",Scoring!$M$11)+IF(Data!$G38&lt;&gt;"",Scoring!$M$12)+IF(Data!$H38&lt;&gt;"",Scoring!$M$13)+IF(Data!$I38&lt;&gt;"",Scoring!$M$14)+IF(Data!$J38&lt;&gt;"",Scoring!$M$15)+IF(Data!$K38&lt;&gt;"",Scoring!$M$16)+IF(Data!$L38&lt;&gt;"",Scoring!$M$17)+IF(Data!$M38&lt;&gt;"",Scoring!$M$18)+IF(Data!$N38&lt;&gt;"",Scoring!$M$19)+IF(Data!$O38&lt;&gt;"",Scoring!$M$20)+IF(Data!$P38&lt;&gt;"",Scoring!$M$21)+IF(Data!$Q38&lt;&gt;"",Scoring!$M$22)+IF(Data!$R38&lt;&gt;"",Scoring!$M$23)+IF(Data!$S38&lt;&gt;"",Scoring!$M$24)+IF(Data!T38&lt;&gt;"",Scoring!$M$25)+IF(Data!$U38&lt;&gt;"",Scoring!$M$26)+IF(Data!$V38&lt;&gt;"",Scoring!$M$27)+IF(Data!$W38&lt;&gt;"",Scoring!$M$28)+IF(Data!$X38&lt;&gt;"",Scoring!$M$29)+IF(Data!$Y38&lt;&gt;"",Scoring!$M$30)+IF(Data!$Z38&lt;&gt;"",Scoring!$M$31)+IF(Data!$AA38&lt;&gt;"",Scoring!$M$32),"")</f>
        <v/>
      </c>
      <c r="AU38" s="105" t="str">
        <f>IF(AT38&lt;&gt;"",LOOKUP(AT38,Likelihoods!$A$7:$A$107,Likelihoods!K$7:K$107),"")</f>
        <v/>
      </c>
      <c r="AV38" s="108" t="str">
        <f>IF(AND(COUNTBLANK($B38:$E38)=3,COUNTBLANK($F38:$H38)=2,COUNTBLANK($I38:$J38)=1,COUNTBLANK($K38:$L38)=1,COUNTBLANK($M38:$N38)=1,COUNTBLANK($O38:$P38)=1,COUNTBLANK($Q38:$R38)=1,COUNTBLANK($S38:$T38)=1,COUNTBLANK($U38:$V38)=1,COUNTBLANK($W38:$AA38)=4),IF(Data!$B38&lt;&gt;"",Scoring!$N$7)+IF(Data!$C38&lt;&gt;"",Scoring!$N$8)+IF(Data!$D38&lt;&gt;"",Scoring!$N$9)+IF(Data!$E38&lt;&gt;"",Scoring!$N$10)+IF(Data!$F38&lt;&gt;"",Scoring!$N$11)+IF(Data!$G38&lt;&gt;"",Scoring!$N$12)+IF(Data!$H38&lt;&gt;"",Scoring!$N$13)+IF(Data!$I38&lt;&gt;"",Scoring!$N$14)+IF(Data!$J38&lt;&gt;"",Scoring!$N$15)+IF(Data!$K38&lt;&gt;"",Scoring!$N$16)+IF(Data!$L38&lt;&gt;"",Scoring!$N$17)+IF(Data!$M38&lt;&gt;"",Scoring!$N$18)+IF(Data!$N38&lt;&gt;"",Scoring!$N$19)+IF(Data!$O38&lt;&gt;"",Scoring!$N$20)+IF(Data!$P38&lt;&gt;"",Scoring!$N$21)+IF(Data!$Q38&lt;&gt;"",Scoring!$N$22)+IF(Data!$R38&lt;&gt;"",Scoring!$N$23)+IF(Data!$S38&lt;&gt;"",Scoring!$N$24)+IF(Data!T38&lt;&gt;"",Scoring!$N$25)+IF(Data!$U38&lt;&gt;"",Scoring!$N$26)+IF(Data!$V38&lt;&gt;"",Scoring!$N$27)+IF(Data!$W38&lt;&gt;"",Scoring!$N$28)+IF(Data!$X38&lt;&gt;"",Scoring!$N$29)+IF(Data!$Y38&lt;&gt;"",Scoring!$N$30)+IF(Data!$Z38&lt;&gt;"",Scoring!$N$31)+IF(Data!$AA38&lt;&gt;"",Scoring!$N$32),"")</f>
        <v/>
      </c>
      <c r="AW38" s="106" t="str">
        <f>IF(AV38&lt;&gt;"",LOOKUP(AV38,Likelihoods!$A$7:$A$107,Likelihoods!L$7:L$107),"")</f>
        <v/>
      </c>
      <c r="AX38" s="104" t="str">
        <f>IF(AND(COUNTBLANK($B38:$E38)=3,COUNTBLANK($F38:$H38)=2,COUNTBLANK($I38:$J38)=1,COUNTBLANK($K38:$L38)=1,COUNTBLANK($M38:$N38)=1,COUNTBLANK($O38:$P38)=1,COUNTBLANK($Q38:$R38)=1,COUNTBLANK($S38:$T38)=1,COUNTBLANK($U38:$V38)=1,COUNTBLANK($W38:$AA38)=4),IF(Data!$B38&lt;&gt;"",Scoring!$O$7)+IF(Data!$C38&lt;&gt;"",Scoring!$O$8)+IF(Data!$D38&lt;&gt;"",Scoring!$O$9)+IF(Data!$E38&lt;&gt;"",Scoring!$O$10)+IF(Data!$F38&lt;&gt;"",Scoring!$O$11)+IF(Data!$G38&lt;&gt;"",Scoring!$O$12)+IF(Data!$H38&lt;&gt;"",Scoring!$O$13)+IF(Data!$I38&lt;&gt;"",Scoring!$O$14)+IF(Data!$J38&lt;&gt;"",Scoring!$O$15)+IF(Data!$K38&lt;&gt;"",Scoring!$O$16)+IF(Data!$L38&lt;&gt;"",Scoring!$O$17)+IF(Data!$M38&lt;&gt;"",Scoring!$O$18)+IF(Data!$N38&lt;&gt;"",Scoring!$O$19)+IF(Data!$O38&lt;&gt;"",Scoring!$O$20)+IF(Data!$P38&lt;&gt;"",Scoring!$O$21)+IF(Data!$Q38&lt;&gt;"",Scoring!$O$22)+IF(Data!$R38&lt;&gt;"",Scoring!$O$23)+IF(Data!$S38&lt;&gt;"",Scoring!$O$24)+IF(Data!T38&lt;&gt;"",Scoring!$O$25)+IF(Data!$U38&lt;&gt;"",Scoring!$O$26)+IF(Data!$V38&lt;&gt;"",Scoring!$O$27)+IF(Data!$W38&lt;&gt;"",Scoring!$O$28)+IF(Data!$X38&lt;&gt;"",Scoring!$O$29)+IF(Data!$Y38&lt;&gt;"",Scoring!$O$30)+IF(Data!$Z38&lt;&gt;"",Scoring!$O$31)+IF(Data!$AA38&lt;&gt;"",Scoring!$O$32),"")</f>
        <v/>
      </c>
      <c r="AY38" s="107" t="str">
        <f>IF(AX38&lt;&gt;"",LOOKUP(AX38,Likelihoods!$A$7:$A$107,Likelihoods!M$7:M$107),"")</f>
        <v/>
      </c>
      <c r="AZ38" s="108" t="str">
        <f>IF(AND(COUNTBLANK($B38:$E38)=3,COUNTBLANK($F38:$H38)=2,COUNTBLANK($I38:$J38)=1,COUNTBLANK($K38:$L38)=1,COUNTBLANK($M38:$N38)=1,COUNTBLANK($O38:$P38)=1,COUNTBLANK($Q38:$R38)=1,COUNTBLANK($S38:$T38)=1,COUNTBLANK($U38:$V38)=1,COUNTBLANK($W38:$AA38)=4),IF(Data!$B38&lt;&gt;"",Scoring!$P$7)+IF(Data!$C38&lt;&gt;"",Scoring!$P$8)+IF(Data!$D38&lt;&gt;"",Scoring!$P$9)+IF(Data!$E38&lt;&gt;"",Scoring!$P$10)+IF(Data!$F38&lt;&gt;"",Scoring!$P$11)+IF(Data!$G38&lt;&gt;"",Scoring!$P$12)+IF(Data!$H38&lt;&gt;"",Scoring!$P$13)+IF(Data!$I38&lt;&gt;"",Scoring!$P$14)+IF(Data!$J38&lt;&gt;"",Scoring!$P$15)+IF(Data!$K38&lt;&gt;"",Scoring!$P$16)+IF(Data!$L38&lt;&gt;"",Scoring!$P$17)+IF(Data!$M38&lt;&gt;"",Scoring!$P$18)+IF(Data!$N38&lt;&gt;"",Scoring!$P$19)+IF(Data!$O38&lt;&gt;"",Scoring!$P$20)+IF(Data!$P38&lt;&gt;"",Scoring!$P$21)+IF(Data!$Q38&lt;&gt;"",Scoring!$P$22)+IF(Data!$R38&lt;&gt;"",Scoring!$P$23)+IF(Data!$S38&lt;&gt;"",Scoring!$P$24)+IF(Data!T38&lt;&gt;"",Scoring!$P$25)+IF(Data!$U38&lt;&gt;"",Scoring!$P$26)+IF(Data!$V38&lt;&gt;"",Scoring!$P$27)+IF(Data!$W38&lt;&gt;"",Scoring!$P$28)+IF(Data!$X38&lt;&gt;"",Scoring!$P$29)+IF(Data!$Y38&lt;&gt;"",Scoring!$P$30)+IF(Data!$Z38&lt;&gt;"",Scoring!$P$31)+IF(Data!$AA38&lt;&gt;"",Scoring!$P$32),"")</f>
        <v/>
      </c>
      <c r="BA38" s="105" t="str">
        <f>IF(AZ38&lt;&gt;"",LOOKUP(AZ38,Likelihoods!$A$7:$A$107,Likelihoods!N$7:N$107),"")</f>
        <v/>
      </c>
      <c r="BB38" s="102" t="str">
        <f>IF(AND(COUNTBLANK($B38:$E38)=3,COUNTBLANK($F38:$H38)=2,COUNTBLANK($I38:$J38)=1,COUNTBLANK($K38:$L38)=1,COUNTBLANK($M38:$N38)=1,COUNTBLANK($O38:$P38)=1,COUNTBLANK($Q38:$R38)=1,COUNTBLANK($S38:$T38)=1,COUNTBLANK($U38:$V38)=1,COUNTBLANK($W38:$AA38)=4),IF(Data!$B38&lt;&gt;"",Scoring!$Q$7)+IF(Data!$C38&lt;&gt;"",Scoring!$Q$8)+IF(Data!$D38&lt;&gt;"",Scoring!$Q$9)+IF(Data!$E38&lt;&gt;"",Scoring!$Q$10)+IF(Data!$F38&lt;&gt;"",Scoring!$Q$11)+IF(Data!$G38&lt;&gt;"",Scoring!$Q$12)+IF(Data!$H38&lt;&gt;"",Scoring!$Q$13)+IF(Data!$I38&lt;&gt;"",Scoring!$Q$14)+IF(Data!$J38&lt;&gt;"",Scoring!$Q$15)+IF(Data!$K38&lt;&gt;"",Scoring!$Q$16)+IF(Data!$L38&lt;&gt;"",Scoring!$Q$17)+IF(Data!$M38&lt;&gt;"",Scoring!$Q$18)+IF(Data!$N38&lt;&gt;"",Scoring!$Q$19)+IF(Data!$O38&lt;&gt;"",Scoring!$Q$20)+IF(Data!$P38&lt;&gt;"",Scoring!$Q$21)+IF(Data!$Q38&lt;&gt;"",Scoring!$Q$22)+IF(Data!$R38&lt;&gt;"",Scoring!$Q$23)+IF(Data!$S38&lt;&gt;"",Scoring!$Q$24)+IF(Data!T38&lt;&gt;"",Scoring!$Q$25)+IF(Data!$U38&lt;&gt;"",Scoring!$Q$26)+IF(Data!$V38&lt;&gt;"",Scoring!$Q$27)+IF(Data!$W38&lt;&gt;"",Scoring!$Q$28)+IF(Data!$X38&lt;&gt;"",Scoring!$Q$29)+IF(Data!$Y38&lt;&gt;"",Scoring!$Q$30)+IF(Data!$Z38&lt;&gt;"",Scoring!$Q$31)+IF(Data!$AA38&lt;&gt;"",Scoring!$Q$32),"")</f>
        <v/>
      </c>
      <c r="BC38" s="107" t="str">
        <f>IF(BB38&lt;&gt;"",LOOKUP(BB38,Likelihoods!$A$7:$A$107,Likelihoods!O$7:O$107),"")</f>
        <v/>
      </c>
      <c r="BD38" s="104" t="str">
        <f>IF(AND(COUNTBLANK($B38:$E38)=3,COUNTBLANK($F38:$H38)=2,COUNTBLANK($I38:$J38)=1,COUNTBLANK($K38:$L38)=1,COUNTBLANK($M38:$N38)=1,COUNTBLANK($O38:$P38)=1,COUNTBLANK($Q38:$R38)=1,COUNTBLANK($S38:$T38)=1,COUNTBLANK($U38:$V38)=1,COUNTBLANK($W38:$AA38)=4),IF(Data!$B38&lt;&gt;"",Scoring!$R$7)+IF(Data!$C38&lt;&gt;"",Scoring!$R$8)+IF(Data!$D38&lt;&gt;"",Scoring!$R$9)+IF(Data!$E38&lt;&gt;"",Scoring!$R$10)+IF(Data!$F38&lt;&gt;"",Scoring!$R$11)+IF(Data!$G38&lt;&gt;"",Scoring!$R$12)+IF(Data!$H38&lt;&gt;"",Scoring!$R$13)+IF(Data!$I38&lt;&gt;"",Scoring!$R$14)+IF(Data!$J38&lt;&gt;"",Scoring!$R$15)+IF(Data!$K38&lt;&gt;"",Scoring!$R$16)+IF(Data!$L38&lt;&gt;"",Scoring!$R$17)+IF(Data!$M38&lt;&gt;"",Scoring!$R$18)+IF(Data!$N38&lt;&gt;"",Scoring!$R$19)+IF(Data!$O38&lt;&gt;"",Scoring!$R$20)+IF(Data!$P38&lt;&gt;"",Scoring!$R$21)+IF(Data!$Q38&lt;&gt;"",Scoring!$R$22)+IF(Data!$R38&lt;&gt;"",Scoring!$R$23)+IF(Data!$S38&lt;&gt;"",Scoring!$R$24)+IF(Data!T38&lt;&gt;"",Scoring!$R$25)+IF(Data!$U38&lt;&gt;"",Scoring!$R$26)+IF(Data!$V38&lt;&gt;"",Scoring!$R$27)+IF(Data!$W38&lt;&gt;"",Scoring!$R$28)+IF(Data!$X38&lt;&gt;"",Scoring!$R$29)+IF(Data!$Y38&lt;&gt;"",Scoring!$R$30)+IF(Data!$Z38&lt;&gt;"",Scoring!$R$31)+IF(Data!$AA38&lt;&gt;"",Scoring!$R$32),"")</f>
        <v/>
      </c>
      <c r="BE38" s="105" t="str">
        <f>IF(BD38&lt;&gt;"",LOOKUP(BD38,Likelihoods!$A$7:$A$107,Likelihoods!P$7:P$107),"")</f>
        <v/>
      </c>
      <c r="BF38" s="102" t="str">
        <f>IF(AND(COUNTBLANK($B38:$E38)=3,COUNTBLANK($F38:$H38)=2,COUNTBLANK($I38:$J38)=1,COUNTBLANK($K38:$L38)=1,COUNTBLANK($M38:$N38)=1,COUNTBLANK($O38:$P38)=1,COUNTBLANK($Q38:$R38)=1,COUNTBLANK($S38:$T38)=1,COUNTBLANK($U38:$V38)=1,COUNTBLANK($W38:$AA38)=4),IF(Data!$B38&lt;&gt;"",Scoring!$S$7)+IF(Data!$C38&lt;&gt;"",Scoring!$S$8)+IF(Data!$D38&lt;&gt;"",Scoring!$S$9)+IF(Data!$E38&lt;&gt;"",Scoring!$S$10)+IF(Data!$F38&lt;&gt;"",Scoring!$S$11)+IF(Data!$G38&lt;&gt;"",Scoring!$S$12)+IF(Data!$H38&lt;&gt;"",Scoring!$S$13)+IF(Data!$I38&lt;&gt;"",Scoring!$S$14)+IF(Data!$J38&lt;&gt;"",Scoring!$S$15)+IF(Data!$K38&lt;&gt;"",Scoring!$S$16)+IF(Data!$L38&lt;&gt;"",Scoring!$S$17)+IF(Data!$M38&lt;&gt;"",Scoring!$S$18)+IF(Data!$N38&lt;&gt;"",Scoring!$S$19)+IF(Data!$O38&lt;&gt;"",Scoring!$S$20)+IF(Data!$P38&lt;&gt;"",Scoring!$S$21)+IF(Data!$Q38&lt;&gt;"",Scoring!$S$22)+IF(Data!$R38&lt;&gt;"",Scoring!$S$23)+IF(Data!$S38&lt;&gt;"",Scoring!$S$24)+IF(Data!T38&lt;&gt;"",Scoring!$S$25)+IF(Data!$U38&lt;&gt;"",Scoring!$S$26)+IF(Data!$V38&lt;&gt;"",Scoring!$S$27)+IF(Data!$W38&lt;&gt;"",Scoring!$S$28)+IF(Data!$X38&lt;&gt;"",Scoring!$S$29)+IF(Data!$Y38&lt;&gt;"",Scoring!$S$30)+IF(Data!$Z38&lt;&gt;"",Scoring!$S$31)+IF(Data!$AA38&lt;&gt;"",Scoring!$S$32),"")</f>
        <v/>
      </c>
      <c r="BG38" s="107" t="str">
        <f>IF(BF38&lt;&gt;"",LOOKUP(BF38,Likelihoods!$A$7:$A$107,Likelihoods!Q$7:Q$107),"")</f>
        <v/>
      </c>
      <c r="BH38" s="108" t="str">
        <f>IF(AND(COUNTBLANK($B38:$E38)=3,COUNTBLANK($F38:$H38)=2,COUNTBLANK($I38:$J38)=1,COUNTBLANK($K38:$L38)=1,COUNTBLANK($M38:$N38)=1,COUNTBLANK($O38:$P38)=1,COUNTBLANK($Q38:$R38)=1,COUNTBLANK($S38:$T38)=1,COUNTBLANK($U38:$V38)=1,COUNTBLANK($W38:$AA38)=4),IF(Data!$B38&lt;&gt;"",Scoring!$T$7)+IF(Data!$C38&lt;&gt;"",Scoring!$T$8)+IF(Data!$D38&lt;&gt;"",Scoring!$T$9)+IF(Data!$E38&lt;&gt;"",Scoring!$T$10)+IF(Data!$F38&lt;&gt;"",Scoring!$T$11)+IF(Data!$G38&lt;&gt;"",Scoring!$T$12)+IF(Data!$H38&lt;&gt;"",Scoring!$T$13)+IF(Data!$I38&lt;&gt;"",Scoring!$T$14)+IF(Data!$J38&lt;&gt;"",Scoring!$T$15)+IF(Data!$K38&lt;&gt;"",Scoring!$T$16)+IF(Data!$L38&lt;&gt;"",Scoring!$T$17)+IF(Data!$M38&lt;&gt;"",Scoring!$T$18)+IF(Data!$N38&lt;&gt;"",Scoring!$T$19)+IF(Data!$O38&lt;&gt;"",Scoring!$T$20)+IF(Data!$P38&lt;&gt;"",Scoring!$T$21)+IF(Data!$Q38&lt;&gt;"",Scoring!$T$22)+IF(Data!$R38&lt;&gt;"",Scoring!$T$23)+IF(Data!$S38&lt;&gt;"",Scoring!$T$24)+IF(Data!T38&lt;&gt;"",Scoring!$T$25)+IF(Data!$U38&lt;&gt;"",Scoring!$T$26)+IF(Data!$V38&lt;&gt;"",Scoring!$T$27)+IF(Data!$W38&lt;&gt;"",Scoring!$T$28)+IF(Data!$X38&lt;&gt;"",Scoring!$T$29)+IF(Data!$Y38&lt;&gt;"",Scoring!$T$30)+IF(Data!$Z38&lt;&gt;"",Scoring!$T$31)+IF(Data!$AA38&lt;&gt;"",Scoring!$T$32),"")</f>
        <v/>
      </c>
      <c r="BI38" s="105" t="str">
        <f>IF(BH38&lt;&gt;"",LOOKUP(BH38,Likelihoods!$A$7:$A$107,Likelihoods!R$7:R$107),"")</f>
        <v/>
      </c>
      <c r="BJ38" s="108" t="str">
        <f>IF(AND(COUNTBLANK($B38:$E38)=3,COUNTBLANK($F38:$H38)=2,COUNTBLANK($I38:$J38)=1,COUNTBLANK($K38:$L38)=1,COUNTBLANK($M38:$N38)=1,COUNTBLANK($O38:$P38)=1,COUNTBLANK($Q38:$R38)=1,COUNTBLANK($S38:$T38)=1,COUNTBLANK($U38:$V38)=1,COUNTBLANK($W38:$AA38)=4),IF(Data!$B38&lt;&gt;"",Scoring!$U$7)+IF(Data!$C38&lt;&gt;"",Scoring!$U$8)+IF(Data!$D38&lt;&gt;"",Scoring!$U$9)+IF(Data!$E38&lt;&gt;"",Scoring!$U$10)+IF(Data!$F38&lt;&gt;"",Scoring!$U$11)+IF(Data!$G38&lt;&gt;"",Scoring!$U$12)+IF(Data!$H38&lt;&gt;"",Scoring!$U$13)+IF(Data!$I38&lt;&gt;"",Scoring!$U$14)+IF(Data!$J38&lt;&gt;"",Scoring!$U$15)+IF(Data!$K38&lt;&gt;"",Scoring!$U$16)+IF(Data!$L38&lt;&gt;"",Scoring!$U$17)+IF(Data!$M38&lt;&gt;"",Scoring!$U$18)+IF(Data!$N38&lt;&gt;"",Scoring!$U$19)+IF(Data!$O38&lt;&gt;"",Scoring!$U$20)+IF(Data!$P38&lt;&gt;"",Scoring!$U$21)+IF(Data!$Q38&lt;&gt;"",Scoring!$U$22)+IF(Data!$R38&lt;&gt;"",Scoring!$U$23)+IF(Data!$S38&lt;&gt;"",Scoring!$U$24)+IF(Data!T38&lt;&gt;"",Scoring!$U$25)+IF(Data!$U38&lt;&gt;"",Scoring!$U$26)+IF(Data!$V38&lt;&gt;"",Scoring!$U$27)+IF(Data!$W38&lt;&gt;"",Scoring!$U$28)+IF(Data!$X38&lt;&gt;"",Scoring!$U$29)+IF(Data!$Y38&lt;&gt;"",Scoring!$U$30)+IF(Data!$Z38&lt;&gt;"",Scoring!$U$31)+IF(Data!$AA38&lt;&gt;"",Scoring!$U$32),"")</f>
        <v/>
      </c>
      <c r="BK38" s="106" t="str">
        <f>IF(BJ38&lt;&gt;"",LOOKUP(BJ38,Likelihoods!$A$7:$A$107,Likelihoods!S$7:S$107),"")</f>
        <v/>
      </c>
      <c r="BL38" s="8"/>
      <c r="BM38" s="8"/>
      <c r="BN38" s="8"/>
      <c r="BO38" s="8"/>
      <c r="BP38" s="8"/>
      <c r="BQ38" s="8"/>
      <c r="BR38" s="8"/>
      <c r="BS38" s="8"/>
      <c r="BT38" s="8"/>
      <c r="BU38" s="8"/>
      <c r="BV38" s="8"/>
      <c r="BW38" s="8"/>
      <c r="BX38" s="8"/>
      <c r="BY38" s="8"/>
    </row>
    <row r="39" spans="1:77" ht="14.25" x14ac:dyDescent="0.2">
      <c r="A39" s="68"/>
      <c r="B39" s="101"/>
      <c r="C39" s="102"/>
      <c r="D39" s="102"/>
      <c r="E39" s="102"/>
      <c r="F39" s="101"/>
      <c r="G39" s="102"/>
      <c r="H39" s="103"/>
      <c r="I39" s="102"/>
      <c r="J39" s="102"/>
      <c r="K39" s="101"/>
      <c r="L39" s="103"/>
      <c r="M39" s="102"/>
      <c r="N39" s="103"/>
      <c r="O39" s="101"/>
      <c r="P39" s="103"/>
      <c r="Q39" s="102"/>
      <c r="R39" s="102"/>
      <c r="S39" s="101"/>
      <c r="T39" s="103"/>
      <c r="U39" s="101"/>
      <c r="V39" s="103"/>
      <c r="W39" s="102"/>
      <c r="X39" s="102"/>
      <c r="Y39" s="109"/>
      <c r="Z39" s="102"/>
      <c r="AA39" s="102"/>
      <c r="AB39" s="104" t="str">
        <f>IF(AND(COUNTBLANK($B39:$E39)=3,COUNTBLANK($F39:$H39)=2,COUNTBLANK($I39:$J39)=1,COUNTBLANK($K39:$L39)=1,COUNTBLANK($M39:$N39)=1,COUNTBLANK($O39:$P39)=1,COUNTBLANK($Q39:$R39)=1,COUNTBLANK($S39:$T39)=1,COUNTBLANK($U39:$V39)=1,COUNTBLANK($W39:$AA39)=4),IF(Data!$B39&lt;&gt;"",Scoring!$D$7)+IF(Data!$C39&lt;&gt;"",Scoring!$D$8)+IF(Data!$D39&lt;&gt;"",Scoring!$D$9)+IF(Data!$E39&lt;&gt;"",Scoring!$D$10)+IF(Data!$F39&lt;&gt;"",Scoring!$D$11)+IF(Data!$G39&lt;&gt;"",Scoring!$D$12)+IF(Data!$H39&lt;&gt;"",Scoring!$D$13)+IF(Data!$I39&lt;&gt;"",Scoring!$D$14)+IF(Data!$J39&lt;&gt;"",Scoring!$D$15)+IF(Data!$K39&lt;&gt;"",Scoring!$D$16)+IF(Data!$L39&lt;&gt;"",Scoring!$D$17)+IF(Data!$M39&lt;&gt;"",Scoring!$D$18)+IF(Data!$N39&lt;&gt;"",Scoring!$D$19)+IF(Data!$O39&lt;&gt;"",Scoring!$D$20)+IF(Data!$P39&lt;&gt;"",Scoring!$D$21)+IF(Data!$Q39&lt;&gt;"",Scoring!$D$22)+IF(Data!$R39&lt;&gt;"",Scoring!$D$23)+IF(Data!$S39&lt;&gt;"",Scoring!$D$24)+IF(Data!T39&lt;&gt;"",Scoring!$D$25)+IF(Data!$U39&lt;&gt;"",Scoring!$D$26)+IF(Data!$V39&lt;&gt;"",Scoring!$D$27)+IF(Data!$W39&lt;&gt;"",Scoring!$D$28)+IF(Data!$X39&lt;&gt;"",Scoring!$D$29)+IF(Data!$Y39&lt;&gt;"",Scoring!$D$30)+IF(Data!$Z39&lt;&gt;"",Scoring!$D$31)+IF(Data!$AA39&lt;&gt;"",Scoring!$D$32),"")</f>
        <v/>
      </c>
      <c r="AC39" s="105" t="str">
        <f>IF(AB39&lt;&gt;"",LOOKUP(AB39,Likelihoods!$A$7:$A$107,Likelihoods!B$7:B$107),"")</f>
        <v/>
      </c>
      <c r="AD39" s="264" t="str">
        <f>IF(AND(COUNTBLANK($B39:$E39)=3,COUNTBLANK($F39:$H39)=2,COUNTBLANK($I39:$J39)=1,COUNTBLANK($K39:$L39)=1,COUNTBLANK($M39:$N39)=1,COUNTBLANK($O39:$P39)=1,COUNTBLANK($Q39:$R39)=1,COUNTBLANK($S39:$T39)=1,COUNTBLANK($U39:$V39)=1,COUNTBLANK($W39:$AA39)=4),IF(Data!$B39&lt;&gt;"",Scoring!$E$7)+IF(Data!$C39&lt;&gt;"",Scoring!$E$8)+IF(Data!$D39&lt;&gt;"",Scoring!$E$9)+IF(Data!$E39&lt;&gt;"",Scoring!$E$10)+IF(Data!$F39&lt;&gt;"",Scoring!$E$11)+IF(Data!$G39&lt;&gt;"",Scoring!$E$12)+IF(Data!$H39&lt;&gt;"",Scoring!$E$13)+IF(Data!$I39&lt;&gt;"",Scoring!$E$14)+IF(Data!$J39&lt;&gt;"",Scoring!$E$15)+IF(Data!$K39&lt;&gt;"",Scoring!$E$16)+IF(Data!$L39&lt;&gt;"",Scoring!$E$17)+IF(Data!$M39&lt;&gt;"",Scoring!$E$18)+IF(Data!$N39&lt;&gt;"",Scoring!$E$19)+IF(Data!$O39&lt;&gt;"",Scoring!$E$20)+IF(Data!$P39&lt;&gt;"",Scoring!$E$21)+IF(Data!$Q39&lt;&gt;"",Scoring!$E$22)+IF(Data!$R39&lt;&gt;"",Scoring!$E$23)+IF(Data!$S39&lt;&gt;"",Scoring!$E$24)+IF(Data!V39&lt;&gt;"",Scoring!$E$25)+IF(Data!$U39&lt;&gt;"",Scoring!$E$26)+IF(Data!$V39&lt;&gt;"",Scoring!$E$27)+IF(Data!$W39&lt;&gt;"",Scoring!$E$28)+IF(Data!$X39&lt;&gt;"",Scoring!$E$29)+IF(Data!$Y39&lt;&gt;"",Scoring!$E$30)+IF(Data!$Z39&lt;&gt;"",Scoring!$E$31)+IF(Data!$AA39&lt;&gt;"",Scoring!$E$32),"")</f>
        <v/>
      </c>
      <c r="AE39" s="107" t="str">
        <f>IF(AD39&lt;&gt;"",LOOKUP(AD39,Likelihoods!$A$7:$A$107,Likelihoods!C$7:C$107),"")</f>
        <v/>
      </c>
      <c r="AF39" s="108" t="str">
        <f>IF(AND(COUNTBLANK($B39:$E39)=3,COUNTBLANK($F39:$H39)=2,COUNTBLANK($I39:$J39)=1,COUNTBLANK($K39:$L39)=1,COUNTBLANK($M39:$N39)=1,COUNTBLANK($O39:$P39)=1,COUNTBLANK($Q39:$R39)=1,COUNTBLANK($S39:$T39)=1,COUNTBLANK($U39:$V39)=1,COUNTBLANK($W39:$AA39)=4),IF(Data!$B39&lt;&gt;"",Scoring!$F$7)+IF(Data!$C39&lt;&gt;"",Scoring!$F$8)+IF(Data!$D39&lt;&gt;"",Scoring!$F$9)+IF(Data!$E39&lt;&gt;"",Scoring!$F$10)+IF(Data!$F39&lt;&gt;"",Scoring!$F$11)+IF(Data!$G39&lt;&gt;"",Scoring!$F$12)+IF(Data!$H39&lt;&gt;"",Scoring!$F$13)+IF(Data!$I39&lt;&gt;"",Scoring!$F$14)+IF(Data!$J39&lt;&gt;"",Scoring!$F$15)+IF(Data!$K39&lt;&gt;"",Scoring!$F$16)+IF(Data!$L39&lt;&gt;"",Scoring!$F$17)+IF(Data!$M39&lt;&gt;"",Scoring!$F$18)+IF(Data!$N39&lt;&gt;"",Scoring!$F$19)+IF(Data!$O39&lt;&gt;"",Scoring!$F$20)+IF(Data!$P39&lt;&gt;"",Scoring!$F$21)+IF(Data!$Q39&lt;&gt;"",Scoring!$F$22)+IF(Data!$R39&lt;&gt;"",Scoring!$F$23)+IF(Data!$S39&lt;&gt;"",Scoring!$F$24)+IF(Data!T39&lt;&gt;"",Scoring!$F$25)+IF(Data!$U39&lt;&gt;"",Scoring!$F$26)+IF(Data!$V39&lt;&gt;"",Scoring!$F$27)+IF(Data!$W39&lt;&gt;"",Scoring!$F$28)+IF(Data!$X39&lt;&gt;"",Scoring!$F$29)+IF(Data!$Y39&lt;&gt;"",Scoring!$F$30)+IF(Data!$Z39&lt;&gt;"",Scoring!$F$31)+IF(Data!$AA39&lt;&gt;"",Scoring!$F$32),"")</f>
        <v/>
      </c>
      <c r="AG39" s="105" t="str">
        <f>IF(AF39&lt;&gt;"",LOOKUP(AF39,Likelihoods!$A$7:$A$107,Likelihoods!D$7:D$107),"")</f>
        <v/>
      </c>
      <c r="AH39" s="108" t="str">
        <f>IF(AND(COUNTBLANK($B39:$E39)=3,COUNTBLANK($F39:$H39)=2,COUNTBLANK($I39:$J39)=1,COUNTBLANK($K39:$L39)=1,COUNTBLANK($M39:$N39)=1,COUNTBLANK($O39:$P39)=1,COUNTBLANK($Q39:$R39)=1,COUNTBLANK($S39:$T39)=1,COUNTBLANK($U39:$V39)=1,COUNTBLANK($W39:$AA39)=4),IF(Data!$B39&lt;&gt;"",Scoring!$G$7)+IF(Data!$C39&lt;&gt;"",Scoring!$G$8)+IF(Data!$D39&lt;&gt;"",Scoring!$G$9)+IF(Data!$E39&lt;&gt;"",Scoring!$G$10)+IF(Data!$F39&lt;&gt;"",Scoring!$G$11)+IF(Data!$G39&lt;&gt;"",Scoring!$G$12)+IF(Data!$H39&lt;&gt;"",Scoring!$G$13)+IF(Data!$I39&lt;&gt;"",Scoring!$G$14)+IF(Data!$J39&lt;&gt;"",Scoring!$G$15)+IF(Data!$K39&lt;&gt;"",Scoring!$G$16)+IF(Data!$L39&lt;&gt;"",Scoring!$G$17)+IF(Data!$M39&lt;&gt;"",Scoring!$G$18)+IF(Data!$N39&lt;&gt;"",Scoring!$G$19)+IF(Data!$O39&lt;&gt;"",Scoring!$G$20)+IF(Data!$P39&lt;&gt;"",Scoring!$G$21)+IF(Data!$Q39&lt;&gt;"",Scoring!$G$22)+IF(Data!$R39&lt;&gt;"",Scoring!$G$23)+IF(Data!$S39&lt;&gt;"",Scoring!$G$24)+IF(Data!T39&lt;&gt;"",Scoring!$G$25)+IF(Data!$U39&lt;&gt;"",Scoring!$G$26)+IF(Data!$V39&lt;&gt;"",Scoring!$G$27)+IF(Data!$W39&lt;&gt;"",Scoring!$G$28)+IF(Data!$X39&lt;&gt;"",Scoring!$G$29)+IF(Data!$Y39&lt;&gt;"",Scoring!$G$30)+IF(Data!$Z39&lt;&gt;"",Scoring!$G$31)+IF(Data!$AA39&lt;&gt;"",Scoring!$G$32),"")</f>
        <v/>
      </c>
      <c r="AI39" s="106" t="str">
        <f>IF(AH39&lt;&gt;"",LOOKUP(AH39,Likelihoods!$A$7:$A$107,Likelihoods!E$7:E$107),"")</f>
        <v/>
      </c>
      <c r="AJ39" s="104" t="str">
        <f>IF(AND(COUNTBLANK($B39:$E39)=3,COUNTBLANK($F39:$H39)=2,COUNTBLANK($I39:$J39)=1,COUNTBLANK($K39:$L39)=1,COUNTBLANK($M39:$N39)=1,COUNTBLANK($O39:$P39)=1,COUNTBLANK($Q39:$R39)=1,COUNTBLANK($S39:$T39)=1,COUNTBLANK($U39:$V39)=1,COUNTBLANK($W39:$AA39)=4),IF(Data!$B39&lt;&gt;"",Scoring!$H$7)+IF(Data!$C39&lt;&gt;"",Scoring!$H$8)+IF(Data!$D39&lt;&gt;"",Scoring!$H$9)+IF(Data!$E39&lt;&gt;"",Scoring!$H$10)+IF(Data!$F39&lt;&gt;"",Scoring!$H$11)+IF(Data!$G39&lt;&gt;"",Scoring!$H$12)+IF(Data!$H39&lt;&gt;"",Scoring!$H$13)+IF(Data!$I39&lt;&gt;"",Scoring!$H$14)+IF(Data!$J39&lt;&gt;"",Scoring!$H$15)+IF(Data!$K39&lt;&gt;"",Scoring!$H$16)+IF(Data!$L39&lt;&gt;"",Scoring!$H$17)+IF(Data!$M39&lt;&gt;"",Scoring!$H$18)+IF(Data!$N39&lt;&gt;"",Scoring!$H$19)+IF(Data!$O39&lt;&gt;"",Scoring!$H$20)+IF(Data!$P39&lt;&gt;"",Scoring!$H$21)+IF(Data!$Q39&lt;&gt;"",Scoring!$H$22)+IF(Data!$R39&lt;&gt;"",Scoring!$H$23)+IF(Data!$S39&lt;&gt;"",Scoring!$H$24)+IF(Data!T39&lt;&gt;"",Scoring!$H$25)+IF(Data!$U39&lt;&gt;"",Scoring!$H$26)+IF(Data!$V39&lt;&gt;"",Scoring!$H$27)+IF(Data!$W39&lt;&gt;"",Scoring!$H$28)+IF(Data!$X39&lt;&gt;"",Scoring!$H$29)+IF(Data!$Y39&lt;&gt;"",Scoring!$H$30)+IF(Data!$Z39&lt;&gt;"",Scoring!$H$31)+IF(Data!$AA39&lt;&gt;"",Scoring!$H$32),"")</f>
        <v/>
      </c>
      <c r="AK39" s="105" t="str">
        <f>IF(AJ39&lt;&gt;"",LOOKUP(AJ39,Likelihoods!$A$7:$A$107,Likelihoods!F$7:F$107),"")</f>
        <v/>
      </c>
      <c r="AL39" s="102" t="str">
        <f>IF(AND(COUNTBLANK($B39:$E39)=3,COUNTBLANK($F39:$H39)=2,COUNTBLANK($I39:$J39)=1,COUNTBLANK($K39:$L39)=1,COUNTBLANK($M39:$N39)=1,COUNTBLANK($O39:$P39)=1,COUNTBLANK($Q39:$R39)=1,COUNTBLANK($S39:$T39)=1,COUNTBLANK($U39:$V39)=1,COUNTBLANK($W39:$AA39)=4),IF(Data!$B39&lt;&gt;"",Scoring!$I$7)+IF(Data!$C39&lt;&gt;"",Scoring!$I$8)+IF(Data!$D39&lt;&gt;"",Scoring!$I$9)+IF(Data!$E39&lt;&gt;"",Scoring!$I$10)+IF(Data!$F39&lt;&gt;"",Scoring!$I$11)+IF(Data!$G39&lt;&gt;"",Scoring!$I$12)+IF(Data!$H39&lt;&gt;"",Scoring!$I$13)+IF(Data!$I39&lt;&gt;"",Scoring!$I$14)+IF(Data!$J39&lt;&gt;"",Scoring!$I$15)+IF(Data!$K39&lt;&gt;"",Scoring!$I$16)+IF(Data!$L39&lt;&gt;"",Scoring!$I$17)+IF(Data!$M39&lt;&gt;"",Scoring!$I$18)+IF(Data!$N39&lt;&gt;"",Scoring!$I$19)+IF(Data!$O39&lt;&gt;"",Scoring!$I$20)+IF(Data!$P39&lt;&gt;"",Scoring!$I$21)+IF(Data!$Q39&lt;&gt;"",Scoring!$I$22)+IF(Data!$R39&lt;&gt;"",Scoring!$I$23)+IF(Data!$S39&lt;&gt;"",Scoring!$I$24)+IF(Data!T39&lt;&gt;"",Scoring!$I$25)+IF(Data!$U39&lt;&gt;"",Scoring!$I$26)+IF(Data!$V39&lt;&gt;"",Scoring!$I$27)+IF(Data!$W39&lt;&gt;"",Scoring!$I$28)+IF(Data!$X39&lt;&gt;"",Scoring!$I$29)+IF(Data!$Y39&lt;&gt;"",Scoring!$I$30)+IF(Data!$Z39&lt;&gt;"",Scoring!$I$31)+IF(Data!$AA39&lt;&gt;"",Scoring!$I$32),"")</f>
        <v/>
      </c>
      <c r="AM39" s="107" t="str">
        <f>IF(AL39&lt;&gt;"",LOOKUP(AL39,Likelihoods!$A$7:$A$107,Likelihoods!G$7:G$107),"")</f>
        <v/>
      </c>
      <c r="AN39" s="281" t="str">
        <f>IF(AND(COUNTBLANK($B39:$E39)=3,COUNTBLANK($F39:$H39)=2,COUNTBLANK($I39:$J39)=1,COUNTBLANK($K39:$L39)=1,COUNTBLANK($M39:$N39)=1,COUNTBLANK($O39:$P39)=1,COUNTBLANK($Q39:$R39)=1,COUNTBLANK($S39:$T39)=1,COUNTBLANK($U39:$V39)=1,COUNTBLANK($W39:$AA39)=4),IF(Data!$B39&lt;&gt;"",Scoring!$J$7)+IF(Data!$C39&lt;&gt;"",Scoring!$J$8)+IF(Data!$D39&lt;&gt;"",Scoring!$J$9)+IF(Data!$E39&lt;&gt;"",Scoring!$J$10)+IF(Data!$F39&lt;&gt;"",Scoring!$J$11)+IF(Data!$G39&lt;&gt;"",Scoring!$J$12)+IF(Data!$H39&lt;&gt;"",Scoring!$J$13)+IF(Data!$I39&lt;&gt;"",Scoring!$J$14)+IF(Data!$J39&lt;&gt;"",Scoring!$J$15)+IF(Data!$K39&lt;&gt;"",Scoring!$J$16)+IF(Data!$L39&lt;&gt;"",Scoring!$J$17)+IF(Data!$M39&lt;&gt;"",Scoring!$J$18)+IF(Data!$N39&lt;&gt;"",Scoring!$J$19)+IF(Data!$O39&lt;&gt;"",Scoring!$J$20)+IF(Data!$P39&lt;&gt;"",Scoring!$J$21)+IF(Data!$Q39&lt;&gt;"",Scoring!$J$22)+IF(Data!$R39&lt;&gt;"",Scoring!$J$23)+IF(Data!$S39&lt;&gt;"",Scoring!$J$24)+IF(Data!AF39&lt;&gt;"",Scoring!$J$25)+IF(Data!$U39&lt;&gt;"",Scoring!$J$26)+IF(Data!$V39&lt;&gt;"",Scoring!$J$27)+IF(Data!$W39&lt;&gt;"",Scoring!$J$28)+IF(Data!$X39&lt;&gt;"",Scoring!$J$29)+IF(Data!$Y39&lt;&gt;"",Scoring!$J$30)+IF(Data!$Z39&lt;&gt;"",Scoring!$J$31)+IF(Data!$AA39&lt;&gt;"",Scoring!$J$32),"")</f>
        <v/>
      </c>
      <c r="AO39" s="276" t="str">
        <f>IF(AN39&lt;&gt;"",LOOKUP(AN39,Likelihoods!$A$7:$A$107,Likelihoods!H$7:H$107),"")</f>
        <v/>
      </c>
      <c r="AP39" s="264" t="str">
        <f>IF(AND(COUNTBLANK($B39:$E39)=3,COUNTBLANK($F39:$H39)=2,COUNTBLANK($I39:$J39)=1,COUNTBLANK($K39:$L39)=1,COUNTBLANK($M39:$N39)=1,COUNTBLANK($O39:$P39)=1,COUNTBLANK($Q39:$R39)=1,COUNTBLANK($S39:$T39)=1,COUNTBLANK($U39:$V39)=1,COUNTBLANK($W39:$AA39)=4),IF(Data!$B39&lt;&gt;"",Scoring!$K$7)+IF(Data!$C39&lt;&gt;"",Scoring!$K$8)+IF(Data!$D39&lt;&gt;"",Scoring!$K$9)+IF(Data!$E39&lt;&gt;"",Scoring!$K$10)+IF(Data!$F39&lt;&gt;"",Scoring!$K$11)+IF(Data!$G39&lt;&gt;"",Scoring!$K$12)+IF(Data!$H39&lt;&gt;"",Scoring!$K$13)+IF(Data!$I39&lt;&gt;"",Scoring!$K$14)+IF(Data!$J39&lt;&gt;"",Scoring!$K$15)+IF(Data!$K39&lt;&gt;"",Scoring!$K$16)+IF(Data!$L39&lt;&gt;"",Scoring!$K$17)+IF(Data!$M39&lt;&gt;"",Scoring!$K$18)+IF(Data!$N39&lt;&gt;"",Scoring!$K$19)+IF(Data!$O39&lt;&gt;"",Scoring!$K$20)+IF(Data!$P39&lt;&gt;"",Scoring!$K$21)+IF(Data!$Q39&lt;&gt;"",Scoring!$K$22)+IF(Data!$R39&lt;&gt;"",Scoring!$K$23)+IF(Data!$S39&lt;&gt;"",Scoring!$K$24)+IF(Data!AH39&lt;&gt;"",Scoring!$K$25)+IF(Data!$U39&lt;&gt;"",Scoring!$K$26)+IF(Data!$V39&lt;&gt;"",Scoring!$K$27)+IF(Data!$W39&lt;&gt;"",Scoring!$K$28)+IF(Data!$X39&lt;&gt;"",Scoring!$K$29)+IF(Data!$Y39&lt;&gt;"",Scoring!$K$30)+IF(Data!$Z39&lt;&gt;"",Scoring!$K$31)+IF(Data!$AA39&lt;&gt;"",Scoring!$K$32),"")</f>
        <v/>
      </c>
      <c r="AQ39" s="107" t="str">
        <f>IF(AP39&lt;&gt;"",LOOKUP(AP39,Likelihoods!$A$7:$A$107,Likelihoods!I$7:I$107),"")</f>
        <v/>
      </c>
      <c r="AR39" s="281" t="str">
        <f>IF(AND(COUNTBLANK($B39:$E39)=3,COUNTBLANK($F39:$H39)=2,COUNTBLANK($I39:$J39)=1,COUNTBLANK($K39:$L39)=1,COUNTBLANK($M39:$N39)=1,COUNTBLANK($O39:$P39)=1,COUNTBLANK($Q39:$R39)=1,COUNTBLANK($S39:$T39)=1,COUNTBLANK($U39:$V39)=1,COUNTBLANK($W39:$AA39)=4),IF(Data!$B39&lt;&gt;"",Scoring!$L$7)+IF(Data!$C39&lt;&gt;"",Scoring!$L$8)+IF(Data!$D39&lt;&gt;"",Scoring!$L$9)+IF(Data!$E39&lt;&gt;"",Scoring!$L$10)+IF(Data!$F39&lt;&gt;"",Scoring!$L$11)+IF(Data!$G39&lt;&gt;"",Scoring!$L$12)+IF(Data!$H39&lt;&gt;"",Scoring!$L$13)+IF(Data!$I39&lt;&gt;"",Scoring!$L$14)+IF(Data!$J39&lt;&gt;"",Scoring!$L$15)+IF(Data!$K39&lt;&gt;"",Scoring!$L$16)+IF(Data!$L39&lt;&gt;"",Scoring!$L$17)+IF(Data!$M39&lt;&gt;"",Scoring!$L$18)+IF(Data!$N39&lt;&gt;"",Scoring!$L$19)+IF(Data!$O39&lt;&gt;"",Scoring!$L$20)+IF(Data!$P39&lt;&gt;"",Scoring!$L$21)+IF(Data!$Q39&lt;&gt;"",Scoring!$L$22)+IF(Data!$R39&lt;&gt;"",Scoring!$L$23)+IF(Data!$S39&lt;&gt;"",Scoring!$L$24)+IF(Data!AJ39&lt;&gt;"",Scoring!$L$25)+IF(Data!$U39&lt;&gt;"",Scoring!$L$26)+IF(Data!$V39&lt;&gt;"",Scoring!$L$27)+IF(Data!$W39&lt;&gt;"",Scoring!$L$28)+IF(Data!$X39&lt;&gt;"",Scoring!$L$29)+IF(Data!$Y39&lt;&gt;"",Scoring!$L$30)+IF(Data!$Z39&lt;&gt;"",Scoring!$L$31)+IF(Data!$AA39&lt;&gt;"",Scoring!$L$32),"")</f>
        <v/>
      </c>
      <c r="AS39" s="105" t="str">
        <f>IF(AR39&lt;&gt;"",LOOKUP(AR39,Likelihoods!$A$7:$A$107,Likelihoods!J$7:J$107),"")</f>
        <v/>
      </c>
      <c r="AT39" s="108" t="str">
        <f>IF(AND(COUNTBLANK($B39:$E39)=3,COUNTBLANK($F39:$H39)=2,COUNTBLANK($I39:$J39)=1,COUNTBLANK($K39:$L39)=1,COUNTBLANK($M39:$N39)=1,COUNTBLANK($O39:$P39)=1,COUNTBLANK($Q39:$R39)=1,COUNTBLANK($S39:$T39)=1,COUNTBLANK($U39:$V39)=1,COUNTBLANK($W39:$AA39)=4),IF(Data!$B39&lt;&gt;"",Scoring!$M$7)+IF(Data!$C39&lt;&gt;"",Scoring!$M$8)+IF(Data!$D39&lt;&gt;"",Scoring!$M$9)+IF(Data!$E39&lt;&gt;"",Scoring!$M$10)+IF(Data!$F39&lt;&gt;"",Scoring!$M$11)+IF(Data!$G39&lt;&gt;"",Scoring!$M$12)+IF(Data!$H39&lt;&gt;"",Scoring!$M$13)+IF(Data!$I39&lt;&gt;"",Scoring!$M$14)+IF(Data!$J39&lt;&gt;"",Scoring!$M$15)+IF(Data!$K39&lt;&gt;"",Scoring!$M$16)+IF(Data!$L39&lt;&gt;"",Scoring!$M$17)+IF(Data!$M39&lt;&gt;"",Scoring!$M$18)+IF(Data!$N39&lt;&gt;"",Scoring!$M$19)+IF(Data!$O39&lt;&gt;"",Scoring!$M$20)+IF(Data!$P39&lt;&gt;"",Scoring!$M$21)+IF(Data!$Q39&lt;&gt;"",Scoring!$M$22)+IF(Data!$R39&lt;&gt;"",Scoring!$M$23)+IF(Data!$S39&lt;&gt;"",Scoring!$M$24)+IF(Data!T39&lt;&gt;"",Scoring!$M$25)+IF(Data!$U39&lt;&gt;"",Scoring!$M$26)+IF(Data!$V39&lt;&gt;"",Scoring!$M$27)+IF(Data!$W39&lt;&gt;"",Scoring!$M$28)+IF(Data!$X39&lt;&gt;"",Scoring!$M$29)+IF(Data!$Y39&lt;&gt;"",Scoring!$M$30)+IF(Data!$Z39&lt;&gt;"",Scoring!$M$31)+IF(Data!$AA39&lt;&gt;"",Scoring!$M$32),"")</f>
        <v/>
      </c>
      <c r="AU39" s="105" t="str">
        <f>IF(AT39&lt;&gt;"",LOOKUP(AT39,Likelihoods!$A$7:$A$107,Likelihoods!K$7:K$107),"")</f>
        <v/>
      </c>
      <c r="AV39" s="108" t="str">
        <f>IF(AND(COUNTBLANK($B39:$E39)=3,COUNTBLANK($F39:$H39)=2,COUNTBLANK($I39:$J39)=1,COUNTBLANK($K39:$L39)=1,COUNTBLANK($M39:$N39)=1,COUNTBLANK($O39:$P39)=1,COUNTBLANK($Q39:$R39)=1,COUNTBLANK($S39:$T39)=1,COUNTBLANK($U39:$V39)=1,COUNTBLANK($W39:$AA39)=4),IF(Data!$B39&lt;&gt;"",Scoring!$N$7)+IF(Data!$C39&lt;&gt;"",Scoring!$N$8)+IF(Data!$D39&lt;&gt;"",Scoring!$N$9)+IF(Data!$E39&lt;&gt;"",Scoring!$N$10)+IF(Data!$F39&lt;&gt;"",Scoring!$N$11)+IF(Data!$G39&lt;&gt;"",Scoring!$N$12)+IF(Data!$H39&lt;&gt;"",Scoring!$N$13)+IF(Data!$I39&lt;&gt;"",Scoring!$N$14)+IF(Data!$J39&lt;&gt;"",Scoring!$N$15)+IF(Data!$K39&lt;&gt;"",Scoring!$N$16)+IF(Data!$L39&lt;&gt;"",Scoring!$N$17)+IF(Data!$M39&lt;&gt;"",Scoring!$N$18)+IF(Data!$N39&lt;&gt;"",Scoring!$N$19)+IF(Data!$O39&lt;&gt;"",Scoring!$N$20)+IF(Data!$P39&lt;&gt;"",Scoring!$N$21)+IF(Data!$Q39&lt;&gt;"",Scoring!$N$22)+IF(Data!$R39&lt;&gt;"",Scoring!$N$23)+IF(Data!$S39&lt;&gt;"",Scoring!$N$24)+IF(Data!T39&lt;&gt;"",Scoring!$N$25)+IF(Data!$U39&lt;&gt;"",Scoring!$N$26)+IF(Data!$V39&lt;&gt;"",Scoring!$N$27)+IF(Data!$W39&lt;&gt;"",Scoring!$N$28)+IF(Data!$X39&lt;&gt;"",Scoring!$N$29)+IF(Data!$Y39&lt;&gt;"",Scoring!$N$30)+IF(Data!$Z39&lt;&gt;"",Scoring!$N$31)+IF(Data!$AA39&lt;&gt;"",Scoring!$N$32),"")</f>
        <v/>
      </c>
      <c r="AW39" s="106" t="str">
        <f>IF(AV39&lt;&gt;"",LOOKUP(AV39,Likelihoods!$A$7:$A$107,Likelihoods!L$7:L$107),"")</f>
        <v/>
      </c>
      <c r="AX39" s="104" t="str">
        <f>IF(AND(COUNTBLANK($B39:$E39)=3,COUNTBLANK($F39:$H39)=2,COUNTBLANK($I39:$J39)=1,COUNTBLANK($K39:$L39)=1,COUNTBLANK($M39:$N39)=1,COUNTBLANK($O39:$P39)=1,COUNTBLANK($Q39:$R39)=1,COUNTBLANK($S39:$T39)=1,COUNTBLANK($U39:$V39)=1,COUNTBLANK($W39:$AA39)=4),IF(Data!$B39&lt;&gt;"",Scoring!$O$7)+IF(Data!$C39&lt;&gt;"",Scoring!$O$8)+IF(Data!$D39&lt;&gt;"",Scoring!$O$9)+IF(Data!$E39&lt;&gt;"",Scoring!$O$10)+IF(Data!$F39&lt;&gt;"",Scoring!$O$11)+IF(Data!$G39&lt;&gt;"",Scoring!$O$12)+IF(Data!$H39&lt;&gt;"",Scoring!$O$13)+IF(Data!$I39&lt;&gt;"",Scoring!$O$14)+IF(Data!$J39&lt;&gt;"",Scoring!$O$15)+IF(Data!$K39&lt;&gt;"",Scoring!$O$16)+IF(Data!$L39&lt;&gt;"",Scoring!$O$17)+IF(Data!$M39&lt;&gt;"",Scoring!$O$18)+IF(Data!$N39&lt;&gt;"",Scoring!$O$19)+IF(Data!$O39&lt;&gt;"",Scoring!$O$20)+IF(Data!$P39&lt;&gt;"",Scoring!$O$21)+IF(Data!$Q39&lt;&gt;"",Scoring!$O$22)+IF(Data!$R39&lt;&gt;"",Scoring!$O$23)+IF(Data!$S39&lt;&gt;"",Scoring!$O$24)+IF(Data!T39&lt;&gt;"",Scoring!$O$25)+IF(Data!$U39&lt;&gt;"",Scoring!$O$26)+IF(Data!$V39&lt;&gt;"",Scoring!$O$27)+IF(Data!$W39&lt;&gt;"",Scoring!$O$28)+IF(Data!$X39&lt;&gt;"",Scoring!$O$29)+IF(Data!$Y39&lt;&gt;"",Scoring!$O$30)+IF(Data!$Z39&lt;&gt;"",Scoring!$O$31)+IF(Data!$AA39&lt;&gt;"",Scoring!$O$32),"")</f>
        <v/>
      </c>
      <c r="AY39" s="107" t="str">
        <f>IF(AX39&lt;&gt;"",LOOKUP(AX39,Likelihoods!$A$7:$A$107,Likelihoods!M$7:M$107),"")</f>
        <v/>
      </c>
      <c r="AZ39" s="108" t="str">
        <f>IF(AND(COUNTBLANK($B39:$E39)=3,COUNTBLANK($F39:$H39)=2,COUNTBLANK($I39:$J39)=1,COUNTBLANK($K39:$L39)=1,COUNTBLANK($M39:$N39)=1,COUNTBLANK($O39:$P39)=1,COUNTBLANK($Q39:$R39)=1,COUNTBLANK($S39:$T39)=1,COUNTBLANK($U39:$V39)=1,COUNTBLANK($W39:$AA39)=4),IF(Data!$B39&lt;&gt;"",Scoring!$P$7)+IF(Data!$C39&lt;&gt;"",Scoring!$P$8)+IF(Data!$D39&lt;&gt;"",Scoring!$P$9)+IF(Data!$E39&lt;&gt;"",Scoring!$P$10)+IF(Data!$F39&lt;&gt;"",Scoring!$P$11)+IF(Data!$G39&lt;&gt;"",Scoring!$P$12)+IF(Data!$H39&lt;&gt;"",Scoring!$P$13)+IF(Data!$I39&lt;&gt;"",Scoring!$P$14)+IF(Data!$J39&lt;&gt;"",Scoring!$P$15)+IF(Data!$K39&lt;&gt;"",Scoring!$P$16)+IF(Data!$L39&lt;&gt;"",Scoring!$P$17)+IF(Data!$M39&lt;&gt;"",Scoring!$P$18)+IF(Data!$N39&lt;&gt;"",Scoring!$P$19)+IF(Data!$O39&lt;&gt;"",Scoring!$P$20)+IF(Data!$P39&lt;&gt;"",Scoring!$P$21)+IF(Data!$Q39&lt;&gt;"",Scoring!$P$22)+IF(Data!$R39&lt;&gt;"",Scoring!$P$23)+IF(Data!$S39&lt;&gt;"",Scoring!$P$24)+IF(Data!T39&lt;&gt;"",Scoring!$P$25)+IF(Data!$U39&lt;&gt;"",Scoring!$P$26)+IF(Data!$V39&lt;&gt;"",Scoring!$P$27)+IF(Data!$W39&lt;&gt;"",Scoring!$P$28)+IF(Data!$X39&lt;&gt;"",Scoring!$P$29)+IF(Data!$Y39&lt;&gt;"",Scoring!$P$30)+IF(Data!$Z39&lt;&gt;"",Scoring!$P$31)+IF(Data!$AA39&lt;&gt;"",Scoring!$P$32),"")</f>
        <v/>
      </c>
      <c r="BA39" s="105" t="str">
        <f>IF(AZ39&lt;&gt;"",LOOKUP(AZ39,Likelihoods!$A$7:$A$107,Likelihoods!N$7:N$107),"")</f>
        <v/>
      </c>
      <c r="BB39" s="102" t="str">
        <f>IF(AND(COUNTBLANK($B39:$E39)=3,COUNTBLANK($F39:$H39)=2,COUNTBLANK($I39:$J39)=1,COUNTBLANK($K39:$L39)=1,COUNTBLANK($M39:$N39)=1,COUNTBLANK($O39:$P39)=1,COUNTBLANK($Q39:$R39)=1,COUNTBLANK($S39:$T39)=1,COUNTBLANK($U39:$V39)=1,COUNTBLANK($W39:$AA39)=4),IF(Data!$B39&lt;&gt;"",Scoring!$Q$7)+IF(Data!$C39&lt;&gt;"",Scoring!$Q$8)+IF(Data!$D39&lt;&gt;"",Scoring!$Q$9)+IF(Data!$E39&lt;&gt;"",Scoring!$Q$10)+IF(Data!$F39&lt;&gt;"",Scoring!$Q$11)+IF(Data!$G39&lt;&gt;"",Scoring!$Q$12)+IF(Data!$H39&lt;&gt;"",Scoring!$Q$13)+IF(Data!$I39&lt;&gt;"",Scoring!$Q$14)+IF(Data!$J39&lt;&gt;"",Scoring!$Q$15)+IF(Data!$K39&lt;&gt;"",Scoring!$Q$16)+IF(Data!$L39&lt;&gt;"",Scoring!$Q$17)+IF(Data!$M39&lt;&gt;"",Scoring!$Q$18)+IF(Data!$N39&lt;&gt;"",Scoring!$Q$19)+IF(Data!$O39&lt;&gt;"",Scoring!$Q$20)+IF(Data!$P39&lt;&gt;"",Scoring!$Q$21)+IF(Data!$Q39&lt;&gt;"",Scoring!$Q$22)+IF(Data!$R39&lt;&gt;"",Scoring!$Q$23)+IF(Data!$S39&lt;&gt;"",Scoring!$Q$24)+IF(Data!T39&lt;&gt;"",Scoring!$Q$25)+IF(Data!$U39&lt;&gt;"",Scoring!$Q$26)+IF(Data!$V39&lt;&gt;"",Scoring!$Q$27)+IF(Data!$W39&lt;&gt;"",Scoring!$Q$28)+IF(Data!$X39&lt;&gt;"",Scoring!$Q$29)+IF(Data!$Y39&lt;&gt;"",Scoring!$Q$30)+IF(Data!$Z39&lt;&gt;"",Scoring!$Q$31)+IF(Data!$AA39&lt;&gt;"",Scoring!$Q$32),"")</f>
        <v/>
      </c>
      <c r="BC39" s="107" t="str">
        <f>IF(BB39&lt;&gt;"",LOOKUP(BB39,Likelihoods!$A$7:$A$107,Likelihoods!O$7:O$107),"")</f>
        <v/>
      </c>
      <c r="BD39" s="104" t="str">
        <f>IF(AND(COUNTBLANK($B39:$E39)=3,COUNTBLANK($F39:$H39)=2,COUNTBLANK($I39:$J39)=1,COUNTBLANK($K39:$L39)=1,COUNTBLANK($M39:$N39)=1,COUNTBLANK($O39:$P39)=1,COUNTBLANK($Q39:$R39)=1,COUNTBLANK($S39:$T39)=1,COUNTBLANK($U39:$V39)=1,COUNTBLANK($W39:$AA39)=4),IF(Data!$B39&lt;&gt;"",Scoring!$R$7)+IF(Data!$C39&lt;&gt;"",Scoring!$R$8)+IF(Data!$D39&lt;&gt;"",Scoring!$R$9)+IF(Data!$E39&lt;&gt;"",Scoring!$R$10)+IF(Data!$F39&lt;&gt;"",Scoring!$R$11)+IF(Data!$G39&lt;&gt;"",Scoring!$R$12)+IF(Data!$H39&lt;&gt;"",Scoring!$R$13)+IF(Data!$I39&lt;&gt;"",Scoring!$R$14)+IF(Data!$J39&lt;&gt;"",Scoring!$R$15)+IF(Data!$K39&lt;&gt;"",Scoring!$R$16)+IF(Data!$L39&lt;&gt;"",Scoring!$R$17)+IF(Data!$M39&lt;&gt;"",Scoring!$R$18)+IF(Data!$N39&lt;&gt;"",Scoring!$R$19)+IF(Data!$O39&lt;&gt;"",Scoring!$R$20)+IF(Data!$P39&lt;&gt;"",Scoring!$R$21)+IF(Data!$Q39&lt;&gt;"",Scoring!$R$22)+IF(Data!$R39&lt;&gt;"",Scoring!$R$23)+IF(Data!$S39&lt;&gt;"",Scoring!$R$24)+IF(Data!T39&lt;&gt;"",Scoring!$R$25)+IF(Data!$U39&lt;&gt;"",Scoring!$R$26)+IF(Data!$V39&lt;&gt;"",Scoring!$R$27)+IF(Data!$W39&lt;&gt;"",Scoring!$R$28)+IF(Data!$X39&lt;&gt;"",Scoring!$R$29)+IF(Data!$Y39&lt;&gt;"",Scoring!$R$30)+IF(Data!$Z39&lt;&gt;"",Scoring!$R$31)+IF(Data!$AA39&lt;&gt;"",Scoring!$R$32),"")</f>
        <v/>
      </c>
      <c r="BE39" s="105" t="str">
        <f>IF(BD39&lt;&gt;"",LOOKUP(BD39,Likelihoods!$A$7:$A$107,Likelihoods!P$7:P$107),"")</f>
        <v/>
      </c>
      <c r="BF39" s="102" t="str">
        <f>IF(AND(COUNTBLANK($B39:$E39)=3,COUNTBLANK($F39:$H39)=2,COUNTBLANK($I39:$J39)=1,COUNTBLANK($K39:$L39)=1,COUNTBLANK($M39:$N39)=1,COUNTBLANK($O39:$P39)=1,COUNTBLANK($Q39:$R39)=1,COUNTBLANK($S39:$T39)=1,COUNTBLANK($U39:$V39)=1,COUNTBLANK($W39:$AA39)=4),IF(Data!$B39&lt;&gt;"",Scoring!$S$7)+IF(Data!$C39&lt;&gt;"",Scoring!$S$8)+IF(Data!$D39&lt;&gt;"",Scoring!$S$9)+IF(Data!$E39&lt;&gt;"",Scoring!$S$10)+IF(Data!$F39&lt;&gt;"",Scoring!$S$11)+IF(Data!$G39&lt;&gt;"",Scoring!$S$12)+IF(Data!$H39&lt;&gt;"",Scoring!$S$13)+IF(Data!$I39&lt;&gt;"",Scoring!$S$14)+IF(Data!$J39&lt;&gt;"",Scoring!$S$15)+IF(Data!$K39&lt;&gt;"",Scoring!$S$16)+IF(Data!$L39&lt;&gt;"",Scoring!$S$17)+IF(Data!$M39&lt;&gt;"",Scoring!$S$18)+IF(Data!$N39&lt;&gt;"",Scoring!$S$19)+IF(Data!$O39&lt;&gt;"",Scoring!$S$20)+IF(Data!$P39&lt;&gt;"",Scoring!$S$21)+IF(Data!$Q39&lt;&gt;"",Scoring!$S$22)+IF(Data!$R39&lt;&gt;"",Scoring!$S$23)+IF(Data!$S39&lt;&gt;"",Scoring!$S$24)+IF(Data!T39&lt;&gt;"",Scoring!$S$25)+IF(Data!$U39&lt;&gt;"",Scoring!$S$26)+IF(Data!$V39&lt;&gt;"",Scoring!$S$27)+IF(Data!$W39&lt;&gt;"",Scoring!$S$28)+IF(Data!$X39&lt;&gt;"",Scoring!$S$29)+IF(Data!$Y39&lt;&gt;"",Scoring!$S$30)+IF(Data!$Z39&lt;&gt;"",Scoring!$S$31)+IF(Data!$AA39&lt;&gt;"",Scoring!$S$32),"")</f>
        <v/>
      </c>
      <c r="BG39" s="107" t="str">
        <f>IF(BF39&lt;&gt;"",LOOKUP(BF39,Likelihoods!$A$7:$A$107,Likelihoods!Q$7:Q$107),"")</f>
        <v/>
      </c>
      <c r="BH39" s="108" t="str">
        <f>IF(AND(COUNTBLANK($B39:$E39)=3,COUNTBLANK($F39:$H39)=2,COUNTBLANK($I39:$J39)=1,COUNTBLANK($K39:$L39)=1,COUNTBLANK($M39:$N39)=1,COUNTBLANK($O39:$P39)=1,COUNTBLANK($Q39:$R39)=1,COUNTBLANK($S39:$T39)=1,COUNTBLANK($U39:$V39)=1,COUNTBLANK($W39:$AA39)=4),IF(Data!$B39&lt;&gt;"",Scoring!$T$7)+IF(Data!$C39&lt;&gt;"",Scoring!$T$8)+IF(Data!$D39&lt;&gt;"",Scoring!$T$9)+IF(Data!$E39&lt;&gt;"",Scoring!$T$10)+IF(Data!$F39&lt;&gt;"",Scoring!$T$11)+IF(Data!$G39&lt;&gt;"",Scoring!$T$12)+IF(Data!$H39&lt;&gt;"",Scoring!$T$13)+IF(Data!$I39&lt;&gt;"",Scoring!$T$14)+IF(Data!$J39&lt;&gt;"",Scoring!$T$15)+IF(Data!$K39&lt;&gt;"",Scoring!$T$16)+IF(Data!$L39&lt;&gt;"",Scoring!$T$17)+IF(Data!$M39&lt;&gt;"",Scoring!$T$18)+IF(Data!$N39&lt;&gt;"",Scoring!$T$19)+IF(Data!$O39&lt;&gt;"",Scoring!$T$20)+IF(Data!$P39&lt;&gt;"",Scoring!$T$21)+IF(Data!$Q39&lt;&gt;"",Scoring!$T$22)+IF(Data!$R39&lt;&gt;"",Scoring!$T$23)+IF(Data!$S39&lt;&gt;"",Scoring!$T$24)+IF(Data!T39&lt;&gt;"",Scoring!$T$25)+IF(Data!$U39&lt;&gt;"",Scoring!$T$26)+IF(Data!$V39&lt;&gt;"",Scoring!$T$27)+IF(Data!$W39&lt;&gt;"",Scoring!$T$28)+IF(Data!$X39&lt;&gt;"",Scoring!$T$29)+IF(Data!$Y39&lt;&gt;"",Scoring!$T$30)+IF(Data!$Z39&lt;&gt;"",Scoring!$T$31)+IF(Data!$AA39&lt;&gt;"",Scoring!$T$32),"")</f>
        <v/>
      </c>
      <c r="BI39" s="105" t="str">
        <f>IF(BH39&lt;&gt;"",LOOKUP(BH39,Likelihoods!$A$7:$A$107,Likelihoods!R$7:R$107),"")</f>
        <v/>
      </c>
      <c r="BJ39" s="108" t="str">
        <f>IF(AND(COUNTBLANK($B39:$E39)=3,COUNTBLANK($F39:$H39)=2,COUNTBLANK($I39:$J39)=1,COUNTBLANK($K39:$L39)=1,COUNTBLANK($M39:$N39)=1,COUNTBLANK($O39:$P39)=1,COUNTBLANK($Q39:$R39)=1,COUNTBLANK($S39:$T39)=1,COUNTBLANK($U39:$V39)=1,COUNTBLANK($W39:$AA39)=4),IF(Data!$B39&lt;&gt;"",Scoring!$U$7)+IF(Data!$C39&lt;&gt;"",Scoring!$U$8)+IF(Data!$D39&lt;&gt;"",Scoring!$U$9)+IF(Data!$E39&lt;&gt;"",Scoring!$U$10)+IF(Data!$F39&lt;&gt;"",Scoring!$U$11)+IF(Data!$G39&lt;&gt;"",Scoring!$U$12)+IF(Data!$H39&lt;&gt;"",Scoring!$U$13)+IF(Data!$I39&lt;&gt;"",Scoring!$U$14)+IF(Data!$J39&lt;&gt;"",Scoring!$U$15)+IF(Data!$K39&lt;&gt;"",Scoring!$U$16)+IF(Data!$L39&lt;&gt;"",Scoring!$U$17)+IF(Data!$M39&lt;&gt;"",Scoring!$U$18)+IF(Data!$N39&lt;&gt;"",Scoring!$U$19)+IF(Data!$O39&lt;&gt;"",Scoring!$U$20)+IF(Data!$P39&lt;&gt;"",Scoring!$U$21)+IF(Data!$Q39&lt;&gt;"",Scoring!$U$22)+IF(Data!$R39&lt;&gt;"",Scoring!$U$23)+IF(Data!$S39&lt;&gt;"",Scoring!$U$24)+IF(Data!T39&lt;&gt;"",Scoring!$U$25)+IF(Data!$U39&lt;&gt;"",Scoring!$U$26)+IF(Data!$V39&lt;&gt;"",Scoring!$U$27)+IF(Data!$W39&lt;&gt;"",Scoring!$U$28)+IF(Data!$X39&lt;&gt;"",Scoring!$U$29)+IF(Data!$Y39&lt;&gt;"",Scoring!$U$30)+IF(Data!$Z39&lt;&gt;"",Scoring!$U$31)+IF(Data!$AA39&lt;&gt;"",Scoring!$U$32),"")</f>
        <v/>
      </c>
      <c r="BK39" s="106" t="str">
        <f>IF(BJ39&lt;&gt;"",LOOKUP(BJ39,Likelihoods!$A$7:$A$107,Likelihoods!S$7:S$107),"")</f>
        <v/>
      </c>
      <c r="BL39" s="8"/>
      <c r="BM39" s="8"/>
      <c r="BN39" s="8"/>
      <c r="BO39" s="8"/>
      <c r="BP39" s="8"/>
      <c r="BQ39" s="8"/>
      <c r="BR39" s="8"/>
      <c r="BS39" s="8"/>
      <c r="BT39" s="8"/>
      <c r="BU39" s="8"/>
      <c r="BV39" s="8"/>
      <c r="BW39" s="8"/>
      <c r="BX39" s="8"/>
      <c r="BY39" s="8"/>
    </row>
    <row r="40" spans="1:77" ht="14.25" x14ac:dyDescent="0.2">
      <c r="A40" s="68"/>
      <c r="B40" s="101"/>
      <c r="C40" s="102"/>
      <c r="D40" s="102"/>
      <c r="E40" s="102"/>
      <c r="F40" s="101"/>
      <c r="G40" s="102"/>
      <c r="H40" s="103"/>
      <c r="I40" s="102"/>
      <c r="J40" s="102"/>
      <c r="K40" s="101"/>
      <c r="L40" s="103"/>
      <c r="M40" s="102"/>
      <c r="N40" s="103"/>
      <c r="O40" s="101"/>
      <c r="P40" s="103"/>
      <c r="Q40" s="102"/>
      <c r="R40" s="102"/>
      <c r="S40" s="101"/>
      <c r="T40" s="103"/>
      <c r="U40" s="101"/>
      <c r="V40" s="103"/>
      <c r="W40" s="102"/>
      <c r="X40" s="102"/>
      <c r="Y40" s="102"/>
      <c r="Z40" s="102"/>
      <c r="AA40" s="102"/>
      <c r="AB40" s="104" t="str">
        <f>IF(AND(COUNTBLANK($B40:$E40)=3,COUNTBLANK($F40:$H40)=2,COUNTBLANK($I40:$J40)=1,COUNTBLANK($K40:$L40)=1,COUNTBLANK($M40:$N40)=1,COUNTBLANK($O40:$P40)=1,COUNTBLANK($Q40:$R40)=1,COUNTBLANK($S40:$T40)=1,COUNTBLANK($U40:$V40)=1,COUNTBLANK($W40:$AA40)=4),IF(Data!$B40&lt;&gt;"",Scoring!$D$7)+IF(Data!$C40&lt;&gt;"",Scoring!$D$8)+IF(Data!$D40&lt;&gt;"",Scoring!$D$9)+IF(Data!$E40&lt;&gt;"",Scoring!$D$10)+IF(Data!$F40&lt;&gt;"",Scoring!$D$11)+IF(Data!$G40&lt;&gt;"",Scoring!$D$12)+IF(Data!$H40&lt;&gt;"",Scoring!$D$13)+IF(Data!$I40&lt;&gt;"",Scoring!$D$14)+IF(Data!$J40&lt;&gt;"",Scoring!$D$15)+IF(Data!$K40&lt;&gt;"",Scoring!$D$16)+IF(Data!$L40&lt;&gt;"",Scoring!$D$17)+IF(Data!$M40&lt;&gt;"",Scoring!$D$18)+IF(Data!$N40&lt;&gt;"",Scoring!$D$19)+IF(Data!$O40&lt;&gt;"",Scoring!$D$20)+IF(Data!$P40&lt;&gt;"",Scoring!$D$21)+IF(Data!$Q40&lt;&gt;"",Scoring!$D$22)+IF(Data!$R40&lt;&gt;"",Scoring!$D$23)+IF(Data!$S40&lt;&gt;"",Scoring!$D$24)+IF(Data!T40&lt;&gt;"",Scoring!$D$25)+IF(Data!$U40&lt;&gt;"",Scoring!$D$26)+IF(Data!$V40&lt;&gt;"",Scoring!$D$27)+IF(Data!$W40&lt;&gt;"",Scoring!$D$28)+IF(Data!$X40&lt;&gt;"",Scoring!$D$29)+IF(Data!$Y40&lt;&gt;"",Scoring!$D$30)+IF(Data!$Z40&lt;&gt;"",Scoring!$D$31)+IF(Data!$AA40&lt;&gt;"",Scoring!$D$32),"")</f>
        <v/>
      </c>
      <c r="AC40" s="105" t="str">
        <f>IF(AB40&lt;&gt;"",LOOKUP(AB40,Likelihoods!$A$7:$A$107,Likelihoods!B$7:B$107),"")</f>
        <v/>
      </c>
      <c r="AD40" s="264" t="str">
        <f>IF(AND(COUNTBLANK($B40:$E40)=3,COUNTBLANK($F40:$H40)=2,COUNTBLANK($I40:$J40)=1,COUNTBLANK($K40:$L40)=1,COUNTBLANK($M40:$N40)=1,COUNTBLANK($O40:$P40)=1,COUNTBLANK($Q40:$R40)=1,COUNTBLANK($S40:$T40)=1,COUNTBLANK($U40:$V40)=1,COUNTBLANK($W40:$AA40)=4),IF(Data!$B40&lt;&gt;"",Scoring!$E$7)+IF(Data!$C40&lt;&gt;"",Scoring!$E$8)+IF(Data!$D40&lt;&gt;"",Scoring!$E$9)+IF(Data!$E40&lt;&gt;"",Scoring!$E$10)+IF(Data!$F40&lt;&gt;"",Scoring!$E$11)+IF(Data!$G40&lt;&gt;"",Scoring!$E$12)+IF(Data!$H40&lt;&gt;"",Scoring!$E$13)+IF(Data!$I40&lt;&gt;"",Scoring!$E$14)+IF(Data!$J40&lt;&gt;"",Scoring!$E$15)+IF(Data!$K40&lt;&gt;"",Scoring!$E$16)+IF(Data!$L40&lt;&gt;"",Scoring!$E$17)+IF(Data!$M40&lt;&gt;"",Scoring!$E$18)+IF(Data!$N40&lt;&gt;"",Scoring!$E$19)+IF(Data!$O40&lt;&gt;"",Scoring!$E$20)+IF(Data!$P40&lt;&gt;"",Scoring!$E$21)+IF(Data!$Q40&lt;&gt;"",Scoring!$E$22)+IF(Data!$R40&lt;&gt;"",Scoring!$E$23)+IF(Data!$S40&lt;&gt;"",Scoring!$E$24)+IF(Data!V40&lt;&gt;"",Scoring!$E$25)+IF(Data!$U40&lt;&gt;"",Scoring!$E$26)+IF(Data!$V40&lt;&gt;"",Scoring!$E$27)+IF(Data!$W40&lt;&gt;"",Scoring!$E$28)+IF(Data!$X40&lt;&gt;"",Scoring!$E$29)+IF(Data!$Y40&lt;&gt;"",Scoring!$E$30)+IF(Data!$Z40&lt;&gt;"",Scoring!$E$31)+IF(Data!$AA40&lt;&gt;"",Scoring!$E$32),"")</f>
        <v/>
      </c>
      <c r="AE40" s="107" t="str">
        <f>IF(AD40&lt;&gt;"",LOOKUP(AD40,Likelihoods!$A$7:$A$107,Likelihoods!C$7:C$107),"")</f>
        <v/>
      </c>
      <c r="AF40" s="108" t="str">
        <f>IF(AND(COUNTBLANK($B40:$E40)=3,COUNTBLANK($F40:$H40)=2,COUNTBLANK($I40:$J40)=1,COUNTBLANK($K40:$L40)=1,COUNTBLANK($M40:$N40)=1,COUNTBLANK($O40:$P40)=1,COUNTBLANK($Q40:$R40)=1,COUNTBLANK($S40:$T40)=1,COUNTBLANK($U40:$V40)=1,COUNTBLANK($W40:$AA40)=4),IF(Data!$B40&lt;&gt;"",Scoring!$F$7)+IF(Data!$C40&lt;&gt;"",Scoring!$F$8)+IF(Data!$D40&lt;&gt;"",Scoring!$F$9)+IF(Data!$E40&lt;&gt;"",Scoring!$F$10)+IF(Data!$F40&lt;&gt;"",Scoring!$F$11)+IF(Data!$G40&lt;&gt;"",Scoring!$F$12)+IF(Data!$H40&lt;&gt;"",Scoring!$F$13)+IF(Data!$I40&lt;&gt;"",Scoring!$F$14)+IF(Data!$J40&lt;&gt;"",Scoring!$F$15)+IF(Data!$K40&lt;&gt;"",Scoring!$F$16)+IF(Data!$L40&lt;&gt;"",Scoring!$F$17)+IF(Data!$M40&lt;&gt;"",Scoring!$F$18)+IF(Data!$N40&lt;&gt;"",Scoring!$F$19)+IF(Data!$O40&lt;&gt;"",Scoring!$F$20)+IF(Data!$P40&lt;&gt;"",Scoring!$F$21)+IF(Data!$Q40&lt;&gt;"",Scoring!$F$22)+IF(Data!$R40&lt;&gt;"",Scoring!$F$23)+IF(Data!$S40&lt;&gt;"",Scoring!$F$24)+IF(Data!T40&lt;&gt;"",Scoring!$F$25)+IF(Data!$U40&lt;&gt;"",Scoring!$F$26)+IF(Data!$V40&lt;&gt;"",Scoring!$F$27)+IF(Data!$W40&lt;&gt;"",Scoring!$F$28)+IF(Data!$X40&lt;&gt;"",Scoring!$F$29)+IF(Data!$Y40&lt;&gt;"",Scoring!$F$30)+IF(Data!$Z40&lt;&gt;"",Scoring!$F$31)+IF(Data!$AA40&lt;&gt;"",Scoring!$F$32),"")</f>
        <v/>
      </c>
      <c r="AG40" s="105" t="str">
        <f>IF(AF40&lt;&gt;"",LOOKUP(AF40,Likelihoods!$A$7:$A$107,Likelihoods!D$7:D$107),"")</f>
        <v/>
      </c>
      <c r="AH40" s="108" t="str">
        <f>IF(AND(COUNTBLANK($B40:$E40)=3,COUNTBLANK($F40:$H40)=2,COUNTBLANK($I40:$J40)=1,COUNTBLANK($K40:$L40)=1,COUNTBLANK($M40:$N40)=1,COUNTBLANK($O40:$P40)=1,COUNTBLANK($Q40:$R40)=1,COUNTBLANK($S40:$T40)=1,COUNTBLANK($U40:$V40)=1,COUNTBLANK($W40:$AA40)=4),IF(Data!$B40&lt;&gt;"",Scoring!$G$7)+IF(Data!$C40&lt;&gt;"",Scoring!$G$8)+IF(Data!$D40&lt;&gt;"",Scoring!$G$9)+IF(Data!$E40&lt;&gt;"",Scoring!$G$10)+IF(Data!$F40&lt;&gt;"",Scoring!$G$11)+IF(Data!$G40&lt;&gt;"",Scoring!$G$12)+IF(Data!$H40&lt;&gt;"",Scoring!$G$13)+IF(Data!$I40&lt;&gt;"",Scoring!$G$14)+IF(Data!$J40&lt;&gt;"",Scoring!$G$15)+IF(Data!$K40&lt;&gt;"",Scoring!$G$16)+IF(Data!$L40&lt;&gt;"",Scoring!$G$17)+IF(Data!$M40&lt;&gt;"",Scoring!$G$18)+IF(Data!$N40&lt;&gt;"",Scoring!$G$19)+IF(Data!$O40&lt;&gt;"",Scoring!$G$20)+IF(Data!$P40&lt;&gt;"",Scoring!$G$21)+IF(Data!$Q40&lt;&gt;"",Scoring!$G$22)+IF(Data!$R40&lt;&gt;"",Scoring!$G$23)+IF(Data!$S40&lt;&gt;"",Scoring!$G$24)+IF(Data!T40&lt;&gt;"",Scoring!$G$25)+IF(Data!$U40&lt;&gt;"",Scoring!$G$26)+IF(Data!$V40&lt;&gt;"",Scoring!$G$27)+IF(Data!$W40&lt;&gt;"",Scoring!$G$28)+IF(Data!$X40&lt;&gt;"",Scoring!$G$29)+IF(Data!$Y40&lt;&gt;"",Scoring!$G$30)+IF(Data!$Z40&lt;&gt;"",Scoring!$G$31)+IF(Data!$AA40&lt;&gt;"",Scoring!$G$32),"")</f>
        <v/>
      </c>
      <c r="AI40" s="106" t="str">
        <f>IF(AH40&lt;&gt;"",LOOKUP(AH40,Likelihoods!$A$7:$A$107,Likelihoods!E$7:E$107),"")</f>
        <v/>
      </c>
      <c r="AJ40" s="104" t="str">
        <f>IF(AND(COUNTBLANK($B40:$E40)=3,COUNTBLANK($F40:$H40)=2,COUNTBLANK($I40:$J40)=1,COUNTBLANK($K40:$L40)=1,COUNTBLANK($M40:$N40)=1,COUNTBLANK($O40:$P40)=1,COUNTBLANK($Q40:$R40)=1,COUNTBLANK($S40:$T40)=1,COUNTBLANK($U40:$V40)=1,COUNTBLANK($W40:$AA40)=4),IF(Data!$B40&lt;&gt;"",Scoring!$H$7)+IF(Data!$C40&lt;&gt;"",Scoring!$H$8)+IF(Data!$D40&lt;&gt;"",Scoring!$H$9)+IF(Data!$E40&lt;&gt;"",Scoring!$H$10)+IF(Data!$F40&lt;&gt;"",Scoring!$H$11)+IF(Data!$G40&lt;&gt;"",Scoring!$H$12)+IF(Data!$H40&lt;&gt;"",Scoring!$H$13)+IF(Data!$I40&lt;&gt;"",Scoring!$H$14)+IF(Data!$J40&lt;&gt;"",Scoring!$H$15)+IF(Data!$K40&lt;&gt;"",Scoring!$H$16)+IF(Data!$L40&lt;&gt;"",Scoring!$H$17)+IF(Data!$M40&lt;&gt;"",Scoring!$H$18)+IF(Data!$N40&lt;&gt;"",Scoring!$H$19)+IF(Data!$O40&lt;&gt;"",Scoring!$H$20)+IF(Data!$P40&lt;&gt;"",Scoring!$H$21)+IF(Data!$Q40&lt;&gt;"",Scoring!$H$22)+IF(Data!$R40&lt;&gt;"",Scoring!$H$23)+IF(Data!$S40&lt;&gt;"",Scoring!$H$24)+IF(Data!T40&lt;&gt;"",Scoring!$H$25)+IF(Data!$U40&lt;&gt;"",Scoring!$H$26)+IF(Data!$V40&lt;&gt;"",Scoring!$H$27)+IF(Data!$W40&lt;&gt;"",Scoring!$H$28)+IF(Data!$X40&lt;&gt;"",Scoring!$H$29)+IF(Data!$Y40&lt;&gt;"",Scoring!$H$30)+IF(Data!$Z40&lt;&gt;"",Scoring!$H$31)+IF(Data!$AA40&lt;&gt;"",Scoring!$H$32),"")</f>
        <v/>
      </c>
      <c r="AK40" s="105" t="str">
        <f>IF(AJ40&lt;&gt;"",LOOKUP(AJ40,Likelihoods!$A$7:$A$107,Likelihoods!F$7:F$107),"")</f>
        <v/>
      </c>
      <c r="AL40" s="102" t="str">
        <f>IF(AND(COUNTBLANK($B40:$E40)=3,COUNTBLANK($F40:$H40)=2,COUNTBLANK($I40:$J40)=1,COUNTBLANK($K40:$L40)=1,COUNTBLANK($M40:$N40)=1,COUNTBLANK($O40:$P40)=1,COUNTBLANK($Q40:$R40)=1,COUNTBLANK($S40:$T40)=1,COUNTBLANK($U40:$V40)=1,COUNTBLANK($W40:$AA40)=4),IF(Data!$B40&lt;&gt;"",Scoring!$I$7)+IF(Data!$C40&lt;&gt;"",Scoring!$I$8)+IF(Data!$D40&lt;&gt;"",Scoring!$I$9)+IF(Data!$E40&lt;&gt;"",Scoring!$I$10)+IF(Data!$F40&lt;&gt;"",Scoring!$I$11)+IF(Data!$G40&lt;&gt;"",Scoring!$I$12)+IF(Data!$H40&lt;&gt;"",Scoring!$I$13)+IF(Data!$I40&lt;&gt;"",Scoring!$I$14)+IF(Data!$J40&lt;&gt;"",Scoring!$I$15)+IF(Data!$K40&lt;&gt;"",Scoring!$I$16)+IF(Data!$L40&lt;&gt;"",Scoring!$I$17)+IF(Data!$M40&lt;&gt;"",Scoring!$I$18)+IF(Data!$N40&lt;&gt;"",Scoring!$I$19)+IF(Data!$O40&lt;&gt;"",Scoring!$I$20)+IF(Data!$P40&lt;&gt;"",Scoring!$I$21)+IF(Data!$Q40&lt;&gt;"",Scoring!$I$22)+IF(Data!$R40&lt;&gt;"",Scoring!$I$23)+IF(Data!$S40&lt;&gt;"",Scoring!$I$24)+IF(Data!T40&lt;&gt;"",Scoring!$I$25)+IF(Data!$U40&lt;&gt;"",Scoring!$I$26)+IF(Data!$V40&lt;&gt;"",Scoring!$I$27)+IF(Data!$W40&lt;&gt;"",Scoring!$I$28)+IF(Data!$X40&lt;&gt;"",Scoring!$I$29)+IF(Data!$Y40&lt;&gt;"",Scoring!$I$30)+IF(Data!$Z40&lt;&gt;"",Scoring!$I$31)+IF(Data!$AA40&lt;&gt;"",Scoring!$I$32),"")</f>
        <v/>
      </c>
      <c r="AM40" s="107" t="str">
        <f>IF(AL40&lt;&gt;"",LOOKUP(AL40,Likelihoods!$A$7:$A$107,Likelihoods!G$7:G$107),"")</f>
        <v/>
      </c>
      <c r="AN40" s="281" t="str">
        <f>IF(AND(COUNTBLANK($B40:$E40)=3,COUNTBLANK($F40:$H40)=2,COUNTBLANK($I40:$J40)=1,COUNTBLANK($K40:$L40)=1,COUNTBLANK($M40:$N40)=1,COUNTBLANK($O40:$P40)=1,COUNTBLANK($Q40:$R40)=1,COUNTBLANK($S40:$T40)=1,COUNTBLANK($U40:$V40)=1,COUNTBLANK($W40:$AA40)=4),IF(Data!$B40&lt;&gt;"",Scoring!$J$7)+IF(Data!$C40&lt;&gt;"",Scoring!$J$8)+IF(Data!$D40&lt;&gt;"",Scoring!$J$9)+IF(Data!$E40&lt;&gt;"",Scoring!$J$10)+IF(Data!$F40&lt;&gt;"",Scoring!$J$11)+IF(Data!$G40&lt;&gt;"",Scoring!$J$12)+IF(Data!$H40&lt;&gt;"",Scoring!$J$13)+IF(Data!$I40&lt;&gt;"",Scoring!$J$14)+IF(Data!$J40&lt;&gt;"",Scoring!$J$15)+IF(Data!$K40&lt;&gt;"",Scoring!$J$16)+IF(Data!$L40&lt;&gt;"",Scoring!$J$17)+IF(Data!$M40&lt;&gt;"",Scoring!$J$18)+IF(Data!$N40&lt;&gt;"",Scoring!$J$19)+IF(Data!$O40&lt;&gt;"",Scoring!$J$20)+IF(Data!$P40&lt;&gt;"",Scoring!$J$21)+IF(Data!$Q40&lt;&gt;"",Scoring!$J$22)+IF(Data!$R40&lt;&gt;"",Scoring!$J$23)+IF(Data!$S40&lt;&gt;"",Scoring!$J$24)+IF(Data!AF40&lt;&gt;"",Scoring!$J$25)+IF(Data!$U40&lt;&gt;"",Scoring!$J$26)+IF(Data!$V40&lt;&gt;"",Scoring!$J$27)+IF(Data!$W40&lt;&gt;"",Scoring!$J$28)+IF(Data!$X40&lt;&gt;"",Scoring!$J$29)+IF(Data!$Y40&lt;&gt;"",Scoring!$J$30)+IF(Data!$Z40&lt;&gt;"",Scoring!$J$31)+IF(Data!$AA40&lt;&gt;"",Scoring!$J$32),"")</f>
        <v/>
      </c>
      <c r="AO40" s="276" t="str">
        <f>IF(AN40&lt;&gt;"",LOOKUP(AN40,Likelihoods!$A$7:$A$107,Likelihoods!H$7:H$107),"")</f>
        <v/>
      </c>
      <c r="AP40" s="264" t="str">
        <f>IF(AND(COUNTBLANK($B40:$E40)=3,COUNTBLANK($F40:$H40)=2,COUNTBLANK($I40:$J40)=1,COUNTBLANK($K40:$L40)=1,COUNTBLANK($M40:$N40)=1,COUNTBLANK($O40:$P40)=1,COUNTBLANK($Q40:$R40)=1,COUNTBLANK($S40:$T40)=1,COUNTBLANK($U40:$V40)=1,COUNTBLANK($W40:$AA40)=4),IF(Data!$B40&lt;&gt;"",Scoring!$K$7)+IF(Data!$C40&lt;&gt;"",Scoring!$K$8)+IF(Data!$D40&lt;&gt;"",Scoring!$K$9)+IF(Data!$E40&lt;&gt;"",Scoring!$K$10)+IF(Data!$F40&lt;&gt;"",Scoring!$K$11)+IF(Data!$G40&lt;&gt;"",Scoring!$K$12)+IF(Data!$H40&lt;&gt;"",Scoring!$K$13)+IF(Data!$I40&lt;&gt;"",Scoring!$K$14)+IF(Data!$J40&lt;&gt;"",Scoring!$K$15)+IF(Data!$K40&lt;&gt;"",Scoring!$K$16)+IF(Data!$L40&lt;&gt;"",Scoring!$K$17)+IF(Data!$M40&lt;&gt;"",Scoring!$K$18)+IF(Data!$N40&lt;&gt;"",Scoring!$K$19)+IF(Data!$O40&lt;&gt;"",Scoring!$K$20)+IF(Data!$P40&lt;&gt;"",Scoring!$K$21)+IF(Data!$Q40&lt;&gt;"",Scoring!$K$22)+IF(Data!$R40&lt;&gt;"",Scoring!$K$23)+IF(Data!$S40&lt;&gt;"",Scoring!$K$24)+IF(Data!AH40&lt;&gt;"",Scoring!$K$25)+IF(Data!$U40&lt;&gt;"",Scoring!$K$26)+IF(Data!$V40&lt;&gt;"",Scoring!$K$27)+IF(Data!$W40&lt;&gt;"",Scoring!$K$28)+IF(Data!$X40&lt;&gt;"",Scoring!$K$29)+IF(Data!$Y40&lt;&gt;"",Scoring!$K$30)+IF(Data!$Z40&lt;&gt;"",Scoring!$K$31)+IF(Data!$AA40&lt;&gt;"",Scoring!$K$32),"")</f>
        <v/>
      </c>
      <c r="AQ40" s="107" t="str">
        <f>IF(AP40&lt;&gt;"",LOOKUP(AP40,Likelihoods!$A$7:$A$107,Likelihoods!I$7:I$107),"")</f>
        <v/>
      </c>
      <c r="AR40" s="281" t="str">
        <f>IF(AND(COUNTBLANK($B40:$E40)=3,COUNTBLANK($F40:$H40)=2,COUNTBLANK($I40:$J40)=1,COUNTBLANK($K40:$L40)=1,COUNTBLANK($M40:$N40)=1,COUNTBLANK($O40:$P40)=1,COUNTBLANK($Q40:$R40)=1,COUNTBLANK($S40:$T40)=1,COUNTBLANK($U40:$V40)=1,COUNTBLANK($W40:$AA40)=4),IF(Data!$B40&lt;&gt;"",Scoring!$L$7)+IF(Data!$C40&lt;&gt;"",Scoring!$L$8)+IF(Data!$D40&lt;&gt;"",Scoring!$L$9)+IF(Data!$E40&lt;&gt;"",Scoring!$L$10)+IF(Data!$F40&lt;&gt;"",Scoring!$L$11)+IF(Data!$G40&lt;&gt;"",Scoring!$L$12)+IF(Data!$H40&lt;&gt;"",Scoring!$L$13)+IF(Data!$I40&lt;&gt;"",Scoring!$L$14)+IF(Data!$J40&lt;&gt;"",Scoring!$L$15)+IF(Data!$K40&lt;&gt;"",Scoring!$L$16)+IF(Data!$L40&lt;&gt;"",Scoring!$L$17)+IF(Data!$M40&lt;&gt;"",Scoring!$L$18)+IF(Data!$N40&lt;&gt;"",Scoring!$L$19)+IF(Data!$O40&lt;&gt;"",Scoring!$L$20)+IF(Data!$P40&lt;&gt;"",Scoring!$L$21)+IF(Data!$Q40&lt;&gt;"",Scoring!$L$22)+IF(Data!$R40&lt;&gt;"",Scoring!$L$23)+IF(Data!$S40&lt;&gt;"",Scoring!$L$24)+IF(Data!AJ40&lt;&gt;"",Scoring!$L$25)+IF(Data!$U40&lt;&gt;"",Scoring!$L$26)+IF(Data!$V40&lt;&gt;"",Scoring!$L$27)+IF(Data!$W40&lt;&gt;"",Scoring!$L$28)+IF(Data!$X40&lt;&gt;"",Scoring!$L$29)+IF(Data!$Y40&lt;&gt;"",Scoring!$L$30)+IF(Data!$Z40&lt;&gt;"",Scoring!$L$31)+IF(Data!$AA40&lt;&gt;"",Scoring!$L$32),"")</f>
        <v/>
      </c>
      <c r="AS40" s="105" t="str">
        <f>IF(AR40&lt;&gt;"",LOOKUP(AR40,Likelihoods!$A$7:$A$107,Likelihoods!J$7:J$107),"")</f>
        <v/>
      </c>
      <c r="AT40" s="108" t="str">
        <f>IF(AND(COUNTBLANK($B40:$E40)=3,COUNTBLANK($F40:$H40)=2,COUNTBLANK($I40:$J40)=1,COUNTBLANK($K40:$L40)=1,COUNTBLANK($M40:$N40)=1,COUNTBLANK($O40:$P40)=1,COUNTBLANK($Q40:$R40)=1,COUNTBLANK($S40:$T40)=1,COUNTBLANK($U40:$V40)=1,COUNTBLANK($W40:$AA40)=4),IF(Data!$B40&lt;&gt;"",Scoring!$M$7)+IF(Data!$C40&lt;&gt;"",Scoring!$M$8)+IF(Data!$D40&lt;&gt;"",Scoring!$M$9)+IF(Data!$E40&lt;&gt;"",Scoring!$M$10)+IF(Data!$F40&lt;&gt;"",Scoring!$M$11)+IF(Data!$G40&lt;&gt;"",Scoring!$M$12)+IF(Data!$H40&lt;&gt;"",Scoring!$M$13)+IF(Data!$I40&lt;&gt;"",Scoring!$M$14)+IF(Data!$J40&lt;&gt;"",Scoring!$M$15)+IF(Data!$K40&lt;&gt;"",Scoring!$M$16)+IF(Data!$L40&lt;&gt;"",Scoring!$M$17)+IF(Data!$M40&lt;&gt;"",Scoring!$M$18)+IF(Data!$N40&lt;&gt;"",Scoring!$M$19)+IF(Data!$O40&lt;&gt;"",Scoring!$M$20)+IF(Data!$P40&lt;&gt;"",Scoring!$M$21)+IF(Data!$Q40&lt;&gt;"",Scoring!$M$22)+IF(Data!$R40&lt;&gt;"",Scoring!$M$23)+IF(Data!$S40&lt;&gt;"",Scoring!$M$24)+IF(Data!T40&lt;&gt;"",Scoring!$M$25)+IF(Data!$U40&lt;&gt;"",Scoring!$M$26)+IF(Data!$V40&lt;&gt;"",Scoring!$M$27)+IF(Data!$W40&lt;&gt;"",Scoring!$M$28)+IF(Data!$X40&lt;&gt;"",Scoring!$M$29)+IF(Data!$Y40&lt;&gt;"",Scoring!$M$30)+IF(Data!$Z40&lt;&gt;"",Scoring!$M$31)+IF(Data!$AA40&lt;&gt;"",Scoring!$M$32),"")</f>
        <v/>
      </c>
      <c r="AU40" s="105" t="str">
        <f>IF(AT40&lt;&gt;"",LOOKUP(AT40,Likelihoods!$A$7:$A$107,Likelihoods!K$7:K$107),"")</f>
        <v/>
      </c>
      <c r="AV40" s="108" t="str">
        <f>IF(AND(COUNTBLANK($B40:$E40)=3,COUNTBLANK($F40:$H40)=2,COUNTBLANK($I40:$J40)=1,COUNTBLANK($K40:$L40)=1,COUNTBLANK($M40:$N40)=1,COUNTBLANK($O40:$P40)=1,COUNTBLANK($Q40:$R40)=1,COUNTBLANK($S40:$T40)=1,COUNTBLANK($U40:$V40)=1,COUNTBLANK($W40:$AA40)=4),IF(Data!$B40&lt;&gt;"",Scoring!$N$7)+IF(Data!$C40&lt;&gt;"",Scoring!$N$8)+IF(Data!$D40&lt;&gt;"",Scoring!$N$9)+IF(Data!$E40&lt;&gt;"",Scoring!$N$10)+IF(Data!$F40&lt;&gt;"",Scoring!$N$11)+IF(Data!$G40&lt;&gt;"",Scoring!$N$12)+IF(Data!$H40&lt;&gt;"",Scoring!$N$13)+IF(Data!$I40&lt;&gt;"",Scoring!$N$14)+IF(Data!$J40&lt;&gt;"",Scoring!$N$15)+IF(Data!$K40&lt;&gt;"",Scoring!$N$16)+IF(Data!$L40&lt;&gt;"",Scoring!$N$17)+IF(Data!$M40&lt;&gt;"",Scoring!$N$18)+IF(Data!$N40&lt;&gt;"",Scoring!$N$19)+IF(Data!$O40&lt;&gt;"",Scoring!$N$20)+IF(Data!$P40&lt;&gt;"",Scoring!$N$21)+IF(Data!$Q40&lt;&gt;"",Scoring!$N$22)+IF(Data!$R40&lt;&gt;"",Scoring!$N$23)+IF(Data!$S40&lt;&gt;"",Scoring!$N$24)+IF(Data!T40&lt;&gt;"",Scoring!$N$25)+IF(Data!$U40&lt;&gt;"",Scoring!$N$26)+IF(Data!$V40&lt;&gt;"",Scoring!$N$27)+IF(Data!$W40&lt;&gt;"",Scoring!$N$28)+IF(Data!$X40&lt;&gt;"",Scoring!$N$29)+IF(Data!$Y40&lt;&gt;"",Scoring!$N$30)+IF(Data!$Z40&lt;&gt;"",Scoring!$N$31)+IF(Data!$AA40&lt;&gt;"",Scoring!$N$32),"")</f>
        <v/>
      </c>
      <c r="AW40" s="106" t="str">
        <f>IF(AV40&lt;&gt;"",LOOKUP(AV40,Likelihoods!$A$7:$A$107,Likelihoods!L$7:L$107),"")</f>
        <v/>
      </c>
      <c r="AX40" s="104" t="str">
        <f>IF(AND(COUNTBLANK($B40:$E40)=3,COUNTBLANK($F40:$H40)=2,COUNTBLANK($I40:$J40)=1,COUNTBLANK($K40:$L40)=1,COUNTBLANK($M40:$N40)=1,COUNTBLANK($O40:$P40)=1,COUNTBLANK($Q40:$R40)=1,COUNTBLANK($S40:$T40)=1,COUNTBLANK($U40:$V40)=1,COUNTBLANK($W40:$AA40)=4),IF(Data!$B40&lt;&gt;"",Scoring!$O$7)+IF(Data!$C40&lt;&gt;"",Scoring!$O$8)+IF(Data!$D40&lt;&gt;"",Scoring!$O$9)+IF(Data!$E40&lt;&gt;"",Scoring!$O$10)+IF(Data!$F40&lt;&gt;"",Scoring!$O$11)+IF(Data!$G40&lt;&gt;"",Scoring!$O$12)+IF(Data!$H40&lt;&gt;"",Scoring!$O$13)+IF(Data!$I40&lt;&gt;"",Scoring!$O$14)+IF(Data!$J40&lt;&gt;"",Scoring!$O$15)+IF(Data!$K40&lt;&gt;"",Scoring!$O$16)+IF(Data!$L40&lt;&gt;"",Scoring!$O$17)+IF(Data!$M40&lt;&gt;"",Scoring!$O$18)+IF(Data!$N40&lt;&gt;"",Scoring!$O$19)+IF(Data!$O40&lt;&gt;"",Scoring!$O$20)+IF(Data!$P40&lt;&gt;"",Scoring!$O$21)+IF(Data!$Q40&lt;&gt;"",Scoring!$O$22)+IF(Data!$R40&lt;&gt;"",Scoring!$O$23)+IF(Data!$S40&lt;&gt;"",Scoring!$O$24)+IF(Data!T40&lt;&gt;"",Scoring!$O$25)+IF(Data!$U40&lt;&gt;"",Scoring!$O$26)+IF(Data!$V40&lt;&gt;"",Scoring!$O$27)+IF(Data!$W40&lt;&gt;"",Scoring!$O$28)+IF(Data!$X40&lt;&gt;"",Scoring!$O$29)+IF(Data!$Y40&lt;&gt;"",Scoring!$O$30)+IF(Data!$Z40&lt;&gt;"",Scoring!$O$31)+IF(Data!$AA40&lt;&gt;"",Scoring!$O$32),"")</f>
        <v/>
      </c>
      <c r="AY40" s="107" t="str">
        <f>IF(AX40&lt;&gt;"",LOOKUP(AX40,Likelihoods!$A$7:$A$107,Likelihoods!M$7:M$107),"")</f>
        <v/>
      </c>
      <c r="AZ40" s="108" t="str">
        <f>IF(AND(COUNTBLANK($B40:$E40)=3,COUNTBLANK($F40:$H40)=2,COUNTBLANK($I40:$J40)=1,COUNTBLANK($K40:$L40)=1,COUNTBLANK($M40:$N40)=1,COUNTBLANK($O40:$P40)=1,COUNTBLANK($Q40:$R40)=1,COUNTBLANK($S40:$T40)=1,COUNTBLANK($U40:$V40)=1,COUNTBLANK($W40:$AA40)=4),IF(Data!$B40&lt;&gt;"",Scoring!$P$7)+IF(Data!$C40&lt;&gt;"",Scoring!$P$8)+IF(Data!$D40&lt;&gt;"",Scoring!$P$9)+IF(Data!$E40&lt;&gt;"",Scoring!$P$10)+IF(Data!$F40&lt;&gt;"",Scoring!$P$11)+IF(Data!$G40&lt;&gt;"",Scoring!$P$12)+IF(Data!$H40&lt;&gt;"",Scoring!$P$13)+IF(Data!$I40&lt;&gt;"",Scoring!$P$14)+IF(Data!$J40&lt;&gt;"",Scoring!$P$15)+IF(Data!$K40&lt;&gt;"",Scoring!$P$16)+IF(Data!$L40&lt;&gt;"",Scoring!$P$17)+IF(Data!$M40&lt;&gt;"",Scoring!$P$18)+IF(Data!$N40&lt;&gt;"",Scoring!$P$19)+IF(Data!$O40&lt;&gt;"",Scoring!$P$20)+IF(Data!$P40&lt;&gt;"",Scoring!$P$21)+IF(Data!$Q40&lt;&gt;"",Scoring!$P$22)+IF(Data!$R40&lt;&gt;"",Scoring!$P$23)+IF(Data!$S40&lt;&gt;"",Scoring!$P$24)+IF(Data!T40&lt;&gt;"",Scoring!$P$25)+IF(Data!$U40&lt;&gt;"",Scoring!$P$26)+IF(Data!$V40&lt;&gt;"",Scoring!$P$27)+IF(Data!$W40&lt;&gt;"",Scoring!$P$28)+IF(Data!$X40&lt;&gt;"",Scoring!$P$29)+IF(Data!$Y40&lt;&gt;"",Scoring!$P$30)+IF(Data!$Z40&lt;&gt;"",Scoring!$P$31)+IF(Data!$AA40&lt;&gt;"",Scoring!$P$32),"")</f>
        <v/>
      </c>
      <c r="BA40" s="105" t="str">
        <f>IF(AZ40&lt;&gt;"",LOOKUP(AZ40,Likelihoods!$A$7:$A$107,Likelihoods!N$7:N$107),"")</f>
        <v/>
      </c>
      <c r="BB40" s="102" t="str">
        <f>IF(AND(COUNTBLANK($B40:$E40)=3,COUNTBLANK($F40:$H40)=2,COUNTBLANK($I40:$J40)=1,COUNTBLANK($K40:$L40)=1,COUNTBLANK($M40:$N40)=1,COUNTBLANK($O40:$P40)=1,COUNTBLANK($Q40:$R40)=1,COUNTBLANK($S40:$T40)=1,COUNTBLANK($U40:$V40)=1,COUNTBLANK($W40:$AA40)=4),IF(Data!$B40&lt;&gt;"",Scoring!$Q$7)+IF(Data!$C40&lt;&gt;"",Scoring!$Q$8)+IF(Data!$D40&lt;&gt;"",Scoring!$Q$9)+IF(Data!$E40&lt;&gt;"",Scoring!$Q$10)+IF(Data!$F40&lt;&gt;"",Scoring!$Q$11)+IF(Data!$G40&lt;&gt;"",Scoring!$Q$12)+IF(Data!$H40&lt;&gt;"",Scoring!$Q$13)+IF(Data!$I40&lt;&gt;"",Scoring!$Q$14)+IF(Data!$J40&lt;&gt;"",Scoring!$Q$15)+IF(Data!$K40&lt;&gt;"",Scoring!$Q$16)+IF(Data!$L40&lt;&gt;"",Scoring!$Q$17)+IF(Data!$M40&lt;&gt;"",Scoring!$Q$18)+IF(Data!$N40&lt;&gt;"",Scoring!$Q$19)+IF(Data!$O40&lt;&gt;"",Scoring!$Q$20)+IF(Data!$P40&lt;&gt;"",Scoring!$Q$21)+IF(Data!$Q40&lt;&gt;"",Scoring!$Q$22)+IF(Data!$R40&lt;&gt;"",Scoring!$Q$23)+IF(Data!$S40&lt;&gt;"",Scoring!$Q$24)+IF(Data!T40&lt;&gt;"",Scoring!$Q$25)+IF(Data!$U40&lt;&gt;"",Scoring!$Q$26)+IF(Data!$V40&lt;&gt;"",Scoring!$Q$27)+IF(Data!$W40&lt;&gt;"",Scoring!$Q$28)+IF(Data!$X40&lt;&gt;"",Scoring!$Q$29)+IF(Data!$Y40&lt;&gt;"",Scoring!$Q$30)+IF(Data!$Z40&lt;&gt;"",Scoring!$Q$31)+IF(Data!$AA40&lt;&gt;"",Scoring!$Q$32),"")</f>
        <v/>
      </c>
      <c r="BC40" s="107" t="str">
        <f>IF(BB40&lt;&gt;"",LOOKUP(BB40,Likelihoods!$A$7:$A$107,Likelihoods!O$7:O$107),"")</f>
        <v/>
      </c>
      <c r="BD40" s="104" t="str">
        <f>IF(AND(COUNTBLANK($B40:$E40)=3,COUNTBLANK($F40:$H40)=2,COUNTBLANK($I40:$J40)=1,COUNTBLANK($K40:$L40)=1,COUNTBLANK($M40:$N40)=1,COUNTBLANK($O40:$P40)=1,COUNTBLANK($Q40:$R40)=1,COUNTBLANK($S40:$T40)=1,COUNTBLANK($U40:$V40)=1,COUNTBLANK($W40:$AA40)=4),IF(Data!$B40&lt;&gt;"",Scoring!$R$7)+IF(Data!$C40&lt;&gt;"",Scoring!$R$8)+IF(Data!$D40&lt;&gt;"",Scoring!$R$9)+IF(Data!$E40&lt;&gt;"",Scoring!$R$10)+IF(Data!$F40&lt;&gt;"",Scoring!$R$11)+IF(Data!$G40&lt;&gt;"",Scoring!$R$12)+IF(Data!$H40&lt;&gt;"",Scoring!$R$13)+IF(Data!$I40&lt;&gt;"",Scoring!$R$14)+IF(Data!$J40&lt;&gt;"",Scoring!$R$15)+IF(Data!$K40&lt;&gt;"",Scoring!$R$16)+IF(Data!$L40&lt;&gt;"",Scoring!$R$17)+IF(Data!$M40&lt;&gt;"",Scoring!$R$18)+IF(Data!$N40&lt;&gt;"",Scoring!$R$19)+IF(Data!$O40&lt;&gt;"",Scoring!$R$20)+IF(Data!$P40&lt;&gt;"",Scoring!$R$21)+IF(Data!$Q40&lt;&gt;"",Scoring!$R$22)+IF(Data!$R40&lt;&gt;"",Scoring!$R$23)+IF(Data!$S40&lt;&gt;"",Scoring!$R$24)+IF(Data!T40&lt;&gt;"",Scoring!$R$25)+IF(Data!$U40&lt;&gt;"",Scoring!$R$26)+IF(Data!$V40&lt;&gt;"",Scoring!$R$27)+IF(Data!$W40&lt;&gt;"",Scoring!$R$28)+IF(Data!$X40&lt;&gt;"",Scoring!$R$29)+IF(Data!$Y40&lt;&gt;"",Scoring!$R$30)+IF(Data!$Z40&lt;&gt;"",Scoring!$R$31)+IF(Data!$AA40&lt;&gt;"",Scoring!$R$32),"")</f>
        <v/>
      </c>
      <c r="BE40" s="105" t="str">
        <f>IF(BD40&lt;&gt;"",LOOKUP(BD40,Likelihoods!$A$7:$A$107,Likelihoods!P$7:P$107),"")</f>
        <v/>
      </c>
      <c r="BF40" s="102" t="str">
        <f>IF(AND(COUNTBLANK($B40:$E40)=3,COUNTBLANK($F40:$H40)=2,COUNTBLANK($I40:$J40)=1,COUNTBLANK($K40:$L40)=1,COUNTBLANK($M40:$N40)=1,COUNTBLANK($O40:$P40)=1,COUNTBLANK($Q40:$R40)=1,COUNTBLANK($S40:$T40)=1,COUNTBLANK($U40:$V40)=1,COUNTBLANK($W40:$AA40)=4),IF(Data!$B40&lt;&gt;"",Scoring!$S$7)+IF(Data!$C40&lt;&gt;"",Scoring!$S$8)+IF(Data!$D40&lt;&gt;"",Scoring!$S$9)+IF(Data!$E40&lt;&gt;"",Scoring!$S$10)+IF(Data!$F40&lt;&gt;"",Scoring!$S$11)+IF(Data!$G40&lt;&gt;"",Scoring!$S$12)+IF(Data!$H40&lt;&gt;"",Scoring!$S$13)+IF(Data!$I40&lt;&gt;"",Scoring!$S$14)+IF(Data!$J40&lt;&gt;"",Scoring!$S$15)+IF(Data!$K40&lt;&gt;"",Scoring!$S$16)+IF(Data!$L40&lt;&gt;"",Scoring!$S$17)+IF(Data!$M40&lt;&gt;"",Scoring!$S$18)+IF(Data!$N40&lt;&gt;"",Scoring!$S$19)+IF(Data!$O40&lt;&gt;"",Scoring!$S$20)+IF(Data!$P40&lt;&gt;"",Scoring!$S$21)+IF(Data!$Q40&lt;&gt;"",Scoring!$S$22)+IF(Data!$R40&lt;&gt;"",Scoring!$S$23)+IF(Data!$S40&lt;&gt;"",Scoring!$S$24)+IF(Data!T40&lt;&gt;"",Scoring!$S$25)+IF(Data!$U40&lt;&gt;"",Scoring!$S$26)+IF(Data!$V40&lt;&gt;"",Scoring!$S$27)+IF(Data!$W40&lt;&gt;"",Scoring!$S$28)+IF(Data!$X40&lt;&gt;"",Scoring!$S$29)+IF(Data!$Y40&lt;&gt;"",Scoring!$S$30)+IF(Data!$Z40&lt;&gt;"",Scoring!$S$31)+IF(Data!$AA40&lt;&gt;"",Scoring!$S$32),"")</f>
        <v/>
      </c>
      <c r="BG40" s="107" t="str">
        <f>IF(BF40&lt;&gt;"",LOOKUP(BF40,Likelihoods!$A$7:$A$107,Likelihoods!Q$7:Q$107),"")</f>
        <v/>
      </c>
      <c r="BH40" s="108" t="str">
        <f>IF(AND(COUNTBLANK($B40:$E40)=3,COUNTBLANK($F40:$H40)=2,COUNTBLANK($I40:$J40)=1,COUNTBLANK($K40:$L40)=1,COUNTBLANK($M40:$N40)=1,COUNTBLANK($O40:$P40)=1,COUNTBLANK($Q40:$R40)=1,COUNTBLANK($S40:$T40)=1,COUNTBLANK($U40:$V40)=1,COUNTBLANK($W40:$AA40)=4),IF(Data!$B40&lt;&gt;"",Scoring!$T$7)+IF(Data!$C40&lt;&gt;"",Scoring!$T$8)+IF(Data!$D40&lt;&gt;"",Scoring!$T$9)+IF(Data!$E40&lt;&gt;"",Scoring!$T$10)+IF(Data!$F40&lt;&gt;"",Scoring!$T$11)+IF(Data!$G40&lt;&gt;"",Scoring!$T$12)+IF(Data!$H40&lt;&gt;"",Scoring!$T$13)+IF(Data!$I40&lt;&gt;"",Scoring!$T$14)+IF(Data!$J40&lt;&gt;"",Scoring!$T$15)+IF(Data!$K40&lt;&gt;"",Scoring!$T$16)+IF(Data!$L40&lt;&gt;"",Scoring!$T$17)+IF(Data!$M40&lt;&gt;"",Scoring!$T$18)+IF(Data!$N40&lt;&gt;"",Scoring!$T$19)+IF(Data!$O40&lt;&gt;"",Scoring!$T$20)+IF(Data!$P40&lt;&gt;"",Scoring!$T$21)+IF(Data!$Q40&lt;&gt;"",Scoring!$T$22)+IF(Data!$R40&lt;&gt;"",Scoring!$T$23)+IF(Data!$S40&lt;&gt;"",Scoring!$T$24)+IF(Data!T40&lt;&gt;"",Scoring!$T$25)+IF(Data!$U40&lt;&gt;"",Scoring!$T$26)+IF(Data!$V40&lt;&gt;"",Scoring!$T$27)+IF(Data!$W40&lt;&gt;"",Scoring!$T$28)+IF(Data!$X40&lt;&gt;"",Scoring!$T$29)+IF(Data!$Y40&lt;&gt;"",Scoring!$T$30)+IF(Data!$Z40&lt;&gt;"",Scoring!$T$31)+IF(Data!$AA40&lt;&gt;"",Scoring!$T$32),"")</f>
        <v/>
      </c>
      <c r="BI40" s="105" t="str">
        <f>IF(BH40&lt;&gt;"",LOOKUP(BH40,Likelihoods!$A$7:$A$107,Likelihoods!R$7:R$107),"")</f>
        <v/>
      </c>
      <c r="BJ40" s="108" t="str">
        <f>IF(AND(COUNTBLANK($B40:$E40)=3,COUNTBLANK($F40:$H40)=2,COUNTBLANK($I40:$J40)=1,COUNTBLANK($K40:$L40)=1,COUNTBLANK($M40:$N40)=1,COUNTBLANK($O40:$P40)=1,COUNTBLANK($Q40:$R40)=1,COUNTBLANK($S40:$T40)=1,COUNTBLANK($U40:$V40)=1,COUNTBLANK($W40:$AA40)=4),IF(Data!$B40&lt;&gt;"",Scoring!$U$7)+IF(Data!$C40&lt;&gt;"",Scoring!$U$8)+IF(Data!$D40&lt;&gt;"",Scoring!$U$9)+IF(Data!$E40&lt;&gt;"",Scoring!$U$10)+IF(Data!$F40&lt;&gt;"",Scoring!$U$11)+IF(Data!$G40&lt;&gt;"",Scoring!$U$12)+IF(Data!$H40&lt;&gt;"",Scoring!$U$13)+IF(Data!$I40&lt;&gt;"",Scoring!$U$14)+IF(Data!$J40&lt;&gt;"",Scoring!$U$15)+IF(Data!$K40&lt;&gt;"",Scoring!$U$16)+IF(Data!$L40&lt;&gt;"",Scoring!$U$17)+IF(Data!$M40&lt;&gt;"",Scoring!$U$18)+IF(Data!$N40&lt;&gt;"",Scoring!$U$19)+IF(Data!$O40&lt;&gt;"",Scoring!$U$20)+IF(Data!$P40&lt;&gt;"",Scoring!$U$21)+IF(Data!$Q40&lt;&gt;"",Scoring!$U$22)+IF(Data!$R40&lt;&gt;"",Scoring!$U$23)+IF(Data!$S40&lt;&gt;"",Scoring!$U$24)+IF(Data!T40&lt;&gt;"",Scoring!$U$25)+IF(Data!$U40&lt;&gt;"",Scoring!$U$26)+IF(Data!$V40&lt;&gt;"",Scoring!$U$27)+IF(Data!$W40&lt;&gt;"",Scoring!$U$28)+IF(Data!$X40&lt;&gt;"",Scoring!$U$29)+IF(Data!$Y40&lt;&gt;"",Scoring!$U$30)+IF(Data!$Z40&lt;&gt;"",Scoring!$U$31)+IF(Data!$AA40&lt;&gt;"",Scoring!$U$32),"")</f>
        <v/>
      </c>
      <c r="BK40" s="106" t="str">
        <f>IF(BJ40&lt;&gt;"",LOOKUP(BJ40,Likelihoods!$A$7:$A$107,Likelihoods!S$7:S$107),"")</f>
        <v/>
      </c>
      <c r="BL40" s="8"/>
      <c r="BM40" s="8"/>
      <c r="BN40" s="8"/>
      <c r="BO40" s="8"/>
      <c r="BP40" s="8"/>
      <c r="BQ40" s="8"/>
      <c r="BR40" s="8"/>
      <c r="BS40" s="8"/>
      <c r="BT40" s="8"/>
      <c r="BU40" s="8"/>
      <c r="BV40" s="8"/>
      <c r="BW40" s="8"/>
      <c r="BX40" s="8"/>
      <c r="BY40" s="8"/>
    </row>
    <row r="41" spans="1:77" ht="14.25" x14ac:dyDescent="0.2">
      <c r="A41" s="68"/>
      <c r="B41" s="101"/>
      <c r="C41" s="102"/>
      <c r="D41" s="102"/>
      <c r="E41" s="102"/>
      <c r="F41" s="101"/>
      <c r="G41" s="102"/>
      <c r="H41" s="103"/>
      <c r="I41" s="102"/>
      <c r="J41" s="102"/>
      <c r="K41" s="101"/>
      <c r="L41" s="103"/>
      <c r="M41" s="102"/>
      <c r="N41" s="103"/>
      <c r="O41" s="101"/>
      <c r="P41" s="103"/>
      <c r="Q41" s="102"/>
      <c r="R41" s="102"/>
      <c r="S41" s="101"/>
      <c r="T41" s="103"/>
      <c r="U41" s="101"/>
      <c r="V41" s="103"/>
      <c r="W41" s="102"/>
      <c r="X41" s="102"/>
      <c r="Y41" s="102"/>
      <c r="Z41" s="102"/>
      <c r="AA41" s="102"/>
      <c r="AB41" s="104" t="str">
        <f>IF(AND(COUNTBLANK($B41:$E41)=3,COUNTBLANK($F41:$H41)=2,COUNTBLANK($I41:$J41)=1,COUNTBLANK($K41:$L41)=1,COUNTBLANK($M41:$N41)=1,COUNTBLANK($O41:$P41)=1,COUNTBLANK($Q41:$R41)=1,COUNTBLANK($S41:$T41)=1,COUNTBLANK($U41:$V41)=1,COUNTBLANK($W41:$AA41)=4),IF(Data!$B41&lt;&gt;"",Scoring!$D$7)+IF(Data!$C41&lt;&gt;"",Scoring!$D$8)+IF(Data!$D41&lt;&gt;"",Scoring!$D$9)+IF(Data!$E41&lt;&gt;"",Scoring!$D$10)+IF(Data!$F41&lt;&gt;"",Scoring!$D$11)+IF(Data!$G41&lt;&gt;"",Scoring!$D$12)+IF(Data!$H41&lt;&gt;"",Scoring!$D$13)+IF(Data!$I41&lt;&gt;"",Scoring!$D$14)+IF(Data!$J41&lt;&gt;"",Scoring!$D$15)+IF(Data!$K41&lt;&gt;"",Scoring!$D$16)+IF(Data!$L41&lt;&gt;"",Scoring!$D$17)+IF(Data!$M41&lt;&gt;"",Scoring!$D$18)+IF(Data!$N41&lt;&gt;"",Scoring!$D$19)+IF(Data!$O41&lt;&gt;"",Scoring!$D$20)+IF(Data!$P41&lt;&gt;"",Scoring!$D$21)+IF(Data!$Q41&lt;&gt;"",Scoring!$D$22)+IF(Data!$R41&lt;&gt;"",Scoring!$D$23)+IF(Data!$S41&lt;&gt;"",Scoring!$D$24)+IF(Data!T41&lt;&gt;"",Scoring!$D$25)+IF(Data!$U41&lt;&gt;"",Scoring!$D$26)+IF(Data!$V41&lt;&gt;"",Scoring!$D$27)+IF(Data!$W41&lt;&gt;"",Scoring!$D$28)+IF(Data!$X41&lt;&gt;"",Scoring!$D$29)+IF(Data!$Y41&lt;&gt;"",Scoring!$D$30)+IF(Data!$Z41&lt;&gt;"",Scoring!$D$31)+IF(Data!$AA41&lt;&gt;"",Scoring!$D$32),"")</f>
        <v/>
      </c>
      <c r="AC41" s="105" t="str">
        <f>IF(AB41&lt;&gt;"",LOOKUP(AB41,Likelihoods!$A$7:$A$107,Likelihoods!B$7:B$107),"")</f>
        <v/>
      </c>
      <c r="AD41" s="264" t="str">
        <f>IF(AND(COUNTBLANK($B41:$E41)=3,COUNTBLANK($F41:$H41)=2,COUNTBLANK($I41:$J41)=1,COUNTBLANK($K41:$L41)=1,COUNTBLANK($M41:$N41)=1,COUNTBLANK($O41:$P41)=1,COUNTBLANK($Q41:$R41)=1,COUNTBLANK($S41:$T41)=1,COUNTBLANK($U41:$V41)=1,COUNTBLANK($W41:$AA41)=4),IF(Data!$B41&lt;&gt;"",Scoring!$E$7)+IF(Data!$C41&lt;&gt;"",Scoring!$E$8)+IF(Data!$D41&lt;&gt;"",Scoring!$E$9)+IF(Data!$E41&lt;&gt;"",Scoring!$E$10)+IF(Data!$F41&lt;&gt;"",Scoring!$E$11)+IF(Data!$G41&lt;&gt;"",Scoring!$E$12)+IF(Data!$H41&lt;&gt;"",Scoring!$E$13)+IF(Data!$I41&lt;&gt;"",Scoring!$E$14)+IF(Data!$J41&lt;&gt;"",Scoring!$E$15)+IF(Data!$K41&lt;&gt;"",Scoring!$E$16)+IF(Data!$L41&lt;&gt;"",Scoring!$E$17)+IF(Data!$M41&lt;&gt;"",Scoring!$E$18)+IF(Data!$N41&lt;&gt;"",Scoring!$E$19)+IF(Data!$O41&lt;&gt;"",Scoring!$E$20)+IF(Data!$P41&lt;&gt;"",Scoring!$E$21)+IF(Data!$Q41&lt;&gt;"",Scoring!$E$22)+IF(Data!$R41&lt;&gt;"",Scoring!$E$23)+IF(Data!$S41&lt;&gt;"",Scoring!$E$24)+IF(Data!V41&lt;&gt;"",Scoring!$E$25)+IF(Data!$U41&lt;&gt;"",Scoring!$E$26)+IF(Data!$V41&lt;&gt;"",Scoring!$E$27)+IF(Data!$W41&lt;&gt;"",Scoring!$E$28)+IF(Data!$X41&lt;&gt;"",Scoring!$E$29)+IF(Data!$Y41&lt;&gt;"",Scoring!$E$30)+IF(Data!$Z41&lt;&gt;"",Scoring!$E$31)+IF(Data!$AA41&lt;&gt;"",Scoring!$E$32),"")</f>
        <v/>
      </c>
      <c r="AE41" s="107" t="str">
        <f>IF(AD41&lt;&gt;"",LOOKUP(AD41,Likelihoods!$A$7:$A$107,Likelihoods!C$7:C$107),"")</f>
        <v/>
      </c>
      <c r="AF41" s="108" t="str">
        <f>IF(AND(COUNTBLANK($B41:$E41)=3,COUNTBLANK($F41:$H41)=2,COUNTBLANK($I41:$J41)=1,COUNTBLANK($K41:$L41)=1,COUNTBLANK($M41:$N41)=1,COUNTBLANK($O41:$P41)=1,COUNTBLANK($Q41:$R41)=1,COUNTBLANK($S41:$T41)=1,COUNTBLANK($U41:$V41)=1,COUNTBLANK($W41:$AA41)=4),IF(Data!$B41&lt;&gt;"",Scoring!$F$7)+IF(Data!$C41&lt;&gt;"",Scoring!$F$8)+IF(Data!$D41&lt;&gt;"",Scoring!$F$9)+IF(Data!$E41&lt;&gt;"",Scoring!$F$10)+IF(Data!$F41&lt;&gt;"",Scoring!$F$11)+IF(Data!$G41&lt;&gt;"",Scoring!$F$12)+IF(Data!$H41&lt;&gt;"",Scoring!$F$13)+IF(Data!$I41&lt;&gt;"",Scoring!$F$14)+IF(Data!$J41&lt;&gt;"",Scoring!$F$15)+IF(Data!$K41&lt;&gt;"",Scoring!$F$16)+IF(Data!$L41&lt;&gt;"",Scoring!$F$17)+IF(Data!$M41&lt;&gt;"",Scoring!$F$18)+IF(Data!$N41&lt;&gt;"",Scoring!$F$19)+IF(Data!$O41&lt;&gt;"",Scoring!$F$20)+IF(Data!$P41&lt;&gt;"",Scoring!$F$21)+IF(Data!$Q41&lt;&gt;"",Scoring!$F$22)+IF(Data!$R41&lt;&gt;"",Scoring!$F$23)+IF(Data!$S41&lt;&gt;"",Scoring!$F$24)+IF(Data!T41&lt;&gt;"",Scoring!$F$25)+IF(Data!$U41&lt;&gt;"",Scoring!$F$26)+IF(Data!$V41&lt;&gt;"",Scoring!$F$27)+IF(Data!$W41&lt;&gt;"",Scoring!$F$28)+IF(Data!$X41&lt;&gt;"",Scoring!$F$29)+IF(Data!$Y41&lt;&gt;"",Scoring!$F$30)+IF(Data!$Z41&lt;&gt;"",Scoring!$F$31)+IF(Data!$AA41&lt;&gt;"",Scoring!$F$32),"")</f>
        <v/>
      </c>
      <c r="AG41" s="105" t="str">
        <f>IF(AF41&lt;&gt;"",LOOKUP(AF41,Likelihoods!$A$7:$A$107,Likelihoods!D$7:D$107),"")</f>
        <v/>
      </c>
      <c r="AH41" s="108" t="str">
        <f>IF(AND(COUNTBLANK($B41:$E41)=3,COUNTBLANK($F41:$H41)=2,COUNTBLANK($I41:$J41)=1,COUNTBLANK($K41:$L41)=1,COUNTBLANK($M41:$N41)=1,COUNTBLANK($O41:$P41)=1,COUNTBLANK($Q41:$R41)=1,COUNTBLANK($S41:$T41)=1,COUNTBLANK($U41:$V41)=1,COUNTBLANK($W41:$AA41)=4),IF(Data!$B41&lt;&gt;"",Scoring!$G$7)+IF(Data!$C41&lt;&gt;"",Scoring!$G$8)+IF(Data!$D41&lt;&gt;"",Scoring!$G$9)+IF(Data!$E41&lt;&gt;"",Scoring!$G$10)+IF(Data!$F41&lt;&gt;"",Scoring!$G$11)+IF(Data!$G41&lt;&gt;"",Scoring!$G$12)+IF(Data!$H41&lt;&gt;"",Scoring!$G$13)+IF(Data!$I41&lt;&gt;"",Scoring!$G$14)+IF(Data!$J41&lt;&gt;"",Scoring!$G$15)+IF(Data!$K41&lt;&gt;"",Scoring!$G$16)+IF(Data!$L41&lt;&gt;"",Scoring!$G$17)+IF(Data!$M41&lt;&gt;"",Scoring!$G$18)+IF(Data!$N41&lt;&gt;"",Scoring!$G$19)+IF(Data!$O41&lt;&gt;"",Scoring!$G$20)+IF(Data!$P41&lt;&gt;"",Scoring!$G$21)+IF(Data!$Q41&lt;&gt;"",Scoring!$G$22)+IF(Data!$R41&lt;&gt;"",Scoring!$G$23)+IF(Data!$S41&lt;&gt;"",Scoring!$G$24)+IF(Data!T41&lt;&gt;"",Scoring!$G$25)+IF(Data!$U41&lt;&gt;"",Scoring!$G$26)+IF(Data!$V41&lt;&gt;"",Scoring!$G$27)+IF(Data!$W41&lt;&gt;"",Scoring!$G$28)+IF(Data!$X41&lt;&gt;"",Scoring!$G$29)+IF(Data!$Y41&lt;&gt;"",Scoring!$G$30)+IF(Data!$Z41&lt;&gt;"",Scoring!$G$31)+IF(Data!$AA41&lt;&gt;"",Scoring!$G$32),"")</f>
        <v/>
      </c>
      <c r="AI41" s="106" t="str">
        <f>IF(AH41&lt;&gt;"",LOOKUP(AH41,Likelihoods!$A$7:$A$107,Likelihoods!E$7:E$107),"")</f>
        <v/>
      </c>
      <c r="AJ41" s="104" t="str">
        <f>IF(AND(COUNTBLANK($B41:$E41)=3,COUNTBLANK($F41:$H41)=2,COUNTBLANK($I41:$J41)=1,COUNTBLANK($K41:$L41)=1,COUNTBLANK($M41:$N41)=1,COUNTBLANK($O41:$P41)=1,COUNTBLANK($Q41:$R41)=1,COUNTBLANK($S41:$T41)=1,COUNTBLANK($U41:$V41)=1,COUNTBLANK($W41:$AA41)=4),IF(Data!$B41&lt;&gt;"",Scoring!$H$7)+IF(Data!$C41&lt;&gt;"",Scoring!$H$8)+IF(Data!$D41&lt;&gt;"",Scoring!$H$9)+IF(Data!$E41&lt;&gt;"",Scoring!$H$10)+IF(Data!$F41&lt;&gt;"",Scoring!$H$11)+IF(Data!$G41&lt;&gt;"",Scoring!$H$12)+IF(Data!$H41&lt;&gt;"",Scoring!$H$13)+IF(Data!$I41&lt;&gt;"",Scoring!$H$14)+IF(Data!$J41&lt;&gt;"",Scoring!$H$15)+IF(Data!$K41&lt;&gt;"",Scoring!$H$16)+IF(Data!$L41&lt;&gt;"",Scoring!$H$17)+IF(Data!$M41&lt;&gt;"",Scoring!$H$18)+IF(Data!$N41&lt;&gt;"",Scoring!$H$19)+IF(Data!$O41&lt;&gt;"",Scoring!$H$20)+IF(Data!$P41&lt;&gt;"",Scoring!$H$21)+IF(Data!$Q41&lt;&gt;"",Scoring!$H$22)+IF(Data!$R41&lt;&gt;"",Scoring!$H$23)+IF(Data!$S41&lt;&gt;"",Scoring!$H$24)+IF(Data!T41&lt;&gt;"",Scoring!$H$25)+IF(Data!$U41&lt;&gt;"",Scoring!$H$26)+IF(Data!$V41&lt;&gt;"",Scoring!$H$27)+IF(Data!$W41&lt;&gt;"",Scoring!$H$28)+IF(Data!$X41&lt;&gt;"",Scoring!$H$29)+IF(Data!$Y41&lt;&gt;"",Scoring!$H$30)+IF(Data!$Z41&lt;&gt;"",Scoring!$H$31)+IF(Data!$AA41&lt;&gt;"",Scoring!$H$32),"")</f>
        <v/>
      </c>
      <c r="AK41" s="105" t="str">
        <f>IF(AJ41&lt;&gt;"",LOOKUP(AJ41,Likelihoods!$A$7:$A$107,Likelihoods!F$7:F$107),"")</f>
        <v/>
      </c>
      <c r="AL41" s="102" t="str">
        <f>IF(AND(COUNTBLANK($B41:$E41)=3,COUNTBLANK($F41:$H41)=2,COUNTBLANK($I41:$J41)=1,COUNTBLANK($K41:$L41)=1,COUNTBLANK($M41:$N41)=1,COUNTBLANK($O41:$P41)=1,COUNTBLANK($Q41:$R41)=1,COUNTBLANK($S41:$T41)=1,COUNTBLANK($U41:$V41)=1,COUNTBLANK($W41:$AA41)=4),IF(Data!$B41&lt;&gt;"",Scoring!$I$7)+IF(Data!$C41&lt;&gt;"",Scoring!$I$8)+IF(Data!$D41&lt;&gt;"",Scoring!$I$9)+IF(Data!$E41&lt;&gt;"",Scoring!$I$10)+IF(Data!$F41&lt;&gt;"",Scoring!$I$11)+IF(Data!$G41&lt;&gt;"",Scoring!$I$12)+IF(Data!$H41&lt;&gt;"",Scoring!$I$13)+IF(Data!$I41&lt;&gt;"",Scoring!$I$14)+IF(Data!$J41&lt;&gt;"",Scoring!$I$15)+IF(Data!$K41&lt;&gt;"",Scoring!$I$16)+IF(Data!$L41&lt;&gt;"",Scoring!$I$17)+IF(Data!$M41&lt;&gt;"",Scoring!$I$18)+IF(Data!$N41&lt;&gt;"",Scoring!$I$19)+IF(Data!$O41&lt;&gt;"",Scoring!$I$20)+IF(Data!$P41&lt;&gt;"",Scoring!$I$21)+IF(Data!$Q41&lt;&gt;"",Scoring!$I$22)+IF(Data!$R41&lt;&gt;"",Scoring!$I$23)+IF(Data!$S41&lt;&gt;"",Scoring!$I$24)+IF(Data!T41&lt;&gt;"",Scoring!$I$25)+IF(Data!$U41&lt;&gt;"",Scoring!$I$26)+IF(Data!$V41&lt;&gt;"",Scoring!$I$27)+IF(Data!$W41&lt;&gt;"",Scoring!$I$28)+IF(Data!$X41&lt;&gt;"",Scoring!$I$29)+IF(Data!$Y41&lt;&gt;"",Scoring!$I$30)+IF(Data!$Z41&lt;&gt;"",Scoring!$I$31)+IF(Data!$AA41&lt;&gt;"",Scoring!$I$32),"")</f>
        <v/>
      </c>
      <c r="AM41" s="107" t="str">
        <f>IF(AL41&lt;&gt;"",LOOKUP(AL41,Likelihoods!$A$7:$A$107,Likelihoods!G$7:G$107),"")</f>
        <v/>
      </c>
      <c r="AN41" s="281" t="str">
        <f>IF(AND(COUNTBLANK($B41:$E41)=3,COUNTBLANK($F41:$H41)=2,COUNTBLANK($I41:$J41)=1,COUNTBLANK($K41:$L41)=1,COUNTBLANK($M41:$N41)=1,COUNTBLANK($O41:$P41)=1,COUNTBLANK($Q41:$R41)=1,COUNTBLANK($S41:$T41)=1,COUNTBLANK($U41:$V41)=1,COUNTBLANK($W41:$AA41)=4),IF(Data!$B41&lt;&gt;"",Scoring!$J$7)+IF(Data!$C41&lt;&gt;"",Scoring!$J$8)+IF(Data!$D41&lt;&gt;"",Scoring!$J$9)+IF(Data!$E41&lt;&gt;"",Scoring!$J$10)+IF(Data!$F41&lt;&gt;"",Scoring!$J$11)+IF(Data!$G41&lt;&gt;"",Scoring!$J$12)+IF(Data!$H41&lt;&gt;"",Scoring!$J$13)+IF(Data!$I41&lt;&gt;"",Scoring!$J$14)+IF(Data!$J41&lt;&gt;"",Scoring!$J$15)+IF(Data!$K41&lt;&gt;"",Scoring!$J$16)+IF(Data!$L41&lt;&gt;"",Scoring!$J$17)+IF(Data!$M41&lt;&gt;"",Scoring!$J$18)+IF(Data!$N41&lt;&gt;"",Scoring!$J$19)+IF(Data!$O41&lt;&gt;"",Scoring!$J$20)+IF(Data!$P41&lt;&gt;"",Scoring!$J$21)+IF(Data!$Q41&lt;&gt;"",Scoring!$J$22)+IF(Data!$R41&lt;&gt;"",Scoring!$J$23)+IF(Data!$S41&lt;&gt;"",Scoring!$J$24)+IF(Data!AF41&lt;&gt;"",Scoring!$J$25)+IF(Data!$U41&lt;&gt;"",Scoring!$J$26)+IF(Data!$V41&lt;&gt;"",Scoring!$J$27)+IF(Data!$W41&lt;&gt;"",Scoring!$J$28)+IF(Data!$X41&lt;&gt;"",Scoring!$J$29)+IF(Data!$Y41&lt;&gt;"",Scoring!$J$30)+IF(Data!$Z41&lt;&gt;"",Scoring!$J$31)+IF(Data!$AA41&lt;&gt;"",Scoring!$J$32),"")</f>
        <v/>
      </c>
      <c r="AO41" s="276" t="str">
        <f>IF(AN41&lt;&gt;"",LOOKUP(AN41,Likelihoods!$A$7:$A$107,Likelihoods!H$7:H$107),"")</f>
        <v/>
      </c>
      <c r="AP41" s="264" t="str">
        <f>IF(AND(COUNTBLANK($B41:$E41)=3,COUNTBLANK($F41:$H41)=2,COUNTBLANK($I41:$J41)=1,COUNTBLANK($K41:$L41)=1,COUNTBLANK($M41:$N41)=1,COUNTBLANK($O41:$P41)=1,COUNTBLANK($Q41:$R41)=1,COUNTBLANK($S41:$T41)=1,COUNTBLANK($U41:$V41)=1,COUNTBLANK($W41:$AA41)=4),IF(Data!$B41&lt;&gt;"",Scoring!$K$7)+IF(Data!$C41&lt;&gt;"",Scoring!$K$8)+IF(Data!$D41&lt;&gt;"",Scoring!$K$9)+IF(Data!$E41&lt;&gt;"",Scoring!$K$10)+IF(Data!$F41&lt;&gt;"",Scoring!$K$11)+IF(Data!$G41&lt;&gt;"",Scoring!$K$12)+IF(Data!$H41&lt;&gt;"",Scoring!$K$13)+IF(Data!$I41&lt;&gt;"",Scoring!$K$14)+IF(Data!$J41&lt;&gt;"",Scoring!$K$15)+IF(Data!$K41&lt;&gt;"",Scoring!$K$16)+IF(Data!$L41&lt;&gt;"",Scoring!$K$17)+IF(Data!$M41&lt;&gt;"",Scoring!$K$18)+IF(Data!$N41&lt;&gt;"",Scoring!$K$19)+IF(Data!$O41&lt;&gt;"",Scoring!$K$20)+IF(Data!$P41&lt;&gt;"",Scoring!$K$21)+IF(Data!$Q41&lt;&gt;"",Scoring!$K$22)+IF(Data!$R41&lt;&gt;"",Scoring!$K$23)+IF(Data!$S41&lt;&gt;"",Scoring!$K$24)+IF(Data!AH41&lt;&gt;"",Scoring!$K$25)+IF(Data!$U41&lt;&gt;"",Scoring!$K$26)+IF(Data!$V41&lt;&gt;"",Scoring!$K$27)+IF(Data!$W41&lt;&gt;"",Scoring!$K$28)+IF(Data!$X41&lt;&gt;"",Scoring!$K$29)+IF(Data!$Y41&lt;&gt;"",Scoring!$K$30)+IF(Data!$Z41&lt;&gt;"",Scoring!$K$31)+IF(Data!$AA41&lt;&gt;"",Scoring!$K$32),"")</f>
        <v/>
      </c>
      <c r="AQ41" s="107" t="str">
        <f>IF(AP41&lt;&gt;"",LOOKUP(AP41,Likelihoods!$A$7:$A$107,Likelihoods!I$7:I$107),"")</f>
        <v/>
      </c>
      <c r="AR41" s="281" t="str">
        <f>IF(AND(COUNTBLANK($B41:$E41)=3,COUNTBLANK($F41:$H41)=2,COUNTBLANK($I41:$J41)=1,COUNTBLANK($K41:$L41)=1,COUNTBLANK($M41:$N41)=1,COUNTBLANK($O41:$P41)=1,COUNTBLANK($Q41:$R41)=1,COUNTBLANK($S41:$T41)=1,COUNTBLANK($U41:$V41)=1,COUNTBLANK($W41:$AA41)=4),IF(Data!$B41&lt;&gt;"",Scoring!$L$7)+IF(Data!$C41&lt;&gt;"",Scoring!$L$8)+IF(Data!$D41&lt;&gt;"",Scoring!$L$9)+IF(Data!$E41&lt;&gt;"",Scoring!$L$10)+IF(Data!$F41&lt;&gt;"",Scoring!$L$11)+IF(Data!$G41&lt;&gt;"",Scoring!$L$12)+IF(Data!$H41&lt;&gt;"",Scoring!$L$13)+IF(Data!$I41&lt;&gt;"",Scoring!$L$14)+IF(Data!$J41&lt;&gt;"",Scoring!$L$15)+IF(Data!$K41&lt;&gt;"",Scoring!$L$16)+IF(Data!$L41&lt;&gt;"",Scoring!$L$17)+IF(Data!$M41&lt;&gt;"",Scoring!$L$18)+IF(Data!$N41&lt;&gt;"",Scoring!$L$19)+IF(Data!$O41&lt;&gt;"",Scoring!$L$20)+IF(Data!$P41&lt;&gt;"",Scoring!$L$21)+IF(Data!$Q41&lt;&gt;"",Scoring!$L$22)+IF(Data!$R41&lt;&gt;"",Scoring!$L$23)+IF(Data!$S41&lt;&gt;"",Scoring!$L$24)+IF(Data!AJ41&lt;&gt;"",Scoring!$L$25)+IF(Data!$U41&lt;&gt;"",Scoring!$L$26)+IF(Data!$V41&lt;&gt;"",Scoring!$L$27)+IF(Data!$W41&lt;&gt;"",Scoring!$L$28)+IF(Data!$X41&lt;&gt;"",Scoring!$L$29)+IF(Data!$Y41&lt;&gt;"",Scoring!$L$30)+IF(Data!$Z41&lt;&gt;"",Scoring!$L$31)+IF(Data!$AA41&lt;&gt;"",Scoring!$L$32),"")</f>
        <v/>
      </c>
      <c r="AS41" s="105" t="str">
        <f>IF(AR41&lt;&gt;"",LOOKUP(AR41,Likelihoods!$A$7:$A$107,Likelihoods!J$7:J$107),"")</f>
        <v/>
      </c>
      <c r="AT41" s="108" t="str">
        <f>IF(AND(COUNTBLANK($B41:$E41)=3,COUNTBLANK($F41:$H41)=2,COUNTBLANK($I41:$J41)=1,COUNTBLANK($K41:$L41)=1,COUNTBLANK($M41:$N41)=1,COUNTBLANK($O41:$P41)=1,COUNTBLANK($Q41:$R41)=1,COUNTBLANK($S41:$T41)=1,COUNTBLANK($U41:$V41)=1,COUNTBLANK($W41:$AA41)=4),IF(Data!$B41&lt;&gt;"",Scoring!$M$7)+IF(Data!$C41&lt;&gt;"",Scoring!$M$8)+IF(Data!$D41&lt;&gt;"",Scoring!$M$9)+IF(Data!$E41&lt;&gt;"",Scoring!$M$10)+IF(Data!$F41&lt;&gt;"",Scoring!$M$11)+IF(Data!$G41&lt;&gt;"",Scoring!$M$12)+IF(Data!$H41&lt;&gt;"",Scoring!$M$13)+IF(Data!$I41&lt;&gt;"",Scoring!$M$14)+IF(Data!$J41&lt;&gt;"",Scoring!$M$15)+IF(Data!$K41&lt;&gt;"",Scoring!$M$16)+IF(Data!$L41&lt;&gt;"",Scoring!$M$17)+IF(Data!$M41&lt;&gt;"",Scoring!$M$18)+IF(Data!$N41&lt;&gt;"",Scoring!$M$19)+IF(Data!$O41&lt;&gt;"",Scoring!$M$20)+IF(Data!$P41&lt;&gt;"",Scoring!$M$21)+IF(Data!$Q41&lt;&gt;"",Scoring!$M$22)+IF(Data!$R41&lt;&gt;"",Scoring!$M$23)+IF(Data!$S41&lt;&gt;"",Scoring!$M$24)+IF(Data!T41&lt;&gt;"",Scoring!$M$25)+IF(Data!$U41&lt;&gt;"",Scoring!$M$26)+IF(Data!$V41&lt;&gt;"",Scoring!$M$27)+IF(Data!$W41&lt;&gt;"",Scoring!$M$28)+IF(Data!$X41&lt;&gt;"",Scoring!$M$29)+IF(Data!$Y41&lt;&gt;"",Scoring!$M$30)+IF(Data!$Z41&lt;&gt;"",Scoring!$M$31)+IF(Data!$AA41&lt;&gt;"",Scoring!$M$32),"")</f>
        <v/>
      </c>
      <c r="AU41" s="105" t="str">
        <f>IF(AT41&lt;&gt;"",LOOKUP(AT41,Likelihoods!$A$7:$A$107,Likelihoods!K$7:K$107),"")</f>
        <v/>
      </c>
      <c r="AV41" s="108" t="str">
        <f>IF(AND(COUNTBLANK($B41:$E41)=3,COUNTBLANK($F41:$H41)=2,COUNTBLANK($I41:$J41)=1,COUNTBLANK($K41:$L41)=1,COUNTBLANK($M41:$N41)=1,COUNTBLANK($O41:$P41)=1,COUNTBLANK($Q41:$R41)=1,COUNTBLANK($S41:$T41)=1,COUNTBLANK($U41:$V41)=1,COUNTBLANK($W41:$AA41)=4),IF(Data!$B41&lt;&gt;"",Scoring!$N$7)+IF(Data!$C41&lt;&gt;"",Scoring!$N$8)+IF(Data!$D41&lt;&gt;"",Scoring!$N$9)+IF(Data!$E41&lt;&gt;"",Scoring!$N$10)+IF(Data!$F41&lt;&gt;"",Scoring!$N$11)+IF(Data!$G41&lt;&gt;"",Scoring!$N$12)+IF(Data!$H41&lt;&gt;"",Scoring!$N$13)+IF(Data!$I41&lt;&gt;"",Scoring!$N$14)+IF(Data!$J41&lt;&gt;"",Scoring!$N$15)+IF(Data!$K41&lt;&gt;"",Scoring!$N$16)+IF(Data!$L41&lt;&gt;"",Scoring!$N$17)+IF(Data!$M41&lt;&gt;"",Scoring!$N$18)+IF(Data!$N41&lt;&gt;"",Scoring!$N$19)+IF(Data!$O41&lt;&gt;"",Scoring!$N$20)+IF(Data!$P41&lt;&gt;"",Scoring!$N$21)+IF(Data!$Q41&lt;&gt;"",Scoring!$N$22)+IF(Data!$R41&lt;&gt;"",Scoring!$N$23)+IF(Data!$S41&lt;&gt;"",Scoring!$N$24)+IF(Data!T41&lt;&gt;"",Scoring!$N$25)+IF(Data!$U41&lt;&gt;"",Scoring!$N$26)+IF(Data!$V41&lt;&gt;"",Scoring!$N$27)+IF(Data!$W41&lt;&gt;"",Scoring!$N$28)+IF(Data!$X41&lt;&gt;"",Scoring!$N$29)+IF(Data!$Y41&lt;&gt;"",Scoring!$N$30)+IF(Data!$Z41&lt;&gt;"",Scoring!$N$31)+IF(Data!$AA41&lt;&gt;"",Scoring!$N$32),"")</f>
        <v/>
      </c>
      <c r="AW41" s="106" t="str">
        <f>IF(AV41&lt;&gt;"",LOOKUP(AV41,Likelihoods!$A$7:$A$107,Likelihoods!L$7:L$107),"")</f>
        <v/>
      </c>
      <c r="AX41" s="104" t="str">
        <f>IF(AND(COUNTBLANK($B41:$E41)=3,COUNTBLANK($F41:$H41)=2,COUNTBLANK($I41:$J41)=1,COUNTBLANK($K41:$L41)=1,COUNTBLANK($M41:$N41)=1,COUNTBLANK($O41:$P41)=1,COUNTBLANK($Q41:$R41)=1,COUNTBLANK($S41:$T41)=1,COUNTBLANK($U41:$V41)=1,COUNTBLANK($W41:$AA41)=4),IF(Data!$B41&lt;&gt;"",Scoring!$O$7)+IF(Data!$C41&lt;&gt;"",Scoring!$O$8)+IF(Data!$D41&lt;&gt;"",Scoring!$O$9)+IF(Data!$E41&lt;&gt;"",Scoring!$O$10)+IF(Data!$F41&lt;&gt;"",Scoring!$O$11)+IF(Data!$G41&lt;&gt;"",Scoring!$O$12)+IF(Data!$H41&lt;&gt;"",Scoring!$O$13)+IF(Data!$I41&lt;&gt;"",Scoring!$O$14)+IF(Data!$J41&lt;&gt;"",Scoring!$O$15)+IF(Data!$K41&lt;&gt;"",Scoring!$O$16)+IF(Data!$L41&lt;&gt;"",Scoring!$O$17)+IF(Data!$M41&lt;&gt;"",Scoring!$O$18)+IF(Data!$N41&lt;&gt;"",Scoring!$O$19)+IF(Data!$O41&lt;&gt;"",Scoring!$O$20)+IF(Data!$P41&lt;&gt;"",Scoring!$O$21)+IF(Data!$Q41&lt;&gt;"",Scoring!$O$22)+IF(Data!$R41&lt;&gt;"",Scoring!$O$23)+IF(Data!$S41&lt;&gt;"",Scoring!$O$24)+IF(Data!T41&lt;&gt;"",Scoring!$O$25)+IF(Data!$U41&lt;&gt;"",Scoring!$O$26)+IF(Data!$V41&lt;&gt;"",Scoring!$O$27)+IF(Data!$W41&lt;&gt;"",Scoring!$O$28)+IF(Data!$X41&lt;&gt;"",Scoring!$O$29)+IF(Data!$Y41&lt;&gt;"",Scoring!$O$30)+IF(Data!$Z41&lt;&gt;"",Scoring!$O$31)+IF(Data!$AA41&lt;&gt;"",Scoring!$O$32),"")</f>
        <v/>
      </c>
      <c r="AY41" s="107" t="str">
        <f>IF(AX41&lt;&gt;"",LOOKUP(AX41,Likelihoods!$A$7:$A$107,Likelihoods!M$7:M$107),"")</f>
        <v/>
      </c>
      <c r="AZ41" s="108" t="str">
        <f>IF(AND(COUNTBLANK($B41:$E41)=3,COUNTBLANK($F41:$H41)=2,COUNTBLANK($I41:$J41)=1,COUNTBLANK($K41:$L41)=1,COUNTBLANK($M41:$N41)=1,COUNTBLANK($O41:$P41)=1,COUNTBLANK($Q41:$R41)=1,COUNTBLANK($S41:$T41)=1,COUNTBLANK($U41:$V41)=1,COUNTBLANK($W41:$AA41)=4),IF(Data!$B41&lt;&gt;"",Scoring!$P$7)+IF(Data!$C41&lt;&gt;"",Scoring!$P$8)+IF(Data!$D41&lt;&gt;"",Scoring!$P$9)+IF(Data!$E41&lt;&gt;"",Scoring!$P$10)+IF(Data!$F41&lt;&gt;"",Scoring!$P$11)+IF(Data!$G41&lt;&gt;"",Scoring!$P$12)+IF(Data!$H41&lt;&gt;"",Scoring!$P$13)+IF(Data!$I41&lt;&gt;"",Scoring!$P$14)+IF(Data!$J41&lt;&gt;"",Scoring!$P$15)+IF(Data!$K41&lt;&gt;"",Scoring!$P$16)+IF(Data!$L41&lt;&gt;"",Scoring!$P$17)+IF(Data!$M41&lt;&gt;"",Scoring!$P$18)+IF(Data!$N41&lt;&gt;"",Scoring!$P$19)+IF(Data!$O41&lt;&gt;"",Scoring!$P$20)+IF(Data!$P41&lt;&gt;"",Scoring!$P$21)+IF(Data!$Q41&lt;&gt;"",Scoring!$P$22)+IF(Data!$R41&lt;&gt;"",Scoring!$P$23)+IF(Data!$S41&lt;&gt;"",Scoring!$P$24)+IF(Data!T41&lt;&gt;"",Scoring!$P$25)+IF(Data!$U41&lt;&gt;"",Scoring!$P$26)+IF(Data!$V41&lt;&gt;"",Scoring!$P$27)+IF(Data!$W41&lt;&gt;"",Scoring!$P$28)+IF(Data!$X41&lt;&gt;"",Scoring!$P$29)+IF(Data!$Y41&lt;&gt;"",Scoring!$P$30)+IF(Data!$Z41&lt;&gt;"",Scoring!$P$31)+IF(Data!$AA41&lt;&gt;"",Scoring!$P$32),"")</f>
        <v/>
      </c>
      <c r="BA41" s="105" t="str">
        <f>IF(AZ41&lt;&gt;"",LOOKUP(AZ41,Likelihoods!$A$7:$A$107,Likelihoods!N$7:N$107),"")</f>
        <v/>
      </c>
      <c r="BB41" s="102" t="str">
        <f>IF(AND(COUNTBLANK($B41:$E41)=3,COUNTBLANK($F41:$H41)=2,COUNTBLANK($I41:$J41)=1,COUNTBLANK($K41:$L41)=1,COUNTBLANK($M41:$N41)=1,COUNTBLANK($O41:$P41)=1,COUNTBLANK($Q41:$R41)=1,COUNTBLANK($S41:$T41)=1,COUNTBLANK($U41:$V41)=1,COUNTBLANK($W41:$AA41)=4),IF(Data!$B41&lt;&gt;"",Scoring!$Q$7)+IF(Data!$C41&lt;&gt;"",Scoring!$Q$8)+IF(Data!$D41&lt;&gt;"",Scoring!$Q$9)+IF(Data!$E41&lt;&gt;"",Scoring!$Q$10)+IF(Data!$F41&lt;&gt;"",Scoring!$Q$11)+IF(Data!$G41&lt;&gt;"",Scoring!$Q$12)+IF(Data!$H41&lt;&gt;"",Scoring!$Q$13)+IF(Data!$I41&lt;&gt;"",Scoring!$Q$14)+IF(Data!$J41&lt;&gt;"",Scoring!$Q$15)+IF(Data!$K41&lt;&gt;"",Scoring!$Q$16)+IF(Data!$L41&lt;&gt;"",Scoring!$Q$17)+IF(Data!$M41&lt;&gt;"",Scoring!$Q$18)+IF(Data!$N41&lt;&gt;"",Scoring!$Q$19)+IF(Data!$O41&lt;&gt;"",Scoring!$Q$20)+IF(Data!$P41&lt;&gt;"",Scoring!$Q$21)+IF(Data!$Q41&lt;&gt;"",Scoring!$Q$22)+IF(Data!$R41&lt;&gt;"",Scoring!$Q$23)+IF(Data!$S41&lt;&gt;"",Scoring!$Q$24)+IF(Data!T41&lt;&gt;"",Scoring!$Q$25)+IF(Data!$U41&lt;&gt;"",Scoring!$Q$26)+IF(Data!$V41&lt;&gt;"",Scoring!$Q$27)+IF(Data!$W41&lt;&gt;"",Scoring!$Q$28)+IF(Data!$X41&lt;&gt;"",Scoring!$Q$29)+IF(Data!$Y41&lt;&gt;"",Scoring!$Q$30)+IF(Data!$Z41&lt;&gt;"",Scoring!$Q$31)+IF(Data!$AA41&lt;&gt;"",Scoring!$Q$32),"")</f>
        <v/>
      </c>
      <c r="BC41" s="107" t="str">
        <f>IF(BB41&lt;&gt;"",LOOKUP(BB41,Likelihoods!$A$7:$A$107,Likelihoods!O$7:O$107),"")</f>
        <v/>
      </c>
      <c r="BD41" s="104" t="str">
        <f>IF(AND(COUNTBLANK($B41:$E41)=3,COUNTBLANK($F41:$H41)=2,COUNTBLANK($I41:$J41)=1,COUNTBLANK($K41:$L41)=1,COUNTBLANK($M41:$N41)=1,COUNTBLANK($O41:$P41)=1,COUNTBLANK($Q41:$R41)=1,COUNTBLANK($S41:$T41)=1,COUNTBLANK($U41:$V41)=1,COUNTBLANK($W41:$AA41)=4),IF(Data!$B41&lt;&gt;"",Scoring!$R$7)+IF(Data!$C41&lt;&gt;"",Scoring!$R$8)+IF(Data!$D41&lt;&gt;"",Scoring!$R$9)+IF(Data!$E41&lt;&gt;"",Scoring!$R$10)+IF(Data!$F41&lt;&gt;"",Scoring!$R$11)+IF(Data!$G41&lt;&gt;"",Scoring!$R$12)+IF(Data!$H41&lt;&gt;"",Scoring!$R$13)+IF(Data!$I41&lt;&gt;"",Scoring!$R$14)+IF(Data!$J41&lt;&gt;"",Scoring!$R$15)+IF(Data!$K41&lt;&gt;"",Scoring!$R$16)+IF(Data!$L41&lt;&gt;"",Scoring!$R$17)+IF(Data!$M41&lt;&gt;"",Scoring!$R$18)+IF(Data!$N41&lt;&gt;"",Scoring!$R$19)+IF(Data!$O41&lt;&gt;"",Scoring!$R$20)+IF(Data!$P41&lt;&gt;"",Scoring!$R$21)+IF(Data!$Q41&lt;&gt;"",Scoring!$R$22)+IF(Data!$R41&lt;&gt;"",Scoring!$R$23)+IF(Data!$S41&lt;&gt;"",Scoring!$R$24)+IF(Data!T41&lt;&gt;"",Scoring!$R$25)+IF(Data!$U41&lt;&gt;"",Scoring!$R$26)+IF(Data!$V41&lt;&gt;"",Scoring!$R$27)+IF(Data!$W41&lt;&gt;"",Scoring!$R$28)+IF(Data!$X41&lt;&gt;"",Scoring!$R$29)+IF(Data!$Y41&lt;&gt;"",Scoring!$R$30)+IF(Data!$Z41&lt;&gt;"",Scoring!$R$31)+IF(Data!$AA41&lt;&gt;"",Scoring!$R$32),"")</f>
        <v/>
      </c>
      <c r="BE41" s="105" t="str">
        <f>IF(BD41&lt;&gt;"",LOOKUP(BD41,Likelihoods!$A$7:$A$107,Likelihoods!P$7:P$107),"")</f>
        <v/>
      </c>
      <c r="BF41" s="102" t="str">
        <f>IF(AND(COUNTBLANK($B41:$E41)=3,COUNTBLANK($F41:$H41)=2,COUNTBLANK($I41:$J41)=1,COUNTBLANK($K41:$L41)=1,COUNTBLANK($M41:$N41)=1,COUNTBLANK($O41:$P41)=1,COUNTBLANK($Q41:$R41)=1,COUNTBLANK($S41:$T41)=1,COUNTBLANK($U41:$V41)=1,COUNTBLANK($W41:$AA41)=4),IF(Data!$B41&lt;&gt;"",Scoring!$S$7)+IF(Data!$C41&lt;&gt;"",Scoring!$S$8)+IF(Data!$D41&lt;&gt;"",Scoring!$S$9)+IF(Data!$E41&lt;&gt;"",Scoring!$S$10)+IF(Data!$F41&lt;&gt;"",Scoring!$S$11)+IF(Data!$G41&lt;&gt;"",Scoring!$S$12)+IF(Data!$H41&lt;&gt;"",Scoring!$S$13)+IF(Data!$I41&lt;&gt;"",Scoring!$S$14)+IF(Data!$J41&lt;&gt;"",Scoring!$S$15)+IF(Data!$K41&lt;&gt;"",Scoring!$S$16)+IF(Data!$L41&lt;&gt;"",Scoring!$S$17)+IF(Data!$M41&lt;&gt;"",Scoring!$S$18)+IF(Data!$N41&lt;&gt;"",Scoring!$S$19)+IF(Data!$O41&lt;&gt;"",Scoring!$S$20)+IF(Data!$P41&lt;&gt;"",Scoring!$S$21)+IF(Data!$Q41&lt;&gt;"",Scoring!$S$22)+IF(Data!$R41&lt;&gt;"",Scoring!$S$23)+IF(Data!$S41&lt;&gt;"",Scoring!$S$24)+IF(Data!T41&lt;&gt;"",Scoring!$S$25)+IF(Data!$U41&lt;&gt;"",Scoring!$S$26)+IF(Data!$V41&lt;&gt;"",Scoring!$S$27)+IF(Data!$W41&lt;&gt;"",Scoring!$S$28)+IF(Data!$X41&lt;&gt;"",Scoring!$S$29)+IF(Data!$Y41&lt;&gt;"",Scoring!$S$30)+IF(Data!$Z41&lt;&gt;"",Scoring!$S$31)+IF(Data!$AA41&lt;&gt;"",Scoring!$S$32),"")</f>
        <v/>
      </c>
      <c r="BG41" s="107" t="str">
        <f>IF(BF41&lt;&gt;"",LOOKUP(BF41,Likelihoods!$A$7:$A$107,Likelihoods!Q$7:Q$107),"")</f>
        <v/>
      </c>
      <c r="BH41" s="108" t="str">
        <f>IF(AND(COUNTBLANK($B41:$E41)=3,COUNTBLANK($F41:$H41)=2,COUNTBLANK($I41:$J41)=1,COUNTBLANK($K41:$L41)=1,COUNTBLANK($M41:$N41)=1,COUNTBLANK($O41:$P41)=1,COUNTBLANK($Q41:$R41)=1,COUNTBLANK($S41:$T41)=1,COUNTBLANK($U41:$V41)=1,COUNTBLANK($W41:$AA41)=4),IF(Data!$B41&lt;&gt;"",Scoring!$T$7)+IF(Data!$C41&lt;&gt;"",Scoring!$T$8)+IF(Data!$D41&lt;&gt;"",Scoring!$T$9)+IF(Data!$E41&lt;&gt;"",Scoring!$T$10)+IF(Data!$F41&lt;&gt;"",Scoring!$T$11)+IF(Data!$G41&lt;&gt;"",Scoring!$T$12)+IF(Data!$H41&lt;&gt;"",Scoring!$T$13)+IF(Data!$I41&lt;&gt;"",Scoring!$T$14)+IF(Data!$J41&lt;&gt;"",Scoring!$T$15)+IF(Data!$K41&lt;&gt;"",Scoring!$T$16)+IF(Data!$L41&lt;&gt;"",Scoring!$T$17)+IF(Data!$M41&lt;&gt;"",Scoring!$T$18)+IF(Data!$N41&lt;&gt;"",Scoring!$T$19)+IF(Data!$O41&lt;&gt;"",Scoring!$T$20)+IF(Data!$P41&lt;&gt;"",Scoring!$T$21)+IF(Data!$Q41&lt;&gt;"",Scoring!$T$22)+IF(Data!$R41&lt;&gt;"",Scoring!$T$23)+IF(Data!$S41&lt;&gt;"",Scoring!$T$24)+IF(Data!T41&lt;&gt;"",Scoring!$T$25)+IF(Data!$U41&lt;&gt;"",Scoring!$T$26)+IF(Data!$V41&lt;&gt;"",Scoring!$T$27)+IF(Data!$W41&lt;&gt;"",Scoring!$T$28)+IF(Data!$X41&lt;&gt;"",Scoring!$T$29)+IF(Data!$Y41&lt;&gt;"",Scoring!$T$30)+IF(Data!$Z41&lt;&gt;"",Scoring!$T$31)+IF(Data!$AA41&lt;&gt;"",Scoring!$T$32),"")</f>
        <v/>
      </c>
      <c r="BI41" s="105" t="str">
        <f>IF(BH41&lt;&gt;"",LOOKUP(BH41,Likelihoods!$A$7:$A$107,Likelihoods!R$7:R$107),"")</f>
        <v/>
      </c>
      <c r="BJ41" s="108" t="str">
        <f>IF(AND(COUNTBLANK($B41:$E41)=3,COUNTBLANK($F41:$H41)=2,COUNTBLANK($I41:$J41)=1,COUNTBLANK($K41:$L41)=1,COUNTBLANK($M41:$N41)=1,COUNTBLANK($O41:$P41)=1,COUNTBLANK($Q41:$R41)=1,COUNTBLANK($S41:$T41)=1,COUNTBLANK($U41:$V41)=1,COUNTBLANK($W41:$AA41)=4),IF(Data!$B41&lt;&gt;"",Scoring!$U$7)+IF(Data!$C41&lt;&gt;"",Scoring!$U$8)+IF(Data!$D41&lt;&gt;"",Scoring!$U$9)+IF(Data!$E41&lt;&gt;"",Scoring!$U$10)+IF(Data!$F41&lt;&gt;"",Scoring!$U$11)+IF(Data!$G41&lt;&gt;"",Scoring!$U$12)+IF(Data!$H41&lt;&gt;"",Scoring!$U$13)+IF(Data!$I41&lt;&gt;"",Scoring!$U$14)+IF(Data!$J41&lt;&gt;"",Scoring!$U$15)+IF(Data!$K41&lt;&gt;"",Scoring!$U$16)+IF(Data!$L41&lt;&gt;"",Scoring!$U$17)+IF(Data!$M41&lt;&gt;"",Scoring!$U$18)+IF(Data!$N41&lt;&gt;"",Scoring!$U$19)+IF(Data!$O41&lt;&gt;"",Scoring!$U$20)+IF(Data!$P41&lt;&gt;"",Scoring!$U$21)+IF(Data!$Q41&lt;&gt;"",Scoring!$U$22)+IF(Data!$R41&lt;&gt;"",Scoring!$U$23)+IF(Data!$S41&lt;&gt;"",Scoring!$U$24)+IF(Data!T41&lt;&gt;"",Scoring!$U$25)+IF(Data!$U41&lt;&gt;"",Scoring!$U$26)+IF(Data!$V41&lt;&gt;"",Scoring!$U$27)+IF(Data!$W41&lt;&gt;"",Scoring!$U$28)+IF(Data!$X41&lt;&gt;"",Scoring!$U$29)+IF(Data!$Y41&lt;&gt;"",Scoring!$U$30)+IF(Data!$Z41&lt;&gt;"",Scoring!$U$31)+IF(Data!$AA41&lt;&gt;"",Scoring!$U$32),"")</f>
        <v/>
      </c>
      <c r="BK41" s="106" t="str">
        <f>IF(BJ41&lt;&gt;"",LOOKUP(BJ41,Likelihoods!$A$7:$A$107,Likelihoods!S$7:S$107),"")</f>
        <v/>
      </c>
      <c r="BL41" s="8"/>
      <c r="BM41" s="8"/>
      <c r="BN41" s="8"/>
      <c r="BO41" s="8"/>
      <c r="BP41" s="8"/>
      <c r="BQ41" s="8"/>
      <c r="BR41" s="8"/>
      <c r="BS41" s="8"/>
      <c r="BT41" s="8"/>
      <c r="BU41" s="8"/>
      <c r="BV41" s="8"/>
      <c r="BW41" s="8"/>
      <c r="BX41" s="8"/>
      <c r="BY41" s="8"/>
    </row>
    <row r="42" spans="1:77" ht="14.25" x14ac:dyDescent="0.2">
      <c r="A42" s="68"/>
      <c r="B42" s="101"/>
      <c r="C42" s="102"/>
      <c r="D42" s="102"/>
      <c r="E42" s="102"/>
      <c r="F42" s="101"/>
      <c r="G42" s="102"/>
      <c r="H42" s="103"/>
      <c r="I42" s="102"/>
      <c r="J42" s="102"/>
      <c r="K42" s="101"/>
      <c r="L42" s="103"/>
      <c r="M42" s="102"/>
      <c r="N42" s="103"/>
      <c r="O42" s="101"/>
      <c r="P42" s="103"/>
      <c r="Q42" s="102"/>
      <c r="R42" s="102"/>
      <c r="S42" s="101"/>
      <c r="T42" s="103"/>
      <c r="U42" s="101"/>
      <c r="V42" s="103"/>
      <c r="W42" s="102"/>
      <c r="X42" s="102"/>
      <c r="Y42" s="102"/>
      <c r="Z42" s="102"/>
      <c r="AA42" s="102"/>
      <c r="AB42" s="104" t="str">
        <f>IF(AND(COUNTBLANK($B42:$E42)=3,COUNTBLANK($F42:$H42)=2,COUNTBLANK($I42:$J42)=1,COUNTBLANK($K42:$L42)=1,COUNTBLANK($M42:$N42)=1,COUNTBLANK($O42:$P42)=1,COUNTBLANK($Q42:$R42)=1,COUNTBLANK($S42:$T42)=1,COUNTBLANK($U42:$V42)=1,COUNTBLANK($W42:$AA42)=4),IF(Data!$B42&lt;&gt;"",Scoring!$D$7)+IF(Data!$C42&lt;&gt;"",Scoring!$D$8)+IF(Data!$D42&lt;&gt;"",Scoring!$D$9)+IF(Data!$E42&lt;&gt;"",Scoring!$D$10)+IF(Data!$F42&lt;&gt;"",Scoring!$D$11)+IF(Data!$G42&lt;&gt;"",Scoring!$D$12)+IF(Data!$H42&lt;&gt;"",Scoring!$D$13)+IF(Data!$I42&lt;&gt;"",Scoring!$D$14)+IF(Data!$J42&lt;&gt;"",Scoring!$D$15)+IF(Data!$K42&lt;&gt;"",Scoring!$D$16)+IF(Data!$L42&lt;&gt;"",Scoring!$D$17)+IF(Data!$M42&lt;&gt;"",Scoring!$D$18)+IF(Data!$N42&lt;&gt;"",Scoring!$D$19)+IF(Data!$O42&lt;&gt;"",Scoring!$D$20)+IF(Data!$P42&lt;&gt;"",Scoring!$D$21)+IF(Data!$Q42&lt;&gt;"",Scoring!$D$22)+IF(Data!$R42&lt;&gt;"",Scoring!$D$23)+IF(Data!$S42&lt;&gt;"",Scoring!$D$24)+IF(Data!T42&lt;&gt;"",Scoring!$D$25)+IF(Data!$U42&lt;&gt;"",Scoring!$D$26)+IF(Data!$V42&lt;&gt;"",Scoring!$D$27)+IF(Data!$W42&lt;&gt;"",Scoring!$D$28)+IF(Data!$X42&lt;&gt;"",Scoring!$D$29)+IF(Data!$Y42&lt;&gt;"",Scoring!$D$30)+IF(Data!$Z42&lt;&gt;"",Scoring!$D$31)+IF(Data!$AA42&lt;&gt;"",Scoring!$D$32),"")</f>
        <v/>
      </c>
      <c r="AC42" s="105" t="str">
        <f>IF(AB42&lt;&gt;"",LOOKUP(AB42,Likelihoods!$A$7:$A$107,Likelihoods!B$7:B$107),"")</f>
        <v/>
      </c>
      <c r="AD42" s="264" t="str">
        <f>IF(AND(COUNTBLANK($B42:$E42)=3,COUNTBLANK($F42:$H42)=2,COUNTBLANK($I42:$J42)=1,COUNTBLANK($K42:$L42)=1,COUNTBLANK($M42:$N42)=1,COUNTBLANK($O42:$P42)=1,COUNTBLANK($Q42:$R42)=1,COUNTBLANK($S42:$T42)=1,COUNTBLANK($U42:$V42)=1,COUNTBLANK($W42:$AA42)=4),IF(Data!$B42&lt;&gt;"",Scoring!$E$7)+IF(Data!$C42&lt;&gt;"",Scoring!$E$8)+IF(Data!$D42&lt;&gt;"",Scoring!$E$9)+IF(Data!$E42&lt;&gt;"",Scoring!$E$10)+IF(Data!$F42&lt;&gt;"",Scoring!$E$11)+IF(Data!$G42&lt;&gt;"",Scoring!$E$12)+IF(Data!$H42&lt;&gt;"",Scoring!$E$13)+IF(Data!$I42&lt;&gt;"",Scoring!$E$14)+IF(Data!$J42&lt;&gt;"",Scoring!$E$15)+IF(Data!$K42&lt;&gt;"",Scoring!$E$16)+IF(Data!$L42&lt;&gt;"",Scoring!$E$17)+IF(Data!$M42&lt;&gt;"",Scoring!$E$18)+IF(Data!$N42&lt;&gt;"",Scoring!$E$19)+IF(Data!$O42&lt;&gt;"",Scoring!$E$20)+IF(Data!$P42&lt;&gt;"",Scoring!$E$21)+IF(Data!$Q42&lt;&gt;"",Scoring!$E$22)+IF(Data!$R42&lt;&gt;"",Scoring!$E$23)+IF(Data!$S42&lt;&gt;"",Scoring!$E$24)+IF(Data!V42&lt;&gt;"",Scoring!$E$25)+IF(Data!$U42&lt;&gt;"",Scoring!$E$26)+IF(Data!$V42&lt;&gt;"",Scoring!$E$27)+IF(Data!$W42&lt;&gt;"",Scoring!$E$28)+IF(Data!$X42&lt;&gt;"",Scoring!$E$29)+IF(Data!$Y42&lt;&gt;"",Scoring!$E$30)+IF(Data!$Z42&lt;&gt;"",Scoring!$E$31)+IF(Data!$AA42&lt;&gt;"",Scoring!$E$32),"")</f>
        <v/>
      </c>
      <c r="AE42" s="107" t="str">
        <f>IF(AD42&lt;&gt;"",LOOKUP(AD42,Likelihoods!$A$7:$A$107,Likelihoods!C$7:C$107),"")</f>
        <v/>
      </c>
      <c r="AF42" s="108" t="str">
        <f>IF(AND(COUNTBLANK($B42:$E42)=3,COUNTBLANK($F42:$H42)=2,COUNTBLANK($I42:$J42)=1,COUNTBLANK($K42:$L42)=1,COUNTBLANK($M42:$N42)=1,COUNTBLANK($O42:$P42)=1,COUNTBLANK($Q42:$R42)=1,COUNTBLANK($S42:$T42)=1,COUNTBLANK($U42:$V42)=1,COUNTBLANK($W42:$AA42)=4),IF(Data!$B42&lt;&gt;"",Scoring!$F$7)+IF(Data!$C42&lt;&gt;"",Scoring!$F$8)+IF(Data!$D42&lt;&gt;"",Scoring!$F$9)+IF(Data!$E42&lt;&gt;"",Scoring!$F$10)+IF(Data!$F42&lt;&gt;"",Scoring!$F$11)+IF(Data!$G42&lt;&gt;"",Scoring!$F$12)+IF(Data!$H42&lt;&gt;"",Scoring!$F$13)+IF(Data!$I42&lt;&gt;"",Scoring!$F$14)+IF(Data!$J42&lt;&gt;"",Scoring!$F$15)+IF(Data!$K42&lt;&gt;"",Scoring!$F$16)+IF(Data!$L42&lt;&gt;"",Scoring!$F$17)+IF(Data!$M42&lt;&gt;"",Scoring!$F$18)+IF(Data!$N42&lt;&gt;"",Scoring!$F$19)+IF(Data!$O42&lt;&gt;"",Scoring!$F$20)+IF(Data!$P42&lt;&gt;"",Scoring!$F$21)+IF(Data!$Q42&lt;&gt;"",Scoring!$F$22)+IF(Data!$R42&lt;&gt;"",Scoring!$F$23)+IF(Data!$S42&lt;&gt;"",Scoring!$F$24)+IF(Data!T42&lt;&gt;"",Scoring!$F$25)+IF(Data!$U42&lt;&gt;"",Scoring!$F$26)+IF(Data!$V42&lt;&gt;"",Scoring!$F$27)+IF(Data!$W42&lt;&gt;"",Scoring!$F$28)+IF(Data!$X42&lt;&gt;"",Scoring!$F$29)+IF(Data!$Y42&lt;&gt;"",Scoring!$F$30)+IF(Data!$Z42&lt;&gt;"",Scoring!$F$31)+IF(Data!$AA42&lt;&gt;"",Scoring!$F$32),"")</f>
        <v/>
      </c>
      <c r="AG42" s="105" t="str">
        <f>IF(AF42&lt;&gt;"",LOOKUP(AF42,Likelihoods!$A$7:$A$107,Likelihoods!D$7:D$107),"")</f>
        <v/>
      </c>
      <c r="AH42" s="108" t="str">
        <f>IF(AND(COUNTBLANK($B42:$E42)=3,COUNTBLANK($F42:$H42)=2,COUNTBLANK($I42:$J42)=1,COUNTBLANK($K42:$L42)=1,COUNTBLANK($M42:$N42)=1,COUNTBLANK($O42:$P42)=1,COUNTBLANK($Q42:$R42)=1,COUNTBLANK($S42:$T42)=1,COUNTBLANK($U42:$V42)=1,COUNTBLANK($W42:$AA42)=4),IF(Data!$B42&lt;&gt;"",Scoring!$G$7)+IF(Data!$C42&lt;&gt;"",Scoring!$G$8)+IF(Data!$D42&lt;&gt;"",Scoring!$G$9)+IF(Data!$E42&lt;&gt;"",Scoring!$G$10)+IF(Data!$F42&lt;&gt;"",Scoring!$G$11)+IF(Data!$G42&lt;&gt;"",Scoring!$G$12)+IF(Data!$H42&lt;&gt;"",Scoring!$G$13)+IF(Data!$I42&lt;&gt;"",Scoring!$G$14)+IF(Data!$J42&lt;&gt;"",Scoring!$G$15)+IF(Data!$K42&lt;&gt;"",Scoring!$G$16)+IF(Data!$L42&lt;&gt;"",Scoring!$G$17)+IF(Data!$M42&lt;&gt;"",Scoring!$G$18)+IF(Data!$N42&lt;&gt;"",Scoring!$G$19)+IF(Data!$O42&lt;&gt;"",Scoring!$G$20)+IF(Data!$P42&lt;&gt;"",Scoring!$G$21)+IF(Data!$Q42&lt;&gt;"",Scoring!$G$22)+IF(Data!$R42&lt;&gt;"",Scoring!$G$23)+IF(Data!$S42&lt;&gt;"",Scoring!$G$24)+IF(Data!T42&lt;&gt;"",Scoring!$G$25)+IF(Data!$U42&lt;&gt;"",Scoring!$G$26)+IF(Data!$V42&lt;&gt;"",Scoring!$G$27)+IF(Data!$W42&lt;&gt;"",Scoring!$G$28)+IF(Data!$X42&lt;&gt;"",Scoring!$G$29)+IF(Data!$Y42&lt;&gt;"",Scoring!$G$30)+IF(Data!$Z42&lt;&gt;"",Scoring!$G$31)+IF(Data!$AA42&lt;&gt;"",Scoring!$G$32),"")</f>
        <v/>
      </c>
      <c r="AI42" s="106" t="str">
        <f>IF(AH42&lt;&gt;"",LOOKUP(AH42,Likelihoods!$A$7:$A$107,Likelihoods!E$7:E$107),"")</f>
        <v/>
      </c>
      <c r="AJ42" s="104" t="str">
        <f>IF(AND(COUNTBLANK($B42:$E42)=3,COUNTBLANK($F42:$H42)=2,COUNTBLANK($I42:$J42)=1,COUNTBLANK($K42:$L42)=1,COUNTBLANK($M42:$N42)=1,COUNTBLANK($O42:$P42)=1,COUNTBLANK($Q42:$R42)=1,COUNTBLANK($S42:$T42)=1,COUNTBLANK($U42:$V42)=1,COUNTBLANK($W42:$AA42)=4),IF(Data!$B42&lt;&gt;"",Scoring!$H$7)+IF(Data!$C42&lt;&gt;"",Scoring!$H$8)+IF(Data!$D42&lt;&gt;"",Scoring!$H$9)+IF(Data!$E42&lt;&gt;"",Scoring!$H$10)+IF(Data!$F42&lt;&gt;"",Scoring!$H$11)+IF(Data!$G42&lt;&gt;"",Scoring!$H$12)+IF(Data!$H42&lt;&gt;"",Scoring!$H$13)+IF(Data!$I42&lt;&gt;"",Scoring!$H$14)+IF(Data!$J42&lt;&gt;"",Scoring!$H$15)+IF(Data!$K42&lt;&gt;"",Scoring!$H$16)+IF(Data!$L42&lt;&gt;"",Scoring!$H$17)+IF(Data!$M42&lt;&gt;"",Scoring!$H$18)+IF(Data!$N42&lt;&gt;"",Scoring!$H$19)+IF(Data!$O42&lt;&gt;"",Scoring!$H$20)+IF(Data!$P42&lt;&gt;"",Scoring!$H$21)+IF(Data!$Q42&lt;&gt;"",Scoring!$H$22)+IF(Data!$R42&lt;&gt;"",Scoring!$H$23)+IF(Data!$S42&lt;&gt;"",Scoring!$H$24)+IF(Data!T42&lt;&gt;"",Scoring!$H$25)+IF(Data!$U42&lt;&gt;"",Scoring!$H$26)+IF(Data!$V42&lt;&gt;"",Scoring!$H$27)+IF(Data!$W42&lt;&gt;"",Scoring!$H$28)+IF(Data!$X42&lt;&gt;"",Scoring!$H$29)+IF(Data!$Y42&lt;&gt;"",Scoring!$H$30)+IF(Data!$Z42&lt;&gt;"",Scoring!$H$31)+IF(Data!$AA42&lt;&gt;"",Scoring!$H$32),"")</f>
        <v/>
      </c>
      <c r="AK42" s="105" t="str">
        <f>IF(AJ42&lt;&gt;"",LOOKUP(AJ42,Likelihoods!$A$7:$A$107,Likelihoods!F$7:F$107),"")</f>
        <v/>
      </c>
      <c r="AL42" s="102" t="str">
        <f>IF(AND(COUNTBLANK($B42:$E42)=3,COUNTBLANK($F42:$H42)=2,COUNTBLANK($I42:$J42)=1,COUNTBLANK($K42:$L42)=1,COUNTBLANK($M42:$N42)=1,COUNTBLANK($O42:$P42)=1,COUNTBLANK($Q42:$R42)=1,COUNTBLANK($S42:$T42)=1,COUNTBLANK($U42:$V42)=1,COUNTBLANK($W42:$AA42)=4),IF(Data!$B42&lt;&gt;"",Scoring!$I$7)+IF(Data!$C42&lt;&gt;"",Scoring!$I$8)+IF(Data!$D42&lt;&gt;"",Scoring!$I$9)+IF(Data!$E42&lt;&gt;"",Scoring!$I$10)+IF(Data!$F42&lt;&gt;"",Scoring!$I$11)+IF(Data!$G42&lt;&gt;"",Scoring!$I$12)+IF(Data!$H42&lt;&gt;"",Scoring!$I$13)+IF(Data!$I42&lt;&gt;"",Scoring!$I$14)+IF(Data!$J42&lt;&gt;"",Scoring!$I$15)+IF(Data!$K42&lt;&gt;"",Scoring!$I$16)+IF(Data!$L42&lt;&gt;"",Scoring!$I$17)+IF(Data!$M42&lt;&gt;"",Scoring!$I$18)+IF(Data!$N42&lt;&gt;"",Scoring!$I$19)+IF(Data!$O42&lt;&gt;"",Scoring!$I$20)+IF(Data!$P42&lt;&gt;"",Scoring!$I$21)+IF(Data!$Q42&lt;&gt;"",Scoring!$I$22)+IF(Data!$R42&lt;&gt;"",Scoring!$I$23)+IF(Data!$S42&lt;&gt;"",Scoring!$I$24)+IF(Data!T42&lt;&gt;"",Scoring!$I$25)+IF(Data!$U42&lt;&gt;"",Scoring!$I$26)+IF(Data!$V42&lt;&gt;"",Scoring!$I$27)+IF(Data!$W42&lt;&gt;"",Scoring!$I$28)+IF(Data!$X42&lt;&gt;"",Scoring!$I$29)+IF(Data!$Y42&lt;&gt;"",Scoring!$I$30)+IF(Data!$Z42&lt;&gt;"",Scoring!$I$31)+IF(Data!$AA42&lt;&gt;"",Scoring!$I$32),"")</f>
        <v/>
      </c>
      <c r="AM42" s="107" t="str">
        <f>IF(AL42&lt;&gt;"",LOOKUP(AL42,Likelihoods!$A$7:$A$107,Likelihoods!G$7:G$107),"")</f>
        <v/>
      </c>
      <c r="AN42" s="281" t="str">
        <f>IF(AND(COUNTBLANK($B42:$E42)=3,COUNTBLANK($F42:$H42)=2,COUNTBLANK($I42:$J42)=1,COUNTBLANK($K42:$L42)=1,COUNTBLANK($M42:$N42)=1,COUNTBLANK($O42:$P42)=1,COUNTBLANK($Q42:$R42)=1,COUNTBLANK($S42:$T42)=1,COUNTBLANK($U42:$V42)=1,COUNTBLANK($W42:$AA42)=4),IF(Data!$B42&lt;&gt;"",Scoring!$J$7)+IF(Data!$C42&lt;&gt;"",Scoring!$J$8)+IF(Data!$D42&lt;&gt;"",Scoring!$J$9)+IF(Data!$E42&lt;&gt;"",Scoring!$J$10)+IF(Data!$F42&lt;&gt;"",Scoring!$J$11)+IF(Data!$G42&lt;&gt;"",Scoring!$J$12)+IF(Data!$H42&lt;&gt;"",Scoring!$J$13)+IF(Data!$I42&lt;&gt;"",Scoring!$J$14)+IF(Data!$J42&lt;&gt;"",Scoring!$J$15)+IF(Data!$K42&lt;&gt;"",Scoring!$J$16)+IF(Data!$L42&lt;&gt;"",Scoring!$J$17)+IF(Data!$M42&lt;&gt;"",Scoring!$J$18)+IF(Data!$N42&lt;&gt;"",Scoring!$J$19)+IF(Data!$O42&lt;&gt;"",Scoring!$J$20)+IF(Data!$P42&lt;&gt;"",Scoring!$J$21)+IF(Data!$Q42&lt;&gt;"",Scoring!$J$22)+IF(Data!$R42&lt;&gt;"",Scoring!$J$23)+IF(Data!$S42&lt;&gt;"",Scoring!$J$24)+IF(Data!AF42&lt;&gt;"",Scoring!$J$25)+IF(Data!$U42&lt;&gt;"",Scoring!$J$26)+IF(Data!$V42&lt;&gt;"",Scoring!$J$27)+IF(Data!$W42&lt;&gt;"",Scoring!$J$28)+IF(Data!$X42&lt;&gt;"",Scoring!$J$29)+IF(Data!$Y42&lt;&gt;"",Scoring!$J$30)+IF(Data!$Z42&lt;&gt;"",Scoring!$J$31)+IF(Data!$AA42&lt;&gt;"",Scoring!$J$32),"")</f>
        <v/>
      </c>
      <c r="AO42" s="276" t="str">
        <f>IF(AN42&lt;&gt;"",LOOKUP(AN42,Likelihoods!$A$7:$A$107,Likelihoods!H$7:H$107),"")</f>
        <v/>
      </c>
      <c r="AP42" s="264" t="str">
        <f>IF(AND(COUNTBLANK($B42:$E42)=3,COUNTBLANK($F42:$H42)=2,COUNTBLANK($I42:$J42)=1,COUNTBLANK($K42:$L42)=1,COUNTBLANK($M42:$N42)=1,COUNTBLANK($O42:$P42)=1,COUNTBLANK($Q42:$R42)=1,COUNTBLANK($S42:$T42)=1,COUNTBLANK($U42:$V42)=1,COUNTBLANK($W42:$AA42)=4),IF(Data!$B42&lt;&gt;"",Scoring!$K$7)+IF(Data!$C42&lt;&gt;"",Scoring!$K$8)+IF(Data!$D42&lt;&gt;"",Scoring!$K$9)+IF(Data!$E42&lt;&gt;"",Scoring!$K$10)+IF(Data!$F42&lt;&gt;"",Scoring!$K$11)+IF(Data!$G42&lt;&gt;"",Scoring!$K$12)+IF(Data!$H42&lt;&gt;"",Scoring!$K$13)+IF(Data!$I42&lt;&gt;"",Scoring!$K$14)+IF(Data!$J42&lt;&gt;"",Scoring!$K$15)+IF(Data!$K42&lt;&gt;"",Scoring!$K$16)+IF(Data!$L42&lt;&gt;"",Scoring!$K$17)+IF(Data!$M42&lt;&gt;"",Scoring!$K$18)+IF(Data!$N42&lt;&gt;"",Scoring!$K$19)+IF(Data!$O42&lt;&gt;"",Scoring!$K$20)+IF(Data!$P42&lt;&gt;"",Scoring!$K$21)+IF(Data!$Q42&lt;&gt;"",Scoring!$K$22)+IF(Data!$R42&lt;&gt;"",Scoring!$K$23)+IF(Data!$S42&lt;&gt;"",Scoring!$K$24)+IF(Data!AH42&lt;&gt;"",Scoring!$K$25)+IF(Data!$U42&lt;&gt;"",Scoring!$K$26)+IF(Data!$V42&lt;&gt;"",Scoring!$K$27)+IF(Data!$W42&lt;&gt;"",Scoring!$K$28)+IF(Data!$X42&lt;&gt;"",Scoring!$K$29)+IF(Data!$Y42&lt;&gt;"",Scoring!$K$30)+IF(Data!$Z42&lt;&gt;"",Scoring!$K$31)+IF(Data!$AA42&lt;&gt;"",Scoring!$K$32),"")</f>
        <v/>
      </c>
      <c r="AQ42" s="107" t="str">
        <f>IF(AP42&lt;&gt;"",LOOKUP(AP42,Likelihoods!$A$7:$A$107,Likelihoods!I$7:I$107),"")</f>
        <v/>
      </c>
      <c r="AR42" s="281" t="str">
        <f>IF(AND(COUNTBLANK($B42:$E42)=3,COUNTBLANK($F42:$H42)=2,COUNTBLANK($I42:$J42)=1,COUNTBLANK($K42:$L42)=1,COUNTBLANK($M42:$N42)=1,COUNTBLANK($O42:$P42)=1,COUNTBLANK($Q42:$R42)=1,COUNTBLANK($S42:$T42)=1,COUNTBLANK($U42:$V42)=1,COUNTBLANK($W42:$AA42)=4),IF(Data!$B42&lt;&gt;"",Scoring!$L$7)+IF(Data!$C42&lt;&gt;"",Scoring!$L$8)+IF(Data!$D42&lt;&gt;"",Scoring!$L$9)+IF(Data!$E42&lt;&gt;"",Scoring!$L$10)+IF(Data!$F42&lt;&gt;"",Scoring!$L$11)+IF(Data!$G42&lt;&gt;"",Scoring!$L$12)+IF(Data!$H42&lt;&gt;"",Scoring!$L$13)+IF(Data!$I42&lt;&gt;"",Scoring!$L$14)+IF(Data!$J42&lt;&gt;"",Scoring!$L$15)+IF(Data!$K42&lt;&gt;"",Scoring!$L$16)+IF(Data!$L42&lt;&gt;"",Scoring!$L$17)+IF(Data!$M42&lt;&gt;"",Scoring!$L$18)+IF(Data!$N42&lt;&gt;"",Scoring!$L$19)+IF(Data!$O42&lt;&gt;"",Scoring!$L$20)+IF(Data!$P42&lt;&gt;"",Scoring!$L$21)+IF(Data!$Q42&lt;&gt;"",Scoring!$L$22)+IF(Data!$R42&lt;&gt;"",Scoring!$L$23)+IF(Data!$S42&lt;&gt;"",Scoring!$L$24)+IF(Data!AJ42&lt;&gt;"",Scoring!$L$25)+IF(Data!$U42&lt;&gt;"",Scoring!$L$26)+IF(Data!$V42&lt;&gt;"",Scoring!$L$27)+IF(Data!$W42&lt;&gt;"",Scoring!$L$28)+IF(Data!$X42&lt;&gt;"",Scoring!$L$29)+IF(Data!$Y42&lt;&gt;"",Scoring!$L$30)+IF(Data!$Z42&lt;&gt;"",Scoring!$L$31)+IF(Data!$AA42&lt;&gt;"",Scoring!$L$32),"")</f>
        <v/>
      </c>
      <c r="AS42" s="105" t="str">
        <f>IF(AR42&lt;&gt;"",LOOKUP(AR42,Likelihoods!$A$7:$A$107,Likelihoods!J$7:J$107),"")</f>
        <v/>
      </c>
      <c r="AT42" s="108" t="str">
        <f>IF(AND(COUNTBLANK($B42:$E42)=3,COUNTBLANK($F42:$H42)=2,COUNTBLANK($I42:$J42)=1,COUNTBLANK($K42:$L42)=1,COUNTBLANK($M42:$N42)=1,COUNTBLANK($O42:$P42)=1,COUNTBLANK($Q42:$R42)=1,COUNTBLANK($S42:$T42)=1,COUNTBLANK($U42:$V42)=1,COUNTBLANK($W42:$AA42)=4),IF(Data!$B42&lt;&gt;"",Scoring!$M$7)+IF(Data!$C42&lt;&gt;"",Scoring!$M$8)+IF(Data!$D42&lt;&gt;"",Scoring!$M$9)+IF(Data!$E42&lt;&gt;"",Scoring!$M$10)+IF(Data!$F42&lt;&gt;"",Scoring!$M$11)+IF(Data!$G42&lt;&gt;"",Scoring!$M$12)+IF(Data!$H42&lt;&gt;"",Scoring!$M$13)+IF(Data!$I42&lt;&gt;"",Scoring!$M$14)+IF(Data!$J42&lt;&gt;"",Scoring!$M$15)+IF(Data!$K42&lt;&gt;"",Scoring!$M$16)+IF(Data!$L42&lt;&gt;"",Scoring!$M$17)+IF(Data!$M42&lt;&gt;"",Scoring!$M$18)+IF(Data!$N42&lt;&gt;"",Scoring!$M$19)+IF(Data!$O42&lt;&gt;"",Scoring!$M$20)+IF(Data!$P42&lt;&gt;"",Scoring!$M$21)+IF(Data!$Q42&lt;&gt;"",Scoring!$M$22)+IF(Data!$R42&lt;&gt;"",Scoring!$M$23)+IF(Data!$S42&lt;&gt;"",Scoring!$M$24)+IF(Data!T42&lt;&gt;"",Scoring!$M$25)+IF(Data!$U42&lt;&gt;"",Scoring!$M$26)+IF(Data!$V42&lt;&gt;"",Scoring!$M$27)+IF(Data!$W42&lt;&gt;"",Scoring!$M$28)+IF(Data!$X42&lt;&gt;"",Scoring!$M$29)+IF(Data!$Y42&lt;&gt;"",Scoring!$M$30)+IF(Data!$Z42&lt;&gt;"",Scoring!$M$31)+IF(Data!$AA42&lt;&gt;"",Scoring!$M$32),"")</f>
        <v/>
      </c>
      <c r="AU42" s="105" t="str">
        <f>IF(AT42&lt;&gt;"",LOOKUP(AT42,Likelihoods!$A$7:$A$107,Likelihoods!K$7:K$107),"")</f>
        <v/>
      </c>
      <c r="AV42" s="108" t="str">
        <f>IF(AND(COUNTBLANK($B42:$E42)=3,COUNTBLANK($F42:$H42)=2,COUNTBLANK($I42:$J42)=1,COUNTBLANK($K42:$L42)=1,COUNTBLANK($M42:$N42)=1,COUNTBLANK($O42:$P42)=1,COUNTBLANK($Q42:$R42)=1,COUNTBLANK($S42:$T42)=1,COUNTBLANK($U42:$V42)=1,COUNTBLANK($W42:$AA42)=4),IF(Data!$B42&lt;&gt;"",Scoring!$N$7)+IF(Data!$C42&lt;&gt;"",Scoring!$N$8)+IF(Data!$D42&lt;&gt;"",Scoring!$N$9)+IF(Data!$E42&lt;&gt;"",Scoring!$N$10)+IF(Data!$F42&lt;&gt;"",Scoring!$N$11)+IF(Data!$G42&lt;&gt;"",Scoring!$N$12)+IF(Data!$H42&lt;&gt;"",Scoring!$N$13)+IF(Data!$I42&lt;&gt;"",Scoring!$N$14)+IF(Data!$J42&lt;&gt;"",Scoring!$N$15)+IF(Data!$K42&lt;&gt;"",Scoring!$N$16)+IF(Data!$L42&lt;&gt;"",Scoring!$N$17)+IF(Data!$M42&lt;&gt;"",Scoring!$N$18)+IF(Data!$N42&lt;&gt;"",Scoring!$N$19)+IF(Data!$O42&lt;&gt;"",Scoring!$N$20)+IF(Data!$P42&lt;&gt;"",Scoring!$N$21)+IF(Data!$Q42&lt;&gt;"",Scoring!$N$22)+IF(Data!$R42&lt;&gt;"",Scoring!$N$23)+IF(Data!$S42&lt;&gt;"",Scoring!$N$24)+IF(Data!T42&lt;&gt;"",Scoring!$N$25)+IF(Data!$U42&lt;&gt;"",Scoring!$N$26)+IF(Data!$V42&lt;&gt;"",Scoring!$N$27)+IF(Data!$W42&lt;&gt;"",Scoring!$N$28)+IF(Data!$X42&lt;&gt;"",Scoring!$N$29)+IF(Data!$Y42&lt;&gt;"",Scoring!$N$30)+IF(Data!$Z42&lt;&gt;"",Scoring!$N$31)+IF(Data!$AA42&lt;&gt;"",Scoring!$N$32),"")</f>
        <v/>
      </c>
      <c r="AW42" s="106" t="str">
        <f>IF(AV42&lt;&gt;"",LOOKUP(AV42,Likelihoods!$A$7:$A$107,Likelihoods!L$7:L$107),"")</f>
        <v/>
      </c>
      <c r="AX42" s="104" t="str">
        <f>IF(AND(COUNTBLANK($B42:$E42)=3,COUNTBLANK($F42:$H42)=2,COUNTBLANK($I42:$J42)=1,COUNTBLANK($K42:$L42)=1,COUNTBLANK($M42:$N42)=1,COUNTBLANK($O42:$P42)=1,COUNTBLANK($Q42:$R42)=1,COUNTBLANK($S42:$T42)=1,COUNTBLANK($U42:$V42)=1,COUNTBLANK($W42:$AA42)=4),IF(Data!$B42&lt;&gt;"",Scoring!$O$7)+IF(Data!$C42&lt;&gt;"",Scoring!$O$8)+IF(Data!$D42&lt;&gt;"",Scoring!$O$9)+IF(Data!$E42&lt;&gt;"",Scoring!$O$10)+IF(Data!$F42&lt;&gt;"",Scoring!$O$11)+IF(Data!$G42&lt;&gt;"",Scoring!$O$12)+IF(Data!$H42&lt;&gt;"",Scoring!$O$13)+IF(Data!$I42&lt;&gt;"",Scoring!$O$14)+IF(Data!$J42&lt;&gt;"",Scoring!$O$15)+IF(Data!$K42&lt;&gt;"",Scoring!$O$16)+IF(Data!$L42&lt;&gt;"",Scoring!$O$17)+IF(Data!$M42&lt;&gt;"",Scoring!$O$18)+IF(Data!$N42&lt;&gt;"",Scoring!$O$19)+IF(Data!$O42&lt;&gt;"",Scoring!$O$20)+IF(Data!$P42&lt;&gt;"",Scoring!$O$21)+IF(Data!$Q42&lt;&gt;"",Scoring!$O$22)+IF(Data!$R42&lt;&gt;"",Scoring!$O$23)+IF(Data!$S42&lt;&gt;"",Scoring!$O$24)+IF(Data!T42&lt;&gt;"",Scoring!$O$25)+IF(Data!$U42&lt;&gt;"",Scoring!$O$26)+IF(Data!$V42&lt;&gt;"",Scoring!$O$27)+IF(Data!$W42&lt;&gt;"",Scoring!$O$28)+IF(Data!$X42&lt;&gt;"",Scoring!$O$29)+IF(Data!$Y42&lt;&gt;"",Scoring!$O$30)+IF(Data!$Z42&lt;&gt;"",Scoring!$O$31)+IF(Data!$AA42&lt;&gt;"",Scoring!$O$32),"")</f>
        <v/>
      </c>
      <c r="AY42" s="107" t="str">
        <f>IF(AX42&lt;&gt;"",LOOKUP(AX42,Likelihoods!$A$7:$A$107,Likelihoods!M$7:M$107),"")</f>
        <v/>
      </c>
      <c r="AZ42" s="108" t="str">
        <f>IF(AND(COUNTBLANK($B42:$E42)=3,COUNTBLANK($F42:$H42)=2,COUNTBLANK($I42:$J42)=1,COUNTBLANK($K42:$L42)=1,COUNTBLANK($M42:$N42)=1,COUNTBLANK($O42:$P42)=1,COUNTBLANK($Q42:$R42)=1,COUNTBLANK($S42:$T42)=1,COUNTBLANK($U42:$V42)=1,COUNTBLANK($W42:$AA42)=4),IF(Data!$B42&lt;&gt;"",Scoring!$P$7)+IF(Data!$C42&lt;&gt;"",Scoring!$P$8)+IF(Data!$D42&lt;&gt;"",Scoring!$P$9)+IF(Data!$E42&lt;&gt;"",Scoring!$P$10)+IF(Data!$F42&lt;&gt;"",Scoring!$P$11)+IF(Data!$G42&lt;&gt;"",Scoring!$P$12)+IF(Data!$H42&lt;&gt;"",Scoring!$P$13)+IF(Data!$I42&lt;&gt;"",Scoring!$P$14)+IF(Data!$J42&lt;&gt;"",Scoring!$P$15)+IF(Data!$K42&lt;&gt;"",Scoring!$P$16)+IF(Data!$L42&lt;&gt;"",Scoring!$P$17)+IF(Data!$M42&lt;&gt;"",Scoring!$P$18)+IF(Data!$N42&lt;&gt;"",Scoring!$P$19)+IF(Data!$O42&lt;&gt;"",Scoring!$P$20)+IF(Data!$P42&lt;&gt;"",Scoring!$P$21)+IF(Data!$Q42&lt;&gt;"",Scoring!$P$22)+IF(Data!$R42&lt;&gt;"",Scoring!$P$23)+IF(Data!$S42&lt;&gt;"",Scoring!$P$24)+IF(Data!T42&lt;&gt;"",Scoring!$P$25)+IF(Data!$U42&lt;&gt;"",Scoring!$P$26)+IF(Data!$V42&lt;&gt;"",Scoring!$P$27)+IF(Data!$W42&lt;&gt;"",Scoring!$P$28)+IF(Data!$X42&lt;&gt;"",Scoring!$P$29)+IF(Data!$Y42&lt;&gt;"",Scoring!$P$30)+IF(Data!$Z42&lt;&gt;"",Scoring!$P$31)+IF(Data!$AA42&lt;&gt;"",Scoring!$P$32),"")</f>
        <v/>
      </c>
      <c r="BA42" s="105" t="str">
        <f>IF(AZ42&lt;&gt;"",LOOKUP(AZ42,Likelihoods!$A$7:$A$107,Likelihoods!N$7:N$107),"")</f>
        <v/>
      </c>
      <c r="BB42" s="102" t="str">
        <f>IF(AND(COUNTBLANK($B42:$E42)=3,COUNTBLANK($F42:$H42)=2,COUNTBLANK($I42:$J42)=1,COUNTBLANK($K42:$L42)=1,COUNTBLANK($M42:$N42)=1,COUNTBLANK($O42:$P42)=1,COUNTBLANK($Q42:$R42)=1,COUNTBLANK($S42:$T42)=1,COUNTBLANK($U42:$V42)=1,COUNTBLANK($W42:$AA42)=4),IF(Data!$B42&lt;&gt;"",Scoring!$Q$7)+IF(Data!$C42&lt;&gt;"",Scoring!$Q$8)+IF(Data!$D42&lt;&gt;"",Scoring!$Q$9)+IF(Data!$E42&lt;&gt;"",Scoring!$Q$10)+IF(Data!$F42&lt;&gt;"",Scoring!$Q$11)+IF(Data!$G42&lt;&gt;"",Scoring!$Q$12)+IF(Data!$H42&lt;&gt;"",Scoring!$Q$13)+IF(Data!$I42&lt;&gt;"",Scoring!$Q$14)+IF(Data!$J42&lt;&gt;"",Scoring!$Q$15)+IF(Data!$K42&lt;&gt;"",Scoring!$Q$16)+IF(Data!$L42&lt;&gt;"",Scoring!$Q$17)+IF(Data!$M42&lt;&gt;"",Scoring!$Q$18)+IF(Data!$N42&lt;&gt;"",Scoring!$Q$19)+IF(Data!$O42&lt;&gt;"",Scoring!$Q$20)+IF(Data!$P42&lt;&gt;"",Scoring!$Q$21)+IF(Data!$Q42&lt;&gt;"",Scoring!$Q$22)+IF(Data!$R42&lt;&gt;"",Scoring!$Q$23)+IF(Data!$S42&lt;&gt;"",Scoring!$Q$24)+IF(Data!T42&lt;&gt;"",Scoring!$Q$25)+IF(Data!$U42&lt;&gt;"",Scoring!$Q$26)+IF(Data!$V42&lt;&gt;"",Scoring!$Q$27)+IF(Data!$W42&lt;&gt;"",Scoring!$Q$28)+IF(Data!$X42&lt;&gt;"",Scoring!$Q$29)+IF(Data!$Y42&lt;&gt;"",Scoring!$Q$30)+IF(Data!$Z42&lt;&gt;"",Scoring!$Q$31)+IF(Data!$AA42&lt;&gt;"",Scoring!$Q$32),"")</f>
        <v/>
      </c>
      <c r="BC42" s="107" t="str">
        <f>IF(BB42&lt;&gt;"",LOOKUP(BB42,Likelihoods!$A$7:$A$107,Likelihoods!O$7:O$107),"")</f>
        <v/>
      </c>
      <c r="BD42" s="104" t="str">
        <f>IF(AND(COUNTBLANK($B42:$E42)=3,COUNTBLANK($F42:$H42)=2,COUNTBLANK($I42:$J42)=1,COUNTBLANK($K42:$L42)=1,COUNTBLANK($M42:$N42)=1,COUNTBLANK($O42:$P42)=1,COUNTBLANK($Q42:$R42)=1,COUNTBLANK($S42:$T42)=1,COUNTBLANK($U42:$V42)=1,COUNTBLANK($W42:$AA42)=4),IF(Data!$B42&lt;&gt;"",Scoring!$R$7)+IF(Data!$C42&lt;&gt;"",Scoring!$R$8)+IF(Data!$D42&lt;&gt;"",Scoring!$R$9)+IF(Data!$E42&lt;&gt;"",Scoring!$R$10)+IF(Data!$F42&lt;&gt;"",Scoring!$R$11)+IF(Data!$G42&lt;&gt;"",Scoring!$R$12)+IF(Data!$H42&lt;&gt;"",Scoring!$R$13)+IF(Data!$I42&lt;&gt;"",Scoring!$R$14)+IF(Data!$J42&lt;&gt;"",Scoring!$R$15)+IF(Data!$K42&lt;&gt;"",Scoring!$R$16)+IF(Data!$L42&lt;&gt;"",Scoring!$R$17)+IF(Data!$M42&lt;&gt;"",Scoring!$R$18)+IF(Data!$N42&lt;&gt;"",Scoring!$R$19)+IF(Data!$O42&lt;&gt;"",Scoring!$R$20)+IF(Data!$P42&lt;&gt;"",Scoring!$R$21)+IF(Data!$Q42&lt;&gt;"",Scoring!$R$22)+IF(Data!$R42&lt;&gt;"",Scoring!$R$23)+IF(Data!$S42&lt;&gt;"",Scoring!$R$24)+IF(Data!T42&lt;&gt;"",Scoring!$R$25)+IF(Data!$U42&lt;&gt;"",Scoring!$R$26)+IF(Data!$V42&lt;&gt;"",Scoring!$R$27)+IF(Data!$W42&lt;&gt;"",Scoring!$R$28)+IF(Data!$X42&lt;&gt;"",Scoring!$R$29)+IF(Data!$Y42&lt;&gt;"",Scoring!$R$30)+IF(Data!$Z42&lt;&gt;"",Scoring!$R$31)+IF(Data!$AA42&lt;&gt;"",Scoring!$R$32),"")</f>
        <v/>
      </c>
      <c r="BE42" s="105" t="str">
        <f>IF(BD42&lt;&gt;"",LOOKUP(BD42,Likelihoods!$A$7:$A$107,Likelihoods!P$7:P$107),"")</f>
        <v/>
      </c>
      <c r="BF42" s="102" t="str">
        <f>IF(AND(COUNTBLANK($B42:$E42)=3,COUNTBLANK($F42:$H42)=2,COUNTBLANK($I42:$J42)=1,COUNTBLANK($K42:$L42)=1,COUNTBLANK($M42:$N42)=1,COUNTBLANK($O42:$P42)=1,COUNTBLANK($Q42:$R42)=1,COUNTBLANK($S42:$T42)=1,COUNTBLANK($U42:$V42)=1,COUNTBLANK($W42:$AA42)=4),IF(Data!$B42&lt;&gt;"",Scoring!$S$7)+IF(Data!$C42&lt;&gt;"",Scoring!$S$8)+IF(Data!$D42&lt;&gt;"",Scoring!$S$9)+IF(Data!$E42&lt;&gt;"",Scoring!$S$10)+IF(Data!$F42&lt;&gt;"",Scoring!$S$11)+IF(Data!$G42&lt;&gt;"",Scoring!$S$12)+IF(Data!$H42&lt;&gt;"",Scoring!$S$13)+IF(Data!$I42&lt;&gt;"",Scoring!$S$14)+IF(Data!$J42&lt;&gt;"",Scoring!$S$15)+IF(Data!$K42&lt;&gt;"",Scoring!$S$16)+IF(Data!$L42&lt;&gt;"",Scoring!$S$17)+IF(Data!$M42&lt;&gt;"",Scoring!$S$18)+IF(Data!$N42&lt;&gt;"",Scoring!$S$19)+IF(Data!$O42&lt;&gt;"",Scoring!$S$20)+IF(Data!$P42&lt;&gt;"",Scoring!$S$21)+IF(Data!$Q42&lt;&gt;"",Scoring!$S$22)+IF(Data!$R42&lt;&gt;"",Scoring!$S$23)+IF(Data!$S42&lt;&gt;"",Scoring!$S$24)+IF(Data!T42&lt;&gt;"",Scoring!$S$25)+IF(Data!$U42&lt;&gt;"",Scoring!$S$26)+IF(Data!$V42&lt;&gt;"",Scoring!$S$27)+IF(Data!$W42&lt;&gt;"",Scoring!$S$28)+IF(Data!$X42&lt;&gt;"",Scoring!$S$29)+IF(Data!$Y42&lt;&gt;"",Scoring!$S$30)+IF(Data!$Z42&lt;&gt;"",Scoring!$S$31)+IF(Data!$AA42&lt;&gt;"",Scoring!$S$32),"")</f>
        <v/>
      </c>
      <c r="BG42" s="107" t="str">
        <f>IF(BF42&lt;&gt;"",LOOKUP(BF42,Likelihoods!$A$7:$A$107,Likelihoods!Q$7:Q$107),"")</f>
        <v/>
      </c>
      <c r="BH42" s="108" t="str">
        <f>IF(AND(COUNTBLANK($B42:$E42)=3,COUNTBLANK($F42:$H42)=2,COUNTBLANK($I42:$J42)=1,COUNTBLANK($K42:$L42)=1,COUNTBLANK($M42:$N42)=1,COUNTBLANK($O42:$P42)=1,COUNTBLANK($Q42:$R42)=1,COUNTBLANK($S42:$T42)=1,COUNTBLANK($U42:$V42)=1,COUNTBLANK($W42:$AA42)=4),IF(Data!$B42&lt;&gt;"",Scoring!$T$7)+IF(Data!$C42&lt;&gt;"",Scoring!$T$8)+IF(Data!$D42&lt;&gt;"",Scoring!$T$9)+IF(Data!$E42&lt;&gt;"",Scoring!$T$10)+IF(Data!$F42&lt;&gt;"",Scoring!$T$11)+IF(Data!$G42&lt;&gt;"",Scoring!$T$12)+IF(Data!$H42&lt;&gt;"",Scoring!$T$13)+IF(Data!$I42&lt;&gt;"",Scoring!$T$14)+IF(Data!$J42&lt;&gt;"",Scoring!$T$15)+IF(Data!$K42&lt;&gt;"",Scoring!$T$16)+IF(Data!$L42&lt;&gt;"",Scoring!$T$17)+IF(Data!$M42&lt;&gt;"",Scoring!$T$18)+IF(Data!$N42&lt;&gt;"",Scoring!$T$19)+IF(Data!$O42&lt;&gt;"",Scoring!$T$20)+IF(Data!$P42&lt;&gt;"",Scoring!$T$21)+IF(Data!$Q42&lt;&gt;"",Scoring!$T$22)+IF(Data!$R42&lt;&gt;"",Scoring!$T$23)+IF(Data!$S42&lt;&gt;"",Scoring!$T$24)+IF(Data!T42&lt;&gt;"",Scoring!$T$25)+IF(Data!$U42&lt;&gt;"",Scoring!$T$26)+IF(Data!$V42&lt;&gt;"",Scoring!$T$27)+IF(Data!$W42&lt;&gt;"",Scoring!$T$28)+IF(Data!$X42&lt;&gt;"",Scoring!$T$29)+IF(Data!$Y42&lt;&gt;"",Scoring!$T$30)+IF(Data!$Z42&lt;&gt;"",Scoring!$T$31)+IF(Data!$AA42&lt;&gt;"",Scoring!$T$32),"")</f>
        <v/>
      </c>
      <c r="BI42" s="105" t="str">
        <f>IF(BH42&lt;&gt;"",LOOKUP(BH42,Likelihoods!$A$7:$A$107,Likelihoods!R$7:R$107),"")</f>
        <v/>
      </c>
      <c r="BJ42" s="108" t="str">
        <f>IF(AND(COUNTBLANK($B42:$E42)=3,COUNTBLANK($F42:$H42)=2,COUNTBLANK($I42:$J42)=1,COUNTBLANK($K42:$L42)=1,COUNTBLANK($M42:$N42)=1,COUNTBLANK($O42:$P42)=1,COUNTBLANK($Q42:$R42)=1,COUNTBLANK($S42:$T42)=1,COUNTBLANK($U42:$V42)=1,COUNTBLANK($W42:$AA42)=4),IF(Data!$B42&lt;&gt;"",Scoring!$U$7)+IF(Data!$C42&lt;&gt;"",Scoring!$U$8)+IF(Data!$D42&lt;&gt;"",Scoring!$U$9)+IF(Data!$E42&lt;&gt;"",Scoring!$U$10)+IF(Data!$F42&lt;&gt;"",Scoring!$U$11)+IF(Data!$G42&lt;&gt;"",Scoring!$U$12)+IF(Data!$H42&lt;&gt;"",Scoring!$U$13)+IF(Data!$I42&lt;&gt;"",Scoring!$U$14)+IF(Data!$J42&lt;&gt;"",Scoring!$U$15)+IF(Data!$K42&lt;&gt;"",Scoring!$U$16)+IF(Data!$L42&lt;&gt;"",Scoring!$U$17)+IF(Data!$M42&lt;&gt;"",Scoring!$U$18)+IF(Data!$N42&lt;&gt;"",Scoring!$U$19)+IF(Data!$O42&lt;&gt;"",Scoring!$U$20)+IF(Data!$P42&lt;&gt;"",Scoring!$U$21)+IF(Data!$Q42&lt;&gt;"",Scoring!$U$22)+IF(Data!$R42&lt;&gt;"",Scoring!$U$23)+IF(Data!$S42&lt;&gt;"",Scoring!$U$24)+IF(Data!T42&lt;&gt;"",Scoring!$U$25)+IF(Data!$U42&lt;&gt;"",Scoring!$U$26)+IF(Data!$V42&lt;&gt;"",Scoring!$U$27)+IF(Data!$W42&lt;&gt;"",Scoring!$U$28)+IF(Data!$X42&lt;&gt;"",Scoring!$U$29)+IF(Data!$Y42&lt;&gt;"",Scoring!$U$30)+IF(Data!$Z42&lt;&gt;"",Scoring!$U$31)+IF(Data!$AA42&lt;&gt;"",Scoring!$U$32),"")</f>
        <v/>
      </c>
      <c r="BK42" s="106" t="str">
        <f>IF(BJ42&lt;&gt;"",LOOKUP(BJ42,Likelihoods!$A$7:$A$107,Likelihoods!S$7:S$107),"")</f>
        <v/>
      </c>
      <c r="BL42" s="8"/>
      <c r="BM42" s="8"/>
      <c r="BN42" s="8"/>
      <c r="BO42" s="8"/>
      <c r="BP42" s="8"/>
      <c r="BQ42" s="8"/>
      <c r="BR42" s="8"/>
      <c r="BS42" s="8"/>
      <c r="BT42" s="8"/>
      <c r="BU42" s="8"/>
      <c r="BV42" s="8"/>
      <c r="BW42" s="8"/>
      <c r="BX42" s="8"/>
      <c r="BY42" s="8"/>
    </row>
    <row r="43" spans="1:77" ht="14.25" x14ac:dyDescent="0.2">
      <c r="A43" s="68"/>
      <c r="B43" s="101"/>
      <c r="C43" s="102"/>
      <c r="D43" s="102"/>
      <c r="E43" s="102"/>
      <c r="F43" s="101"/>
      <c r="G43" s="102"/>
      <c r="H43" s="103"/>
      <c r="I43" s="102"/>
      <c r="J43" s="102"/>
      <c r="K43" s="101"/>
      <c r="L43" s="103"/>
      <c r="M43" s="102"/>
      <c r="N43" s="103"/>
      <c r="O43" s="101"/>
      <c r="P43" s="103"/>
      <c r="Q43" s="102"/>
      <c r="R43" s="102"/>
      <c r="S43" s="101"/>
      <c r="T43" s="103"/>
      <c r="U43" s="101"/>
      <c r="V43" s="103"/>
      <c r="W43" s="102"/>
      <c r="X43" s="102"/>
      <c r="Y43" s="102"/>
      <c r="Z43" s="102"/>
      <c r="AA43" s="102"/>
      <c r="AB43" s="104" t="str">
        <f>IF(AND(COUNTBLANK($B43:$E43)=3,COUNTBLANK($F43:$H43)=2,COUNTBLANK($I43:$J43)=1,COUNTBLANK($K43:$L43)=1,COUNTBLANK($M43:$N43)=1,COUNTBLANK($O43:$P43)=1,COUNTBLANK($Q43:$R43)=1,COUNTBLANK($S43:$T43)=1,COUNTBLANK($U43:$V43)=1,COUNTBLANK($W43:$AA43)=4),IF(Data!$B43&lt;&gt;"",Scoring!$D$7)+IF(Data!$C43&lt;&gt;"",Scoring!$D$8)+IF(Data!$D43&lt;&gt;"",Scoring!$D$9)+IF(Data!$E43&lt;&gt;"",Scoring!$D$10)+IF(Data!$F43&lt;&gt;"",Scoring!$D$11)+IF(Data!$G43&lt;&gt;"",Scoring!$D$12)+IF(Data!$H43&lt;&gt;"",Scoring!$D$13)+IF(Data!$I43&lt;&gt;"",Scoring!$D$14)+IF(Data!$J43&lt;&gt;"",Scoring!$D$15)+IF(Data!$K43&lt;&gt;"",Scoring!$D$16)+IF(Data!$L43&lt;&gt;"",Scoring!$D$17)+IF(Data!$M43&lt;&gt;"",Scoring!$D$18)+IF(Data!$N43&lt;&gt;"",Scoring!$D$19)+IF(Data!$O43&lt;&gt;"",Scoring!$D$20)+IF(Data!$P43&lt;&gt;"",Scoring!$D$21)+IF(Data!$Q43&lt;&gt;"",Scoring!$D$22)+IF(Data!$R43&lt;&gt;"",Scoring!$D$23)+IF(Data!$S43&lt;&gt;"",Scoring!$D$24)+IF(Data!T43&lt;&gt;"",Scoring!$D$25)+IF(Data!$U43&lt;&gt;"",Scoring!$D$26)+IF(Data!$V43&lt;&gt;"",Scoring!$D$27)+IF(Data!$W43&lt;&gt;"",Scoring!$D$28)+IF(Data!$X43&lt;&gt;"",Scoring!$D$29)+IF(Data!$Y43&lt;&gt;"",Scoring!$D$30)+IF(Data!$Z43&lt;&gt;"",Scoring!$D$31)+IF(Data!$AA43&lt;&gt;"",Scoring!$D$32),"")</f>
        <v/>
      </c>
      <c r="AC43" s="105" t="str">
        <f>IF(AB43&lt;&gt;"",LOOKUP(AB43,Likelihoods!$A$7:$A$107,Likelihoods!B$7:B$107),"")</f>
        <v/>
      </c>
      <c r="AD43" s="264" t="str">
        <f>IF(AND(COUNTBLANK($B43:$E43)=3,COUNTBLANK($F43:$H43)=2,COUNTBLANK($I43:$J43)=1,COUNTBLANK($K43:$L43)=1,COUNTBLANK($M43:$N43)=1,COUNTBLANK($O43:$P43)=1,COUNTBLANK($Q43:$R43)=1,COUNTBLANK($S43:$T43)=1,COUNTBLANK($U43:$V43)=1,COUNTBLANK($W43:$AA43)=4),IF(Data!$B43&lt;&gt;"",Scoring!$E$7)+IF(Data!$C43&lt;&gt;"",Scoring!$E$8)+IF(Data!$D43&lt;&gt;"",Scoring!$E$9)+IF(Data!$E43&lt;&gt;"",Scoring!$E$10)+IF(Data!$F43&lt;&gt;"",Scoring!$E$11)+IF(Data!$G43&lt;&gt;"",Scoring!$E$12)+IF(Data!$H43&lt;&gt;"",Scoring!$E$13)+IF(Data!$I43&lt;&gt;"",Scoring!$E$14)+IF(Data!$J43&lt;&gt;"",Scoring!$E$15)+IF(Data!$K43&lt;&gt;"",Scoring!$E$16)+IF(Data!$L43&lt;&gt;"",Scoring!$E$17)+IF(Data!$M43&lt;&gt;"",Scoring!$E$18)+IF(Data!$N43&lt;&gt;"",Scoring!$E$19)+IF(Data!$O43&lt;&gt;"",Scoring!$E$20)+IF(Data!$P43&lt;&gt;"",Scoring!$E$21)+IF(Data!$Q43&lt;&gt;"",Scoring!$E$22)+IF(Data!$R43&lt;&gt;"",Scoring!$E$23)+IF(Data!$S43&lt;&gt;"",Scoring!$E$24)+IF(Data!V43&lt;&gt;"",Scoring!$E$25)+IF(Data!$U43&lt;&gt;"",Scoring!$E$26)+IF(Data!$V43&lt;&gt;"",Scoring!$E$27)+IF(Data!$W43&lt;&gt;"",Scoring!$E$28)+IF(Data!$X43&lt;&gt;"",Scoring!$E$29)+IF(Data!$Y43&lt;&gt;"",Scoring!$E$30)+IF(Data!$Z43&lt;&gt;"",Scoring!$E$31)+IF(Data!$AA43&lt;&gt;"",Scoring!$E$32),"")</f>
        <v/>
      </c>
      <c r="AE43" s="107" t="str">
        <f>IF(AD43&lt;&gt;"",LOOKUP(AD43,Likelihoods!$A$7:$A$107,Likelihoods!C$7:C$107),"")</f>
        <v/>
      </c>
      <c r="AF43" s="108" t="str">
        <f>IF(AND(COUNTBLANK($B43:$E43)=3,COUNTBLANK($F43:$H43)=2,COUNTBLANK($I43:$J43)=1,COUNTBLANK($K43:$L43)=1,COUNTBLANK($M43:$N43)=1,COUNTBLANK($O43:$P43)=1,COUNTBLANK($Q43:$R43)=1,COUNTBLANK($S43:$T43)=1,COUNTBLANK($U43:$V43)=1,COUNTBLANK($W43:$AA43)=4),IF(Data!$B43&lt;&gt;"",Scoring!$F$7)+IF(Data!$C43&lt;&gt;"",Scoring!$F$8)+IF(Data!$D43&lt;&gt;"",Scoring!$F$9)+IF(Data!$E43&lt;&gt;"",Scoring!$F$10)+IF(Data!$F43&lt;&gt;"",Scoring!$F$11)+IF(Data!$G43&lt;&gt;"",Scoring!$F$12)+IF(Data!$H43&lt;&gt;"",Scoring!$F$13)+IF(Data!$I43&lt;&gt;"",Scoring!$F$14)+IF(Data!$J43&lt;&gt;"",Scoring!$F$15)+IF(Data!$K43&lt;&gt;"",Scoring!$F$16)+IF(Data!$L43&lt;&gt;"",Scoring!$F$17)+IF(Data!$M43&lt;&gt;"",Scoring!$F$18)+IF(Data!$N43&lt;&gt;"",Scoring!$F$19)+IF(Data!$O43&lt;&gt;"",Scoring!$F$20)+IF(Data!$P43&lt;&gt;"",Scoring!$F$21)+IF(Data!$Q43&lt;&gt;"",Scoring!$F$22)+IF(Data!$R43&lt;&gt;"",Scoring!$F$23)+IF(Data!$S43&lt;&gt;"",Scoring!$F$24)+IF(Data!T43&lt;&gt;"",Scoring!$F$25)+IF(Data!$U43&lt;&gt;"",Scoring!$F$26)+IF(Data!$V43&lt;&gt;"",Scoring!$F$27)+IF(Data!$W43&lt;&gt;"",Scoring!$F$28)+IF(Data!$X43&lt;&gt;"",Scoring!$F$29)+IF(Data!$Y43&lt;&gt;"",Scoring!$F$30)+IF(Data!$Z43&lt;&gt;"",Scoring!$F$31)+IF(Data!$AA43&lt;&gt;"",Scoring!$F$32),"")</f>
        <v/>
      </c>
      <c r="AG43" s="105" t="str">
        <f>IF(AF43&lt;&gt;"",LOOKUP(AF43,Likelihoods!$A$7:$A$107,Likelihoods!D$7:D$107),"")</f>
        <v/>
      </c>
      <c r="AH43" s="108" t="str">
        <f>IF(AND(COUNTBLANK($B43:$E43)=3,COUNTBLANK($F43:$H43)=2,COUNTBLANK($I43:$J43)=1,COUNTBLANK($K43:$L43)=1,COUNTBLANK($M43:$N43)=1,COUNTBLANK($O43:$P43)=1,COUNTBLANK($Q43:$R43)=1,COUNTBLANK($S43:$T43)=1,COUNTBLANK($U43:$V43)=1,COUNTBLANK($W43:$AA43)=4),IF(Data!$B43&lt;&gt;"",Scoring!$G$7)+IF(Data!$C43&lt;&gt;"",Scoring!$G$8)+IF(Data!$D43&lt;&gt;"",Scoring!$G$9)+IF(Data!$E43&lt;&gt;"",Scoring!$G$10)+IF(Data!$F43&lt;&gt;"",Scoring!$G$11)+IF(Data!$G43&lt;&gt;"",Scoring!$G$12)+IF(Data!$H43&lt;&gt;"",Scoring!$G$13)+IF(Data!$I43&lt;&gt;"",Scoring!$G$14)+IF(Data!$J43&lt;&gt;"",Scoring!$G$15)+IF(Data!$K43&lt;&gt;"",Scoring!$G$16)+IF(Data!$L43&lt;&gt;"",Scoring!$G$17)+IF(Data!$M43&lt;&gt;"",Scoring!$G$18)+IF(Data!$N43&lt;&gt;"",Scoring!$G$19)+IF(Data!$O43&lt;&gt;"",Scoring!$G$20)+IF(Data!$P43&lt;&gt;"",Scoring!$G$21)+IF(Data!$Q43&lt;&gt;"",Scoring!$G$22)+IF(Data!$R43&lt;&gt;"",Scoring!$G$23)+IF(Data!$S43&lt;&gt;"",Scoring!$G$24)+IF(Data!T43&lt;&gt;"",Scoring!$G$25)+IF(Data!$U43&lt;&gt;"",Scoring!$G$26)+IF(Data!$V43&lt;&gt;"",Scoring!$G$27)+IF(Data!$W43&lt;&gt;"",Scoring!$G$28)+IF(Data!$X43&lt;&gt;"",Scoring!$G$29)+IF(Data!$Y43&lt;&gt;"",Scoring!$G$30)+IF(Data!$Z43&lt;&gt;"",Scoring!$G$31)+IF(Data!$AA43&lt;&gt;"",Scoring!$G$32),"")</f>
        <v/>
      </c>
      <c r="AI43" s="106" t="str">
        <f>IF(AH43&lt;&gt;"",LOOKUP(AH43,Likelihoods!$A$7:$A$107,Likelihoods!E$7:E$107),"")</f>
        <v/>
      </c>
      <c r="AJ43" s="104" t="str">
        <f>IF(AND(COUNTBLANK($B43:$E43)=3,COUNTBLANK($F43:$H43)=2,COUNTBLANK($I43:$J43)=1,COUNTBLANK($K43:$L43)=1,COUNTBLANK($M43:$N43)=1,COUNTBLANK($O43:$P43)=1,COUNTBLANK($Q43:$R43)=1,COUNTBLANK($S43:$T43)=1,COUNTBLANK($U43:$V43)=1,COUNTBLANK($W43:$AA43)=4),IF(Data!$B43&lt;&gt;"",Scoring!$H$7)+IF(Data!$C43&lt;&gt;"",Scoring!$H$8)+IF(Data!$D43&lt;&gt;"",Scoring!$H$9)+IF(Data!$E43&lt;&gt;"",Scoring!$H$10)+IF(Data!$F43&lt;&gt;"",Scoring!$H$11)+IF(Data!$G43&lt;&gt;"",Scoring!$H$12)+IF(Data!$H43&lt;&gt;"",Scoring!$H$13)+IF(Data!$I43&lt;&gt;"",Scoring!$H$14)+IF(Data!$J43&lt;&gt;"",Scoring!$H$15)+IF(Data!$K43&lt;&gt;"",Scoring!$H$16)+IF(Data!$L43&lt;&gt;"",Scoring!$H$17)+IF(Data!$M43&lt;&gt;"",Scoring!$H$18)+IF(Data!$N43&lt;&gt;"",Scoring!$H$19)+IF(Data!$O43&lt;&gt;"",Scoring!$H$20)+IF(Data!$P43&lt;&gt;"",Scoring!$H$21)+IF(Data!$Q43&lt;&gt;"",Scoring!$H$22)+IF(Data!$R43&lt;&gt;"",Scoring!$H$23)+IF(Data!$S43&lt;&gt;"",Scoring!$H$24)+IF(Data!T43&lt;&gt;"",Scoring!$H$25)+IF(Data!$U43&lt;&gt;"",Scoring!$H$26)+IF(Data!$V43&lt;&gt;"",Scoring!$H$27)+IF(Data!$W43&lt;&gt;"",Scoring!$H$28)+IF(Data!$X43&lt;&gt;"",Scoring!$H$29)+IF(Data!$Y43&lt;&gt;"",Scoring!$H$30)+IF(Data!$Z43&lt;&gt;"",Scoring!$H$31)+IF(Data!$AA43&lt;&gt;"",Scoring!$H$32),"")</f>
        <v/>
      </c>
      <c r="AK43" s="105" t="str">
        <f>IF(AJ43&lt;&gt;"",LOOKUP(AJ43,Likelihoods!$A$7:$A$107,Likelihoods!F$7:F$107),"")</f>
        <v/>
      </c>
      <c r="AL43" s="102" t="str">
        <f>IF(AND(COUNTBLANK($B43:$E43)=3,COUNTBLANK($F43:$H43)=2,COUNTBLANK($I43:$J43)=1,COUNTBLANK($K43:$L43)=1,COUNTBLANK($M43:$N43)=1,COUNTBLANK($O43:$P43)=1,COUNTBLANK($Q43:$R43)=1,COUNTBLANK($S43:$T43)=1,COUNTBLANK($U43:$V43)=1,COUNTBLANK($W43:$AA43)=4),IF(Data!$B43&lt;&gt;"",Scoring!$I$7)+IF(Data!$C43&lt;&gt;"",Scoring!$I$8)+IF(Data!$D43&lt;&gt;"",Scoring!$I$9)+IF(Data!$E43&lt;&gt;"",Scoring!$I$10)+IF(Data!$F43&lt;&gt;"",Scoring!$I$11)+IF(Data!$G43&lt;&gt;"",Scoring!$I$12)+IF(Data!$H43&lt;&gt;"",Scoring!$I$13)+IF(Data!$I43&lt;&gt;"",Scoring!$I$14)+IF(Data!$J43&lt;&gt;"",Scoring!$I$15)+IF(Data!$K43&lt;&gt;"",Scoring!$I$16)+IF(Data!$L43&lt;&gt;"",Scoring!$I$17)+IF(Data!$M43&lt;&gt;"",Scoring!$I$18)+IF(Data!$N43&lt;&gt;"",Scoring!$I$19)+IF(Data!$O43&lt;&gt;"",Scoring!$I$20)+IF(Data!$P43&lt;&gt;"",Scoring!$I$21)+IF(Data!$Q43&lt;&gt;"",Scoring!$I$22)+IF(Data!$R43&lt;&gt;"",Scoring!$I$23)+IF(Data!$S43&lt;&gt;"",Scoring!$I$24)+IF(Data!T43&lt;&gt;"",Scoring!$I$25)+IF(Data!$U43&lt;&gt;"",Scoring!$I$26)+IF(Data!$V43&lt;&gt;"",Scoring!$I$27)+IF(Data!$W43&lt;&gt;"",Scoring!$I$28)+IF(Data!$X43&lt;&gt;"",Scoring!$I$29)+IF(Data!$Y43&lt;&gt;"",Scoring!$I$30)+IF(Data!$Z43&lt;&gt;"",Scoring!$I$31)+IF(Data!$AA43&lt;&gt;"",Scoring!$I$32),"")</f>
        <v/>
      </c>
      <c r="AM43" s="107" t="str">
        <f>IF(AL43&lt;&gt;"",LOOKUP(AL43,Likelihoods!$A$7:$A$107,Likelihoods!G$7:G$107),"")</f>
        <v/>
      </c>
      <c r="AN43" s="281" t="str">
        <f>IF(AND(COUNTBLANK($B43:$E43)=3,COUNTBLANK($F43:$H43)=2,COUNTBLANK($I43:$J43)=1,COUNTBLANK($K43:$L43)=1,COUNTBLANK($M43:$N43)=1,COUNTBLANK($O43:$P43)=1,COUNTBLANK($Q43:$R43)=1,COUNTBLANK($S43:$T43)=1,COUNTBLANK($U43:$V43)=1,COUNTBLANK($W43:$AA43)=4),IF(Data!$B43&lt;&gt;"",Scoring!$J$7)+IF(Data!$C43&lt;&gt;"",Scoring!$J$8)+IF(Data!$D43&lt;&gt;"",Scoring!$J$9)+IF(Data!$E43&lt;&gt;"",Scoring!$J$10)+IF(Data!$F43&lt;&gt;"",Scoring!$J$11)+IF(Data!$G43&lt;&gt;"",Scoring!$J$12)+IF(Data!$H43&lt;&gt;"",Scoring!$J$13)+IF(Data!$I43&lt;&gt;"",Scoring!$J$14)+IF(Data!$J43&lt;&gt;"",Scoring!$J$15)+IF(Data!$K43&lt;&gt;"",Scoring!$J$16)+IF(Data!$L43&lt;&gt;"",Scoring!$J$17)+IF(Data!$M43&lt;&gt;"",Scoring!$J$18)+IF(Data!$N43&lt;&gt;"",Scoring!$J$19)+IF(Data!$O43&lt;&gt;"",Scoring!$J$20)+IF(Data!$P43&lt;&gt;"",Scoring!$J$21)+IF(Data!$Q43&lt;&gt;"",Scoring!$J$22)+IF(Data!$R43&lt;&gt;"",Scoring!$J$23)+IF(Data!$S43&lt;&gt;"",Scoring!$J$24)+IF(Data!AF43&lt;&gt;"",Scoring!$J$25)+IF(Data!$U43&lt;&gt;"",Scoring!$J$26)+IF(Data!$V43&lt;&gt;"",Scoring!$J$27)+IF(Data!$W43&lt;&gt;"",Scoring!$J$28)+IF(Data!$X43&lt;&gt;"",Scoring!$J$29)+IF(Data!$Y43&lt;&gt;"",Scoring!$J$30)+IF(Data!$Z43&lt;&gt;"",Scoring!$J$31)+IF(Data!$AA43&lt;&gt;"",Scoring!$J$32),"")</f>
        <v/>
      </c>
      <c r="AO43" s="276" t="str">
        <f>IF(AN43&lt;&gt;"",LOOKUP(AN43,Likelihoods!$A$7:$A$107,Likelihoods!H$7:H$107),"")</f>
        <v/>
      </c>
      <c r="AP43" s="264" t="str">
        <f>IF(AND(COUNTBLANK($B43:$E43)=3,COUNTBLANK($F43:$H43)=2,COUNTBLANK($I43:$J43)=1,COUNTBLANK($K43:$L43)=1,COUNTBLANK($M43:$N43)=1,COUNTBLANK($O43:$P43)=1,COUNTBLANK($Q43:$R43)=1,COUNTBLANK($S43:$T43)=1,COUNTBLANK($U43:$V43)=1,COUNTBLANK($W43:$AA43)=4),IF(Data!$B43&lt;&gt;"",Scoring!$K$7)+IF(Data!$C43&lt;&gt;"",Scoring!$K$8)+IF(Data!$D43&lt;&gt;"",Scoring!$K$9)+IF(Data!$E43&lt;&gt;"",Scoring!$K$10)+IF(Data!$F43&lt;&gt;"",Scoring!$K$11)+IF(Data!$G43&lt;&gt;"",Scoring!$K$12)+IF(Data!$H43&lt;&gt;"",Scoring!$K$13)+IF(Data!$I43&lt;&gt;"",Scoring!$K$14)+IF(Data!$J43&lt;&gt;"",Scoring!$K$15)+IF(Data!$K43&lt;&gt;"",Scoring!$K$16)+IF(Data!$L43&lt;&gt;"",Scoring!$K$17)+IF(Data!$M43&lt;&gt;"",Scoring!$K$18)+IF(Data!$N43&lt;&gt;"",Scoring!$K$19)+IF(Data!$O43&lt;&gt;"",Scoring!$K$20)+IF(Data!$P43&lt;&gt;"",Scoring!$K$21)+IF(Data!$Q43&lt;&gt;"",Scoring!$K$22)+IF(Data!$R43&lt;&gt;"",Scoring!$K$23)+IF(Data!$S43&lt;&gt;"",Scoring!$K$24)+IF(Data!AH43&lt;&gt;"",Scoring!$K$25)+IF(Data!$U43&lt;&gt;"",Scoring!$K$26)+IF(Data!$V43&lt;&gt;"",Scoring!$K$27)+IF(Data!$W43&lt;&gt;"",Scoring!$K$28)+IF(Data!$X43&lt;&gt;"",Scoring!$K$29)+IF(Data!$Y43&lt;&gt;"",Scoring!$K$30)+IF(Data!$Z43&lt;&gt;"",Scoring!$K$31)+IF(Data!$AA43&lt;&gt;"",Scoring!$K$32),"")</f>
        <v/>
      </c>
      <c r="AQ43" s="107" t="str">
        <f>IF(AP43&lt;&gt;"",LOOKUP(AP43,Likelihoods!$A$7:$A$107,Likelihoods!I$7:I$107),"")</f>
        <v/>
      </c>
      <c r="AR43" s="281" t="str">
        <f>IF(AND(COUNTBLANK($B43:$E43)=3,COUNTBLANK($F43:$H43)=2,COUNTBLANK($I43:$J43)=1,COUNTBLANK($K43:$L43)=1,COUNTBLANK($M43:$N43)=1,COUNTBLANK($O43:$P43)=1,COUNTBLANK($Q43:$R43)=1,COUNTBLANK($S43:$T43)=1,COUNTBLANK($U43:$V43)=1,COUNTBLANK($W43:$AA43)=4),IF(Data!$B43&lt;&gt;"",Scoring!$L$7)+IF(Data!$C43&lt;&gt;"",Scoring!$L$8)+IF(Data!$D43&lt;&gt;"",Scoring!$L$9)+IF(Data!$E43&lt;&gt;"",Scoring!$L$10)+IF(Data!$F43&lt;&gt;"",Scoring!$L$11)+IF(Data!$G43&lt;&gt;"",Scoring!$L$12)+IF(Data!$H43&lt;&gt;"",Scoring!$L$13)+IF(Data!$I43&lt;&gt;"",Scoring!$L$14)+IF(Data!$J43&lt;&gt;"",Scoring!$L$15)+IF(Data!$K43&lt;&gt;"",Scoring!$L$16)+IF(Data!$L43&lt;&gt;"",Scoring!$L$17)+IF(Data!$M43&lt;&gt;"",Scoring!$L$18)+IF(Data!$N43&lt;&gt;"",Scoring!$L$19)+IF(Data!$O43&lt;&gt;"",Scoring!$L$20)+IF(Data!$P43&lt;&gt;"",Scoring!$L$21)+IF(Data!$Q43&lt;&gt;"",Scoring!$L$22)+IF(Data!$R43&lt;&gt;"",Scoring!$L$23)+IF(Data!$S43&lt;&gt;"",Scoring!$L$24)+IF(Data!AJ43&lt;&gt;"",Scoring!$L$25)+IF(Data!$U43&lt;&gt;"",Scoring!$L$26)+IF(Data!$V43&lt;&gt;"",Scoring!$L$27)+IF(Data!$W43&lt;&gt;"",Scoring!$L$28)+IF(Data!$X43&lt;&gt;"",Scoring!$L$29)+IF(Data!$Y43&lt;&gt;"",Scoring!$L$30)+IF(Data!$Z43&lt;&gt;"",Scoring!$L$31)+IF(Data!$AA43&lt;&gt;"",Scoring!$L$32),"")</f>
        <v/>
      </c>
      <c r="AS43" s="105" t="str">
        <f>IF(AR43&lt;&gt;"",LOOKUP(AR43,Likelihoods!$A$7:$A$107,Likelihoods!J$7:J$107),"")</f>
        <v/>
      </c>
      <c r="AT43" s="108" t="str">
        <f>IF(AND(COUNTBLANK($B43:$E43)=3,COUNTBLANK($F43:$H43)=2,COUNTBLANK($I43:$J43)=1,COUNTBLANK($K43:$L43)=1,COUNTBLANK($M43:$N43)=1,COUNTBLANK($O43:$P43)=1,COUNTBLANK($Q43:$R43)=1,COUNTBLANK($S43:$T43)=1,COUNTBLANK($U43:$V43)=1,COUNTBLANK($W43:$AA43)=4),IF(Data!$B43&lt;&gt;"",Scoring!$M$7)+IF(Data!$C43&lt;&gt;"",Scoring!$M$8)+IF(Data!$D43&lt;&gt;"",Scoring!$M$9)+IF(Data!$E43&lt;&gt;"",Scoring!$M$10)+IF(Data!$F43&lt;&gt;"",Scoring!$M$11)+IF(Data!$G43&lt;&gt;"",Scoring!$M$12)+IF(Data!$H43&lt;&gt;"",Scoring!$M$13)+IF(Data!$I43&lt;&gt;"",Scoring!$M$14)+IF(Data!$J43&lt;&gt;"",Scoring!$M$15)+IF(Data!$K43&lt;&gt;"",Scoring!$M$16)+IF(Data!$L43&lt;&gt;"",Scoring!$M$17)+IF(Data!$M43&lt;&gt;"",Scoring!$M$18)+IF(Data!$N43&lt;&gt;"",Scoring!$M$19)+IF(Data!$O43&lt;&gt;"",Scoring!$M$20)+IF(Data!$P43&lt;&gt;"",Scoring!$M$21)+IF(Data!$Q43&lt;&gt;"",Scoring!$M$22)+IF(Data!$R43&lt;&gt;"",Scoring!$M$23)+IF(Data!$S43&lt;&gt;"",Scoring!$M$24)+IF(Data!T43&lt;&gt;"",Scoring!$M$25)+IF(Data!$U43&lt;&gt;"",Scoring!$M$26)+IF(Data!$V43&lt;&gt;"",Scoring!$M$27)+IF(Data!$W43&lt;&gt;"",Scoring!$M$28)+IF(Data!$X43&lt;&gt;"",Scoring!$M$29)+IF(Data!$Y43&lt;&gt;"",Scoring!$M$30)+IF(Data!$Z43&lt;&gt;"",Scoring!$M$31)+IF(Data!$AA43&lt;&gt;"",Scoring!$M$32),"")</f>
        <v/>
      </c>
      <c r="AU43" s="105" t="str">
        <f>IF(AT43&lt;&gt;"",LOOKUP(AT43,Likelihoods!$A$7:$A$107,Likelihoods!K$7:K$107),"")</f>
        <v/>
      </c>
      <c r="AV43" s="108" t="str">
        <f>IF(AND(COUNTBLANK($B43:$E43)=3,COUNTBLANK($F43:$H43)=2,COUNTBLANK($I43:$J43)=1,COUNTBLANK($K43:$L43)=1,COUNTBLANK($M43:$N43)=1,COUNTBLANK($O43:$P43)=1,COUNTBLANK($Q43:$R43)=1,COUNTBLANK($S43:$T43)=1,COUNTBLANK($U43:$V43)=1,COUNTBLANK($W43:$AA43)=4),IF(Data!$B43&lt;&gt;"",Scoring!$N$7)+IF(Data!$C43&lt;&gt;"",Scoring!$N$8)+IF(Data!$D43&lt;&gt;"",Scoring!$N$9)+IF(Data!$E43&lt;&gt;"",Scoring!$N$10)+IF(Data!$F43&lt;&gt;"",Scoring!$N$11)+IF(Data!$G43&lt;&gt;"",Scoring!$N$12)+IF(Data!$H43&lt;&gt;"",Scoring!$N$13)+IF(Data!$I43&lt;&gt;"",Scoring!$N$14)+IF(Data!$J43&lt;&gt;"",Scoring!$N$15)+IF(Data!$K43&lt;&gt;"",Scoring!$N$16)+IF(Data!$L43&lt;&gt;"",Scoring!$N$17)+IF(Data!$M43&lt;&gt;"",Scoring!$N$18)+IF(Data!$N43&lt;&gt;"",Scoring!$N$19)+IF(Data!$O43&lt;&gt;"",Scoring!$N$20)+IF(Data!$P43&lt;&gt;"",Scoring!$N$21)+IF(Data!$Q43&lt;&gt;"",Scoring!$N$22)+IF(Data!$R43&lt;&gt;"",Scoring!$N$23)+IF(Data!$S43&lt;&gt;"",Scoring!$N$24)+IF(Data!T43&lt;&gt;"",Scoring!$N$25)+IF(Data!$U43&lt;&gt;"",Scoring!$N$26)+IF(Data!$V43&lt;&gt;"",Scoring!$N$27)+IF(Data!$W43&lt;&gt;"",Scoring!$N$28)+IF(Data!$X43&lt;&gt;"",Scoring!$N$29)+IF(Data!$Y43&lt;&gt;"",Scoring!$N$30)+IF(Data!$Z43&lt;&gt;"",Scoring!$N$31)+IF(Data!$AA43&lt;&gt;"",Scoring!$N$32),"")</f>
        <v/>
      </c>
      <c r="AW43" s="106" t="str">
        <f>IF(AV43&lt;&gt;"",LOOKUP(AV43,Likelihoods!$A$7:$A$107,Likelihoods!L$7:L$107),"")</f>
        <v/>
      </c>
      <c r="AX43" s="104" t="str">
        <f>IF(AND(COUNTBLANK($B43:$E43)=3,COUNTBLANK($F43:$H43)=2,COUNTBLANK($I43:$J43)=1,COUNTBLANK($K43:$L43)=1,COUNTBLANK($M43:$N43)=1,COUNTBLANK($O43:$P43)=1,COUNTBLANK($Q43:$R43)=1,COUNTBLANK($S43:$T43)=1,COUNTBLANK($U43:$V43)=1,COUNTBLANK($W43:$AA43)=4),IF(Data!$B43&lt;&gt;"",Scoring!$O$7)+IF(Data!$C43&lt;&gt;"",Scoring!$O$8)+IF(Data!$D43&lt;&gt;"",Scoring!$O$9)+IF(Data!$E43&lt;&gt;"",Scoring!$O$10)+IF(Data!$F43&lt;&gt;"",Scoring!$O$11)+IF(Data!$G43&lt;&gt;"",Scoring!$O$12)+IF(Data!$H43&lt;&gt;"",Scoring!$O$13)+IF(Data!$I43&lt;&gt;"",Scoring!$O$14)+IF(Data!$J43&lt;&gt;"",Scoring!$O$15)+IF(Data!$K43&lt;&gt;"",Scoring!$O$16)+IF(Data!$L43&lt;&gt;"",Scoring!$O$17)+IF(Data!$M43&lt;&gt;"",Scoring!$O$18)+IF(Data!$N43&lt;&gt;"",Scoring!$O$19)+IF(Data!$O43&lt;&gt;"",Scoring!$O$20)+IF(Data!$P43&lt;&gt;"",Scoring!$O$21)+IF(Data!$Q43&lt;&gt;"",Scoring!$O$22)+IF(Data!$R43&lt;&gt;"",Scoring!$O$23)+IF(Data!$S43&lt;&gt;"",Scoring!$O$24)+IF(Data!T43&lt;&gt;"",Scoring!$O$25)+IF(Data!$U43&lt;&gt;"",Scoring!$O$26)+IF(Data!$V43&lt;&gt;"",Scoring!$O$27)+IF(Data!$W43&lt;&gt;"",Scoring!$O$28)+IF(Data!$X43&lt;&gt;"",Scoring!$O$29)+IF(Data!$Y43&lt;&gt;"",Scoring!$O$30)+IF(Data!$Z43&lt;&gt;"",Scoring!$O$31)+IF(Data!$AA43&lt;&gt;"",Scoring!$O$32),"")</f>
        <v/>
      </c>
      <c r="AY43" s="107" t="str">
        <f>IF(AX43&lt;&gt;"",LOOKUP(AX43,Likelihoods!$A$7:$A$107,Likelihoods!M$7:M$107),"")</f>
        <v/>
      </c>
      <c r="AZ43" s="108" t="str">
        <f>IF(AND(COUNTBLANK($B43:$E43)=3,COUNTBLANK($F43:$H43)=2,COUNTBLANK($I43:$J43)=1,COUNTBLANK($K43:$L43)=1,COUNTBLANK($M43:$N43)=1,COUNTBLANK($O43:$P43)=1,COUNTBLANK($Q43:$R43)=1,COUNTBLANK($S43:$T43)=1,COUNTBLANK($U43:$V43)=1,COUNTBLANK($W43:$AA43)=4),IF(Data!$B43&lt;&gt;"",Scoring!$P$7)+IF(Data!$C43&lt;&gt;"",Scoring!$P$8)+IF(Data!$D43&lt;&gt;"",Scoring!$P$9)+IF(Data!$E43&lt;&gt;"",Scoring!$P$10)+IF(Data!$F43&lt;&gt;"",Scoring!$P$11)+IF(Data!$G43&lt;&gt;"",Scoring!$P$12)+IF(Data!$H43&lt;&gt;"",Scoring!$P$13)+IF(Data!$I43&lt;&gt;"",Scoring!$P$14)+IF(Data!$J43&lt;&gt;"",Scoring!$P$15)+IF(Data!$K43&lt;&gt;"",Scoring!$P$16)+IF(Data!$L43&lt;&gt;"",Scoring!$P$17)+IF(Data!$M43&lt;&gt;"",Scoring!$P$18)+IF(Data!$N43&lt;&gt;"",Scoring!$P$19)+IF(Data!$O43&lt;&gt;"",Scoring!$P$20)+IF(Data!$P43&lt;&gt;"",Scoring!$P$21)+IF(Data!$Q43&lt;&gt;"",Scoring!$P$22)+IF(Data!$R43&lt;&gt;"",Scoring!$P$23)+IF(Data!$S43&lt;&gt;"",Scoring!$P$24)+IF(Data!T43&lt;&gt;"",Scoring!$P$25)+IF(Data!$U43&lt;&gt;"",Scoring!$P$26)+IF(Data!$V43&lt;&gt;"",Scoring!$P$27)+IF(Data!$W43&lt;&gt;"",Scoring!$P$28)+IF(Data!$X43&lt;&gt;"",Scoring!$P$29)+IF(Data!$Y43&lt;&gt;"",Scoring!$P$30)+IF(Data!$Z43&lt;&gt;"",Scoring!$P$31)+IF(Data!$AA43&lt;&gt;"",Scoring!$P$32),"")</f>
        <v/>
      </c>
      <c r="BA43" s="105" t="str">
        <f>IF(AZ43&lt;&gt;"",LOOKUP(AZ43,Likelihoods!$A$7:$A$107,Likelihoods!N$7:N$107),"")</f>
        <v/>
      </c>
      <c r="BB43" s="102" t="str">
        <f>IF(AND(COUNTBLANK($B43:$E43)=3,COUNTBLANK($F43:$H43)=2,COUNTBLANK($I43:$J43)=1,COUNTBLANK($K43:$L43)=1,COUNTBLANK($M43:$N43)=1,COUNTBLANK($O43:$P43)=1,COUNTBLANK($Q43:$R43)=1,COUNTBLANK($S43:$T43)=1,COUNTBLANK($U43:$V43)=1,COUNTBLANK($W43:$AA43)=4),IF(Data!$B43&lt;&gt;"",Scoring!$Q$7)+IF(Data!$C43&lt;&gt;"",Scoring!$Q$8)+IF(Data!$D43&lt;&gt;"",Scoring!$Q$9)+IF(Data!$E43&lt;&gt;"",Scoring!$Q$10)+IF(Data!$F43&lt;&gt;"",Scoring!$Q$11)+IF(Data!$G43&lt;&gt;"",Scoring!$Q$12)+IF(Data!$H43&lt;&gt;"",Scoring!$Q$13)+IF(Data!$I43&lt;&gt;"",Scoring!$Q$14)+IF(Data!$J43&lt;&gt;"",Scoring!$Q$15)+IF(Data!$K43&lt;&gt;"",Scoring!$Q$16)+IF(Data!$L43&lt;&gt;"",Scoring!$Q$17)+IF(Data!$M43&lt;&gt;"",Scoring!$Q$18)+IF(Data!$N43&lt;&gt;"",Scoring!$Q$19)+IF(Data!$O43&lt;&gt;"",Scoring!$Q$20)+IF(Data!$P43&lt;&gt;"",Scoring!$Q$21)+IF(Data!$Q43&lt;&gt;"",Scoring!$Q$22)+IF(Data!$R43&lt;&gt;"",Scoring!$Q$23)+IF(Data!$S43&lt;&gt;"",Scoring!$Q$24)+IF(Data!T43&lt;&gt;"",Scoring!$Q$25)+IF(Data!$U43&lt;&gt;"",Scoring!$Q$26)+IF(Data!$V43&lt;&gt;"",Scoring!$Q$27)+IF(Data!$W43&lt;&gt;"",Scoring!$Q$28)+IF(Data!$X43&lt;&gt;"",Scoring!$Q$29)+IF(Data!$Y43&lt;&gt;"",Scoring!$Q$30)+IF(Data!$Z43&lt;&gt;"",Scoring!$Q$31)+IF(Data!$AA43&lt;&gt;"",Scoring!$Q$32),"")</f>
        <v/>
      </c>
      <c r="BC43" s="107" t="str">
        <f>IF(BB43&lt;&gt;"",LOOKUP(BB43,Likelihoods!$A$7:$A$107,Likelihoods!O$7:O$107),"")</f>
        <v/>
      </c>
      <c r="BD43" s="104" t="str">
        <f>IF(AND(COUNTBLANK($B43:$E43)=3,COUNTBLANK($F43:$H43)=2,COUNTBLANK($I43:$J43)=1,COUNTBLANK($K43:$L43)=1,COUNTBLANK($M43:$N43)=1,COUNTBLANK($O43:$P43)=1,COUNTBLANK($Q43:$R43)=1,COUNTBLANK($S43:$T43)=1,COUNTBLANK($U43:$V43)=1,COUNTBLANK($W43:$AA43)=4),IF(Data!$B43&lt;&gt;"",Scoring!$R$7)+IF(Data!$C43&lt;&gt;"",Scoring!$R$8)+IF(Data!$D43&lt;&gt;"",Scoring!$R$9)+IF(Data!$E43&lt;&gt;"",Scoring!$R$10)+IF(Data!$F43&lt;&gt;"",Scoring!$R$11)+IF(Data!$G43&lt;&gt;"",Scoring!$R$12)+IF(Data!$H43&lt;&gt;"",Scoring!$R$13)+IF(Data!$I43&lt;&gt;"",Scoring!$R$14)+IF(Data!$J43&lt;&gt;"",Scoring!$R$15)+IF(Data!$K43&lt;&gt;"",Scoring!$R$16)+IF(Data!$L43&lt;&gt;"",Scoring!$R$17)+IF(Data!$M43&lt;&gt;"",Scoring!$R$18)+IF(Data!$N43&lt;&gt;"",Scoring!$R$19)+IF(Data!$O43&lt;&gt;"",Scoring!$R$20)+IF(Data!$P43&lt;&gt;"",Scoring!$R$21)+IF(Data!$Q43&lt;&gt;"",Scoring!$R$22)+IF(Data!$R43&lt;&gt;"",Scoring!$R$23)+IF(Data!$S43&lt;&gt;"",Scoring!$R$24)+IF(Data!T43&lt;&gt;"",Scoring!$R$25)+IF(Data!$U43&lt;&gt;"",Scoring!$R$26)+IF(Data!$V43&lt;&gt;"",Scoring!$R$27)+IF(Data!$W43&lt;&gt;"",Scoring!$R$28)+IF(Data!$X43&lt;&gt;"",Scoring!$R$29)+IF(Data!$Y43&lt;&gt;"",Scoring!$R$30)+IF(Data!$Z43&lt;&gt;"",Scoring!$R$31)+IF(Data!$AA43&lt;&gt;"",Scoring!$R$32),"")</f>
        <v/>
      </c>
      <c r="BE43" s="105" t="str">
        <f>IF(BD43&lt;&gt;"",LOOKUP(BD43,Likelihoods!$A$7:$A$107,Likelihoods!P$7:P$107),"")</f>
        <v/>
      </c>
      <c r="BF43" s="102" t="str">
        <f>IF(AND(COUNTBLANK($B43:$E43)=3,COUNTBLANK($F43:$H43)=2,COUNTBLANK($I43:$J43)=1,COUNTBLANK($K43:$L43)=1,COUNTBLANK($M43:$N43)=1,COUNTBLANK($O43:$P43)=1,COUNTBLANK($Q43:$R43)=1,COUNTBLANK($S43:$T43)=1,COUNTBLANK($U43:$V43)=1,COUNTBLANK($W43:$AA43)=4),IF(Data!$B43&lt;&gt;"",Scoring!$S$7)+IF(Data!$C43&lt;&gt;"",Scoring!$S$8)+IF(Data!$D43&lt;&gt;"",Scoring!$S$9)+IF(Data!$E43&lt;&gt;"",Scoring!$S$10)+IF(Data!$F43&lt;&gt;"",Scoring!$S$11)+IF(Data!$G43&lt;&gt;"",Scoring!$S$12)+IF(Data!$H43&lt;&gt;"",Scoring!$S$13)+IF(Data!$I43&lt;&gt;"",Scoring!$S$14)+IF(Data!$J43&lt;&gt;"",Scoring!$S$15)+IF(Data!$K43&lt;&gt;"",Scoring!$S$16)+IF(Data!$L43&lt;&gt;"",Scoring!$S$17)+IF(Data!$M43&lt;&gt;"",Scoring!$S$18)+IF(Data!$N43&lt;&gt;"",Scoring!$S$19)+IF(Data!$O43&lt;&gt;"",Scoring!$S$20)+IF(Data!$P43&lt;&gt;"",Scoring!$S$21)+IF(Data!$Q43&lt;&gt;"",Scoring!$S$22)+IF(Data!$R43&lt;&gt;"",Scoring!$S$23)+IF(Data!$S43&lt;&gt;"",Scoring!$S$24)+IF(Data!T43&lt;&gt;"",Scoring!$S$25)+IF(Data!$U43&lt;&gt;"",Scoring!$S$26)+IF(Data!$V43&lt;&gt;"",Scoring!$S$27)+IF(Data!$W43&lt;&gt;"",Scoring!$S$28)+IF(Data!$X43&lt;&gt;"",Scoring!$S$29)+IF(Data!$Y43&lt;&gt;"",Scoring!$S$30)+IF(Data!$Z43&lt;&gt;"",Scoring!$S$31)+IF(Data!$AA43&lt;&gt;"",Scoring!$S$32),"")</f>
        <v/>
      </c>
      <c r="BG43" s="107" t="str">
        <f>IF(BF43&lt;&gt;"",LOOKUP(BF43,Likelihoods!$A$7:$A$107,Likelihoods!Q$7:Q$107),"")</f>
        <v/>
      </c>
      <c r="BH43" s="108" t="str">
        <f>IF(AND(COUNTBLANK($B43:$E43)=3,COUNTBLANK($F43:$H43)=2,COUNTBLANK($I43:$J43)=1,COUNTBLANK($K43:$L43)=1,COUNTBLANK($M43:$N43)=1,COUNTBLANK($O43:$P43)=1,COUNTBLANK($Q43:$R43)=1,COUNTBLANK($S43:$T43)=1,COUNTBLANK($U43:$V43)=1,COUNTBLANK($W43:$AA43)=4),IF(Data!$B43&lt;&gt;"",Scoring!$T$7)+IF(Data!$C43&lt;&gt;"",Scoring!$T$8)+IF(Data!$D43&lt;&gt;"",Scoring!$T$9)+IF(Data!$E43&lt;&gt;"",Scoring!$T$10)+IF(Data!$F43&lt;&gt;"",Scoring!$T$11)+IF(Data!$G43&lt;&gt;"",Scoring!$T$12)+IF(Data!$H43&lt;&gt;"",Scoring!$T$13)+IF(Data!$I43&lt;&gt;"",Scoring!$T$14)+IF(Data!$J43&lt;&gt;"",Scoring!$T$15)+IF(Data!$K43&lt;&gt;"",Scoring!$T$16)+IF(Data!$L43&lt;&gt;"",Scoring!$T$17)+IF(Data!$M43&lt;&gt;"",Scoring!$T$18)+IF(Data!$N43&lt;&gt;"",Scoring!$T$19)+IF(Data!$O43&lt;&gt;"",Scoring!$T$20)+IF(Data!$P43&lt;&gt;"",Scoring!$T$21)+IF(Data!$Q43&lt;&gt;"",Scoring!$T$22)+IF(Data!$R43&lt;&gt;"",Scoring!$T$23)+IF(Data!$S43&lt;&gt;"",Scoring!$T$24)+IF(Data!T43&lt;&gt;"",Scoring!$T$25)+IF(Data!$U43&lt;&gt;"",Scoring!$T$26)+IF(Data!$V43&lt;&gt;"",Scoring!$T$27)+IF(Data!$W43&lt;&gt;"",Scoring!$T$28)+IF(Data!$X43&lt;&gt;"",Scoring!$T$29)+IF(Data!$Y43&lt;&gt;"",Scoring!$T$30)+IF(Data!$Z43&lt;&gt;"",Scoring!$T$31)+IF(Data!$AA43&lt;&gt;"",Scoring!$T$32),"")</f>
        <v/>
      </c>
      <c r="BI43" s="105" t="str">
        <f>IF(BH43&lt;&gt;"",LOOKUP(BH43,Likelihoods!$A$7:$A$107,Likelihoods!R$7:R$107),"")</f>
        <v/>
      </c>
      <c r="BJ43" s="108" t="str">
        <f>IF(AND(COUNTBLANK($B43:$E43)=3,COUNTBLANK($F43:$H43)=2,COUNTBLANK($I43:$J43)=1,COUNTBLANK($K43:$L43)=1,COUNTBLANK($M43:$N43)=1,COUNTBLANK($O43:$P43)=1,COUNTBLANK($Q43:$R43)=1,COUNTBLANK($S43:$T43)=1,COUNTBLANK($U43:$V43)=1,COUNTBLANK($W43:$AA43)=4),IF(Data!$B43&lt;&gt;"",Scoring!$U$7)+IF(Data!$C43&lt;&gt;"",Scoring!$U$8)+IF(Data!$D43&lt;&gt;"",Scoring!$U$9)+IF(Data!$E43&lt;&gt;"",Scoring!$U$10)+IF(Data!$F43&lt;&gt;"",Scoring!$U$11)+IF(Data!$G43&lt;&gt;"",Scoring!$U$12)+IF(Data!$H43&lt;&gt;"",Scoring!$U$13)+IF(Data!$I43&lt;&gt;"",Scoring!$U$14)+IF(Data!$J43&lt;&gt;"",Scoring!$U$15)+IF(Data!$K43&lt;&gt;"",Scoring!$U$16)+IF(Data!$L43&lt;&gt;"",Scoring!$U$17)+IF(Data!$M43&lt;&gt;"",Scoring!$U$18)+IF(Data!$N43&lt;&gt;"",Scoring!$U$19)+IF(Data!$O43&lt;&gt;"",Scoring!$U$20)+IF(Data!$P43&lt;&gt;"",Scoring!$U$21)+IF(Data!$Q43&lt;&gt;"",Scoring!$U$22)+IF(Data!$R43&lt;&gt;"",Scoring!$U$23)+IF(Data!$S43&lt;&gt;"",Scoring!$U$24)+IF(Data!T43&lt;&gt;"",Scoring!$U$25)+IF(Data!$U43&lt;&gt;"",Scoring!$U$26)+IF(Data!$V43&lt;&gt;"",Scoring!$U$27)+IF(Data!$W43&lt;&gt;"",Scoring!$U$28)+IF(Data!$X43&lt;&gt;"",Scoring!$U$29)+IF(Data!$Y43&lt;&gt;"",Scoring!$U$30)+IF(Data!$Z43&lt;&gt;"",Scoring!$U$31)+IF(Data!$AA43&lt;&gt;"",Scoring!$U$32),"")</f>
        <v/>
      </c>
      <c r="BK43" s="106" t="str">
        <f>IF(BJ43&lt;&gt;"",LOOKUP(BJ43,Likelihoods!$A$7:$A$107,Likelihoods!S$7:S$107),"")</f>
        <v/>
      </c>
      <c r="BL43" s="8"/>
      <c r="BM43" s="8"/>
      <c r="BN43" s="8"/>
      <c r="BO43" s="8"/>
      <c r="BP43" s="8"/>
      <c r="BQ43" s="8"/>
      <c r="BR43" s="8"/>
      <c r="BS43" s="8"/>
      <c r="BT43" s="8"/>
      <c r="BU43" s="8"/>
      <c r="BV43" s="8"/>
      <c r="BW43" s="8"/>
      <c r="BX43" s="8"/>
      <c r="BY43" s="8"/>
    </row>
    <row r="44" spans="1:77" ht="14.25" x14ac:dyDescent="0.2">
      <c r="A44" s="68"/>
      <c r="B44" s="101"/>
      <c r="C44" s="102"/>
      <c r="D44" s="102"/>
      <c r="E44" s="102"/>
      <c r="F44" s="101"/>
      <c r="G44" s="102"/>
      <c r="H44" s="103"/>
      <c r="I44" s="102"/>
      <c r="J44" s="102"/>
      <c r="K44" s="101"/>
      <c r="L44" s="103"/>
      <c r="M44" s="102"/>
      <c r="N44" s="103"/>
      <c r="O44" s="101"/>
      <c r="P44" s="103"/>
      <c r="Q44" s="102"/>
      <c r="R44" s="102"/>
      <c r="S44" s="101"/>
      <c r="T44" s="103"/>
      <c r="U44" s="101"/>
      <c r="V44" s="103"/>
      <c r="W44" s="102"/>
      <c r="X44" s="102"/>
      <c r="Y44" s="102"/>
      <c r="Z44" s="102"/>
      <c r="AA44" s="102"/>
      <c r="AB44" s="104" t="str">
        <f>IF(AND(COUNTBLANK($B44:$E44)=3,COUNTBLANK($F44:$H44)=2,COUNTBLANK($I44:$J44)=1,COUNTBLANK($K44:$L44)=1,COUNTBLANK($M44:$N44)=1,COUNTBLANK($O44:$P44)=1,COUNTBLANK($Q44:$R44)=1,COUNTBLANK($S44:$T44)=1,COUNTBLANK($U44:$V44)=1,COUNTBLANK($W44:$AA44)=4),IF(Data!$B44&lt;&gt;"",Scoring!$D$7)+IF(Data!$C44&lt;&gt;"",Scoring!$D$8)+IF(Data!$D44&lt;&gt;"",Scoring!$D$9)+IF(Data!$E44&lt;&gt;"",Scoring!$D$10)+IF(Data!$F44&lt;&gt;"",Scoring!$D$11)+IF(Data!$G44&lt;&gt;"",Scoring!$D$12)+IF(Data!$H44&lt;&gt;"",Scoring!$D$13)+IF(Data!$I44&lt;&gt;"",Scoring!$D$14)+IF(Data!$J44&lt;&gt;"",Scoring!$D$15)+IF(Data!$K44&lt;&gt;"",Scoring!$D$16)+IF(Data!$L44&lt;&gt;"",Scoring!$D$17)+IF(Data!$M44&lt;&gt;"",Scoring!$D$18)+IF(Data!$N44&lt;&gt;"",Scoring!$D$19)+IF(Data!$O44&lt;&gt;"",Scoring!$D$20)+IF(Data!$P44&lt;&gt;"",Scoring!$D$21)+IF(Data!$Q44&lt;&gt;"",Scoring!$D$22)+IF(Data!$R44&lt;&gt;"",Scoring!$D$23)+IF(Data!$S44&lt;&gt;"",Scoring!$D$24)+IF(Data!T44&lt;&gt;"",Scoring!$D$25)+IF(Data!$U44&lt;&gt;"",Scoring!$D$26)+IF(Data!$V44&lt;&gt;"",Scoring!$D$27)+IF(Data!$W44&lt;&gt;"",Scoring!$D$28)+IF(Data!$X44&lt;&gt;"",Scoring!$D$29)+IF(Data!$Y44&lt;&gt;"",Scoring!$D$30)+IF(Data!$Z44&lt;&gt;"",Scoring!$D$31)+IF(Data!$AA44&lt;&gt;"",Scoring!$D$32),"")</f>
        <v/>
      </c>
      <c r="AC44" s="105" t="str">
        <f>IF(AB44&lt;&gt;"",LOOKUP(AB44,Likelihoods!$A$7:$A$107,Likelihoods!B$7:B$107),"")</f>
        <v/>
      </c>
      <c r="AD44" s="264" t="str">
        <f>IF(AND(COUNTBLANK($B44:$E44)=3,COUNTBLANK($F44:$H44)=2,COUNTBLANK($I44:$J44)=1,COUNTBLANK($K44:$L44)=1,COUNTBLANK($M44:$N44)=1,COUNTBLANK($O44:$P44)=1,COUNTBLANK($Q44:$R44)=1,COUNTBLANK($S44:$T44)=1,COUNTBLANK($U44:$V44)=1,COUNTBLANK($W44:$AA44)=4),IF(Data!$B44&lt;&gt;"",Scoring!$E$7)+IF(Data!$C44&lt;&gt;"",Scoring!$E$8)+IF(Data!$D44&lt;&gt;"",Scoring!$E$9)+IF(Data!$E44&lt;&gt;"",Scoring!$E$10)+IF(Data!$F44&lt;&gt;"",Scoring!$E$11)+IF(Data!$G44&lt;&gt;"",Scoring!$E$12)+IF(Data!$H44&lt;&gt;"",Scoring!$E$13)+IF(Data!$I44&lt;&gt;"",Scoring!$E$14)+IF(Data!$J44&lt;&gt;"",Scoring!$E$15)+IF(Data!$K44&lt;&gt;"",Scoring!$E$16)+IF(Data!$L44&lt;&gt;"",Scoring!$E$17)+IF(Data!$M44&lt;&gt;"",Scoring!$E$18)+IF(Data!$N44&lt;&gt;"",Scoring!$E$19)+IF(Data!$O44&lt;&gt;"",Scoring!$E$20)+IF(Data!$P44&lt;&gt;"",Scoring!$E$21)+IF(Data!$Q44&lt;&gt;"",Scoring!$E$22)+IF(Data!$R44&lt;&gt;"",Scoring!$E$23)+IF(Data!$S44&lt;&gt;"",Scoring!$E$24)+IF(Data!V44&lt;&gt;"",Scoring!$E$25)+IF(Data!$U44&lt;&gt;"",Scoring!$E$26)+IF(Data!$V44&lt;&gt;"",Scoring!$E$27)+IF(Data!$W44&lt;&gt;"",Scoring!$E$28)+IF(Data!$X44&lt;&gt;"",Scoring!$E$29)+IF(Data!$Y44&lt;&gt;"",Scoring!$E$30)+IF(Data!$Z44&lt;&gt;"",Scoring!$E$31)+IF(Data!$AA44&lt;&gt;"",Scoring!$E$32),"")</f>
        <v/>
      </c>
      <c r="AE44" s="107" t="str">
        <f>IF(AD44&lt;&gt;"",LOOKUP(AD44,Likelihoods!$A$7:$A$107,Likelihoods!C$7:C$107),"")</f>
        <v/>
      </c>
      <c r="AF44" s="108" t="str">
        <f>IF(AND(COUNTBLANK($B44:$E44)=3,COUNTBLANK($F44:$H44)=2,COUNTBLANK($I44:$J44)=1,COUNTBLANK($K44:$L44)=1,COUNTBLANK($M44:$N44)=1,COUNTBLANK($O44:$P44)=1,COUNTBLANK($Q44:$R44)=1,COUNTBLANK($S44:$T44)=1,COUNTBLANK($U44:$V44)=1,COUNTBLANK($W44:$AA44)=4),IF(Data!$B44&lt;&gt;"",Scoring!$F$7)+IF(Data!$C44&lt;&gt;"",Scoring!$F$8)+IF(Data!$D44&lt;&gt;"",Scoring!$F$9)+IF(Data!$E44&lt;&gt;"",Scoring!$F$10)+IF(Data!$F44&lt;&gt;"",Scoring!$F$11)+IF(Data!$G44&lt;&gt;"",Scoring!$F$12)+IF(Data!$H44&lt;&gt;"",Scoring!$F$13)+IF(Data!$I44&lt;&gt;"",Scoring!$F$14)+IF(Data!$J44&lt;&gt;"",Scoring!$F$15)+IF(Data!$K44&lt;&gt;"",Scoring!$F$16)+IF(Data!$L44&lt;&gt;"",Scoring!$F$17)+IF(Data!$M44&lt;&gt;"",Scoring!$F$18)+IF(Data!$N44&lt;&gt;"",Scoring!$F$19)+IF(Data!$O44&lt;&gt;"",Scoring!$F$20)+IF(Data!$P44&lt;&gt;"",Scoring!$F$21)+IF(Data!$Q44&lt;&gt;"",Scoring!$F$22)+IF(Data!$R44&lt;&gt;"",Scoring!$F$23)+IF(Data!$S44&lt;&gt;"",Scoring!$F$24)+IF(Data!T44&lt;&gt;"",Scoring!$F$25)+IF(Data!$U44&lt;&gt;"",Scoring!$F$26)+IF(Data!$V44&lt;&gt;"",Scoring!$F$27)+IF(Data!$W44&lt;&gt;"",Scoring!$F$28)+IF(Data!$X44&lt;&gt;"",Scoring!$F$29)+IF(Data!$Y44&lt;&gt;"",Scoring!$F$30)+IF(Data!$Z44&lt;&gt;"",Scoring!$F$31)+IF(Data!$AA44&lt;&gt;"",Scoring!$F$32),"")</f>
        <v/>
      </c>
      <c r="AG44" s="105" t="str">
        <f>IF(AF44&lt;&gt;"",LOOKUP(AF44,Likelihoods!$A$7:$A$107,Likelihoods!D$7:D$107),"")</f>
        <v/>
      </c>
      <c r="AH44" s="108" t="str">
        <f>IF(AND(COUNTBLANK($B44:$E44)=3,COUNTBLANK($F44:$H44)=2,COUNTBLANK($I44:$J44)=1,COUNTBLANK($K44:$L44)=1,COUNTBLANK($M44:$N44)=1,COUNTBLANK($O44:$P44)=1,COUNTBLANK($Q44:$R44)=1,COUNTBLANK($S44:$T44)=1,COUNTBLANK($U44:$V44)=1,COUNTBLANK($W44:$AA44)=4),IF(Data!$B44&lt;&gt;"",Scoring!$G$7)+IF(Data!$C44&lt;&gt;"",Scoring!$G$8)+IF(Data!$D44&lt;&gt;"",Scoring!$G$9)+IF(Data!$E44&lt;&gt;"",Scoring!$G$10)+IF(Data!$F44&lt;&gt;"",Scoring!$G$11)+IF(Data!$G44&lt;&gt;"",Scoring!$G$12)+IF(Data!$H44&lt;&gt;"",Scoring!$G$13)+IF(Data!$I44&lt;&gt;"",Scoring!$G$14)+IF(Data!$J44&lt;&gt;"",Scoring!$G$15)+IF(Data!$K44&lt;&gt;"",Scoring!$G$16)+IF(Data!$L44&lt;&gt;"",Scoring!$G$17)+IF(Data!$M44&lt;&gt;"",Scoring!$G$18)+IF(Data!$N44&lt;&gt;"",Scoring!$G$19)+IF(Data!$O44&lt;&gt;"",Scoring!$G$20)+IF(Data!$P44&lt;&gt;"",Scoring!$G$21)+IF(Data!$Q44&lt;&gt;"",Scoring!$G$22)+IF(Data!$R44&lt;&gt;"",Scoring!$G$23)+IF(Data!$S44&lt;&gt;"",Scoring!$G$24)+IF(Data!T44&lt;&gt;"",Scoring!$G$25)+IF(Data!$U44&lt;&gt;"",Scoring!$G$26)+IF(Data!$V44&lt;&gt;"",Scoring!$G$27)+IF(Data!$W44&lt;&gt;"",Scoring!$G$28)+IF(Data!$X44&lt;&gt;"",Scoring!$G$29)+IF(Data!$Y44&lt;&gt;"",Scoring!$G$30)+IF(Data!$Z44&lt;&gt;"",Scoring!$G$31)+IF(Data!$AA44&lt;&gt;"",Scoring!$G$32),"")</f>
        <v/>
      </c>
      <c r="AI44" s="106" t="str">
        <f>IF(AH44&lt;&gt;"",LOOKUP(AH44,Likelihoods!$A$7:$A$107,Likelihoods!E$7:E$107),"")</f>
        <v/>
      </c>
      <c r="AJ44" s="104" t="str">
        <f>IF(AND(COUNTBLANK($B44:$E44)=3,COUNTBLANK($F44:$H44)=2,COUNTBLANK($I44:$J44)=1,COUNTBLANK($K44:$L44)=1,COUNTBLANK($M44:$N44)=1,COUNTBLANK($O44:$P44)=1,COUNTBLANK($Q44:$R44)=1,COUNTBLANK($S44:$T44)=1,COUNTBLANK($U44:$V44)=1,COUNTBLANK($W44:$AA44)=4),IF(Data!$B44&lt;&gt;"",Scoring!$H$7)+IF(Data!$C44&lt;&gt;"",Scoring!$H$8)+IF(Data!$D44&lt;&gt;"",Scoring!$H$9)+IF(Data!$E44&lt;&gt;"",Scoring!$H$10)+IF(Data!$F44&lt;&gt;"",Scoring!$H$11)+IF(Data!$G44&lt;&gt;"",Scoring!$H$12)+IF(Data!$H44&lt;&gt;"",Scoring!$H$13)+IF(Data!$I44&lt;&gt;"",Scoring!$H$14)+IF(Data!$J44&lt;&gt;"",Scoring!$H$15)+IF(Data!$K44&lt;&gt;"",Scoring!$H$16)+IF(Data!$L44&lt;&gt;"",Scoring!$H$17)+IF(Data!$M44&lt;&gt;"",Scoring!$H$18)+IF(Data!$N44&lt;&gt;"",Scoring!$H$19)+IF(Data!$O44&lt;&gt;"",Scoring!$H$20)+IF(Data!$P44&lt;&gt;"",Scoring!$H$21)+IF(Data!$Q44&lt;&gt;"",Scoring!$H$22)+IF(Data!$R44&lt;&gt;"",Scoring!$H$23)+IF(Data!$S44&lt;&gt;"",Scoring!$H$24)+IF(Data!T44&lt;&gt;"",Scoring!$H$25)+IF(Data!$U44&lt;&gt;"",Scoring!$H$26)+IF(Data!$V44&lt;&gt;"",Scoring!$H$27)+IF(Data!$W44&lt;&gt;"",Scoring!$H$28)+IF(Data!$X44&lt;&gt;"",Scoring!$H$29)+IF(Data!$Y44&lt;&gt;"",Scoring!$H$30)+IF(Data!$Z44&lt;&gt;"",Scoring!$H$31)+IF(Data!$AA44&lt;&gt;"",Scoring!$H$32),"")</f>
        <v/>
      </c>
      <c r="AK44" s="105" t="str">
        <f>IF(AJ44&lt;&gt;"",LOOKUP(AJ44,Likelihoods!$A$7:$A$107,Likelihoods!F$7:F$107),"")</f>
        <v/>
      </c>
      <c r="AL44" s="102" t="str">
        <f>IF(AND(COUNTBLANK($B44:$E44)=3,COUNTBLANK($F44:$H44)=2,COUNTBLANK($I44:$J44)=1,COUNTBLANK($K44:$L44)=1,COUNTBLANK($M44:$N44)=1,COUNTBLANK($O44:$P44)=1,COUNTBLANK($Q44:$R44)=1,COUNTBLANK($S44:$T44)=1,COUNTBLANK($U44:$V44)=1,COUNTBLANK($W44:$AA44)=4),IF(Data!$B44&lt;&gt;"",Scoring!$I$7)+IF(Data!$C44&lt;&gt;"",Scoring!$I$8)+IF(Data!$D44&lt;&gt;"",Scoring!$I$9)+IF(Data!$E44&lt;&gt;"",Scoring!$I$10)+IF(Data!$F44&lt;&gt;"",Scoring!$I$11)+IF(Data!$G44&lt;&gt;"",Scoring!$I$12)+IF(Data!$H44&lt;&gt;"",Scoring!$I$13)+IF(Data!$I44&lt;&gt;"",Scoring!$I$14)+IF(Data!$J44&lt;&gt;"",Scoring!$I$15)+IF(Data!$K44&lt;&gt;"",Scoring!$I$16)+IF(Data!$L44&lt;&gt;"",Scoring!$I$17)+IF(Data!$M44&lt;&gt;"",Scoring!$I$18)+IF(Data!$N44&lt;&gt;"",Scoring!$I$19)+IF(Data!$O44&lt;&gt;"",Scoring!$I$20)+IF(Data!$P44&lt;&gt;"",Scoring!$I$21)+IF(Data!$Q44&lt;&gt;"",Scoring!$I$22)+IF(Data!$R44&lt;&gt;"",Scoring!$I$23)+IF(Data!$S44&lt;&gt;"",Scoring!$I$24)+IF(Data!T44&lt;&gt;"",Scoring!$I$25)+IF(Data!$U44&lt;&gt;"",Scoring!$I$26)+IF(Data!$V44&lt;&gt;"",Scoring!$I$27)+IF(Data!$W44&lt;&gt;"",Scoring!$I$28)+IF(Data!$X44&lt;&gt;"",Scoring!$I$29)+IF(Data!$Y44&lt;&gt;"",Scoring!$I$30)+IF(Data!$Z44&lt;&gt;"",Scoring!$I$31)+IF(Data!$AA44&lt;&gt;"",Scoring!$I$32),"")</f>
        <v/>
      </c>
      <c r="AM44" s="107" t="str">
        <f>IF(AL44&lt;&gt;"",LOOKUP(AL44,Likelihoods!$A$7:$A$107,Likelihoods!G$7:G$107),"")</f>
        <v/>
      </c>
      <c r="AN44" s="281" t="str">
        <f>IF(AND(COUNTBLANK($B44:$E44)=3,COUNTBLANK($F44:$H44)=2,COUNTBLANK($I44:$J44)=1,COUNTBLANK($K44:$L44)=1,COUNTBLANK($M44:$N44)=1,COUNTBLANK($O44:$P44)=1,COUNTBLANK($Q44:$R44)=1,COUNTBLANK($S44:$T44)=1,COUNTBLANK($U44:$V44)=1,COUNTBLANK($W44:$AA44)=4),IF(Data!$B44&lt;&gt;"",Scoring!$J$7)+IF(Data!$C44&lt;&gt;"",Scoring!$J$8)+IF(Data!$D44&lt;&gt;"",Scoring!$J$9)+IF(Data!$E44&lt;&gt;"",Scoring!$J$10)+IF(Data!$F44&lt;&gt;"",Scoring!$J$11)+IF(Data!$G44&lt;&gt;"",Scoring!$J$12)+IF(Data!$H44&lt;&gt;"",Scoring!$J$13)+IF(Data!$I44&lt;&gt;"",Scoring!$J$14)+IF(Data!$J44&lt;&gt;"",Scoring!$J$15)+IF(Data!$K44&lt;&gt;"",Scoring!$J$16)+IF(Data!$L44&lt;&gt;"",Scoring!$J$17)+IF(Data!$M44&lt;&gt;"",Scoring!$J$18)+IF(Data!$N44&lt;&gt;"",Scoring!$J$19)+IF(Data!$O44&lt;&gt;"",Scoring!$J$20)+IF(Data!$P44&lt;&gt;"",Scoring!$J$21)+IF(Data!$Q44&lt;&gt;"",Scoring!$J$22)+IF(Data!$R44&lt;&gt;"",Scoring!$J$23)+IF(Data!$S44&lt;&gt;"",Scoring!$J$24)+IF(Data!AF44&lt;&gt;"",Scoring!$J$25)+IF(Data!$U44&lt;&gt;"",Scoring!$J$26)+IF(Data!$V44&lt;&gt;"",Scoring!$J$27)+IF(Data!$W44&lt;&gt;"",Scoring!$J$28)+IF(Data!$X44&lt;&gt;"",Scoring!$J$29)+IF(Data!$Y44&lt;&gt;"",Scoring!$J$30)+IF(Data!$Z44&lt;&gt;"",Scoring!$J$31)+IF(Data!$AA44&lt;&gt;"",Scoring!$J$32),"")</f>
        <v/>
      </c>
      <c r="AO44" s="276" t="str">
        <f>IF(AN44&lt;&gt;"",LOOKUP(AN44,Likelihoods!$A$7:$A$107,Likelihoods!H$7:H$107),"")</f>
        <v/>
      </c>
      <c r="AP44" s="264" t="str">
        <f>IF(AND(COUNTBLANK($B44:$E44)=3,COUNTBLANK($F44:$H44)=2,COUNTBLANK($I44:$J44)=1,COUNTBLANK($K44:$L44)=1,COUNTBLANK($M44:$N44)=1,COUNTBLANK($O44:$P44)=1,COUNTBLANK($Q44:$R44)=1,COUNTBLANK($S44:$T44)=1,COUNTBLANK($U44:$V44)=1,COUNTBLANK($W44:$AA44)=4),IF(Data!$B44&lt;&gt;"",Scoring!$K$7)+IF(Data!$C44&lt;&gt;"",Scoring!$K$8)+IF(Data!$D44&lt;&gt;"",Scoring!$K$9)+IF(Data!$E44&lt;&gt;"",Scoring!$K$10)+IF(Data!$F44&lt;&gt;"",Scoring!$K$11)+IF(Data!$G44&lt;&gt;"",Scoring!$K$12)+IF(Data!$H44&lt;&gt;"",Scoring!$K$13)+IF(Data!$I44&lt;&gt;"",Scoring!$K$14)+IF(Data!$J44&lt;&gt;"",Scoring!$K$15)+IF(Data!$K44&lt;&gt;"",Scoring!$K$16)+IF(Data!$L44&lt;&gt;"",Scoring!$K$17)+IF(Data!$M44&lt;&gt;"",Scoring!$K$18)+IF(Data!$N44&lt;&gt;"",Scoring!$K$19)+IF(Data!$O44&lt;&gt;"",Scoring!$K$20)+IF(Data!$P44&lt;&gt;"",Scoring!$K$21)+IF(Data!$Q44&lt;&gt;"",Scoring!$K$22)+IF(Data!$R44&lt;&gt;"",Scoring!$K$23)+IF(Data!$S44&lt;&gt;"",Scoring!$K$24)+IF(Data!AH44&lt;&gt;"",Scoring!$K$25)+IF(Data!$U44&lt;&gt;"",Scoring!$K$26)+IF(Data!$V44&lt;&gt;"",Scoring!$K$27)+IF(Data!$W44&lt;&gt;"",Scoring!$K$28)+IF(Data!$X44&lt;&gt;"",Scoring!$K$29)+IF(Data!$Y44&lt;&gt;"",Scoring!$K$30)+IF(Data!$Z44&lt;&gt;"",Scoring!$K$31)+IF(Data!$AA44&lt;&gt;"",Scoring!$K$32),"")</f>
        <v/>
      </c>
      <c r="AQ44" s="107" t="str">
        <f>IF(AP44&lt;&gt;"",LOOKUP(AP44,Likelihoods!$A$7:$A$107,Likelihoods!I$7:I$107),"")</f>
        <v/>
      </c>
      <c r="AR44" s="281" t="str">
        <f>IF(AND(COUNTBLANK($B44:$E44)=3,COUNTBLANK($F44:$H44)=2,COUNTBLANK($I44:$J44)=1,COUNTBLANK($K44:$L44)=1,COUNTBLANK($M44:$N44)=1,COUNTBLANK($O44:$P44)=1,COUNTBLANK($Q44:$R44)=1,COUNTBLANK($S44:$T44)=1,COUNTBLANK($U44:$V44)=1,COUNTBLANK($W44:$AA44)=4),IF(Data!$B44&lt;&gt;"",Scoring!$L$7)+IF(Data!$C44&lt;&gt;"",Scoring!$L$8)+IF(Data!$D44&lt;&gt;"",Scoring!$L$9)+IF(Data!$E44&lt;&gt;"",Scoring!$L$10)+IF(Data!$F44&lt;&gt;"",Scoring!$L$11)+IF(Data!$G44&lt;&gt;"",Scoring!$L$12)+IF(Data!$H44&lt;&gt;"",Scoring!$L$13)+IF(Data!$I44&lt;&gt;"",Scoring!$L$14)+IF(Data!$J44&lt;&gt;"",Scoring!$L$15)+IF(Data!$K44&lt;&gt;"",Scoring!$L$16)+IF(Data!$L44&lt;&gt;"",Scoring!$L$17)+IF(Data!$M44&lt;&gt;"",Scoring!$L$18)+IF(Data!$N44&lt;&gt;"",Scoring!$L$19)+IF(Data!$O44&lt;&gt;"",Scoring!$L$20)+IF(Data!$P44&lt;&gt;"",Scoring!$L$21)+IF(Data!$Q44&lt;&gt;"",Scoring!$L$22)+IF(Data!$R44&lt;&gt;"",Scoring!$L$23)+IF(Data!$S44&lt;&gt;"",Scoring!$L$24)+IF(Data!AJ44&lt;&gt;"",Scoring!$L$25)+IF(Data!$U44&lt;&gt;"",Scoring!$L$26)+IF(Data!$V44&lt;&gt;"",Scoring!$L$27)+IF(Data!$W44&lt;&gt;"",Scoring!$L$28)+IF(Data!$X44&lt;&gt;"",Scoring!$L$29)+IF(Data!$Y44&lt;&gt;"",Scoring!$L$30)+IF(Data!$Z44&lt;&gt;"",Scoring!$L$31)+IF(Data!$AA44&lt;&gt;"",Scoring!$L$32),"")</f>
        <v/>
      </c>
      <c r="AS44" s="105" t="str">
        <f>IF(AR44&lt;&gt;"",LOOKUP(AR44,Likelihoods!$A$7:$A$107,Likelihoods!J$7:J$107),"")</f>
        <v/>
      </c>
      <c r="AT44" s="108" t="str">
        <f>IF(AND(COUNTBLANK($B44:$E44)=3,COUNTBLANK($F44:$H44)=2,COUNTBLANK($I44:$J44)=1,COUNTBLANK($K44:$L44)=1,COUNTBLANK($M44:$N44)=1,COUNTBLANK($O44:$P44)=1,COUNTBLANK($Q44:$R44)=1,COUNTBLANK($S44:$T44)=1,COUNTBLANK($U44:$V44)=1,COUNTBLANK($W44:$AA44)=4),IF(Data!$B44&lt;&gt;"",Scoring!$M$7)+IF(Data!$C44&lt;&gt;"",Scoring!$M$8)+IF(Data!$D44&lt;&gt;"",Scoring!$M$9)+IF(Data!$E44&lt;&gt;"",Scoring!$M$10)+IF(Data!$F44&lt;&gt;"",Scoring!$M$11)+IF(Data!$G44&lt;&gt;"",Scoring!$M$12)+IF(Data!$H44&lt;&gt;"",Scoring!$M$13)+IF(Data!$I44&lt;&gt;"",Scoring!$M$14)+IF(Data!$J44&lt;&gt;"",Scoring!$M$15)+IF(Data!$K44&lt;&gt;"",Scoring!$M$16)+IF(Data!$L44&lt;&gt;"",Scoring!$M$17)+IF(Data!$M44&lt;&gt;"",Scoring!$M$18)+IF(Data!$N44&lt;&gt;"",Scoring!$M$19)+IF(Data!$O44&lt;&gt;"",Scoring!$M$20)+IF(Data!$P44&lt;&gt;"",Scoring!$M$21)+IF(Data!$Q44&lt;&gt;"",Scoring!$M$22)+IF(Data!$R44&lt;&gt;"",Scoring!$M$23)+IF(Data!$S44&lt;&gt;"",Scoring!$M$24)+IF(Data!T44&lt;&gt;"",Scoring!$M$25)+IF(Data!$U44&lt;&gt;"",Scoring!$M$26)+IF(Data!$V44&lt;&gt;"",Scoring!$M$27)+IF(Data!$W44&lt;&gt;"",Scoring!$M$28)+IF(Data!$X44&lt;&gt;"",Scoring!$M$29)+IF(Data!$Y44&lt;&gt;"",Scoring!$M$30)+IF(Data!$Z44&lt;&gt;"",Scoring!$M$31)+IF(Data!$AA44&lt;&gt;"",Scoring!$M$32),"")</f>
        <v/>
      </c>
      <c r="AU44" s="105" t="str">
        <f>IF(AT44&lt;&gt;"",LOOKUP(AT44,Likelihoods!$A$7:$A$107,Likelihoods!K$7:K$107),"")</f>
        <v/>
      </c>
      <c r="AV44" s="108" t="str">
        <f>IF(AND(COUNTBLANK($B44:$E44)=3,COUNTBLANK($F44:$H44)=2,COUNTBLANK($I44:$J44)=1,COUNTBLANK($K44:$L44)=1,COUNTBLANK($M44:$N44)=1,COUNTBLANK($O44:$P44)=1,COUNTBLANK($Q44:$R44)=1,COUNTBLANK($S44:$T44)=1,COUNTBLANK($U44:$V44)=1,COUNTBLANK($W44:$AA44)=4),IF(Data!$B44&lt;&gt;"",Scoring!$N$7)+IF(Data!$C44&lt;&gt;"",Scoring!$N$8)+IF(Data!$D44&lt;&gt;"",Scoring!$N$9)+IF(Data!$E44&lt;&gt;"",Scoring!$N$10)+IF(Data!$F44&lt;&gt;"",Scoring!$N$11)+IF(Data!$G44&lt;&gt;"",Scoring!$N$12)+IF(Data!$H44&lt;&gt;"",Scoring!$N$13)+IF(Data!$I44&lt;&gt;"",Scoring!$N$14)+IF(Data!$J44&lt;&gt;"",Scoring!$N$15)+IF(Data!$K44&lt;&gt;"",Scoring!$N$16)+IF(Data!$L44&lt;&gt;"",Scoring!$N$17)+IF(Data!$M44&lt;&gt;"",Scoring!$N$18)+IF(Data!$N44&lt;&gt;"",Scoring!$N$19)+IF(Data!$O44&lt;&gt;"",Scoring!$N$20)+IF(Data!$P44&lt;&gt;"",Scoring!$N$21)+IF(Data!$Q44&lt;&gt;"",Scoring!$N$22)+IF(Data!$R44&lt;&gt;"",Scoring!$N$23)+IF(Data!$S44&lt;&gt;"",Scoring!$N$24)+IF(Data!T44&lt;&gt;"",Scoring!$N$25)+IF(Data!$U44&lt;&gt;"",Scoring!$N$26)+IF(Data!$V44&lt;&gt;"",Scoring!$N$27)+IF(Data!$W44&lt;&gt;"",Scoring!$N$28)+IF(Data!$X44&lt;&gt;"",Scoring!$N$29)+IF(Data!$Y44&lt;&gt;"",Scoring!$N$30)+IF(Data!$Z44&lt;&gt;"",Scoring!$N$31)+IF(Data!$AA44&lt;&gt;"",Scoring!$N$32),"")</f>
        <v/>
      </c>
      <c r="AW44" s="106" t="str">
        <f>IF(AV44&lt;&gt;"",LOOKUP(AV44,Likelihoods!$A$7:$A$107,Likelihoods!L$7:L$107),"")</f>
        <v/>
      </c>
      <c r="AX44" s="104" t="str">
        <f>IF(AND(COUNTBLANK($B44:$E44)=3,COUNTBLANK($F44:$H44)=2,COUNTBLANK($I44:$J44)=1,COUNTBLANK($K44:$L44)=1,COUNTBLANK($M44:$N44)=1,COUNTBLANK($O44:$P44)=1,COUNTBLANK($Q44:$R44)=1,COUNTBLANK($S44:$T44)=1,COUNTBLANK($U44:$V44)=1,COUNTBLANK($W44:$AA44)=4),IF(Data!$B44&lt;&gt;"",Scoring!$O$7)+IF(Data!$C44&lt;&gt;"",Scoring!$O$8)+IF(Data!$D44&lt;&gt;"",Scoring!$O$9)+IF(Data!$E44&lt;&gt;"",Scoring!$O$10)+IF(Data!$F44&lt;&gt;"",Scoring!$O$11)+IF(Data!$G44&lt;&gt;"",Scoring!$O$12)+IF(Data!$H44&lt;&gt;"",Scoring!$O$13)+IF(Data!$I44&lt;&gt;"",Scoring!$O$14)+IF(Data!$J44&lt;&gt;"",Scoring!$O$15)+IF(Data!$K44&lt;&gt;"",Scoring!$O$16)+IF(Data!$L44&lt;&gt;"",Scoring!$O$17)+IF(Data!$M44&lt;&gt;"",Scoring!$O$18)+IF(Data!$N44&lt;&gt;"",Scoring!$O$19)+IF(Data!$O44&lt;&gt;"",Scoring!$O$20)+IF(Data!$P44&lt;&gt;"",Scoring!$O$21)+IF(Data!$Q44&lt;&gt;"",Scoring!$O$22)+IF(Data!$R44&lt;&gt;"",Scoring!$O$23)+IF(Data!$S44&lt;&gt;"",Scoring!$O$24)+IF(Data!T44&lt;&gt;"",Scoring!$O$25)+IF(Data!$U44&lt;&gt;"",Scoring!$O$26)+IF(Data!$V44&lt;&gt;"",Scoring!$O$27)+IF(Data!$W44&lt;&gt;"",Scoring!$O$28)+IF(Data!$X44&lt;&gt;"",Scoring!$O$29)+IF(Data!$Y44&lt;&gt;"",Scoring!$O$30)+IF(Data!$Z44&lt;&gt;"",Scoring!$O$31)+IF(Data!$AA44&lt;&gt;"",Scoring!$O$32),"")</f>
        <v/>
      </c>
      <c r="AY44" s="107" t="str">
        <f>IF(AX44&lt;&gt;"",LOOKUP(AX44,Likelihoods!$A$7:$A$107,Likelihoods!M$7:M$107),"")</f>
        <v/>
      </c>
      <c r="AZ44" s="108" t="str">
        <f>IF(AND(COUNTBLANK($B44:$E44)=3,COUNTBLANK($F44:$H44)=2,COUNTBLANK($I44:$J44)=1,COUNTBLANK($K44:$L44)=1,COUNTBLANK($M44:$N44)=1,COUNTBLANK($O44:$P44)=1,COUNTBLANK($Q44:$R44)=1,COUNTBLANK($S44:$T44)=1,COUNTBLANK($U44:$V44)=1,COUNTBLANK($W44:$AA44)=4),IF(Data!$B44&lt;&gt;"",Scoring!$P$7)+IF(Data!$C44&lt;&gt;"",Scoring!$P$8)+IF(Data!$D44&lt;&gt;"",Scoring!$P$9)+IF(Data!$E44&lt;&gt;"",Scoring!$P$10)+IF(Data!$F44&lt;&gt;"",Scoring!$P$11)+IF(Data!$G44&lt;&gt;"",Scoring!$P$12)+IF(Data!$H44&lt;&gt;"",Scoring!$P$13)+IF(Data!$I44&lt;&gt;"",Scoring!$P$14)+IF(Data!$J44&lt;&gt;"",Scoring!$P$15)+IF(Data!$K44&lt;&gt;"",Scoring!$P$16)+IF(Data!$L44&lt;&gt;"",Scoring!$P$17)+IF(Data!$M44&lt;&gt;"",Scoring!$P$18)+IF(Data!$N44&lt;&gt;"",Scoring!$P$19)+IF(Data!$O44&lt;&gt;"",Scoring!$P$20)+IF(Data!$P44&lt;&gt;"",Scoring!$P$21)+IF(Data!$Q44&lt;&gt;"",Scoring!$P$22)+IF(Data!$R44&lt;&gt;"",Scoring!$P$23)+IF(Data!$S44&lt;&gt;"",Scoring!$P$24)+IF(Data!T44&lt;&gt;"",Scoring!$P$25)+IF(Data!$U44&lt;&gt;"",Scoring!$P$26)+IF(Data!$V44&lt;&gt;"",Scoring!$P$27)+IF(Data!$W44&lt;&gt;"",Scoring!$P$28)+IF(Data!$X44&lt;&gt;"",Scoring!$P$29)+IF(Data!$Y44&lt;&gt;"",Scoring!$P$30)+IF(Data!$Z44&lt;&gt;"",Scoring!$P$31)+IF(Data!$AA44&lt;&gt;"",Scoring!$P$32),"")</f>
        <v/>
      </c>
      <c r="BA44" s="105" t="str">
        <f>IF(AZ44&lt;&gt;"",LOOKUP(AZ44,Likelihoods!$A$7:$A$107,Likelihoods!N$7:N$107),"")</f>
        <v/>
      </c>
      <c r="BB44" s="102" t="str">
        <f>IF(AND(COUNTBLANK($B44:$E44)=3,COUNTBLANK($F44:$H44)=2,COUNTBLANK($I44:$J44)=1,COUNTBLANK($K44:$L44)=1,COUNTBLANK($M44:$N44)=1,COUNTBLANK($O44:$P44)=1,COUNTBLANK($Q44:$R44)=1,COUNTBLANK($S44:$T44)=1,COUNTBLANK($U44:$V44)=1,COUNTBLANK($W44:$AA44)=4),IF(Data!$B44&lt;&gt;"",Scoring!$Q$7)+IF(Data!$C44&lt;&gt;"",Scoring!$Q$8)+IF(Data!$D44&lt;&gt;"",Scoring!$Q$9)+IF(Data!$E44&lt;&gt;"",Scoring!$Q$10)+IF(Data!$F44&lt;&gt;"",Scoring!$Q$11)+IF(Data!$G44&lt;&gt;"",Scoring!$Q$12)+IF(Data!$H44&lt;&gt;"",Scoring!$Q$13)+IF(Data!$I44&lt;&gt;"",Scoring!$Q$14)+IF(Data!$J44&lt;&gt;"",Scoring!$Q$15)+IF(Data!$K44&lt;&gt;"",Scoring!$Q$16)+IF(Data!$L44&lt;&gt;"",Scoring!$Q$17)+IF(Data!$M44&lt;&gt;"",Scoring!$Q$18)+IF(Data!$N44&lt;&gt;"",Scoring!$Q$19)+IF(Data!$O44&lt;&gt;"",Scoring!$Q$20)+IF(Data!$P44&lt;&gt;"",Scoring!$Q$21)+IF(Data!$Q44&lt;&gt;"",Scoring!$Q$22)+IF(Data!$R44&lt;&gt;"",Scoring!$Q$23)+IF(Data!$S44&lt;&gt;"",Scoring!$Q$24)+IF(Data!T44&lt;&gt;"",Scoring!$Q$25)+IF(Data!$U44&lt;&gt;"",Scoring!$Q$26)+IF(Data!$V44&lt;&gt;"",Scoring!$Q$27)+IF(Data!$W44&lt;&gt;"",Scoring!$Q$28)+IF(Data!$X44&lt;&gt;"",Scoring!$Q$29)+IF(Data!$Y44&lt;&gt;"",Scoring!$Q$30)+IF(Data!$Z44&lt;&gt;"",Scoring!$Q$31)+IF(Data!$AA44&lt;&gt;"",Scoring!$Q$32),"")</f>
        <v/>
      </c>
      <c r="BC44" s="107" t="str">
        <f>IF(BB44&lt;&gt;"",LOOKUP(BB44,Likelihoods!$A$7:$A$107,Likelihoods!O$7:O$107),"")</f>
        <v/>
      </c>
      <c r="BD44" s="104" t="str">
        <f>IF(AND(COUNTBLANK($B44:$E44)=3,COUNTBLANK($F44:$H44)=2,COUNTBLANK($I44:$J44)=1,COUNTBLANK($K44:$L44)=1,COUNTBLANK($M44:$N44)=1,COUNTBLANK($O44:$P44)=1,COUNTBLANK($Q44:$R44)=1,COUNTBLANK($S44:$T44)=1,COUNTBLANK($U44:$V44)=1,COUNTBLANK($W44:$AA44)=4),IF(Data!$B44&lt;&gt;"",Scoring!$R$7)+IF(Data!$C44&lt;&gt;"",Scoring!$R$8)+IF(Data!$D44&lt;&gt;"",Scoring!$R$9)+IF(Data!$E44&lt;&gt;"",Scoring!$R$10)+IF(Data!$F44&lt;&gt;"",Scoring!$R$11)+IF(Data!$G44&lt;&gt;"",Scoring!$R$12)+IF(Data!$H44&lt;&gt;"",Scoring!$R$13)+IF(Data!$I44&lt;&gt;"",Scoring!$R$14)+IF(Data!$J44&lt;&gt;"",Scoring!$R$15)+IF(Data!$K44&lt;&gt;"",Scoring!$R$16)+IF(Data!$L44&lt;&gt;"",Scoring!$R$17)+IF(Data!$M44&lt;&gt;"",Scoring!$R$18)+IF(Data!$N44&lt;&gt;"",Scoring!$R$19)+IF(Data!$O44&lt;&gt;"",Scoring!$R$20)+IF(Data!$P44&lt;&gt;"",Scoring!$R$21)+IF(Data!$Q44&lt;&gt;"",Scoring!$R$22)+IF(Data!$R44&lt;&gt;"",Scoring!$R$23)+IF(Data!$S44&lt;&gt;"",Scoring!$R$24)+IF(Data!T44&lt;&gt;"",Scoring!$R$25)+IF(Data!$U44&lt;&gt;"",Scoring!$R$26)+IF(Data!$V44&lt;&gt;"",Scoring!$R$27)+IF(Data!$W44&lt;&gt;"",Scoring!$R$28)+IF(Data!$X44&lt;&gt;"",Scoring!$R$29)+IF(Data!$Y44&lt;&gt;"",Scoring!$R$30)+IF(Data!$Z44&lt;&gt;"",Scoring!$R$31)+IF(Data!$AA44&lt;&gt;"",Scoring!$R$32),"")</f>
        <v/>
      </c>
      <c r="BE44" s="105" t="str">
        <f>IF(BD44&lt;&gt;"",LOOKUP(BD44,Likelihoods!$A$7:$A$107,Likelihoods!P$7:P$107),"")</f>
        <v/>
      </c>
      <c r="BF44" s="102" t="str">
        <f>IF(AND(COUNTBLANK($B44:$E44)=3,COUNTBLANK($F44:$H44)=2,COUNTBLANK($I44:$J44)=1,COUNTBLANK($K44:$L44)=1,COUNTBLANK($M44:$N44)=1,COUNTBLANK($O44:$P44)=1,COUNTBLANK($Q44:$R44)=1,COUNTBLANK($S44:$T44)=1,COUNTBLANK($U44:$V44)=1,COUNTBLANK($W44:$AA44)=4),IF(Data!$B44&lt;&gt;"",Scoring!$S$7)+IF(Data!$C44&lt;&gt;"",Scoring!$S$8)+IF(Data!$D44&lt;&gt;"",Scoring!$S$9)+IF(Data!$E44&lt;&gt;"",Scoring!$S$10)+IF(Data!$F44&lt;&gt;"",Scoring!$S$11)+IF(Data!$G44&lt;&gt;"",Scoring!$S$12)+IF(Data!$H44&lt;&gt;"",Scoring!$S$13)+IF(Data!$I44&lt;&gt;"",Scoring!$S$14)+IF(Data!$J44&lt;&gt;"",Scoring!$S$15)+IF(Data!$K44&lt;&gt;"",Scoring!$S$16)+IF(Data!$L44&lt;&gt;"",Scoring!$S$17)+IF(Data!$M44&lt;&gt;"",Scoring!$S$18)+IF(Data!$N44&lt;&gt;"",Scoring!$S$19)+IF(Data!$O44&lt;&gt;"",Scoring!$S$20)+IF(Data!$P44&lt;&gt;"",Scoring!$S$21)+IF(Data!$Q44&lt;&gt;"",Scoring!$S$22)+IF(Data!$R44&lt;&gt;"",Scoring!$S$23)+IF(Data!$S44&lt;&gt;"",Scoring!$S$24)+IF(Data!T44&lt;&gt;"",Scoring!$S$25)+IF(Data!$U44&lt;&gt;"",Scoring!$S$26)+IF(Data!$V44&lt;&gt;"",Scoring!$S$27)+IF(Data!$W44&lt;&gt;"",Scoring!$S$28)+IF(Data!$X44&lt;&gt;"",Scoring!$S$29)+IF(Data!$Y44&lt;&gt;"",Scoring!$S$30)+IF(Data!$Z44&lt;&gt;"",Scoring!$S$31)+IF(Data!$AA44&lt;&gt;"",Scoring!$S$32),"")</f>
        <v/>
      </c>
      <c r="BG44" s="107" t="str">
        <f>IF(BF44&lt;&gt;"",LOOKUP(BF44,Likelihoods!$A$7:$A$107,Likelihoods!Q$7:Q$107),"")</f>
        <v/>
      </c>
      <c r="BH44" s="108" t="str">
        <f>IF(AND(COUNTBLANK($B44:$E44)=3,COUNTBLANK($F44:$H44)=2,COUNTBLANK($I44:$J44)=1,COUNTBLANK($K44:$L44)=1,COUNTBLANK($M44:$N44)=1,COUNTBLANK($O44:$P44)=1,COUNTBLANK($Q44:$R44)=1,COUNTBLANK($S44:$T44)=1,COUNTBLANK($U44:$V44)=1,COUNTBLANK($W44:$AA44)=4),IF(Data!$B44&lt;&gt;"",Scoring!$T$7)+IF(Data!$C44&lt;&gt;"",Scoring!$T$8)+IF(Data!$D44&lt;&gt;"",Scoring!$T$9)+IF(Data!$E44&lt;&gt;"",Scoring!$T$10)+IF(Data!$F44&lt;&gt;"",Scoring!$T$11)+IF(Data!$G44&lt;&gt;"",Scoring!$T$12)+IF(Data!$H44&lt;&gt;"",Scoring!$T$13)+IF(Data!$I44&lt;&gt;"",Scoring!$T$14)+IF(Data!$J44&lt;&gt;"",Scoring!$T$15)+IF(Data!$K44&lt;&gt;"",Scoring!$T$16)+IF(Data!$L44&lt;&gt;"",Scoring!$T$17)+IF(Data!$M44&lt;&gt;"",Scoring!$T$18)+IF(Data!$N44&lt;&gt;"",Scoring!$T$19)+IF(Data!$O44&lt;&gt;"",Scoring!$T$20)+IF(Data!$P44&lt;&gt;"",Scoring!$T$21)+IF(Data!$Q44&lt;&gt;"",Scoring!$T$22)+IF(Data!$R44&lt;&gt;"",Scoring!$T$23)+IF(Data!$S44&lt;&gt;"",Scoring!$T$24)+IF(Data!T44&lt;&gt;"",Scoring!$T$25)+IF(Data!$U44&lt;&gt;"",Scoring!$T$26)+IF(Data!$V44&lt;&gt;"",Scoring!$T$27)+IF(Data!$W44&lt;&gt;"",Scoring!$T$28)+IF(Data!$X44&lt;&gt;"",Scoring!$T$29)+IF(Data!$Y44&lt;&gt;"",Scoring!$T$30)+IF(Data!$Z44&lt;&gt;"",Scoring!$T$31)+IF(Data!$AA44&lt;&gt;"",Scoring!$T$32),"")</f>
        <v/>
      </c>
      <c r="BI44" s="105" t="str">
        <f>IF(BH44&lt;&gt;"",LOOKUP(BH44,Likelihoods!$A$7:$A$107,Likelihoods!R$7:R$107),"")</f>
        <v/>
      </c>
      <c r="BJ44" s="108" t="str">
        <f>IF(AND(COUNTBLANK($B44:$E44)=3,COUNTBLANK($F44:$H44)=2,COUNTBLANK($I44:$J44)=1,COUNTBLANK($K44:$L44)=1,COUNTBLANK($M44:$N44)=1,COUNTBLANK($O44:$P44)=1,COUNTBLANK($Q44:$R44)=1,COUNTBLANK($S44:$T44)=1,COUNTBLANK($U44:$V44)=1,COUNTBLANK($W44:$AA44)=4),IF(Data!$B44&lt;&gt;"",Scoring!$U$7)+IF(Data!$C44&lt;&gt;"",Scoring!$U$8)+IF(Data!$D44&lt;&gt;"",Scoring!$U$9)+IF(Data!$E44&lt;&gt;"",Scoring!$U$10)+IF(Data!$F44&lt;&gt;"",Scoring!$U$11)+IF(Data!$G44&lt;&gt;"",Scoring!$U$12)+IF(Data!$H44&lt;&gt;"",Scoring!$U$13)+IF(Data!$I44&lt;&gt;"",Scoring!$U$14)+IF(Data!$J44&lt;&gt;"",Scoring!$U$15)+IF(Data!$K44&lt;&gt;"",Scoring!$U$16)+IF(Data!$L44&lt;&gt;"",Scoring!$U$17)+IF(Data!$M44&lt;&gt;"",Scoring!$U$18)+IF(Data!$N44&lt;&gt;"",Scoring!$U$19)+IF(Data!$O44&lt;&gt;"",Scoring!$U$20)+IF(Data!$P44&lt;&gt;"",Scoring!$U$21)+IF(Data!$Q44&lt;&gt;"",Scoring!$U$22)+IF(Data!$R44&lt;&gt;"",Scoring!$U$23)+IF(Data!$S44&lt;&gt;"",Scoring!$U$24)+IF(Data!T44&lt;&gt;"",Scoring!$U$25)+IF(Data!$U44&lt;&gt;"",Scoring!$U$26)+IF(Data!$V44&lt;&gt;"",Scoring!$U$27)+IF(Data!$W44&lt;&gt;"",Scoring!$U$28)+IF(Data!$X44&lt;&gt;"",Scoring!$U$29)+IF(Data!$Y44&lt;&gt;"",Scoring!$U$30)+IF(Data!$Z44&lt;&gt;"",Scoring!$U$31)+IF(Data!$AA44&lt;&gt;"",Scoring!$U$32),"")</f>
        <v/>
      </c>
      <c r="BK44" s="106" t="str">
        <f>IF(BJ44&lt;&gt;"",LOOKUP(BJ44,Likelihoods!$A$7:$A$107,Likelihoods!S$7:S$107),"")</f>
        <v/>
      </c>
      <c r="BL44" s="8"/>
      <c r="BM44" s="8"/>
      <c r="BN44" s="8"/>
      <c r="BO44" s="8"/>
      <c r="BP44" s="8"/>
      <c r="BQ44" s="8"/>
      <c r="BR44" s="8"/>
      <c r="BS44" s="8"/>
      <c r="BT44" s="8"/>
      <c r="BU44" s="8"/>
      <c r="BV44" s="8"/>
      <c r="BW44" s="8"/>
      <c r="BX44" s="8"/>
      <c r="BY44" s="8"/>
    </row>
    <row r="45" spans="1:77" ht="14.25" x14ac:dyDescent="0.2">
      <c r="A45" s="68"/>
      <c r="B45" s="101"/>
      <c r="C45" s="102"/>
      <c r="D45" s="102"/>
      <c r="E45" s="102"/>
      <c r="F45" s="101"/>
      <c r="G45" s="102"/>
      <c r="H45" s="103"/>
      <c r="I45" s="102"/>
      <c r="J45" s="102"/>
      <c r="K45" s="101"/>
      <c r="L45" s="103"/>
      <c r="M45" s="102"/>
      <c r="N45" s="103"/>
      <c r="O45" s="101"/>
      <c r="P45" s="103"/>
      <c r="Q45" s="102"/>
      <c r="R45" s="102"/>
      <c r="S45" s="101"/>
      <c r="T45" s="103"/>
      <c r="U45" s="101"/>
      <c r="V45" s="103"/>
      <c r="W45" s="102"/>
      <c r="X45" s="102"/>
      <c r="Y45" s="102"/>
      <c r="Z45" s="102"/>
      <c r="AA45" s="102"/>
      <c r="AB45" s="104" t="str">
        <f>IF(AND(COUNTBLANK($B45:$E45)=3,COUNTBLANK($F45:$H45)=2,COUNTBLANK($I45:$J45)=1,COUNTBLANK($K45:$L45)=1,COUNTBLANK($M45:$N45)=1,COUNTBLANK($O45:$P45)=1,COUNTBLANK($Q45:$R45)=1,COUNTBLANK($S45:$T45)=1,COUNTBLANK($U45:$V45)=1,COUNTBLANK($W45:$AA45)=4),IF(Data!$B45&lt;&gt;"",Scoring!$D$7)+IF(Data!$C45&lt;&gt;"",Scoring!$D$8)+IF(Data!$D45&lt;&gt;"",Scoring!$D$9)+IF(Data!$E45&lt;&gt;"",Scoring!$D$10)+IF(Data!$F45&lt;&gt;"",Scoring!$D$11)+IF(Data!$G45&lt;&gt;"",Scoring!$D$12)+IF(Data!$H45&lt;&gt;"",Scoring!$D$13)+IF(Data!$I45&lt;&gt;"",Scoring!$D$14)+IF(Data!$J45&lt;&gt;"",Scoring!$D$15)+IF(Data!$K45&lt;&gt;"",Scoring!$D$16)+IF(Data!$L45&lt;&gt;"",Scoring!$D$17)+IF(Data!$M45&lt;&gt;"",Scoring!$D$18)+IF(Data!$N45&lt;&gt;"",Scoring!$D$19)+IF(Data!$O45&lt;&gt;"",Scoring!$D$20)+IF(Data!$P45&lt;&gt;"",Scoring!$D$21)+IF(Data!$Q45&lt;&gt;"",Scoring!$D$22)+IF(Data!$R45&lt;&gt;"",Scoring!$D$23)+IF(Data!$S45&lt;&gt;"",Scoring!$D$24)+IF(Data!T45&lt;&gt;"",Scoring!$D$25)+IF(Data!$U45&lt;&gt;"",Scoring!$D$26)+IF(Data!$V45&lt;&gt;"",Scoring!$D$27)+IF(Data!$W45&lt;&gt;"",Scoring!$D$28)+IF(Data!$X45&lt;&gt;"",Scoring!$D$29)+IF(Data!$Y45&lt;&gt;"",Scoring!$D$30)+IF(Data!$Z45&lt;&gt;"",Scoring!$D$31)+IF(Data!$AA45&lt;&gt;"",Scoring!$D$32),"")</f>
        <v/>
      </c>
      <c r="AC45" s="105" t="str">
        <f>IF(AB45&lt;&gt;"",LOOKUP(AB45,Likelihoods!$A$7:$A$107,Likelihoods!B$7:B$107),"")</f>
        <v/>
      </c>
      <c r="AD45" s="264" t="str">
        <f>IF(AND(COUNTBLANK($B45:$E45)=3,COUNTBLANK($F45:$H45)=2,COUNTBLANK($I45:$J45)=1,COUNTBLANK($K45:$L45)=1,COUNTBLANK($M45:$N45)=1,COUNTBLANK($O45:$P45)=1,COUNTBLANK($Q45:$R45)=1,COUNTBLANK($S45:$T45)=1,COUNTBLANK($U45:$V45)=1,COUNTBLANK($W45:$AA45)=4),IF(Data!$B45&lt;&gt;"",Scoring!$E$7)+IF(Data!$C45&lt;&gt;"",Scoring!$E$8)+IF(Data!$D45&lt;&gt;"",Scoring!$E$9)+IF(Data!$E45&lt;&gt;"",Scoring!$E$10)+IF(Data!$F45&lt;&gt;"",Scoring!$E$11)+IF(Data!$G45&lt;&gt;"",Scoring!$E$12)+IF(Data!$H45&lt;&gt;"",Scoring!$E$13)+IF(Data!$I45&lt;&gt;"",Scoring!$E$14)+IF(Data!$J45&lt;&gt;"",Scoring!$E$15)+IF(Data!$K45&lt;&gt;"",Scoring!$E$16)+IF(Data!$L45&lt;&gt;"",Scoring!$E$17)+IF(Data!$M45&lt;&gt;"",Scoring!$E$18)+IF(Data!$N45&lt;&gt;"",Scoring!$E$19)+IF(Data!$O45&lt;&gt;"",Scoring!$E$20)+IF(Data!$P45&lt;&gt;"",Scoring!$E$21)+IF(Data!$Q45&lt;&gt;"",Scoring!$E$22)+IF(Data!$R45&lt;&gt;"",Scoring!$E$23)+IF(Data!$S45&lt;&gt;"",Scoring!$E$24)+IF(Data!V45&lt;&gt;"",Scoring!$E$25)+IF(Data!$U45&lt;&gt;"",Scoring!$E$26)+IF(Data!$V45&lt;&gt;"",Scoring!$E$27)+IF(Data!$W45&lt;&gt;"",Scoring!$E$28)+IF(Data!$X45&lt;&gt;"",Scoring!$E$29)+IF(Data!$Y45&lt;&gt;"",Scoring!$E$30)+IF(Data!$Z45&lt;&gt;"",Scoring!$E$31)+IF(Data!$AA45&lt;&gt;"",Scoring!$E$32),"")</f>
        <v/>
      </c>
      <c r="AE45" s="107" t="str">
        <f>IF(AD45&lt;&gt;"",LOOKUP(AD45,Likelihoods!$A$7:$A$107,Likelihoods!C$7:C$107),"")</f>
        <v/>
      </c>
      <c r="AF45" s="108" t="str">
        <f>IF(AND(COUNTBLANK($B45:$E45)=3,COUNTBLANK($F45:$H45)=2,COUNTBLANK($I45:$J45)=1,COUNTBLANK($K45:$L45)=1,COUNTBLANK($M45:$N45)=1,COUNTBLANK($O45:$P45)=1,COUNTBLANK($Q45:$R45)=1,COUNTBLANK($S45:$T45)=1,COUNTBLANK($U45:$V45)=1,COUNTBLANK($W45:$AA45)=4),IF(Data!$B45&lt;&gt;"",Scoring!$F$7)+IF(Data!$C45&lt;&gt;"",Scoring!$F$8)+IF(Data!$D45&lt;&gt;"",Scoring!$F$9)+IF(Data!$E45&lt;&gt;"",Scoring!$F$10)+IF(Data!$F45&lt;&gt;"",Scoring!$F$11)+IF(Data!$G45&lt;&gt;"",Scoring!$F$12)+IF(Data!$H45&lt;&gt;"",Scoring!$F$13)+IF(Data!$I45&lt;&gt;"",Scoring!$F$14)+IF(Data!$J45&lt;&gt;"",Scoring!$F$15)+IF(Data!$K45&lt;&gt;"",Scoring!$F$16)+IF(Data!$L45&lt;&gt;"",Scoring!$F$17)+IF(Data!$M45&lt;&gt;"",Scoring!$F$18)+IF(Data!$N45&lt;&gt;"",Scoring!$F$19)+IF(Data!$O45&lt;&gt;"",Scoring!$F$20)+IF(Data!$P45&lt;&gt;"",Scoring!$F$21)+IF(Data!$Q45&lt;&gt;"",Scoring!$F$22)+IF(Data!$R45&lt;&gt;"",Scoring!$F$23)+IF(Data!$S45&lt;&gt;"",Scoring!$F$24)+IF(Data!T45&lt;&gt;"",Scoring!$F$25)+IF(Data!$U45&lt;&gt;"",Scoring!$F$26)+IF(Data!$V45&lt;&gt;"",Scoring!$F$27)+IF(Data!$W45&lt;&gt;"",Scoring!$F$28)+IF(Data!$X45&lt;&gt;"",Scoring!$F$29)+IF(Data!$Y45&lt;&gt;"",Scoring!$F$30)+IF(Data!$Z45&lt;&gt;"",Scoring!$F$31)+IF(Data!$AA45&lt;&gt;"",Scoring!$F$32),"")</f>
        <v/>
      </c>
      <c r="AG45" s="105" t="str">
        <f>IF(AF45&lt;&gt;"",LOOKUP(AF45,Likelihoods!$A$7:$A$107,Likelihoods!D$7:D$107),"")</f>
        <v/>
      </c>
      <c r="AH45" s="108" t="str">
        <f>IF(AND(COUNTBLANK($B45:$E45)=3,COUNTBLANK($F45:$H45)=2,COUNTBLANK($I45:$J45)=1,COUNTBLANK($K45:$L45)=1,COUNTBLANK($M45:$N45)=1,COUNTBLANK($O45:$P45)=1,COUNTBLANK($Q45:$R45)=1,COUNTBLANK($S45:$T45)=1,COUNTBLANK($U45:$V45)=1,COUNTBLANK($W45:$AA45)=4),IF(Data!$B45&lt;&gt;"",Scoring!$G$7)+IF(Data!$C45&lt;&gt;"",Scoring!$G$8)+IF(Data!$D45&lt;&gt;"",Scoring!$G$9)+IF(Data!$E45&lt;&gt;"",Scoring!$G$10)+IF(Data!$F45&lt;&gt;"",Scoring!$G$11)+IF(Data!$G45&lt;&gt;"",Scoring!$G$12)+IF(Data!$H45&lt;&gt;"",Scoring!$G$13)+IF(Data!$I45&lt;&gt;"",Scoring!$G$14)+IF(Data!$J45&lt;&gt;"",Scoring!$G$15)+IF(Data!$K45&lt;&gt;"",Scoring!$G$16)+IF(Data!$L45&lt;&gt;"",Scoring!$G$17)+IF(Data!$M45&lt;&gt;"",Scoring!$G$18)+IF(Data!$N45&lt;&gt;"",Scoring!$G$19)+IF(Data!$O45&lt;&gt;"",Scoring!$G$20)+IF(Data!$P45&lt;&gt;"",Scoring!$G$21)+IF(Data!$Q45&lt;&gt;"",Scoring!$G$22)+IF(Data!$R45&lt;&gt;"",Scoring!$G$23)+IF(Data!$S45&lt;&gt;"",Scoring!$G$24)+IF(Data!T45&lt;&gt;"",Scoring!$G$25)+IF(Data!$U45&lt;&gt;"",Scoring!$G$26)+IF(Data!$V45&lt;&gt;"",Scoring!$G$27)+IF(Data!$W45&lt;&gt;"",Scoring!$G$28)+IF(Data!$X45&lt;&gt;"",Scoring!$G$29)+IF(Data!$Y45&lt;&gt;"",Scoring!$G$30)+IF(Data!$Z45&lt;&gt;"",Scoring!$G$31)+IF(Data!$AA45&lt;&gt;"",Scoring!$G$32),"")</f>
        <v/>
      </c>
      <c r="AI45" s="106" t="str">
        <f>IF(AH45&lt;&gt;"",LOOKUP(AH45,Likelihoods!$A$7:$A$107,Likelihoods!E$7:E$107),"")</f>
        <v/>
      </c>
      <c r="AJ45" s="104" t="str">
        <f>IF(AND(COUNTBLANK($B45:$E45)=3,COUNTBLANK($F45:$H45)=2,COUNTBLANK($I45:$J45)=1,COUNTBLANK($K45:$L45)=1,COUNTBLANK($M45:$N45)=1,COUNTBLANK($O45:$P45)=1,COUNTBLANK($Q45:$R45)=1,COUNTBLANK($S45:$T45)=1,COUNTBLANK($U45:$V45)=1,COUNTBLANK($W45:$AA45)=4),IF(Data!$B45&lt;&gt;"",Scoring!$H$7)+IF(Data!$C45&lt;&gt;"",Scoring!$H$8)+IF(Data!$D45&lt;&gt;"",Scoring!$H$9)+IF(Data!$E45&lt;&gt;"",Scoring!$H$10)+IF(Data!$F45&lt;&gt;"",Scoring!$H$11)+IF(Data!$G45&lt;&gt;"",Scoring!$H$12)+IF(Data!$H45&lt;&gt;"",Scoring!$H$13)+IF(Data!$I45&lt;&gt;"",Scoring!$H$14)+IF(Data!$J45&lt;&gt;"",Scoring!$H$15)+IF(Data!$K45&lt;&gt;"",Scoring!$H$16)+IF(Data!$L45&lt;&gt;"",Scoring!$H$17)+IF(Data!$M45&lt;&gt;"",Scoring!$H$18)+IF(Data!$N45&lt;&gt;"",Scoring!$H$19)+IF(Data!$O45&lt;&gt;"",Scoring!$H$20)+IF(Data!$P45&lt;&gt;"",Scoring!$H$21)+IF(Data!$Q45&lt;&gt;"",Scoring!$H$22)+IF(Data!$R45&lt;&gt;"",Scoring!$H$23)+IF(Data!$S45&lt;&gt;"",Scoring!$H$24)+IF(Data!T45&lt;&gt;"",Scoring!$H$25)+IF(Data!$U45&lt;&gt;"",Scoring!$H$26)+IF(Data!$V45&lt;&gt;"",Scoring!$H$27)+IF(Data!$W45&lt;&gt;"",Scoring!$H$28)+IF(Data!$X45&lt;&gt;"",Scoring!$H$29)+IF(Data!$Y45&lt;&gt;"",Scoring!$H$30)+IF(Data!$Z45&lt;&gt;"",Scoring!$H$31)+IF(Data!$AA45&lt;&gt;"",Scoring!$H$32),"")</f>
        <v/>
      </c>
      <c r="AK45" s="105" t="str">
        <f>IF(AJ45&lt;&gt;"",LOOKUP(AJ45,Likelihoods!$A$7:$A$107,Likelihoods!F$7:F$107),"")</f>
        <v/>
      </c>
      <c r="AL45" s="102" t="str">
        <f>IF(AND(COUNTBLANK($B45:$E45)=3,COUNTBLANK($F45:$H45)=2,COUNTBLANK($I45:$J45)=1,COUNTBLANK($K45:$L45)=1,COUNTBLANK($M45:$N45)=1,COUNTBLANK($O45:$P45)=1,COUNTBLANK($Q45:$R45)=1,COUNTBLANK($S45:$T45)=1,COUNTBLANK($U45:$V45)=1,COUNTBLANK($W45:$AA45)=4),IF(Data!$B45&lt;&gt;"",Scoring!$I$7)+IF(Data!$C45&lt;&gt;"",Scoring!$I$8)+IF(Data!$D45&lt;&gt;"",Scoring!$I$9)+IF(Data!$E45&lt;&gt;"",Scoring!$I$10)+IF(Data!$F45&lt;&gt;"",Scoring!$I$11)+IF(Data!$G45&lt;&gt;"",Scoring!$I$12)+IF(Data!$H45&lt;&gt;"",Scoring!$I$13)+IF(Data!$I45&lt;&gt;"",Scoring!$I$14)+IF(Data!$J45&lt;&gt;"",Scoring!$I$15)+IF(Data!$K45&lt;&gt;"",Scoring!$I$16)+IF(Data!$L45&lt;&gt;"",Scoring!$I$17)+IF(Data!$M45&lt;&gt;"",Scoring!$I$18)+IF(Data!$N45&lt;&gt;"",Scoring!$I$19)+IF(Data!$O45&lt;&gt;"",Scoring!$I$20)+IF(Data!$P45&lt;&gt;"",Scoring!$I$21)+IF(Data!$Q45&lt;&gt;"",Scoring!$I$22)+IF(Data!$R45&lt;&gt;"",Scoring!$I$23)+IF(Data!$S45&lt;&gt;"",Scoring!$I$24)+IF(Data!T45&lt;&gt;"",Scoring!$I$25)+IF(Data!$U45&lt;&gt;"",Scoring!$I$26)+IF(Data!$V45&lt;&gt;"",Scoring!$I$27)+IF(Data!$W45&lt;&gt;"",Scoring!$I$28)+IF(Data!$X45&lt;&gt;"",Scoring!$I$29)+IF(Data!$Y45&lt;&gt;"",Scoring!$I$30)+IF(Data!$Z45&lt;&gt;"",Scoring!$I$31)+IF(Data!$AA45&lt;&gt;"",Scoring!$I$32),"")</f>
        <v/>
      </c>
      <c r="AM45" s="107" t="str">
        <f>IF(AL45&lt;&gt;"",LOOKUP(AL45,Likelihoods!$A$7:$A$107,Likelihoods!G$7:G$107),"")</f>
        <v/>
      </c>
      <c r="AN45" s="281" t="str">
        <f>IF(AND(COUNTBLANK($B45:$E45)=3,COUNTBLANK($F45:$H45)=2,COUNTBLANK($I45:$J45)=1,COUNTBLANK($K45:$L45)=1,COUNTBLANK($M45:$N45)=1,COUNTBLANK($O45:$P45)=1,COUNTBLANK($Q45:$R45)=1,COUNTBLANK($S45:$T45)=1,COUNTBLANK($U45:$V45)=1,COUNTBLANK($W45:$AA45)=4),IF(Data!$B45&lt;&gt;"",Scoring!$J$7)+IF(Data!$C45&lt;&gt;"",Scoring!$J$8)+IF(Data!$D45&lt;&gt;"",Scoring!$J$9)+IF(Data!$E45&lt;&gt;"",Scoring!$J$10)+IF(Data!$F45&lt;&gt;"",Scoring!$J$11)+IF(Data!$G45&lt;&gt;"",Scoring!$J$12)+IF(Data!$H45&lt;&gt;"",Scoring!$J$13)+IF(Data!$I45&lt;&gt;"",Scoring!$J$14)+IF(Data!$J45&lt;&gt;"",Scoring!$J$15)+IF(Data!$K45&lt;&gt;"",Scoring!$J$16)+IF(Data!$L45&lt;&gt;"",Scoring!$J$17)+IF(Data!$M45&lt;&gt;"",Scoring!$J$18)+IF(Data!$N45&lt;&gt;"",Scoring!$J$19)+IF(Data!$O45&lt;&gt;"",Scoring!$J$20)+IF(Data!$P45&lt;&gt;"",Scoring!$J$21)+IF(Data!$Q45&lt;&gt;"",Scoring!$J$22)+IF(Data!$R45&lt;&gt;"",Scoring!$J$23)+IF(Data!$S45&lt;&gt;"",Scoring!$J$24)+IF(Data!AF45&lt;&gt;"",Scoring!$J$25)+IF(Data!$U45&lt;&gt;"",Scoring!$J$26)+IF(Data!$V45&lt;&gt;"",Scoring!$J$27)+IF(Data!$W45&lt;&gt;"",Scoring!$J$28)+IF(Data!$X45&lt;&gt;"",Scoring!$J$29)+IF(Data!$Y45&lt;&gt;"",Scoring!$J$30)+IF(Data!$Z45&lt;&gt;"",Scoring!$J$31)+IF(Data!$AA45&lt;&gt;"",Scoring!$J$32),"")</f>
        <v/>
      </c>
      <c r="AO45" s="276" t="str">
        <f>IF(AN45&lt;&gt;"",LOOKUP(AN45,Likelihoods!$A$7:$A$107,Likelihoods!H$7:H$107),"")</f>
        <v/>
      </c>
      <c r="AP45" s="264" t="str">
        <f>IF(AND(COUNTBLANK($B45:$E45)=3,COUNTBLANK($F45:$H45)=2,COUNTBLANK($I45:$J45)=1,COUNTBLANK($K45:$L45)=1,COUNTBLANK($M45:$N45)=1,COUNTBLANK($O45:$P45)=1,COUNTBLANK($Q45:$R45)=1,COUNTBLANK($S45:$T45)=1,COUNTBLANK($U45:$V45)=1,COUNTBLANK($W45:$AA45)=4),IF(Data!$B45&lt;&gt;"",Scoring!$K$7)+IF(Data!$C45&lt;&gt;"",Scoring!$K$8)+IF(Data!$D45&lt;&gt;"",Scoring!$K$9)+IF(Data!$E45&lt;&gt;"",Scoring!$K$10)+IF(Data!$F45&lt;&gt;"",Scoring!$K$11)+IF(Data!$G45&lt;&gt;"",Scoring!$K$12)+IF(Data!$H45&lt;&gt;"",Scoring!$K$13)+IF(Data!$I45&lt;&gt;"",Scoring!$K$14)+IF(Data!$J45&lt;&gt;"",Scoring!$K$15)+IF(Data!$K45&lt;&gt;"",Scoring!$K$16)+IF(Data!$L45&lt;&gt;"",Scoring!$K$17)+IF(Data!$M45&lt;&gt;"",Scoring!$K$18)+IF(Data!$N45&lt;&gt;"",Scoring!$K$19)+IF(Data!$O45&lt;&gt;"",Scoring!$K$20)+IF(Data!$P45&lt;&gt;"",Scoring!$K$21)+IF(Data!$Q45&lt;&gt;"",Scoring!$K$22)+IF(Data!$R45&lt;&gt;"",Scoring!$K$23)+IF(Data!$S45&lt;&gt;"",Scoring!$K$24)+IF(Data!AH45&lt;&gt;"",Scoring!$K$25)+IF(Data!$U45&lt;&gt;"",Scoring!$K$26)+IF(Data!$V45&lt;&gt;"",Scoring!$K$27)+IF(Data!$W45&lt;&gt;"",Scoring!$K$28)+IF(Data!$X45&lt;&gt;"",Scoring!$K$29)+IF(Data!$Y45&lt;&gt;"",Scoring!$K$30)+IF(Data!$Z45&lt;&gt;"",Scoring!$K$31)+IF(Data!$AA45&lt;&gt;"",Scoring!$K$32),"")</f>
        <v/>
      </c>
      <c r="AQ45" s="107" t="str">
        <f>IF(AP45&lt;&gt;"",LOOKUP(AP45,Likelihoods!$A$7:$A$107,Likelihoods!I$7:I$107),"")</f>
        <v/>
      </c>
      <c r="AR45" s="281" t="str">
        <f>IF(AND(COUNTBLANK($B45:$E45)=3,COUNTBLANK($F45:$H45)=2,COUNTBLANK($I45:$J45)=1,COUNTBLANK($K45:$L45)=1,COUNTBLANK($M45:$N45)=1,COUNTBLANK($O45:$P45)=1,COUNTBLANK($Q45:$R45)=1,COUNTBLANK($S45:$T45)=1,COUNTBLANK($U45:$V45)=1,COUNTBLANK($W45:$AA45)=4),IF(Data!$B45&lt;&gt;"",Scoring!$L$7)+IF(Data!$C45&lt;&gt;"",Scoring!$L$8)+IF(Data!$D45&lt;&gt;"",Scoring!$L$9)+IF(Data!$E45&lt;&gt;"",Scoring!$L$10)+IF(Data!$F45&lt;&gt;"",Scoring!$L$11)+IF(Data!$G45&lt;&gt;"",Scoring!$L$12)+IF(Data!$H45&lt;&gt;"",Scoring!$L$13)+IF(Data!$I45&lt;&gt;"",Scoring!$L$14)+IF(Data!$J45&lt;&gt;"",Scoring!$L$15)+IF(Data!$K45&lt;&gt;"",Scoring!$L$16)+IF(Data!$L45&lt;&gt;"",Scoring!$L$17)+IF(Data!$M45&lt;&gt;"",Scoring!$L$18)+IF(Data!$N45&lt;&gt;"",Scoring!$L$19)+IF(Data!$O45&lt;&gt;"",Scoring!$L$20)+IF(Data!$P45&lt;&gt;"",Scoring!$L$21)+IF(Data!$Q45&lt;&gt;"",Scoring!$L$22)+IF(Data!$R45&lt;&gt;"",Scoring!$L$23)+IF(Data!$S45&lt;&gt;"",Scoring!$L$24)+IF(Data!AJ45&lt;&gt;"",Scoring!$L$25)+IF(Data!$U45&lt;&gt;"",Scoring!$L$26)+IF(Data!$V45&lt;&gt;"",Scoring!$L$27)+IF(Data!$W45&lt;&gt;"",Scoring!$L$28)+IF(Data!$X45&lt;&gt;"",Scoring!$L$29)+IF(Data!$Y45&lt;&gt;"",Scoring!$L$30)+IF(Data!$Z45&lt;&gt;"",Scoring!$L$31)+IF(Data!$AA45&lt;&gt;"",Scoring!$L$32),"")</f>
        <v/>
      </c>
      <c r="AS45" s="105" t="str">
        <f>IF(AR45&lt;&gt;"",LOOKUP(AR45,Likelihoods!$A$7:$A$107,Likelihoods!J$7:J$107),"")</f>
        <v/>
      </c>
      <c r="AT45" s="108" t="str">
        <f>IF(AND(COUNTBLANK($B45:$E45)=3,COUNTBLANK($F45:$H45)=2,COUNTBLANK($I45:$J45)=1,COUNTBLANK($K45:$L45)=1,COUNTBLANK($M45:$N45)=1,COUNTBLANK($O45:$P45)=1,COUNTBLANK($Q45:$R45)=1,COUNTBLANK($S45:$T45)=1,COUNTBLANK($U45:$V45)=1,COUNTBLANK($W45:$AA45)=4),IF(Data!$B45&lt;&gt;"",Scoring!$M$7)+IF(Data!$C45&lt;&gt;"",Scoring!$M$8)+IF(Data!$D45&lt;&gt;"",Scoring!$M$9)+IF(Data!$E45&lt;&gt;"",Scoring!$M$10)+IF(Data!$F45&lt;&gt;"",Scoring!$M$11)+IF(Data!$G45&lt;&gt;"",Scoring!$M$12)+IF(Data!$H45&lt;&gt;"",Scoring!$M$13)+IF(Data!$I45&lt;&gt;"",Scoring!$M$14)+IF(Data!$J45&lt;&gt;"",Scoring!$M$15)+IF(Data!$K45&lt;&gt;"",Scoring!$M$16)+IF(Data!$L45&lt;&gt;"",Scoring!$M$17)+IF(Data!$M45&lt;&gt;"",Scoring!$M$18)+IF(Data!$N45&lt;&gt;"",Scoring!$M$19)+IF(Data!$O45&lt;&gt;"",Scoring!$M$20)+IF(Data!$P45&lt;&gt;"",Scoring!$M$21)+IF(Data!$Q45&lt;&gt;"",Scoring!$M$22)+IF(Data!$R45&lt;&gt;"",Scoring!$M$23)+IF(Data!$S45&lt;&gt;"",Scoring!$M$24)+IF(Data!T45&lt;&gt;"",Scoring!$M$25)+IF(Data!$U45&lt;&gt;"",Scoring!$M$26)+IF(Data!$V45&lt;&gt;"",Scoring!$M$27)+IF(Data!$W45&lt;&gt;"",Scoring!$M$28)+IF(Data!$X45&lt;&gt;"",Scoring!$M$29)+IF(Data!$Y45&lt;&gt;"",Scoring!$M$30)+IF(Data!$Z45&lt;&gt;"",Scoring!$M$31)+IF(Data!$AA45&lt;&gt;"",Scoring!$M$32),"")</f>
        <v/>
      </c>
      <c r="AU45" s="105" t="str">
        <f>IF(AT45&lt;&gt;"",LOOKUP(AT45,Likelihoods!$A$7:$A$107,Likelihoods!K$7:K$107),"")</f>
        <v/>
      </c>
      <c r="AV45" s="108" t="str">
        <f>IF(AND(COUNTBLANK($B45:$E45)=3,COUNTBLANK($F45:$H45)=2,COUNTBLANK($I45:$J45)=1,COUNTBLANK($K45:$L45)=1,COUNTBLANK($M45:$N45)=1,COUNTBLANK($O45:$P45)=1,COUNTBLANK($Q45:$R45)=1,COUNTBLANK($S45:$T45)=1,COUNTBLANK($U45:$V45)=1,COUNTBLANK($W45:$AA45)=4),IF(Data!$B45&lt;&gt;"",Scoring!$N$7)+IF(Data!$C45&lt;&gt;"",Scoring!$N$8)+IF(Data!$D45&lt;&gt;"",Scoring!$N$9)+IF(Data!$E45&lt;&gt;"",Scoring!$N$10)+IF(Data!$F45&lt;&gt;"",Scoring!$N$11)+IF(Data!$G45&lt;&gt;"",Scoring!$N$12)+IF(Data!$H45&lt;&gt;"",Scoring!$N$13)+IF(Data!$I45&lt;&gt;"",Scoring!$N$14)+IF(Data!$J45&lt;&gt;"",Scoring!$N$15)+IF(Data!$K45&lt;&gt;"",Scoring!$N$16)+IF(Data!$L45&lt;&gt;"",Scoring!$N$17)+IF(Data!$M45&lt;&gt;"",Scoring!$N$18)+IF(Data!$N45&lt;&gt;"",Scoring!$N$19)+IF(Data!$O45&lt;&gt;"",Scoring!$N$20)+IF(Data!$P45&lt;&gt;"",Scoring!$N$21)+IF(Data!$Q45&lt;&gt;"",Scoring!$N$22)+IF(Data!$R45&lt;&gt;"",Scoring!$N$23)+IF(Data!$S45&lt;&gt;"",Scoring!$N$24)+IF(Data!T45&lt;&gt;"",Scoring!$N$25)+IF(Data!$U45&lt;&gt;"",Scoring!$N$26)+IF(Data!$V45&lt;&gt;"",Scoring!$N$27)+IF(Data!$W45&lt;&gt;"",Scoring!$N$28)+IF(Data!$X45&lt;&gt;"",Scoring!$N$29)+IF(Data!$Y45&lt;&gt;"",Scoring!$N$30)+IF(Data!$Z45&lt;&gt;"",Scoring!$N$31)+IF(Data!$AA45&lt;&gt;"",Scoring!$N$32),"")</f>
        <v/>
      </c>
      <c r="AW45" s="106" t="str">
        <f>IF(AV45&lt;&gt;"",LOOKUP(AV45,Likelihoods!$A$7:$A$107,Likelihoods!L$7:L$107),"")</f>
        <v/>
      </c>
      <c r="AX45" s="104" t="str">
        <f>IF(AND(COUNTBLANK($B45:$E45)=3,COUNTBLANK($F45:$H45)=2,COUNTBLANK($I45:$J45)=1,COUNTBLANK($K45:$L45)=1,COUNTBLANK($M45:$N45)=1,COUNTBLANK($O45:$P45)=1,COUNTBLANK($Q45:$R45)=1,COUNTBLANK($S45:$T45)=1,COUNTBLANK($U45:$V45)=1,COUNTBLANK($W45:$AA45)=4),IF(Data!$B45&lt;&gt;"",Scoring!$O$7)+IF(Data!$C45&lt;&gt;"",Scoring!$O$8)+IF(Data!$D45&lt;&gt;"",Scoring!$O$9)+IF(Data!$E45&lt;&gt;"",Scoring!$O$10)+IF(Data!$F45&lt;&gt;"",Scoring!$O$11)+IF(Data!$G45&lt;&gt;"",Scoring!$O$12)+IF(Data!$H45&lt;&gt;"",Scoring!$O$13)+IF(Data!$I45&lt;&gt;"",Scoring!$O$14)+IF(Data!$J45&lt;&gt;"",Scoring!$O$15)+IF(Data!$K45&lt;&gt;"",Scoring!$O$16)+IF(Data!$L45&lt;&gt;"",Scoring!$O$17)+IF(Data!$M45&lt;&gt;"",Scoring!$O$18)+IF(Data!$N45&lt;&gt;"",Scoring!$O$19)+IF(Data!$O45&lt;&gt;"",Scoring!$O$20)+IF(Data!$P45&lt;&gt;"",Scoring!$O$21)+IF(Data!$Q45&lt;&gt;"",Scoring!$O$22)+IF(Data!$R45&lt;&gt;"",Scoring!$O$23)+IF(Data!$S45&lt;&gt;"",Scoring!$O$24)+IF(Data!T45&lt;&gt;"",Scoring!$O$25)+IF(Data!$U45&lt;&gt;"",Scoring!$O$26)+IF(Data!$V45&lt;&gt;"",Scoring!$O$27)+IF(Data!$W45&lt;&gt;"",Scoring!$O$28)+IF(Data!$X45&lt;&gt;"",Scoring!$O$29)+IF(Data!$Y45&lt;&gt;"",Scoring!$O$30)+IF(Data!$Z45&lt;&gt;"",Scoring!$O$31)+IF(Data!$AA45&lt;&gt;"",Scoring!$O$32),"")</f>
        <v/>
      </c>
      <c r="AY45" s="107" t="str">
        <f>IF(AX45&lt;&gt;"",LOOKUP(AX45,Likelihoods!$A$7:$A$107,Likelihoods!M$7:M$107),"")</f>
        <v/>
      </c>
      <c r="AZ45" s="108" t="str">
        <f>IF(AND(COUNTBLANK($B45:$E45)=3,COUNTBLANK($F45:$H45)=2,COUNTBLANK($I45:$J45)=1,COUNTBLANK($K45:$L45)=1,COUNTBLANK($M45:$N45)=1,COUNTBLANK($O45:$P45)=1,COUNTBLANK($Q45:$R45)=1,COUNTBLANK($S45:$T45)=1,COUNTBLANK($U45:$V45)=1,COUNTBLANK($W45:$AA45)=4),IF(Data!$B45&lt;&gt;"",Scoring!$P$7)+IF(Data!$C45&lt;&gt;"",Scoring!$P$8)+IF(Data!$D45&lt;&gt;"",Scoring!$P$9)+IF(Data!$E45&lt;&gt;"",Scoring!$P$10)+IF(Data!$F45&lt;&gt;"",Scoring!$P$11)+IF(Data!$G45&lt;&gt;"",Scoring!$P$12)+IF(Data!$H45&lt;&gt;"",Scoring!$P$13)+IF(Data!$I45&lt;&gt;"",Scoring!$P$14)+IF(Data!$J45&lt;&gt;"",Scoring!$P$15)+IF(Data!$K45&lt;&gt;"",Scoring!$P$16)+IF(Data!$L45&lt;&gt;"",Scoring!$P$17)+IF(Data!$M45&lt;&gt;"",Scoring!$P$18)+IF(Data!$N45&lt;&gt;"",Scoring!$P$19)+IF(Data!$O45&lt;&gt;"",Scoring!$P$20)+IF(Data!$P45&lt;&gt;"",Scoring!$P$21)+IF(Data!$Q45&lt;&gt;"",Scoring!$P$22)+IF(Data!$R45&lt;&gt;"",Scoring!$P$23)+IF(Data!$S45&lt;&gt;"",Scoring!$P$24)+IF(Data!T45&lt;&gt;"",Scoring!$P$25)+IF(Data!$U45&lt;&gt;"",Scoring!$P$26)+IF(Data!$V45&lt;&gt;"",Scoring!$P$27)+IF(Data!$W45&lt;&gt;"",Scoring!$P$28)+IF(Data!$X45&lt;&gt;"",Scoring!$P$29)+IF(Data!$Y45&lt;&gt;"",Scoring!$P$30)+IF(Data!$Z45&lt;&gt;"",Scoring!$P$31)+IF(Data!$AA45&lt;&gt;"",Scoring!$P$32),"")</f>
        <v/>
      </c>
      <c r="BA45" s="105" t="str">
        <f>IF(AZ45&lt;&gt;"",LOOKUP(AZ45,Likelihoods!$A$7:$A$107,Likelihoods!N$7:N$107),"")</f>
        <v/>
      </c>
      <c r="BB45" s="102" t="str">
        <f>IF(AND(COUNTBLANK($B45:$E45)=3,COUNTBLANK($F45:$H45)=2,COUNTBLANK($I45:$J45)=1,COUNTBLANK($K45:$L45)=1,COUNTBLANK($M45:$N45)=1,COUNTBLANK($O45:$P45)=1,COUNTBLANK($Q45:$R45)=1,COUNTBLANK($S45:$T45)=1,COUNTBLANK($U45:$V45)=1,COUNTBLANK($W45:$AA45)=4),IF(Data!$B45&lt;&gt;"",Scoring!$Q$7)+IF(Data!$C45&lt;&gt;"",Scoring!$Q$8)+IF(Data!$D45&lt;&gt;"",Scoring!$Q$9)+IF(Data!$E45&lt;&gt;"",Scoring!$Q$10)+IF(Data!$F45&lt;&gt;"",Scoring!$Q$11)+IF(Data!$G45&lt;&gt;"",Scoring!$Q$12)+IF(Data!$H45&lt;&gt;"",Scoring!$Q$13)+IF(Data!$I45&lt;&gt;"",Scoring!$Q$14)+IF(Data!$J45&lt;&gt;"",Scoring!$Q$15)+IF(Data!$K45&lt;&gt;"",Scoring!$Q$16)+IF(Data!$L45&lt;&gt;"",Scoring!$Q$17)+IF(Data!$M45&lt;&gt;"",Scoring!$Q$18)+IF(Data!$N45&lt;&gt;"",Scoring!$Q$19)+IF(Data!$O45&lt;&gt;"",Scoring!$Q$20)+IF(Data!$P45&lt;&gt;"",Scoring!$Q$21)+IF(Data!$Q45&lt;&gt;"",Scoring!$Q$22)+IF(Data!$R45&lt;&gt;"",Scoring!$Q$23)+IF(Data!$S45&lt;&gt;"",Scoring!$Q$24)+IF(Data!T45&lt;&gt;"",Scoring!$Q$25)+IF(Data!$U45&lt;&gt;"",Scoring!$Q$26)+IF(Data!$V45&lt;&gt;"",Scoring!$Q$27)+IF(Data!$W45&lt;&gt;"",Scoring!$Q$28)+IF(Data!$X45&lt;&gt;"",Scoring!$Q$29)+IF(Data!$Y45&lt;&gt;"",Scoring!$Q$30)+IF(Data!$Z45&lt;&gt;"",Scoring!$Q$31)+IF(Data!$AA45&lt;&gt;"",Scoring!$Q$32),"")</f>
        <v/>
      </c>
      <c r="BC45" s="107" t="str">
        <f>IF(BB45&lt;&gt;"",LOOKUP(BB45,Likelihoods!$A$7:$A$107,Likelihoods!O$7:O$107),"")</f>
        <v/>
      </c>
      <c r="BD45" s="104" t="str">
        <f>IF(AND(COUNTBLANK($B45:$E45)=3,COUNTBLANK($F45:$H45)=2,COUNTBLANK($I45:$J45)=1,COUNTBLANK($K45:$L45)=1,COUNTBLANK($M45:$N45)=1,COUNTBLANK($O45:$P45)=1,COUNTBLANK($Q45:$R45)=1,COUNTBLANK($S45:$T45)=1,COUNTBLANK($U45:$V45)=1,COUNTBLANK($W45:$AA45)=4),IF(Data!$B45&lt;&gt;"",Scoring!$R$7)+IF(Data!$C45&lt;&gt;"",Scoring!$R$8)+IF(Data!$D45&lt;&gt;"",Scoring!$R$9)+IF(Data!$E45&lt;&gt;"",Scoring!$R$10)+IF(Data!$F45&lt;&gt;"",Scoring!$R$11)+IF(Data!$G45&lt;&gt;"",Scoring!$R$12)+IF(Data!$H45&lt;&gt;"",Scoring!$R$13)+IF(Data!$I45&lt;&gt;"",Scoring!$R$14)+IF(Data!$J45&lt;&gt;"",Scoring!$R$15)+IF(Data!$K45&lt;&gt;"",Scoring!$R$16)+IF(Data!$L45&lt;&gt;"",Scoring!$R$17)+IF(Data!$M45&lt;&gt;"",Scoring!$R$18)+IF(Data!$N45&lt;&gt;"",Scoring!$R$19)+IF(Data!$O45&lt;&gt;"",Scoring!$R$20)+IF(Data!$P45&lt;&gt;"",Scoring!$R$21)+IF(Data!$Q45&lt;&gt;"",Scoring!$R$22)+IF(Data!$R45&lt;&gt;"",Scoring!$R$23)+IF(Data!$S45&lt;&gt;"",Scoring!$R$24)+IF(Data!T45&lt;&gt;"",Scoring!$R$25)+IF(Data!$U45&lt;&gt;"",Scoring!$R$26)+IF(Data!$V45&lt;&gt;"",Scoring!$R$27)+IF(Data!$W45&lt;&gt;"",Scoring!$R$28)+IF(Data!$X45&lt;&gt;"",Scoring!$R$29)+IF(Data!$Y45&lt;&gt;"",Scoring!$R$30)+IF(Data!$Z45&lt;&gt;"",Scoring!$R$31)+IF(Data!$AA45&lt;&gt;"",Scoring!$R$32),"")</f>
        <v/>
      </c>
      <c r="BE45" s="105" t="str">
        <f>IF(BD45&lt;&gt;"",LOOKUP(BD45,Likelihoods!$A$7:$A$107,Likelihoods!P$7:P$107),"")</f>
        <v/>
      </c>
      <c r="BF45" s="102" t="str">
        <f>IF(AND(COUNTBLANK($B45:$E45)=3,COUNTBLANK($F45:$H45)=2,COUNTBLANK($I45:$J45)=1,COUNTBLANK($K45:$L45)=1,COUNTBLANK($M45:$N45)=1,COUNTBLANK($O45:$P45)=1,COUNTBLANK($Q45:$R45)=1,COUNTBLANK($S45:$T45)=1,COUNTBLANK($U45:$V45)=1,COUNTBLANK($W45:$AA45)=4),IF(Data!$B45&lt;&gt;"",Scoring!$S$7)+IF(Data!$C45&lt;&gt;"",Scoring!$S$8)+IF(Data!$D45&lt;&gt;"",Scoring!$S$9)+IF(Data!$E45&lt;&gt;"",Scoring!$S$10)+IF(Data!$F45&lt;&gt;"",Scoring!$S$11)+IF(Data!$G45&lt;&gt;"",Scoring!$S$12)+IF(Data!$H45&lt;&gt;"",Scoring!$S$13)+IF(Data!$I45&lt;&gt;"",Scoring!$S$14)+IF(Data!$J45&lt;&gt;"",Scoring!$S$15)+IF(Data!$K45&lt;&gt;"",Scoring!$S$16)+IF(Data!$L45&lt;&gt;"",Scoring!$S$17)+IF(Data!$M45&lt;&gt;"",Scoring!$S$18)+IF(Data!$N45&lt;&gt;"",Scoring!$S$19)+IF(Data!$O45&lt;&gt;"",Scoring!$S$20)+IF(Data!$P45&lt;&gt;"",Scoring!$S$21)+IF(Data!$Q45&lt;&gt;"",Scoring!$S$22)+IF(Data!$R45&lt;&gt;"",Scoring!$S$23)+IF(Data!$S45&lt;&gt;"",Scoring!$S$24)+IF(Data!T45&lt;&gt;"",Scoring!$S$25)+IF(Data!$U45&lt;&gt;"",Scoring!$S$26)+IF(Data!$V45&lt;&gt;"",Scoring!$S$27)+IF(Data!$W45&lt;&gt;"",Scoring!$S$28)+IF(Data!$X45&lt;&gt;"",Scoring!$S$29)+IF(Data!$Y45&lt;&gt;"",Scoring!$S$30)+IF(Data!$Z45&lt;&gt;"",Scoring!$S$31)+IF(Data!$AA45&lt;&gt;"",Scoring!$S$32),"")</f>
        <v/>
      </c>
      <c r="BG45" s="107" t="str">
        <f>IF(BF45&lt;&gt;"",LOOKUP(BF45,Likelihoods!$A$7:$A$107,Likelihoods!Q$7:Q$107),"")</f>
        <v/>
      </c>
      <c r="BH45" s="108" t="str">
        <f>IF(AND(COUNTBLANK($B45:$E45)=3,COUNTBLANK($F45:$H45)=2,COUNTBLANK($I45:$J45)=1,COUNTBLANK($K45:$L45)=1,COUNTBLANK($M45:$N45)=1,COUNTBLANK($O45:$P45)=1,COUNTBLANK($Q45:$R45)=1,COUNTBLANK($S45:$T45)=1,COUNTBLANK($U45:$V45)=1,COUNTBLANK($W45:$AA45)=4),IF(Data!$B45&lt;&gt;"",Scoring!$T$7)+IF(Data!$C45&lt;&gt;"",Scoring!$T$8)+IF(Data!$D45&lt;&gt;"",Scoring!$T$9)+IF(Data!$E45&lt;&gt;"",Scoring!$T$10)+IF(Data!$F45&lt;&gt;"",Scoring!$T$11)+IF(Data!$G45&lt;&gt;"",Scoring!$T$12)+IF(Data!$H45&lt;&gt;"",Scoring!$T$13)+IF(Data!$I45&lt;&gt;"",Scoring!$T$14)+IF(Data!$J45&lt;&gt;"",Scoring!$T$15)+IF(Data!$K45&lt;&gt;"",Scoring!$T$16)+IF(Data!$L45&lt;&gt;"",Scoring!$T$17)+IF(Data!$M45&lt;&gt;"",Scoring!$T$18)+IF(Data!$N45&lt;&gt;"",Scoring!$T$19)+IF(Data!$O45&lt;&gt;"",Scoring!$T$20)+IF(Data!$P45&lt;&gt;"",Scoring!$T$21)+IF(Data!$Q45&lt;&gt;"",Scoring!$T$22)+IF(Data!$R45&lt;&gt;"",Scoring!$T$23)+IF(Data!$S45&lt;&gt;"",Scoring!$T$24)+IF(Data!T45&lt;&gt;"",Scoring!$T$25)+IF(Data!$U45&lt;&gt;"",Scoring!$T$26)+IF(Data!$V45&lt;&gt;"",Scoring!$T$27)+IF(Data!$W45&lt;&gt;"",Scoring!$T$28)+IF(Data!$X45&lt;&gt;"",Scoring!$T$29)+IF(Data!$Y45&lt;&gt;"",Scoring!$T$30)+IF(Data!$Z45&lt;&gt;"",Scoring!$T$31)+IF(Data!$AA45&lt;&gt;"",Scoring!$T$32),"")</f>
        <v/>
      </c>
      <c r="BI45" s="105" t="str">
        <f>IF(BH45&lt;&gt;"",LOOKUP(BH45,Likelihoods!$A$7:$A$107,Likelihoods!R$7:R$107),"")</f>
        <v/>
      </c>
      <c r="BJ45" s="108" t="str">
        <f>IF(AND(COUNTBLANK($B45:$E45)=3,COUNTBLANK($F45:$H45)=2,COUNTBLANK($I45:$J45)=1,COUNTBLANK($K45:$L45)=1,COUNTBLANK($M45:$N45)=1,COUNTBLANK($O45:$P45)=1,COUNTBLANK($Q45:$R45)=1,COUNTBLANK($S45:$T45)=1,COUNTBLANK($U45:$V45)=1,COUNTBLANK($W45:$AA45)=4),IF(Data!$B45&lt;&gt;"",Scoring!$U$7)+IF(Data!$C45&lt;&gt;"",Scoring!$U$8)+IF(Data!$D45&lt;&gt;"",Scoring!$U$9)+IF(Data!$E45&lt;&gt;"",Scoring!$U$10)+IF(Data!$F45&lt;&gt;"",Scoring!$U$11)+IF(Data!$G45&lt;&gt;"",Scoring!$U$12)+IF(Data!$H45&lt;&gt;"",Scoring!$U$13)+IF(Data!$I45&lt;&gt;"",Scoring!$U$14)+IF(Data!$J45&lt;&gt;"",Scoring!$U$15)+IF(Data!$K45&lt;&gt;"",Scoring!$U$16)+IF(Data!$L45&lt;&gt;"",Scoring!$U$17)+IF(Data!$M45&lt;&gt;"",Scoring!$U$18)+IF(Data!$N45&lt;&gt;"",Scoring!$U$19)+IF(Data!$O45&lt;&gt;"",Scoring!$U$20)+IF(Data!$P45&lt;&gt;"",Scoring!$U$21)+IF(Data!$Q45&lt;&gt;"",Scoring!$U$22)+IF(Data!$R45&lt;&gt;"",Scoring!$U$23)+IF(Data!$S45&lt;&gt;"",Scoring!$U$24)+IF(Data!T45&lt;&gt;"",Scoring!$U$25)+IF(Data!$U45&lt;&gt;"",Scoring!$U$26)+IF(Data!$V45&lt;&gt;"",Scoring!$U$27)+IF(Data!$W45&lt;&gt;"",Scoring!$U$28)+IF(Data!$X45&lt;&gt;"",Scoring!$U$29)+IF(Data!$Y45&lt;&gt;"",Scoring!$U$30)+IF(Data!$Z45&lt;&gt;"",Scoring!$U$31)+IF(Data!$AA45&lt;&gt;"",Scoring!$U$32),"")</f>
        <v/>
      </c>
      <c r="BK45" s="106" t="str">
        <f>IF(BJ45&lt;&gt;"",LOOKUP(BJ45,Likelihoods!$A$7:$A$107,Likelihoods!S$7:S$107),"")</f>
        <v/>
      </c>
      <c r="BL45" s="8"/>
      <c r="BM45" s="8"/>
      <c r="BN45" s="8"/>
      <c r="BO45" s="8"/>
      <c r="BP45" s="8"/>
      <c r="BQ45" s="8"/>
      <c r="BR45" s="8"/>
      <c r="BS45" s="8"/>
      <c r="BT45" s="8"/>
      <c r="BU45" s="8"/>
      <c r="BV45" s="8"/>
      <c r="BW45" s="8"/>
      <c r="BX45" s="8"/>
      <c r="BY45" s="8"/>
    </row>
    <row r="46" spans="1:77" ht="14.25" x14ac:dyDescent="0.2">
      <c r="A46" s="68"/>
      <c r="B46" s="101"/>
      <c r="C46" s="102"/>
      <c r="D46" s="102"/>
      <c r="E46" s="102"/>
      <c r="F46" s="101"/>
      <c r="G46" s="102"/>
      <c r="H46" s="103"/>
      <c r="I46" s="102"/>
      <c r="J46" s="102"/>
      <c r="K46" s="101"/>
      <c r="L46" s="103"/>
      <c r="M46" s="102"/>
      <c r="N46" s="103"/>
      <c r="O46" s="101"/>
      <c r="P46" s="103"/>
      <c r="Q46" s="102"/>
      <c r="R46" s="102"/>
      <c r="S46" s="101"/>
      <c r="T46" s="103"/>
      <c r="U46" s="101"/>
      <c r="V46" s="103"/>
      <c r="W46" s="102"/>
      <c r="X46" s="102"/>
      <c r="Y46" s="102"/>
      <c r="Z46" s="102"/>
      <c r="AA46" s="102"/>
      <c r="AB46" s="104" t="str">
        <f>IF(AND(COUNTBLANK($B46:$E46)=3,COUNTBLANK($F46:$H46)=2,COUNTBLANK($I46:$J46)=1,COUNTBLANK($K46:$L46)=1,COUNTBLANK($M46:$N46)=1,COUNTBLANK($O46:$P46)=1,COUNTBLANK($Q46:$R46)=1,COUNTBLANK($S46:$T46)=1,COUNTBLANK($U46:$V46)=1,COUNTBLANK($W46:$AA46)=4),IF(Data!$B46&lt;&gt;"",Scoring!$D$7)+IF(Data!$C46&lt;&gt;"",Scoring!$D$8)+IF(Data!$D46&lt;&gt;"",Scoring!$D$9)+IF(Data!$E46&lt;&gt;"",Scoring!$D$10)+IF(Data!$F46&lt;&gt;"",Scoring!$D$11)+IF(Data!$G46&lt;&gt;"",Scoring!$D$12)+IF(Data!$H46&lt;&gt;"",Scoring!$D$13)+IF(Data!$I46&lt;&gt;"",Scoring!$D$14)+IF(Data!$J46&lt;&gt;"",Scoring!$D$15)+IF(Data!$K46&lt;&gt;"",Scoring!$D$16)+IF(Data!$L46&lt;&gt;"",Scoring!$D$17)+IF(Data!$M46&lt;&gt;"",Scoring!$D$18)+IF(Data!$N46&lt;&gt;"",Scoring!$D$19)+IF(Data!$O46&lt;&gt;"",Scoring!$D$20)+IF(Data!$P46&lt;&gt;"",Scoring!$D$21)+IF(Data!$Q46&lt;&gt;"",Scoring!$D$22)+IF(Data!$R46&lt;&gt;"",Scoring!$D$23)+IF(Data!$S46&lt;&gt;"",Scoring!$D$24)+IF(Data!T46&lt;&gt;"",Scoring!$D$25)+IF(Data!$U46&lt;&gt;"",Scoring!$D$26)+IF(Data!$V46&lt;&gt;"",Scoring!$D$27)+IF(Data!$W46&lt;&gt;"",Scoring!$D$28)+IF(Data!$X46&lt;&gt;"",Scoring!$D$29)+IF(Data!$Y46&lt;&gt;"",Scoring!$D$30)+IF(Data!$Z46&lt;&gt;"",Scoring!$D$31)+IF(Data!$AA46&lt;&gt;"",Scoring!$D$32),"")</f>
        <v/>
      </c>
      <c r="AC46" s="105" t="str">
        <f>IF(AB46&lt;&gt;"",LOOKUP(AB46,Likelihoods!$A$7:$A$107,Likelihoods!B$7:B$107),"")</f>
        <v/>
      </c>
      <c r="AD46" s="264" t="str">
        <f>IF(AND(COUNTBLANK($B46:$E46)=3,COUNTBLANK($F46:$H46)=2,COUNTBLANK($I46:$J46)=1,COUNTBLANK($K46:$L46)=1,COUNTBLANK($M46:$N46)=1,COUNTBLANK($O46:$P46)=1,COUNTBLANK($Q46:$R46)=1,COUNTBLANK($S46:$T46)=1,COUNTBLANK($U46:$V46)=1,COUNTBLANK($W46:$AA46)=4),IF(Data!$B46&lt;&gt;"",Scoring!$E$7)+IF(Data!$C46&lt;&gt;"",Scoring!$E$8)+IF(Data!$D46&lt;&gt;"",Scoring!$E$9)+IF(Data!$E46&lt;&gt;"",Scoring!$E$10)+IF(Data!$F46&lt;&gt;"",Scoring!$E$11)+IF(Data!$G46&lt;&gt;"",Scoring!$E$12)+IF(Data!$H46&lt;&gt;"",Scoring!$E$13)+IF(Data!$I46&lt;&gt;"",Scoring!$E$14)+IF(Data!$J46&lt;&gt;"",Scoring!$E$15)+IF(Data!$K46&lt;&gt;"",Scoring!$E$16)+IF(Data!$L46&lt;&gt;"",Scoring!$E$17)+IF(Data!$M46&lt;&gt;"",Scoring!$E$18)+IF(Data!$N46&lt;&gt;"",Scoring!$E$19)+IF(Data!$O46&lt;&gt;"",Scoring!$E$20)+IF(Data!$P46&lt;&gt;"",Scoring!$E$21)+IF(Data!$Q46&lt;&gt;"",Scoring!$E$22)+IF(Data!$R46&lt;&gt;"",Scoring!$E$23)+IF(Data!$S46&lt;&gt;"",Scoring!$E$24)+IF(Data!V46&lt;&gt;"",Scoring!$E$25)+IF(Data!$U46&lt;&gt;"",Scoring!$E$26)+IF(Data!$V46&lt;&gt;"",Scoring!$E$27)+IF(Data!$W46&lt;&gt;"",Scoring!$E$28)+IF(Data!$X46&lt;&gt;"",Scoring!$E$29)+IF(Data!$Y46&lt;&gt;"",Scoring!$E$30)+IF(Data!$Z46&lt;&gt;"",Scoring!$E$31)+IF(Data!$AA46&lt;&gt;"",Scoring!$E$32),"")</f>
        <v/>
      </c>
      <c r="AE46" s="107" t="str">
        <f>IF(AD46&lt;&gt;"",LOOKUP(AD46,Likelihoods!$A$7:$A$107,Likelihoods!C$7:C$107),"")</f>
        <v/>
      </c>
      <c r="AF46" s="108" t="str">
        <f>IF(AND(COUNTBLANK($B46:$E46)=3,COUNTBLANK($F46:$H46)=2,COUNTBLANK($I46:$J46)=1,COUNTBLANK($K46:$L46)=1,COUNTBLANK($M46:$N46)=1,COUNTBLANK($O46:$P46)=1,COUNTBLANK($Q46:$R46)=1,COUNTBLANK($S46:$T46)=1,COUNTBLANK($U46:$V46)=1,COUNTBLANK($W46:$AA46)=4),IF(Data!$B46&lt;&gt;"",Scoring!$F$7)+IF(Data!$C46&lt;&gt;"",Scoring!$F$8)+IF(Data!$D46&lt;&gt;"",Scoring!$F$9)+IF(Data!$E46&lt;&gt;"",Scoring!$F$10)+IF(Data!$F46&lt;&gt;"",Scoring!$F$11)+IF(Data!$G46&lt;&gt;"",Scoring!$F$12)+IF(Data!$H46&lt;&gt;"",Scoring!$F$13)+IF(Data!$I46&lt;&gt;"",Scoring!$F$14)+IF(Data!$J46&lt;&gt;"",Scoring!$F$15)+IF(Data!$K46&lt;&gt;"",Scoring!$F$16)+IF(Data!$L46&lt;&gt;"",Scoring!$F$17)+IF(Data!$M46&lt;&gt;"",Scoring!$F$18)+IF(Data!$N46&lt;&gt;"",Scoring!$F$19)+IF(Data!$O46&lt;&gt;"",Scoring!$F$20)+IF(Data!$P46&lt;&gt;"",Scoring!$F$21)+IF(Data!$Q46&lt;&gt;"",Scoring!$F$22)+IF(Data!$R46&lt;&gt;"",Scoring!$F$23)+IF(Data!$S46&lt;&gt;"",Scoring!$F$24)+IF(Data!T46&lt;&gt;"",Scoring!$F$25)+IF(Data!$U46&lt;&gt;"",Scoring!$F$26)+IF(Data!$V46&lt;&gt;"",Scoring!$F$27)+IF(Data!$W46&lt;&gt;"",Scoring!$F$28)+IF(Data!$X46&lt;&gt;"",Scoring!$F$29)+IF(Data!$Y46&lt;&gt;"",Scoring!$F$30)+IF(Data!$Z46&lt;&gt;"",Scoring!$F$31)+IF(Data!$AA46&lt;&gt;"",Scoring!$F$32),"")</f>
        <v/>
      </c>
      <c r="AG46" s="105" t="str">
        <f>IF(AF46&lt;&gt;"",LOOKUP(AF46,Likelihoods!$A$7:$A$107,Likelihoods!D$7:D$107),"")</f>
        <v/>
      </c>
      <c r="AH46" s="108" t="str">
        <f>IF(AND(COUNTBLANK($B46:$E46)=3,COUNTBLANK($F46:$H46)=2,COUNTBLANK($I46:$J46)=1,COUNTBLANK($K46:$L46)=1,COUNTBLANK($M46:$N46)=1,COUNTBLANK($O46:$P46)=1,COUNTBLANK($Q46:$R46)=1,COUNTBLANK($S46:$T46)=1,COUNTBLANK($U46:$V46)=1,COUNTBLANK($W46:$AA46)=4),IF(Data!$B46&lt;&gt;"",Scoring!$G$7)+IF(Data!$C46&lt;&gt;"",Scoring!$G$8)+IF(Data!$D46&lt;&gt;"",Scoring!$G$9)+IF(Data!$E46&lt;&gt;"",Scoring!$G$10)+IF(Data!$F46&lt;&gt;"",Scoring!$G$11)+IF(Data!$G46&lt;&gt;"",Scoring!$G$12)+IF(Data!$H46&lt;&gt;"",Scoring!$G$13)+IF(Data!$I46&lt;&gt;"",Scoring!$G$14)+IF(Data!$J46&lt;&gt;"",Scoring!$G$15)+IF(Data!$K46&lt;&gt;"",Scoring!$G$16)+IF(Data!$L46&lt;&gt;"",Scoring!$G$17)+IF(Data!$M46&lt;&gt;"",Scoring!$G$18)+IF(Data!$N46&lt;&gt;"",Scoring!$G$19)+IF(Data!$O46&lt;&gt;"",Scoring!$G$20)+IF(Data!$P46&lt;&gt;"",Scoring!$G$21)+IF(Data!$Q46&lt;&gt;"",Scoring!$G$22)+IF(Data!$R46&lt;&gt;"",Scoring!$G$23)+IF(Data!$S46&lt;&gt;"",Scoring!$G$24)+IF(Data!T46&lt;&gt;"",Scoring!$G$25)+IF(Data!$U46&lt;&gt;"",Scoring!$G$26)+IF(Data!$V46&lt;&gt;"",Scoring!$G$27)+IF(Data!$W46&lt;&gt;"",Scoring!$G$28)+IF(Data!$X46&lt;&gt;"",Scoring!$G$29)+IF(Data!$Y46&lt;&gt;"",Scoring!$G$30)+IF(Data!$Z46&lt;&gt;"",Scoring!$G$31)+IF(Data!$AA46&lt;&gt;"",Scoring!$G$32),"")</f>
        <v/>
      </c>
      <c r="AI46" s="106" t="str">
        <f>IF(AH46&lt;&gt;"",LOOKUP(AH46,Likelihoods!$A$7:$A$107,Likelihoods!E$7:E$107),"")</f>
        <v/>
      </c>
      <c r="AJ46" s="104" t="str">
        <f>IF(AND(COUNTBLANK($B46:$E46)=3,COUNTBLANK($F46:$H46)=2,COUNTBLANK($I46:$J46)=1,COUNTBLANK($K46:$L46)=1,COUNTBLANK($M46:$N46)=1,COUNTBLANK($O46:$P46)=1,COUNTBLANK($Q46:$R46)=1,COUNTBLANK($S46:$T46)=1,COUNTBLANK($U46:$V46)=1,COUNTBLANK($W46:$AA46)=4),IF(Data!$B46&lt;&gt;"",Scoring!$H$7)+IF(Data!$C46&lt;&gt;"",Scoring!$H$8)+IF(Data!$D46&lt;&gt;"",Scoring!$H$9)+IF(Data!$E46&lt;&gt;"",Scoring!$H$10)+IF(Data!$F46&lt;&gt;"",Scoring!$H$11)+IF(Data!$G46&lt;&gt;"",Scoring!$H$12)+IF(Data!$H46&lt;&gt;"",Scoring!$H$13)+IF(Data!$I46&lt;&gt;"",Scoring!$H$14)+IF(Data!$J46&lt;&gt;"",Scoring!$H$15)+IF(Data!$K46&lt;&gt;"",Scoring!$H$16)+IF(Data!$L46&lt;&gt;"",Scoring!$H$17)+IF(Data!$M46&lt;&gt;"",Scoring!$H$18)+IF(Data!$N46&lt;&gt;"",Scoring!$H$19)+IF(Data!$O46&lt;&gt;"",Scoring!$H$20)+IF(Data!$P46&lt;&gt;"",Scoring!$H$21)+IF(Data!$Q46&lt;&gt;"",Scoring!$H$22)+IF(Data!$R46&lt;&gt;"",Scoring!$H$23)+IF(Data!$S46&lt;&gt;"",Scoring!$H$24)+IF(Data!T46&lt;&gt;"",Scoring!$H$25)+IF(Data!$U46&lt;&gt;"",Scoring!$H$26)+IF(Data!$V46&lt;&gt;"",Scoring!$H$27)+IF(Data!$W46&lt;&gt;"",Scoring!$H$28)+IF(Data!$X46&lt;&gt;"",Scoring!$H$29)+IF(Data!$Y46&lt;&gt;"",Scoring!$H$30)+IF(Data!$Z46&lt;&gt;"",Scoring!$H$31)+IF(Data!$AA46&lt;&gt;"",Scoring!$H$32),"")</f>
        <v/>
      </c>
      <c r="AK46" s="105" t="str">
        <f>IF(AJ46&lt;&gt;"",LOOKUP(AJ46,Likelihoods!$A$7:$A$107,Likelihoods!F$7:F$107),"")</f>
        <v/>
      </c>
      <c r="AL46" s="102" t="str">
        <f>IF(AND(COUNTBLANK($B46:$E46)=3,COUNTBLANK($F46:$H46)=2,COUNTBLANK($I46:$J46)=1,COUNTBLANK($K46:$L46)=1,COUNTBLANK($M46:$N46)=1,COUNTBLANK($O46:$P46)=1,COUNTBLANK($Q46:$R46)=1,COUNTBLANK($S46:$T46)=1,COUNTBLANK($U46:$V46)=1,COUNTBLANK($W46:$AA46)=4),IF(Data!$B46&lt;&gt;"",Scoring!$I$7)+IF(Data!$C46&lt;&gt;"",Scoring!$I$8)+IF(Data!$D46&lt;&gt;"",Scoring!$I$9)+IF(Data!$E46&lt;&gt;"",Scoring!$I$10)+IF(Data!$F46&lt;&gt;"",Scoring!$I$11)+IF(Data!$G46&lt;&gt;"",Scoring!$I$12)+IF(Data!$H46&lt;&gt;"",Scoring!$I$13)+IF(Data!$I46&lt;&gt;"",Scoring!$I$14)+IF(Data!$J46&lt;&gt;"",Scoring!$I$15)+IF(Data!$K46&lt;&gt;"",Scoring!$I$16)+IF(Data!$L46&lt;&gt;"",Scoring!$I$17)+IF(Data!$M46&lt;&gt;"",Scoring!$I$18)+IF(Data!$N46&lt;&gt;"",Scoring!$I$19)+IF(Data!$O46&lt;&gt;"",Scoring!$I$20)+IF(Data!$P46&lt;&gt;"",Scoring!$I$21)+IF(Data!$Q46&lt;&gt;"",Scoring!$I$22)+IF(Data!$R46&lt;&gt;"",Scoring!$I$23)+IF(Data!$S46&lt;&gt;"",Scoring!$I$24)+IF(Data!T46&lt;&gt;"",Scoring!$I$25)+IF(Data!$U46&lt;&gt;"",Scoring!$I$26)+IF(Data!$V46&lt;&gt;"",Scoring!$I$27)+IF(Data!$W46&lt;&gt;"",Scoring!$I$28)+IF(Data!$X46&lt;&gt;"",Scoring!$I$29)+IF(Data!$Y46&lt;&gt;"",Scoring!$I$30)+IF(Data!$Z46&lt;&gt;"",Scoring!$I$31)+IF(Data!$AA46&lt;&gt;"",Scoring!$I$32),"")</f>
        <v/>
      </c>
      <c r="AM46" s="107" t="str">
        <f>IF(AL46&lt;&gt;"",LOOKUP(AL46,Likelihoods!$A$7:$A$107,Likelihoods!G$7:G$107),"")</f>
        <v/>
      </c>
      <c r="AN46" s="281" t="str">
        <f>IF(AND(COUNTBLANK($B46:$E46)=3,COUNTBLANK($F46:$H46)=2,COUNTBLANK($I46:$J46)=1,COUNTBLANK($K46:$L46)=1,COUNTBLANK($M46:$N46)=1,COUNTBLANK($O46:$P46)=1,COUNTBLANK($Q46:$R46)=1,COUNTBLANK($S46:$T46)=1,COUNTBLANK($U46:$V46)=1,COUNTBLANK($W46:$AA46)=4),IF(Data!$B46&lt;&gt;"",Scoring!$J$7)+IF(Data!$C46&lt;&gt;"",Scoring!$J$8)+IF(Data!$D46&lt;&gt;"",Scoring!$J$9)+IF(Data!$E46&lt;&gt;"",Scoring!$J$10)+IF(Data!$F46&lt;&gt;"",Scoring!$J$11)+IF(Data!$G46&lt;&gt;"",Scoring!$J$12)+IF(Data!$H46&lt;&gt;"",Scoring!$J$13)+IF(Data!$I46&lt;&gt;"",Scoring!$J$14)+IF(Data!$J46&lt;&gt;"",Scoring!$J$15)+IF(Data!$K46&lt;&gt;"",Scoring!$J$16)+IF(Data!$L46&lt;&gt;"",Scoring!$J$17)+IF(Data!$M46&lt;&gt;"",Scoring!$J$18)+IF(Data!$N46&lt;&gt;"",Scoring!$J$19)+IF(Data!$O46&lt;&gt;"",Scoring!$J$20)+IF(Data!$P46&lt;&gt;"",Scoring!$J$21)+IF(Data!$Q46&lt;&gt;"",Scoring!$J$22)+IF(Data!$R46&lt;&gt;"",Scoring!$J$23)+IF(Data!$S46&lt;&gt;"",Scoring!$J$24)+IF(Data!AF46&lt;&gt;"",Scoring!$J$25)+IF(Data!$U46&lt;&gt;"",Scoring!$J$26)+IF(Data!$V46&lt;&gt;"",Scoring!$J$27)+IF(Data!$W46&lt;&gt;"",Scoring!$J$28)+IF(Data!$X46&lt;&gt;"",Scoring!$J$29)+IF(Data!$Y46&lt;&gt;"",Scoring!$J$30)+IF(Data!$Z46&lt;&gt;"",Scoring!$J$31)+IF(Data!$AA46&lt;&gt;"",Scoring!$J$32),"")</f>
        <v/>
      </c>
      <c r="AO46" s="276" t="str">
        <f>IF(AN46&lt;&gt;"",LOOKUP(AN46,Likelihoods!$A$7:$A$107,Likelihoods!H$7:H$107),"")</f>
        <v/>
      </c>
      <c r="AP46" s="264" t="str">
        <f>IF(AND(COUNTBLANK($B46:$E46)=3,COUNTBLANK($F46:$H46)=2,COUNTBLANK($I46:$J46)=1,COUNTBLANK($K46:$L46)=1,COUNTBLANK($M46:$N46)=1,COUNTBLANK($O46:$P46)=1,COUNTBLANK($Q46:$R46)=1,COUNTBLANK($S46:$T46)=1,COUNTBLANK($U46:$V46)=1,COUNTBLANK($W46:$AA46)=4),IF(Data!$B46&lt;&gt;"",Scoring!$K$7)+IF(Data!$C46&lt;&gt;"",Scoring!$K$8)+IF(Data!$D46&lt;&gt;"",Scoring!$K$9)+IF(Data!$E46&lt;&gt;"",Scoring!$K$10)+IF(Data!$F46&lt;&gt;"",Scoring!$K$11)+IF(Data!$G46&lt;&gt;"",Scoring!$K$12)+IF(Data!$H46&lt;&gt;"",Scoring!$K$13)+IF(Data!$I46&lt;&gt;"",Scoring!$K$14)+IF(Data!$J46&lt;&gt;"",Scoring!$K$15)+IF(Data!$K46&lt;&gt;"",Scoring!$K$16)+IF(Data!$L46&lt;&gt;"",Scoring!$K$17)+IF(Data!$M46&lt;&gt;"",Scoring!$K$18)+IF(Data!$N46&lt;&gt;"",Scoring!$K$19)+IF(Data!$O46&lt;&gt;"",Scoring!$K$20)+IF(Data!$P46&lt;&gt;"",Scoring!$K$21)+IF(Data!$Q46&lt;&gt;"",Scoring!$K$22)+IF(Data!$R46&lt;&gt;"",Scoring!$K$23)+IF(Data!$S46&lt;&gt;"",Scoring!$K$24)+IF(Data!AH46&lt;&gt;"",Scoring!$K$25)+IF(Data!$U46&lt;&gt;"",Scoring!$K$26)+IF(Data!$V46&lt;&gt;"",Scoring!$K$27)+IF(Data!$W46&lt;&gt;"",Scoring!$K$28)+IF(Data!$X46&lt;&gt;"",Scoring!$K$29)+IF(Data!$Y46&lt;&gt;"",Scoring!$K$30)+IF(Data!$Z46&lt;&gt;"",Scoring!$K$31)+IF(Data!$AA46&lt;&gt;"",Scoring!$K$32),"")</f>
        <v/>
      </c>
      <c r="AQ46" s="107" t="str">
        <f>IF(AP46&lt;&gt;"",LOOKUP(AP46,Likelihoods!$A$7:$A$107,Likelihoods!I$7:I$107),"")</f>
        <v/>
      </c>
      <c r="AR46" s="281" t="str">
        <f>IF(AND(COUNTBLANK($B46:$E46)=3,COUNTBLANK($F46:$H46)=2,COUNTBLANK($I46:$J46)=1,COUNTBLANK($K46:$L46)=1,COUNTBLANK($M46:$N46)=1,COUNTBLANK($O46:$P46)=1,COUNTBLANK($Q46:$R46)=1,COUNTBLANK($S46:$T46)=1,COUNTBLANK($U46:$V46)=1,COUNTBLANK($W46:$AA46)=4),IF(Data!$B46&lt;&gt;"",Scoring!$L$7)+IF(Data!$C46&lt;&gt;"",Scoring!$L$8)+IF(Data!$D46&lt;&gt;"",Scoring!$L$9)+IF(Data!$E46&lt;&gt;"",Scoring!$L$10)+IF(Data!$F46&lt;&gt;"",Scoring!$L$11)+IF(Data!$G46&lt;&gt;"",Scoring!$L$12)+IF(Data!$H46&lt;&gt;"",Scoring!$L$13)+IF(Data!$I46&lt;&gt;"",Scoring!$L$14)+IF(Data!$J46&lt;&gt;"",Scoring!$L$15)+IF(Data!$K46&lt;&gt;"",Scoring!$L$16)+IF(Data!$L46&lt;&gt;"",Scoring!$L$17)+IF(Data!$M46&lt;&gt;"",Scoring!$L$18)+IF(Data!$N46&lt;&gt;"",Scoring!$L$19)+IF(Data!$O46&lt;&gt;"",Scoring!$L$20)+IF(Data!$P46&lt;&gt;"",Scoring!$L$21)+IF(Data!$Q46&lt;&gt;"",Scoring!$L$22)+IF(Data!$R46&lt;&gt;"",Scoring!$L$23)+IF(Data!$S46&lt;&gt;"",Scoring!$L$24)+IF(Data!AJ46&lt;&gt;"",Scoring!$L$25)+IF(Data!$U46&lt;&gt;"",Scoring!$L$26)+IF(Data!$V46&lt;&gt;"",Scoring!$L$27)+IF(Data!$W46&lt;&gt;"",Scoring!$L$28)+IF(Data!$X46&lt;&gt;"",Scoring!$L$29)+IF(Data!$Y46&lt;&gt;"",Scoring!$L$30)+IF(Data!$Z46&lt;&gt;"",Scoring!$L$31)+IF(Data!$AA46&lt;&gt;"",Scoring!$L$32),"")</f>
        <v/>
      </c>
      <c r="AS46" s="105" t="str">
        <f>IF(AR46&lt;&gt;"",LOOKUP(AR46,Likelihoods!$A$7:$A$107,Likelihoods!J$7:J$107),"")</f>
        <v/>
      </c>
      <c r="AT46" s="108" t="str">
        <f>IF(AND(COUNTBLANK($B46:$E46)=3,COUNTBLANK($F46:$H46)=2,COUNTBLANK($I46:$J46)=1,COUNTBLANK($K46:$L46)=1,COUNTBLANK($M46:$N46)=1,COUNTBLANK($O46:$P46)=1,COUNTBLANK($Q46:$R46)=1,COUNTBLANK($S46:$T46)=1,COUNTBLANK($U46:$V46)=1,COUNTBLANK($W46:$AA46)=4),IF(Data!$B46&lt;&gt;"",Scoring!$M$7)+IF(Data!$C46&lt;&gt;"",Scoring!$M$8)+IF(Data!$D46&lt;&gt;"",Scoring!$M$9)+IF(Data!$E46&lt;&gt;"",Scoring!$M$10)+IF(Data!$F46&lt;&gt;"",Scoring!$M$11)+IF(Data!$G46&lt;&gt;"",Scoring!$M$12)+IF(Data!$H46&lt;&gt;"",Scoring!$M$13)+IF(Data!$I46&lt;&gt;"",Scoring!$M$14)+IF(Data!$J46&lt;&gt;"",Scoring!$M$15)+IF(Data!$K46&lt;&gt;"",Scoring!$M$16)+IF(Data!$L46&lt;&gt;"",Scoring!$M$17)+IF(Data!$M46&lt;&gt;"",Scoring!$M$18)+IF(Data!$N46&lt;&gt;"",Scoring!$M$19)+IF(Data!$O46&lt;&gt;"",Scoring!$M$20)+IF(Data!$P46&lt;&gt;"",Scoring!$M$21)+IF(Data!$Q46&lt;&gt;"",Scoring!$M$22)+IF(Data!$R46&lt;&gt;"",Scoring!$M$23)+IF(Data!$S46&lt;&gt;"",Scoring!$M$24)+IF(Data!T46&lt;&gt;"",Scoring!$M$25)+IF(Data!$U46&lt;&gt;"",Scoring!$M$26)+IF(Data!$V46&lt;&gt;"",Scoring!$M$27)+IF(Data!$W46&lt;&gt;"",Scoring!$M$28)+IF(Data!$X46&lt;&gt;"",Scoring!$M$29)+IF(Data!$Y46&lt;&gt;"",Scoring!$M$30)+IF(Data!$Z46&lt;&gt;"",Scoring!$M$31)+IF(Data!$AA46&lt;&gt;"",Scoring!$M$32),"")</f>
        <v/>
      </c>
      <c r="AU46" s="105" t="str">
        <f>IF(AT46&lt;&gt;"",LOOKUP(AT46,Likelihoods!$A$7:$A$107,Likelihoods!K$7:K$107),"")</f>
        <v/>
      </c>
      <c r="AV46" s="108" t="str">
        <f>IF(AND(COUNTBLANK($B46:$E46)=3,COUNTBLANK($F46:$H46)=2,COUNTBLANK($I46:$J46)=1,COUNTBLANK($K46:$L46)=1,COUNTBLANK($M46:$N46)=1,COUNTBLANK($O46:$P46)=1,COUNTBLANK($Q46:$R46)=1,COUNTBLANK($S46:$T46)=1,COUNTBLANK($U46:$V46)=1,COUNTBLANK($W46:$AA46)=4),IF(Data!$B46&lt;&gt;"",Scoring!$N$7)+IF(Data!$C46&lt;&gt;"",Scoring!$N$8)+IF(Data!$D46&lt;&gt;"",Scoring!$N$9)+IF(Data!$E46&lt;&gt;"",Scoring!$N$10)+IF(Data!$F46&lt;&gt;"",Scoring!$N$11)+IF(Data!$G46&lt;&gt;"",Scoring!$N$12)+IF(Data!$H46&lt;&gt;"",Scoring!$N$13)+IF(Data!$I46&lt;&gt;"",Scoring!$N$14)+IF(Data!$J46&lt;&gt;"",Scoring!$N$15)+IF(Data!$K46&lt;&gt;"",Scoring!$N$16)+IF(Data!$L46&lt;&gt;"",Scoring!$N$17)+IF(Data!$M46&lt;&gt;"",Scoring!$N$18)+IF(Data!$N46&lt;&gt;"",Scoring!$N$19)+IF(Data!$O46&lt;&gt;"",Scoring!$N$20)+IF(Data!$P46&lt;&gt;"",Scoring!$N$21)+IF(Data!$Q46&lt;&gt;"",Scoring!$N$22)+IF(Data!$R46&lt;&gt;"",Scoring!$N$23)+IF(Data!$S46&lt;&gt;"",Scoring!$N$24)+IF(Data!T46&lt;&gt;"",Scoring!$N$25)+IF(Data!$U46&lt;&gt;"",Scoring!$N$26)+IF(Data!$V46&lt;&gt;"",Scoring!$N$27)+IF(Data!$W46&lt;&gt;"",Scoring!$N$28)+IF(Data!$X46&lt;&gt;"",Scoring!$N$29)+IF(Data!$Y46&lt;&gt;"",Scoring!$N$30)+IF(Data!$Z46&lt;&gt;"",Scoring!$N$31)+IF(Data!$AA46&lt;&gt;"",Scoring!$N$32),"")</f>
        <v/>
      </c>
      <c r="AW46" s="106" t="str">
        <f>IF(AV46&lt;&gt;"",LOOKUP(AV46,Likelihoods!$A$7:$A$107,Likelihoods!L$7:L$107),"")</f>
        <v/>
      </c>
      <c r="AX46" s="104" t="str">
        <f>IF(AND(COUNTBLANK($B46:$E46)=3,COUNTBLANK($F46:$H46)=2,COUNTBLANK($I46:$J46)=1,COUNTBLANK($K46:$L46)=1,COUNTBLANK($M46:$N46)=1,COUNTBLANK($O46:$P46)=1,COUNTBLANK($Q46:$R46)=1,COUNTBLANK($S46:$T46)=1,COUNTBLANK($U46:$V46)=1,COUNTBLANK($W46:$AA46)=4),IF(Data!$B46&lt;&gt;"",Scoring!$O$7)+IF(Data!$C46&lt;&gt;"",Scoring!$O$8)+IF(Data!$D46&lt;&gt;"",Scoring!$O$9)+IF(Data!$E46&lt;&gt;"",Scoring!$O$10)+IF(Data!$F46&lt;&gt;"",Scoring!$O$11)+IF(Data!$G46&lt;&gt;"",Scoring!$O$12)+IF(Data!$H46&lt;&gt;"",Scoring!$O$13)+IF(Data!$I46&lt;&gt;"",Scoring!$O$14)+IF(Data!$J46&lt;&gt;"",Scoring!$O$15)+IF(Data!$K46&lt;&gt;"",Scoring!$O$16)+IF(Data!$L46&lt;&gt;"",Scoring!$O$17)+IF(Data!$M46&lt;&gt;"",Scoring!$O$18)+IF(Data!$N46&lt;&gt;"",Scoring!$O$19)+IF(Data!$O46&lt;&gt;"",Scoring!$O$20)+IF(Data!$P46&lt;&gt;"",Scoring!$O$21)+IF(Data!$Q46&lt;&gt;"",Scoring!$O$22)+IF(Data!$R46&lt;&gt;"",Scoring!$O$23)+IF(Data!$S46&lt;&gt;"",Scoring!$O$24)+IF(Data!T46&lt;&gt;"",Scoring!$O$25)+IF(Data!$U46&lt;&gt;"",Scoring!$O$26)+IF(Data!$V46&lt;&gt;"",Scoring!$O$27)+IF(Data!$W46&lt;&gt;"",Scoring!$O$28)+IF(Data!$X46&lt;&gt;"",Scoring!$O$29)+IF(Data!$Y46&lt;&gt;"",Scoring!$O$30)+IF(Data!$Z46&lt;&gt;"",Scoring!$O$31)+IF(Data!$AA46&lt;&gt;"",Scoring!$O$32),"")</f>
        <v/>
      </c>
      <c r="AY46" s="107" t="str">
        <f>IF(AX46&lt;&gt;"",LOOKUP(AX46,Likelihoods!$A$7:$A$107,Likelihoods!M$7:M$107),"")</f>
        <v/>
      </c>
      <c r="AZ46" s="108" t="str">
        <f>IF(AND(COUNTBLANK($B46:$E46)=3,COUNTBLANK($F46:$H46)=2,COUNTBLANK($I46:$J46)=1,COUNTBLANK($K46:$L46)=1,COUNTBLANK($M46:$N46)=1,COUNTBLANK($O46:$P46)=1,COUNTBLANK($Q46:$R46)=1,COUNTBLANK($S46:$T46)=1,COUNTBLANK($U46:$V46)=1,COUNTBLANK($W46:$AA46)=4),IF(Data!$B46&lt;&gt;"",Scoring!$P$7)+IF(Data!$C46&lt;&gt;"",Scoring!$P$8)+IF(Data!$D46&lt;&gt;"",Scoring!$P$9)+IF(Data!$E46&lt;&gt;"",Scoring!$P$10)+IF(Data!$F46&lt;&gt;"",Scoring!$P$11)+IF(Data!$G46&lt;&gt;"",Scoring!$P$12)+IF(Data!$H46&lt;&gt;"",Scoring!$P$13)+IF(Data!$I46&lt;&gt;"",Scoring!$P$14)+IF(Data!$J46&lt;&gt;"",Scoring!$P$15)+IF(Data!$K46&lt;&gt;"",Scoring!$P$16)+IF(Data!$L46&lt;&gt;"",Scoring!$P$17)+IF(Data!$M46&lt;&gt;"",Scoring!$P$18)+IF(Data!$N46&lt;&gt;"",Scoring!$P$19)+IF(Data!$O46&lt;&gt;"",Scoring!$P$20)+IF(Data!$P46&lt;&gt;"",Scoring!$P$21)+IF(Data!$Q46&lt;&gt;"",Scoring!$P$22)+IF(Data!$R46&lt;&gt;"",Scoring!$P$23)+IF(Data!$S46&lt;&gt;"",Scoring!$P$24)+IF(Data!T46&lt;&gt;"",Scoring!$P$25)+IF(Data!$U46&lt;&gt;"",Scoring!$P$26)+IF(Data!$V46&lt;&gt;"",Scoring!$P$27)+IF(Data!$W46&lt;&gt;"",Scoring!$P$28)+IF(Data!$X46&lt;&gt;"",Scoring!$P$29)+IF(Data!$Y46&lt;&gt;"",Scoring!$P$30)+IF(Data!$Z46&lt;&gt;"",Scoring!$P$31)+IF(Data!$AA46&lt;&gt;"",Scoring!$P$32),"")</f>
        <v/>
      </c>
      <c r="BA46" s="105" t="str">
        <f>IF(AZ46&lt;&gt;"",LOOKUP(AZ46,Likelihoods!$A$7:$A$107,Likelihoods!N$7:N$107),"")</f>
        <v/>
      </c>
      <c r="BB46" s="102" t="str">
        <f>IF(AND(COUNTBLANK($B46:$E46)=3,COUNTBLANK($F46:$H46)=2,COUNTBLANK($I46:$J46)=1,COUNTBLANK($K46:$L46)=1,COUNTBLANK($M46:$N46)=1,COUNTBLANK($O46:$P46)=1,COUNTBLANK($Q46:$R46)=1,COUNTBLANK($S46:$T46)=1,COUNTBLANK($U46:$V46)=1,COUNTBLANK($W46:$AA46)=4),IF(Data!$B46&lt;&gt;"",Scoring!$Q$7)+IF(Data!$C46&lt;&gt;"",Scoring!$Q$8)+IF(Data!$D46&lt;&gt;"",Scoring!$Q$9)+IF(Data!$E46&lt;&gt;"",Scoring!$Q$10)+IF(Data!$F46&lt;&gt;"",Scoring!$Q$11)+IF(Data!$G46&lt;&gt;"",Scoring!$Q$12)+IF(Data!$H46&lt;&gt;"",Scoring!$Q$13)+IF(Data!$I46&lt;&gt;"",Scoring!$Q$14)+IF(Data!$J46&lt;&gt;"",Scoring!$Q$15)+IF(Data!$K46&lt;&gt;"",Scoring!$Q$16)+IF(Data!$L46&lt;&gt;"",Scoring!$Q$17)+IF(Data!$M46&lt;&gt;"",Scoring!$Q$18)+IF(Data!$N46&lt;&gt;"",Scoring!$Q$19)+IF(Data!$O46&lt;&gt;"",Scoring!$Q$20)+IF(Data!$P46&lt;&gt;"",Scoring!$Q$21)+IF(Data!$Q46&lt;&gt;"",Scoring!$Q$22)+IF(Data!$R46&lt;&gt;"",Scoring!$Q$23)+IF(Data!$S46&lt;&gt;"",Scoring!$Q$24)+IF(Data!T46&lt;&gt;"",Scoring!$Q$25)+IF(Data!$U46&lt;&gt;"",Scoring!$Q$26)+IF(Data!$V46&lt;&gt;"",Scoring!$Q$27)+IF(Data!$W46&lt;&gt;"",Scoring!$Q$28)+IF(Data!$X46&lt;&gt;"",Scoring!$Q$29)+IF(Data!$Y46&lt;&gt;"",Scoring!$Q$30)+IF(Data!$Z46&lt;&gt;"",Scoring!$Q$31)+IF(Data!$AA46&lt;&gt;"",Scoring!$Q$32),"")</f>
        <v/>
      </c>
      <c r="BC46" s="107" t="str">
        <f>IF(BB46&lt;&gt;"",LOOKUP(BB46,Likelihoods!$A$7:$A$107,Likelihoods!O$7:O$107),"")</f>
        <v/>
      </c>
      <c r="BD46" s="104" t="str">
        <f>IF(AND(COUNTBLANK($B46:$E46)=3,COUNTBLANK($F46:$H46)=2,COUNTBLANK($I46:$J46)=1,COUNTBLANK($K46:$L46)=1,COUNTBLANK($M46:$N46)=1,COUNTBLANK($O46:$P46)=1,COUNTBLANK($Q46:$R46)=1,COUNTBLANK($S46:$T46)=1,COUNTBLANK($U46:$V46)=1,COUNTBLANK($W46:$AA46)=4),IF(Data!$B46&lt;&gt;"",Scoring!$R$7)+IF(Data!$C46&lt;&gt;"",Scoring!$R$8)+IF(Data!$D46&lt;&gt;"",Scoring!$R$9)+IF(Data!$E46&lt;&gt;"",Scoring!$R$10)+IF(Data!$F46&lt;&gt;"",Scoring!$R$11)+IF(Data!$G46&lt;&gt;"",Scoring!$R$12)+IF(Data!$H46&lt;&gt;"",Scoring!$R$13)+IF(Data!$I46&lt;&gt;"",Scoring!$R$14)+IF(Data!$J46&lt;&gt;"",Scoring!$R$15)+IF(Data!$K46&lt;&gt;"",Scoring!$R$16)+IF(Data!$L46&lt;&gt;"",Scoring!$R$17)+IF(Data!$M46&lt;&gt;"",Scoring!$R$18)+IF(Data!$N46&lt;&gt;"",Scoring!$R$19)+IF(Data!$O46&lt;&gt;"",Scoring!$R$20)+IF(Data!$P46&lt;&gt;"",Scoring!$R$21)+IF(Data!$Q46&lt;&gt;"",Scoring!$R$22)+IF(Data!$R46&lt;&gt;"",Scoring!$R$23)+IF(Data!$S46&lt;&gt;"",Scoring!$R$24)+IF(Data!T46&lt;&gt;"",Scoring!$R$25)+IF(Data!$U46&lt;&gt;"",Scoring!$R$26)+IF(Data!$V46&lt;&gt;"",Scoring!$R$27)+IF(Data!$W46&lt;&gt;"",Scoring!$R$28)+IF(Data!$X46&lt;&gt;"",Scoring!$R$29)+IF(Data!$Y46&lt;&gt;"",Scoring!$R$30)+IF(Data!$Z46&lt;&gt;"",Scoring!$R$31)+IF(Data!$AA46&lt;&gt;"",Scoring!$R$32),"")</f>
        <v/>
      </c>
      <c r="BE46" s="105" t="str">
        <f>IF(BD46&lt;&gt;"",LOOKUP(BD46,Likelihoods!$A$7:$A$107,Likelihoods!P$7:P$107),"")</f>
        <v/>
      </c>
      <c r="BF46" s="102" t="str">
        <f>IF(AND(COUNTBLANK($B46:$E46)=3,COUNTBLANK($F46:$H46)=2,COUNTBLANK($I46:$J46)=1,COUNTBLANK($K46:$L46)=1,COUNTBLANK($M46:$N46)=1,COUNTBLANK($O46:$P46)=1,COUNTBLANK($Q46:$R46)=1,COUNTBLANK($S46:$T46)=1,COUNTBLANK($U46:$V46)=1,COUNTBLANK($W46:$AA46)=4),IF(Data!$B46&lt;&gt;"",Scoring!$S$7)+IF(Data!$C46&lt;&gt;"",Scoring!$S$8)+IF(Data!$D46&lt;&gt;"",Scoring!$S$9)+IF(Data!$E46&lt;&gt;"",Scoring!$S$10)+IF(Data!$F46&lt;&gt;"",Scoring!$S$11)+IF(Data!$G46&lt;&gt;"",Scoring!$S$12)+IF(Data!$H46&lt;&gt;"",Scoring!$S$13)+IF(Data!$I46&lt;&gt;"",Scoring!$S$14)+IF(Data!$J46&lt;&gt;"",Scoring!$S$15)+IF(Data!$K46&lt;&gt;"",Scoring!$S$16)+IF(Data!$L46&lt;&gt;"",Scoring!$S$17)+IF(Data!$M46&lt;&gt;"",Scoring!$S$18)+IF(Data!$N46&lt;&gt;"",Scoring!$S$19)+IF(Data!$O46&lt;&gt;"",Scoring!$S$20)+IF(Data!$P46&lt;&gt;"",Scoring!$S$21)+IF(Data!$Q46&lt;&gt;"",Scoring!$S$22)+IF(Data!$R46&lt;&gt;"",Scoring!$S$23)+IF(Data!$S46&lt;&gt;"",Scoring!$S$24)+IF(Data!T46&lt;&gt;"",Scoring!$S$25)+IF(Data!$U46&lt;&gt;"",Scoring!$S$26)+IF(Data!$V46&lt;&gt;"",Scoring!$S$27)+IF(Data!$W46&lt;&gt;"",Scoring!$S$28)+IF(Data!$X46&lt;&gt;"",Scoring!$S$29)+IF(Data!$Y46&lt;&gt;"",Scoring!$S$30)+IF(Data!$Z46&lt;&gt;"",Scoring!$S$31)+IF(Data!$AA46&lt;&gt;"",Scoring!$S$32),"")</f>
        <v/>
      </c>
      <c r="BG46" s="107" t="str">
        <f>IF(BF46&lt;&gt;"",LOOKUP(BF46,Likelihoods!$A$7:$A$107,Likelihoods!Q$7:Q$107),"")</f>
        <v/>
      </c>
      <c r="BH46" s="108" t="str">
        <f>IF(AND(COUNTBLANK($B46:$E46)=3,COUNTBLANK($F46:$H46)=2,COUNTBLANK($I46:$J46)=1,COUNTBLANK($K46:$L46)=1,COUNTBLANK($M46:$N46)=1,COUNTBLANK($O46:$P46)=1,COUNTBLANK($Q46:$R46)=1,COUNTBLANK($S46:$T46)=1,COUNTBLANK($U46:$V46)=1,COUNTBLANK($W46:$AA46)=4),IF(Data!$B46&lt;&gt;"",Scoring!$T$7)+IF(Data!$C46&lt;&gt;"",Scoring!$T$8)+IF(Data!$D46&lt;&gt;"",Scoring!$T$9)+IF(Data!$E46&lt;&gt;"",Scoring!$T$10)+IF(Data!$F46&lt;&gt;"",Scoring!$T$11)+IF(Data!$G46&lt;&gt;"",Scoring!$T$12)+IF(Data!$H46&lt;&gt;"",Scoring!$T$13)+IF(Data!$I46&lt;&gt;"",Scoring!$T$14)+IF(Data!$J46&lt;&gt;"",Scoring!$T$15)+IF(Data!$K46&lt;&gt;"",Scoring!$T$16)+IF(Data!$L46&lt;&gt;"",Scoring!$T$17)+IF(Data!$M46&lt;&gt;"",Scoring!$T$18)+IF(Data!$N46&lt;&gt;"",Scoring!$T$19)+IF(Data!$O46&lt;&gt;"",Scoring!$T$20)+IF(Data!$P46&lt;&gt;"",Scoring!$T$21)+IF(Data!$Q46&lt;&gt;"",Scoring!$T$22)+IF(Data!$R46&lt;&gt;"",Scoring!$T$23)+IF(Data!$S46&lt;&gt;"",Scoring!$T$24)+IF(Data!T46&lt;&gt;"",Scoring!$T$25)+IF(Data!$U46&lt;&gt;"",Scoring!$T$26)+IF(Data!$V46&lt;&gt;"",Scoring!$T$27)+IF(Data!$W46&lt;&gt;"",Scoring!$T$28)+IF(Data!$X46&lt;&gt;"",Scoring!$T$29)+IF(Data!$Y46&lt;&gt;"",Scoring!$T$30)+IF(Data!$Z46&lt;&gt;"",Scoring!$T$31)+IF(Data!$AA46&lt;&gt;"",Scoring!$T$32),"")</f>
        <v/>
      </c>
      <c r="BI46" s="105" t="str">
        <f>IF(BH46&lt;&gt;"",LOOKUP(BH46,Likelihoods!$A$7:$A$107,Likelihoods!R$7:R$107),"")</f>
        <v/>
      </c>
      <c r="BJ46" s="108" t="str">
        <f>IF(AND(COUNTBLANK($B46:$E46)=3,COUNTBLANK($F46:$H46)=2,COUNTBLANK($I46:$J46)=1,COUNTBLANK($K46:$L46)=1,COUNTBLANK($M46:$N46)=1,COUNTBLANK($O46:$P46)=1,COUNTBLANK($Q46:$R46)=1,COUNTBLANK($S46:$T46)=1,COUNTBLANK($U46:$V46)=1,COUNTBLANK($W46:$AA46)=4),IF(Data!$B46&lt;&gt;"",Scoring!$U$7)+IF(Data!$C46&lt;&gt;"",Scoring!$U$8)+IF(Data!$D46&lt;&gt;"",Scoring!$U$9)+IF(Data!$E46&lt;&gt;"",Scoring!$U$10)+IF(Data!$F46&lt;&gt;"",Scoring!$U$11)+IF(Data!$G46&lt;&gt;"",Scoring!$U$12)+IF(Data!$H46&lt;&gt;"",Scoring!$U$13)+IF(Data!$I46&lt;&gt;"",Scoring!$U$14)+IF(Data!$J46&lt;&gt;"",Scoring!$U$15)+IF(Data!$K46&lt;&gt;"",Scoring!$U$16)+IF(Data!$L46&lt;&gt;"",Scoring!$U$17)+IF(Data!$M46&lt;&gt;"",Scoring!$U$18)+IF(Data!$N46&lt;&gt;"",Scoring!$U$19)+IF(Data!$O46&lt;&gt;"",Scoring!$U$20)+IF(Data!$P46&lt;&gt;"",Scoring!$U$21)+IF(Data!$Q46&lt;&gt;"",Scoring!$U$22)+IF(Data!$R46&lt;&gt;"",Scoring!$U$23)+IF(Data!$S46&lt;&gt;"",Scoring!$U$24)+IF(Data!T46&lt;&gt;"",Scoring!$U$25)+IF(Data!$U46&lt;&gt;"",Scoring!$U$26)+IF(Data!$V46&lt;&gt;"",Scoring!$U$27)+IF(Data!$W46&lt;&gt;"",Scoring!$U$28)+IF(Data!$X46&lt;&gt;"",Scoring!$U$29)+IF(Data!$Y46&lt;&gt;"",Scoring!$U$30)+IF(Data!$Z46&lt;&gt;"",Scoring!$U$31)+IF(Data!$AA46&lt;&gt;"",Scoring!$U$32),"")</f>
        <v/>
      </c>
      <c r="BK46" s="106" t="str">
        <f>IF(BJ46&lt;&gt;"",LOOKUP(BJ46,Likelihoods!$A$7:$A$107,Likelihoods!S$7:S$107),"")</f>
        <v/>
      </c>
      <c r="BL46" s="8"/>
      <c r="BM46" s="8"/>
      <c r="BN46" s="8"/>
      <c r="BO46" s="8"/>
      <c r="BP46" s="8"/>
      <c r="BQ46" s="8"/>
      <c r="BR46" s="8"/>
      <c r="BS46" s="8"/>
      <c r="BT46" s="8"/>
      <c r="BU46" s="8"/>
      <c r="BV46" s="8"/>
      <c r="BW46" s="8"/>
      <c r="BX46" s="8"/>
      <c r="BY46" s="8"/>
    </row>
    <row r="47" spans="1:77" ht="14.25" x14ac:dyDescent="0.2">
      <c r="A47" s="68"/>
      <c r="B47" s="101"/>
      <c r="C47" s="102"/>
      <c r="D47" s="102"/>
      <c r="E47" s="102"/>
      <c r="F47" s="101"/>
      <c r="G47" s="102"/>
      <c r="H47" s="103"/>
      <c r="I47" s="102"/>
      <c r="J47" s="102"/>
      <c r="K47" s="101"/>
      <c r="L47" s="103"/>
      <c r="M47" s="102"/>
      <c r="N47" s="103"/>
      <c r="O47" s="101"/>
      <c r="P47" s="103"/>
      <c r="Q47" s="102"/>
      <c r="R47" s="102"/>
      <c r="S47" s="101"/>
      <c r="T47" s="103"/>
      <c r="U47" s="101"/>
      <c r="V47" s="103"/>
      <c r="W47" s="102"/>
      <c r="X47" s="102"/>
      <c r="Y47" s="102"/>
      <c r="Z47" s="102"/>
      <c r="AA47" s="102"/>
      <c r="AB47" s="104" t="str">
        <f>IF(AND(COUNTBLANK($B47:$E47)=3,COUNTBLANK($F47:$H47)=2,COUNTBLANK($I47:$J47)=1,COUNTBLANK($K47:$L47)=1,COUNTBLANK($M47:$N47)=1,COUNTBLANK($O47:$P47)=1,COUNTBLANK($Q47:$R47)=1,COUNTBLANK($S47:$T47)=1,COUNTBLANK($U47:$V47)=1,COUNTBLANK($W47:$AA47)=4),IF(Data!$B47&lt;&gt;"",Scoring!$D$7)+IF(Data!$C47&lt;&gt;"",Scoring!$D$8)+IF(Data!$D47&lt;&gt;"",Scoring!$D$9)+IF(Data!$E47&lt;&gt;"",Scoring!$D$10)+IF(Data!$F47&lt;&gt;"",Scoring!$D$11)+IF(Data!$G47&lt;&gt;"",Scoring!$D$12)+IF(Data!$H47&lt;&gt;"",Scoring!$D$13)+IF(Data!$I47&lt;&gt;"",Scoring!$D$14)+IF(Data!$J47&lt;&gt;"",Scoring!$D$15)+IF(Data!$K47&lt;&gt;"",Scoring!$D$16)+IF(Data!$L47&lt;&gt;"",Scoring!$D$17)+IF(Data!$M47&lt;&gt;"",Scoring!$D$18)+IF(Data!$N47&lt;&gt;"",Scoring!$D$19)+IF(Data!$O47&lt;&gt;"",Scoring!$D$20)+IF(Data!$P47&lt;&gt;"",Scoring!$D$21)+IF(Data!$Q47&lt;&gt;"",Scoring!$D$22)+IF(Data!$R47&lt;&gt;"",Scoring!$D$23)+IF(Data!$S47&lt;&gt;"",Scoring!$D$24)+IF(Data!T47&lt;&gt;"",Scoring!$D$25)+IF(Data!$U47&lt;&gt;"",Scoring!$D$26)+IF(Data!$V47&lt;&gt;"",Scoring!$D$27)+IF(Data!$W47&lt;&gt;"",Scoring!$D$28)+IF(Data!$X47&lt;&gt;"",Scoring!$D$29)+IF(Data!$Y47&lt;&gt;"",Scoring!$D$30)+IF(Data!$Z47&lt;&gt;"",Scoring!$D$31)+IF(Data!$AA47&lt;&gt;"",Scoring!$D$32),"")</f>
        <v/>
      </c>
      <c r="AC47" s="105" t="str">
        <f>IF(AB47&lt;&gt;"",LOOKUP(AB47,Likelihoods!$A$7:$A$107,Likelihoods!B$7:B$107),"")</f>
        <v/>
      </c>
      <c r="AD47" s="264" t="str">
        <f>IF(AND(COUNTBLANK($B47:$E47)=3,COUNTBLANK($F47:$H47)=2,COUNTBLANK($I47:$J47)=1,COUNTBLANK($K47:$L47)=1,COUNTBLANK($M47:$N47)=1,COUNTBLANK($O47:$P47)=1,COUNTBLANK($Q47:$R47)=1,COUNTBLANK($S47:$T47)=1,COUNTBLANK($U47:$V47)=1,COUNTBLANK($W47:$AA47)=4),IF(Data!$B47&lt;&gt;"",Scoring!$E$7)+IF(Data!$C47&lt;&gt;"",Scoring!$E$8)+IF(Data!$D47&lt;&gt;"",Scoring!$E$9)+IF(Data!$E47&lt;&gt;"",Scoring!$E$10)+IF(Data!$F47&lt;&gt;"",Scoring!$E$11)+IF(Data!$G47&lt;&gt;"",Scoring!$E$12)+IF(Data!$H47&lt;&gt;"",Scoring!$E$13)+IF(Data!$I47&lt;&gt;"",Scoring!$E$14)+IF(Data!$J47&lt;&gt;"",Scoring!$E$15)+IF(Data!$K47&lt;&gt;"",Scoring!$E$16)+IF(Data!$L47&lt;&gt;"",Scoring!$E$17)+IF(Data!$M47&lt;&gt;"",Scoring!$E$18)+IF(Data!$N47&lt;&gt;"",Scoring!$E$19)+IF(Data!$O47&lt;&gt;"",Scoring!$E$20)+IF(Data!$P47&lt;&gt;"",Scoring!$E$21)+IF(Data!$Q47&lt;&gt;"",Scoring!$E$22)+IF(Data!$R47&lt;&gt;"",Scoring!$E$23)+IF(Data!$S47&lt;&gt;"",Scoring!$E$24)+IF(Data!V47&lt;&gt;"",Scoring!$E$25)+IF(Data!$U47&lt;&gt;"",Scoring!$E$26)+IF(Data!$V47&lt;&gt;"",Scoring!$E$27)+IF(Data!$W47&lt;&gt;"",Scoring!$E$28)+IF(Data!$X47&lt;&gt;"",Scoring!$E$29)+IF(Data!$Y47&lt;&gt;"",Scoring!$E$30)+IF(Data!$Z47&lt;&gt;"",Scoring!$E$31)+IF(Data!$AA47&lt;&gt;"",Scoring!$E$32),"")</f>
        <v/>
      </c>
      <c r="AE47" s="107" t="str">
        <f>IF(AD47&lt;&gt;"",LOOKUP(AD47,Likelihoods!$A$7:$A$107,Likelihoods!C$7:C$107),"")</f>
        <v/>
      </c>
      <c r="AF47" s="108" t="str">
        <f>IF(AND(COUNTBLANK($B47:$E47)=3,COUNTBLANK($F47:$H47)=2,COUNTBLANK($I47:$J47)=1,COUNTBLANK($K47:$L47)=1,COUNTBLANK($M47:$N47)=1,COUNTBLANK($O47:$P47)=1,COUNTBLANK($Q47:$R47)=1,COUNTBLANK($S47:$T47)=1,COUNTBLANK($U47:$V47)=1,COUNTBLANK($W47:$AA47)=4),IF(Data!$B47&lt;&gt;"",Scoring!$F$7)+IF(Data!$C47&lt;&gt;"",Scoring!$F$8)+IF(Data!$D47&lt;&gt;"",Scoring!$F$9)+IF(Data!$E47&lt;&gt;"",Scoring!$F$10)+IF(Data!$F47&lt;&gt;"",Scoring!$F$11)+IF(Data!$G47&lt;&gt;"",Scoring!$F$12)+IF(Data!$H47&lt;&gt;"",Scoring!$F$13)+IF(Data!$I47&lt;&gt;"",Scoring!$F$14)+IF(Data!$J47&lt;&gt;"",Scoring!$F$15)+IF(Data!$K47&lt;&gt;"",Scoring!$F$16)+IF(Data!$L47&lt;&gt;"",Scoring!$F$17)+IF(Data!$M47&lt;&gt;"",Scoring!$F$18)+IF(Data!$N47&lt;&gt;"",Scoring!$F$19)+IF(Data!$O47&lt;&gt;"",Scoring!$F$20)+IF(Data!$P47&lt;&gt;"",Scoring!$F$21)+IF(Data!$Q47&lt;&gt;"",Scoring!$F$22)+IF(Data!$R47&lt;&gt;"",Scoring!$F$23)+IF(Data!$S47&lt;&gt;"",Scoring!$F$24)+IF(Data!T47&lt;&gt;"",Scoring!$F$25)+IF(Data!$U47&lt;&gt;"",Scoring!$F$26)+IF(Data!$V47&lt;&gt;"",Scoring!$F$27)+IF(Data!$W47&lt;&gt;"",Scoring!$F$28)+IF(Data!$X47&lt;&gt;"",Scoring!$F$29)+IF(Data!$Y47&lt;&gt;"",Scoring!$F$30)+IF(Data!$Z47&lt;&gt;"",Scoring!$F$31)+IF(Data!$AA47&lt;&gt;"",Scoring!$F$32),"")</f>
        <v/>
      </c>
      <c r="AG47" s="105" t="str">
        <f>IF(AF47&lt;&gt;"",LOOKUP(AF47,Likelihoods!$A$7:$A$107,Likelihoods!D$7:D$107),"")</f>
        <v/>
      </c>
      <c r="AH47" s="108" t="str">
        <f>IF(AND(COUNTBLANK($B47:$E47)=3,COUNTBLANK($F47:$H47)=2,COUNTBLANK($I47:$J47)=1,COUNTBLANK($K47:$L47)=1,COUNTBLANK($M47:$N47)=1,COUNTBLANK($O47:$P47)=1,COUNTBLANK($Q47:$R47)=1,COUNTBLANK($S47:$T47)=1,COUNTBLANK($U47:$V47)=1,COUNTBLANK($W47:$AA47)=4),IF(Data!$B47&lt;&gt;"",Scoring!$G$7)+IF(Data!$C47&lt;&gt;"",Scoring!$G$8)+IF(Data!$D47&lt;&gt;"",Scoring!$G$9)+IF(Data!$E47&lt;&gt;"",Scoring!$G$10)+IF(Data!$F47&lt;&gt;"",Scoring!$G$11)+IF(Data!$G47&lt;&gt;"",Scoring!$G$12)+IF(Data!$H47&lt;&gt;"",Scoring!$G$13)+IF(Data!$I47&lt;&gt;"",Scoring!$G$14)+IF(Data!$J47&lt;&gt;"",Scoring!$G$15)+IF(Data!$K47&lt;&gt;"",Scoring!$G$16)+IF(Data!$L47&lt;&gt;"",Scoring!$G$17)+IF(Data!$M47&lt;&gt;"",Scoring!$G$18)+IF(Data!$N47&lt;&gt;"",Scoring!$G$19)+IF(Data!$O47&lt;&gt;"",Scoring!$G$20)+IF(Data!$P47&lt;&gt;"",Scoring!$G$21)+IF(Data!$Q47&lt;&gt;"",Scoring!$G$22)+IF(Data!$R47&lt;&gt;"",Scoring!$G$23)+IF(Data!$S47&lt;&gt;"",Scoring!$G$24)+IF(Data!T47&lt;&gt;"",Scoring!$G$25)+IF(Data!$U47&lt;&gt;"",Scoring!$G$26)+IF(Data!$V47&lt;&gt;"",Scoring!$G$27)+IF(Data!$W47&lt;&gt;"",Scoring!$G$28)+IF(Data!$X47&lt;&gt;"",Scoring!$G$29)+IF(Data!$Y47&lt;&gt;"",Scoring!$G$30)+IF(Data!$Z47&lt;&gt;"",Scoring!$G$31)+IF(Data!$AA47&lt;&gt;"",Scoring!$G$32),"")</f>
        <v/>
      </c>
      <c r="AI47" s="106" t="str">
        <f>IF(AH47&lt;&gt;"",LOOKUP(AH47,Likelihoods!$A$7:$A$107,Likelihoods!E$7:E$107),"")</f>
        <v/>
      </c>
      <c r="AJ47" s="104" t="str">
        <f>IF(AND(COUNTBLANK($B47:$E47)=3,COUNTBLANK($F47:$H47)=2,COUNTBLANK($I47:$J47)=1,COUNTBLANK($K47:$L47)=1,COUNTBLANK($M47:$N47)=1,COUNTBLANK($O47:$P47)=1,COUNTBLANK($Q47:$R47)=1,COUNTBLANK($S47:$T47)=1,COUNTBLANK($U47:$V47)=1,COUNTBLANK($W47:$AA47)=4),IF(Data!$B47&lt;&gt;"",Scoring!$H$7)+IF(Data!$C47&lt;&gt;"",Scoring!$H$8)+IF(Data!$D47&lt;&gt;"",Scoring!$H$9)+IF(Data!$E47&lt;&gt;"",Scoring!$H$10)+IF(Data!$F47&lt;&gt;"",Scoring!$H$11)+IF(Data!$G47&lt;&gt;"",Scoring!$H$12)+IF(Data!$H47&lt;&gt;"",Scoring!$H$13)+IF(Data!$I47&lt;&gt;"",Scoring!$H$14)+IF(Data!$J47&lt;&gt;"",Scoring!$H$15)+IF(Data!$K47&lt;&gt;"",Scoring!$H$16)+IF(Data!$L47&lt;&gt;"",Scoring!$H$17)+IF(Data!$M47&lt;&gt;"",Scoring!$H$18)+IF(Data!$N47&lt;&gt;"",Scoring!$H$19)+IF(Data!$O47&lt;&gt;"",Scoring!$H$20)+IF(Data!$P47&lt;&gt;"",Scoring!$H$21)+IF(Data!$Q47&lt;&gt;"",Scoring!$H$22)+IF(Data!$R47&lt;&gt;"",Scoring!$H$23)+IF(Data!$S47&lt;&gt;"",Scoring!$H$24)+IF(Data!T47&lt;&gt;"",Scoring!$H$25)+IF(Data!$U47&lt;&gt;"",Scoring!$H$26)+IF(Data!$V47&lt;&gt;"",Scoring!$H$27)+IF(Data!$W47&lt;&gt;"",Scoring!$H$28)+IF(Data!$X47&lt;&gt;"",Scoring!$H$29)+IF(Data!$Y47&lt;&gt;"",Scoring!$H$30)+IF(Data!$Z47&lt;&gt;"",Scoring!$H$31)+IF(Data!$AA47&lt;&gt;"",Scoring!$H$32),"")</f>
        <v/>
      </c>
      <c r="AK47" s="105" t="str">
        <f>IF(AJ47&lt;&gt;"",LOOKUP(AJ47,Likelihoods!$A$7:$A$107,Likelihoods!F$7:F$107),"")</f>
        <v/>
      </c>
      <c r="AL47" s="102" t="str">
        <f>IF(AND(COUNTBLANK($B47:$E47)=3,COUNTBLANK($F47:$H47)=2,COUNTBLANK($I47:$J47)=1,COUNTBLANK($K47:$L47)=1,COUNTBLANK($M47:$N47)=1,COUNTBLANK($O47:$P47)=1,COUNTBLANK($Q47:$R47)=1,COUNTBLANK($S47:$T47)=1,COUNTBLANK($U47:$V47)=1,COUNTBLANK($W47:$AA47)=4),IF(Data!$B47&lt;&gt;"",Scoring!$I$7)+IF(Data!$C47&lt;&gt;"",Scoring!$I$8)+IF(Data!$D47&lt;&gt;"",Scoring!$I$9)+IF(Data!$E47&lt;&gt;"",Scoring!$I$10)+IF(Data!$F47&lt;&gt;"",Scoring!$I$11)+IF(Data!$G47&lt;&gt;"",Scoring!$I$12)+IF(Data!$H47&lt;&gt;"",Scoring!$I$13)+IF(Data!$I47&lt;&gt;"",Scoring!$I$14)+IF(Data!$J47&lt;&gt;"",Scoring!$I$15)+IF(Data!$K47&lt;&gt;"",Scoring!$I$16)+IF(Data!$L47&lt;&gt;"",Scoring!$I$17)+IF(Data!$M47&lt;&gt;"",Scoring!$I$18)+IF(Data!$N47&lt;&gt;"",Scoring!$I$19)+IF(Data!$O47&lt;&gt;"",Scoring!$I$20)+IF(Data!$P47&lt;&gt;"",Scoring!$I$21)+IF(Data!$Q47&lt;&gt;"",Scoring!$I$22)+IF(Data!$R47&lt;&gt;"",Scoring!$I$23)+IF(Data!$S47&lt;&gt;"",Scoring!$I$24)+IF(Data!T47&lt;&gt;"",Scoring!$I$25)+IF(Data!$U47&lt;&gt;"",Scoring!$I$26)+IF(Data!$V47&lt;&gt;"",Scoring!$I$27)+IF(Data!$W47&lt;&gt;"",Scoring!$I$28)+IF(Data!$X47&lt;&gt;"",Scoring!$I$29)+IF(Data!$Y47&lt;&gt;"",Scoring!$I$30)+IF(Data!$Z47&lt;&gt;"",Scoring!$I$31)+IF(Data!$AA47&lt;&gt;"",Scoring!$I$32),"")</f>
        <v/>
      </c>
      <c r="AM47" s="107" t="str">
        <f>IF(AL47&lt;&gt;"",LOOKUP(AL47,Likelihoods!$A$7:$A$107,Likelihoods!G$7:G$107),"")</f>
        <v/>
      </c>
      <c r="AN47" s="281" t="str">
        <f>IF(AND(COUNTBLANK($B47:$E47)=3,COUNTBLANK($F47:$H47)=2,COUNTBLANK($I47:$J47)=1,COUNTBLANK($K47:$L47)=1,COUNTBLANK($M47:$N47)=1,COUNTBLANK($O47:$P47)=1,COUNTBLANK($Q47:$R47)=1,COUNTBLANK($S47:$T47)=1,COUNTBLANK($U47:$V47)=1,COUNTBLANK($W47:$AA47)=4),IF(Data!$B47&lt;&gt;"",Scoring!$J$7)+IF(Data!$C47&lt;&gt;"",Scoring!$J$8)+IF(Data!$D47&lt;&gt;"",Scoring!$J$9)+IF(Data!$E47&lt;&gt;"",Scoring!$J$10)+IF(Data!$F47&lt;&gt;"",Scoring!$J$11)+IF(Data!$G47&lt;&gt;"",Scoring!$J$12)+IF(Data!$H47&lt;&gt;"",Scoring!$J$13)+IF(Data!$I47&lt;&gt;"",Scoring!$J$14)+IF(Data!$J47&lt;&gt;"",Scoring!$J$15)+IF(Data!$K47&lt;&gt;"",Scoring!$J$16)+IF(Data!$L47&lt;&gt;"",Scoring!$J$17)+IF(Data!$M47&lt;&gt;"",Scoring!$J$18)+IF(Data!$N47&lt;&gt;"",Scoring!$J$19)+IF(Data!$O47&lt;&gt;"",Scoring!$J$20)+IF(Data!$P47&lt;&gt;"",Scoring!$J$21)+IF(Data!$Q47&lt;&gt;"",Scoring!$J$22)+IF(Data!$R47&lt;&gt;"",Scoring!$J$23)+IF(Data!$S47&lt;&gt;"",Scoring!$J$24)+IF(Data!AF47&lt;&gt;"",Scoring!$J$25)+IF(Data!$U47&lt;&gt;"",Scoring!$J$26)+IF(Data!$V47&lt;&gt;"",Scoring!$J$27)+IF(Data!$W47&lt;&gt;"",Scoring!$J$28)+IF(Data!$X47&lt;&gt;"",Scoring!$J$29)+IF(Data!$Y47&lt;&gt;"",Scoring!$J$30)+IF(Data!$Z47&lt;&gt;"",Scoring!$J$31)+IF(Data!$AA47&lt;&gt;"",Scoring!$J$32),"")</f>
        <v/>
      </c>
      <c r="AO47" s="276" t="str">
        <f>IF(AN47&lt;&gt;"",LOOKUP(AN47,Likelihoods!$A$7:$A$107,Likelihoods!H$7:H$107),"")</f>
        <v/>
      </c>
      <c r="AP47" s="264" t="str">
        <f>IF(AND(COUNTBLANK($B47:$E47)=3,COUNTBLANK($F47:$H47)=2,COUNTBLANK($I47:$J47)=1,COUNTBLANK($K47:$L47)=1,COUNTBLANK($M47:$N47)=1,COUNTBLANK($O47:$P47)=1,COUNTBLANK($Q47:$R47)=1,COUNTBLANK($S47:$T47)=1,COUNTBLANK($U47:$V47)=1,COUNTBLANK($W47:$AA47)=4),IF(Data!$B47&lt;&gt;"",Scoring!$K$7)+IF(Data!$C47&lt;&gt;"",Scoring!$K$8)+IF(Data!$D47&lt;&gt;"",Scoring!$K$9)+IF(Data!$E47&lt;&gt;"",Scoring!$K$10)+IF(Data!$F47&lt;&gt;"",Scoring!$K$11)+IF(Data!$G47&lt;&gt;"",Scoring!$K$12)+IF(Data!$H47&lt;&gt;"",Scoring!$K$13)+IF(Data!$I47&lt;&gt;"",Scoring!$K$14)+IF(Data!$J47&lt;&gt;"",Scoring!$K$15)+IF(Data!$K47&lt;&gt;"",Scoring!$K$16)+IF(Data!$L47&lt;&gt;"",Scoring!$K$17)+IF(Data!$M47&lt;&gt;"",Scoring!$K$18)+IF(Data!$N47&lt;&gt;"",Scoring!$K$19)+IF(Data!$O47&lt;&gt;"",Scoring!$K$20)+IF(Data!$P47&lt;&gt;"",Scoring!$K$21)+IF(Data!$Q47&lt;&gt;"",Scoring!$K$22)+IF(Data!$R47&lt;&gt;"",Scoring!$K$23)+IF(Data!$S47&lt;&gt;"",Scoring!$K$24)+IF(Data!AH47&lt;&gt;"",Scoring!$K$25)+IF(Data!$U47&lt;&gt;"",Scoring!$K$26)+IF(Data!$V47&lt;&gt;"",Scoring!$K$27)+IF(Data!$W47&lt;&gt;"",Scoring!$K$28)+IF(Data!$X47&lt;&gt;"",Scoring!$K$29)+IF(Data!$Y47&lt;&gt;"",Scoring!$K$30)+IF(Data!$Z47&lt;&gt;"",Scoring!$K$31)+IF(Data!$AA47&lt;&gt;"",Scoring!$K$32),"")</f>
        <v/>
      </c>
      <c r="AQ47" s="107" t="str">
        <f>IF(AP47&lt;&gt;"",LOOKUP(AP47,Likelihoods!$A$7:$A$107,Likelihoods!I$7:I$107),"")</f>
        <v/>
      </c>
      <c r="AR47" s="281" t="str">
        <f>IF(AND(COUNTBLANK($B47:$E47)=3,COUNTBLANK($F47:$H47)=2,COUNTBLANK($I47:$J47)=1,COUNTBLANK($K47:$L47)=1,COUNTBLANK($M47:$N47)=1,COUNTBLANK($O47:$P47)=1,COUNTBLANK($Q47:$R47)=1,COUNTBLANK($S47:$T47)=1,COUNTBLANK($U47:$V47)=1,COUNTBLANK($W47:$AA47)=4),IF(Data!$B47&lt;&gt;"",Scoring!$L$7)+IF(Data!$C47&lt;&gt;"",Scoring!$L$8)+IF(Data!$D47&lt;&gt;"",Scoring!$L$9)+IF(Data!$E47&lt;&gt;"",Scoring!$L$10)+IF(Data!$F47&lt;&gt;"",Scoring!$L$11)+IF(Data!$G47&lt;&gt;"",Scoring!$L$12)+IF(Data!$H47&lt;&gt;"",Scoring!$L$13)+IF(Data!$I47&lt;&gt;"",Scoring!$L$14)+IF(Data!$J47&lt;&gt;"",Scoring!$L$15)+IF(Data!$K47&lt;&gt;"",Scoring!$L$16)+IF(Data!$L47&lt;&gt;"",Scoring!$L$17)+IF(Data!$M47&lt;&gt;"",Scoring!$L$18)+IF(Data!$N47&lt;&gt;"",Scoring!$L$19)+IF(Data!$O47&lt;&gt;"",Scoring!$L$20)+IF(Data!$P47&lt;&gt;"",Scoring!$L$21)+IF(Data!$Q47&lt;&gt;"",Scoring!$L$22)+IF(Data!$R47&lt;&gt;"",Scoring!$L$23)+IF(Data!$S47&lt;&gt;"",Scoring!$L$24)+IF(Data!AJ47&lt;&gt;"",Scoring!$L$25)+IF(Data!$U47&lt;&gt;"",Scoring!$L$26)+IF(Data!$V47&lt;&gt;"",Scoring!$L$27)+IF(Data!$W47&lt;&gt;"",Scoring!$L$28)+IF(Data!$X47&lt;&gt;"",Scoring!$L$29)+IF(Data!$Y47&lt;&gt;"",Scoring!$L$30)+IF(Data!$Z47&lt;&gt;"",Scoring!$L$31)+IF(Data!$AA47&lt;&gt;"",Scoring!$L$32),"")</f>
        <v/>
      </c>
      <c r="AS47" s="105" t="str">
        <f>IF(AR47&lt;&gt;"",LOOKUP(AR47,Likelihoods!$A$7:$A$107,Likelihoods!J$7:J$107),"")</f>
        <v/>
      </c>
      <c r="AT47" s="108" t="str">
        <f>IF(AND(COUNTBLANK($B47:$E47)=3,COUNTBLANK($F47:$H47)=2,COUNTBLANK($I47:$J47)=1,COUNTBLANK($K47:$L47)=1,COUNTBLANK($M47:$N47)=1,COUNTBLANK($O47:$P47)=1,COUNTBLANK($Q47:$R47)=1,COUNTBLANK($S47:$T47)=1,COUNTBLANK($U47:$V47)=1,COUNTBLANK($W47:$AA47)=4),IF(Data!$B47&lt;&gt;"",Scoring!$M$7)+IF(Data!$C47&lt;&gt;"",Scoring!$M$8)+IF(Data!$D47&lt;&gt;"",Scoring!$M$9)+IF(Data!$E47&lt;&gt;"",Scoring!$M$10)+IF(Data!$F47&lt;&gt;"",Scoring!$M$11)+IF(Data!$G47&lt;&gt;"",Scoring!$M$12)+IF(Data!$H47&lt;&gt;"",Scoring!$M$13)+IF(Data!$I47&lt;&gt;"",Scoring!$M$14)+IF(Data!$J47&lt;&gt;"",Scoring!$M$15)+IF(Data!$K47&lt;&gt;"",Scoring!$M$16)+IF(Data!$L47&lt;&gt;"",Scoring!$M$17)+IF(Data!$M47&lt;&gt;"",Scoring!$M$18)+IF(Data!$N47&lt;&gt;"",Scoring!$M$19)+IF(Data!$O47&lt;&gt;"",Scoring!$M$20)+IF(Data!$P47&lt;&gt;"",Scoring!$M$21)+IF(Data!$Q47&lt;&gt;"",Scoring!$M$22)+IF(Data!$R47&lt;&gt;"",Scoring!$M$23)+IF(Data!$S47&lt;&gt;"",Scoring!$M$24)+IF(Data!T47&lt;&gt;"",Scoring!$M$25)+IF(Data!$U47&lt;&gt;"",Scoring!$M$26)+IF(Data!$V47&lt;&gt;"",Scoring!$M$27)+IF(Data!$W47&lt;&gt;"",Scoring!$M$28)+IF(Data!$X47&lt;&gt;"",Scoring!$M$29)+IF(Data!$Y47&lt;&gt;"",Scoring!$M$30)+IF(Data!$Z47&lt;&gt;"",Scoring!$M$31)+IF(Data!$AA47&lt;&gt;"",Scoring!$M$32),"")</f>
        <v/>
      </c>
      <c r="AU47" s="105" t="str">
        <f>IF(AT47&lt;&gt;"",LOOKUP(AT47,Likelihoods!$A$7:$A$107,Likelihoods!K$7:K$107),"")</f>
        <v/>
      </c>
      <c r="AV47" s="108" t="str">
        <f>IF(AND(COUNTBLANK($B47:$E47)=3,COUNTBLANK($F47:$H47)=2,COUNTBLANK($I47:$J47)=1,COUNTBLANK($K47:$L47)=1,COUNTBLANK($M47:$N47)=1,COUNTBLANK($O47:$P47)=1,COUNTBLANK($Q47:$R47)=1,COUNTBLANK($S47:$T47)=1,COUNTBLANK($U47:$V47)=1,COUNTBLANK($W47:$AA47)=4),IF(Data!$B47&lt;&gt;"",Scoring!$N$7)+IF(Data!$C47&lt;&gt;"",Scoring!$N$8)+IF(Data!$D47&lt;&gt;"",Scoring!$N$9)+IF(Data!$E47&lt;&gt;"",Scoring!$N$10)+IF(Data!$F47&lt;&gt;"",Scoring!$N$11)+IF(Data!$G47&lt;&gt;"",Scoring!$N$12)+IF(Data!$H47&lt;&gt;"",Scoring!$N$13)+IF(Data!$I47&lt;&gt;"",Scoring!$N$14)+IF(Data!$J47&lt;&gt;"",Scoring!$N$15)+IF(Data!$K47&lt;&gt;"",Scoring!$N$16)+IF(Data!$L47&lt;&gt;"",Scoring!$N$17)+IF(Data!$M47&lt;&gt;"",Scoring!$N$18)+IF(Data!$N47&lt;&gt;"",Scoring!$N$19)+IF(Data!$O47&lt;&gt;"",Scoring!$N$20)+IF(Data!$P47&lt;&gt;"",Scoring!$N$21)+IF(Data!$Q47&lt;&gt;"",Scoring!$N$22)+IF(Data!$R47&lt;&gt;"",Scoring!$N$23)+IF(Data!$S47&lt;&gt;"",Scoring!$N$24)+IF(Data!T47&lt;&gt;"",Scoring!$N$25)+IF(Data!$U47&lt;&gt;"",Scoring!$N$26)+IF(Data!$V47&lt;&gt;"",Scoring!$N$27)+IF(Data!$W47&lt;&gt;"",Scoring!$N$28)+IF(Data!$X47&lt;&gt;"",Scoring!$N$29)+IF(Data!$Y47&lt;&gt;"",Scoring!$N$30)+IF(Data!$Z47&lt;&gt;"",Scoring!$N$31)+IF(Data!$AA47&lt;&gt;"",Scoring!$N$32),"")</f>
        <v/>
      </c>
      <c r="AW47" s="106" t="str">
        <f>IF(AV47&lt;&gt;"",LOOKUP(AV47,Likelihoods!$A$7:$A$107,Likelihoods!L$7:L$107),"")</f>
        <v/>
      </c>
      <c r="AX47" s="104" t="str">
        <f>IF(AND(COUNTBLANK($B47:$E47)=3,COUNTBLANK($F47:$H47)=2,COUNTBLANK($I47:$J47)=1,COUNTBLANK($K47:$L47)=1,COUNTBLANK($M47:$N47)=1,COUNTBLANK($O47:$P47)=1,COUNTBLANK($Q47:$R47)=1,COUNTBLANK($S47:$T47)=1,COUNTBLANK($U47:$V47)=1,COUNTBLANK($W47:$AA47)=4),IF(Data!$B47&lt;&gt;"",Scoring!$O$7)+IF(Data!$C47&lt;&gt;"",Scoring!$O$8)+IF(Data!$D47&lt;&gt;"",Scoring!$O$9)+IF(Data!$E47&lt;&gt;"",Scoring!$O$10)+IF(Data!$F47&lt;&gt;"",Scoring!$O$11)+IF(Data!$G47&lt;&gt;"",Scoring!$O$12)+IF(Data!$H47&lt;&gt;"",Scoring!$O$13)+IF(Data!$I47&lt;&gt;"",Scoring!$O$14)+IF(Data!$J47&lt;&gt;"",Scoring!$O$15)+IF(Data!$K47&lt;&gt;"",Scoring!$O$16)+IF(Data!$L47&lt;&gt;"",Scoring!$O$17)+IF(Data!$M47&lt;&gt;"",Scoring!$O$18)+IF(Data!$N47&lt;&gt;"",Scoring!$O$19)+IF(Data!$O47&lt;&gt;"",Scoring!$O$20)+IF(Data!$P47&lt;&gt;"",Scoring!$O$21)+IF(Data!$Q47&lt;&gt;"",Scoring!$O$22)+IF(Data!$R47&lt;&gt;"",Scoring!$O$23)+IF(Data!$S47&lt;&gt;"",Scoring!$O$24)+IF(Data!T47&lt;&gt;"",Scoring!$O$25)+IF(Data!$U47&lt;&gt;"",Scoring!$O$26)+IF(Data!$V47&lt;&gt;"",Scoring!$O$27)+IF(Data!$W47&lt;&gt;"",Scoring!$O$28)+IF(Data!$X47&lt;&gt;"",Scoring!$O$29)+IF(Data!$Y47&lt;&gt;"",Scoring!$O$30)+IF(Data!$Z47&lt;&gt;"",Scoring!$O$31)+IF(Data!$AA47&lt;&gt;"",Scoring!$O$32),"")</f>
        <v/>
      </c>
      <c r="AY47" s="107" t="str">
        <f>IF(AX47&lt;&gt;"",LOOKUP(AX47,Likelihoods!$A$7:$A$107,Likelihoods!M$7:M$107),"")</f>
        <v/>
      </c>
      <c r="AZ47" s="108" t="str">
        <f>IF(AND(COUNTBLANK($B47:$E47)=3,COUNTBLANK($F47:$H47)=2,COUNTBLANK($I47:$J47)=1,COUNTBLANK($K47:$L47)=1,COUNTBLANK($M47:$N47)=1,COUNTBLANK($O47:$P47)=1,COUNTBLANK($Q47:$R47)=1,COUNTBLANK($S47:$T47)=1,COUNTBLANK($U47:$V47)=1,COUNTBLANK($W47:$AA47)=4),IF(Data!$B47&lt;&gt;"",Scoring!$P$7)+IF(Data!$C47&lt;&gt;"",Scoring!$P$8)+IF(Data!$D47&lt;&gt;"",Scoring!$P$9)+IF(Data!$E47&lt;&gt;"",Scoring!$P$10)+IF(Data!$F47&lt;&gt;"",Scoring!$P$11)+IF(Data!$G47&lt;&gt;"",Scoring!$P$12)+IF(Data!$H47&lt;&gt;"",Scoring!$P$13)+IF(Data!$I47&lt;&gt;"",Scoring!$P$14)+IF(Data!$J47&lt;&gt;"",Scoring!$P$15)+IF(Data!$K47&lt;&gt;"",Scoring!$P$16)+IF(Data!$L47&lt;&gt;"",Scoring!$P$17)+IF(Data!$M47&lt;&gt;"",Scoring!$P$18)+IF(Data!$N47&lt;&gt;"",Scoring!$P$19)+IF(Data!$O47&lt;&gt;"",Scoring!$P$20)+IF(Data!$P47&lt;&gt;"",Scoring!$P$21)+IF(Data!$Q47&lt;&gt;"",Scoring!$P$22)+IF(Data!$R47&lt;&gt;"",Scoring!$P$23)+IF(Data!$S47&lt;&gt;"",Scoring!$P$24)+IF(Data!T47&lt;&gt;"",Scoring!$P$25)+IF(Data!$U47&lt;&gt;"",Scoring!$P$26)+IF(Data!$V47&lt;&gt;"",Scoring!$P$27)+IF(Data!$W47&lt;&gt;"",Scoring!$P$28)+IF(Data!$X47&lt;&gt;"",Scoring!$P$29)+IF(Data!$Y47&lt;&gt;"",Scoring!$P$30)+IF(Data!$Z47&lt;&gt;"",Scoring!$P$31)+IF(Data!$AA47&lt;&gt;"",Scoring!$P$32),"")</f>
        <v/>
      </c>
      <c r="BA47" s="105" t="str">
        <f>IF(AZ47&lt;&gt;"",LOOKUP(AZ47,Likelihoods!$A$7:$A$107,Likelihoods!N$7:N$107),"")</f>
        <v/>
      </c>
      <c r="BB47" s="102" t="str">
        <f>IF(AND(COUNTBLANK($B47:$E47)=3,COUNTBLANK($F47:$H47)=2,COUNTBLANK($I47:$J47)=1,COUNTBLANK($K47:$L47)=1,COUNTBLANK($M47:$N47)=1,COUNTBLANK($O47:$P47)=1,COUNTBLANK($Q47:$R47)=1,COUNTBLANK($S47:$T47)=1,COUNTBLANK($U47:$V47)=1,COUNTBLANK($W47:$AA47)=4),IF(Data!$B47&lt;&gt;"",Scoring!$Q$7)+IF(Data!$C47&lt;&gt;"",Scoring!$Q$8)+IF(Data!$D47&lt;&gt;"",Scoring!$Q$9)+IF(Data!$E47&lt;&gt;"",Scoring!$Q$10)+IF(Data!$F47&lt;&gt;"",Scoring!$Q$11)+IF(Data!$G47&lt;&gt;"",Scoring!$Q$12)+IF(Data!$H47&lt;&gt;"",Scoring!$Q$13)+IF(Data!$I47&lt;&gt;"",Scoring!$Q$14)+IF(Data!$J47&lt;&gt;"",Scoring!$Q$15)+IF(Data!$K47&lt;&gt;"",Scoring!$Q$16)+IF(Data!$L47&lt;&gt;"",Scoring!$Q$17)+IF(Data!$M47&lt;&gt;"",Scoring!$Q$18)+IF(Data!$N47&lt;&gt;"",Scoring!$Q$19)+IF(Data!$O47&lt;&gt;"",Scoring!$Q$20)+IF(Data!$P47&lt;&gt;"",Scoring!$Q$21)+IF(Data!$Q47&lt;&gt;"",Scoring!$Q$22)+IF(Data!$R47&lt;&gt;"",Scoring!$Q$23)+IF(Data!$S47&lt;&gt;"",Scoring!$Q$24)+IF(Data!T47&lt;&gt;"",Scoring!$Q$25)+IF(Data!$U47&lt;&gt;"",Scoring!$Q$26)+IF(Data!$V47&lt;&gt;"",Scoring!$Q$27)+IF(Data!$W47&lt;&gt;"",Scoring!$Q$28)+IF(Data!$X47&lt;&gt;"",Scoring!$Q$29)+IF(Data!$Y47&lt;&gt;"",Scoring!$Q$30)+IF(Data!$Z47&lt;&gt;"",Scoring!$Q$31)+IF(Data!$AA47&lt;&gt;"",Scoring!$Q$32),"")</f>
        <v/>
      </c>
      <c r="BC47" s="107" t="str">
        <f>IF(BB47&lt;&gt;"",LOOKUP(BB47,Likelihoods!$A$7:$A$107,Likelihoods!O$7:O$107),"")</f>
        <v/>
      </c>
      <c r="BD47" s="104" t="str">
        <f>IF(AND(COUNTBLANK($B47:$E47)=3,COUNTBLANK($F47:$H47)=2,COUNTBLANK($I47:$J47)=1,COUNTBLANK($K47:$L47)=1,COUNTBLANK($M47:$N47)=1,COUNTBLANK($O47:$P47)=1,COUNTBLANK($Q47:$R47)=1,COUNTBLANK($S47:$T47)=1,COUNTBLANK($U47:$V47)=1,COUNTBLANK($W47:$AA47)=4),IF(Data!$B47&lt;&gt;"",Scoring!$R$7)+IF(Data!$C47&lt;&gt;"",Scoring!$R$8)+IF(Data!$D47&lt;&gt;"",Scoring!$R$9)+IF(Data!$E47&lt;&gt;"",Scoring!$R$10)+IF(Data!$F47&lt;&gt;"",Scoring!$R$11)+IF(Data!$G47&lt;&gt;"",Scoring!$R$12)+IF(Data!$H47&lt;&gt;"",Scoring!$R$13)+IF(Data!$I47&lt;&gt;"",Scoring!$R$14)+IF(Data!$J47&lt;&gt;"",Scoring!$R$15)+IF(Data!$K47&lt;&gt;"",Scoring!$R$16)+IF(Data!$L47&lt;&gt;"",Scoring!$R$17)+IF(Data!$M47&lt;&gt;"",Scoring!$R$18)+IF(Data!$N47&lt;&gt;"",Scoring!$R$19)+IF(Data!$O47&lt;&gt;"",Scoring!$R$20)+IF(Data!$P47&lt;&gt;"",Scoring!$R$21)+IF(Data!$Q47&lt;&gt;"",Scoring!$R$22)+IF(Data!$R47&lt;&gt;"",Scoring!$R$23)+IF(Data!$S47&lt;&gt;"",Scoring!$R$24)+IF(Data!T47&lt;&gt;"",Scoring!$R$25)+IF(Data!$U47&lt;&gt;"",Scoring!$R$26)+IF(Data!$V47&lt;&gt;"",Scoring!$R$27)+IF(Data!$W47&lt;&gt;"",Scoring!$R$28)+IF(Data!$X47&lt;&gt;"",Scoring!$R$29)+IF(Data!$Y47&lt;&gt;"",Scoring!$R$30)+IF(Data!$Z47&lt;&gt;"",Scoring!$R$31)+IF(Data!$AA47&lt;&gt;"",Scoring!$R$32),"")</f>
        <v/>
      </c>
      <c r="BE47" s="105" t="str">
        <f>IF(BD47&lt;&gt;"",LOOKUP(BD47,Likelihoods!$A$7:$A$107,Likelihoods!P$7:P$107),"")</f>
        <v/>
      </c>
      <c r="BF47" s="102" t="str">
        <f>IF(AND(COUNTBLANK($B47:$E47)=3,COUNTBLANK($F47:$H47)=2,COUNTBLANK($I47:$J47)=1,COUNTBLANK($K47:$L47)=1,COUNTBLANK($M47:$N47)=1,COUNTBLANK($O47:$P47)=1,COUNTBLANK($Q47:$R47)=1,COUNTBLANK($S47:$T47)=1,COUNTBLANK($U47:$V47)=1,COUNTBLANK($W47:$AA47)=4),IF(Data!$B47&lt;&gt;"",Scoring!$S$7)+IF(Data!$C47&lt;&gt;"",Scoring!$S$8)+IF(Data!$D47&lt;&gt;"",Scoring!$S$9)+IF(Data!$E47&lt;&gt;"",Scoring!$S$10)+IF(Data!$F47&lt;&gt;"",Scoring!$S$11)+IF(Data!$G47&lt;&gt;"",Scoring!$S$12)+IF(Data!$H47&lt;&gt;"",Scoring!$S$13)+IF(Data!$I47&lt;&gt;"",Scoring!$S$14)+IF(Data!$J47&lt;&gt;"",Scoring!$S$15)+IF(Data!$K47&lt;&gt;"",Scoring!$S$16)+IF(Data!$L47&lt;&gt;"",Scoring!$S$17)+IF(Data!$M47&lt;&gt;"",Scoring!$S$18)+IF(Data!$N47&lt;&gt;"",Scoring!$S$19)+IF(Data!$O47&lt;&gt;"",Scoring!$S$20)+IF(Data!$P47&lt;&gt;"",Scoring!$S$21)+IF(Data!$Q47&lt;&gt;"",Scoring!$S$22)+IF(Data!$R47&lt;&gt;"",Scoring!$S$23)+IF(Data!$S47&lt;&gt;"",Scoring!$S$24)+IF(Data!T47&lt;&gt;"",Scoring!$S$25)+IF(Data!$U47&lt;&gt;"",Scoring!$S$26)+IF(Data!$V47&lt;&gt;"",Scoring!$S$27)+IF(Data!$W47&lt;&gt;"",Scoring!$S$28)+IF(Data!$X47&lt;&gt;"",Scoring!$S$29)+IF(Data!$Y47&lt;&gt;"",Scoring!$S$30)+IF(Data!$Z47&lt;&gt;"",Scoring!$S$31)+IF(Data!$AA47&lt;&gt;"",Scoring!$S$32),"")</f>
        <v/>
      </c>
      <c r="BG47" s="107" t="str">
        <f>IF(BF47&lt;&gt;"",LOOKUP(BF47,Likelihoods!$A$7:$A$107,Likelihoods!Q$7:Q$107),"")</f>
        <v/>
      </c>
      <c r="BH47" s="108" t="str">
        <f>IF(AND(COUNTBLANK($B47:$E47)=3,COUNTBLANK($F47:$H47)=2,COUNTBLANK($I47:$J47)=1,COUNTBLANK($K47:$L47)=1,COUNTBLANK($M47:$N47)=1,COUNTBLANK($O47:$P47)=1,COUNTBLANK($Q47:$R47)=1,COUNTBLANK($S47:$T47)=1,COUNTBLANK($U47:$V47)=1,COUNTBLANK($W47:$AA47)=4),IF(Data!$B47&lt;&gt;"",Scoring!$T$7)+IF(Data!$C47&lt;&gt;"",Scoring!$T$8)+IF(Data!$D47&lt;&gt;"",Scoring!$T$9)+IF(Data!$E47&lt;&gt;"",Scoring!$T$10)+IF(Data!$F47&lt;&gt;"",Scoring!$T$11)+IF(Data!$G47&lt;&gt;"",Scoring!$T$12)+IF(Data!$H47&lt;&gt;"",Scoring!$T$13)+IF(Data!$I47&lt;&gt;"",Scoring!$T$14)+IF(Data!$J47&lt;&gt;"",Scoring!$T$15)+IF(Data!$K47&lt;&gt;"",Scoring!$T$16)+IF(Data!$L47&lt;&gt;"",Scoring!$T$17)+IF(Data!$M47&lt;&gt;"",Scoring!$T$18)+IF(Data!$N47&lt;&gt;"",Scoring!$T$19)+IF(Data!$O47&lt;&gt;"",Scoring!$T$20)+IF(Data!$P47&lt;&gt;"",Scoring!$T$21)+IF(Data!$Q47&lt;&gt;"",Scoring!$T$22)+IF(Data!$R47&lt;&gt;"",Scoring!$T$23)+IF(Data!$S47&lt;&gt;"",Scoring!$T$24)+IF(Data!T47&lt;&gt;"",Scoring!$T$25)+IF(Data!$U47&lt;&gt;"",Scoring!$T$26)+IF(Data!$V47&lt;&gt;"",Scoring!$T$27)+IF(Data!$W47&lt;&gt;"",Scoring!$T$28)+IF(Data!$X47&lt;&gt;"",Scoring!$T$29)+IF(Data!$Y47&lt;&gt;"",Scoring!$T$30)+IF(Data!$Z47&lt;&gt;"",Scoring!$T$31)+IF(Data!$AA47&lt;&gt;"",Scoring!$T$32),"")</f>
        <v/>
      </c>
      <c r="BI47" s="105" t="str">
        <f>IF(BH47&lt;&gt;"",LOOKUP(BH47,Likelihoods!$A$7:$A$107,Likelihoods!R$7:R$107),"")</f>
        <v/>
      </c>
      <c r="BJ47" s="108" t="str">
        <f>IF(AND(COUNTBLANK($B47:$E47)=3,COUNTBLANK($F47:$H47)=2,COUNTBLANK($I47:$J47)=1,COUNTBLANK($K47:$L47)=1,COUNTBLANK($M47:$N47)=1,COUNTBLANK($O47:$P47)=1,COUNTBLANK($Q47:$R47)=1,COUNTBLANK($S47:$T47)=1,COUNTBLANK($U47:$V47)=1,COUNTBLANK($W47:$AA47)=4),IF(Data!$B47&lt;&gt;"",Scoring!$U$7)+IF(Data!$C47&lt;&gt;"",Scoring!$U$8)+IF(Data!$D47&lt;&gt;"",Scoring!$U$9)+IF(Data!$E47&lt;&gt;"",Scoring!$U$10)+IF(Data!$F47&lt;&gt;"",Scoring!$U$11)+IF(Data!$G47&lt;&gt;"",Scoring!$U$12)+IF(Data!$H47&lt;&gt;"",Scoring!$U$13)+IF(Data!$I47&lt;&gt;"",Scoring!$U$14)+IF(Data!$J47&lt;&gt;"",Scoring!$U$15)+IF(Data!$K47&lt;&gt;"",Scoring!$U$16)+IF(Data!$L47&lt;&gt;"",Scoring!$U$17)+IF(Data!$M47&lt;&gt;"",Scoring!$U$18)+IF(Data!$N47&lt;&gt;"",Scoring!$U$19)+IF(Data!$O47&lt;&gt;"",Scoring!$U$20)+IF(Data!$P47&lt;&gt;"",Scoring!$U$21)+IF(Data!$Q47&lt;&gt;"",Scoring!$U$22)+IF(Data!$R47&lt;&gt;"",Scoring!$U$23)+IF(Data!$S47&lt;&gt;"",Scoring!$U$24)+IF(Data!T47&lt;&gt;"",Scoring!$U$25)+IF(Data!$U47&lt;&gt;"",Scoring!$U$26)+IF(Data!$V47&lt;&gt;"",Scoring!$U$27)+IF(Data!$W47&lt;&gt;"",Scoring!$U$28)+IF(Data!$X47&lt;&gt;"",Scoring!$U$29)+IF(Data!$Y47&lt;&gt;"",Scoring!$U$30)+IF(Data!$Z47&lt;&gt;"",Scoring!$U$31)+IF(Data!$AA47&lt;&gt;"",Scoring!$U$32),"")</f>
        <v/>
      </c>
      <c r="BK47" s="106" t="str">
        <f>IF(BJ47&lt;&gt;"",LOOKUP(BJ47,Likelihoods!$A$7:$A$107,Likelihoods!S$7:S$107),"")</f>
        <v/>
      </c>
      <c r="BL47" s="8"/>
      <c r="BM47" s="8"/>
      <c r="BN47" s="8"/>
      <c r="BO47" s="8"/>
      <c r="BP47" s="8"/>
      <c r="BQ47" s="8"/>
      <c r="BR47" s="8"/>
      <c r="BS47" s="8"/>
      <c r="BT47" s="8"/>
      <c r="BU47" s="8"/>
      <c r="BV47" s="8"/>
      <c r="BW47" s="8"/>
      <c r="BX47" s="8"/>
      <c r="BY47" s="8"/>
    </row>
    <row r="48" spans="1:77" ht="14.25" x14ac:dyDescent="0.2">
      <c r="A48" s="68"/>
      <c r="B48" s="101"/>
      <c r="C48" s="102"/>
      <c r="D48" s="102"/>
      <c r="E48" s="102"/>
      <c r="F48" s="101"/>
      <c r="G48" s="102"/>
      <c r="H48" s="103"/>
      <c r="I48" s="102"/>
      <c r="J48" s="102"/>
      <c r="K48" s="101"/>
      <c r="L48" s="103"/>
      <c r="M48" s="102"/>
      <c r="N48" s="103"/>
      <c r="O48" s="101"/>
      <c r="P48" s="103"/>
      <c r="Q48" s="102"/>
      <c r="R48" s="102"/>
      <c r="S48" s="101"/>
      <c r="T48" s="103"/>
      <c r="U48" s="101"/>
      <c r="V48" s="103"/>
      <c r="W48" s="102"/>
      <c r="X48" s="102"/>
      <c r="Y48" s="102"/>
      <c r="Z48" s="102"/>
      <c r="AA48" s="102"/>
      <c r="AB48" s="104" t="str">
        <f>IF(AND(COUNTBLANK($B48:$E48)=3,COUNTBLANK($F48:$H48)=2,COUNTBLANK($I48:$J48)=1,COUNTBLANK($K48:$L48)=1,COUNTBLANK($M48:$N48)=1,COUNTBLANK($O48:$P48)=1,COUNTBLANK($Q48:$R48)=1,COUNTBLANK($S48:$T48)=1,COUNTBLANK($U48:$V48)=1,COUNTBLANK($W48:$AA48)=4),IF(Data!$B48&lt;&gt;"",Scoring!$D$7)+IF(Data!$C48&lt;&gt;"",Scoring!$D$8)+IF(Data!$D48&lt;&gt;"",Scoring!$D$9)+IF(Data!$E48&lt;&gt;"",Scoring!$D$10)+IF(Data!$F48&lt;&gt;"",Scoring!$D$11)+IF(Data!$G48&lt;&gt;"",Scoring!$D$12)+IF(Data!$H48&lt;&gt;"",Scoring!$D$13)+IF(Data!$I48&lt;&gt;"",Scoring!$D$14)+IF(Data!$J48&lt;&gt;"",Scoring!$D$15)+IF(Data!$K48&lt;&gt;"",Scoring!$D$16)+IF(Data!$L48&lt;&gt;"",Scoring!$D$17)+IF(Data!$M48&lt;&gt;"",Scoring!$D$18)+IF(Data!$N48&lt;&gt;"",Scoring!$D$19)+IF(Data!$O48&lt;&gt;"",Scoring!$D$20)+IF(Data!$P48&lt;&gt;"",Scoring!$D$21)+IF(Data!$Q48&lt;&gt;"",Scoring!$D$22)+IF(Data!$R48&lt;&gt;"",Scoring!$D$23)+IF(Data!$S48&lt;&gt;"",Scoring!$D$24)+IF(Data!T48&lt;&gt;"",Scoring!$D$25)+IF(Data!$U48&lt;&gt;"",Scoring!$D$26)+IF(Data!$V48&lt;&gt;"",Scoring!$D$27)+IF(Data!$W48&lt;&gt;"",Scoring!$D$28)+IF(Data!$X48&lt;&gt;"",Scoring!$D$29)+IF(Data!$Y48&lt;&gt;"",Scoring!$D$30)+IF(Data!$Z48&lt;&gt;"",Scoring!$D$31)+IF(Data!$AA48&lt;&gt;"",Scoring!$D$32),"")</f>
        <v/>
      </c>
      <c r="AC48" s="105" t="str">
        <f>IF(AB48&lt;&gt;"",LOOKUP(AB48,Likelihoods!$A$7:$A$107,Likelihoods!B$7:B$107),"")</f>
        <v/>
      </c>
      <c r="AD48" s="264" t="str">
        <f>IF(AND(COUNTBLANK($B48:$E48)=3,COUNTBLANK($F48:$H48)=2,COUNTBLANK($I48:$J48)=1,COUNTBLANK($K48:$L48)=1,COUNTBLANK($M48:$N48)=1,COUNTBLANK($O48:$P48)=1,COUNTBLANK($Q48:$R48)=1,COUNTBLANK($S48:$T48)=1,COUNTBLANK($U48:$V48)=1,COUNTBLANK($W48:$AA48)=4),IF(Data!$B48&lt;&gt;"",Scoring!$E$7)+IF(Data!$C48&lt;&gt;"",Scoring!$E$8)+IF(Data!$D48&lt;&gt;"",Scoring!$E$9)+IF(Data!$E48&lt;&gt;"",Scoring!$E$10)+IF(Data!$F48&lt;&gt;"",Scoring!$E$11)+IF(Data!$G48&lt;&gt;"",Scoring!$E$12)+IF(Data!$H48&lt;&gt;"",Scoring!$E$13)+IF(Data!$I48&lt;&gt;"",Scoring!$E$14)+IF(Data!$J48&lt;&gt;"",Scoring!$E$15)+IF(Data!$K48&lt;&gt;"",Scoring!$E$16)+IF(Data!$L48&lt;&gt;"",Scoring!$E$17)+IF(Data!$M48&lt;&gt;"",Scoring!$E$18)+IF(Data!$N48&lt;&gt;"",Scoring!$E$19)+IF(Data!$O48&lt;&gt;"",Scoring!$E$20)+IF(Data!$P48&lt;&gt;"",Scoring!$E$21)+IF(Data!$Q48&lt;&gt;"",Scoring!$E$22)+IF(Data!$R48&lt;&gt;"",Scoring!$E$23)+IF(Data!$S48&lt;&gt;"",Scoring!$E$24)+IF(Data!V48&lt;&gt;"",Scoring!$E$25)+IF(Data!$U48&lt;&gt;"",Scoring!$E$26)+IF(Data!$V48&lt;&gt;"",Scoring!$E$27)+IF(Data!$W48&lt;&gt;"",Scoring!$E$28)+IF(Data!$X48&lt;&gt;"",Scoring!$E$29)+IF(Data!$Y48&lt;&gt;"",Scoring!$E$30)+IF(Data!$Z48&lt;&gt;"",Scoring!$E$31)+IF(Data!$AA48&lt;&gt;"",Scoring!$E$32),"")</f>
        <v/>
      </c>
      <c r="AE48" s="107" t="str">
        <f>IF(AD48&lt;&gt;"",LOOKUP(AD48,Likelihoods!$A$7:$A$107,Likelihoods!C$7:C$107),"")</f>
        <v/>
      </c>
      <c r="AF48" s="108" t="str">
        <f>IF(AND(COUNTBLANK($B48:$E48)=3,COUNTBLANK($F48:$H48)=2,COUNTBLANK($I48:$J48)=1,COUNTBLANK($K48:$L48)=1,COUNTBLANK($M48:$N48)=1,COUNTBLANK($O48:$P48)=1,COUNTBLANK($Q48:$R48)=1,COUNTBLANK($S48:$T48)=1,COUNTBLANK($U48:$V48)=1,COUNTBLANK($W48:$AA48)=4),IF(Data!$B48&lt;&gt;"",Scoring!$F$7)+IF(Data!$C48&lt;&gt;"",Scoring!$F$8)+IF(Data!$D48&lt;&gt;"",Scoring!$F$9)+IF(Data!$E48&lt;&gt;"",Scoring!$F$10)+IF(Data!$F48&lt;&gt;"",Scoring!$F$11)+IF(Data!$G48&lt;&gt;"",Scoring!$F$12)+IF(Data!$H48&lt;&gt;"",Scoring!$F$13)+IF(Data!$I48&lt;&gt;"",Scoring!$F$14)+IF(Data!$J48&lt;&gt;"",Scoring!$F$15)+IF(Data!$K48&lt;&gt;"",Scoring!$F$16)+IF(Data!$L48&lt;&gt;"",Scoring!$F$17)+IF(Data!$M48&lt;&gt;"",Scoring!$F$18)+IF(Data!$N48&lt;&gt;"",Scoring!$F$19)+IF(Data!$O48&lt;&gt;"",Scoring!$F$20)+IF(Data!$P48&lt;&gt;"",Scoring!$F$21)+IF(Data!$Q48&lt;&gt;"",Scoring!$F$22)+IF(Data!$R48&lt;&gt;"",Scoring!$F$23)+IF(Data!$S48&lt;&gt;"",Scoring!$F$24)+IF(Data!T48&lt;&gt;"",Scoring!$F$25)+IF(Data!$U48&lt;&gt;"",Scoring!$F$26)+IF(Data!$V48&lt;&gt;"",Scoring!$F$27)+IF(Data!$W48&lt;&gt;"",Scoring!$F$28)+IF(Data!$X48&lt;&gt;"",Scoring!$F$29)+IF(Data!$Y48&lt;&gt;"",Scoring!$F$30)+IF(Data!$Z48&lt;&gt;"",Scoring!$F$31)+IF(Data!$AA48&lt;&gt;"",Scoring!$F$32),"")</f>
        <v/>
      </c>
      <c r="AG48" s="105" t="str">
        <f>IF(AF48&lt;&gt;"",LOOKUP(AF48,Likelihoods!$A$7:$A$107,Likelihoods!D$7:D$107),"")</f>
        <v/>
      </c>
      <c r="AH48" s="108" t="str">
        <f>IF(AND(COUNTBLANK($B48:$E48)=3,COUNTBLANK($F48:$H48)=2,COUNTBLANK($I48:$J48)=1,COUNTBLANK($K48:$L48)=1,COUNTBLANK($M48:$N48)=1,COUNTBLANK($O48:$P48)=1,COUNTBLANK($Q48:$R48)=1,COUNTBLANK($S48:$T48)=1,COUNTBLANK($U48:$V48)=1,COUNTBLANK($W48:$AA48)=4),IF(Data!$B48&lt;&gt;"",Scoring!$G$7)+IF(Data!$C48&lt;&gt;"",Scoring!$G$8)+IF(Data!$D48&lt;&gt;"",Scoring!$G$9)+IF(Data!$E48&lt;&gt;"",Scoring!$G$10)+IF(Data!$F48&lt;&gt;"",Scoring!$G$11)+IF(Data!$G48&lt;&gt;"",Scoring!$G$12)+IF(Data!$H48&lt;&gt;"",Scoring!$G$13)+IF(Data!$I48&lt;&gt;"",Scoring!$G$14)+IF(Data!$J48&lt;&gt;"",Scoring!$G$15)+IF(Data!$K48&lt;&gt;"",Scoring!$G$16)+IF(Data!$L48&lt;&gt;"",Scoring!$G$17)+IF(Data!$M48&lt;&gt;"",Scoring!$G$18)+IF(Data!$N48&lt;&gt;"",Scoring!$G$19)+IF(Data!$O48&lt;&gt;"",Scoring!$G$20)+IF(Data!$P48&lt;&gt;"",Scoring!$G$21)+IF(Data!$Q48&lt;&gt;"",Scoring!$G$22)+IF(Data!$R48&lt;&gt;"",Scoring!$G$23)+IF(Data!$S48&lt;&gt;"",Scoring!$G$24)+IF(Data!T48&lt;&gt;"",Scoring!$G$25)+IF(Data!$U48&lt;&gt;"",Scoring!$G$26)+IF(Data!$V48&lt;&gt;"",Scoring!$G$27)+IF(Data!$W48&lt;&gt;"",Scoring!$G$28)+IF(Data!$X48&lt;&gt;"",Scoring!$G$29)+IF(Data!$Y48&lt;&gt;"",Scoring!$G$30)+IF(Data!$Z48&lt;&gt;"",Scoring!$G$31)+IF(Data!$AA48&lt;&gt;"",Scoring!$G$32),"")</f>
        <v/>
      </c>
      <c r="AI48" s="106" t="str">
        <f>IF(AH48&lt;&gt;"",LOOKUP(AH48,Likelihoods!$A$7:$A$107,Likelihoods!E$7:E$107),"")</f>
        <v/>
      </c>
      <c r="AJ48" s="104" t="str">
        <f>IF(AND(COUNTBLANK($B48:$E48)=3,COUNTBLANK($F48:$H48)=2,COUNTBLANK($I48:$J48)=1,COUNTBLANK($K48:$L48)=1,COUNTBLANK($M48:$N48)=1,COUNTBLANK($O48:$P48)=1,COUNTBLANK($Q48:$R48)=1,COUNTBLANK($S48:$T48)=1,COUNTBLANK($U48:$V48)=1,COUNTBLANK($W48:$AA48)=4),IF(Data!$B48&lt;&gt;"",Scoring!$H$7)+IF(Data!$C48&lt;&gt;"",Scoring!$H$8)+IF(Data!$D48&lt;&gt;"",Scoring!$H$9)+IF(Data!$E48&lt;&gt;"",Scoring!$H$10)+IF(Data!$F48&lt;&gt;"",Scoring!$H$11)+IF(Data!$G48&lt;&gt;"",Scoring!$H$12)+IF(Data!$H48&lt;&gt;"",Scoring!$H$13)+IF(Data!$I48&lt;&gt;"",Scoring!$H$14)+IF(Data!$J48&lt;&gt;"",Scoring!$H$15)+IF(Data!$K48&lt;&gt;"",Scoring!$H$16)+IF(Data!$L48&lt;&gt;"",Scoring!$H$17)+IF(Data!$M48&lt;&gt;"",Scoring!$H$18)+IF(Data!$N48&lt;&gt;"",Scoring!$H$19)+IF(Data!$O48&lt;&gt;"",Scoring!$H$20)+IF(Data!$P48&lt;&gt;"",Scoring!$H$21)+IF(Data!$Q48&lt;&gt;"",Scoring!$H$22)+IF(Data!$R48&lt;&gt;"",Scoring!$H$23)+IF(Data!$S48&lt;&gt;"",Scoring!$H$24)+IF(Data!T48&lt;&gt;"",Scoring!$H$25)+IF(Data!$U48&lt;&gt;"",Scoring!$H$26)+IF(Data!$V48&lt;&gt;"",Scoring!$H$27)+IF(Data!$W48&lt;&gt;"",Scoring!$H$28)+IF(Data!$X48&lt;&gt;"",Scoring!$H$29)+IF(Data!$Y48&lt;&gt;"",Scoring!$H$30)+IF(Data!$Z48&lt;&gt;"",Scoring!$H$31)+IF(Data!$AA48&lt;&gt;"",Scoring!$H$32),"")</f>
        <v/>
      </c>
      <c r="AK48" s="105" t="str">
        <f>IF(AJ48&lt;&gt;"",LOOKUP(AJ48,Likelihoods!$A$7:$A$107,Likelihoods!F$7:F$107),"")</f>
        <v/>
      </c>
      <c r="AL48" s="102" t="str">
        <f>IF(AND(COUNTBLANK($B48:$E48)=3,COUNTBLANK($F48:$H48)=2,COUNTBLANK($I48:$J48)=1,COUNTBLANK($K48:$L48)=1,COUNTBLANK($M48:$N48)=1,COUNTBLANK($O48:$P48)=1,COUNTBLANK($Q48:$R48)=1,COUNTBLANK($S48:$T48)=1,COUNTBLANK($U48:$V48)=1,COUNTBLANK($W48:$AA48)=4),IF(Data!$B48&lt;&gt;"",Scoring!$I$7)+IF(Data!$C48&lt;&gt;"",Scoring!$I$8)+IF(Data!$D48&lt;&gt;"",Scoring!$I$9)+IF(Data!$E48&lt;&gt;"",Scoring!$I$10)+IF(Data!$F48&lt;&gt;"",Scoring!$I$11)+IF(Data!$G48&lt;&gt;"",Scoring!$I$12)+IF(Data!$H48&lt;&gt;"",Scoring!$I$13)+IF(Data!$I48&lt;&gt;"",Scoring!$I$14)+IF(Data!$J48&lt;&gt;"",Scoring!$I$15)+IF(Data!$K48&lt;&gt;"",Scoring!$I$16)+IF(Data!$L48&lt;&gt;"",Scoring!$I$17)+IF(Data!$M48&lt;&gt;"",Scoring!$I$18)+IF(Data!$N48&lt;&gt;"",Scoring!$I$19)+IF(Data!$O48&lt;&gt;"",Scoring!$I$20)+IF(Data!$P48&lt;&gt;"",Scoring!$I$21)+IF(Data!$Q48&lt;&gt;"",Scoring!$I$22)+IF(Data!$R48&lt;&gt;"",Scoring!$I$23)+IF(Data!$S48&lt;&gt;"",Scoring!$I$24)+IF(Data!T48&lt;&gt;"",Scoring!$I$25)+IF(Data!$U48&lt;&gt;"",Scoring!$I$26)+IF(Data!$V48&lt;&gt;"",Scoring!$I$27)+IF(Data!$W48&lt;&gt;"",Scoring!$I$28)+IF(Data!$X48&lt;&gt;"",Scoring!$I$29)+IF(Data!$Y48&lt;&gt;"",Scoring!$I$30)+IF(Data!$Z48&lt;&gt;"",Scoring!$I$31)+IF(Data!$AA48&lt;&gt;"",Scoring!$I$32),"")</f>
        <v/>
      </c>
      <c r="AM48" s="107" t="str">
        <f>IF(AL48&lt;&gt;"",LOOKUP(AL48,Likelihoods!$A$7:$A$107,Likelihoods!G$7:G$107),"")</f>
        <v/>
      </c>
      <c r="AN48" s="281" t="str">
        <f>IF(AND(COUNTBLANK($B48:$E48)=3,COUNTBLANK($F48:$H48)=2,COUNTBLANK($I48:$J48)=1,COUNTBLANK($K48:$L48)=1,COUNTBLANK($M48:$N48)=1,COUNTBLANK($O48:$P48)=1,COUNTBLANK($Q48:$R48)=1,COUNTBLANK($S48:$T48)=1,COUNTBLANK($U48:$V48)=1,COUNTBLANK($W48:$AA48)=4),IF(Data!$B48&lt;&gt;"",Scoring!$J$7)+IF(Data!$C48&lt;&gt;"",Scoring!$J$8)+IF(Data!$D48&lt;&gt;"",Scoring!$J$9)+IF(Data!$E48&lt;&gt;"",Scoring!$J$10)+IF(Data!$F48&lt;&gt;"",Scoring!$J$11)+IF(Data!$G48&lt;&gt;"",Scoring!$J$12)+IF(Data!$H48&lt;&gt;"",Scoring!$J$13)+IF(Data!$I48&lt;&gt;"",Scoring!$J$14)+IF(Data!$J48&lt;&gt;"",Scoring!$J$15)+IF(Data!$K48&lt;&gt;"",Scoring!$J$16)+IF(Data!$L48&lt;&gt;"",Scoring!$J$17)+IF(Data!$M48&lt;&gt;"",Scoring!$J$18)+IF(Data!$N48&lt;&gt;"",Scoring!$J$19)+IF(Data!$O48&lt;&gt;"",Scoring!$J$20)+IF(Data!$P48&lt;&gt;"",Scoring!$J$21)+IF(Data!$Q48&lt;&gt;"",Scoring!$J$22)+IF(Data!$R48&lt;&gt;"",Scoring!$J$23)+IF(Data!$S48&lt;&gt;"",Scoring!$J$24)+IF(Data!AF48&lt;&gt;"",Scoring!$J$25)+IF(Data!$U48&lt;&gt;"",Scoring!$J$26)+IF(Data!$V48&lt;&gt;"",Scoring!$J$27)+IF(Data!$W48&lt;&gt;"",Scoring!$J$28)+IF(Data!$X48&lt;&gt;"",Scoring!$J$29)+IF(Data!$Y48&lt;&gt;"",Scoring!$J$30)+IF(Data!$Z48&lt;&gt;"",Scoring!$J$31)+IF(Data!$AA48&lt;&gt;"",Scoring!$J$32),"")</f>
        <v/>
      </c>
      <c r="AO48" s="276" t="str">
        <f>IF(AN48&lt;&gt;"",LOOKUP(AN48,Likelihoods!$A$7:$A$107,Likelihoods!H$7:H$107),"")</f>
        <v/>
      </c>
      <c r="AP48" s="264" t="str">
        <f>IF(AND(COUNTBLANK($B48:$E48)=3,COUNTBLANK($F48:$H48)=2,COUNTBLANK($I48:$J48)=1,COUNTBLANK($K48:$L48)=1,COUNTBLANK($M48:$N48)=1,COUNTBLANK($O48:$P48)=1,COUNTBLANK($Q48:$R48)=1,COUNTBLANK($S48:$T48)=1,COUNTBLANK($U48:$V48)=1,COUNTBLANK($W48:$AA48)=4),IF(Data!$B48&lt;&gt;"",Scoring!$K$7)+IF(Data!$C48&lt;&gt;"",Scoring!$K$8)+IF(Data!$D48&lt;&gt;"",Scoring!$K$9)+IF(Data!$E48&lt;&gt;"",Scoring!$K$10)+IF(Data!$F48&lt;&gt;"",Scoring!$K$11)+IF(Data!$G48&lt;&gt;"",Scoring!$K$12)+IF(Data!$H48&lt;&gt;"",Scoring!$K$13)+IF(Data!$I48&lt;&gt;"",Scoring!$K$14)+IF(Data!$J48&lt;&gt;"",Scoring!$K$15)+IF(Data!$K48&lt;&gt;"",Scoring!$K$16)+IF(Data!$L48&lt;&gt;"",Scoring!$K$17)+IF(Data!$M48&lt;&gt;"",Scoring!$K$18)+IF(Data!$N48&lt;&gt;"",Scoring!$K$19)+IF(Data!$O48&lt;&gt;"",Scoring!$K$20)+IF(Data!$P48&lt;&gt;"",Scoring!$K$21)+IF(Data!$Q48&lt;&gt;"",Scoring!$K$22)+IF(Data!$R48&lt;&gt;"",Scoring!$K$23)+IF(Data!$S48&lt;&gt;"",Scoring!$K$24)+IF(Data!AH48&lt;&gt;"",Scoring!$K$25)+IF(Data!$U48&lt;&gt;"",Scoring!$K$26)+IF(Data!$V48&lt;&gt;"",Scoring!$K$27)+IF(Data!$W48&lt;&gt;"",Scoring!$K$28)+IF(Data!$X48&lt;&gt;"",Scoring!$K$29)+IF(Data!$Y48&lt;&gt;"",Scoring!$K$30)+IF(Data!$Z48&lt;&gt;"",Scoring!$K$31)+IF(Data!$AA48&lt;&gt;"",Scoring!$K$32),"")</f>
        <v/>
      </c>
      <c r="AQ48" s="107" t="str">
        <f>IF(AP48&lt;&gt;"",LOOKUP(AP48,Likelihoods!$A$7:$A$107,Likelihoods!I$7:I$107),"")</f>
        <v/>
      </c>
      <c r="AR48" s="281" t="str">
        <f>IF(AND(COUNTBLANK($B48:$E48)=3,COUNTBLANK($F48:$H48)=2,COUNTBLANK($I48:$J48)=1,COUNTBLANK($K48:$L48)=1,COUNTBLANK($M48:$N48)=1,COUNTBLANK($O48:$P48)=1,COUNTBLANK($Q48:$R48)=1,COUNTBLANK($S48:$T48)=1,COUNTBLANK($U48:$V48)=1,COUNTBLANK($W48:$AA48)=4),IF(Data!$B48&lt;&gt;"",Scoring!$L$7)+IF(Data!$C48&lt;&gt;"",Scoring!$L$8)+IF(Data!$D48&lt;&gt;"",Scoring!$L$9)+IF(Data!$E48&lt;&gt;"",Scoring!$L$10)+IF(Data!$F48&lt;&gt;"",Scoring!$L$11)+IF(Data!$G48&lt;&gt;"",Scoring!$L$12)+IF(Data!$H48&lt;&gt;"",Scoring!$L$13)+IF(Data!$I48&lt;&gt;"",Scoring!$L$14)+IF(Data!$J48&lt;&gt;"",Scoring!$L$15)+IF(Data!$K48&lt;&gt;"",Scoring!$L$16)+IF(Data!$L48&lt;&gt;"",Scoring!$L$17)+IF(Data!$M48&lt;&gt;"",Scoring!$L$18)+IF(Data!$N48&lt;&gt;"",Scoring!$L$19)+IF(Data!$O48&lt;&gt;"",Scoring!$L$20)+IF(Data!$P48&lt;&gt;"",Scoring!$L$21)+IF(Data!$Q48&lt;&gt;"",Scoring!$L$22)+IF(Data!$R48&lt;&gt;"",Scoring!$L$23)+IF(Data!$S48&lt;&gt;"",Scoring!$L$24)+IF(Data!AJ48&lt;&gt;"",Scoring!$L$25)+IF(Data!$U48&lt;&gt;"",Scoring!$L$26)+IF(Data!$V48&lt;&gt;"",Scoring!$L$27)+IF(Data!$W48&lt;&gt;"",Scoring!$L$28)+IF(Data!$X48&lt;&gt;"",Scoring!$L$29)+IF(Data!$Y48&lt;&gt;"",Scoring!$L$30)+IF(Data!$Z48&lt;&gt;"",Scoring!$L$31)+IF(Data!$AA48&lt;&gt;"",Scoring!$L$32),"")</f>
        <v/>
      </c>
      <c r="AS48" s="105" t="str">
        <f>IF(AR48&lt;&gt;"",LOOKUP(AR48,Likelihoods!$A$7:$A$107,Likelihoods!J$7:J$107),"")</f>
        <v/>
      </c>
      <c r="AT48" s="108" t="str">
        <f>IF(AND(COUNTBLANK($B48:$E48)=3,COUNTBLANK($F48:$H48)=2,COUNTBLANK($I48:$J48)=1,COUNTBLANK($K48:$L48)=1,COUNTBLANK($M48:$N48)=1,COUNTBLANK($O48:$P48)=1,COUNTBLANK($Q48:$R48)=1,COUNTBLANK($S48:$T48)=1,COUNTBLANK($U48:$V48)=1,COUNTBLANK($W48:$AA48)=4),IF(Data!$B48&lt;&gt;"",Scoring!$M$7)+IF(Data!$C48&lt;&gt;"",Scoring!$M$8)+IF(Data!$D48&lt;&gt;"",Scoring!$M$9)+IF(Data!$E48&lt;&gt;"",Scoring!$M$10)+IF(Data!$F48&lt;&gt;"",Scoring!$M$11)+IF(Data!$G48&lt;&gt;"",Scoring!$M$12)+IF(Data!$H48&lt;&gt;"",Scoring!$M$13)+IF(Data!$I48&lt;&gt;"",Scoring!$M$14)+IF(Data!$J48&lt;&gt;"",Scoring!$M$15)+IF(Data!$K48&lt;&gt;"",Scoring!$M$16)+IF(Data!$L48&lt;&gt;"",Scoring!$M$17)+IF(Data!$M48&lt;&gt;"",Scoring!$M$18)+IF(Data!$N48&lt;&gt;"",Scoring!$M$19)+IF(Data!$O48&lt;&gt;"",Scoring!$M$20)+IF(Data!$P48&lt;&gt;"",Scoring!$M$21)+IF(Data!$Q48&lt;&gt;"",Scoring!$M$22)+IF(Data!$R48&lt;&gt;"",Scoring!$M$23)+IF(Data!$S48&lt;&gt;"",Scoring!$M$24)+IF(Data!T48&lt;&gt;"",Scoring!$M$25)+IF(Data!$U48&lt;&gt;"",Scoring!$M$26)+IF(Data!$V48&lt;&gt;"",Scoring!$M$27)+IF(Data!$W48&lt;&gt;"",Scoring!$M$28)+IF(Data!$X48&lt;&gt;"",Scoring!$M$29)+IF(Data!$Y48&lt;&gt;"",Scoring!$M$30)+IF(Data!$Z48&lt;&gt;"",Scoring!$M$31)+IF(Data!$AA48&lt;&gt;"",Scoring!$M$32),"")</f>
        <v/>
      </c>
      <c r="AU48" s="105" t="str">
        <f>IF(AT48&lt;&gt;"",LOOKUP(AT48,Likelihoods!$A$7:$A$107,Likelihoods!K$7:K$107),"")</f>
        <v/>
      </c>
      <c r="AV48" s="108" t="str">
        <f>IF(AND(COUNTBLANK($B48:$E48)=3,COUNTBLANK($F48:$H48)=2,COUNTBLANK($I48:$J48)=1,COUNTBLANK($K48:$L48)=1,COUNTBLANK($M48:$N48)=1,COUNTBLANK($O48:$P48)=1,COUNTBLANK($Q48:$R48)=1,COUNTBLANK($S48:$T48)=1,COUNTBLANK($U48:$V48)=1,COUNTBLANK($W48:$AA48)=4),IF(Data!$B48&lt;&gt;"",Scoring!$N$7)+IF(Data!$C48&lt;&gt;"",Scoring!$N$8)+IF(Data!$D48&lt;&gt;"",Scoring!$N$9)+IF(Data!$E48&lt;&gt;"",Scoring!$N$10)+IF(Data!$F48&lt;&gt;"",Scoring!$N$11)+IF(Data!$G48&lt;&gt;"",Scoring!$N$12)+IF(Data!$H48&lt;&gt;"",Scoring!$N$13)+IF(Data!$I48&lt;&gt;"",Scoring!$N$14)+IF(Data!$J48&lt;&gt;"",Scoring!$N$15)+IF(Data!$K48&lt;&gt;"",Scoring!$N$16)+IF(Data!$L48&lt;&gt;"",Scoring!$N$17)+IF(Data!$M48&lt;&gt;"",Scoring!$N$18)+IF(Data!$N48&lt;&gt;"",Scoring!$N$19)+IF(Data!$O48&lt;&gt;"",Scoring!$N$20)+IF(Data!$P48&lt;&gt;"",Scoring!$N$21)+IF(Data!$Q48&lt;&gt;"",Scoring!$N$22)+IF(Data!$R48&lt;&gt;"",Scoring!$N$23)+IF(Data!$S48&lt;&gt;"",Scoring!$N$24)+IF(Data!T48&lt;&gt;"",Scoring!$N$25)+IF(Data!$U48&lt;&gt;"",Scoring!$N$26)+IF(Data!$V48&lt;&gt;"",Scoring!$N$27)+IF(Data!$W48&lt;&gt;"",Scoring!$N$28)+IF(Data!$X48&lt;&gt;"",Scoring!$N$29)+IF(Data!$Y48&lt;&gt;"",Scoring!$N$30)+IF(Data!$Z48&lt;&gt;"",Scoring!$N$31)+IF(Data!$AA48&lt;&gt;"",Scoring!$N$32),"")</f>
        <v/>
      </c>
      <c r="AW48" s="106" t="str">
        <f>IF(AV48&lt;&gt;"",LOOKUP(AV48,Likelihoods!$A$7:$A$107,Likelihoods!L$7:L$107),"")</f>
        <v/>
      </c>
      <c r="AX48" s="104" t="str">
        <f>IF(AND(COUNTBLANK($B48:$E48)=3,COUNTBLANK($F48:$H48)=2,COUNTBLANK($I48:$J48)=1,COUNTBLANK($K48:$L48)=1,COUNTBLANK($M48:$N48)=1,COUNTBLANK($O48:$P48)=1,COUNTBLANK($Q48:$R48)=1,COUNTBLANK($S48:$T48)=1,COUNTBLANK($U48:$V48)=1,COUNTBLANK($W48:$AA48)=4),IF(Data!$B48&lt;&gt;"",Scoring!$O$7)+IF(Data!$C48&lt;&gt;"",Scoring!$O$8)+IF(Data!$D48&lt;&gt;"",Scoring!$O$9)+IF(Data!$E48&lt;&gt;"",Scoring!$O$10)+IF(Data!$F48&lt;&gt;"",Scoring!$O$11)+IF(Data!$G48&lt;&gt;"",Scoring!$O$12)+IF(Data!$H48&lt;&gt;"",Scoring!$O$13)+IF(Data!$I48&lt;&gt;"",Scoring!$O$14)+IF(Data!$J48&lt;&gt;"",Scoring!$O$15)+IF(Data!$K48&lt;&gt;"",Scoring!$O$16)+IF(Data!$L48&lt;&gt;"",Scoring!$O$17)+IF(Data!$M48&lt;&gt;"",Scoring!$O$18)+IF(Data!$N48&lt;&gt;"",Scoring!$O$19)+IF(Data!$O48&lt;&gt;"",Scoring!$O$20)+IF(Data!$P48&lt;&gt;"",Scoring!$O$21)+IF(Data!$Q48&lt;&gt;"",Scoring!$O$22)+IF(Data!$R48&lt;&gt;"",Scoring!$O$23)+IF(Data!$S48&lt;&gt;"",Scoring!$O$24)+IF(Data!T48&lt;&gt;"",Scoring!$O$25)+IF(Data!$U48&lt;&gt;"",Scoring!$O$26)+IF(Data!$V48&lt;&gt;"",Scoring!$O$27)+IF(Data!$W48&lt;&gt;"",Scoring!$O$28)+IF(Data!$X48&lt;&gt;"",Scoring!$O$29)+IF(Data!$Y48&lt;&gt;"",Scoring!$O$30)+IF(Data!$Z48&lt;&gt;"",Scoring!$O$31)+IF(Data!$AA48&lt;&gt;"",Scoring!$O$32),"")</f>
        <v/>
      </c>
      <c r="AY48" s="107" t="str">
        <f>IF(AX48&lt;&gt;"",LOOKUP(AX48,Likelihoods!$A$7:$A$107,Likelihoods!M$7:M$107),"")</f>
        <v/>
      </c>
      <c r="AZ48" s="108" t="str">
        <f>IF(AND(COUNTBLANK($B48:$E48)=3,COUNTBLANK($F48:$H48)=2,COUNTBLANK($I48:$J48)=1,COUNTBLANK($K48:$L48)=1,COUNTBLANK($M48:$N48)=1,COUNTBLANK($O48:$P48)=1,COUNTBLANK($Q48:$R48)=1,COUNTBLANK($S48:$T48)=1,COUNTBLANK($U48:$V48)=1,COUNTBLANK($W48:$AA48)=4),IF(Data!$B48&lt;&gt;"",Scoring!$P$7)+IF(Data!$C48&lt;&gt;"",Scoring!$P$8)+IF(Data!$D48&lt;&gt;"",Scoring!$P$9)+IF(Data!$E48&lt;&gt;"",Scoring!$P$10)+IF(Data!$F48&lt;&gt;"",Scoring!$P$11)+IF(Data!$G48&lt;&gt;"",Scoring!$P$12)+IF(Data!$H48&lt;&gt;"",Scoring!$P$13)+IF(Data!$I48&lt;&gt;"",Scoring!$P$14)+IF(Data!$J48&lt;&gt;"",Scoring!$P$15)+IF(Data!$K48&lt;&gt;"",Scoring!$P$16)+IF(Data!$L48&lt;&gt;"",Scoring!$P$17)+IF(Data!$M48&lt;&gt;"",Scoring!$P$18)+IF(Data!$N48&lt;&gt;"",Scoring!$P$19)+IF(Data!$O48&lt;&gt;"",Scoring!$P$20)+IF(Data!$P48&lt;&gt;"",Scoring!$P$21)+IF(Data!$Q48&lt;&gt;"",Scoring!$P$22)+IF(Data!$R48&lt;&gt;"",Scoring!$P$23)+IF(Data!$S48&lt;&gt;"",Scoring!$P$24)+IF(Data!T48&lt;&gt;"",Scoring!$P$25)+IF(Data!$U48&lt;&gt;"",Scoring!$P$26)+IF(Data!$V48&lt;&gt;"",Scoring!$P$27)+IF(Data!$W48&lt;&gt;"",Scoring!$P$28)+IF(Data!$X48&lt;&gt;"",Scoring!$P$29)+IF(Data!$Y48&lt;&gt;"",Scoring!$P$30)+IF(Data!$Z48&lt;&gt;"",Scoring!$P$31)+IF(Data!$AA48&lt;&gt;"",Scoring!$P$32),"")</f>
        <v/>
      </c>
      <c r="BA48" s="105" t="str">
        <f>IF(AZ48&lt;&gt;"",LOOKUP(AZ48,Likelihoods!$A$7:$A$107,Likelihoods!N$7:N$107),"")</f>
        <v/>
      </c>
      <c r="BB48" s="102" t="str">
        <f>IF(AND(COUNTBLANK($B48:$E48)=3,COUNTBLANK($F48:$H48)=2,COUNTBLANK($I48:$J48)=1,COUNTBLANK($K48:$L48)=1,COUNTBLANK($M48:$N48)=1,COUNTBLANK($O48:$P48)=1,COUNTBLANK($Q48:$R48)=1,COUNTBLANK($S48:$T48)=1,COUNTBLANK($U48:$V48)=1,COUNTBLANK($W48:$AA48)=4),IF(Data!$B48&lt;&gt;"",Scoring!$Q$7)+IF(Data!$C48&lt;&gt;"",Scoring!$Q$8)+IF(Data!$D48&lt;&gt;"",Scoring!$Q$9)+IF(Data!$E48&lt;&gt;"",Scoring!$Q$10)+IF(Data!$F48&lt;&gt;"",Scoring!$Q$11)+IF(Data!$G48&lt;&gt;"",Scoring!$Q$12)+IF(Data!$H48&lt;&gt;"",Scoring!$Q$13)+IF(Data!$I48&lt;&gt;"",Scoring!$Q$14)+IF(Data!$J48&lt;&gt;"",Scoring!$Q$15)+IF(Data!$K48&lt;&gt;"",Scoring!$Q$16)+IF(Data!$L48&lt;&gt;"",Scoring!$Q$17)+IF(Data!$M48&lt;&gt;"",Scoring!$Q$18)+IF(Data!$N48&lt;&gt;"",Scoring!$Q$19)+IF(Data!$O48&lt;&gt;"",Scoring!$Q$20)+IF(Data!$P48&lt;&gt;"",Scoring!$Q$21)+IF(Data!$Q48&lt;&gt;"",Scoring!$Q$22)+IF(Data!$R48&lt;&gt;"",Scoring!$Q$23)+IF(Data!$S48&lt;&gt;"",Scoring!$Q$24)+IF(Data!T48&lt;&gt;"",Scoring!$Q$25)+IF(Data!$U48&lt;&gt;"",Scoring!$Q$26)+IF(Data!$V48&lt;&gt;"",Scoring!$Q$27)+IF(Data!$W48&lt;&gt;"",Scoring!$Q$28)+IF(Data!$X48&lt;&gt;"",Scoring!$Q$29)+IF(Data!$Y48&lt;&gt;"",Scoring!$Q$30)+IF(Data!$Z48&lt;&gt;"",Scoring!$Q$31)+IF(Data!$AA48&lt;&gt;"",Scoring!$Q$32),"")</f>
        <v/>
      </c>
      <c r="BC48" s="107" t="str">
        <f>IF(BB48&lt;&gt;"",LOOKUP(BB48,Likelihoods!$A$7:$A$107,Likelihoods!O$7:O$107),"")</f>
        <v/>
      </c>
      <c r="BD48" s="104" t="str">
        <f>IF(AND(COUNTBLANK($B48:$E48)=3,COUNTBLANK($F48:$H48)=2,COUNTBLANK($I48:$J48)=1,COUNTBLANK($K48:$L48)=1,COUNTBLANK($M48:$N48)=1,COUNTBLANK($O48:$P48)=1,COUNTBLANK($Q48:$R48)=1,COUNTBLANK($S48:$T48)=1,COUNTBLANK($U48:$V48)=1,COUNTBLANK($W48:$AA48)=4),IF(Data!$B48&lt;&gt;"",Scoring!$R$7)+IF(Data!$C48&lt;&gt;"",Scoring!$R$8)+IF(Data!$D48&lt;&gt;"",Scoring!$R$9)+IF(Data!$E48&lt;&gt;"",Scoring!$R$10)+IF(Data!$F48&lt;&gt;"",Scoring!$R$11)+IF(Data!$G48&lt;&gt;"",Scoring!$R$12)+IF(Data!$H48&lt;&gt;"",Scoring!$R$13)+IF(Data!$I48&lt;&gt;"",Scoring!$R$14)+IF(Data!$J48&lt;&gt;"",Scoring!$R$15)+IF(Data!$K48&lt;&gt;"",Scoring!$R$16)+IF(Data!$L48&lt;&gt;"",Scoring!$R$17)+IF(Data!$M48&lt;&gt;"",Scoring!$R$18)+IF(Data!$N48&lt;&gt;"",Scoring!$R$19)+IF(Data!$O48&lt;&gt;"",Scoring!$R$20)+IF(Data!$P48&lt;&gt;"",Scoring!$R$21)+IF(Data!$Q48&lt;&gt;"",Scoring!$R$22)+IF(Data!$R48&lt;&gt;"",Scoring!$R$23)+IF(Data!$S48&lt;&gt;"",Scoring!$R$24)+IF(Data!T48&lt;&gt;"",Scoring!$R$25)+IF(Data!$U48&lt;&gt;"",Scoring!$R$26)+IF(Data!$V48&lt;&gt;"",Scoring!$R$27)+IF(Data!$W48&lt;&gt;"",Scoring!$R$28)+IF(Data!$X48&lt;&gt;"",Scoring!$R$29)+IF(Data!$Y48&lt;&gt;"",Scoring!$R$30)+IF(Data!$Z48&lt;&gt;"",Scoring!$R$31)+IF(Data!$AA48&lt;&gt;"",Scoring!$R$32),"")</f>
        <v/>
      </c>
      <c r="BE48" s="105" t="str">
        <f>IF(BD48&lt;&gt;"",LOOKUP(BD48,Likelihoods!$A$7:$A$107,Likelihoods!P$7:P$107),"")</f>
        <v/>
      </c>
      <c r="BF48" s="102" t="str">
        <f>IF(AND(COUNTBLANK($B48:$E48)=3,COUNTBLANK($F48:$H48)=2,COUNTBLANK($I48:$J48)=1,COUNTBLANK($K48:$L48)=1,COUNTBLANK($M48:$N48)=1,COUNTBLANK($O48:$P48)=1,COUNTBLANK($Q48:$R48)=1,COUNTBLANK($S48:$T48)=1,COUNTBLANK($U48:$V48)=1,COUNTBLANK($W48:$AA48)=4),IF(Data!$B48&lt;&gt;"",Scoring!$S$7)+IF(Data!$C48&lt;&gt;"",Scoring!$S$8)+IF(Data!$D48&lt;&gt;"",Scoring!$S$9)+IF(Data!$E48&lt;&gt;"",Scoring!$S$10)+IF(Data!$F48&lt;&gt;"",Scoring!$S$11)+IF(Data!$G48&lt;&gt;"",Scoring!$S$12)+IF(Data!$H48&lt;&gt;"",Scoring!$S$13)+IF(Data!$I48&lt;&gt;"",Scoring!$S$14)+IF(Data!$J48&lt;&gt;"",Scoring!$S$15)+IF(Data!$K48&lt;&gt;"",Scoring!$S$16)+IF(Data!$L48&lt;&gt;"",Scoring!$S$17)+IF(Data!$M48&lt;&gt;"",Scoring!$S$18)+IF(Data!$N48&lt;&gt;"",Scoring!$S$19)+IF(Data!$O48&lt;&gt;"",Scoring!$S$20)+IF(Data!$P48&lt;&gt;"",Scoring!$S$21)+IF(Data!$Q48&lt;&gt;"",Scoring!$S$22)+IF(Data!$R48&lt;&gt;"",Scoring!$S$23)+IF(Data!$S48&lt;&gt;"",Scoring!$S$24)+IF(Data!T48&lt;&gt;"",Scoring!$S$25)+IF(Data!$U48&lt;&gt;"",Scoring!$S$26)+IF(Data!$V48&lt;&gt;"",Scoring!$S$27)+IF(Data!$W48&lt;&gt;"",Scoring!$S$28)+IF(Data!$X48&lt;&gt;"",Scoring!$S$29)+IF(Data!$Y48&lt;&gt;"",Scoring!$S$30)+IF(Data!$Z48&lt;&gt;"",Scoring!$S$31)+IF(Data!$AA48&lt;&gt;"",Scoring!$S$32),"")</f>
        <v/>
      </c>
      <c r="BG48" s="107" t="str">
        <f>IF(BF48&lt;&gt;"",LOOKUP(BF48,Likelihoods!$A$7:$A$107,Likelihoods!Q$7:Q$107),"")</f>
        <v/>
      </c>
      <c r="BH48" s="108" t="str">
        <f>IF(AND(COUNTBLANK($B48:$E48)=3,COUNTBLANK($F48:$H48)=2,COUNTBLANK($I48:$J48)=1,COUNTBLANK($K48:$L48)=1,COUNTBLANK($M48:$N48)=1,COUNTBLANK($O48:$P48)=1,COUNTBLANK($Q48:$R48)=1,COUNTBLANK($S48:$T48)=1,COUNTBLANK($U48:$V48)=1,COUNTBLANK($W48:$AA48)=4),IF(Data!$B48&lt;&gt;"",Scoring!$T$7)+IF(Data!$C48&lt;&gt;"",Scoring!$T$8)+IF(Data!$D48&lt;&gt;"",Scoring!$T$9)+IF(Data!$E48&lt;&gt;"",Scoring!$T$10)+IF(Data!$F48&lt;&gt;"",Scoring!$T$11)+IF(Data!$G48&lt;&gt;"",Scoring!$T$12)+IF(Data!$H48&lt;&gt;"",Scoring!$T$13)+IF(Data!$I48&lt;&gt;"",Scoring!$T$14)+IF(Data!$J48&lt;&gt;"",Scoring!$T$15)+IF(Data!$K48&lt;&gt;"",Scoring!$T$16)+IF(Data!$L48&lt;&gt;"",Scoring!$T$17)+IF(Data!$M48&lt;&gt;"",Scoring!$T$18)+IF(Data!$N48&lt;&gt;"",Scoring!$T$19)+IF(Data!$O48&lt;&gt;"",Scoring!$T$20)+IF(Data!$P48&lt;&gt;"",Scoring!$T$21)+IF(Data!$Q48&lt;&gt;"",Scoring!$T$22)+IF(Data!$R48&lt;&gt;"",Scoring!$T$23)+IF(Data!$S48&lt;&gt;"",Scoring!$T$24)+IF(Data!T48&lt;&gt;"",Scoring!$T$25)+IF(Data!$U48&lt;&gt;"",Scoring!$T$26)+IF(Data!$V48&lt;&gt;"",Scoring!$T$27)+IF(Data!$W48&lt;&gt;"",Scoring!$T$28)+IF(Data!$X48&lt;&gt;"",Scoring!$T$29)+IF(Data!$Y48&lt;&gt;"",Scoring!$T$30)+IF(Data!$Z48&lt;&gt;"",Scoring!$T$31)+IF(Data!$AA48&lt;&gt;"",Scoring!$T$32),"")</f>
        <v/>
      </c>
      <c r="BI48" s="105" t="str">
        <f>IF(BH48&lt;&gt;"",LOOKUP(BH48,Likelihoods!$A$7:$A$107,Likelihoods!R$7:R$107),"")</f>
        <v/>
      </c>
      <c r="BJ48" s="108" t="str">
        <f>IF(AND(COUNTBLANK($B48:$E48)=3,COUNTBLANK($F48:$H48)=2,COUNTBLANK($I48:$J48)=1,COUNTBLANK($K48:$L48)=1,COUNTBLANK($M48:$N48)=1,COUNTBLANK($O48:$P48)=1,COUNTBLANK($Q48:$R48)=1,COUNTBLANK($S48:$T48)=1,COUNTBLANK($U48:$V48)=1,COUNTBLANK($W48:$AA48)=4),IF(Data!$B48&lt;&gt;"",Scoring!$U$7)+IF(Data!$C48&lt;&gt;"",Scoring!$U$8)+IF(Data!$D48&lt;&gt;"",Scoring!$U$9)+IF(Data!$E48&lt;&gt;"",Scoring!$U$10)+IF(Data!$F48&lt;&gt;"",Scoring!$U$11)+IF(Data!$G48&lt;&gt;"",Scoring!$U$12)+IF(Data!$H48&lt;&gt;"",Scoring!$U$13)+IF(Data!$I48&lt;&gt;"",Scoring!$U$14)+IF(Data!$J48&lt;&gt;"",Scoring!$U$15)+IF(Data!$K48&lt;&gt;"",Scoring!$U$16)+IF(Data!$L48&lt;&gt;"",Scoring!$U$17)+IF(Data!$M48&lt;&gt;"",Scoring!$U$18)+IF(Data!$N48&lt;&gt;"",Scoring!$U$19)+IF(Data!$O48&lt;&gt;"",Scoring!$U$20)+IF(Data!$P48&lt;&gt;"",Scoring!$U$21)+IF(Data!$Q48&lt;&gt;"",Scoring!$U$22)+IF(Data!$R48&lt;&gt;"",Scoring!$U$23)+IF(Data!$S48&lt;&gt;"",Scoring!$U$24)+IF(Data!T48&lt;&gt;"",Scoring!$U$25)+IF(Data!$U48&lt;&gt;"",Scoring!$U$26)+IF(Data!$V48&lt;&gt;"",Scoring!$U$27)+IF(Data!$W48&lt;&gt;"",Scoring!$U$28)+IF(Data!$X48&lt;&gt;"",Scoring!$U$29)+IF(Data!$Y48&lt;&gt;"",Scoring!$U$30)+IF(Data!$Z48&lt;&gt;"",Scoring!$U$31)+IF(Data!$AA48&lt;&gt;"",Scoring!$U$32),"")</f>
        <v/>
      </c>
      <c r="BK48" s="106" t="str">
        <f>IF(BJ48&lt;&gt;"",LOOKUP(BJ48,Likelihoods!$A$7:$A$107,Likelihoods!S$7:S$107),"")</f>
        <v/>
      </c>
      <c r="BL48" s="8"/>
      <c r="BM48" s="8"/>
      <c r="BN48" s="8"/>
      <c r="BO48" s="8"/>
      <c r="BP48" s="8"/>
      <c r="BQ48" s="8"/>
      <c r="BR48" s="8"/>
      <c r="BS48" s="8"/>
      <c r="BT48" s="8"/>
      <c r="BU48" s="8"/>
      <c r="BV48" s="8"/>
      <c r="BW48" s="8"/>
      <c r="BX48" s="8"/>
      <c r="BY48" s="8"/>
    </row>
    <row r="49" spans="1:77" ht="14.25" x14ac:dyDescent="0.2">
      <c r="A49" s="68"/>
      <c r="B49" s="101"/>
      <c r="C49" s="102"/>
      <c r="D49" s="102"/>
      <c r="E49" s="102"/>
      <c r="F49" s="101"/>
      <c r="G49" s="102"/>
      <c r="H49" s="103"/>
      <c r="I49" s="102"/>
      <c r="J49" s="102"/>
      <c r="K49" s="101"/>
      <c r="L49" s="103"/>
      <c r="M49" s="102"/>
      <c r="N49" s="103"/>
      <c r="O49" s="101"/>
      <c r="P49" s="103"/>
      <c r="Q49" s="102"/>
      <c r="R49" s="102"/>
      <c r="S49" s="101"/>
      <c r="T49" s="103"/>
      <c r="U49" s="101"/>
      <c r="V49" s="103"/>
      <c r="W49" s="102"/>
      <c r="X49" s="102"/>
      <c r="Y49" s="102"/>
      <c r="Z49" s="102"/>
      <c r="AA49" s="102"/>
      <c r="AB49" s="104" t="str">
        <f>IF(AND(COUNTBLANK($B49:$E49)=3,COUNTBLANK($F49:$H49)=2,COUNTBLANK($I49:$J49)=1,COUNTBLANK($K49:$L49)=1,COUNTBLANK($M49:$N49)=1,COUNTBLANK($O49:$P49)=1,COUNTBLANK($Q49:$R49)=1,COUNTBLANK($S49:$T49)=1,COUNTBLANK($U49:$V49)=1,COUNTBLANK($W49:$AA49)=4),IF(Data!$B49&lt;&gt;"",Scoring!$D$7)+IF(Data!$C49&lt;&gt;"",Scoring!$D$8)+IF(Data!$D49&lt;&gt;"",Scoring!$D$9)+IF(Data!$E49&lt;&gt;"",Scoring!$D$10)+IF(Data!$F49&lt;&gt;"",Scoring!$D$11)+IF(Data!$G49&lt;&gt;"",Scoring!$D$12)+IF(Data!$H49&lt;&gt;"",Scoring!$D$13)+IF(Data!$I49&lt;&gt;"",Scoring!$D$14)+IF(Data!$J49&lt;&gt;"",Scoring!$D$15)+IF(Data!$K49&lt;&gt;"",Scoring!$D$16)+IF(Data!$L49&lt;&gt;"",Scoring!$D$17)+IF(Data!$M49&lt;&gt;"",Scoring!$D$18)+IF(Data!$N49&lt;&gt;"",Scoring!$D$19)+IF(Data!$O49&lt;&gt;"",Scoring!$D$20)+IF(Data!$P49&lt;&gt;"",Scoring!$D$21)+IF(Data!$Q49&lt;&gt;"",Scoring!$D$22)+IF(Data!$R49&lt;&gt;"",Scoring!$D$23)+IF(Data!$S49&lt;&gt;"",Scoring!$D$24)+IF(Data!T49&lt;&gt;"",Scoring!$D$25)+IF(Data!$U49&lt;&gt;"",Scoring!$D$26)+IF(Data!$V49&lt;&gt;"",Scoring!$D$27)+IF(Data!$W49&lt;&gt;"",Scoring!$D$28)+IF(Data!$X49&lt;&gt;"",Scoring!$D$29)+IF(Data!$Y49&lt;&gt;"",Scoring!$D$30)+IF(Data!$Z49&lt;&gt;"",Scoring!$D$31)+IF(Data!$AA49&lt;&gt;"",Scoring!$D$32),"")</f>
        <v/>
      </c>
      <c r="AC49" s="105" t="str">
        <f>IF(AB49&lt;&gt;"",LOOKUP(AB49,Likelihoods!$A$7:$A$107,Likelihoods!B$7:B$107),"")</f>
        <v/>
      </c>
      <c r="AD49" s="264" t="str">
        <f>IF(AND(COUNTBLANK($B49:$E49)=3,COUNTBLANK($F49:$H49)=2,COUNTBLANK($I49:$J49)=1,COUNTBLANK($K49:$L49)=1,COUNTBLANK($M49:$N49)=1,COUNTBLANK($O49:$P49)=1,COUNTBLANK($Q49:$R49)=1,COUNTBLANK($S49:$T49)=1,COUNTBLANK($U49:$V49)=1,COUNTBLANK($W49:$AA49)=4),IF(Data!$B49&lt;&gt;"",Scoring!$E$7)+IF(Data!$C49&lt;&gt;"",Scoring!$E$8)+IF(Data!$D49&lt;&gt;"",Scoring!$E$9)+IF(Data!$E49&lt;&gt;"",Scoring!$E$10)+IF(Data!$F49&lt;&gt;"",Scoring!$E$11)+IF(Data!$G49&lt;&gt;"",Scoring!$E$12)+IF(Data!$H49&lt;&gt;"",Scoring!$E$13)+IF(Data!$I49&lt;&gt;"",Scoring!$E$14)+IF(Data!$J49&lt;&gt;"",Scoring!$E$15)+IF(Data!$K49&lt;&gt;"",Scoring!$E$16)+IF(Data!$L49&lt;&gt;"",Scoring!$E$17)+IF(Data!$M49&lt;&gt;"",Scoring!$E$18)+IF(Data!$N49&lt;&gt;"",Scoring!$E$19)+IF(Data!$O49&lt;&gt;"",Scoring!$E$20)+IF(Data!$P49&lt;&gt;"",Scoring!$E$21)+IF(Data!$Q49&lt;&gt;"",Scoring!$E$22)+IF(Data!$R49&lt;&gt;"",Scoring!$E$23)+IF(Data!$S49&lt;&gt;"",Scoring!$E$24)+IF(Data!V49&lt;&gt;"",Scoring!$E$25)+IF(Data!$U49&lt;&gt;"",Scoring!$E$26)+IF(Data!$V49&lt;&gt;"",Scoring!$E$27)+IF(Data!$W49&lt;&gt;"",Scoring!$E$28)+IF(Data!$X49&lt;&gt;"",Scoring!$E$29)+IF(Data!$Y49&lt;&gt;"",Scoring!$E$30)+IF(Data!$Z49&lt;&gt;"",Scoring!$E$31)+IF(Data!$AA49&lt;&gt;"",Scoring!$E$32),"")</f>
        <v/>
      </c>
      <c r="AE49" s="107" t="str">
        <f>IF(AD49&lt;&gt;"",LOOKUP(AD49,Likelihoods!$A$7:$A$107,Likelihoods!C$7:C$107),"")</f>
        <v/>
      </c>
      <c r="AF49" s="108" t="str">
        <f>IF(AND(COUNTBLANK($B49:$E49)=3,COUNTBLANK($F49:$H49)=2,COUNTBLANK($I49:$J49)=1,COUNTBLANK($K49:$L49)=1,COUNTBLANK($M49:$N49)=1,COUNTBLANK($O49:$P49)=1,COUNTBLANK($Q49:$R49)=1,COUNTBLANK($S49:$T49)=1,COUNTBLANK($U49:$V49)=1,COUNTBLANK($W49:$AA49)=4),IF(Data!$B49&lt;&gt;"",Scoring!$F$7)+IF(Data!$C49&lt;&gt;"",Scoring!$F$8)+IF(Data!$D49&lt;&gt;"",Scoring!$F$9)+IF(Data!$E49&lt;&gt;"",Scoring!$F$10)+IF(Data!$F49&lt;&gt;"",Scoring!$F$11)+IF(Data!$G49&lt;&gt;"",Scoring!$F$12)+IF(Data!$H49&lt;&gt;"",Scoring!$F$13)+IF(Data!$I49&lt;&gt;"",Scoring!$F$14)+IF(Data!$J49&lt;&gt;"",Scoring!$F$15)+IF(Data!$K49&lt;&gt;"",Scoring!$F$16)+IF(Data!$L49&lt;&gt;"",Scoring!$F$17)+IF(Data!$M49&lt;&gt;"",Scoring!$F$18)+IF(Data!$N49&lt;&gt;"",Scoring!$F$19)+IF(Data!$O49&lt;&gt;"",Scoring!$F$20)+IF(Data!$P49&lt;&gt;"",Scoring!$F$21)+IF(Data!$Q49&lt;&gt;"",Scoring!$F$22)+IF(Data!$R49&lt;&gt;"",Scoring!$F$23)+IF(Data!$S49&lt;&gt;"",Scoring!$F$24)+IF(Data!T49&lt;&gt;"",Scoring!$F$25)+IF(Data!$U49&lt;&gt;"",Scoring!$F$26)+IF(Data!$V49&lt;&gt;"",Scoring!$F$27)+IF(Data!$W49&lt;&gt;"",Scoring!$F$28)+IF(Data!$X49&lt;&gt;"",Scoring!$F$29)+IF(Data!$Y49&lt;&gt;"",Scoring!$F$30)+IF(Data!$Z49&lt;&gt;"",Scoring!$F$31)+IF(Data!$AA49&lt;&gt;"",Scoring!$F$32),"")</f>
        <v/>
      </c>
      <c r="AG49" s="105" t="str">
        <f>IF(AF49&lt;&gt;"",LOOKUP(AF49,Likelihoods!$A$7:$A$107,Likelihoods!D$7:D$107),"")</f>
        <v/>
      </c>
      <c r="AH49" s="108" t="str">
        <f>IF(AND(COUNTBLANK($B49:$E49)=3,COUNTBLANK($F49:$H49)=2,COUNTBLANK($I49:$J49)=1,COUNTBLANK($K49:$L49)=1,COUNTBLANK($M49:$N49)=1,COUNTBLANK($O49:$P49)=1,COUNTBLANK($Q49:$R49)=1,COUNTBLANK($S49:$T49)=1,COUNTBLANK($U49:$V49)=1,COUNTBLANK($W49:$AA49)=4),IF(Data!$B49&lt;&gt;"",Scoring!$G$7)+IF(Data!$C49&lt;&gt;"",Scoring!$G$8)+IF(Data!$D49&lt;&gt;"",Scoring!$G$9)+IF(Data!$E49&lt;&gt;"",Scoring!$G$10)+IF(Data!$F49&lt;&gt;"",Scoring!$G$11)+IF(Data!$G49&lt;&gt;"",Scoring!$G$12)+IF(Data!$H49&lt;&gt;"",Scoring!$G$13)+IF(Data!$I49&lt;&gt;"",Scoring!$G$14)+IF(Data!$J49&lt;&gt;"",Scoring!$G$15)+IF(Data!$K49&lt;&gt;"",Scoring!$G$16)+IF(Data!$L49&lt;&gt;"",Scoring!$G$17)+IF(Data!$M49&lt;&gt;"",Scoring!$G$18)+IF(Data!$N49&lt;&gt;"",Scoring!$G$19)+IF(Data!$O49&lt;&gt;"",Scoring!$G$20)+IF(Data!$P49&lt;&gt;"",Scoring!$G$21)+IF(Data!$Q49&lt;&gt;"",Scoring!$G$22)+IF(Data!$R49&lt;&gt;"",Scoring!$G$23)+IF(Data!$S49&lt;&gt;"",Scoring!$G$24)+IF(Data!T49&lt;&gt;"",Scoring!$G$25)+IF(Data!$U49&lt;&gt;"",Scoring!$G$26)+IF(Data!$V49&lt;&gt;"",Scoring!$G$27)+IF(Data!$W49&lt;&gt;"",Scoring!$G$28)+IF(Data!$X49&lt;&gt;"",Scoring!$G$29)+IF(Data!$Y49&lt;&gt;"",Scoring!$G$30)+IF(Data!$Z49&lt;&gt;"",Scoring!$G$31)+IF(Data!$AA49&lt;&gt;"",Scoring!$G$32),"")</f>
        <v/>
      </c>
      <c r="AI49" s="106" t="str">
        <f>IF(AH49&lt;&gt;"",LOOKUP(AH49,Likelihoods!$A$7:$A$107,Likelihoods!E$7:E$107),"")</f>
        <v/>
      </c>
      <c r="AJ49" s="104" t="str">
        <f>IF(AND(COUNTBLANK($B49:$E49)=3,COUNTBLANK($F49:$H49)=2,COUNTBLANK($I49:$J49)=1,COUNTBLANK($K49:$L49)=1,COUNTBLANK($M49:$N49)=1,COUNTBLANK($O49:$P49)=1,COUNTBLANK($Q49:$R49)=1,COUNTBLANK($S49:$T49)=1,COUNTBLANK($U49:$V49)=1,COUNTBLANK($W49:$AA49)=4),IF(Data!$B49&lt;&gt;"",Scoring!$H$7)+IF(Data!$C49&lt;&gt;"",Scoring!$H$8)+IF(Data!$D49&lt;&gt;"",Scoring!$H$9)+IF(Data!$E49&lt;&gt;"",Scoring!$H$10)+IF(Data!$F49&lt;&gt;"",Scoring!$H$11)+IF(Data!$G49&lt;&gt;"",Scoring!$H$12)+IF(Data!$H49&lt;&gt;"",Scoring!$H$13)+IF(Data!$I49&lt;&gt;"",Scoring!$H$14)+IF(Data!$J49&lt;&gt;"",Scoring!$H$15)+IF(Data!$K49&lt;&gt;"",Scoring!$H$16)+IF(Data!$L49&lt;&gt;"",Scoring!$H$17)+IF(Data!$M49&lt;&gt;"",Scoring!$H$18)+IF(Data!$N49&lt;&gt;"",Scoring!$H$19)+IF(Data!$O49&lt;&gt;"",Scoring!$H$20)+IF(Data!$P49&lt;&gt;"",Scoring!$H$21)+IF(Data!$Q49&lt;&gt;"",Scoring!$H$22)+IF(Data!$R49&lt;&gt;"",Scoring!$H$23)+IF(Data!$S49&lt;&gt;"",Scoring!$H$24)+IF(Data!T49&lt;&gt;"",Scoring!$H$25)+IF(Data!$U49&lt;&gt;"",Scoring!$H$26)+IF(Data!$V49&lt;&gt;"",Scoring!$H$27)+IF(Data!$W49&lt;&gt;"",Scoring!$H$28)+IF(Data!$X49&lt;&gt;"",Scoring!$H$29)+IF(Data!$Y49&lt;&gt;"",Scoring!$H$30)+IF(Data!$Z49&lt;&gt;"",Scoring!$H$31)+IF(Data!$AA49&lt;&gt;"",Scoring!$H$32),"")</f>
        <v/>
      </c>
      <c r="AK49" s="105" t="str">
        <f>IF(AJ49&lt;&gt;"",LOOKUP(AJ49,Likelihoods!$A$7:$A$107,Likelihoods!F$7:F$107),"")</f>
        <v/>
      </c>
      <c r="AL49" s="102" t="str">
        <f>IF(AND(COUNTBLANK($B49:$E49)=3,COUNTBLANK($F49:$H49)=2,COUNTBLANK($I49:$J49)=1,COUNTBLANK($K49:$L49)=1,COUNTBLANK($M49:$N49)=1,COUNTBLANK($O49:$P49)=1,COUNTBLANK($Q49:$R49)=1,COUNTBLANK($S49:$T49)=1,COUNTBLANK($U49:$V49)=1,COUNTBLANK($W49:$AA49)=4),IF(Data!$B49&lt;&gt;"",Scoring!$I$7)+IF(Data!$C49&lt;&gt;"",Scoring!$I$8)+IF(Data!$D49&lt;&gt;"",Scoring!$I$9)+IF(Data!$E49&lt;&gt;"",Scoring!$I$10)+IF(Data!$F49&lt;&gt;"",Scoring!$I$11)+IF(Data!$G49&lt;&gt;"",Scoring!$I$12)+IF(Data!$H49&lt;&gt;"",Scoring!$I$13)+IF(Data!$I49&lt;&gt;"",Scoring!$I$14)+IF(Data!$J49&lt;&gt;"",Scoring!$I$15)+IF(Data!$K49&lt;&gt;"",Scoring!$I$16)+IF(Data!$L49&lt;&gt;"",Scoring!$I$17)+IF(Data!$M49&lt;&gt;"",Scoring!$I$18)+IF(Data!$N49&lt;&gt;"",Scoring!$I$19)+IF(Data!$O49&lt;&gt;"",Scoring!$I$20)+IF(Data!$P49&lt;&gt;"",Scoring!$I$21)+IF(Data!$Q49&lt;&gt;"",Scoring!$I$22)+IF(Data!$R49&lt;&gt;"",Scoring!$I$23)+IF(Data!$S49&lt;&gt;"",Scoring!$I$24)+IF(Data!T49&lt;&gt;"",Scoring!$I$25)+IF(Data!$U49&lt;&gt;"",Scoring!$I$26)+IF(Data!$V49&lt;&gt;"",Scoring!$I$27)+IF(Data!$W49&lt;&gt;"",Scoring!$I$28)+IF(Data!$X49&lt;&gt;"",Scoring!$I$29)+IF(Data!$Y49&lt;&gt;"",Scoring!$I$30)+IF(Data!$Z49&lt;&gt;"",Scoring!$I$31)+IF(Data!$AA49&lt;&gt;"",Scoring!$I$32),"")</f>
        <v/>
      </c>
      <c r="AM49" s="107" t="str">
        <f>IF(AL49&lt;&gt;"",LOOKUP(AL49,Likelihoods!$A$7:$A$107,Likelihoods!G$7:G$107),"")</f>
        <v/>
      </c>
      <c r="AN49" s="281" t="str">
        <f>IF(AND(COUNTBLANK($B49:$E49)=3,COUNTBLANK($F49:$H49)=2,COUNTBLANK($I49:$J49)=1,COUNTBLANK($K49:$L49)=1,COUNTBLANK($M49:$N49)=1,COUNTBLANK($O49:$P49)=1,COUNTBLANK($Q49:$R49)=1,COUNTBLANK($S49:$T49)=1,COUNTBLANK($U49:$V49)=1,COUNTBLANK($W49:$AA49)=4),IF(Data!$B49&lt;&gt;"",Scoring!$J$7)+IF(Data!$C49&lt;&gt;"",Scoring!$J$8)+IF(Data!$D49&lt;&gt;"",Scoring!$J$9)+IF(Data!$E49&lt;&gt;"",Scoring!$J$10)+IF(Data!$F49&lt;&gt;"",Scoring!$J$11)+IF(Data!$G49&lt;&gt;"",Scoring!$J$12)+IF(Data!$H49&lt;&gt;"",Scoring!$J$13)+IF(Data!$I49&lt;&gt;"",Scoring!$J$14)+IF(Data!$J49&lt;&gt;"",Scoring!$J$15)+IF(Data!$K49&lt;&gt;"",Scoring!$J$16)+IF(Data!$L49&lt;&gt;"",Scoring!$J$17)+IF(Data!$M49&lt;&gt;"",Scoring!$J$18)+IF(Data!$N49&lt;&gt;"",Scoring!$J$19)+IF(Data!$O49&lt;&gt;"",Scoring!$J$20)+IF(Data!$P49&lt;&gt;"",Scoring!$J$21)+IF(Data!$Q49&lt;&gt;"",Scoring!$J$22)+IF(Data!$R49&lt;&gt;"",Scoring!$J$23)+IF(Data!$S49&lt;&gt;"",Scoring!$J$24)+IF(Data!AF49&lt;&gt;"",Scoring!$J$25)+IF(Data!$U49&lt;&gt;"",Scoring!$J$26)+IF(Data!$V49&lt;&gt;"",Scoring!$J$27)+IF(Data!$W49&lt;&gt;"",Scoring!$J$28)+IF(Data!$X49&lt;&gt;"",Scoring!$J$29)+IF(Data!$Y49&lt;&gt;"",Scoring!$J$30)+IF(Data!$Z49&lt;&gt;"",Scoring!$J$31)+IF(Data!$AA49&lt;&gt;"",Scoring!$J$32),"")</f>
        <v/>
      </c>
      <c r="AO49" s="276" t="str">
        <f>IF(AN49&lt;&gt;"",LOOKUP(AN49,Likelihoods!$A$7:$A$107,Likelihoods!H$7:H$107),"")</f>
        <v/>
      </c>
      <c r="AP49" s="264" t="str">
        <f>IF(AND(COUNTBLANK($B49:$E49)=3,COUNTBLANK($F49:$H49)=2,COUNTBLANK($I49:$J49)=1,COUNTBLANK($K49:$L49)=1,COUNTBLANK($M49:$N49)=1,COUNTBLANK($O49:$P49)=1,COUNTBLANK($Q49:$R49)=1,COUNTBLANK($S49:$T49)=1,COUNTBLANK($U49:$V49)=1,COUNTBLANK($W49:$AA49)=4),IF(Data!$B49&lt;&gt;"",Scoring!$K$7)+IF(Data!$C49&lt;&gt;"",Scoring!$K$8)+IF(Data!$D49&lt;&gt;"",Scoring!$K$9)+IF(Data!$E49&lt;&gt;"",Scoring!$K$10)+IF(Data!$F49&lt;&gt;"",Scoring!$K$11)+IF(Data!$G49&lt;&gt;"",Scoring!$K$12)+IF(Data!$H49&lt;&gt;"",Scoring!$K$13)+IF(Data!$I49&lt;&gt;"",Scoring!$K$14)+IF(Data!$J49&lt;&gt;"",Scoring!$K$15)+IF(Data!$K49&lt;&gt;"",Scoring!$K$16)+IF(Data!$L49&lt;&gt;"",Scoring!$K$17)+IF(Data!$M49&lt;&gt;"",Scoring!$K$18)+IF(Data!$N49&lt;&gt;"",Scoring!$K$19)+IF(Data!$O49&lt;&gt;"",Scoring!$K$20)+IF(Data!$P49&lt;&gt;"",Scoring!$K$21)+IF(Data!$Q49&lt;&gt;"",Scoring!$K$22)+IF(Data!$R49&lt;&gt;"",Scoring!$K$23)+IF(Data!$S49&lt;&gt;"",Scoring!$K$24)+IF(Data!AH49&lt;&gt;"",Scoring!$K$25)+IF(Data!$U49&lt;&gt;"",Scoring!$K$26)+IF(Data!$V49&lt;&gt;"",Scoring!$K$27)+IF(Data!$W49&lt;&gt;"",Scoring!$K$28)+IF(Data!$X49&lt;&gt;"",Scoring!$K$29)+IF(Data!$Y49&lt;&gt;"",Scoring!$K$30)+IF(Data!$Z49&lt;&gt;"",Scoring!$K$31)+IF(Data!$AA49&lt;&gt;"",Scoring!$K$32),"")</f>
        <v/>
      </c>
      <c r="AQ49" s="107" t="str">
        <f>IF(AP49&lt;&gt;"",LOOKUP(AP49,Likelihoods!$A$7:$A$107,Likelihoods!I$7:I$107),"")</f>
        <v/>
      </c>
      <c r="AR49" s="281" t="str">
        <f>IF(AND(COUNTBLANK($B49:$E49)=3,COUNTBLANK($F49:$H49)=2,COUNTBLANK($I49:$J49)=1,COUNTBLANK($K49:$L49)=1,COUNTBLANK($M49:$N49)=1,COUNTBLANK($O49:$P49)=1,COUNTBLANK($Q49:$R49)=1,COUNTBLANK($S49:$T49)=1,COUNTBLANK($U49:$V49)=1,COUNTBLANK($W49:$AA49)=4),IF(Data!$B49&lt;&gt;"",Scoring!$L$7)+IF(Data!$C49&lt;&gt;"",Scoring!$L$8)+IF(Data!$D49&lt;&gt;"",Scoring!$L$9)+IF(Data!$E49&lt;&gt;"",Scoring!$L$10)+IF(Data!$F49&lt;&gt;"",Scoring!$L$11)+IF(Data!$G49&lt;&gt;"",Scoring!$L$12)+IF(Data!$H49&lt;&gt;"",Scoring!$L$13)+IF(Data!$I49&lt;&gt;"",Scoring!$L$14)+IF(Data!$J49&lt;&gt;"",Scoring!$L$15)+IF(Data!$K49&lt;&gt;"",Scoring!$L$16)+IF(Data!$L49&lt;&gt;"",Scoring!$L$17)+IF(Data!$M49&lt;&gt;"",Scoring!$L$18)+IF(Data!$N49&lt;&gt;"",Scoring!$L$19)+IF(Data!$O49&lt;&gt;"",Scoring!$L$20)+IF(Data!$P49&lt;&gt;"",Scoring!$L$21)+IF(Data!$Q49&lt;&gt;"",Scoring!$L$22)+IF(Data!$R49&lt;&gt;"",Scoring!$L$23)+IF(Data!$S49&lt;&gt;"",Scoring!$L$24)+IF(Data!AJ49&lt;&gt;"",Scoring!$L$25)+IF(Data!$U49&lt;&gt;"",Scoring!$L$26)+IF(Data!$V49&lt;&gt;"",Scoring!$L$27)+IF(Data!$W49&lt;&gt;"",Scoring!$L$28)+IF(Data!$X49&lt;&gt;"",Scoring!$L$29)+IF(Data!$Y49&lt;&gt;"",Scoring!$L$30)+IF(Data!$Z49&lt;&gt;"",Scoring!$L$31)+IF(Data!$AA49&lt;&gt;"",Scoring!$L$32),"")</f>
        <v/>
      </c>
      <c r="AS49" s="105" t="str">
        <f>IF(AR49&lt;&gt;"",LOOKUP(AR49,Likelihoods!$A$7:$A$107,Likelihoods!J$7:J$107),"")</f>
        <v/>
      </c>
      <c r="AT49" s="108" t="str">
        <f>IF(AND(COUNTBLANK($B49:$E49)=3,COUNTBLANK($F49:$H49)=2,COUNTBLANK($I49:$J49)=1,COUNTBLANK($K49:$L49)=1,COUNTBLANK($M49:$N49)=1,COUNTBLANK($O49:$P49)=1,COUNTBLANK($Q49:$R49)=1,COUNTBLANK($S49:$T49)=1,COUNTBLANK($U49:$V49)=1,COUNTBLANK($W49:$AA49)=4),IF(Data!$B49&lt;&gt;"",Scoring!$M$7)+IF(Data!$C49&lt;&gt;"",Scoring!$M$8)+IF(Data!$D49&lt;&gt;"",Scoring!$M$9)+IF(Data!$E49&lt;&gt;"",Scoring!$M$10)+IF(Data!$F49&lt;&gt;"",Scoring!$M$11)+IF(Data!$G49&lt;&gt;"",Scoring!$M$12)+IF(Data!$H49&lt;&gt;"",Scoring!$M$13)+IF(Data!$I49&lt;&gt;"",Scoring!$M$14)+IF(Data!$J49&lt;&gt;"",Scoring!$M$15)+IF(Data!$K49&lt;&gt;"",Scoring!$M$16)+IF(Data!$L49&lt;&gt;"",Scoring!$M$17)+IF(Data!$M49&lt;&gt;"",Scoring!$M$18)+IF(Data!$N49&lt;&gt;"",Scoring!$M$19)+IF(Data!$O49&lt;&gt;"",Scoring!$M$20)+IF(Data!$P49&lt;&gt;"",Scoring!$M$21)+IF(Data!$Q49&lt;&gt;"",Scoring!$M$22)+IF(Data!$R49&lt;&gt;"",Scoring!$M$23)+IF(Data!$S49&lt;&gt;"",Scoring!$M$24)+IF(Data!T49&lt;&gt;"",Scoring!$M$25)+IF(Data!$U49&lt;&gt;"",Scoring!$M$26)+IF(Data!$V49&lt;&gt;"",Scoring!$M$27)+IF(Data!$W49&lt;&gt;"",Scoring!$M$28)+IF(Data!$X49&lt;&gt;"",Scoring!$M$29)+IF(Data!$Y49&lt;&gt;"",Scoring!$M$30)+IF(Data!$Z49&lt;&gt;"",Scoring!$M$31)+IF(Data!$AA49&lt;&gt;"",Scoring!$M$32),"")</f>
        <v/>
      </c>
      <c r="AU49" s="105" t="str">
        <f>IF(AT49&lt;&gt;"",LOOKUP(AT49,Likelihoods!$A$7:$A$107,Likelihoods!K$7:K$107),"")</f>
        <v/>
      </c>
      <c r="AV49" s="108" t="str">
        <f>IF(AND(COUNTBLANK($B49:$E49)=3,COUNTBLANK($F49:$H49)=2,COUNTBLANK($I49:$J49)=1,COUNTBLANK($K49:$L49)=1,COUNTBLANK($M49:$N49)=1,COUNTBLANK($O49:$P49)=1,COUNTBLANK($Q49:$R49)=1,COUNTBLANK($S49:$T49)=1,COUNTBLANK($U49:$V49)=1,COUNTBLANK($W49:$AA49)=4),IF(Data!$B49&lt;&gt;"",Scoring!$N$7)+IF(Data!$C49&lt;&gt;"",Scoring!$N$8)+IF(Data!$D49&lt;&gt;"",Scoring!$N$9)+IF(Data!$E49&lt;&gt;"",Scoring!$N$10)+IF(Data!$F49&lt;&gt;"",Scoring!$N$11)+IF(Data!$G49&lt;&gt;"",Scoring!$N$12)+IF(Data!$H49&lt;&gt;"",Scoring!$N$13)+IF(Data!$I49&lt;&gt;"",Scoring!$N$14)+IF(Data!$J49&lt;&gt;"",Scoring!$N$15)+IF(Data!$K49&lt;&gt;"",Scoring!$N$16)+IF(Data!$L49&lt;&gt;"",Scoring!$N$17)+IF(Data!$M49&lt;&gt;"",Scoring!$N$18)+IF(Data!$N49&lt;&gt;"",Scoring!$N$19)+IF(Data!$O49&lt;&gt;"",Scoring!$N$20)+IF(Data!$P49&lt;&gt;"",Scoring!$N$21)+IF(Data!$Q49&lt;&gt;"",Scoring!$N$22)+IF(Data!$R49&lt;&gt;"",Scoring!$N$23)+IF(Data!$S49&lt;&gt;"",Scoring!$N$24)+IF(Data!T49&lt;&gt;"",Scoring!$N$25)+IF(Data!$U49&lt;&gt;"",Scoring!$N$26)+IF(Data!$V49&lt;&gt;"",Scoring!$N$27)+IF(Data!$W49&lt;&gt;"",Scoring!$N$28)+IF(Data!$X49&lt;&gt;"",Scoring!$N$29)+IF(Data!$Y49&lt;&gt;"",Scoring!$N$30)+IF(Data!$Z49&lt;&gt;"",Scoring!$N$31)+IF(Data!$AA49&lt;&gt;"",Scoring!$N$32),"")</f>
        <v/>
      </c>
      <c r="AW49" s="106" t="str">
        <f>IF(AV49&lt;&gt;"",LOOKUP(AV49,Likelihoods!$A$7:$A$107,Likelihoods!L$7:L$107),"")</f>
        <v/>
      </c>
      <c r="AX49" s="104" t="str">
        <f>IF(AND(COUNTBLANK($B49:$E49)=3,COUNTBLANK($F49:$H49)=2,COUNTBLANK($I49:$J49)=1,COUNTBLANK($K49:$L49)=1,COUNTBLANK($M49:$N49)=1,COUNTBLANK($O49:$P49)=1,COUNTBLANK($Q49:$R49)=1,COUNTBLANK($S49:$T49)=1,COUNTBLANK($U49:$V49)=1,COUNTBLANK($W49:$AA49)=4),IF(Data!$B49&lt;&gt;"",Scoring!$O$7)+IF(Data!$C49&lt;&gt;"",Scoring!$O$8)+IF(Data!$D49&lt;&gt;"",Scoring!$O$9)+IF(Data!$E49&lt;&gt;"",Scoring!$O$10)+IF(Data!$F49&lt;&gt;"",Scoring!$O$11)+IF(Data!$G49&lt;&gt;"",Scoring!$O$12)+IF(Data!$H49&lt;&gt;"",Scoring!$O$13)+IF(Data!$I49&lt;&gt;"",Scoring!$O$14)+IF(Data!$J49&lt;&gt;"",Scoring!$O$15)+IF(Data!$K49&lt;&gt;"",Scoring!$O$16)+IF(Data!$L49&lt;&gt;"",Scoring!$O$17)+IF(Data!$M49&lt;&gt;"",Scoring!$O$18)+IF(Data!$N49&lt;&gt;"",Scoring!$O$19)+IF(Data!$O49&lt;&gt;"",Scoring!$O$20)+IF(Data!$P49&lt;&gt;"",Scoring!$O$21)+IF(Data!$Q49&lt;&gt;"",Scoring!$O$22)+IF(Data!$R49&lt;&gt;"",Scoring!$O$23)+IF(Data!$S49&lt;&gt;"",Scoring!$O$24)+IF(Data!T49&lt;&gt;"",Scoring!$O$25)+IF(Data!$U49&lt;&gt;"",Scoring!$O$26)+IF(Data!$V49&lt;&gt;"",Scoring!$O$27)+IF(Data!$W49&lt;&gt;"",Scoring!$O$28)+IF(Data!$X49&lt;&gt;"",Scoring!$O$29)+IF(Data!$Y49&lt;&gt;"",Scoring!$O$30)+IF(Data!$Z49&lt;&gt;"",Scoring!$O$31)+IF(Data!$AA49&lt;&gt;"",Scoring!$O$32),"")</f>
        <v/>
      </c>
      <c r="AY49" s="107" t="str">
        <f>IF(AX49&lt;&gt;"",LOOKUP(AX49,Likelihoods!$A$7:$A$107,Likelihoods!M$7:M$107),"")</f>
        <v/>
      </c>
      <c r="AZ49" s="108" t="str">
        <f>IF(AND(COUNTBLANK($B49:$E49)=3,COUNTBLANK($F49:$H49)=2,COUNTBLANK($I49:$J49)=1,COUNTBLANK($K49:$L49)=1,COUNTBLANK($M49:$N49)=1,COUNTBLANK($O49:$P49)=1,COUNTBLANK($Q49:$R49)=1,COUNTBLANK($S49:$T49)=1,COUNTBLANK($U49:$V49)=1,COUNTBLANK($W49:$AA49)=4),IF(Data!$B49&lt;&gt;"",Scoring!$P$7)+IF(Data!$C49&lt;&gt;"",Scoring!$P$8)+IF(Data!$D49&lt;&gt;"",Scoring!$P$9)+IF(Data!$E49&lt;&gt;"",Scoring!$P$10)+IF(Data!$F49&lt;&gt;"",Scoring!$P$11)+IF(Data!$G49&lt;&gt;"",Scoring!$P$12)+IF(Data!$H49&lt;&gt;"",Scoring!$P$13)+IF(Data!$I49&lt;&gt;"",Scoring!$P$14)+IF(Data!$J49&lt;&gt;"",Scoring!$P$15)+IF(Data!$K49&lt;&gt;"",Scoring!$P$16)+IF(Data!$L49&lt;&gt;"",Scoring!$P$17)+IF(Data!$M49&lt;&gt;"",Scoring!$P$18)+IF(Data!$N49&lt;&gt;"",Scoring!$P$19)+IF(Data!$O49&lt;&gt;"",Scoring!$P$20)+IF(Data!$P49&lt;&gt;"",Scoring!$P$21)+IF(Data!$Q49&lt;&gt;"",Scoring!$P$22)+IF(Data!$R49&lt;&gt;"",Scoring!$P$23)+IF(Data!$S49&lt;&gt;"",Scoring!$P$24)+IF(Data!T49&lt;&gt;"",Scoring!$P$25)+IF(Data!$U49&lt;&gt;"",Scoring!$P$26)+IF(Data!$V49&lt;&gt;"",Scoring!$P$27)+IF(Data!$W49&lt;&gt;"",Scoring!$P$28)+IF(Data!$X49&lt;&gt;"",Scoring!$P$29)+IF(Data!$Y49&lt;&gt;"",Scoring!$P$30)+IF(Data!$Z49&lt;&gt;"",Scoring!$P$31)+IF(Data!$AA49&lt;&gt;"",Scoring!$P$32),"")</f>
        <v/>
      </c>
      <c r="BA49" s="105" t="str">
        <f>IF(AZ49&lt;&gt;"",LOOKUP(AZ49,Likelihoods!$A$7:$A$107,Likelihoods!N$7:N$107),"")</f>
        <v/>
      </c>
      <c r="BB49" s="102" t="str">
        <f>IF(AND(COUNTBLANK($B49:$E49)=3,COUNTBLANK($F49:$H49)=2,COUNTBLANK($I49:$J49)=1,COUNTBLANK($K49:$L49)=1,COUNTBLANK($M49:$N49)=1,COUNTBLANK($O49:$P49)=1,COUNTBLANK($Q49:$R49)=1,COUNTBLANK($S49:$T49)=1,COUNTBLANK($U49:$V49)=1,COUNTBLANK($W49:$AA49)=4),IF(Data!$B49&lt;&gt;"",Scoring!$Q$7)+IF(Data!$C49&lt;&gt;"",Scoring!$Q$8)+IF(Data!$D49&lt;&gt;"",Scoring!$Q$9)+IF(Data!$E49&lt;&gt;"",Scoring!$Q$10)+IF(Data!$F49&lt;&gt;"",Scoring!$Q$11)+IF(Data!$G49&lt;&gt;"",Scoring!$Q$12)+IF(Data!$H49&lt;&gt;"",Scoring!$Q$13)+IF(Data!$I49&lt;&gt;"",Scoring!$Q$14)+IF(Data!$J49&lt;&gt;"",Scoring!$Q$15)+IF(Data!$K49&lt;&gt;"",Scoring!$Q$16)+IF(Data!$L49&lt;&gt;"",Scoring!$Q$17)+IF(Data!$M49&lt;&gt;"",Scoring!$Q$18)+IF(Data!$N49&lt;&gt;"",Scoring!$Q$19)+IF(Data!$O49&lt;&gt;"",Scoring!$Q$20)+IF(Data!$P49&lt;&gt;"",Scoring!$Q$21)+IF(Data!$Q49&lt;&gt;"",Scoring!$Q$22)+IF(Data!$R49&lt;&gt;"",Scoring!$Q$23)+IF(Data!$S49&lt;&gt;"",Scoring!$Q$24)+IF(Data!T49&lt;&gt;"",Scoring!$Q$25)+IF(Data!$U49&lt;&gt;"",Scoring!$Q$26)+IF(Data!$V49&lt;&gt;"",Scoring!$Q$27)+IF(Data!$W49&lt;&gt;"",Scoring!$Q$28)+IF(Data!$X49&lt;&gt;"",Scoring!$Q$29)+IF(Data!$Y49&lt;&gt;"",Scoring!$Q$30)+IF(Data!$Z49&lt;&gt;"",Scoring!$Q$31)+IF(Data!$AA49&lt;&gt;"",Scoring!$Q$32),"")</f>
        <v/>
      </c>
      <c r="BC49" s="107" t="str">
        <f>IF(BB49&lt;&gt;"",LOOKUP(BB49,Likelihoods!$A$7:$A$107,Likelihoods!O$7:O$107),"")</f>
        <v/>
      </c>
      <c r="BD49" s="104" t="str">
        <f>IF(AND(COUNTBLANK($B49:$E49)=3,COUNTBLANK($F49:$H49)=2,COUNTBLANK($I49:$J49)=1,COUNTBLANK($K49:$L49)=1,COUNTBLANK($M49:$N49)=1,COUNTBLANK($O49:$P49)=1,COUNTBLANK($Q49:$R49)=1,COUNTBLANK($S49:$T49)=1,COUNTBLANK($U49:$V49)=1,COUNTBLANK($W49:$AA49)=4),IF(Data!$B49&lt;&gt;"",Scoring!$R$7)+IF(Data!$C49&lt;&gt;"",Scoring!$R$8)+IF(Data!$D49&lt;&gt;"",Scoring!$R$9)+IF(Data!$E49&lt;&gt;"",Scoring!$R$10)+IF(Data!$F49&lt;&gt;"",Scoring!$R$11)+IF(Data!$G49&lt;&gt;"",Scoring!$R$12)+IF(Data!$H49&lt;&gt;"",Scoring!$R$13)+IF(Data!$I49&lt;&gt;"",Scoring!$R$14)+IF(Data!$J49&lt;&gt;"",Scoring!$R$15)+IF(Data!$K49&lt;&gt;"",Scoring!$R$16)+IF(Data!$L49&lt;&gt;"",Scoring!$R$17)+IF(Data!$M49&lt;&gt;"",Scoring!$R$18)+IF(Data!$N49&lt;&gt;"",Scoring!$R$19)+IF(Data!$O49&lt;&gt;"",Scoring!$R$20)+IF(Data!$P49&lt;&gt;"",Scoring!$R$21)+IF(Data!$Q49&lt;&gt;"",Scoring!$R$22)+IF(Data!$R49&lt;&gt;"",Scoring!$R$23)+IF(Data!$S49&lt;&gt;"",Scoring!$R$24)+IF(Data!T49&lt;&gt;"",Scoring!$R$25)+IF(Data!$U49&lt;&gt;"",Scoring!$R$26)+IF(Data!$V49&lt;&gt;"",Scoring!$R$27)+IF(Data!$W49&lt;&gt;"",Scoring!$R$28)+IF(Data!$X49&lt;&gt;"",Scoring!$R$29)+IF(Data!$Y49&lt;&gt;"",Scoring!$R$30)+IF(Data!$Z49&lt;&gt;"",Scoring!$R$31)+IF(Data!$AA49&lt;&gt;"",Scoring!$R$32),"")</f>
        <v/>
      </c>
      <c r="BE49" s="105" t="str">
        <f>IF(BD49&lt;&gt;"",LOOKUP(BD49,Likelihoods!$A$7:$A$107,Likelihoods!P$7:P$107),"")</f>
        <v/>
      </c>
      <c r="BF49" s="102" t="str">
        <f>IF(AND(COUNTBLANK($B49:$E49)=3,COUNTBLANK($F49:$H49)=2,COUNTBLANK($I49:$J49)=1,COUNTBLANK($K49:$L49)=1,COUNTBLANK($M49:$N49)=1,COUNTBLANK($O49:$P49)=1,COUNTBLANK($Q49:$R49)=1,COUNTBLANK($S49:$T49)=1,COUNTBLANK($U49:$V49)=1,COUNTBLANK($W49:$AA49)=4),IF(Data!$B49&lt;&gt;"",Scoring!$S$7)+IF(Data!$C49&lt;&gt;"",Scoring!$S$8)+IF(Data!$D49&lt;&gt;"",Scoring!$S$9)+IF(Data!$E49&lt;&gt;"",Scoring!$S$10)+IF(Data!$F49&lt;&gt;"",Scoring!$S$11)+IF(Data!$G49&lt;&gt;"",Scoring!$S$12)+IF(Data!$H49&lt;&gt;"",Scoring!$S$13)+IF(Data!$I49&lt;&gt;"",Scoring!$S$14)+IF(Data!$J49&lt;&gt;"",Scoring!$S$15)+IF(Data!$K49&lt;&gt;"",Scoring!$S$16)+IF(Data!$L49&lt;&gt;"",Scoring!$S$17)+IF(Data!$M49&lt;&gt;"",Scoring!$S$18)+IF(Data!$N49&lt;&gt;"",Scoring!$S$19)+IF(Data!$O49&lt;&gt;"",Scoring!$S$20)+IF(Data!$P49&lt;&gt;"",Scoring!$S$21)+IF(Data!$Q49&lt;&gt;"",Scoring!$S$22)+IF(Data!$R49&lt;&gt;"",Scoring!$S$23)+IF(Data!$S49&lt;&gt;"",Scoring!$S$24)+IF(Data!T49&lt;&gt;"",Scoring!$S$25)+IF(Data!$U49&lt;&gt;"",Scoring!$S$26)+IF(Data!$V49&lt;&gt;"",Scoring!$S$27)+IF(Data!$W49&lt;&gt;"",Scoring!$S$28)+IF(Data!$X49&lt;&gt;"",Scoring!$S$29)+IF(Data!$Y49&lt;&gt;"",Scoring!$S$30)+IF(Data!$Z49&lt;&gt;"",Scoring!$S$31)+IF(Data!$AA49&lt;&gt;"",Scoring!$S$32),"")</f>
        <v/>
      </c>
      <c r="BG49" s="107" t="str">
        <f>IF(BF49&lt;&gt;"",LOOKUP(BF49,Likelihoods!$A$7:$A$107,Likelihoods!Q$7:Q$107),"")</f>
        <v/>
      </c>
      <c r="BH49" s="108" t="str">
        <f>IF(AND(COUNTBLANK($B49:$E49)=3,COUNTBLANK($F49:$H49)=2,COUNTBLANK($I49:$J49)=1,COUNTBLANK($K49:$L49)=1,COUNTBLANK($M49:$N49)=1,COUNTBLANK($O49:$P49)=1,COUNTBLANK($Q49:$R49)=1,COUNTBLANK($S49:$T49)=1,COUNTBLANK($U49:$V49)=1,COUNTBLANK($W49:$AA49)=4),IF(Data!$B49&lt;&gt;"",Scoring!$T$7)+IF(Data!$C49&lt;&gt;"",Scoring!$T$8)+IF(Data!$D49&lt;&gt;"",Scoring!$T$9)+IF(Data!$E49&lt;&gt;"",Scoring!$T$10)+IF(Data!$F49&lt;&gt;"",Scoring!$T$11)+IF(Data!$G49&lt;&gt;"",Scoring!$T$12)+IF(Data!$H49&lt;&gt;"",Scoring!$T$13)+IF(Data!$I49&lt;&gt;"",Scoring!$T$14)+IF(Data!$J49&lt;&gt;"",Scoring!$T$15)+IF(Data!$K49&lt;&gt;"",Scoring!$T$16)+IF(Data!$L49&lt;&gt;"",Scoring!$T$17)+IF(Data!$M49&lt;&gt;"",Scoring!$T$18)+IF(Data!$N49&lt;&gt;"",Scoring!$T$19)+IF(Data!$O49&lt;&gt;"",Scoring!$T$20)+IF(Data!$P49&lt;&gt;"",Scoring!$T$21)+IF(Data!$Q49&lt;&gt;"",Scoring!$T$22)+IF(Data!$R49&lt;&gt;"",Scoring!$T$23)+IF(Data!$S49&lt;&gt;"",Scoring!$T$24)+IF(Data!T49&lt;&gt;"",Scoring!$T$25)+IF(Data!$U49&lt;&gt;"",Scoring!$T$26)+IF(Data!$V49&lt;&gt;"",Scoring!$T$27)+IF(Data!$W49&lt;&gt;"",Scoring!$T$28)+IF(Data!$X49&lt;&gt;"",Scoring!$T$29)+IF(Data!$Y49&lt;&gt;"",Scoring!$T$30)+IF(Data!$Z49&lt;&gt;"",Scoring!$T$31)+IF(Data!$AA49&lt;&gt;"",Scoring!$T$32),"")</f>
        <v/>
      </c>
      <c r="BI49" s="105" t="str">
        <f>IF(BH49&lt;&gt;"",LOOKUP(BH49,Likelihoods!$A$7:$A$107,Likelihoods!R$7:R$107),"")</f>
        <v/>
      </c>
      <c r="BJ49" s="108" t="str">
        <f>IF(AND(COUNTBLANK($B49:$E49)=3,COUNTBLANK($F49:$H49)=2,COUNTBLANK($I49:$J49)=1,COUNTBLANK($K49:$L49)=1,COUNTBLANK($M49:$N49)=1,COUNTBLANK($O49:$P49)=1,COUNTBLANK($Q49:$R49)=1,COUNTBLANK($S49:$T49)=1,COUNTBLANK($U49:$V49)=1,COUNTBLANK($W49:$AA49)=4),IF(Data!$B49&lt;&gt;"",Scoring!$U$7)+IF(Data!$C49&lt;&gt;"",Scoring!$U$8)+IF(Data!$D49&lt;&gt;"",Scoring!$U$9)+IF(Data!$E49&lt;&gt;"",Scoring!$U$10)+IF(Data!$F49&lt;&gt;"",Scoring!$U$11)+IF(Data!$G49&lt;&gt;"",Scoring!$U$12)+IF(Data!$H49&lt;&gt;"",Scoring!$U$13)+IF(Data!$I49&lt;&gt;"",Scoring!$U$14)+IF(Data!$J49&lt;&gt;"",Scoring!$U$15)+IF(Data!$K49&lt;&gt;"",Scoring!$U$16)+IF(Data!$L49&lt;&gt;"",Scoring!$U$17)+IF(Data!$M49&lt;&gt;"",Scoring!$U$18)+IF(Data!$N49&lt;&gt;"",Scoring!$U$19)+IF(Data!$O49&lt;&gt;"",Scoring!$U$20)+IF(Data!$P49&lt;&gt;"",Scoring!$U$21)+IF(Data!$Q49&lt;&gt;"",Scoring!$U$22)+IF(Data!$R49&lt;&gt;"",Scoring!$U$23)+IF(Data!$S49&lt;&gt;"",Scoring!$U$24)+IF(Data!T49&lt;&gt;"",Scoring!$U$25)+IF(Data!$U49&lt;&gt;"",Scoring!$U$26)+IF(Data!$V49&lt;&gt;"",Scoring!$U$27)+IF(Data!$W49&lt;&gt;"",Scoring!$U$28)+IF(Data!$X49&lt;&gt;"",Scoring!$U$29)+IF(Data!$Y49&lt;&gt;"",Scoring!$U$30)+IF(Data!$Z49&lt;&gt;"",Scoring!$U$31)+IF(Data!$AA49&lt;&gt;"",Scoring!$U$32),"")</f>
        <v/>
      </c>
      <c r="BK49" s="106" t="str">
        <f>IF(BJ49&lt;&gt;"",LOOKUP(BJ49,Likelihoods!$A$7:$A$107,Likelihoods!S$7:S$107),"")</f>
        <v/>
      </c>
      <c r="BL49" s="8"/>
      <c r="BM49" s="8"/>
      <c r="BN49" s="8"/>
      <c r="BO49" s="8"/>
      <c r="BP49" s="8"/>
      <c r="BQ49" s="8"/>
      <c r="BR49" s="8"/>
      <c r="BS49" s="8"/>
      <c r="BT49" s="8"/>
      <c r="BU49" s="8"/>
      <c r="BV49" s="8"/>
      <c r="BW49" s="8"/>
      <c r="BX49" s="8"/>
      <c r="BY49" s="8"/>
    </row>
    <row r="50" spans="1:77" ht="14.25" x14ac:dyDescent="0.2">
      <c r="A50" s="68"/>
      <c r="B50" s="101"/>
      <c r="C50" s="102"/>
      <c r="D50" s="102"/>
      <c r="E50" s="102"/>
      <c r="F50" s="101"/>
      <c r="G50" s="102"/>
      <c r="H50" s="103"/>
      <c r="I50" s="102"/>
      <c r="J50" s="102"/>
      <c r="K50" s="101"/>
      <c r="L50" s="103"/>
      <c r="M50" s="102"/>
      <c r="N50" s="103"/>
      <c r="O50" s="101"/>
      <c r="P50" s="103"/>
      <c r="Q50" s="102"/>
      <c r="R50" s="102"/>
      <c r="S50" s="101"/>
      <c r="T50" s="103"/>
      <c r="U50" s="101"/>
      <c r="V50" s="103"/>
      <c r="W50" s="102"/>
      <c r="X50" s="102"/>
      <c r="Y50" s="102"/>
      <c r="Z50" s="102"/>
      <c r="AA50" s="102"/>
      <c r="AB50" s="104" t="str">
        <f>IF(AND(COUNTBLANK($B50:$E50)=3,COUNTBLANK($F50:$H50)=2,COUNTBLANK($I50:$J50)=1,COUNTBLANK($K50:$L50)=1,COUNTBLANK($M50:$N50)=1,COUNTBLANK($O50:$P50)=1,COUNTBLANK($Q50:$R50)=1,COUNTBLANK($S50:$T50)=1,COUNTBLANK($U50:$V50)=1,COUNTBLANK($W50:$AA50)=4),IF(Data!$B50&lt;&gt;"",Scoring!$D$7)+IF(Data!$C50&lt;&gt;"",Scoring!$D$8)+IF(Data!$D50&lt;&gt;"",Scoring!$D$9)+IF(Data!$E50&lt;&gt;"",Scoring!$D$10)+IF(Data!$F50&lt;&gt;"",Scoring!$D$11)+IF(Data!$G50&lt;&gt;"",Scoring!$D$12)+IF(Data!$H50&lt;&gt;"",Scoring!$D$13)+IF(Data!$I50&lt;&gt;"",Scoring!$D$14)+IF(Data!$J50&lt;&gt;"",Scoring!$D$15)+IF(Data!$K50&lt;&gt;"",Scoring!$D$16)+IF(Data!$L50&lt;&gt;"",Scoring!$D$17)+IF(Data!$M50&lt;&gt;"",Scoring!$D$18)+IF(Data!$N50&lt;&gt;"",Scoring!$D$19)+IF(Data!$O50&lt;&gt;"",Scoring!$D$20)+IF(Data!$P50&lt;&gt;"",Scoring!$D$21)+IF(Data!$Q50&lt;&gt;"",Scoring!$D$22)+IF(Data!$R50&lt;&gt;"",Scoring!$D$23)+IF(Data!$S50&lt;&gt;"",Scoring!$D$24)+IF(Data!T50&lt;&gt;"",Scoring!$D$25)+IF(Data!$U50&lt;&gt;"",Scoring!$D$26)+IF(Data!$V50&lt;&gt;"",Scoring!$D$27)+IF(Data!$W50&lt;&gt;"",Scoring!$D$28)+IF(Data!$X50&lt;&gt;"",Scoring!$D$29)+IF(Data!$Y50&lt;&gt;"",Scoring!$D$30)+IF(Data!$Z50&lt;&gt;"",Scoring!$D$31)+IF(Data!$AA50&lt;&gt;"",Scoring!$D$32),"")</f>
        <v/>
      </c>
      <c r="AC50" s="105" t="str">
        <f>IF(AB50&lt;&gt;"",LOOKUP(AB50,Likelihoods!$A$7:$A$107,Likelihoods!B$7:B$107),"")</f>
        <v/>
      </c>
      <c r="AD50" s="264" t="str">
        <f>IF(AND(COUNTBLANK($B50:$E50)=3,COUNTBLANK($F50:$H50)=2,COUNTBLANK($I50:$J50)=1,COUNTBLANK($K50:$L50)=1,COUNTBLANK($M50:$N50)=1,COUNTBLANK($O50:$P50)=1,COUNTBLANK($Q50:$R50)=1,COUNTBLANK($S50:$T50)=1,COUNTBLANK($U50:$V50)=1,COUNTBLANK($W50:$AA50)=4),IF(Data!$B50&lt;&gt;"",Scoring!$E$7)+IF(Data!$C50&lt;&gt;"",Scoring!$E$8)+IF(Data!$D50&lt;&gt;"",Scoring!$E$9)+IF(Data!$E50&lt;&gt;"",Scoring!$E$10)+IF(Data!$F50&lt;&gt;"",Scoring!$E$11)+IF(Data!$G50&lt;&gt;"",Scoring!$E$12)+IF(Data!$H50&lt;&gt;"",Scoring!$E$13)+IF(Data!$I50&lt;&gt;"",Scoring!$E$14)+IF(Data!$J50&lt;&gt;"",Scoring!$E$15)+IF(Data!$K50&lt;&gt;"",Scoring!$E$16)+IF(Data!$L50&lt;&gt;"",Scoring!$E$17)+IF(Data!$M50&lt;&gt;"",Scoring!$E$18)+IF(Data!$N50&lt;&gt;"",Scoring!$E$19)+IF(Data!$O50&lt;&gt;"",Scoring!$E$20)+IF(Data!$P50&lt;&gt;"",Scoring!$E$21)+IF(Data!$Q50&lt;&gt;"",Scoring!$E$22)+IF(Data!$R50&lt;&gt;"",Scoring!$E$23)+IF(Data!$S50&lt;&gt;"",Scoring!$E$24)+IF(Data!V50&lt;&gt;"",Scoring!$E$25)+IF(Data!$U50&lt;&gt;"",Scoring!$E$26)+IF(Data!$V50&lt;&gt;"",Scoring!$E$27)+IF(Data!$W50&lt;&gt;"",Scoring!$E$28)+IF(Data!$X50&lt;&gt;"",Scoring!$E$29)+IF(Data!$Y50&lt;&gt;"",Scoring!$E$30)+IF(Data!$Z50&lt;&gt;"",Scoring!$E$31)+IF(Data!$AA50&lt;&gt;"",Scoring!$E$32),"")</f>
        <v/>
      </c>
      <c r="AE50" s="107" t="str">
        <f>IF(AD50&lt;&gt;"",LOOKUP(AD50,Likelihoods!$A$7:$A$107,Likelihoods!C$7:C$107),"")</f>
        <v/>
      </c>
      <c r="AF50" s="108" t="str">
        <f>IF(AND(COUNTBLANK($B50:$E50)=3,COUNTBLANK($F50:$H50)=2,COUNTBLANK($I50:$J50)=1,COUNTBLANK($K50:$L50)=1,COUNTBLANK($M50:$N50)=1,COUNTBLANK($O50:$P50)=1,COUNTBLANK($Q50:$R50)=1,COUNTBLANK($S50:$T50)=1,COUNTBLANK($U50:$V50)=1,COUNTBLANK($W50:$AA50)=4),IF(Data!$B50&lt;&gt;"",Scoring!$F$7)+IF(Data!$C50&lt;&gt;"",Scoring!$F$8)+IF(Data!$D50&lt;&gt;"",Scoring!$F$9)+IF(Data!$E50&lt;&gt;"",Scoring!$F$10)+IF(Data!$F50&lt;&gt;"",Scoring!$F$11)+IF(Data!$G50&lt;&gt;"",Scoring!$F$12)+IF(Data!$H50&lt;&gt;"",Scoring!$F$13)+IF(Data!$I50&lt;&gt;"",Scoring!$F$14)+IF(Data!$J50&lt;&gt;"",Scoring!$F$15)+IF(Data!$K50&lt;&gt;"",Scoring!$F$16)+IF(Data!$L50&lt;&gt;"",Scoring!$F$17)+IF(Data!$M50&lt;&gt;"",Scoring!$F$18)+IF(Data!$N50&lt;&gt;"",Scoring!$F$19)+IF(Data!$O50&lt;&gt;"",Scoring!$F$20)+IF(Data!$P50&lt;&gt;"",Scoring!$F$21)+IF(Data!$Q50&lt;&gt;"",Scoring!$F$22)+IF(Data!$R50&lt;&gt;"",Scoring!$F$23)+IF(Data!$S50&lt;&gt;"",Scoring!$F$24)+IF(Data!T50&lt;&gt;"",Scoring!$F$25)+IF(Data!$U50&lt;&gt;"",Scoring!$F$26)+IF(Data!$V50&lt;&gt;"",Scoring!$F$27)+IF(Data!$W50&lt;&gt;"",Scoring!$F$28)+IF(Data!$X50&lt;&gt;"",Scoring!$F$29)+IF(Data!$Y50&lt;&gt;"",Scoring!$F$30)+IF(Data!$Z50&lt;&gt;"",Scoring!$F$31)+IF(Data!$AA50&lt;&gt;"",Scoring!$F$32),"")</f>
        <v/>
      </c>
      <c r="AG50" s="105" t="str">
        <f>IF(AF50&lt;&gt;"",LOOKUP(AF50,Likelihoods!$A$7:$A$107,Likelihoods!D$7:D$107),"")</f>
        <v/>
      </c>
      <c r="AH50" s="108" t="str">
        <f>IF(AND(COUNTBLANK($B50:$E50)=3,COUNTBLANK($F50:$H50)=2,COUNTBLANK($I50:$J50)=1,COUNTBLANK($K50:$L50)=1,COUNTBLANK($M50:$N50)=1,COUNTBLANK($O50:$P50)=1,COUNTBLANK($Q50:$R50)=1,COUNTBLANK($S50:$T50)=1,COUNTBLANK($U50:$V50)=1,COUNTBLANK($W50:$AA50)=4),IF(Data!$B50&lt;&gt;"",Scoring!$G$7)+IF(Data!$C50&lt;&gt;"",Scoring!$G$8)+IF(Data!$D50&lt;&gt;"",Scoring!$G$9)+IF(Data!$E50&lt;&gt;"",Scoring!$G$10)+IF(Data!$F50&lt;&gt;"",Scoring!$G$11)+IF(Data!$G50&lt;&gt;"",Scoring!$G$12)+IF(Data!$H50&lt;&gt;"",Scoring!$G$13)+IF(Data!$I50&lt;&gt;"",Scoring!$G$14)+IF(Data!$J50&lt;&gt;"",Scoring!$G$15)+IF(Data!$K50&lt;&gt;"",Scoring!$G$16)+IF(Data!$L50&lt;&gt;"",Scoring!$G$17)+IF(Data!$M50&lt;&gt;"",Scoring!$G$18)+IF(Data!$N50&lt;&gt;"",Scoring!$G$19)+IF(Data!$O50&lt;&gt;"",Scoring!$G$20)+IF(Data!$P50&lt;&gt;"",Scoring!$G$21)+IF(Data!$Q50&lt;&gt;"",Scoring!$G$22)+IF(Data!$R50&lt;&gt;"",Scoring!$G$23)+IF(Data!$S50&lt;&gt;"",Scoring!$G$24)+IF(Data!T50&lt;&gt;"",Scoring!$G$25)+IF(Data!$U50&lt;&gt;"",Scoring!$G$26)+IF(Data!$V50&lt;&gt;"",Scoring!$G$27)+IF(Data!$W50&lt;&gt;"",Scoring!$G$28)+IF(Data!$X50&lt;&gt;"",Scoring!$G$29)+IF(Data!$Y50&lt;&gt;"",Scoring!$G$30)+IF(Data!$Z50&lt;&gt;"",Scoring!$G$31)+IF(Data!$AA50&lt;&gt;"",Scoring!$G$32),"")</f>
        <v/>
      </c>
      <c r="AI50" s="106" t="str">
        <f>IF(AH50&lt;&gt;"",LOOKUP(AH50,Likelihoods!$A$7:$A$107,Likelihoods!E$7:E$107),"")</f>
        <v/>
      </c>
      <c r="AJ50" s="104" t="str">
        <f>IF(AND(COUNTBLANK($B50:$E50)=3,COUNTBLANK($F50:$H50)=2,COUNTBLANK($I50:$J50)=1,COUNTBLANK($K50:$L50)=1,COUNTBLANK($M50:$N50)=1,COUNTBLANK($O50:$P50)=1,COUNTBLANK($Q50:$R50)=1,COUNTBLANK($S50:$T50)=1,COUNTBLANK($U50:$V50)=1,COUNTBLANK($W50:$AA50)=4),IF(Data!$B50&lt;&gt;"",Scoring!$H$7)+IF(Data!$C50&lt;&gt;"",Scoring!$H$8)+IF(Data!$D50&lt;&gt;"",Scoring!$H$9)+IF(Data!$E50&lt;&gt;"",Scoring!$H$10)+IF(Data!$F50&lt;&gt;"",Scoring!$H$11)+IF(Data!$G50&lt;&gt;"",Scoring!$H$12)+IF(Data!$H50&lt;&gt;"",Scoring!$H$13)+IF(Data!$I50&lt;&gt;"",Scoring!$H$14)+IF(Data!$J50&lt;&gt;"",Scoring!$H$15)+IF(Data!$K50&lt;&gt;"",Scoring!$H$16)+IF(Data!$L50&lt;&gt;"",Scoring!$H$17)+IF(Data!$M50&lt;&gt;"",Scoring!$H$18)+IF(Data!$N50&lt;&gt;"",Scoring!$H$19)+IF(Data!$O50&lt;&gt;"",Scoring!$H$20)+IF(Data!$P50&lt;&gt;"",Scoring!$H$21)+IF(Data!$Q50&lt;&gt;"",Scoring!$H$22)+IF(Data!$R50&lt;&gt;"",Scoring!$H$23)+IF(Data!$S50&lt;&gt;"",Scoring!$H$24)+IF(Data!T50&lt;&gt;"",Scoring!$H$25)+IF(Data!$U50&lt;&gt;"",Scoring!$H$26)+IF(Data!$V50&lt;&gt;"",Scoring!$H$27)+IF(Data!$W50&lt;&gt;"",Scoring!$H$28)+IF(Data!$X50&lt;&gt;"",Scoring!$H$29)+IF(Data!$Y50&lt;&gt;"",Scoring!$H$30)+IF(Data!$Z50&lt;&gt;"",Scoring!$H$31)+IF(Data!$AA50&lt;&gt;"",Scoring!$H$32),"")</f>
        <v/>
      </c>
      <c r="AK50" s="105" t="str">
        <f>IF(AJ50&lt;&gt;"",LOOKUP(AJ50,Likelihoods!$A$7:$A$107,Likelihoods!F$7:F$107),"")</f>
        <v/>
      </c>
      <c r="AL50" s="102" t="str">
        <f>IF(AND(COUNTBLANK($B50:$E50)=3,COUNTBLANK($F50:$H50)=2,COUNTBLANK($I50:$J50)=1,COUNTBLANK($K50:$L50)=1,COUNTBLANK($M50:$N50)=1,COUNTBLANK($O50:$P50)=1,COUNTBLANK($Q50:$R50)=1,COUNTBLANK($S50:$T50)=1,COUNTBLANK($U50:$V50)=1,COUNTBLANK($W50:$AA50)=4),IF(Data!$B50&lt;&gt;"",Scoring!$I$7)+IF(Data!$C50&lt;&gt;"",Scoring!$I$8)+IF(Data!$D50&lt;&gt;"",Scoring!$I$9)+IF(Data!$E50&lt;&gt;"",Scoring!$I$10)+IF(Data!$F50&lt;&gt;"",Scoring!$I$11)+IF(Data!$G50&lt;&gt;"",Scoring!$I$12)+IF(Data!$H50&lt;&gt;"",Scoring!$I$13)+IF(Data!$I50&lt;&gt;"",Scoring!$I$14)+IF(Data!$J50&lt;&gt;"",Scoring!$I$15)+IF(Data!$K50&lt;&gt;"",Scoring!$I$16)+IF(Data!$L50&lt;&gt;"",Scoring!$I$17)+IF(Data!$M50&lt;&gt;"",Scoring!$I$18)+IF(Data!$N50&lt;&gt;"",Scoring!$I$19)+IF(Data!$O50&lt;&gt;"",Scoring!$I$20)+IF(Data!$P50&lt;&gt;"",Scoring!$I$21)+IF(Data!$Q50&lt;&gt;"",Scoring!$I$22)+IF(Data!$R50&lt;&gt;"",Scoring!$I$23)+IF(Data!$S50&lt;&gt;"",Scoring!$I$24)+IF(Data!T50&lt;&gt;"",Scoring!$I$25)+IF(Data!$U50&lt;&gt;"",Scoring!$I$26)+IF(Data!$V50&lt;&gt;"",Scoring!$I$27)+IF(Data!$W50&lt;&gt;"",Scoring!$I$28)+IF(Data!$X50&lt;&gt;"",Scoring!$I$29)+IF(Data!$Y50&lt;&gt;"",Scoring!$I$30)+IF(Data!$Z50&lt;&gt;"",Scoring!$I$31)+IF(Data!$AA50&lt;&gt;"",Scoring!$I$32),"")</f>
        <v/>
      </c>
      <c r="AM50" s="107" t="str">
        <f>IF(AL50&lt;&gt;"",LOOKUP(AL50,Likelihoods!$A$7:$A$107,Likelihoods!G$7:G$107),"")</f>
        <v/>
      </c>
      <c r="AN50" s="281" t="str">
        <f>IF(AND(COUNTBLANK($B50:$E50)=3,COUNTBLANK($F50:$H50)=2,COUNTBLANK($I50:$J50)=1,COUNTBLANK($K50:$L50)=1,COUNTBLANK($M50:$N50)=1,COUNTBLANK($O50:$P50)=1,COUNTBLANK($Q50:$R50)=1,COUNTBLANK($S50:$T50)=1,COUNTBLANK($U50:$V50)=1,COUNTBLANK($W50:$AA50)=4),IF(Data!$B50&lt;&gt;"",Scoring!$J$7)+IF(Data!$C50&lt;&gt;"",Scoring!$J$8)+IF(Data!$D50&lt;&gt;"",Scoring!$J$9)+IF(Data!$E50&lt;&gt;"",Scoring!$J$10)+IF(Data!$F50&lt;&gt;"",Scoring!$J$11)+IF(Data!$G50&lt;&gt;"",Scoring!$J$12)+IF(Data!$H50&lt;&gt;"",Scoring!$J$13)+IF(Data!$I50&lt;&gt;"",Scoring!$J$14)+IF(Data!$J50&lt;&gt;"",Scoring!$J$15)+IF(Data!$K50&lt;&gt;"",Scoring!$J$16)+IF(Data!$L50&lt;&gt;"",Scoring!$J$17)+IF(Data!$M50&lt;&gt;"",Scoring!$J$18)+IF(Data!$N50&lt;&gt;"",Scoring!$J$19)+IF(Data!$O50&lt;&gt;"",Scoring!$J$20)+IF(Data!$P50&lt;&gt;"",Scoring!$J$21)+IF(Data!$Q50&lt;&gt;"",Scoring!$J$22)+IF(Data!$R50&lt;&gt;"",Scoring!$J$23)+IF(Data!$S50&lt;&gt;"",Scoring!$J$24)+IF(Data!AF50&lt;&gt;"",Scoring!$J$25)+IF(Data!$U50&lt;&gt;"",Scoring!$J$26)+IF(Data!$V50&lt;&gt;"",Scoring!$J$27)+IF(Data!$W50&lt;&gt;"",Scoring!$J$28)+IF(Data!$X50&lt;&gt;"",Scoring!$J$29)+IF(Data!$Y50&lt;&gt;"",Scoring!$J$30)+IF(Data!$Z50&lt;&gt;"",Scoring!$J$31)+IF(Data!$AA50&lt;&gt;"",Scoring!$J$32),"")</f>
        <v/>
      </c>
      <c r="AO50" s="276" t="str">
        <f>IF(AN50&lt;&gt;"",LOOKUP(AN50,Likelihoods!$A$7:$A$107,Likelihoods!H$7:H$107),"")</f>
        <v/>
      </c>
      <c r="AP50" s="264" t="str">
        <f>IF(AND(COUNTBLANK($B50:$E50)=3,COUNTBLANK($F50:$H50)=2,COUNTBLANK($I50:$J50)=1,COUNTBLANK($K50:$L50)=1,COUNTBLANK($M50:$N50)=1,COUNTBLANK($O50:$P50)=1,COUNTBLANK($Q50:$R50)=1,COUNTBLANK($S50:$T50)=1,COUNTBLANK($U50:$V50)=1,COUNTBLANK($W50:$AA50)=4),IF(Data!$B50&lt;&gt;"",Scoring!$K$7)+IF(Data!$C50&lt;&gt;"",Scoring!$K$8)+IF(Data!$D50&lt;&gt;"",Scoring!$K$9)+IF(Data!$E50&lt;&gt;"",Scoring!$K$10)+IF(Data!$F50&lt;&gt;"",Scoring!$K$11)+IF(Data!$G50&lt;&gt;"",Scoring!$K$12)+IF(Data!$H50&lt;&gt;"",Scoring!$K$13)+IF(Data!$I50&lt;&gt;"",Scoring!$K$14)+IF(Data!$J50&lt;&gt;"",Scoring!$K$15)+IF(Data!$K50&lt;&gt;"",Scoring!$K$16)+IF(Data!$L50&lt;&gt;"",Scoring!$K$17)+IF(Data!$M50&lt;&gt;"",Scoring!$K$18)+IF(Data!$N50&lt;&gt;"",Scoring!$K$19)+IF(Data!$O50&lt;&gt;"",Scoring!$K$20)+IF(Data!$P50&lt;&gt;"",Scoring!$K$21)+IF(Data!$Q50&lt;&gt;"",Scoring!$K$22)+IF(Data!$R50&lt;&gt;"",Scoring!$K$23)+IF(Data!$S50&lt;&gt;"",Scoring!$K$24)+IF(Data!AH50&lt;&gt;"",Scoring!$K$25)+IF(Data!$U50&lt;&gt;"",Scoring!$K$26)+IF(Data!$V50&lt;&gt;"",Scoring!$K$27)+IF(Data!$W50&lt;&gt;"",Scoring!$K$28)+IF(Data!$X50&lt;&gt;"",Scoring!$K$29)+IF(Data!$Y50&lt;&gt;"",Scoring!$K$30)+IF(Data!$Z50&lt;&gt;"",Scoring!$K$31)+IF(Data!$AA50&lt;&gt;"",Scoring!$K$32),"")</f>
        <v/>
      </c>
      <c r="AQ50" s="107" t="str">
        <f>IF(AP50&lt;&gt;"",LOOKUP(AP50,Likelihoods!$A$7:$A$107,Likelihoods!I$7:I$107),"")</f>
        <v/>
      </c>
      <c r="AR50" s="281" t="str">
        <f>IF(AND(COUNTBLANK($B50:$E50)=3,COUNTBLANK($F50:$H50)=2,COUNTBLANK($I50:$J50)=1,COUNTBLANK($K50:$L50)=1,COUNTBLANK($M50:$N50)=1,COUNTBLANK($O50:$P50)=1,COUNTBLANK($Q50:$R50)=1,COUNTBLANK($S50:$T50)=1,COUNTBLANK($U50:$V50)=1,COUNTBLANK($W50:$AA50)=4),IF(Data!$B50&lt;&gt;"",Scoring!$L$7)+IF(Data!$C50&lt;&gt;"",Scoring!$L$8)+IF(Data!$D50&lt;&gt;"",Scoring!$L$9)+IF(Data!$E50&lt;&gt;"",Scoring!$L$10)+IF(Data!$F50&lt;&gt;"",Scoring!$L$11)+IF(Data!$G50&lt;&gt;"",Scoring!$L$12)+IF(Data!$H50&lt;&gt;"",Scoring!$L$13)+IF(Data!$I50&lt;&gt;"",Scoring!$L$14)+IF(Data!$J50&lt;&gt;"",Scoring!$L$15)+IF(Data!$K50&lt;&gt;"",Scoring!$L$16)+IF(Data!$L50&lt;&gt;"",Scoring!$L$17)+IF(Data!$M50&lt;&gt;"",Scoring!$L$18)+IF(Data!$N50&lt;&gt;"",Scoring!$L$19)+IF(Data!$O50&lt;&gt;"",Scoring!$L$20)+IF(Data!$P50&lt;&gt;"",Scoring!$L$21)+IF(Data!$Q50&lt;&gt;"",Scoring!$L$22)+IF(Data!$R50&lt;&gt;"",Scoring!$L$23)+IF(Data!$S50&lt;&gt;"",Scoring!$L$24)+IF(Data!AJ50&lt;&gt;"",Scoring!$L$25)+IF(Data!$U50&lt;&gt;"",Scoring!$L$26)+IF(Data!$V50&lt;&gt;"",Scoring!$L$27)+IF(Data!$W50&lt;&gt;"",Scoring!$L$28)+IF(Data!$X50&lt;&gt;"",Scoring!$L$29)+IF(Data!$Y50&lt;&gt;"",Scoring!$L$30)+IF(Data!$Z50&lt;&gt;"",Scoring!$L$31)+IF(Data!$AA50&lt;&gt;"",Scoring!$L$32),"")</f>
        <v/>
      </c>
      <c r="AS50" s="105" t="str">
        <f>IF(AR50&lt;&gt;"",LOOKUP(AR50,Likelihoods!$A$7:$A$107,Likelihoods!J$7:J$107),"")</f>
        <v/>
      </c>
      <c r="AT50" s="108" t="str">
        <f>IF(AND(COUNTBLANK($B50:$E50)=3,COUNTBLANK($F50:$H50)=2,COUNTBLANK($I50:$J50)=1,COUNTBLANK($K50:$L50)=1,COUNTBLANK($M50:$N50)=1,COUNTBLANK($O50:$P50)=1,COUNTBLANK($Q50:$R50)=1,COUNTBLANK($S50:$T50)=1,COUNTBLANK($U50:$V50)=1,COUNTBLANK($W50:$AA50)=4),IF(Data!$B50&lt;&gt;"",Scoring!$M$7)+IF(Data!$C50&lt;&gt;"",Scoring!$M$8)+IF(Data!$D50&lt;&gt;"",Scoring!$M$9)+IF(Data!$E50&lt;&gt;"",Scoring!$M$10)+IF(Data!$F50&lt;&gt;"",Scoring!$M$11)+IF(Data!$G50&lt;&gt;"",Scoring!$M$12)+IF(Data!$H50&lt;&gt;"",Scoring!$M$13)+IF(Data!$I50&lt;&gt;"",Scoring!$M$14)+IF(Data!$J50&lt;&gt;"",Scoring!$M$15)+IF(Data!$K50&lt;&gt;"",Scoring!$M$16)+IF(Data!$L50&lt;&gt;"",Scoring!$M$17)+IF(Data!$M50&lt;&gt;"",Scoring!$M$18)+IF(Data!$N50&lt;&gt;"",Scoring!$M$19)+IF(Data!$O50&lt;&gt;"",Scoring!$M$20)+IF(Data!$P50&lt;&gt;"",Scoring!$M$21)+IF(Data!$Q50&lt;&gt;"",Scoring!$M$22)+IF(Data!$R50&lt;&gt;"",Scoring!$M$23)+IF(Data!$S50&lt;&gt;"",Scoring!$M$24)+IF(Data!T50&lt;&gt;"",Scoring!$M$25)+IF(Data!$U50&lt;&gt;"",Scoring!$M$26)+IF(Data!$V50&lt;&gt;"",Scoring!$M$27)+IF(Data!$W50&lt;&gt;"",Scoring!$M$28)+IF(Data!$X50&lt;&gt;"",Scoring!$M$29)+IF(Data!$Y50&lt;&gt;"",Scoring!$M$30)+IF(Data!$Z50&lt;&gt;"",Scoring!$M$31)+IF(Data!$AA50&lt;&gt;"",Scoring!$M$32),"")</f>
        <v/>
      </c>
      <c r="AU50" s="105" t="str">
        <f>IF(AT50&lt;&gt;"",LOOKUP(AT50,Likelihoods!$A$7:$A$107,Likelihoods!K$7:K$107),"")</f>
        <v/>
      </c>
      <c r="AV50" s="108" t="str">
        <f>IF(AND(COUNTBLANK($B50:$E50)=3,COUNTBLANK($F50:$H50)=2,COUNTBLANK($I50:$J50)=1,COUNTBLANK($K50:$L50)=1,COUNTBLANK($M50:$N50)=1,COUNTBLANK($O50:$P50)=1,COUNTBLANK($Q50:$R50)=1,COUNTBLANK($S50:$T50)=1,COUNTBLANK($U50:$V50)=1,COUNTBLANK($W50:$AA50)=4),IF(Data!$B50&lt;&gt;"",Scoring!$N$7)+IF(Data!$C50&lt;&gt;"",Scoring!$N$8)+IF(Data!$D50&lt;&gt;"",Scoring!$N$9)+IF(Data!$E50&lt;&gt;"",Scoring!$N$10)+IF(Data!$F50&lt;&gt;"",Scoring!$N$11)+IF(Data!$G50&lt;&gt;"",Scoring!$N$12)+IF(Data!$H50&lt;&gt;"",Scoring!$N$13)+IF(Data!$I50&lt;&gt;"",Scoring!$N$14)+IF(Data!$J50&lt;&gt;"",Scoring!$N$15)+IF(Data!$K50&lt;&gt;"",Scoring!$N$16)+IF(Data!$L50&lt;&gt;"",Scoring!$N$17)+IF(Data!$M50&lt;&gt;"",Scoring!$N$18)+IF(Data!$N50&lt;&gt;"",Scoring!$N$19)+IF(Data!$O50&lt;&gt;"",Scoring!$N$20)+IF(Data!$P50&lt;&gt;"",Scoring!$N$21)+IF(Data!$Q50&lt;&gt;"",Scoring!$N$22)+IF(Data!$R50&lt;&gt;"",Scoring!$N$23)+IF(Data!$S50&lt;&gt;"",Scoring!$N$24)+IF(Data!T50&lt;&gt;"",Scoring!$N$25)+IF(Data!$U50&lt;&gt;"",Scoring!$N$26)+IF(Data!$V50&lt;&gt;"",Scoring!$N$27)+IF(Data!$W50&lt;&gt;"",Scoring!$N$28)+IF(Data!$X50&lt;&gt;"",Scoring!$N$29)+IF(Data!$Y50&lt;&gt;"",Scoring!$N$30)+IF(Data!$Z50&lt;&gt;"",Scoring!$N$31)+IF(Data!$AA50&lt;&gt;"",Scoring!$N$32),"")</f>
        <v/>
      </c>
      <c r="AW50" s="106" t="str">
        <f>IF(AV50&lt;&gt;"",LOOKUP(AV50,Likelihoods!$A$7:$A$107,Likelihoods!L$7:L$107),"")</f>
        <v/>
      </c>
      <c r="AX50" s="104" t="str">
        <f>IF(AND(COUNTBLANK($B50:$E50)=3,COUNTBLANK($F50:$H50)=2,COUNTBLANK($I50:$J50)=1,COUNTBLANK($K50:$L50)=1,COUNTBLANK($M50:$N50)=1,COUNTBLANK($O50:$P50)=1,COUNTBLANK($Q50:$R50)=1,COUNTBLANK($S50:$T50)=1,COUNTBLANK($U50:$V50)=1,COUNTBLANK($W50:$AA50)=4),IF(Data!$B50&lt;&gt;"",Scoring!$O$7)+IF(Data!$C50&lt;&gt;"",Scoring!$O$8)+IF(Data!$D50&lt;&gt;"",Scoring!$O$9)+IF(Data!$E50&lt;&gt;"",Scoring!$O$10)+IF(Data!$F50&lt;&gt;"",Scoring!$O$11)+IF(Data!$G50&lt;&gt;"",Scoring!$O$12)+IF(Data!$H50&lt;&gt;"",Scoring!$O$13)+IF(Data!$I50&lt;&gt;"",Scoring!$O$14)+IF(Data!$J50&lt;&gt;"",Scoring!$O$15)+IF(Data!$K50&lt;&gt;"",Scoring!$O$16)+IF(Data!$L50&lt;&gt;"",Scoring!$O$17)+IF(Data!$M50&lt;&gt;"",Scoring!$O$18)+IF(Data!$N50&lt;&gt;"",Scoring!$O$19)+IF(Data!$O50&lt;&gt;"",Scoring!$O$20)+IF(Data!$P50&lt;&gt;"",Scoring!$O$21)+IF(Data!$Q50&lt;&gt;"",Scoring!$O$22)+IF(Data!$R50&lt;&gt;"",Scoring!$O$23)+IF(Data!$S50&lt;&gt;"",Scoring!$O$24)+IF(Data!T50&lt;&gt;"",Scoring!$O$25)+IF(Data!$U50&lt;&gt;"",Scoring!$O$26)+IF(Data!$V50&lt;&gt;"",Scoring!$O$27)+IF(Data!$W50&lt;&gt;"",Scoring!$O$28)+IF(Data!$X50&lt;&gt;"",Scoring!$O$29)+IF(Data!$Y50&lt;&gt;"",Scoring!$O$30)+IF(Data!$Z50&lt;&gt;"",Scoring!$O$31)+IF(Data!$AA50&lt;&gt;"",Scoring!$O$32),"")</f>
        <v/>
      </c>
      <c r="AY50" s="107" t="str">
        <f>IF(AX50&lt;&gt;"",LOOKUP(AX50,Likelihoods!$A$7:$A$107,Likelihoods!M$7:M$107),"")</f>
        <v/>
      </c>
      <c r="AZ50" s="108" t="str">
        <f>IF(AND(COUNTBLANK($B50:$E50)=3,COUNTBLANK($F50:$H50)=2,COUNTBLANK($I50:$J50)=1,COUNTBLANK($K50:$L50)=1,COUNTBLANK($M50:$N50)=1,COUNTBLANK($O50:$P50)=1,COUNTBLANK($Q50:$R50)=1,COUNTBLANK($S50:$T50)=1,COUNTBLANK($U50:$V50)=1,COUNTBLANK($W50:$AA50)=4),IF(Data!$B50&lt;&gt;"",Scoring!$P$7)+IF(Data!$C50&lt;&gt;"",Scoring!$P$8)+IF(Data!$D50&lt;&gt;"",Scoring!$P$9)+IF(Data!$E50&lt;&gt;"",Scoring!$P$10)+IF(Data!$F50&lt;&gt;"",Scoring!$P$11)+IF(Data!$G50&lt;&gt;"",Scoring!$P$12)+IF(Data!$H50&lt;&gt;"",Scoring!$P$13)+IF(Data!$I50&lt;&gt;"",Scoring!$P$14)+IF(Data!$J50&lt;&gt;"",Scoring!$P$15)+IF(Data!$K50&lt;&gt;"",Scoring!$P$16)+IF(Data!$L50&lt;&gt;"",Scoring!$P$17)+IF(Data!$M50&lt;&gt;"",Scoring!$P$18)+IF(Data!$N50&lt;&gt;"",Scoring!$P$19)+IF(Data!$O50&lt;&gt;"",Scoring!$P$20)+IF(Data!$P50&lt;&gt;"",Scoring!$P$21)+IF(Data!$Q50&lt;&gt;"",Scoring!$P$22)+IF(Data!$R50&lt;&gt;"",Scoring!$P$23)+IF(Data!$S50&lt;&gt;"",Scoring!$P$24)+IF(Data!T50&lt;&gt;"",Scoring!$P$25)+IF(Data!$U50&lt;&gt;"",Scoring!$P$26)+IF(Data!$V50&lt;&gt;"",Scoring!$P$27)+IF(Data!$W50&lt;&gt;"",Scoring!$P$28)+IF(Data!$X50&lt;&gt;"",Scoring!$P$29)+IF(Data!$Y50&lt;&gt;"",Scoring!$P$30)+IF(Data!$Z50&lt;&gt;"",Scoring!$P$31)+IF(Data!$AA50&lt;&gt;"",Scoring!$P$32),"")</f>
        <v/>
      </c>
      <c r="BA50" s="105" t="str">
        <f>IF(AZ50&lt;&gt;"",LOOKUP(AZ50,Likelihoods!$A$7:$A$107,Likelihoods!N$7:N$107),"")</f>
        <v/>
      </c>
      <c r="BB50" s="102" t="str">
        <f>IF(AND(COUNTBLANK($B50:$E50)=3,COUNTBLANK($F50:$H50)=2,COUNTBLANK($I50:$J50)=1,COUNTBLANK($K50:$L50)=1,COUNTBLANK($M50:$N50)=1,COUNTBLANK($O50:$P50)=1,COUNTBLANK($Q50:$R50)=1,COUNTBLANK($S50:$T50)=1,COUNTBLANK($U50:$V50)=1,COUNTBLANK($W50:$AA50)=4),IF(Data!$B50&lt;&gt;"",Scoring!$Q$7)+IF(Data!$C50&lt;&gt;"",Scoring!$Q$8)+IF(Data!$D50&lt;&gt;"",Scoring!$Q$9)+IF(Data!$E50&lt;&gt;"",Scoring!$Q$10)+IF(Data!$F50&lt;&gt;"",Scoring!$Q$11)+IF(Data!$G50&lt;&gt;"",Scoring!$Q$12)+IF(Data!$H50&lt;&gt;"",Scoring!$Q$13)+IF(Data!$I50&lt;&gt;"",Scoring!$Q$14)+IF(Data!$J50&lt;&gt;"",Scoring!$Q$15)+IF(Data!$K50&lt;&gt;"",Scoring!$Q$16)+IF(Data!$L50&lt;&gt;"",Scoring!$Q$17)+IF(Data!$M50&lt;&gt;"",Scoring!$Q$18)+IF(Data!$N50&lt;&gt;"",Scoring!$Q$19)+IF(Data!$O50&lt;&gt;"",Scoring!$Q$20)+IF(Data!$P50&lt;&gt;"",Scoring!$Q$21)+IF(Data!$Q50&lt;&gt;"",Scoring!$Q$22)+IF(Data!$R50&lt;&gt;"",Scoring!$Q$23)+IF(Data!$S50&lt;&gt;"",Scoring!$Q$24)+IF(Data!T50&lt;&gt;"",Scoring!$Q$25)+IF(Data!$U50&lt;&gt;"",Scoring!$Q$26)+IF(Data!$V50&lt;&gt;"",Scoring!$Q$27)+IF(Data!$W50&lt;&gt;"",Scoring!$Q$28)+IF(Data!$X50&lt;&gt;"",Scoring!$Q$29)+IF(Data!$Y50&lt;&gt;"",Scoring!$Q$30)+IF(Data!$Z50&lt;&gt;"",Scoring!$Q$31)+IF(Data!$AA50&lt;&gt;"",Scoring!$Q$32),"")</f>
        <v/>
      </c>
      <c r="BC50" s="107" t="str">
        <f>IF(BB50&lt;&gt;"",LOOKUP(BB50,Likelihoods!$A$7:$A$107,Likelihoods!O$7:O$107),"")</f>
        <v/>
      </c>
      <c r="BD50" s="104" t="str">
        <f>IF(AND(COUNTBLANK($B50:$E50)=3,COUNTBLANK($F50:$H50)=2,COUNTBLANK($I50:$J50)=1,COUNTBLANK($K50:$L50)=1,COUNTBLANK($M50:$N50)=1,COUNTBLANK($O50:$P50)=1,COUNTBLANK($Q50:$R50)=1,COUNTBLANK($S50:$T50)=1,COUNTBLANK($U50:$V50)=1,COUNTBLANK($W50:$AA50)=4),IF(Data!$B50&lt;&gt;"",Scoring!$R$7)+IF(Data!$C50&lt;&gt;"",Scoring!$R$8)+IF(Data!$D50&lt;&gt;"",Scoring!$R$9)+IF(Data!$E50&lt;&gt;"",Scoring!$R$10)+IF(Data!$F50&lt;&gt;"",Scoring!$R$11)+IF(Data!$G50&lt;&gt;"",Scoring!$R$12)+IF(Data!$H50&lt;&gt;"",Scoring!$R$13)+IF(Data!$I50&lt;&gt;"",Scoring!$R$14)+IF(Data!$J50&lt;&gt;"",Scoring!$R$15)+IF(Data!$K50&lt;&gt;"",Scoring!$R$16)+IF(Data!$L50&lt;&gt;"",Scoring!$R$17)+IF(Data!$M50&lt;&gt;"",Scoring!$R$18)+IF(Data!$N50&lt;&gt;"",Scoring!$R$19)+IF(Data!$O50&lt;&gt;"",Scoring!$R$20)+IF(Data!$P50&lt;&gt;"",Scoring!$R$21)+IF(Data!$Q50&lt;&gt;"",Scoring!$R$22)+IF(Data!$R50&lt;&gt;"",Scoring!$R$23)+IF(Data!$S50&lt;&gt;"",Scoring!$R$24)+IF(Data!T50&lt;&gt;"",Scoring!$R$25)+IF(Data!$U50&lt;&gt;"",Scoring!$R$26)+IF(Data!$V50&lt;&gt;"",Scoring!$R$27)+IF(Data!$W50&lt;&gt;"",Scoring!$R$28)+IF(Data!$X50&lt;&gt;"",Scoring!$R$29)+IF(Data!$Y50&lt;&gt;"",Scoring!$R$30)+IF(Data!$Z50&lt;&gt;"",Scoring!$R$31)+IF(Data!$AA50&lt;&gt;"",Scoring!$R$32),"")</f>
        <v/>
      </c>
      <c r="BE50" s="105" t="str">
        <f>IF(BD50&lt;&gt;"",LOOKUP(BD50,Likelihoods!$A$7:$A$107,Likelihoods!P$7:P$107),"")</f>
        <v/>
      </c>
      <c r="BF50" s="102" t="str">
        <f>IF(AND(COUNTBLANK($B50:$E50)=3,COUNTBLANK($F50:$H50)=2,COUNTBLANK($I50:$J50)=1,COUNTBLANK($K50:$L50)=1,COUNTBLANK($M50:$N50)=1,COUNTBLANK($O50:$P50)=1,COUNTBLANK($Q50:$R50)=1,COUNTBLANK($S50:$T50)=1,COUNTBLANK($U50:$V50)=1,COUNTBLANK($W50:$AA50)=4),IF(Data!$B50&lt;&gt;"",Scoring!$S$7)+IF(Data!$C50&lt;&gt;"",Scoring!$S$8)+IF(Data!$D50&lt;&gt;"",Scoring!$S$9)+IF(Data!$E50&lt;&gt;"",Scoring!$S$10)+IF(Data!$F50&lt;&gt;"",Scoring!$S$11)+IF(Data!$G50&lt;&gt;"",Scoring!$S$12)+IF(Data!$H50&lt;&gt;"",Scoring!$S$13)+IF(Data!$I50&lt;&gt;"",Scoring!$S$14)+IF(Data!$J50&lt;&gt;"",Scoring!$S$15)+IF(Data!$K50&lt;&gt;"",Scoring!$S$16)+IF(Data!$L50&lt;&gt;"",Scoring!$S$17)+IF(Data!$M50&lt;&gt;"",Scoring!$S$18)+IF(Data!$N50&lt;&gt;"",Scoring!$S$19)+IF(Data!$O50&lt;&gt;"",Scoring!$S$20)+IF(Data!$P50&lt;&gt;"",Scoring!$S$21)+IF(Data!$Q50&lt;&gt;"",Scoring!$S$22)+IF(Data!$R50&lt;&gt;"",Scoring!$S$23)+IF(Data!$S50&lt;&gt;"",Scoring!$S$24)+IF(Data!T50&lt;&gt;"",Scoring!$S$25)+IF(Data!$U50&lt;&gt;"",Scoring!$S$26)+IF(Data!$V50&lt;&gt;"",Scoring!$S$27)+IF(Data!$W50&lt;&gt;"",Scoring!$S$28)+IF(Data!$X50&lt;&gt;"",Scoring!$S$29)+IF(Data!$Y50&lt;&gt;"",Scoring!$S$30)+IF(Data!$Z50&lt;&gt;"",Scoring!$S$31)+IF(Data!$AA50&lt;&gt;"",Scoring!$S$32),"")</f>
        <v/>
      </c>
      <c r="BG50" s="107" t="str">
        <f>IF(BF50&lt;&gt;"",LOOKUP(BF50,Likelihoods!$A$7:$A$107,Likelihoods!Q$7:Q$107),"")</f>
        <v/>
      </c>
      <c r="BH50" s="108" t="str">
        <f>IF(AND(COUNTBLANK($B50:$E50)=3,COUNTBLANK($F50:$H50)=2,COUNTBLANK($I50:$J50)=1,COUNTBLANK($K50:$L50)=1,COUNTBLANK($M50:$N50)=1,COUNTBLANK($O50:$P50)=1,COUNTBLANK($Q50:$R50)=1,COUNTBLANK($S50:$T50)=1,COUNTBLANK($U50:$V50)=1,COUNTBLANK($W50:$AA50)=4),IF(Data!$B50&lt;&gt;"",Scoring!$T$7)+IF(Data!$C50&lt;&gt;"",Scoring!$T$8)+IF(Data!$D50&lt;&gt;"",Scoring!$T$9)+IF(Data!$E50&lt;&gt;"",Scoring!$T$10)+IF(Data!$F50&lt;&gt;"",Scoring!$T$11)+IF(Data!$G50&lt;&gt;"",Scoring!$T$12)+IF(Data!$H50&lt;&gt;"",Scoring!$T$13)+IF(Data!$I50&lt;&gt;"",Scoring!$T$14)+IF(Data!$J50&lt;&gt;"",Scoring!$T$15)+IF(Data!$K50&lt;&gt;"",Scoring!$T$16)+IF(Data!$L50&lt;&gt;"",Scoring!$T$17)+IF(Data!$M50&lt;&gt;"",Scoring!$T$18)+IF(Data!$N50&lt;&gt;"",Scoring!$T$19)+IF(Data!$O50&lt;&gt;"",Scoring!$T$20)+IF(Data!$P50&lt;&gt;"",Scoring!$T$21)+IF(Data!$Q50&lt;&gt;"",Scoring!$T$22)+IF(Data!$R50&lt;&gt;"",Scoring!$T$23)+IF(Data!$S50&lt;&gt;"",Scoring!$T$24)+IF(Data!T50&lt;&gt;"",Scoring!$T$25)+IF(Data!$U50&lt;&gt;"",Scoring!$T$26)+IF(Data!$V50&lt;&gt;"",Scoring!$T$27)+IF(Data!$W50&lt;&gt;"",Scoring!$T$28)+IF(Data!$X50&lt;&gt;"",Scoring!$T$29)+IF(Data!$Y50&lt;&gt;"",Scoring!$T$30)+IF(Data!$Z50&lt;&gt;"",Scoring!$T$31)+IF(Data!$AA50&lt;&gt;"",Scoring!$T$32),"")</f>
        <v/>
      </c>
      <c r="BI50" s="105" t="str">
        <f>IF(BH50&lt;&gt;"",LOOKUP(BH50,Likelihoods!$A$7:$A$107,Likelihoods!R$7:R$107),"")</f>
        <v/>
      </c>
      <c r="BJ50" s="108" t="str">
        <f>IF(AND(COUNTBLANK($B50:$E50)=3,COUNTBLANK($F50:$H50)=2,COUNTBLANK($I50:$J50)=1,COUNTBLANK($K50:$L50)=1,COUNTBLANK($M50:$N50)=1,COUNTBLANK($O50:$P50)=1,COUNTBLANK($Q50:$R50)=1,COUNTBLANK($S50:$T50)=1,COUNTBLANK($U50:$V50)=1,COUNTBLANK($W50:$AA50)=4),IF(Data!$B50&lt;&gt;"",Scoring!$U$7)+IF(Data!$C50&lt;&gt;"",Scoring!$U$8)+IF(Data!$D50&lt;&gt;"",Scoring!$U$9)+IF(Data!$E50&lt;&gt;"",Scoring!$U$10)+IF(Data!$F50&lt;&gt;"",Scoring!$U$11)+IF(Data!$G50&lt;&gt;"",Scoring!$U$12)+IF(Data!$H50&lt;&gt;"",Scoring!$U$13)+IF(Data!$I50&lt;&gt;"",Scoring!$U$14)+IF(Data!$J50&lt;&gt;"",Scoring!$U$15)+IF(Data!$K50&lt;&gt;"",Scoring!$U$16)+IF(Data!$L50&lt;&gt;"",Scoring!$U$17)+IF(Data!$M50&lt;&gt;"",Scoring!$U$18)+IF(Data!$N50&lt;&gt;"",Scoring!$U$19)+IF(Data!$O50&lt;&gt;"",Scoring!$U$20)+IF(Data!$P50&lt;&gt;"",Scoring!$U$21)+IF(Data!$Q50&lt;&gt;"",Scoring!$U$22)+IF(Data!$R50&lt;&gt;"",Scoring!$U$23)+IF(Data!$S50&lt;&gt;"",Scoring!$U$24)+IF(Data!T50&lt;&gt;"",Scoring!$U$25)+IF(Data!$U50&lt;&gt;"",Scoring!$U$26)+IF(Data!$V50&lt;&gt;"",Scoring!$U$27)+IF(Data!$W50&lt;&gt;"",Scoring!$U$28)+IF(Data!$X50&lt;&gt;"",Scoring!$U$29)+IF(Data!$Y50&lt;&gt;"",Scoring!$U$30)+IF(Data!$Z50&lt;&gt;"",Scoring!$U$31)+IF(Data!$AA50&lt;&gt;"",Scoring!$U$32),"")</f>
        <v/>
      </c>
      <c r="BK50" s="106" t="str">
        <f>IF(BJ50&lt;&gt;"",LOOKUP(BJ50,Likelihoods!$A$7:$A$107,Likelihoods!S$7:S$107),"")</f>
        <v/>
      </c>
      <c r="BL50" s="8"/>
      <c r="BM50" s="8"/>
      <c r="BN50" s="8"/>
      <c r="BO50" s="8"/>
      <c r="BP50" s="8"/>
      <c r="BQ50" s="8"/>
      <c r="BR50" s="8"/>
      <c r="BS50" s="8"/>
      <c r="BT50" s="8"/>
      <c r="BU50" s="8"/>
      <c r="BV50" s="8"/>
      <c r="BW50" s="8"/>
      <c r="BX50" s="8"/>
      <c r="BY50" s="8"/>
    </row>
    <row r="51" spans="1:77" ht="14.25" x14ac:dyDescent="0.2">
      <c r="A51" s="68"/>
      <c r="B51" s="101"/>
      <c r="C51" s="102"/>
      <c r="D51" s="102"/>
      <c r="E51" s="102"/>
      <c r="F51" s="101"/>
      <c r="G51" s="102"/>
      <c r="H51" s="103"/>
      <c r="I51" s="102"/>
      <c r="J51" s="102"/>
      <c r="K51" s="101"/>
      <c r="L51" s="103"/>
      <c r="M51" s="102"/>
      <c r="N51" s="103"/>
      <c r="O51" s="101"/>
      <c r="P51" s="103"/>
      <c r="Q51" s="102"/>
      <c r="R51" s="102"/>
      <c r="S51" s="101"/>
      <c r="T51" s="103"/>
      <c r="U51" s="101"/>
      <c r="V51" s="103"/>
      <c r="W51" s="102"/>
      <c r="X51" s="102"/>
      <c r="Y51" s="102"/>
      <c r="Z51" s="102"/>
      <c r="AA51" s="102"/>
      <c r="AB51" s="104" t="str">
        <f>IF(AND(COUNTBLANK($B51:$E51)=3,COUNTBLANK($F51:$H51)=2,COUNTBLANK($I51:$J51)=1,COUNTBLANK($K51:$L51)=1,COUNTBLANK($M51:$N51)=1,COUNTBLANK($O51:$P51)=1,COUNTBLANK($Q51:$R51)=1,COUNTBLANK($S51:$T51)=1,COUNTBLANK($U51:$V51)=1,COUNTBLANK($W51:$AA51)=4),IF(Data!$B51&lt;&gt;"",Scoring!$D$7)+IF(Data!$C51&lt;&gt;"",Scoring!$D$8)+IF(Data!$D51&lt;&gt;"",Scoring!$D$9)+IF(Data!$E51&lt;&gt;"",Scoring!$D$10)+IF(Data!$F51&lt;&gt;"",Scoring!$D$11)+IF(Data!$G51&lt;&gt;"",Scoring!$D$12)+IF(Data!$H51&lt;&gt;"",Scoring!$D$13)+IF(Data!$I51&lt;&gt;"",Scoring!$D$14)+IF(Data!$J51&lt;&gt;"",Scoring!$D$15)+IF(Data!$K51&lt;&gt;"",Scoring!$D$16)+IF(Data!$L51&lt;&gt;"",Scoring!$D$17)+IF(Data!$M51&lt;&gt;"",Scoring!$D$18)+IF(Data!$N51&lt;&gt;"",Scoring!$D$19)+IF(Data!$O51&lt;&gt;"",Scoring!$D$20)+IF(Data!$P51&lt;&gt;"",Scoring!$D$21)+IF(Data!$Q51&lt;&gt;"",Scoring!$D$22)+IF(Data!$R51&lt;&gt;"",Scoring!$D$23)+IF(Data!$S51&lt;&gt;"",Scoring!$D$24)+IF(Data!T51&lt;&gt;"",Scoring!$D$25)+IF(Data!$U51&lt;&gt;"",Scoring!$D$26)+IF(Data!$V51&lt;&gt;"",Scoring!$D$27)+IF(Data!$W51&lt;&gt;"",Scoring!$D$28)+IF(Data!$X51&lt;&gt;"",Scoring!$D$29)+IF(Data!$Y51&lt;&gt;"",Scoring!$D$30)+IF(Data!$Z51&lt;&gt;"",Scoring!$D$31)+IF(Data!$AA51&lt;&gt;"",Scoring!$D$32),"")</f>
        <v/>
      </c>
      <c r="AC51" s="105" t="str">
        <f>IF(AB51&lt;&gt;"",LOOKUP(AB51,Likelihoods!$A$7:$A$107,Likelihoods!B$7:B$107),"")</f>
        <v/>
      </c>
      <c r="AD51" s="264" t="str">
        <f>IF(AND(COUNTBLANK($B51:$E51)=3,COUNTBLANK($F51:$H51)=2,COUNTBLANK($I51:$J51)=1,COUNTBLANK($K51:$L51)=1,COUNTBLANK($M51:$N51)=1,COUNTBLANK($O51:$P51)=1,COUNTBLANK($Q51:$R51)=1,COUNTBLANK($S51:$T51)=1,COUNTBLANK($U51:$V51)=1,COUNTBLANK($W51:$AA51)=4),IF(Data!$B51&lt;&gt;"",Scoring!$E$7)+IF(Data!$C51&lt;&gt;"",Scoring!$E$8)+IF(Data!$D51&lt;&gt;"",Scoring!$E$9)+IF(Data!$E51&lt;&gt;"",Scoring!$E$10)+IF(Data!$F51&lt;&gt;"",Scoring!$E$11)+IF(Data!$G51&lt;&gt;"",Scoring!$E$12)+IF(Data!$H51&lt;&gt;"",Scoring!$E$13)+IF(Data!$I51&lt;&gt;"",Scoring!$E$14)+IF(Data!$J51&lt;&gt;"",Scoring!$E$15)+IF(Data!$K51&lt;&gt;"",Scoring!$E$16)+IF(Data!$L51&lt;&gt;"",Scoring!$E$17)+IF(Data!$M51&lt;&gt;"",Scoring!$E$18)+IF(Data!$N51&lt;&gt;"",Scoring!$E$19)+IF(Data!$O51&lt;&gt;"",Scoring!$E$20)+IF(Data!$P51&lt;&gt;"",Scoring!$E$21)+IF(Data!$Q51&lt;&gt;"",Scoring!$E$22)+IF(Data!$R51&lt;&gt;"",Scoring!$E$23)+IF(Data!$S51&lt;&gt;"",Scoring!$E$24)+IF(Data!V51&lt;&gt;"",Scoring!$E$25)+IF(Data!$U51&lt;&gt;"",Scoring!$E$26)+IF(Data!$V51&lt;&gt;"",Scoring!$E$27)+IF(Data!$W51&lt;&gt;"",Scoring!$E$28)+IF(Data!$X51&lt;&gt;"",Scoring!$E$29)+IF(Data!$Y51&lt;&gt;"",Scoring!$E$30)+IF(Data!$Z51&lt;&gt;"",Scoring!$E$31)+IF(Data!$AA51&lt;&gt;"",Scoring!$E$32),"")</f>
        <v/>
      </c>
      <c r="AE51" s="107" t="str">
        <f>IF(AD51&lt;&gt;"",LOOKUP(AD51,Likelihoods!$A$7:$A$107,Likelihoods!C$7:C$107),"")</f>
        <v/>
      </c>
      <c r="AF51" s="108" t="str">
        <f>IF(AND(COUNTBLANK($B51:$E51)=3,COUNTBLANK($F51:$H51)=2,COUNTBLANK($I51:$J51)=1,COUNTBLANK($K51:$L51)=1,COUNTBLANK($M51:$N51)=1,COUNTBLANK($O51:$P51)=1,COUNTBLANK($Q51:$R51)=1,COUNTBLANK($S51:$T51)=1,COUNTBLANK($U51:$V51)=1,COUNTBLANK($W51:$AA51)=4),IF(Data!$B51&lt;&gt;"",Scoring!$F$7)+IF(Data!$C51&lt;&gt;"",Scoring!$F$8)+IF(Data!$D51&lt;&gt;"",Scoring!$F$9)+IF(Data!$E51&lt;&gt;"",Scoring!$F$10)+IF(Data!$F51&lt;&gt;"",Scoring!$F$11)+IF(Data!$G51&lt;&gt;"",Scoring!$F$12)+IF(Data!$H51&lt;&gt;"",Scoring!$F$13)+IF(Data!$I51&lt;&gt;"",Scoring!$F$14)+IF(Data!$J51&lt;&gt;"",Scoring!$F$15)+IF(Data!$K51&lt;&gt;"",Scoring!$F$16)+IF(Data!$L51&lt;&gt;"",Scoring!$F$17)+IF(Data!$M51&lt;&gt;"",Scoring!$F$18)+IF(Data!$N51&lt;&gt;"",Scoring!$F$19)+IF(Data!$O51&lt;&gt;"",Scoring!$F$20)+IF(Data!$P51&lt;&gt;"",Scoring!$F$21)+IF(Data!$Q51&lt;&gt;"",Scoring!$F$22)+IF(Data!$R51&lt;&gt;"",Scoring!$F$23)+IF(Data!$S51&lt;&gt;"",Scoring!$F$24)+IF(Data!T51&lt;&gt;"",Scoring!$F$25)+IF(Data!$U51&lt;&gt;"",Scoring!$F$26)+IF(Data!$V51&lt;&gt;"",Scoring!$F$27)+IF(Data!$W51&lt;&gt;"",Scoring!$F$28)+IF(Data!$X51&lt;&gt;"",Scoring!$F$29)+IF(Data!$Y51&lt;&gt;"",Scoring!$F$30)+IF(Data!$Z51&lt;&gt;"",Scoring!$F$31)+IF(Data!$AA51&lt;&gt;"",Scoring!$F$32),"")</f>
        <v/>
      </c>
      <c r="AG51" s="105" t="str">
        <f>IF(AF51&lt;&gt;"",LOOKUP(AF51,Likelihoods!$A$7:$A$107,Likelihoods!D$7:D$107),"")</f>
        <v/>
      </c>
      <c r="AH51" s="108" t="str">
        <f>IF(AND(COUNTBLANK($B51:$E51)=3,COUNTBLANK($F51:$H51)=2,COUNTBLANK($I51:$J51)=1,COUNTBLANK($K51:$L51)=1,COUNTBLANK($M51:$N51)=1,COUNTBLANK($O51:$P51)=1,COUNTBLANK($Q51:$R51)=1,COUNTBLANK($S51:$T51)=1,COUNTBLANK($U51:$V51)=1,COUNTBLANK($W51:$AA51)=4),IF(Data!$B51&lt;&gt;"",Scoring!$G$7)+IF(Data!$C51&lt;&gt;"",Scoring!$G$8)+IF(Data!$D51&lt;&gt;"",Scoring!$G$9)+IF(Data!$E51&lt;&gt;"",Scoring!$G$10)+IF(Data!$F51&lt;&gt;"",Scoring!$G$11)+IF(Data!$G51&lt;&gt;"",Scoring!$G$12)+IF(Data!$H51&lt;&gt;"",Scoring!$G$13)+IF(Data!$I51&lt;&gt;"",Scoring!$G$14)+IF(Data!$J51&lt;&gt;"",Scoring!$G$15)+IF(Data!$K51&lt;&gt;"",Scoring!$G$16)+IF(Data!$L51&lt;&gt;"",Scoring!$G$17)+IF(Data!$M51&lt;&gt;"",Scoring!$G$18)+IF(Data!$N51&lt;&gt;"",Scoring!$G$19)+IF(Data!$O51&lt;&gt;"",Scoring!$G$20)+IF(Data!$P51&lt;&gt;"",Scoring!$G$21)+IF(Data!$Q51&lt;&gt;"",Scoring!$G$22)+IF(Data!$R51&lt;&gt;"",Scoring!$G$23)+IF(Data!$S51&lt;&gt;"",Scoring!$G$24)+IF(Data!T51&lt;&gt;"",Scoring!$G$25)+IF(Data!$U51&lt;&gt;"",Scoring!$G$26)+IF(Data!$V51&lt;&gt;"",Scoring!$G$27)+IF(Data!$W51&lt;&gt;"",Scoring!$G$28)+IF(Data!$X51&lt;&gt;"",Scoring!$G$29)+IF(Data!$Y51&lt;&gt;"",Scoring!$G$30)+IF(Data!$Z51&lt;&gt;"",Scoring!$G$31)+IF(Data!$AA51&lt;&gt;"",Scoring!$G$32),"")</f>
        <v/>
      </c>
      <c r="AI51" s="106" t="str">
        <f>IF(AH51&lt;&gt;"",LOOKUP(AH51,Likelihoods!$A$7:$A$107,Likelihoods!E$7:E$107),"")</f>
        <v/>
      </c>
      <c r="AJ51" s="104" t="str">
        <f>IF(AND(COUNTBLANK($B51:$E51)=3,COUNTBLANK($F51:$H51)=2,COUNTBLANK($I51:$J51)=1,COUNTBLANK($K51:$L51)=1,COUNTBLANK($M51:$N51)=1,COUNTBLANK($O51:$P51)=1,COUNTBLANK($Q51:$R51)=1,COUNTBLANK($S51:$T51)=1,COUNTBLANK($U51:$V51)=1,COUNTBLANK($W51:$AA51)=4),IF(Data!$B51&lt;&gt;"",Scoring!$H$7)+IF(Data!$C51&lt;&gt;"",Scoring!$H$8)+IF(Data!$D51&lt;&gt;"",Scoring!$H$9)+IF(Data!$E51&lt;&gt;"",Scoring!$H$10)+IF(Data!$F51&lt;&gt;"",Scoring!$H$11)+IF(Data!$G51&lt;&gt;"",Scoring!$H$12)+IF(Data!$H51&lt;&gt;"",Scoring!$H$13)+IF(Data!$I51&lt;&gt;"",Scoring!$H$14)+IF(Data!$J51&lt;&gt;"",Scoring!$H$15)+IF(Data!$K51&lt;&gt;"",Scoring!$H$16)+IF(Data!$L51&lt;&gt;"",Scoring!$H$17)+IF(Data!$M51&lt;&gt;"",Scoring!$H$18)+IF(Data!$N51&lt;&gt;"",Scoring!$H$19)+IF(Data!$O51&lt;&gt;"",Scoring!$H$20)+IF(Data!$P51&lt;&gt;"",Scoring!$H$21)+IF(Data!$Q51&lt;&gt;"",Scoring!$H$22)+IF(Data!$R51&lt;&gt;"",Scoring!$H$23)+IF(Data!$S51&lt;&gt;"",Scoring!$H$24)+IF(Data!T51&lt;&gt;"",Scoring!$H$25)+IF(Data!$U51&lt;&gt;"",Scoring!$H$26)+IF(Data!$V51&lt;&gt;"",Scoring!$H$27)+IF(Data!$W51&lt;&gt;"",Scoring!$H$28)+IF(Data!$X51&lt;&gt;"",Scoring!$H$29)+IF(Data!$Y51&lt;&gt;"",Scoring!$H$30)+IF(Data!$Z51&lt;&gt;"",Scoring!$H$31)+IF(Data!$AA51&lt;&gt;"",Scoring!$H$32),"")</f>
        <v/>
      </c>
      <c r="AK51" s="105" t="str">
        <f>IF(AJ51&lt;&gt;"",LOOKUP(AJ51,Likelihoods!$A$7:$A$107,Likelihoods!F$7:F$107),"")</f>
        <v/>
      </c>
      <c r="AL51" s="102" t="str">
        <f>IF(AND(COUNTBLANK($B51:$E51)=3,COUNTBLANK($F51:$H51)=2,COUNTBLANK($I51:$J51)=1,COUNTBLANK($K51:$L51)=1,COUNTBLANK($M51:$N51)=1,COUNTBLANK($O51:$P51)=1,COUNTBLANK($Q51:$R51)=1,COUNTBLANK($S51:$T51)=1,COUNTBLANK($U51:$V51)=1,COUNTBLANK($W51:$AA51)=4),IF(Data!$B51&lt;&gt;"",Scoring!$I$7)+IF(Data!$C51&lt;&gt;"",Scoring!$I$8)+IF(Data!$D51&lt;&gt;"",Scoring!$I$9)+IF(Data!$E51&lt;&gt;"",Scoring!$I$10)+IF(Data!$F51&lt;&gt;"",Scoring!$I$11)+IF(Data!$G51&lt;&gt;"",Scoring!$I$12)+IF(Data!$H51&lt;&gt;"",Scoring!$I$13)+IF(Data!$I51&lt;&gt;"",Scoring!$I$14)+IF(Data!$J51&lt;&gt;"",Scoring!$I$15)+IF(Data!$K51&lt;&gt;"",Scoring!$I$16)+IF(Data!$L51&lt;&gt;"",Scoring!$I$17)+IF(Data!$M51&lt;&gt;"",Scoring!$I$18)+IF(Data!$N51&lt;&gt;"",Scoring!$I$19)+IF(Data!$O51&lt;&gt;"",Scoring!$I$20)+IF(Data!$P51&lt;&gt;"",Scoring!$I$21)+IF(Data!$Q51&lt;&gt;"",Scoring!$I$22)+IF(Data!$R51&lt;&gt;"",Scoring!$I$23)+IF(Data!$S51&lt;&gt;"",Scoring!$I$24)+IF(Data!T51&lt;&gt;"",Scoring!$I$25)+IF(Data!$U51&lt;&gt;"",Scoring!$I$26)+IF(Data!$V51&lt;&gt;"",Scoring!$I$27)+IF(Data!$W51&lt;&gt;"",Scoring!$I$28)+IF(Data!$X51&lt;&gt;"",Scoring!$I$29)+IF(Data!$Y51&lt;&gt;"",Scoring!$I$30)+IF(Data!$Z51&lt;&gt;"",Scoring!$I$31)+IF(Data!$AA51&lt;&gt;"",Scoring!$I$32),"")</f>
        <v/>
      </c>
      <c r="AM51" s="107" t="str">
        <f>IF(AL51&lt;&gt;"",LOOKUP(AL51,Likelihoods!$A$7:$A$107,Likelihoods!G$7:G$107),"")</f>
        <v/>
      </c>
      <c r="AN51" s="281" t="str">
        <f>IF(AND(COUNTBLANK($B51:$E51)=3,COUNTBLANK($F51:$H51)=2,COUNTBLANK($I51:$J51)=1,COUNTBLANK($K51:$L51)=1,COUNTBLANK($M51:$N51)=1,COUNTBLANK($O51:$P51)=1,COUNTBLANK($Q51:$R51)=1,COUNTBLANK($S51:$T51)=1,COUNTBLANK($U51:$V51)=1,COUNTBLANK($W51:$AA51)=4),IF(Data!$B51&lt;&gt;"",Scoring!$J$7)+IF(Data!$C51&lt;&gt;"",Scoring!$J$8)+IF(Data!$D51&lt;&gt;"",Scoring!$J$9)+IF(Data!$E51&lt;&gt;"",Scoring!$J$10)+IF(Data!$F51&lt;&gt;"",Scoring!$J$11)+IF(Data!$G51&lt;&gt;"",Scoring!$J$12)+IF(Data!$H51&lt;&gt;"",Scoring!$J$13)+IF(Data!$I51&lt;&gt;"",Scoring!$J$14)+IF(Data!$J51&lt;&gt;"",Scoring!$J$15)+IF(Data!$K51&lt;&gt;"",Scoring!$J$16)+IF(Data!$L51&lt;&gt;"",Scoring!$J$17)+IF(Data!$M51&lt;&gt;"",Scoring!$J$18)+IF(Data!$N51&lt;&gt;"",Scoring!$J$19)+IF(Data!$O51&lt;&gt;"",Scoring!$J$20)+IF(Data!$P51&lt;&gt;"",Scoring!$J$21)+IF(Data!$Q51&lt;&gt;"",Scoring!$J$22)+IF(Data!$R51&lt;&gt;"",Scoring!$J$23)+IF(Data!$S51&lt;&gt;"",Scoring!$J$24)+IF(Data!AF51&lt;&gt;"",Scoring!$J$25)+IF(Data!$U51&lt;&gt;"",Scoring!$J$26)+IF(Data!$V51&lt;&gt;"",Scoring!$J$27)+IF(Data!$W51&lt;&gt;"",Scoring!$J$28)+IF(Data!$X51&lt;&gt;"",Scoring!$J$29)+IF(Data!$Y51&lt;&gt;"",Scoring!$J$30)+IF(Data!$Z51&lt;&gt;"",Scoring!$J$31)+IF(Data!$AA51&lt;&gt;"",Scoring!$J$32),"")</f>
        <v/>
      </c>
      <c r="AO51" s="276" t="str">
        <f>IF(AN51&lt;&gt;"",LOOKUP(AN51,Likelihoods!$A$7:$A$107,Likelihoods!H$7:H$107),"")</f>
        <v/>
      </c>
      <c r="AP51" s="264" t="str">
        <f>IF(AND(COUNTBLANK($B51:$E51)=3,COUNTBLANK($F51:$H51)=2,COUNTBLANK($I51:$J51)=1,COUNTBLANK($K51:$L51)=1,COUNTBLANK($M51:$N51)=1,COUNTBLANK($O51:$P51)=1,COUNTBLANK($Q51:$R51)=1,COUNTBLANK($S51:$T51)=1,COUNTBLANK($U51:$V51)=1,COUNTBLANK($W51:$AA51)=4),IF(Data!$B51&lt;&gt;"",Scoring!$K$7)+IF(Data!$C51&lt;&gt;"",Scoring!$K$8)+IF(Data!$D51&lt;&gt;"",Scoring!$K$9)+IF(Data!$E51&lt;&gt;"",Scoring!$K$10)+IF(Data!$F51&lt;&gt;"",Scoring!$K$11)+IF(Data!$G51&lt;&gt;"",Scoring!$K$12)+IF(Data!$H51&lt;&gt;"",Scoring!$K$13)+IF(Data!$I51&lt;&gt;"",Scoring!$K$14)+IF(Data!$J51&lt;&gt;"",Scoring!$K$15)+IF(Data!$K51&lt;&gt;"",Scoring!$K$16)+IF(Data!$L51&lt;&gt;"",Scoring!$K$17)+IF(Data!$M51&lt;&gt;"",Scoring!$K$18)+IF(Data!$N51&lt;&gt;"",Scoring!$K$19)+IF(Data!$O51&lt;&gt;"",Scoring!$K$20)+IF(Data!$P51&lt;&gt;"",Scoring!$K$21)+IF(Data!$Q51&lt;&gt;"",Scoring!$K$22)+IF(Data!$R51&lt;&gt;"",Scoring!$K$23)+IF(Data!$S51&lt;&gt;"",Scoring!$K$24)+IF(Data!AH51&lt;&gt;"",Scoring!$K$25)+IF(Data!$U51&lt;&gt;"",Scoring!$K$26)+IF(Data!$V51&lt;&gt;"",Scoring!$K$27)+IF(Data!$W51&lt;&gt;"",Scoring!$K$28)+IF(Data!$X51&lt;&gt;"",Scoring!$K$29)+IF(Data!$Y51&lt;&gt;"",Scoring!$K$30)+IF(Data!$Z51&lt;&gt;"",Scoring!$K$31)+IF(Data!$AA51&lt;&gt;"",Scoring!$K$32),"")</f>
        <v/>
      </c>
      <c r="AQ51" s="107" t="str">
        <f>IF(AP51&lt;&gt;"",LOOKUP(AP51,Likelihoods!$A$7:$A$107,Likelihoods!I$7:I$107),"")</f>
        <v/>
      </c>
      <c r="AR51" s="281" t="str">
        <f>IF(AND(COUNTBLANK($B51:$E51)=3,COUNTBLANK($F51:$H51)=2,COUNTBLANK($I51:$J51)=1,COUNTBLANK($K51:$L51)=1,COUNTBLANK($M51:$N51)=1,COUNTBLANK($O51:$P51)=1,COUNTBLANK($Q51:$R51)=1,COUNTBLANK($S51:$T51)=1,COUNTBLANK($U51:$V51)=1,COUNTBLANK($W51:$AA51)=4),IF(Data!$B51&lt;&gt;"",Scoring!$L$7)+IF(Data!$C51&lt;&gt;"",Scoring!$L$8)+IF(Data!$D51&lt;&gt;"",Scoring!$L$9)+IF(Data!$E51&lt;&gt;"",Scoring!$L$10)+IF(Data!$F51&lt;&gt;"",Scoring!$L$11)+IF(Data!$G51&lt;&gt;"",Scoring!$L$12)+IF(Data!$H51&lt;&gt;"",Scoring!$L$13)+IF(Data!$I51&lt;&gt;"",Scoring!$L$14)+IF(Data!$J51&lt;&gt;"",Scoring!$L$15)+IF(Data!$K51&lt;&gt;"",Scoring!$L$16)+IF(Data!$L51&lt;&gt;"",Scoring!$L$17)+IF(Data!$M51&lt;&gt;"",Scoring!$L$18)+IF(Data!$N51&lt;&gt;"",Scoring!$L$19)+IF(Data!$O51&lt;&gt;"",Scoring!$L$20)+IF(Data!$P51&lt;&gt;"",Scoring!$L$21)+IF(Data!$Q51&lt;&gt;"",Scoring!$L$22)+IF(Data!$R51&lt;&gt;"",Scoring!$L$23)+IF(Data!$S51&lt;&gt;"",Scoring!$L$24)+IF(Data!AJ51&lt;&gt;"",Scoring!$L$25)+IF(Data!$U51&lt;&gt;"",Scoring!$L$26)+IF(Data!$V51&lt;&gt;"",Scoring!$L$27)+IF(Data!$W51&lt;&gt;"",Scoring!$L$28)+IF(Data!$X51&lt;&gt;"",Scoring!$L$29)+IF(Data!$Y51&lt;&gt;"",Scoring!$L$30)+IF(Data!$Z51&lt;&gt;"",Scoring!$L$31)+IF(Data!$AA51&lt;&gt;"",Scoring!$L$32),"")</f>
        <v/>
      </c>
      <c r="AS51" s="105" t="str">
        <f>IF(AR51&lt;&gt;"",LOOKUP(AR51,Likelihoods!$A$7:$A$107,Likelihoods!J$7:J$107),"")</f>
        <v/>
      </c>
      <c r="AT51" s="108" t="str">
        <f>IF(AND(COUNTBLANK($B51:$E51)=3,COUNTBLANK($F51:$H51)=2,COUNTBLANK($I51:$J51)=1,COUNTBLANK($K51:$L51)=1,COUNTBLANK($M51:$N51)=1,COUNTBLANK($O51:$P51)=1,COUNTBLANK($Q51:$R51)=1,COUNTBLANK($S51:$T51)=1,COUNTBLANK($U51:$V51)=1,COUNTBLANK($W51:$AA51)=4),IF(Data!$B51&lt;&gt;"",Scoring!$M$7)+IF(Data!$C51&lt;&gt;"",Scoring!$M$8)+IF(Data!$D51&lt;&gt;"",Scoring!$M$9)+IF(Data!$E51&lt;&gt;"",Scoring!$M$10)+IF(Data!$F51&lt;&gt;"",Scoring!$M$11)+IF(Data!$G51&lt;&gt;"",Scoring!$M$12)+IF(Data!$H51&lt;&gt;"",Scoring!$M$13)+IF(Data!$I51&lt;&gt;"",Scoring!$M$14)+IF(Data!$J51&lt;&gt;"",Scoring!$M$15)+IF(Data!$K51&lt;&gt;"",Scoring!$M$16)+IF(Data!$L51&lt;&gt;"",Scoring!$M$17)+IF(Data!$M51&lt;&gt;"",Scoring!$M$18)+IF(Data!$N51&lt;&gt;"",Scoring!$M$19)+IF(Data!$O51&lt;&gt;"",Scoring!$M$20)+IF(Data!$P51&lt;&gt;"",Scoring!$M$21)+IF(Data!$Q51&lt;&gt;"",Scoring!$M$22)+IF(Data!$R51&lt;&gt;"",Scoring!$M$23)+IF(Data!$S51&lt;&gt;"",Scoring!$M$24)+IF(Data!T51&lt;&gt;"",Scoring!$M$25)+IF(Data!$U51&lt;&gt;"",Scoring!$M$26)+IF(Data!$V51&lt;&gt;"",Scoring!$M$27)+IF(Data!$W51&lt;&gt;"",Scoring!$M$28)+IF(Data!$X51&lt;&gt;"",Scoring!$M$29)+IF(Data!$Y51&lt;&gt;"",Scoring!$M$30)+IF(Data!$Z51&lt;&gt;"",Scoring!$M$31)+IF(Data!$AA51&lt;&gt;"",Scoring!$M$32),"")</f>
        <v/>
      </c>
      <c r="AU51" s="105" t="str">
        <f>IF(AT51&lt;&gt;"",LOOKUP(AT51,Likelihoods!$A$7:$A$107,Likelihoods!K$7:K$107),"")</f>
        <v/>
      </c>
      <c r="AV51" s="108" t="str">
        <f>IF(AND(COUNTBLANK($B51:$E51)=3,COUNTBLANK($F51:$H51)=2,COUNTBLANK($I51:$J51)=1,COUNTBLANK($K51:$L51)=1,COUNTBLANK($M51:$N51)=1,COUNTBLANK($O51:$P51)=1,COUNTBLANK($Q51:$R51)=1,COUNTBLANK($S51:$T51)=1,COUNTBLANK($U51:$V51)=1,COUNTBLANK($W51:$AA51)=4),IF(Data!$B51&lt;&gt;"",Scoring!$N$7)+IF(Data!$C51&lt;&gt;"",Scoring!$N$8)+IF(Data!$D51&lt;&gt;"",Scoring!$N$9)+IF(Data!$E51&lt;&gt;"",Scoring!$N$10)+IF(Data!$F51&lt;&gt;"",Scoring!$N$11)+IF(Data!$G51&lt;&gt;"",Scoring!$N$12)+IF(Data!$H51&lt;&gt;"",Scoring!$N$13)+IF(Data!$I51&lt;&gt;"",Scoring!$N$14)+IF(Data!$J51&lt;&gt;"",Scoring!$N$15)+IF(Data!$K51&lt;&gt;"",Scoring!$N$16)+IF(Data!$L51&lt;&gt;"",Scoring!$N$17)+IF(Data!$M51&lt;&gt;"",Scoring!$N$18)+IF(Data!$N51&lt;&gt;"",Scoring!$N$19)+IF(Data!$O51&lt;&gt;"",Scoring!$N$20)+IF(Data!$P51&lt;&gt;"",Scoring!$N$21)+IF(Data!$Q51&lt;&gt;"",Scoring!$N$22)+IF(Data!$R51&lt;&gt;"",Scoring!$N$23)+IF(Data!$S51&lt;&gt;"",Scoring!$N$24)+IF(Data!T51&lt;&gt;"",Scoring!$N$25)+IF(Data!$U51&lt;&gt;"",Scoring!$N$26)+IF(Data!$V51&lt;&gt;"",Scoring!$N$27)+IF(Data!$W51&lt;&gt;"",Scoring!$N$28)+IF(Data!$X51&lt;&gt;"",Scoring!$N$29)+IF(Data!$Y51&lt;&gt;"",Scoring!$N$30)+IF(Data!$Z51&lt;&gt;"",Scoring!$N$31)+IF(Data!$AA51&lt;&gt;"",Scoring!$N$32),"")</f>
        <v/>
      </c>
      <c r="AW51" s="106" t="str">
        <f>IF(AV51&lt;&gt;"",LOOKUP(AV51,Likelihoods!$A$7:$A$107,Likelihoods!L$7:L$107),"")</f>
        <v/>
      </c>
      <c r="AX51" s="104" t="str">
        <f>IF(AND(COUNTBLANK($B51:$E51)=3,COUNTBLANK($F51:$H51)=2,COUNTBLANK($I51:$J51)=1,COUNTBLANK($K51:$L51)=1,COUNTBLANK($M51:$N51)=1,COUNTBLANK($O51:$P51)=1,COUNTBLANK($Q51:$R51)=1,COUNTBLANK($S51:$T51)=1,COUNTBLANK($U51:$V51)=1,COUNTBLANK($W51:$AA51)=4),IF(Data!$B51&lt;&gt;"",Scoring!$O$7)+IF(Data!$C51&lt;&gt;"",Scoring!$O$8)+IF(Data!$D51&lt;&gt;"",Scoring!$O$9)+IF(Data!$E51&lt;&gt;"",Scoring!$O$10)+IF(Data!$F51&lt;&gt;"",Scoring!$O$11)+IF(Data!$G51&lt;&gt;"",Scoring!$O$12)+IF(Data!$H51&lt;&gt;"",Scoring!$O$13)+IF(Data!$I51&lt;&gt;"",Scoring!$O$14)+IF(Data!$J51&lt;&gt;"",Scoring!$O$15)+IF(Data!$K51&lt;&gt;"",Scoring!$O$16)+IF(Data!$L51&lt;&gt;"",Scoring!$O$17)+IF(Data!$M51&lt;&gt;"",Scoring!$O$18)+IF(Data!$N51&lt;&gt;"",Scoring!$O$19)+IF(Data!$O51&lt;&gt;"",Scoring!$O$20)+IF(Data!$P51&lt;&gt;"",Scoring!$O$21)+IF(Data!$Q51&lt;&gt;"",Scoring!$O$22)+IF(Data!$R51&lt;&gt;"",Scoring!$O$23)+IF(Data!$S51&lt;&gt;"",Scoring!$O$24)+IF(Data!T51&lt;&gt;"",Scoring!$O$25)+IF(Data!$U51&lt;&gt;"",Scoring!$O$26)+IF(Data!$V51&lt;&gt;"",Scoring!$O$27)+IF(Data!$W51&lt;&gt;"",Scoring!$O$28)+IF(Data!$X51&lt;&gt;"",Scoring!$O$29)+IF(Data!$Y51&lt;&gt;"",Scoring!$O$30)+IF(Data!$Z51&lt;&gt;"",Scoring!$O$31)+IF(Data!$AA51&lt;&gt;"",Scoring!$O$32),"")</f>
        <v/>
      </c>
      <c r="AY51" s="107" t="str">
        <f>IF(AX51&lt;&gt;"",LOOKUP(AX51,Likelihoods!$A$7:$A$107,Likelihoods!M$7:M$107),"")</f>
        <v/>
      </c>
      <c r="AZ51" s="108" t="str">
        <f>IF(AND(COUNTBLANK($B51:$E51)=3,COUNTBLANK($F51:$H51)=2,COUNTBLANK($I51:$J51)=1,COUNTBLANK($K51:$L51)=1,COUNTBLANK($M51:$N51)=1,COUNTBLANK($O51:$P51)=1,COUNTBLANK($Q51:$R51)=1,COUNTBLANK($S51:$T51)=1,COUNTBLANK($U51:$V51)=1,COUNTBLANK($W51:$AA51)=4),IF(Data!$B51&lt;&gt;"",Scoring!$P$7)+IF(Data!$C51&lt;&gt;"",Scoring!$P$8)+IF(Data!$D51&lt;&gt;"",Scoring!$P$9)+IF(Data!$E51&lt;&gt;"",Scoring!$P$10)+IF(Data!$F51&lt;&gt;"",Scoring!$P$11)+IF(Data!$G51&lt;&gt;"",Scoring!$P$12)+IF(Data!$H51&lt;&gt;"",Scoring!$P$13)+IF(Data!$I51&lt;&gt;"",Scoring!$P$14)+IF(Data!$J51&lt;&gt;"",Scoring!$P$15)+IF(Data!$K51&lt;&gt;"",Scoring!$P$16)+IF(Data!$L51&lt;&gt;"",Scoring!$P$17)+IF(Data!$M51&lt;&gt;"",Scoring!$P$18)+IF(Data!$N51&lt;&gt;"",Scoring!$P$19)+IF(Data!$O51&lt;&gt;"",Scoring!$P$20)+IF(Data!$P51&lt;&gt;"",Scoring!$P$21)+IF(Data!$Q51&lt;&gt;"",Scoring!$P$22)+IF(Data!$R51&lt;&gt;"",Scoring!$P$23)+IF(Data!$S51&lt;&gt;"",Scoring!$P$24)+IF(Data!T51&lt;&gt;"",Scoring!$P$25)+IF(Data!$U51&lt;&gt;"",Scoring!$P$26)+IF(Data!$V51&lt;&gt;"",Scoring!$P$27)+IF(Data!$W51&lt;&gt;"",Scoring!$P$28)+IF(Data!$X51&lt;&gt;"",Scoring!$P$29)+IF(Data!$Y51&lt;&gt;"",Scoring!$P$30)+IF(Data!$Z51&lt;&gt;"",Scoring!$P$31)+IF(Data!$AA51&lt;&gt;"",Scoring!$P$32),"")</f>
        <v/>
      </c>
      <c r="BA51" s="105" t="str">
        <f>IF(AZ51&lt;&gt;"",LOOKUP(AZ51,Likelihoods!$A$7:$A$107,Likelihoods!N$7:N$107),"")</f>
        <v/>
      </c>
      <c r="BB51" s="102" t="str">
        <f>IF(AND(COUNTBLANK($B51:$E51)=3,COUNTBLANK($F51:$H51)=2,COUNTBLANK($I51:$J51)=1,COUNTBLANK($K51:$L51)=1,COUNTBLANK($M51:$N51)=1,COUNTBLANK($O51:$P51)=1,COUNTBLANK($Q51:$R51)=1,COUNTBLANK($S51:$T51)=1,COUNTBLANK($U51:$V51)=1,COUNTBLANK($W51:$AA51)=4),IF(Data!$B51&lt;&gt;"",Scoring!$Q$7)+IF(Data!$C51&lt;&gt;"",Scoring!$Q$8)+IF(Data!$D51&lt;&gt;"",Scoring!$Q$9)+IF(Data!$E51&lt;&gt;"",Scoring!$Q$10)+IF(Data!$F51&lt;&gt;"",Scoring!$Q$11)+IF(Data!$G51&lt;&gt;"",Scoring!$Q$12)+IF(Data!$H51&lt;&gt;"",Scoring!$Q$13)+IF(Data!$I51&lt;&gt;"",Scoring!$Q$14)+IF(Data!$J51&lt;&gt;"",Scoring!$Q$15)+IF(Data!$K51&lt;&gt;"",Scoring!$Q$16)+IF(Data!$L51&lt;&gt;"",Scoring!$Q$17)+IF(Data!$M51&lt;&gt;"",Scoring!$Q$18)+IF(Data!$N51&lt;&gt;"",Scoring!$Q$19)+IF(Data!$O51&lt;&gt;"",Scoring!$Q$20)+IF(Data!$P51&lt;&gt;"",Scoring!$Q$21)+IF(Data!$Q51&lt;&gt;"",Scoring!$Q$22)+IF(Data!$R51&lt;&gt;"",Scoring!$Q$23)+IF(Data!$S51&lt;&gt;"",Scoring!$Q$24)+IF(Data!T51&lt;&gt;"",Scoring!$Q$25)+IF(Data!$U51&lt;&gt;"",Scoring!$Q$26)+IF(Data!$V51&lt;&gt;"",Scoring!$Q$27)+IF(Data!$W51&lt;&gt;"",Scoring!$Q$28)+IF(Data!$X51&lt;&gt;"",Scoring!$Q$29)+IF(Data!$Y51&lt;&gt;"",Scoring!$Q$30)+IF(Data!$Z51&lt;&gt;"",Scoring!$Q$31)+IF(Data!$AA51&lt;&gt;"",Scoring!$Q$32),"")</f>
        <v/>
      </c>
      <c r="BC51" s="107" t="str">
        <f>IF(BB51&lt;&gt;"",LOOKUP(BB51,Likelihoods!$A$7:$A$107,Likelihoods!O$7:O$107),"")</f>
        <v/>
      </c>
      <c r="BD51" s="104" t="str">
        <f>IF(AND(COUNTBLANK($B51:$E51)=3,COUNTBLANK($F51:$H51)=2,COUNTBLANK($I51:$J51)=1,COUNTBLANK($K51:$L51)=1,COUNTBLANK($M51:$N51)=1,COUNTBLANK($O51:$P51)=1,COUNTBLANK($Q51:$R51)=1,COUNTBLANK($S51:$T51)=1,COUNTBLANK($U51:$V51)=1,COUNTBLANK($W51:$AA51)=4),IF(Data!$B51&lt;&gt;"",Scoring!$R$7)+IF(Data!$C51&lt;&gt;"",Scoring!$R$8)+IF(Data!$D51&lt;&gt;"",Scoring!$R$9)+IF(Data!$E51&lt;&gt;"",Scoring!$R$10)+IF(Data!$F51&lt;&gt;"",Scoring!$R$11)+IF(Data!$G51&lt;&gt;"",Scoring!$R$12)+IF(Data!$H51&lt;&gt;"",Scoring!$R$13)+IF(Data!$I51&lt;&gt;"",Scoring!$R$14)+IF(Data!$J51&lt;&gt;"",Scoring!$R$15)+IF(Data!$K51&lt;&gt;"",Scoring!$R$16)+IF(Data!$L51&lt;&gt;"",Scoring!$R$17)+IF(Data!$M51&lt;&gt;"",Scoring!$R$18)+IF(Data!$N51&lt;&gt;"",Scoring!$R$19)+IF(Data!$O51&lt;&gt;"",Scoring!$R$20)+IF(Data!$P51&lt;&gt;"",Scoring!$R$21)+IF(Data!$Q51&lt;&gt;"",Scoring!$R$22)+IF(Data!$R51&lt;&gt;"",Scoring!$R$23)+IF(Data!$S51&lt;&gt;"",Scoring!$R$24)+IF(Data!T51&lt;&gt;"",Scoring!$R$25)+IF(Data!$U51&lt;&gt;"",Scoring!$R$26)+IF(Data!$V51&lt;&gt;"",Scoring!$R$27)+IF(Data!$W51&lt;&gt;"",Scoring!$R$28)+IF(Data!$X51&lt;&gt;"",Scoring!$R$29)+IF(Data!$Y51&lt;&gt;"",Scoring!$R$30)+IF(Data!$Z51&lt;&gt;"",Scoring!$R$31)+IF(Data!$AA51&lt;&gt;"",Scoring!$R$32),"")</f>
        <v/>
      </c>
      <c r="BE51" s="105" t="str">
        <f>IF(BD51&lt;&gt;"",LOOKUP(BD51,Likelihoods!$A$7:$A$107,Likelihoods!P$7:P$107),"")</f>
        <v/>
      </c>
      <c r="BF51" s="102" t="str">
        <f>IF(AND(COUNTBLANK($B51:$E51)=3,COUNTBLANK($F51:$H51)=2,COUNTBLANK($I51:$J51)=1,COUNTBLANK($K51:$L51)=1,COUNTBLANK($M51:$N51)=1,COUNTBLANK($O51:$P51)=1,COUNTBLANK($Q51:$R51)=1,COUNTBLANK($S51:$T51)=1,COUNTBLANK($U51:$V51)=1,COUNTBLANK($W51:$AA51)=4),IF(Data!$B51&lt;&gt;"",Scoring!$S$7)+IF(Data!$C51&lt;&gt;"",Scoring!$S$8)+IF(Data!$D51&lt;&gt;"",Scoring!$S$9)+IF(Data!$E51&lt;&gt;"",Scoring!$S$10)+IF(Data!$F51&lt;&gt;"",Scoring!$S$11)+IF(Data!$G51&lt;&gt;"",Scoring!$S$12)+IF(Data!$H51&lt;&gt;"",Scoring!$S$13)+IF(Data!$I51&lt;&gt;"",Scoring!$S$14)+IF(Data!$J51&lt;&gt;"",Scoring!$S$15)+IF(Data!$K51&lt;&gt;"",Scoring!$S$16)+IF(Data!$L51&lt;&gt;"",Scoring!$S$17)+IF(Data!$M51&lt;&gt;"",Scoring!$S$18)+IF(Data!$N51&lt;&gt;"",Scoring!$S$19)+IF(Data!$O51&lt;&gt;"",Scoring!$S$20)+IF(Data!$P51&lt;&gt;"",Scoring!$S$21)+IF(Data!$Q51&lt;&gt;"",Scoring!$S$22)+IF(Data!$R51&lt;&gt;"",Scoring!$S$23)+IF(Data!$S51&lt;&gt;"",Scoring!$S$24)+IF(Data!T51&lt;&gt;"",Scoring!$S$25)+IF(Data!$U51&lt;&gt;"",Scoring!$S$26)+IF(Data!$V51&lt;&gt;"",Scoring!$S$27)+IF(Data!$W51&lt;&gt;"",Scoring!$S$28)+IF(Data!$X51&lt;&gt;"",Scoring!$S$29)+IF(Data!$Y51&lt;&gt;"",Scoring!$S$30)+IF(Data!$Z51&lt;&gt;"",Scoring!$S$31)+IF(Data!$AA51&lt;&gt;"",Scoring!$S$32),"")</f>
        <v/>
      </c>
      <c r="BG51" s="107" t="str">
        <f>IF(BF51&lt;&gt;"",LOOKUP(BF51,Likelihoods!$A$7:$A$107,Likelihoods!Q$7:Q$107),"")</f>
        <v/>
      </c>
      <c r="BH51" s="108" t="str">
        <f>IF(AND(COUNTBLANK($B51:$E51)=3,COUNTBLANK($F51:$H51)=2,COUNTBLANK($I51:$J51)=1,COUNTBLANK($K51:$L51)=1,COUNTBLANK($M51:$N51)=1,COUNTBLANK($O51:$P51)=1,COUNTBLANK($Q51:$R51)=1,COUNTBLANK($S51:$T51)=1,COUNTBLANK($U51:$V51)=1,COUNTBLANK($W51:$AA51)=4),IF(Data!$B51&lt;&gt;"",Scoring!$T$7)+IF(Data!$C51&lt;&gt;"",Scoring!$T$8)+IF(Data!$D51&lt;&gt;"",Scoring!$T$9)+IF(Data!$E51&lt;&gt;"",Scoring!$T$10)+IF(Data!$F51&lt;&gt;"",Scoring!$T$11)+IF(Data!$G51&lt;&gt;"",Scoring!$T$12)+IF(Data!$H51&lt;&gt;"",Scoring!$T$13)+IF(Data!$I51&lt;&gt;"",Scoring!$T$14)+IF(Data!$J51&lt;&gt;"",Scoring!$T$15)+IF(Data!$K51&lt;&gt;"",Scoring!$T$16)+IF(Data!$L51&lt;&gt;"",Scoring!$T$17)+IF(Data!$M51&lt;&gt;"",Scoring!$T$18)+IF(Data!$N51&lt;&gt;"",Scoring!$T$19)+IF(Data!$O51&lt;&gt;"",Scoring!$T$20)+IF(Data!$P51&lt;&gt;"",Scoring!$T$21)+IF(Data!$Q51&lt;&gt;"",Scoring!$T$22)+IF(Data!$R51&lt;&gt;"",Scoring!$T$23)+IF(Data!$S51&lt;&gt;"",Scoring!$T$24)+IF(Data!T51&lt;&gt;"",Scoring!$T$25)+IF(Data!$U51&lt;&gt;"",Scoring!$T$26)+IF(Data!$V51&lt;&gt;"",Scoring!$T$27)+IF(Data!$W51&lt;&gt;"",Scoring!$T$28)+IF(Data!$X51&lt;&gt;"",Scoring!$T$29)+IF(Data!$Y51&lt;&gt;"",Scoring!$T$30)+IF(Data!$Z51&lt;&gt;"",Scoring!$T$31)+IF(Data!$AA51&lt;&gt;"",Scoring!$T$32),"")</f>
        <v/>
      </c>
      <c r="BI51" s="105" t="str">
        <f>IF(BH51&lt;&gt;"",LOOKUP(BH51,Likelihoods!$A$7:$A$107,Likelihoods!R$7:R$107),"")</f>
        <v/>
      </c>
      <c r="BJ51" s="108" t="str">
        <f>IF(AND(COUNTBLANK($B51:$E51)=3,COUNTBLANK($F51:$H51)=2,COUNTBLANK($I51:$J51)=1,COUNTBLANK($K51:$L51)=1,COUNTBLANK($M51:$N51)=1,COUNTBLANK($O51:$P51)=1,COUNTBLANK($Q51:$R51)=1,COUNTBLANK($S51:$T51)=1,COUNTBLANK($U51:$V51)=1,COUNTBLANK($W51:$AA51)=4),IF(Data!$B51&lt;&gt;"",Scoring!$U$7)+IF(Data!$C51&lt;&gt;"",Scoring!$U$8)+IF(Data!$D51&lt;&gt;"",Scoring!$U$9)+IF(Data!$E51&lt;&gt;"",Scoring!$U$10)+IF(Data!$F51&lt;&gt;"",Scoring!$U$11)+IF(Data!$G51&lt;&gt;"",Scoring!$U$12)+IF(Data!$H51&lt;&gt;"",Scoring!$U$13)+IF(Data!$I51&lt;&gt;"",Scoring!$U$14)+IF(Data!$J51&lt;&gt;"",Scoring!$U$15)+IF(Data!$K51&lt;&gt;"",Scoring!$U$16)+IF(Data!$L51&lt;&gt;"",Scoring!$U$17)+IF(Data!$M51&lt;&gt;"",Scoring!$U$18)+IF(Data!$N51&lt;&gt;"",Scoring!$U$19)+IF(Data!$O51&lt;&gt;"",Scoring!$U$20)+IF(Data!$P51&lt;&gt;"",Scoring!$U$21)+IF(Data!$Q51&lt;&gt;"",Scoring!$U$22)+IF(Data!$R51&lt;&gt;"",Scoring!$U$23)+IF(Data!$S51&lt;&gt;"",Scoring!$U$24)+IF(Data!T51&lt;&gt;"",Scoring!$U$25)+IF(Data!$U51&lt;&gt;"",Scoring!$U$26)+IF(Data!$V51&lt;&gt;"",Scoring!$U$27)+IF(Data!$W51&lt;&gt;"",Scoring!$U$28)+IF(Data!$X51&lt;&gt;"",Scoring!$U$29)+IF(Data!$Y51&lt;&gt;"",Scoring!$U$30)+IF(Data!$Z51&lt;&gt;"",Scoring!$U$31)+IF(Data!$AA51&lt;&gt;"",Scoring!$U$32),"")</f>
        <v/>
      </c>
      <c r="BK51" s="106" t="str">
        <f>IF(BJ51&lt;&gt;"",LOOKUP(BJ51,Likelihoods!$A$7:$A$107,Likelihoods!S$7:S$107),"")</f>
        <v/>
      </c>
      <c r="BL51" s="8"/>
      <c r="BM51" s="8"/>
      <c r="BN51" s="8"/>
      <c r="BO51" s="8"/>
      <c r="BP51" s="8"/>
      <c r="BQ51" s="8"/>
      <c r="BR51" s="8"/>
      <c r="BS51" s="8"/>
      <c r="BT51" s="8"/>
      <c r="BU51" s="8"/>
      <c r="BV51" s="8"/>
      <c r="BW51" s="8"/>
      <c r="BX51" s="8"/>
      <c r="BY51" s="8"/>
    </row>
    <row r="52" spans="1:77" ht="14.25" x14ac:dyDescent="0.2">
      <c r="A52" s="68"/>
      <c r="B52" s="101"/>
      <c r="C52" s="102"/>
      <c r="D52" s="102"/>
      <c r="E52" s="102"/>
      <c r="F52" s="101"/>
      <c r="G52" s="102"/>
      <c r="H52" s="103"/>
      <c r="I52" s="102"/>
      <c r="J52" s="102"/>
      <c r="K52" s="101"/>
      <c r="L52" s="103"/>
      <c r="M52" s="102"/>
      <c r="N52" s="103"/>
      <c r="O52" s="101"/>
      <c r="P52" s="103"/>
      <c r="Q52" s="102"/>
      <c r="R52" s="102"/>
      <c r="S52" s="101"/>
      <c r="T52" s="103"/>
      <c r="U52" s="101"/>
      <c r="V52" s="103"/>
      <c r="W52" s="102"/>
      <c r="X52" s="102"/>
      <c r="Y52" s="102"/>
      <c r="Z52" s="102"/>
      <c r="AA52" s="102"/>
      <c r="AB52" s="104" t="str">
        <f>IF(AND(COUNTBLANK($B52:$E52)=3,COUNTBLANK($F52:$H52)=2,COUNTBLANK($I52:$J52)=1,COUNTBLANK($K52:$L52)=1,COUNTBLANK($M52:$N52)=1,COUNTBLANK($O52:$P52)=1,COUNTBLANK($Q52:$R52)=1,COUNTBLANK($S52:$T52)=1,COUNTBLANK($U52:$V52)=1,COUNTBLANK($W52:$AA52)=4),IF(Data!$B52&lt;&gt;"",Scoring!$D$7)+IF(Data!$C52&lt;&gt;"",Scoring!$D$8)+IF(Data!$D52&lt;&gt;"",Scoring!$D$9)+IF(Data!$E52&lt;&gt;"",Scoring!$D$10)+IF(Data!$F52&lt;&gt;"",Scoring!$D$11)+IF(Data!$G52&lt;&gt;"",Scoring!$D$12)+IF(Data!$H52&lt;&gt;"",Scoring!$D$13)+IF(Data!$I52&lt;&gt;"",Scoring!$D$14)+IF(Data!$J52&lt;&gt;"",Scoring!$D$15)+IF(Data!$K52&lt;&gt;"",Scoring!$D$16)+IF(Data!$L52&lt;&gt;"",Scoring!$D$17)+IF(Data!$M52&lt;&gt;"",Scoring!$D$18)+IF(Data!$N52&lt;&gt;"",Scoring!$D$19)+IF(Data!$O52&lt;&gt;"",Scoring!$D$20)+IF(Data!$P52&lt;&gt;"",Scoring!$D$21)+IF(Data!$Q52&lt;&gt;"",Scoring!$D$22)+IF(Data!$R52&lt;&gt;"",Scoring!$D$23)+IF(Data!$S52&lt;&gt;"",Scoring!$D$24)+IF(Data!T52&lt;&gt;"",Scoring!$D$25)+IF(Data!$U52&lt;&gt;"",Scoring!$D$26)+IF(Data!$V52&lt;&gt;"",Scoring!$D$27)+IF(Data!$W52&lt;&gt;"",Scoring!$D$28)+IF(Data!$X52&lt;&gt;"",Scoring!$D$29)+IF(Data!$Y52&lt;&gt;"",Scoring!$D$30)+IF(Data!$Z52&lt;&gt;"",Scoring!$D$31)+IF(Data!$AA52&lt;&gt;"",Scoring!$D$32),"")</f>
        <v/>
      </c>
      <c r="AC52" s="105" t="str">
        <f>IF(AB52&lt;&gt;"",LOOKUP(AB52,Likelihoods!$A$7:$A$107,Likelihoods!B$7:B$107),"")</f>
        <v/>
      </c>
      <c r="AD52" s="264" t="str">
        <f>IF(AND(COUNTBLANK($B52:$E52)=3,COUNTBLANK($F52:$H52)=2,COUNTBLANK($I52:$J52)=1,COUNTBLANK($K52:$L52)=1,COUNTBLANK($M52:$N52)=1,COUNTBLANK($O52:$P52)=1,COUNTBLANK($Q52:$R52)=1,COUNTBLANK($S52:$T52)=1,COUNTBLANK($U52:$V52)=1,COUNTBLANK($W52:$AA52)=4),IF(Data!$B52&lt;&gt;"",Scoring!$E$7)+IF(Data!$C52&lt;&gt;"",Scoring!$E$8)+IF(Data!$D52&lt;&gt;"",Scoring!$E$9)+IF(Data!$E52&lt;&gt;"",Scoring!$E$10)+IF(Data!$F52&lt;&gt;"",Scoring!$E$11)+IF(Data!$G52&lt;&gt;"",Scoring!$E$12)+IF(Data!$H52&lt;&gt;"",Scoring!$E$13)+IF(Data!$I52&lt;&gt;"",Scoring!$E$14)+IF(Data!$J52&lt;&gt;"",Scoring!$E$15)+IF(Data!$K52&lt;&gt;"",Scoring!$E$16)+IF(Data!$L52&lt;&gt;"",Scoring!$E$17)+IF(Data!$M52&lt;&gt;"",Scoring!$E$18)+IF(Data!$N52&lt;&gt;"",Scoring!$E$19)+IF(Data!$O52&lt;&gt;"",Scoring!$E$20)+IF(Data!$P52&lt;&gt;"",Scoring!$E$21)+IF(Data!$Q52&lt;&gt;"",Scoring!$E$22)+IF(Data!$R52&lt;&gt;"",Scoring!$E$23)+IF(Data!$S52&lt;&gt;"",Scoring!$E$24)+IF(Data!V52&lt;&gt;"",Scoring!$E$25)+IF(Data!$U52&lt;&gt;"",Scoring!$E$26)+IF(Data!$V52&lt;&gt;"",Scoring!$E$27)+IF(Data!$W52&lt;&gt;"",Scoring!$E$28)+IF(Data!$X52&lt;&gt;"",Scoring!$E$29)+IF(Data!$Y52&lt;&gt;"",Scoring!$E$30)+IF(Data!$Z52&lt;&gt;"",Scoring!$E$31)+IF(Data!$AA52&lt;&gt;"",Scoring!$E$32),"")</f>
        <v/>
      </c>
      <c r="AE52" s="107" t="str">
        <f>IF(AD52&lt;&gt;"",LOOKUP(AD52,Likelihoods!$A$7:$A$107,Likelihoods!C$7:C$107),"")</f>
        <v/>
      </c>
      <c r="AF52" s="108" t="str">
        <f>IF(AND(COUNTBLANK($B52:$E52)=3,COUNTBLANK($F52:$H52)=2,COUNTBLANK($I52:$J52)=1,COUNTBLANK($K52:$L52)=1,COUNTBLANK($M52:$N52)=1,COUNTBLANK($O52:$P52)=1,COUNTBLANK($Q52:$R52)=1,COUNTBLANK($S52:$T52)=1,COUNTBLANK($U52:$V52)=1,COUNTBLANK($W52:$AA52)=4),IF(Data!$B52&lt;&gt;"",Scoring!$F$7)+IF(Data!$C52&lt;&gt;"",Scoring!$F$8)+IF(Data!$D52&lt;&gt;"",Scoring!$F$9)+IF(Data!$E52&lt;&gt;"",Scoring!$F$10)+IF(Data!$F52&lt;&gt;"",Scoring!$F$11)+IF(Data!$G52&lt;&gt;"",Scoring!$F$12)+IF(Data!$H52&lt;&gt;"",Scoring!$F$13)+IF(Data!$I52&lt;&gt;"",Scoring!$F$14)+IF(Data!$J52&lt;&gt;"",Scoring!$F$15)+IF(Data!$K52&lt;&gt;"",Scoring!$F$16)+IF(Data!$L52&lt;&gt;"",Scoring!$F$17)+IF(Data!$M52&lt;&gt;"",Scoring!$F$18)+IF(Data!$N52&lt;&gt;"",Scoring!$F$19)+IF(Data!$O52&lt;&gt;"",Scoring!$F$20)+IF(Data!$P52&lt;&gt;"",Scoring!$F$21)+IF(Data!$Q52&lt;&gt;"",Scoring!$F$22)+IF(Data!$R52&lt;&gt;"",Scoring!$F$23)+IF(Data!$S52&lt;&gt;"",Scoring!$F$24)+IF(Data!T52&lt;&gt;"",Scoring!$F$25)+IF(Data!$U52&lt;&gt;"",Scoring!$F$26)+IF(Data!$V52&lt;&gt;"",Scoring!$F$27)+IF(Data!$W52&lt;&gt;"",Scoring!$F$28)+IF(Data!$X52&lt;&gt;"",Scoring!$F$29)+IF(Data!$Y52&lt;&gt;"",Scoring!$F$30)+IF(Data!$Z52&lt;&gt;"",Scoring!$F$31)+IF(Data!$AA52&lt;&gt;"",Scoring!$F$32),"")</f>
        <v/>
      </c>
      <c r="AG52" s="105" t="str">
        <f>IF(AF52&lt;&gt;"",LOOKUP(AF52,Likelihoods!$A$7:$A$107,Likelihoods!D$7:D$107),"")</f>
        <v/>
      </c>
      <c r="AH52" s="108" t="str">
        <f>IF(AND(COUNTBLANK($B52:$E52)=3,COUNTBLANK($F52:$H52)=2,COUNTBLANK($I52:$J52)=1,COUNTBLANK($K52:$L52)=1,COUNTBLANK($M52:$N52)=1,COUNTBLANK($O52:$P52)=1,COUNTBLANK($Q52:$R52)=1,COUNTBLANK($S52:$T52)=1,COUNTBLANK($U52:$V52)=1,COUNTBLANK($W52:$AA52)=4),IF(Data!$B52&lt;&gt;"",Scoring!$G$7)+IF(Data!$C52&lt;&gt;"",Scoring!$G$8)+IF(Data!$D52&lt;&gt;"",Scoring!$G$9)+IF(Data!$E52&lt;&gt;"",Scoring!$G$10)+IF(Data!$F52&lt;&gt;"",Scoring!$G$11)+IF(Data!$G52&lt;&gt;"",Scoring!$G$12)+IF(Data!$H52&lt;&gt;"",Scoring!$G$13)+IF(Data!$I52&lt;&gt;"",Scoring!$G$14)+IF(Data!$J52&lt;&gt;"",Scoring!$G$15)+IF(Data!$K52&lt;&gt;"",Scoring!$G$16)+IF(Data!$L52&lt;&gt;"",Scoring!$G$17)+IF(Data!$M52&lt;&gt;"",Scoring!$G$18)+IF(Data!$N52&lt;&gt;"",Scoring!$G$19)+IF(Data!$O52&lt;&gt;"",Scoring!$G$20)+IF(Data!$P52&lt;&gt;"",Scoring!$G$21)+IF(Data!$Q52&lt;&gt;"",Scoring!$G$22)+IF(Data!$R52&lt;&gt;"",Scoring!$G$23)+IF(Data!$S52&lt;&gt;"",Scoring!$G$24)+IF(Data!T52&lt;&gt;"",Scoring!$G$25)+IF(Data!$U52&lt;&gt;"",Scoring!$G$26)+IF(Data!$V52&lt;&gt;"",Scoring!$G$27)+IF(Data!$W52&lt;&gt;"",Scoring!$G$28)+IF(Data!$X52&lt;&gt;"",Scoring!$G$29)+IF(Data!$Y52&lt;&gt;"",Scoring!$G$30)+IF(Data!$Z52&lt;&gt;"",Scoring!$G$31)+IF(Data!$AA52&lt;&gt;"",Scoring!$G$32),"")</f>
        <v/>
      </c>
      <c r="AI52" s="106" t="str">
        <f>IF(AH52&lt;&gt;"",LOOKUP(AH52,Likelihoods!$A$7:$A$107,Likelihoods!E$7:E$107),"")</f>
        <v/>
      </c>
      <c r="AJ52" s="104" t="str">
        <f>IF(AND(COUNTBLANK($B52:$E52)=3,COUNTBLANK($F52:$H52)=2,COUNTBLANK($I52:$J52)=1,COUNTBLANK($K52:$L52)=1,COUNTBLANK($M52:$N52)=1,COUNTBLANK($O52:$P52)=1,COUNTBLANK($Q52:$R52)=1,COUNTBLANK($S52:$T52)=1,COUNTBLANK($U52:$V52)=1,COUNTBLANK($W52:$AA52)=4),IF(Data!$B52&lt;&gt;"",Scoring!$H$7)+IF(Data!$C52&lt;&gt;"",Scoring!$H$8)+IF(Data!$D52&lt;&gt;"",Scoring!$H$9)+IF(Data!$E52&lt;&gt;"",Scoring!$H$10)+IF(Data!$F52&lt;&gt;"",Scoring!$H$11)+IF(Data!$G52&lt;&gt;"",Scoring!$H$12)+IF(Data!$H52&lt;&gt;"",Scoring!$H$13)+IF(Data!$I52&lt;&gt;"",Scoring!$H$14)+IF(Data!$J52&lt;&gt;"",Scoring!$H$15)+IF(Data!$K52&lt;&gt;"",Scoring!$H$16)+IF(Data!$L52&lt;&gt;"",Scoring!$H$17)+IF(Data!$M52&lt;&gt;"",Scoring!$H$18)+IF(Data!$N52&lt;&gt;"",Scoring!$H$19)+IF(Data!$O52&lt;&gt;"",Scoring!$H$20)+IF(Data!$P52&lt;&gt;"",Scoring!$H$21)+IF(Data!$Q52&lt;&gt;"",Scoring!$H$22)+IF(Data!$R52&lt;&gt;"",Scoring!$H$23)+IF(Data!$S52&lt;&gt;"",Scoring!$H$24)+IF(Data!T52&lt;&gt;"",Scoring!$H$25)+IF(Data!$U52&lt;&gt;"",Scoring!$H$26)+IF(Data!$V52&lt;&gt;"",Scoring!$H$27)+IF(Data!$W52&lt;&gt;"",Scoring!$H$28)+IF(Data!$X52&lt;&gt;"",Scoring!$H$29)+IF(Data!$Y52&lt;&gt;"",Scoring!$H$30)+IF(Data!$Z52&lt;&gt;"",Scoring!$H$31)+IF(Data!$AA52&lt;&gt;"",Scoring!$H$32),"")</f>
        <v/>
      </c>
      <c r="AK52" s="105" t="str">
        <f>IF(AJ52&lt;&gt;"",LOOKUP(AJ52,Likelihoods!$A$7:$A$107,Likelihoods!F$7:F$107),"")</f>
        <v/>
      </c>
      <c r="AL52" s="102" t="str">
        <f>IF(AND(COUNTBLANK($B52:$E52)=3,COUNTBLANK($F52:$H52)=2,COUNTBLANK($I52:$J52)=1,COUNTBLANK($K52:$L52)=1,COUNTBLANK($M52:$N52)=1,COUNTBLANK($O52:$P52)=1,COUNTBLANK($Q52:$R52)=1,COUNTBLANK($S52:$T52)=1,COUNTBLANK($U52:$V52)=1,COUNTBLANK($W52:$AA52)=4),IF(Data!$B52&lt;&gt;"",Scoring!$I$7)+IF(Data!$C52&lt;&gt;"",Scoring!$I$8)+IF(Data!$D52&lt;&gt;"",Scoring!$I$9)+IF(Data!$E52&lt;&gt;"",Scoring!$I$10)+IF(Data!$F52&lt;&gt;"",Scoring!$I$11)+IF(Data!$G52&lt;&gt;"",Scoring!$I$12)+IF(Data!$H52&lt;&gt;"",Scoring!$I$13)+IF(Data!$I52&lt;&gt;"",Scoring!$I$14)+IF(Data!$J52&lt;&gt;"",Scoring!$I$15)+IF(Data!$K52&lt;&gt;"",Scoring!$I$16)+IF(Data!$L52&lt;&gt;"",Scoring!$I$17)+IF(Data!$M52&lt;&gt;"",Scoring!$I$18)+IF(Data!$N52&lt;&gt;"",Scoring!$I$19)+IF(Data!$O52&lt;&gt;"",Scoring!$I$20)+IF(Data!$P52&lt;&gt;"",Scoring!$I$21)+IF(Data!$Q52&lt;&gt;"",Scoring!$I$22)+IF(Data!$R52&lt;&gt;"",Scoring!$I$23)+IF(Data!$S52&lt;&gt;"",Scoring!$I$24)+IF(Data!T52&lt;&gt;"",Scoring!$I$25)+IF(Data!$U52&lt;&gt;"",Scoring!$I$26)+IF(Data!$V52&lt;&gt;"",Scoring!$I$27)+IF(Data!$W52&lt;&gt;"",Scoring!$I$28)+IF(Data!$X52&lt;&gt;"",Scoring!$I$29)+IF(Data!$Y52&lt;&gt;"",Scoring!$I$30)+IF(Data!$Z52&lt;&gt;"",Scoring!$I$31)+IF(Data!$AA52&lt;&gt;"",Scoring!$I$32),"")</f>
        <v/>
      </c>
      <c r="AM52" s="107" t="str">
        <f>IF(AL52&lt;&gt;"",LOOKUP(AL52,Likelihoods!$A$7:$A$107,Likelihoods!G$7:G$107),"")</f>
        <v/>
      </c>
      <c r="AN52" s="281" t="str">
        <f>IF(AND(COUNTBLANK($B52:$E52)=3,COUNTBLANK($F52:$H52)=2,COUNTBLANK($I52:$J52)=1,COUNTBLANK($K52:$L52)=1,COUNTBLANK($M52:$N52)=1,COUNTBLANK($O52:$P52)=1,COUNTBLANK($Q52:$R52)=1,COUNTBLANK($S52:$T52)=1,COUNTBLANK($U52:$V52)=1,COUNTBLANK($W52:$AA52)=4),IF(Data!$B52&lt;&gt;"",Scoring!$J$7)+IF(Data!$C52&lt;&gt;"",Scoring!$J$8)+IF(Data!$D52&lt;&gt;"",Scoring!$J$9)+IF(Data!$E52&lt;&gt;"",Scoring!$J$10)+IF(Data!$F52&lt;&gt;"",Scoring!$J$11)+IF(Data!$G52&lt;&gt;"",Scoring!$J$12)+IF(Data!$H52&lt;&gt;"",Scoring!$J$13)+IF(Data!$I52&lt;&gt;"",Scoring!$J$14)+IF(Data!$J52&lt;&gt;"",Scoring!$J$15)+IF(Data!$K52&lt;&gt;"",Scoring!$J$16)+IF(Data!$L52&lt;&gt;"",Scoring!$J$17)+IF(Data!$M52&lt;&gt;"",Scoring!$J$18)+IF(Data!$N52&lt;&gt;"",Scoring!$J$19)+IF(Data!$O52&lt;&gt;"",Scoring!$J$20)+IF(Data!$P52&lt;&gt;"",Scoring!$J$21)+IF(Data!$Q52&lt;&gt;"",Scoring!$J$22)+IF(Data!$R52&lt;&gt;"",Scoring!$J$23)+IF(Data!$S52&lt;&gt;"",Scoring!$J$24)+IF(Data!AF52&lt;&gt;"",Scoring!$J$25)+IF(Data!$U52&lt;&gt;"",Scoring!$J$26)+IF(Data!$V52&lt;&gt;"",Scoring!$J$27)+IF(Data!$W52&lt;&gt;"",Scoring!$J$28)+IF(Data!$X52&lt;&gt;"",Scoring!$J$29)+IF(Data!$Y52&lt;&gt;"",Scoring!$J$30)+IF(Data!$Z52&lt;&gt;"",Scoring!$J$31)+IF(Data!$AA52&lt;&gt;"",Scoring!$J$32),"")</f>
        <v/>
      </c>
      <c r="AO52" s="276" t="str">
        <f>IF(AN52&lt;&gt;"",LOOKUP(AN52,Likelihoods!$A$7:$A$107,Likelihoods!H$7:H$107),"")</f>
        <v/>
      </c>
      <c r="AP52" s="264" t="str">
        <f>IF(AND(COUNTBLANK($B52:$E52)=3,COUNTBLANK($F52:$H52)=2,COUNTBLANK($I52:$J52)=1,COUNTBLANK($K52:$L52)=1,COUNTBLANK($M52:$N52)=1,COUNTBLANK($O52:$P52)=1,COUNTBLANK($Q52:$R52)=1,COUNTBLANK($S52:$T52)=1,COUNTBLANK($U52:$V52)=1,COUNTBLANK($W52:$AA52)=4),IF(Data!$B52&lt;&gt;"",Scoring!$K$7)+IF(Data!$C52&lt;&gt;"",Scoring!$K$8)+IF(Data!$D52&lt;&gt;"",Scoring!$K$9)+IF(Data!$E52&lt;&gt;"",Scoring!$K$10)+IF(Data!$F52&lt;&gt;"",Scoring!$K$11)+IF(Data!$G52&lt;&gt;"",Scoring!$K$12)+IF(Data!$H52&lt;&gt;"",Scoring!$K$13)+IF(Data!$I52&lt;&gt;"",Scoring!$K$14)+IF(Data!$J52&lt;&gt;"",Scoring!$K$15)+IF(Data!$K52&lt;&gt;"",Scoring!$K$16)+IF(Data!$L52&lt;&gt;"",Scoring!$K$17)+IF(Data!$M52&lt;&gt;"",Scoring!$K$18)+IF(Data!$N52&lt;&gt;"",Scoring!$K$19)+IF(Data!$O52&lt;&gt;"",Scoring!$K$20)+IF(Data!$P52&lt;&gt;"",Scoring!$K$21)+IF(Data!$Q52&lt;&gt;"",Scoring!$K$22)+IF(Data!$R52&lt;&gt;"",Scoring!$K$23)+IF(Data!$S52&lt;&gt;"",Scoring!$K$24)+IF(Data!AH52&lt;&gt;"",Scoring!$K$25)+IF(Data!$U52&lt;&gt;"",Scoring!$K$26)+IF(Data!$V52&lt;&gt;"",Scoring!$K$27)+IF(Data!$W52&lt;&gt;"",Scoring!$K$28)+IF(Data!$X52&lt;&gt;"",Scoring!$K$29)+IF(Data!$Y52&lt;&gt;"",Scoring!$K$30)+IF(Data!$Z52&lt;&gt;"",Scoring!$K$31)+IF(Data!$AA52&lt;&gt;"",Scoring!$K$32),"")</f>
        <v/>
      </c>
      <c r="AQ52" s="107" t="str">
        <f>IF(AP52&lt;&gt;"",LOOKUP(AP52,Likelihoods!$A$7:$A$107,Likelihoods!I$7:I$107),"")</f>
        <v/>
      </c>
      <c r="AR52" s="281" t="str">
        <f>IF(AND(COUNTBLANK($B52:$E52)=3,COUNTBLANK($F52:$H52)=2,COUNTBLANK($I52:$J52)=1,COUNTBLANK($K52:$L52)=1,COUNTBLANK($M52:$N52)=1,COUNTBLANK($O52:$P52)=1,COUNTBLANK($Q52:$R52)=1,COUNTBLANK($S52:$T52)=1,COUNTBLANK($U52:$V52)=1,COUNTBLANK($W52:$AA52)=4),IF(Data!$B52&lt;&gt;"",Scoring!$L$7)+IF(Data!$C52&lt;&gt;"",Scoring!$L$8)+IF(Data!$D52&lt;&gt;"",Scoring!$L$9)+IF(Data!$E52&lt;&gt;"",Scoring!$L$10)+IF(Data!$F52&lt;&gt;"",Scoring!$L$11)+IF(Data!$G52&lt;&gt;"",Scoring!$L$12)+IF(Data!$H52&lt;&gt;"",Scoring!$L$13)+IF(Data!$I52&lt;&gt;"",Scoring!$L$14)+IF(Data!$J52&lt;&gt;"",Scoring!$L$15)+IF(Data!$K52&lt;&gt;"",Scoring!$L$16)+IF(Data!$L52&lt;&gt;"",Scoring!$L$17)+IF(Data!$M52&lt;&gt;"",Scoring!$L$18)+IF(Data!$N52&lt;&gt;"",Scoring!$L$19)+IF(Data!$O52&lt;&gt;"",Scoring!$L$20)+IF(Data!$P52&lt;&gt;"",Scoring!$L$21)+IF(Data!$Q52&lt;&gt;"",Scoring!$L$22)+IF(Data!$R52&lt;&gt;"",Scoring!$L$23)+IF(Data!$S52&lt;&gt;"",Scoring!$L$24)+IF(Data!AJ52&lt;&gt;"",Scoring!$L$25)+IF(Data!$U52&lt;&gt;"",Scoring!$L$26)+IF(Data!$V52&lt;&gt;"",Scoring!$L$27)+IF(Data!$W52&lt;&gt;"",Scoring!$L$28)+IF(Data!$X52&lt;&gt;"",Scoring!$L$29)+IF(Data!$Y52&lt;&gt;"",Scoring!$L$30)+IF(Data!$Z52&lt;&gt;"",Scoring!$L$31)+IF(Data!$AA52&lt;&gt;"",Scoring!$L$32),"")</f>
        <v/>
      </c>
      <c r="AS52" s="105" t="str">
        <f>IF(AR52&lt;&gt;"",LOOKUP(AR52,Likelihoods!$A$7:$A$107,Likelihoods!J$7:J$107),"")</f>
        <v/>
      </c>
      <c r="AT52" s="108" t="str">
        <f>IF(AND(COUNTBLANK($B52:$E52)=3,COUNTBLANK($F52:$H52)=2,COUNTBLANK($I52:$J52)=1,COUNTBLANK($K52:$L52)=1,COUNTBLANK($M52:$N52)=1,COUNTBLANK($O52:$P52)=1,COUNTBLANK($Q52:$R52)=1,COUNTBLANK($S52:$T52)=1,COUNTBLANK($U52:$V52)=1,COUNTBLANK($W52:$AA52)=4),IF(Data!$B52&lt;&gt;"",Scoring!$M$7)+IF(Data!$C52&lt;&gt;"",Scoring!$M$8)+IF(Data!$D52&lt;&gt;"",Scoring!$M$9)+IF(Data!$E52&lt;&gt;"",Scoring!$M$10)+IF(Data!$F52&lt;&gt;"",Scoring!$M$11)+IF(Data!$G52&lt;&gt;"",Scoring!$M$12)+IF(Data!$H52&lt;&gt;"",Scoring!$M$13)+IF(Data!$I52&lt;&gt;"",Scoring!$M$14)+IF(Data!$J52&lt;&gt;"",Scoring!$M$15)+IF(Data!$K52&lt;&gt;"",Scoring!$M$16)+IF(Data!$L52&lt;&gt;"",Scoring!$M$17)+IF(Data!$M52&lt;&gt;"",Scoring!$M$18)+IF(Data!$N52&lt;&gt;"",Scoring!$M$19)+IF(Data!$O52&lt;&gt;"",Scoring!$M$20)+IF(Data!$P52&lt;&gt;"",Scoring!$M$21)+IF(Data!$Q52&lt;&gt;"",Scoring!$M$22)+IF(Data!$R52&lt;&gt;"",Scoring!$M$23)+IF(Data!$S52&lt;&gt;"",Scoring!$M$24)+IF(Data!T52&lt;&gt;"",Scoring!$M$25)+IF(Data!$U52&lt;&gt;"",Scoring!$M$26)+IF(Data!$V52&lt;&gt;"",Scoring!$M$27)+IF(Data!$W52&lt;&gt;"",Scoring!$M$28)+IF(Data!$X52&lt;&gt;"",Scoring!$M$29)+IF(Data!$Y52&lt;&gt;"",Scoring!$M$30)+IF(Data!$Z52&lt;&gt;"",Scoring!$M$31)+IF(Data!$AA52&lt;&gt;"",Scoring!$M$32),"")</f>
        <v/>
      </c>
      <c r="AU52" s="105" t="str">
        <f>IF(AT52&lt;&gt;"",LOOKUP(AT52,Likelihoods!$A$7:$A$107,Likelihoods!K$7:K$107),"")</f>
        <v/>
      </c>
      <c r="AV52" s="108" t="str">
        <f>IF(AND(COUNTBLANK($B52:$E52)=3,COUNTBLANK($F52:$H52)=2,COUNTBLANK($I52:$J52)=1,COUNTBLANK($K52:$L52)=1,COUNTBLANK($M52:$N52)=1,COUNTBLANK($O52:$P52)=1,COUNTBLANK($Q52:$R52)=1,COUNTBLANK($S52:$T52)=1,COUNTBLANK($U52:$V52)=1,COUNTBLANK($W52:$AA52)=4),IF(Data!$B52&lt;&gt;"",Scoring!$N$7)+IF(Data!$C52&lt;&gt;"",Scoring!$N$8)+IF(Data!$D52&lt;&gt;"",Scoring!$N$9)+IF(Data!$E52&lt;&gt;"",Scoring!$N$10)+IF(Data!$F52&lt;&gt;"",Scoring!$N$11)+IF(Data!$G52&lt;&gt;"",Scoring!$N$12)+IF(Data!$H52&lt;&gt;"",Scoring!$N$13)+IF(Data!$I52&lt;&gt;"",Scoring!$N$14)+IF(Data!$J52&lt;&gt;"",Scoring!$N$15)+IF(Data!$K52&lt;&gt;"",Scoring!$N$16)+IF(Data!$L52&lt;&gt;"",Scoring!$N$17)+IF(Data!$M52&lt;&gt;"",Scoring!$N$18)+IF(Data!$N52&lt;&gt;"",Scoring!$N$19)+IF(Data!$O52&lt;&gt;"",Scoring!$N$20)+IF(Data!$P52&lt;&gt;"",Scoring!$N$21)+IF(Data!$Q52&lt;&gt;"",Scoring!$N$22)+IF(Data!$R52&lt;&gt;"",Scoring!$N$23)+IF(Data!$S52&lt;&gt;"",Scoring!$N$24)+IF(Data!T52&lt;&gt;"",Scoring!$N$25)+IF(Data!$U52&lt;&gt;"",Scoring!$N$26)+IF(Data!$V52&lt;&gt;"",Scoring!$N$27)+IF(Data!$W52&lt;&gt;"",Scoring!$N$28)+IF(Data!$X52&lt;&gt;"",Scoring!$N$29)+IF(Data!$Y52&lt;&gt;"",Scoring!$N$30)+IF(Data!$Z52&lt;&gt;"",Scoring!$N$31)+IF(Data!$AA52&lt;&gt;"",Scoring!$N$32),"")</f>
        <v/>
      </c>
      <c r="AW52" s="106" t="str">
        <f>IF(AV52&lt;&gt;"",LOOKUP(AV52,Likelihoods!$A$7:$A$107,Likelihoods!L$7:L$107),"")</f>
        <v/>
      </c>
      <c r="AX52" s="104" t="str">
        <f>IF(AND(COUNTBLANK($B52:$E52)=3,COUNTBLANK($F52:$H52)=2,COUNTBLANK($I52:$J52)=1,COUNTBLANK($K52:$L52)=1,COUNTBLANK($M52:$N52)=1,COUNTBLANK($O52:$P52)=1,COUNTBLANK($Q52:$R52)=1,COUNTBLANK($S52:$T52)=1,COUNTBLANK($U52:$V52)=1,COUNTBLANK($W52:$AA52)=4),IF(Data!$B52&lt;&gt;"",Scoring!$O$7)+IF(Data!$C52&lt;&gt;"",Scoring!$O$8)+IF(Data!$D52&lt;&gt;"",Scoring!$O$9)+IF(Data!$E52&lt;&gt;"",Scoring!$O$10)+IF(Data!$F52&lt;&gt;"",Scoring!$O$11)+IF(Data!$G52&lt;&gt;"",Scoring!$O$12)+IF(Data!$H52&lt;&gt;"",Scoring!$O$13)+IF(Data!$I52&lt;&gt;"",Scoring!$O$14)+IF(Data!$J52&lt;&gt;"",Scoring!$O$15)+IF(Data!$K52&lt;&gt;"",Scoring!$O$16)+IF(Data!$L52&lt;&gt;"",Scoring!$O$17)+IF(Data!$M52&lt;&gt;"",Scoring!$O$18)+IF(Data!$N52&lt;&gt;"",Scoring!$O$19)+IF(Data!$O52&lt;&gt;"",Scoring!$O$20)+IF(Data!$P52&lt;&gt;"",Scoring!$O$21)+IF(Data!$Q52&lt;&gt;"",Scoring!$O$22)+IF(Data!$R52&lt;&gt;"",Scoring!$O$23)+IF(Data!$S52&lt;&gt;"",Scoring!$O$24)+IF(Data!T52&lt;&gt;"",Scoring!$O$25)+IF(Data!$U52&lt;&gt;"",Scoring!$O$26)+IF(Data!$V52&lt;&gt;"",Scoring!$O$27)+IF(Data!$W52&lt;&gt;"",Scoring!$O$28)+IF(Data!$X52&lt;&gt;"",Scoring!$O$29)+IF(Data!$Y52&lt;&gt;"",Scoring!$O$30)+IF(Data!$Z52&lt;&gt;"",Scoring!$O$31)+IF(Data!$AA52&lt;&gt;"",Scoring!$O$32),"")</f>
        <v/>
      </c>
      <c r="AY52" s="107" t="str">
        <f>IF(AX52&lt;&gt;"",LOOKUP(AX52,Likelihoods!$A$7:$A$107,Likelihoods!M$7:M$107),"")</f>
        <v/>
      </c>
      <c r="AZ52" s="108" t="str">
        <f>IF(AND(COUNTBLANK($B52:$E52)=3,COUNTBLANK($F52:$H52)=2,COUNTBLANK($I52:$J52)=1,COUNTBLANK($K52:$L52)=1,COUNTBLANK($M52:$N52)=1,COUNTBLANK($O52:$P52)=1,COUNTBLANK($Q52:$R52)=1,COUNTBLANK($S52:$T52)=1,COUNTBLANK($U52:$V52)=1,COUNTBLANK($W52:$AA52)=4),IF(Data!$B52&lt;&gt;"",Scoring!$P$7)+IF(Data!$C52&lt;&gt;"",Scoring!$P$8)+IF(Data!$D52&lt;&gt;"",Scoring!$P$9)+IF(Data!$E52&lt;&gt;"",Scoring!$P$10)+IF(Data!$F52&lt;&gt;"",Scoring!$P$11)+IF(Data!$G52&lt;&gt;"",Scoring!$P$12)+IF(Data!$H52&lt;&gt;"",Scoring!$P$13)+IF(Data!$I52&lt;&gt;"",Scoring!$P$14)+IF(Data!$J52&lt;&gt;"",Scoring!$P$15)+IF(Data!$K52&lt;&gt;"",Scoring!$P$16)+IF(Data!$L52&lt;&gt;"",Scoring!$P$17)+IF(Data!$M52&lt;&gt;"",Scoring!$P$18)+IF(Data!$N52&lt;&gt;"",Scoring!$P$19)+IF(Data!$O52&lt;&gt;"",Scoring!$P$20)+IF(Data!$P52&lt;&gt;"",Scoring!$P$21)+IF(Data!$Q52&lt;&gt;"",Scoring!$P$22)+IF(Data!$R52&lt;&gt;"",Scoring!$P$23)+IF(Data!$S52&lt;&gt;"",Scoring!$P$24)+IF(Data!T52&lt;&gt;"",Scoring!$P$25)+IF(Data!$U52&lt;&gt;"",Scoring!$P$26)+IF(Data!$V52&lt;&gt;"",Scoring!$P$27)+IF(Data!$W52&lt;&gt;"",Scoring!$P$28)+IF(Data!$X52&lt;&gt;"",Scoring!$P$29)+IF(Data!$Y52&lt;&gt;"",Scoring!$P$30)+IF(Data!$Z52&lt;&gt;"",Scoring!$P$31)+IF(Data!$AA52&lt;&gt;"",Scoring!$P$32),"")</f>
        <v/>
      </c>
      <c r="BA52" s="105" t="str">
        <f>IF(AZ52&lt;&gt;"",LOOKUP(AZ52,Likelihoods!$A$7:$A$107,Likelihoods!N$7:N$107),"")</f>
        <v/>
      </c>
      <c r="BB52" s="102" t="str">
        <f>IF(AND(COUNTBLANK($B52:$E52)=3,COUNTBLANK($F52:$H52)=2,COUNTBLANK($I52:$J52)=1,COUNTBLANK($K52:$L52)=1,COUNTBLANK($M52:$N52)=1,COUNTBLANK($O52:$P52)=1,COUNTBLANK($Q52:$R52)=1,COUNTBLANK($S52:$T52)=1,COUNTBLANK($U52:$V52)=1,COUNTBLANK($W52:$AA52)=4),IF(Data!$B52&lt;&gt;"",Scoring!$Q$7)+IF(Data!$C52&lt;&gt;"",Scoring!$Q$8)+IF(Data!$D52&lt;&gt;"",Scoring!$Q$9)+IF(Data!$E52&lt;&gt;"",Scoring!$Q$10)+IF(Data!$F52&lt;&gt;"",Scoring!$Q$11)+IF(Data!$G52&lt;&gt;"",Scoring!$Q$12)+IF(Data!$H52&lt;&gt;"",Scoring!$Q$13)+IF(Data!$I52&lt;&gt;"",Scoring!$Q$14)+IF(Data!$J52&lt;&gt;"",Scoring!$Q$15)+IF(Data!$K52&lt;&gt;"",Scoring!$Q$16)+IF(Data!$L52&lt;&gt;"",Scoring!$Q$17)+IF(Data!$M52&lt;&gt;"",Scoring!$Q$18)+IF(Data!$N52&lt;&gt;"",Scoring!$Q$19)+IF(Data!$O52&lt;&gt;"",Scoring!$Q$20)+IF(Data!$P52&lt;&gt;"",Scoring!$Q$21)+IF(Data!$Q52&lt;&gt;"",Scoring!$Q$22)+IF(Data!$R52&lt;&gt;"",Scoring!$Q$23)+IF(Data!$S52&lt;&gt;"",Scoring!$Q$24)+IF(Data!T52&lt;&gt;"",Scoring!$Q$25)+IF(Data!$U52&lt;&gt;"",Scoring!$Q$26)+IF(Data!$V52&lt;&gt;"",Scoring!$Q$27)+IF(Data!$W52&lt;&gt;"",Scoring!$Q$28)+IF(Data!$X52&lt;&gt;"",Scoring!$Q$29)+IF(Data!$Y52&lt;&gt;"",Scoring!$Q$30)+IF(Data!$Z52&lt;&gt;"",Scoring!$Q$31)+IF(Data!$AA52&lt;&gt;"",Scoring!$Q$32),"")</f>
        <v/>
      </c>
      <c r="BC52" s="107" t="str">
        <f>IF(BB52&lt;&gt;"",LOOKUP(BB52,Likelihoods!$A$7:$A$107,Likelihoods!O$7:O$107),"")</f>
        <v/>
      </c>
      <c r="BD52" s="104" t="str">
        <f>IF(AND(COUNTBLANK($B52:$E52)=3,COUNTBLANK($F52:$H52)=2,COUNTBLANK($I52:$J52)=1,COUNTBLANK($K52:$L52)=1,COUNTBLANK($M52:$N52)=1,COUNTBLANK($O52:$P52)=1,COUNTBLANK($Q52:$R52)=1,COUNTBLANK($S52:$T52)=1,COUNTBLANK($U52:$V52)=1,COUNTBLANK($W52:$AA52)=4),IF(Data!$B52&lt;&gt;"",Scoring!$R$7)+IF(Data!$C52&lt;&gt;"",Scoring!$R$8)+IF(Data!$D52&lt;&gt;"",Scoring!$R$9)+IF(Data!$E52&lt;&gt;"",Scoring!$R$10)+IF(Data!$F52&lt;&gt;"",Scoring!$R$11)+IF(Data!$G52&lt;&gt;"",Scoring!$R$12)+IF(Data!$H52&lt;&gt;"",Scoring!$R$13)+IF(Data!$I52&lt;&gt;"",Scoring!$R$14)+IF(Data!$J52&lt;&gt;"",Scoring!$R$15)+IF(Data!$K52&lt;&gt;"",Scoring!$R$16)+IF(Data!$L52&lt;&gt;"",Scoring!$R$17)+IF(Data!$M52&lt;&gt;"",Scoring!$R$18)+IF(Data!$N52&lt;&gt;"",Scoring!$R$19)+IF(Data!$O52&lt;&gt;"",Scoring!$R$20)+IF(Data!$P52&lt;&gt;"",Scoring!$R$21)+IF(Data!$Q52&lt;&gt;"",Scoring!$R$22)+IF(Data!$R52&lt;&gt;"",Scoring!$R$23)+IF(Data!$S52&lt;&gt;"",Scoring!$R$24)+IF(Data!T52&lt;&gt;"",Scoring!$R$25)+IF(Data!$U52&lt;&gt;"",Scoring!$R$26)+IF(Data!$V52&lt;&gt;"",Scoring!$R$27)+IF(Data!$W52&lt;&gt;"",Scoring!$R$28)+IF(Data!$X52&lt;&gt;"",Scoring!$R$29)+IF(Data!$Y52&lt;&gt;"",Scoring!$R$30)+IF(Data!$Z52&lt;&gt;"",Scoring!$R$31)+IF(Data!$AA52&lt;&gt;"",Scoring!$R$32),"")</f>
        <v/>
      </c>
      <c r="BE52" s="105" t="str">
        <f>IF(BD52&lt;&gt;"",LOOKUP(BD52,Likelihoods!$A$7:$A$107,Likelihoods!P$7:P$107),"")</f>
        <v/>
      </c>
      <c r="BF52" s="102" t="str">
        <f>IF(AND(COUNTBLANK($B52:$E52)=3,COUNTBLANK($F52:$H52)=2,COUNTBLANK($I52:$J52)=1,COUNTBLANK($K52:$L52)=1,COUNTBLANK($M52:$N52)=1,COUNTBLANK($O52:$P52)=1,COUNTBLANK($Q52:$R52)=1,COUNTBLANK($S52:$T52)=1,COUNTBLANK($U52:$V52)=1,COUNTBLANK($W52:$AA52)=4),IF(Data!$B52&lt;&gt;"",Scoring!$S$7)+IF(Data!$C52&lt;&gt;"",Scoring!$S$8)+IF(Data!$D52&lt;&gt;"",Scoring!$S$9)+IF(Data!$E52&lt;&gt;"",Scoring!$S$10)+IF(Data!$F52&lt;&gt;"",Scoring!$S$11)+IF(Data!$G52&lt;&gt;"",Scoring!$S$12)+IF(Data!$H52&lt;&gt;"",Scoring!$S$13)+IF(Data!$I52&lt;&gt;"",Scoring!$S$14)+IF(Data!$J52&lt;&gt;"",Scoring!$S$15)+IF(Data!$K52&lt;&gt;"",Scoring!$S$16)+IF(Data!$L52&lt;&gt;"",Scoring!$S$17)+IF(Data!$M52&lt;&gt;"",Scoring!$S$18)+IF(Data!$N52&lt;&gt;"",Scoring!$S$19)+IF(Data!$O52&lt;&gt;"",Scoring!$S$20)+IF(Data!$P52&lt;&gt;"",Scoring!$S$21)+IF(Data!$Q52&lt;&gt;"",Scoring!$S$22)+IF(Data!$R52&lt;&gt;"",Scoring!$S$23)+IF(Data!$S52&lt;&gt;"",Scoring!$S$24)+IF(Data!T52&lt;&gt;"",Scoring!$S$25)+IF(Data!$U52&lt;&gt;"",Scoring!$S$26)+IF(Data!$V52&lt;&gt;"",Scoring!$S$27)+IF(Data!$W52&lt;&gt;"",Scoring!$S$28)+IF(Data!$X52&lt;&gt;"",Scoring!$S$29)+IF(Data!$Y52&lt;&gt;"",Scoring!$S$30)+IF(Data!$Z52&lt;&gt;"",Scoring!$S$31)+IF(Data!$AA52&lt;&gt;"",Scoring!$S$32),"")</f>
        <v/>
      </c>
      <c r="BG52" s="107" t="str">
        <f>IF(BF52&lt;&gt;"",LOOKUP(BF52,Likelihoods!$A$7:$A$107,Likelihoods!Q$7:Q$107),"")</f>
        <v/>
      </c>
      <c r="BH52" s="108" t="str">
        <f>IF(AND(COUNTBLANK($B52:$E52)=3,COUNTBLANK($F52:$H52)=2,COUNTBLANK($I52:$J52)=1,COUNTBLANK($K52:$L52)=1,COUNTBLANK($M52:$N52)=1,COUNTBLANK($O52:$P52)=1,COUNTBLANK($Q52:$R52)=1,COUNTBLANK($S52:$T52)=1,COUNTBLANK($U52:$V52)=1,COUNTBLANK($W52:$AA52)=4),IF(Data!$B52&lt;&gt;"",Scoring!$T$7)+IF(Data!$C52&lt;&gt;"",Scoring!$T$8)+IF(Data!$D52&lt;&gt;"",Scoring!$T$9)+IF(Data!$E52&lt;&gt;"",Scoring!$T$10)+IF(Data!$F52&lt;&gt;"",Scoring!$T$11)+IF(Data!$G52&lt;&gt;"",Scoring!$T$12)+IF(Data!$H52&lt;&gt;"",Scoring!$T$13)+IF(Data!$I52&lt;&gt;"",Scoring!$T$14)+IF(Data!$J52&lt;&gt;"",Scoring!$T$15)+IF(Data!$K52&lt;&gt;"",Scoring!$T$16)+IF(Data!$L52&lt;&gt;"",Scoring!$T$17)+IF(Data!$M52&lt;&gt;"",Scoring!$T$18)+IF(Data!$N52&lt;&gt;"",Scoring!$T$19)+IF(Data!$O52&lt;&gt;"",Scoring!$T$20)+IF(Data!$P52&lt;&gt;"",Scoring!$T$21)+IF(Data!$Q52&lt;&gt;"",Scoring!$T$22)+IF(Data!$R52&lt;&gt;"",Scoring!$T$23)+IF(Data!$S52&lt;&gt;"",Scoring!$T$24)+IF(Data!T52&lt;&gt;"",Scoring!$T$25)+IF(Data!$U52&lt;&gt;"",Scoring!$T$26)+IF(Data!$V52&lt;&gt;"",Scoring!$T$27)+IF(Data!$W52&lt;&gt;"",Scoring!$T$28)+IF(Data!$X52&lt;&gt;"",Scoring!$T$29)+IF(Data!$Y52&lt;&gt;"",Scoring!$T$30)+IF(Data!$Z52&lt;&gt;"",Scoring!$T$31)+IF(Data!$AA52&lt;&gt;"",Scoring!$T$32),"")</f>
        <v/>
      </c>
      <c r="BI52" s="105" t="str">
        <f>IF(BH52&lt;&gt;"",LOOKUP(BH52,Likelihoods!$A$7:$A$107,Likelihoods!R$7:R$107),"")</f>
        <v/>
      </c>
      <c r="BJ52" s="108" t="str">
        <f>IF(AND(COUNTBLANK($B52:$E52)=3,COUNTBLANK($F52:$H52)=2,COUNTBLANK($I52:$J52)=1,COUNTBLANK($K52:$L52)=1,COUNTBLANK($M52:$N52)=1,COUNTBLANK($O52:$P52)=1,COUNTBLANK($Q52:$R52)=1,COUNTBLANK($S52:$T52)=1,COUNTBLANK($U52:$V52)=1,COUNTBLANK($W52:$AA52)=4),IF(Data!$B52&lt;&gt;"",Scoring!$U$7)+IF(Data!$C52&lt;&gt;"",Scoring!$U$8)+IF(Data!$D52&lt;&gt;"",Scoring!$U$9)+IF(Data!$E52&lt;&gt;"",Scoring!$U$10)+IF(Data!$F52&lt;&gt;"",Scoring!$U$11)+IF(Data!$G52&lt;&gt;"",Scoring!$U$12)+IF(Data!$H52&lt;&gt;"",Scoring!$U$13)+IF(Data!$I52&lt;&gt;"",Scoring!$U$14)+IF(Data!$J52&lt;&gt;"",Scoring!$U$15)+IF(Data!$K52&lt;&gt;"",Scoring!$U$16)+IF(Data!$L52&lt;&gt;"",Scoring!$U$17)+IF(Data!$M52&lt;&gt;"",Scoring!$U$18)+IF(Data!$N52&lt;&gt;"",Scoring!$U$19)+IF(Data!$O52&lt;&gt;"",Scoring!$U$20)+IF(Data!$P52&lt;&gt;"",Scoring!$U$21)+IF(Data!$Q52&lt;&gt;"",Scoring!$U$22)+IF(Data!$R52&lt;&gt;"",Scoring!$U$23)+IF(Data!$S52&lt;&gt;"",Scoring!$U$24)+IF(Data!T52&lt;&gt;"",Scoring!$U$25)+IF(Data!$U52&lt;&gt;"",Scoring!$U$26)+IF(Data!$V52&lt;&gt;"",Scoring!$U$27)+IF(Data!$W52&lt;&gt;"",Scoring!$U$28)+IF(Data!$X52&lt;&gt;"",Scoring!$U$29)+IF(Data!$Y52&lt;&gt;"",Scoring!$U$30)+IF(Data!$Z52&lt;&gt;"",Scoring!$U$31)+IF(Data!$AA52&lt;&gt;"",Scoring!$U$32),"")</f>
        <v/>
      </c>
      <c r="BK52" s="106" t="str">
        <f>IF(BJ52&lt;&gt;"",LOOKUP(BJ52,Likelihoods!$A$7:$A$107,Likelihoods!S$7:S$107),"")</f>
        <v/>
      </c>
      <c r="BL52" s="8"/>
      <c r="BM52" s="8"/>
      <c r="BN52" s="8"/>
      <c r="BO52" s="8"/>
      <c r="BP52" s="8"/>
      <c r="BQ52" s="8"/>
      <c r="BR52" s="8"/>
      <c r="BS52" s="8"/>
      <c r="BT52" s="8"/>
      <c r="BU52" s="8"/>
      <c r="BV52" s="8"/>
      <c r="BW52" s="8"/>
      <c r="BX52" s="8"/>
      <c r="BY52" s="8"/>
    </row>
    <row r="53" spans="1:77" ht="14.25" x14ac:dyDescent="0.2">
      <c r="A53" s="68"/>
      <c r="B53" s="101"/>
      <c r="C53" s="102"/>
      <c r="D53" s="102"/>
      <c r="E53" s="102"/>
      <c r="F53" s="101"/>
      <c r="G53" s="102"/>
      <c r="H53" s="103"/>
      <c r="I53" s="102"/>
      <c r="J53" s="102"/>
      <c r="K53" s="101"/>
      <c r="L53" s="103"/>
      <c r="M53" s="102"/>
      <c r="N53" s="103"/>
      <c r="O53" s="101"/>
      <c r="P53" s="103"/>
      <c r="Q53" s="102"/>
      <c r="R53" s="102"/>
      <c r="S53" s="101"/>
      <c r="T53" s="103"/>
      <c r="U53" s="101"/>
      <c r="V53" s="103"/>
      <c r="W53" s="102"/>
      <c r="X53" s="102"/>
      <c r="Y53" s="102"/>
      <c r="Z53" s="102"/>
      <c r="AA53" s="102"/>
      <c r="AB53" s="104" t="str">
        <f>IF(AND(COUNTBLANK($B53:$E53)=3,COUNTBLANK($F53:$H53)=2,COUNTBLANK($I53:$J53)=1,COUNTBLANK($K53:$L53)=1,COUNTBLANK($M53:$N53)=1,COUNTBLANK($O53:$P53)=1,COUNTBLANK($Q53:$R53)=1,COUNTBLANK($S53:$T53)=1,COUNTBLANK($U53:$V53)=1,COUNTBLANK($W53:$AA53)=4),IF(Data!$B53&lt;&gt;"",Scoring!$D$7)+IF(Data!$C53&lt;&gt;"",Scoring!$D$8)+IF(Data!$D53&lt;&gt;"",Scoring!$D$9)+IF(Data!$E53&lt;&gt;"",Scoring!$D$10)+IF(Data!$F53&lt;&gt;"",Scoring!$D$11)+IF(Data!$G53&lt;&gt;"",Scoring!$D$12)+IF(Data!$H53&lt;&gt;"",Scoring!$D$13)+IF(Data!$I53&lt;&gt;"",Scoring!$D$14)+IF(Data!$J53&lt;&gt;"",Scoring!$D$15)+IF(Data!$K53&lt;&gt;"",Scoring!$D$16)+IF(Data!$L53&lt;&gt;"",Scoring!$D$17)+IF(Data!$M53&lt;&gt;"",Scoring!$D$18)+IF(Data!$N53&lt;&gt;"",Scoring!$D$19)+IF(Data!$O53&lt;&gt;"",Scoring!$D$20)+IF(Data!$P53&lt;&gt;"",Scoring!$D$21)+IF(Data!$Q53&lt;&gt;"",Scoring!$D$22)+IF(Data!$R53&lt;&gt;"",Scoring!$D$23)+IF(Data!$S53&lt;&gt;"",Scoring!$D$24)+IF(Data!T53&lt;&gt;"",Scoring!$D$25)+IF(Data!$U53&lt;&gt;"",Scoring!$D$26)+IF(Data!$V53&lt;&gt;"",Scoring!$D$27)+IF(Data!$W53&lt;&gt;"",Scoring!$D$28)+IF(Data!$X53&lt;&gt;"",Scoring!$D$29)+IF(Data!$Y53&lt;&gt;"",Scoring!$D$30)+IF(Data!$Z53&lt;&gt;"",Scoring!$D$31)+IF(Data!$AA53&lt;&gt;"",Scoring!$D$32),"")</f>
        <v/>
      </c>
      <c r="AC53" s="105" t="str">
        <f>IF(AB53&lt;&gt;"",LOOKUP(AB53,Likelihoods!$A$7:$A$107,Likelihoods!B$7:B$107),"")</f>
        <v/>
      </c>
      <c r="AD53" s="264" t="str">
        <f>IF(AND(COUNTBLANK($B53:$E53)=3,COUNTBLANK($F53:$H53)=2,COUNTBLANK($I53:$J53)=1,COUNTBLANK($K53:$L53)=1,COUNTBLANK($M53:$N53)=1,COUNTBLANK($O53:$P53)=1,COUNTBLANK($Q53:$R53)=1,COUNTBLANK($S53:$T53)=1,COUNTBLANK($U53:$V53)=1,COUNTBLANK($W53:$AA53)=4),IF(Data!$B53&lt;&gt;"",Scoring!$E$7)+IF(Data!$C53&lt;&gt;"",Scoring!$E$8)+IF(Data!$D53&lt;&gt;"",Scoring!$E$9)+IF(Data!$E53&lt;&gt;"",Scoring!$E$10)+IF(Data!$F53&lt;&gt;"",Scoring!$E$11)+IF(Data!$G53&lt;&gt;"",Scoring!$E$12)+IF(Data!$H53&lt;&gt;"",Scoring!$E$13)+IF(Data!$I53&lt;&gt;"",Scoring!$E$14)+IF(Data!$J53&lt;&gt;"",Scoring!$E$15)+IF(Data!$K53&lt;&gt;"",Scoring!$E$16)+IF(Data!$L53&lt;&gt;"",Scoring!$E$17)+IF(Data!$M53&lt;&gt;"",Scoring!$E$18)+IF(Data!$N53&lt;&gt;"",Scoring!$E$19)+IF(Data!$O53&lt;&gt;"",Scoring!$E$20)+IF(Data!$P53&lt;&gt;"",Scoring!$E$21)+IF(Data!$Q53&lt;&gt;"",Scoring!$E$22)+IF(Data!$R53&lt;&gt;"",Scoring!$E$23)+IF(Data!$S53&lt;&gt;"",Scoring!$E$24)+IF(Data!V53&lt;&gt;"",Scoring!$E$25)+IF(Data!$U53&lt;&gt;"",Scoring!$E$26)+IF(Data!$V53&lt;&gt;"",Scoring!$E$27)+IF(Data!$W53&lt;&gt;"",Scoring!$E$28)+IF(Data!$X53&lt;&gt;"",Scoring!$E$29)+IF(Data!$Y53&lt;&gt;"",Scoring!$E$30)+IF(Data!$Z53&lt;&gt;"",Scoring!$E$31)+IF(Data!$AA53&lt;&gt;"",Scoring!$E$32),"")</f>
        <v/>
      </c>
      <c r="AE53" s="107" t="str">
        <f>IF(AD53&lt;&gt;"",LOOKUP(AD53,Likelihoods!$A$7:$A$107,Likelihoods!C$7:C$107),"")</f>
        <v/>
      </c>
      <c r="AF53" s="108" t="str">
        <f>IF(AND(COUNTBLANK($B53:$E53)=3,COUNTBLANK($F53:$H53)=2,COUNTBLANK($I53:$J53)=1,COUNTBLANK($K53:$L53)=1,COUNTBLANK($M53:$N53)=1,COUNTBLANK($O53:$P53)=1,COUNTBLANK($Q53:$R53)=1,COUNTBLANK($S53:$T53)=1,COUNTBLANK($U53:$V53)=1,COUNTBLANK($W53:$AA53)=4),IF(Data!$B53&lt;&gt;"",Scoring!$F$7)+IF(Data!$C53&lt;&gt;"",Scoring!$F$8)+IF(Data!$D53&lt;&gt;"",Scoring!$F$9)+IF(Data!$E53&lt;&gt;"",Scoring!$F$10)+IF(Data!$F53&lt;&gt;"",Scoring!$F$11)+IF(Data!$G53&lt;&gt;"",Scoring!$F$12)+IF(Data!$H53&lt;&gt;"",Scoring!$F$13)+IF(Data!$I53&lt;&gt;"",Scoring!$F$14)+IF(Data!$J53&lt;&gt;"",Scoring!$F$15)+IF(Data!$K53&lt;&gt;"",Scoring!$F$16)+IF(Data!$L53&lt;&gt;"",Scoring!$F$17)+IF(Data!$M53&lt;&gt;"",Scoring!$F$18)+IF(Data!$N53&lt;&gt;"",Scoring!$F$19)+IF(Data!$O53&lt;&gt;"",Scoring!$F$20)+IF(Data!$P53&lt;&gt;"",Scoring!$F$21)+IF(Data!$Q53&lt;&gt;"",Scoring!$F$22)+IF(Data!$R53&lt;&gt;"",Scoring!$F$23)+IF(Data!$S53&lt;&gt;"",Scoring!$F$24)+IF(Data!T53&lt;&gt;"",Scoring!$F$25)+IF(Data!$U53&lt;&gt;"",Scoring!$F$26)+IF(Data!$V53&lt;&gt;"",Scoring!$F$27)+IF(Data!$W53&lt;&gt;"",Scoring!$F$28)+IF(Data!$X53&lt;&gt;"",Scoring!$F$29)+IF(Data!$Y53&lt;&gt;"",Scoring!$F$30)+IF(Data!$Z53&lt;&gt;"",Scoring!$F$31)+IF(Data!$AA53&lt;&gt;"",Scoring!$F$32),"")</f>
        <v/>
      </c>
      <c r="AG53" s="105" t="str">
        <f>IF(AF53&lt;&gt;"",LOOKUP(AF53,Likelihoods!$A$7:$A$107,Likelihoods!D$7:D$107),"")</f>
        <v/>
      </c>
      <c r="AH53" s="108" t="str">
        <f>IF(AND(COUNTBLANK($B53:$E53)=3,COUNTBLANK($F53:$H53)=2,COUNTBLANK($I53:$J53)=1,COUNTBLANK($K53:$L53)=1,COUNTBLANK($M53:$N53)=1,COUNTBLANK($O53:$P53)=1,COUNTBLANK($Q53:$R53)=1,COUNTBLANK($S53:$T53)=1,COUNTBLANK($U53:$V53)=1,COUNTBLANK($W53:$AA53)=4),IF(Data!$B53&lt;&gt;"",Scoring!$G$7)+IF(Data!$C53&lt;&gt;"",Scoring!$G$8)+IF(Data!$D53&lt;&gt;"",Scoring!$G$9)+IF(Data!$E53&lt;&gt;"",Scoring!$G$10)+IF(Data!$F53&lt;&gt;"",Scoring!$G$11)+IF(Data!$G53&lt;&gt;"",Scoring!$G$12)+IF(Data!$H53&lt;&gt;"",Scoring!$G$13)+IF(Data!$I53&lt;&gt;"",Scoring!$G$14)+IF(Data!$J53&lt;&gt;"",Scoring!$G$15)+IF(Data!$K53&lt;&gt;"",Scoring!$G$16)+IF(Data!$L53&lt;&gt;"",Scoring!$G$17)+IF(Data!$M53&lt;&gt;"",Scoring!$G$18)+IF(Data!$N53&lt;&gt;"",Scoring!$G$19)+IF(Data!$O53&lt;&gt;"",Scoring!$G$20)+IF(Data!$P53&lt;&gt;"",Scoring!$G$21)+IF(Data!$Q53&lt;&gt;"",Scoring!$G$22)+IF(Data!$R53&lt;&gt;"",Scoring!$G$23)+IF(Data!$S53&lt;&gt;"",Scoring!$G$24)+IF(Data!T53&lt;&gt;"",Scoring!$G$25)+IF(Data!$U53&lt;&gt;"",Scoring!$G$26)+IF(Data!$V53&lt;&gt;"",Scoring!$G$27)+IF(Data!$W53&lt;&gt;"",Scoring!$G$28)+IF(Data!$X53&lt;&gt;"",Scoring!$G$29)+IF(Data!$Y53&lt;&gt;"",Scoring!$G$30)+IF(Data!$Z53&lt;&gt;"",Scoring!$G$31)+IF(Data!$AA53&lt;&gt;"",Scoring!$G$32),"")</f>
        <v/>
      </c>
      <c r="AI53" s="106" t="str">
        <f>IF(AH53&lt;&gt;"",LOOKUP(AH53,Likelihoods!$A$7:$A$107,Likelihoods!E$7:E$107),"")</f>
        <v/>
      </c>
      <c r="AJ53" s="104" t="str">
        <f>IF(AND(COUNTBLANK($B53:$E53)=3,COUNTBLANK($F53:$H53)=2,COUNTBLANK($I53:$J53)=1,COUNTBLANK($K53:$L53)=1,COUNTBLANK($M53:$N53)=1,COUNTBLANK($O53:$P53)=1,COUNTBLANK($Q53:$R53)=1,COUNTBLANK($S53:$T53)=1,COUNTBLANK($U53:$V53)=1,COUNTBLANK($W53:$AA53)=4),IF(Data!$B53&lt;&gt;"",Scoring!$H$7)+IF(Data!$C53&lt;&gt;"",Scoring!$H$8)+IF(Data!$D53&lt;&gt;"",Scoring!$H$9)+IF(Data!$E53&lt;&gt;"",Scoring!$H$10)+IF(Data!$F53&lt;&gt;"",Scoring!$H$11)+IF(Data!$G53&lt;&gt;"",Scoring!$H$12)+IF(Data!$H53&lt;&gt;"",Scoring!$H$13)+IF(Data!$I53&lt;&gt;"",Scoring!$H$14)+IF(Data!$J53&lt;&gt;"",Scoring!$H$15)+IF(Data!$K53&lt;&gt;"",Scoring!$H$16)+IF(Data!$L53&lt;&gt;"",Scoring!$H$17)+IF(Data!$M53&lt;&gt;"",Scoring!$H$18)+IF(Data!$N53&lt;&gt;"",Scoring!$H$19)+IF(Data!$O53&lt;&gt;"",Scoring!$H$20)+IF(Data!$P53&lt;&gt;"",Scoring!$H$21)+IF(Data!$Q53&lt;&gt;"",Scoring!$H$22)+IF(Data!$R53&lt;&gt;"",Scoring!$H$23)+IF(Data!$S53&lt;&gt;"",Scoring!$H$24)+IF(Data!T53&lt;&gt;"",Scoring!$H$25)+IF(Data!$U53&lt;&gt;"",Scoring!$H$26)+IF(Data!$V53&lt;&gt;"",Scoring!$H$27)+IF(Data!$W53&lt;&gt;"",Scoring!$H$28)+IF(Data!$X53&lt;&gt;"",Scoring!$H$29)+IF(Data!$Y53&lt;&gt;"",Scoring!$H$30)+IF(Data!$Z53&lt;&gt;"",Scoring!$H$31)+IF(Data!$AA53&lt;&gt;"",Scoring!$H$32),"")</f>
        <v/>
      </c>
      <c r="AK53" s="105" t="str">
        <f>IF(AJ53&lt;&gt;"",LOOKUP(AJ53,Likelihoods!$A$7:$A$107,Likelihoods!F$7:F$107),"")</f>
        <v/>
      </c>
      <c r="AL53" s="102" t="str">
        <f>IF(AND(COUNTBLANK($B53:$E53)=3,COUNTBLANK($F53:$H53)=2,COUNTBLANK($I53:$J53)=1,COUNTBLANK($K53:$L53)=1,COUNTBLANK($M53:$N53)=1,COUNTBLANK($O53:$P53)=1,COUNTBLANK($Q53:$R53)=1,COUNTBLANK($S53:$T53)=1,COUNTBLANK($U53:$V53)=1,COUNTBLANK($W53:$AA53)=4),IF(Data!$B53&lt;&gt;"",Scoring!$I$7)+IF(Data!$C53&lt;&gt;"",Scoring!$I$8)+IF(Data!$D53&lt;&gt;"",Scoring!$I$9)+IF(Data!$E53&lt;&gt;"",Scoring!$I$10)+IF(Data!$F53&lt;&gt;"",Scoring!$I$11)+IF(Data!$G53&lt;&gt;"",Scoring!$I$12)+IF(Data!$H53&lt;&gt;"",Scoring!$I$13)+IF(Data!$I53&lt;&gt;"",Scoring!$I$14)+IF(Data!$J53&lt;&gt;"",Scoring!$I$15)+IF(Data!$K53&lt;&gt;"",Scoring!$I$16)+IF(Data!$L53&lt;&gt;"",Scoring!$I$17)+IF(Data!$M53&lt;&gt;"",Scoring!$I$18)+IF(Data!$N53&lt;&gt;"",Scoring!$I$19)+IF(Data!$O53&lt;&gt;"",Scoring!$I$20)+IF(Data!$P53&lt;&gt;"",Scoring!$I$21)+IF(Data!$Q53&lt;&gt;"",Scoring!$I$22)+IF(Data!$R53&lt;&gt;"",Scoring!$I$23)+IF(Data!$S53&lt;&gt;"",Scoring!$I$24)+IF(Data!T53&lt;&gt;"",Scoring!$I$25)+IF(Data!$U53&lt;&gt;"",Scoring!$I$26)+IF(Data!$V53&lt;&gt;"",Scoring!$I$27)+IF(Data!$W53&lt;&gt;"",Scoring!$I$28)+IF(Data!$X53&lt;&gt;"",Scoring!$I$29)+IF(Data!$Y53&lt;&gt;"",Scoring!$I$30)+IF(Data!$Z53&lt;&gt;"",Scoring!$I$31)+IF(Data!$AA53&lt;&gt;"",Scoring!$I$32),"")</f>
        <v/>
      </c>
      <c r="AM53" s="107" t="str">
        <f>IF(AL53&lt;&gt;"",LOOKUP(AL53,Likelihoods!$A$7:$A$107,Likelihoods!G$7:G$107),"")</f>
        <v/>
      </c>
      <c r="AN53" s="281" t="str">
        <f>IF(AND(COUNTBLANK($B53:$E53)=3,COUNTBLANK($F53:$H53)=2,COUNTBLANK($I53:$J53)=1,COUNTBLANK($K53:$L53)=1,COUNTBLANK($M53:$N53)=1,COUNTBLANK($O53:$P53)=1,COUNTBLANK($Q53:$R53)=1,COUNTBLANK($S53:$T53)=1,COUNTBLANK($U53:$V53)=1,COUNTBLANK($W53:$AA53)=4),IF(Data!$B53&lt;&gt;"",Scoring!$J$7)+IF(Data!$C53&lt;&gt;"",Scoring!$J$8)+IF(Data!$D53&lt;&gt;"",Scoring!$J$9)+IF(Data!$E53&lt;&gt;"",Scoring!$J$10)+IF(Data!$F53&lt;&gt;"",Scoring!$J$11)+IF(Data!$G53&lt;&gt;"",Scoring!$J$12)+IF(Data!$H53&lt;&gt;"",Scoring!$J$13)+IF(Data!$I53&lt;&gt;"",Scoring!$J$14)+IF(Data!$J53&lt;&gt;"",Scoring!$J$15)+IF(Data!$K53&lt;&gt;"",Scoring!$J$16)+IF(Data!$L53&lt;&gt;"",Scoring!$J$17)+IF(Data!$M53&lt;&gt;"",Scoring!$J$18)+IF(Data!$N53&lt;&gt;"",Scoring!$J$19)+IF(Data!$O53&lt;&gt;"",Scoring!$J$20)+IF(Data!$P53&lt;&gt;"",Scoring!$J$21)+IF(Data!$Q53&lt;&gt;"",Scoring!$J$22)+IF(Data!$R53&lt;&gt;"",Scoring!$J$23)+IF(Data!$S53&lt;&gt;"",Scoring!$J$24)+IF(Data!AF53&lt;&gt;"",Scoring!$J$25)+IF(Data!$U53&lt;&gt;"",Scoring!$J$26)+IF(Data!$V53&lt;&gt;"",Scoring!$J$27)+IF(Data!$W53&lt;&gt;"",Scoring!$J$28)+IF(Data!$X53&lt;&gt;"",Scoring!$J$29)+IF(Data!$Y53&lt;&gt;"",Scoring!$J$30)+IF(Data!$Z53&lt;&gt;"",Scoring!$J$31)+IF(Data!$AA53&lt;&gt;"",Scoring!$J$32),"")</f>
        <v/>
      </c>
      <c r="AO53" s="276" t="str">
        <f>IF(AN53&lt;&gt;"",LOOKUP(AN53,Likelihoods!$A$7:$A$107,Likelihoods!H$7:H$107),"")</f>
        <v/>
      </c>
      <c r="AP53" s="264" t="str">
        <f>IF(AND(COUNTBLANK($B53:$E53)=3,COUNTBLANK($F53:$H53)=2,COUNTBLANK($I53:$J53)=1,COUNTBLANK($K53:$L53)=1,COUNTBLANK($M53:$N53)=1,COUNTBLANK($O53:$P53)=1,COUNTBLANK($Q53:$R53)=1,COUNTBLANK($S53:$T53)=1,COUNTBLANK($U53:$V53)=1,COUNTBLANK($W53:$AA53)=4),IF(Data!$B53&lt;&gt;"",Scoring!$K$7)+IF(Data!$C53&lt;&gt;"",Scoring!$K$8)+IF(Data!$D53&lt;&gt;"",Scoring!$K$9)+IF(Data!$E53&lt;&gt;"",Scoring!$K$10)+IF(Data!$F53&lt;&gt;"",Scoring!$K$11)+IF(Data!$G53&lt;&gt;"",Scoring!$K$12)+IF(Data!$H53&lt;&gt;"",Scoring!$K$13)+IF(Data!$I53&lt;&gt;"",Scoring!$K$14)+IF(Data!$J53&lt;&gt;"",Scoring!$K$15)+IF(Data!$K53&lt;&gt;"",Scoring!$K$16)+IF(Data!$L53&lt;&gt;"",Scoring!$K$17)+IF(Data!$M53&lt;&gt;"",Scoring!$K$18)+IF(Data!$N53&lt;&gt;"",Scoring!$K$19)+IF(Data!$O53&lt;&gt;"",Scoring!$K$20)+IF(Data!$P53&lt;&gt;"",Scoring!$K$21)+IF(Data!$Q53&lt;&gt;"",Scoring!$K$22)+IF(Data!$R53&lt;&gt;"",Scoring!$K$23)+IF(Data!$S53&lt;&gt;"",Scoring!$K$24)+IF(Data!AH53&lt;&gt;"",Scoring!$K$25)+IF(Data!$U53&lt;&gt;"",Scoring!$K$26)+IF(Data!$V53&lt;&gt;"",Scoring!$K$27)+IF(Data!$W53&lt;&gt;"",Scoring!$K$28)+IF(Data!$X53&lt;&gt;"",Scoring!$K$29)+IF(Data!$Y53&lt;&gt;"",Scoring!$K$30)+IF(Data!$Z53&lt;&gt;"",Scoring!$K$31)+IF(Data!$AA53&lt;&gt;"",Scoring!$K$32),"")</f>
        <v/>
      </c>
      <c r="AQ53" s="107" t="str">
        <f>IF(AP53&lt;&gt;"",LOOKUP(AP53,Likelihoods!$A$7:$A$107,Likelihoods!I$7:I$107),"")</f>
        <v/>
      </c>
      <c r="AR53" s="281" t="str">
        <f>IF(AND(COUNTBLANK($B53:$E53)=3,COUNTBLANK($F53:$H53)=2,COUNTBLANK($I53:$J53)=1,COUNTBLANK($K53:$L53)=1,COUNTBLANK($M53:$N53)=1,COUNTBLANK($O53:$P53)=1,COUNTBLANK($Q53:$R53)=1,COUNTBLANK($S53:$T53)=1,COUNTBLANK($U53:$V53)=1,COUNTBLANK($W53:$AA53)=4),IF(Data!$B53&lt;&gt;"",Scoring!$L$7)+IF(Data!$C53&lt;&gt;"",Scoring!$L$8)+IF(Data!$D53&lt;&gt;"",Scoring!$L$9)+IF(Data!$E53&lt;&gt;"",Scoring!$L$10)+IF(Data!$F53&lt;&gt;"",Scoring!$L$11)+IF(Data!$G53&lt;&gt;"",Scoring!$L$12)+IF(Data!$H53&lt;&gt;"",Scoring!$L$13)+IF(Data!$I53&lt;&gt;"",Scoring!$L$14)+IF(Data!$J53&lt;&gt;"",Scoring!$L$15)+IF(Data!$K53&lt;&gt;"",Scoring!$L$16)+IF(Data!$L53&lt;&gt;"",Scoring!$L$17)+IF(Data!$M53&lt;&gt;"",Scoring!$L$18)+IF(Data!$N53&lt;&gt;"",Scoring!$L$19)+IF(Data!$O53&lt;&gt;"",Scoring!$L$20)+IF(Data!$P53&lt;&gt;"",Scoring!$L$21)+IF(Data!$Q53&lt;&gt;"",Scoring!$L$22)+IF(Data!$R53&lt;&gt;"",Scoring!$L$23)+IF(Data!$S53&lt;&gt;"",Scoring!$L$24)+IF(Data!AJ53&lt;&gt;"",Scoring!$L$25)+IF(Data!$U53&lt;&gt;"",Scoring!$L$26)+IF(Data!$V53&lt;&gt;"",Scoring!$L$27)+IF(Data!$W53&lt;&gt;"",Scoring!$L$28)+IF(Data!$X53&lt;&gt;"",Scoring!$L$29)+IF(Data!$Y53&lt;&gt;"",Scoring!$L$30)+IF(Data!$Z53&lt;&gt;"",Scoring!$L$31)+IF(Data!$AA53&lt;&gt;"",Scoring!$L$32),"")</f>
        <v/>
      </c>
      <c r="AS53" s="105" t="str">
        <f>IF(AR53&lt;&gt;"",LOOKUP(AR53,Likelihoods!$A$7:$A$107,Likelihoods!J$7:J$107),"")</f>
        <v/>
      </c>
      <c r="AT53" s="108" t="str">
        <f>IF(AND(COUNTBLANK($B53:$E53)=3,COUNTBLANK($F53:$H53)=2,COUNTBLANK($I53:$J53)=1,COUNTBLANK($K53:$L53)=1,COUNTBLANK($M53:$N53)=1,COUNTBLANK($O53:$P53)=1,COUNTBLANK($Q53:$R53)=1,COUNTBLANK($S53:$T53)=1,COUNTBLANK($U53:$V53)=1,COUNTBLANK($W53:$AA53)=4),IF(Data!$B53&lt;&gt;"",Scoring!$M$7)+IF(Data!$C53&lt;&gt;"",Scoring!$M$8)+IF(Data!$D53&lt;&gt;"",Scoring!$M$9)+IF(Data!$E53&lt;&gt;"",Scoring!$M$10)+IF(Data!$F53&lt;&gt;"",Scoring!$M$11)+IF(Data!$G53&lt;&gt;"",Scoring!$M$12)+IF(Data!$H53&lt;&gt;"",Scoring!$M$13)+IF(Data!$I53&lt;&gt;"",Scoring!$M$14)+IF(Data!$J53&lt;&gt;"",Scoring!$M$15)+IF(Data!$K53&lt;&gt;"",Scoring!$M$16)+IF(Data!$L53&lt;&gt;"",Scoring!$M$17)+IF(Data!$M53&lt;&gt;"",Scoring!$M$18)+IF(Data!$N53&lt;&gt;"",Scoring!$M$19)+IF(Data!$O53&lt;&gt;"",Scoring!$M$20)+IF(Data!$P53&lt;&gt;"",Scoring!$M$21)+IF(Data!$Q53&lt;&gt;"",Scoring!$M$22)+IF(Data!$R53&lt;&gt;"",Scoring!$M$23)+IF(Data!$S53&lt;&gt;"",Scoring!$M$24)+IF(Data!T53&lt;&gt;"",Scoring!$M$25)+IF(Data!$U53&lt;&gt;"",Scoring!$M$26)+IF(Data!$V53&lt;&gt;"",Scoring!$M$27)+IF(Data!$W53&lt;&gt;"",Scoring!$M$28)+IF(Data!$X53&lt;&gt;"",Scoring!$M$29)+IF(Data!$Y53&lt;&gt;"",Scoring!$M$30)+IF(Data!$Z53&lt;&gt;"",Scoring!$M$31)+IF(Data!$AA53&lt;&gt;"",Scoring!$M$32),"")</f>
        <v/>
      </c>
      <c r="AU53" s="105" t="str">
        <f>IF(AT53&lt;&gt;"",LOOKUP(AT53,Likelihoods!$A$7:$A$107,Likelihoods!K$7:K$107),"")</f>
        <v/>
      </c>
      <c r="AV53" s="108" t="str">
        <f>IF(AND(COUNTBLANK($B53:$E53)=3,COUNTBLANK($F53:$H53)=2,COUNTBLANK($I53:$J53)=1,COUNTBLANK($K53:$L53)=1,COUNTBLANK($M53:$N53)=1,COUNTBLANK($O53:$P53)=1,COUNTBLANK($Q53:$R53)=1,COUNTBLANK($S53:$T53)=1,COUNTBLANK($U53:$V53)=1,COUNTBLANK($W53:$AA53)=4),IF(Data!$B53&lt;&gt;"",Scoring!$N$7)+IF(Data!$C53&lt;&gt;"",Scoring!$N$8)+IF(Data!$D53&lt;&gt;"",Scoring!$N$9)+IF(Data!$E53&lt;&gt;"",Scoring!$N$10)+IF(Data!$F53&lt;&gt;"",Scoring!$N$11)+IF(Data!$G53&lt;&gt;"",Scoring!$N$12)+IF(Data!$H53&lt;&gt;"",Scoring!$N$13)+IF(Data!$I53&lt;&gt;"",Scoring!$N$14)+IF(Data!$J53&lt;&gt;"",Scoring!$N$15)+IF(Data!$K53&lt;&gt;"",Scoring!$N$16)+IF(Data!$L53&lt;&gt;"",Scoring!$N$17)+IF(Data!$M53&lt;&gt;"",Scoring!$N$18)+IF(Data!$N53&lt;&gt;"",Scoring!$N$19)+IF(Data!$O53&lt;&gt;"",Scoring!$N$20)+IF(Data!$P53&lt;&gt;"",Scoring!$N$21)+IF(Data!$Q53&lt;&gt;"",Scoring!$N$22)+IF(Data!$R53&lt;&gt;"",Scoring!$N$23)+IF(Data!$S53&lt;&gt;"",Scoring!$N$24)+IF(Data!T53&lt;&gt;"",Scoring!$N$25)+IF(Data!$U53&lt;&gt;"",Scoring!$N$26)+IF(Data!$V53&lt;&gt;"",Scoring!$N$27)+IF(Data!$W53&lt;&gt;"",Scoring!$N$28)+IF(Data!$X53&lt;&gt;"",Scoring!$N$29)+IF(Data!$Y53&lt;&gt;"",Scoring!$N$30)+IF(Data!$Z53&lt;&gt;"",Scoring!$N$31)+IF(Data!$AA53&lt;&gt;"",Scoring!$N$32),"")</f>
        <v/>
      </c>
      <c r="AW53" s="106" t="str">
        <f>IF(AV53&lt;&gt;"",LOOKUP(AV53,Likelihoods!$A$7:$A$107,Likelihoods!L$7:L$107),"")</f>
        <v/>
      </c>
      <c r="AX53" s="104" t="str">
        <f>IF(AND(COUNTBLANK($B53:$E53)=3,COUNTBLANK($F53:$H53)=2,COUNTBLANK($I53:$J53)=1,COUNTBLANK($K53:$L53)=1,COUNTBLANK($M53:$N53)=1,COUNTBLANK($O53:$P53)=1,COUNTBLANK($Q53:$R53)=1,COUNTBLANK($S53:$T53)=1,COUNTBLANK($U53:$V53)=1,COUNTBLANK($W53:$AA53)=4),IF(Data!$B53&lt;&gt;"",Scoring!$O$7)+IF(Data!$C53&lt;&gt;"",Scoring!$O$8)+IF(Data!$D53&lt;&gt;"",Scoring!$O$9)+IF(Data!$E53&lt;&gt;"",Scoring!$O$10)+IF(Data!$F53&lt;&gt;"",Scoring!$O$11)+IF(Data!$G53&lt;&gt;"",Scoring!$O$12)+IF(Data!$H53&lt;&gt;"",Scoring!$O$13)+IF(Data!$I53&lt;&gt;"",Scoring!$O$14)+IF(Data!$J53&lt;&gt;"",Scoring!$O$15)+IF(Data!$K53&lt;&gt;"",Scoring!$O$16)+IF(Data!$L53&lt;&gt;"",Scoring!$O$17)+IF(Data!$M53&lt;&gt;"",Scoring!$O$18)+IF(Data!$N53&lt;&gt;"",Scoring!$O$19)+IF(Data!$O53&lt;&gt;"",Scoring!$O$20)+IF(Data!$P53&lt;&gt;"",Scoring!$O$21)+IF(Data!$Q53&lt;&gt;"",Scoring!$O$22)+IF(Data!$R53&lt;&gt;"",Scoring!$O$23)+IF(Data!$S53&lt;&gt;"",Scoring!$O$24)+IF(Data!T53&lt;&gt;"",Scoring!$O$25)+IF(Data!$U53&lt;&gt;"",Scoring!$O$26)+IF(Data!$V53&lt;&gt;"",Scoring!$O$27)+IF(Data!$W53&lt;&gt;"",Scoring!$O$28)+IF(Data!$X53&lt;&gt;"",Scoring!$O$29)+IF(Data!$Y53&lt;&gt;"",Scoring!$O$30)+IF(Data!$Z53&lt;&gt;"",Scoring!$O$31)+IF(Data!$AA53&lt;&gt;"",Scoring!$O$32),"")</f>
        <v/>
      </c>
      <c r="AY53" s="107" t="str">
        <f>IF(AX53&lt;&gt;"",LOOKUP(AX53,Likelihoods!$A$7:$A$107,Likelihoods!M$7:M$107),"")</f>
        <v/>
      </c>
      <c r="AZ53" s="108" t="str">
        <f>IF(AND(COUNTBLANK($B53:$E53)=3,COUNTBLANK($F53:$H53)=2,COUNTBLANK($I53:$J53)=1,COUNTBLANK($K53:$L53)=1,COUNTBLANK($M53:$N53)=1,COUNTBLANK($O53:$P53)=1,COUNTBLANK($Q53:$R53)=1,COUNTBLANK($S53:$T53)=1,COUNTBLANK($U53:$V53)=1,COUNTBLANK($W53:$AA53)=4),IF(Data!$B53&lt;&gt;"",Scoring!$P$7)+IF(Data!$C53&lt;&gt;"",Scoring!$P$8)+IF(Data!$D53&lt;&gt;"",Scoring!$P$9)+IF(Data!$E53&lt;&gt;"",Scoring!$P$10)+IF(Data!$F53&lt;&gt;"",Scoring!$P$11)+IF(Data!$G53&lt;&gt;"",Scoring!$P$12)+IF(Data!$H53&lt;&gt;"",Scoring!$P$13)+IF(Data!$I53&lt;&gt;"",Scoring!$P$14)+IF(Data!$J53&lt;&gt;"",Scoring!$P$15)+IF(Data!$K53&lt;&gt;"",Scoring!$P$16)+IF(Data!$L53&lt;&gt;"",Scoring!$P$17)+IF(Data!$M53&lt;&gt;"",Scoring!$P$18)+IF(Data!$N53&lt;&gt;"",Scoring!$P$19)+IF(Data!$O53&lt;&gt;"",Scoring!$P$20)+IF(Data!$P53&lt;&gt;"",Scoring!$P$21)+IF(Data!$Q53&lt;&gt;"",Scoring!$P$22)+IF(Data!$R53&lt;&gt;"",Scoring!$P$23)+IF(Data!$S53&lt;&gt;"",Scoring!$P$24)+IF(Data!T53&lt;&gt;"",Scoring!$P$25)+IF(Data!$U53&lt;&gt;"",Scoring!$P$26)+IF(Data!$V53&lt;&gt;"",Scoring!$P$27)+IF(Data!$W53&lt;&gt;"",Scoring!$P$28)+IF(Data!$X53&lt;&gt;"",Scoring!$P$29)+IF(Data!$Y53&lt;&gt;"",Scoring!$P$30)+IF(Data!$Z53&lt;&gt;"",Scoring!$P$31)+IF(Data!$AA53&lt;&gt;"",Scoring!$P$32),"")</f>
        <v/>
      </c>
      <c r="BA53" s="105" t="str">
        <f>IF(AZ53&lt;&gt;"",LOOKUP(AZ53,Likelihoods!$A$7:$A$107,Likelihoods!N$7:N$107),"")</f>
        <v/>
      </c>
      <c r="BB53" s="102" t="str">
        <f>IF(AND(COUNTBLANK($B53:$E53)=3,COUNTBLANK($F53:$H53)=2,COUNTBLANK($I53:$J53)=1,COUNTBLANK($K53:$L53)=1,COUNTBLANK($M53:$N53)=1,COUNTBLANK($O53:$P53)=1,COUNTBLANK($Q53:$R53)=1,COUNTBLANK($S53:$T53)=1,COUNTBLANK($U53:$V53)=1,COUNTBLANK($W53:$AA53)=4),IF(Data!$B53&lt;&gt;"",Scoring!$Q$7)+IF(Data!$C53&lt;&gt;"",Scoring!$Q$8)+IF(Data!$D53&lt;&gt;"",Scoring!$Q$9)+IF(Data!$E53&lt;&gt;"",Scoring!$Q$10)+IF(Data!$F53&lt;&gt;"",Scoring!$Q$11)+IF(Data!$G53&lt;&gt;"",Scoring!$Q$12)+IF(Data!$H53&lt;&gt;"",Scoring!$Q$13)+IF(Data!$I53&lt;&gt;"",Scoring!$Q$14)+IF(Data!$J53&lt;&gt;"",Scoring!$Q$15)+IF(Data!$K53&lt;&gt;"",Scoring!$Q$16)+IF(Data!$L53&lt;&gt;"",Scoring!$Q$17)+IF(Data!$M53&lt;&gt;"",Scoring!$Q$18)+IF(Data!$N53&lt;&gt;"",Scoring!$Q$19)+IF(Data!$O53&lt;&gt;"",Scoring!$Q$20)+IF(Data!$P53&lt;&gt;"",Scoring!$Q$21)+IF(Data!$Q53&lt;&gt;"",Scoring!$Q$22)+IF(Data!$R53&lt;&gt;"",Scoring!$Q$23)+IF(Data!$S53&lt;&gt;"",Scoring!$Q$24)+IF(Data!T53&lt;&gt;"",Scoring!$Q$25)+IF(Data!$U53&lt;&gt;"",Scoring!$Q$26)+IF(Data!$V53&lt;&gt;"",Scoring!$Q$27)+IF(Data!$W53&lt;&gt;"",Scoring!$Q$28)+IF(Data!$X53&lt;&gt;"",Scoring!$Q$29)+IF(Data!$Y53&lt;&gt;"",Scoring!$Q$30)+IF(Data!$Z53&lt;&gt;"",Scoring!$Q$31)+IF(Data!$AA53&lt;&gt;"",Scoring!$Q$32),"")</f>
        <v/>
      </c>
      <c r="BC53" s="107" t="str">
        <f>IF(BB53&lt;&gt;"",LOOKUP(BB53,Likelihoods!$A$7:$A$107,Likelihoods!O$7:O$107),"")</f>
        <v/>
      </c>
      <c r="BD53" s="104" t="str">
        <f>IF(AND(COUNTBLANK($B53:$E53)=3,COUNTBLANK($F53:$H53)=2,COUNTBLANK($I53:$J53)=1,COUNTBLANK($K53:$L53)=1,COUNTBLANK($M53:$N53)=1,COUNTBLANK($O53:$P53)=1,COUNTBLANK($Q53:$R53)=1,COUNTBLANK($S53:$T53)=1,COUNTBLANK($U53:$V53)=1,COUNTBLANK($W53:$AA53)=4),IF(Data!$B53&lt;&gt;"",Scoring!$R$7)+IF(Data!$C53&lt;&gt;"",Scoring!$R$8)+IF(Data!$D53&lt;&gt;"",Scoring!$R$9)+IF(Data!$E53&lt;&gt;"",Scoring!$R$10)+IF(Data!$F53&lt;&gt;"",Scoring!$R$11)+IF(Data!$G53&lt;&gt;"",Scoring!$R$12)+IF(Data!$H53&lt;&gt;"",Scoring!$R$13)+IF(Data!$I53&lt;&gt;"",Scoring!$R$14)+IF(Data!$J53&lt;&gt;"",Scoring!$R$15)+IF(Data!$K53&lt;&gt;"",Scoring!$R$16)+IF(Data!$L53&lt;&gt;"",Scoring!$R$17)+IF(Data!$M53&lt;&gt;"",Scoring!$R$18)+IF(Data!$N53&lt;&gt;"",Scoring!$R$19)+IF(Data!$O53&lt;&gt;"",Scoring!$R$20)+IF(Data!$P53&lt;&gt;"",Scoring!$R$21)+IF(Data!$Q53&lt;&gt;"",Scoring!$R$22)+IF(Data!$R53&lt;&gt;"",Scoring!$R$23)+IF(Data!$S53&lt;&gt;"",Scoring!$R$24)+IF(Data!T53&lt;&gt;"",Scoring!$R$25)+IF(Data!$U53&lt;&gt;"",Scoring!$R$26)+IF(Data!$V53&lt;&gt;"",Scoring!$R$27)+IF(Data!$W53&lt;&gt;"",Scoring!$R$28)+IF(Data!$X53&lt;&gt;"",Scoring!$R$29)+IF(Data!$Y53&lt;&gt;"",Scoring!$R$30)+IF(Data!$Z53&lt;&gt;"",Scoring!$R$31)+IF(Data!$AA53&lt;&gt;"",Scoring!$R$32),"")</f>
        <v/>
      </c>
      <c r="BE53" s="105" t="str">
        <f>IF(BD53&lt;&gt;"",LOOKUP(BD53,Likelihoods!$A$7:$A$107,Likelihoods!P$7:P$107),"")</f>
        <v/>
      </c>
      <c r="BF53" s="102" t="str">
        <f>IF(AND(COUNTBLANK($B53:$E53)=3,COUNTBLANK($F53:$H53)=2,COUNTBLANK($I53:$J53)=1,COUNTBLANK($K53:$L53)=1,COUNTBLANK($M53:$N53)=1,COUNTBLANK($O53:$P53)=1,COUNTBLANK($Q53:$R53)=1,COUNTBLANK($S53:$T53)=1,COUNTBLANK($U53:$V53)=1,COUNTBLANK($W53:$AA53)=4),IF(Data!$B53&lt;&gt;"",Scoring!$S$7)+IF(Data!$C53&lt;&gt;"",Scoring!$S$8)+IF(Data!$D53&lt;&gt;"",Scoring!$S$9)+IF(Data!$E53&lt;&gt;"",Scoring!$S$10)+IF(Data!$F53&lt;&gt;"",Scoring!$S$11)+IF(Data!$G53&lt;&gt;"",Scoring!$S$12)+IF(Data!$H53&lt;&gt;"",Scoring!$S$13)+IF(Data!$I53&lt;&gt;"",Scoring!$S$14)+IF(Data!$J53&lt;&gt;"",Scoring!$S$15)+IF(Data!$K53&lt;&gt;"",Scoring!$S$16)+IF(Data!$L53&lt;&gt;"",Scoring!$S$17)+IF(Data!$M53&lt;&gt;"",Scoring!$S$18)+IF(Data!$N53&lt;&gt;"",Scoring!$S$19)+IF(Data!$O53&lt;&gt;"",Scoring!$S$20)+IF(Data!$P53&lt;&gt;"",Scoring!$S$21)+IF(Data!$Q53&lt;&gt;"",Scoring!$S$22)+IF(Data!$R53&lt;&gt;"",Scoring!$S$23)+IF(Data!$S53&lt;&gt;"",Scoring!$S$24)+IF(Data!T53&lt;&gt;"",Scoring!$S$25)+IF(Data!$U53&lt;&gt;"",Scoring!$S$26)+IF(Data!$V53&lt;&gt;"",Scoring!$S$27)+IF(Data!$W53&lt;&gt;"",Scoring!$S$28)+IF(Data!$X53&lt;&gt;"",Scoring!$S$29)+IF(Data!$Y53&lt;&gt;"",Scoring!$S$30)+IF(Data!$Z53&lt;&gt;"",Scoring!$S$31)+IF(Data!$AA53&lt;&gt;"",Scoring!$S$32),"")</f>
        <v/>
      </c>
      <c r="BG53" s="107" t="str">
        <f>IF(BF53&lt;&gt;"",LOOKUP(BF53,Likelihoods!$A$7:$A$107,Likelihoods!Q$7:Q$107),"")</f>
        <v/>
      </c>
      <c r="BH53" s="108" t="str">
        <f>IF(AND(COUNTBLANK($B53:$E53)=3,COUNTBLANK($F53:$H53)=2,COUNTBLANK($I53:$J53)=1,COUNTBLANK($K53:$L53)=1,COUNTBLANK($M53:$N53)=1,COUNTBLANK($O53:$P53)=1,COUNTBLANK($Q53:$R53)=1,COUNTBLANK($S53:$T53)=1,COUNTBLANK($U53:$V53)=1,COUNTBLANK($W53:$AA53)=4),IF(Data!$B53&lt;&gt;"",Scoring!$T$7)+IF(Data!$C53&lt;&gt;"",Scoring!$T$8)+IF(Data!$D53&lt;&gt;"",Scoring!$T$9)+IF(Data!$E53&lt;&gt;"",Scoring!$T$10)+IF(Data!$F53&lt;&gt;"",Scoring!$T$11)+IF(Data!$G53&lt;&gt;"",Scoring!$T$12)+IF(Data!$H53&lt;&gt;"",Scoring!$T$13)+IF(Data!$I53&lt;&gt;"",Scoring!$T$14)+IF(Data!$J53&lt;&gt;"",Scoring!$T$15)+IF(Data!$K53&lt;&gt;"",Scoring!$T$16)+IF(Data!$L53&lt;&gt;"",Scoring!$T$17)+IF(Data!$M53&lt;&gt;"",Scoring!$T$18)+IF(Data!$N53&lt;&gt;"",Scoring!$T$19)+IF(Data!$O53&lt;&gt;"",Scoring!$T$20)+IF(Data!$P53&lt;&gt;"",Scoring!$T$21)+IF(Data!$Q53&lt;&gt;"",Scoring!$T$22)+IF(Data!$R53&lt;&gt;"",Scoring!$T$23)+IF(Data!$S53&lt;&gt;"",Scoring!$T$24)+IF(Data!T53&lt;&gt;"",Scoring!$T$25)+IF(Data!$U53&lt;&gt;"",Scoring!$T$26)+IF(Data!$V53&lt;&gt;"",Scoring!$T$27)+IF(Data!$W53&lt;&gt;"",Scoring!$T$28)+IF(Data!$X53&lt;&gt;"",Scoring!$T$29)+IF(Data!$Y53&lt;&gt;"",Scoring!$T$30)+IF(Data!$Z53&lt;&gt;"",Scoring!$T$31)+IF(Data!$AA53&lt;&gt;"",Scoring!$T$32),"")</f>
        <v/>
      </c>
      <c r="BI53" s="105" t="str">
        <f>IF(BH53&lt;&gt;"",LOOKUP(BH53,Likelihoods!$A$7:$A$107,Likelihoods!R$7:R$107),"")</f>
        <v/>
      </c>
      <c r="BJ53" s="108" t="str">
        <f>IF(AND(COUNTBLANK($B53:$E53)=3,COUNTBLANK($F53:$H53)=2,COUNTBLANK($I53:$J53)=1,COUNTBLANK($K53:$L53)=1,COUNTBLANK($M53:$N53)=1,COUNTBLANK($O53:$P53)=1,COUNTBLANK($Q53:$R53)=1,COUNTBLANK($S53:$T53)=1,COUNTBLANK($U53:$V53)=1,COUNTBLANK($W53:$AA53)=4),IF(Data!$B53&lt;&gt;"",Scoring!$U$7)+IF(Data!$C53&lt;&gt;"",Scoring!$U$8)+IF(Data!$D53&lt;&gt;"",Scoring!$U$9)+IF(Data!$E53&lt;&gt;"",Scoring!$U$10)+IF(Data!$F53&lt;&gt;"",Scoring!$U$11)+IF(Data!$G53&lt;&gt;"",Scoring!$U$12)+IF(Data!$H53&lt;&gt;"",Scoring!$U$13)+IF(Data!$I53&lt;&gt;"",Scoring!$U$14)+IF(Data!$J53&lt;&gt;"",Scoring!$U$15)+IF(Data!$K53&lt;&gt;"",Scoring!$U$16)+IF(Data!$L53&lt;&gt;"",Scoring!$U$17)+IF(Data!$M53&lt;&gt;"",Scoring!$U$18)+IF(Data!$N53&lt;&gt;"",Scoring!$U$19)+IF(Data!$O53&lt;&gt;"",Scoring!$U$20)+IF(Data!$P53&lt;&gt;"",Scoring!$U$21)+IF(Data!$Q53&lt;&gt;"",Scoring!$U$22)+IF(Data!$R53&lt;&gt;"",Scoring!$U$23)+IF(Data!$S53&lt;&gt;"",Scoring!$U$24)+IF(Data!T53&lt;&gt;"",Scoring!$U$25)+IF(Data!$U53&lt;&gt;"",Scoring!$U$26)+IF(Data!$V53&lt;&gt;"",Scoring!$U$27)+IF(Data!$W53&lt;&gt;"",Scoring!$U$28)+IF(Data!$X53&lt;&gt;"",Scoring!$U$29)+IF(Data!$Y53&lt;&gt;"",Scoring!$U$30)+IF(Data!$Z53&lt;&gt;"",Scoring!$U$31)+IF(Data!$AA53&lt;&gt;"",Scoring!$U$32),"")</f>
        <v/>
      </c>
      <c r="BK53" s="106" t="str">
        <f>IF(BJ53&lt;&gt;"",LOOKUP(BJ53,Likelihoods!$A$7:$A$107,Likelihoods!S$7:S$107),"")</f>
        <v/>
      </c>
      <c r="BL53" s="8"/>
      <c r="BM53" s="8"/>
      <c r="BN53" s="8"/>
      <c r="BO53" s="8"/>
      <c r="BP53" s="8"/>
      <c r="BQ53" s="8"/>
      <c r="BR53" s="8"/>
      <c r="BS53" s="8"/>
      <c r="BT53" s="8"/>
      <c r="BU53" s="8"/>
      <c r="BV53" s="8"/>
      <c r="BW53" s="8"/>
      <c r="BX53" s="8"/>
      <c r="BY53" s="8"/>
    </row>
    <row r="54" spans="1:77" ht="14.25" x14ac:dyDescent="0.2">
      <c r="A54" s="68"/>
      <c r="B54" s="101"/>
      <c r="C54" s="102"/>
      <c r="D54" s="102"/>
      <c r="E54" s="102"/>
      <c r="F54" s="101"/>
      <c r="G54" s="102"/>
      <c r="H54" s="103"/>
      <c r="I54" s="102"/>
      <c r="J54" s="102"/>
      <c r="K54" s="101"/>
      <c r="L54" s="103"/>
      <c r="M54" s="102"/>
      <c r="N54" s="103"/>
      <c r="O54" s="101"/>
      <c r="P54" s="103"/>
      <c r="Q54" s="102"/>
      <c r="R54" s="102"/>
      <c r="S54" s="101"/>
      <c r="T54" s="103"/>
      <c r="U54" s="101"/>
      <c r="V54" s="103"/>
      <c r="W54" s="102"/>
      <c r="X54" s="102"/>
      <c r="Y54" s="102"/>
      <c r="Z54" s="102"/>
      <c r="AA54" s="102"/>
      <c r="AB54" s="104" t="str">
        <f>IF(AND(COUNTBLANK($B54:$E54)=3,COUNTBLANK($F54:$H54)=2,COUNTBLANK($I54:$J54)=1,COUNTBLANK($K54:$L54)=1,COUNTBLANK($M54:$N54)=1,COUNTBLANK($O54:$P54)=1,COUNTBLANK($Q54:$R54)=1,COUNTBLANK($S54:$T54)=1,COUNTBLANK($U54:$V54)=1,COUNTBLANK($W54:$AA54)=4),IF(Data!$B54&lt;&gt;"",Scoring!$D$7)+IF(Data!$C54&lt;&gt;"",Scoring!$D$8)+IF(Data!$D54&lt;&gt;"",Scoring!$D$9)+IF(Data!$E54&lt;&gt;"",Scoring!$D$10)+IF(Data!$F54&lt;&gt;"",Scoring!$D$11)+IF(Data!$G54&lt;&gt;"",Scoring!$D$12)+IF(Data!$H54&lt;&gt;"",Scoring!$D$13)+IF(Data!$I54&lt;&gt;"",Scoring!$D$14)+IF(Data!$J54&lt;&gt;"",Scoring!$D$15)+IF(Data!$K54&lt;&gt;"",Scoring!$D$16)+IF(Data!$L54&lt;&gt;"",Scoring!$D$17)+IF(Data!$M54&lt;&gt;"",Scoring!$D$18)+IF(Data!$N54&lt;&gt;"",Scoring!$D$19)+IF(Data!$O54&lt;&gt;"",Scoring!$D$20)+IF(Data!$P54&lt;&gt;"",Scoring!$D$21)+IF(Data!$Q54&lt;&gt;"",Scoring!$D$22)+IF(Data!$R54&lt;&gt;"",Scoring!$D$23)+IF(Data!$S54&lt;&gt;"",Scoring!$D$24)+IF(Data!T54&lt;&gt;"",Scoring!$D$25)+IF(Data!$U54&lt;&gt;"",Scoring!$D$26)+IF(Data!$V54&lt;&gt;"",Scoring!$D$27)+IF(Data!$W54&lt;&gt;"",Scoring!$D$28)+IF(Data!$X54&lt;&gt;"",Scoring!$D$29)+IF(Data!$Y54&lt;&gt;"",Scoring!$D$30)+IF(Data!$Z54&lt;&gt;"",Scoring!$D$31)+IF(Data!$AA54&lt;&gt;"",Scoring!$D$32),"")</f>
        <v/>
      </c>
      <c r="AC54" s="105" t="str">
        <f>IF(AB54&lt;&gt;"",LOOKUP(AB54,Likelihoods!$A$7:$A$107,Likelihoods!B$7:B$107),"")</f>
        <v/>
      </c>
      <c r="AD54" s="264" t="str">
        <f>IF(AND(COUNTBLANK($B54:$E54)=3,COUNTBLANK($F54:$H54)=2,COUNTBLANK($I54:$J54)=1,COUNTBLANK($K54:$L54)=1,COUNTBLANK($M54:$N54)=1,COUNTBLANK($O54:$P54)=1,COUNTBLANK($Q54:$R54)=1,COUNTBLANK($S54:$T54)=1,COUNTBLANK($U54:$V54)=1,COUNTBLANK($W54:$AA54)=4),IF(Data!$B54&lt;&gt;"",Scoring!$E$7)+IF(Data!$C54&lt;&gt;"",Scoring!$E$8)+IF(Data!$D54&lt;&gt;"",Scoring!$E$9)+IF(Data!$E54&lt;&gt;"",Scoring!$E$10)+IF(Data!$F54&lt;&gt;"",Scoring!$E$11)+IF(Data!$G54&lt;&gt;"",Scoring!$E$12)+IF(Data!$H54&lt;&gt;"",Scoring!$E$13)+IF(Data!$I54&lt;&gt;"",Scoring!$E$14)+IF(Data!$J54&lt;&gt;"",Scoring!$E$15)+IF(Data!$K54&lt;&gt;"",Scoring!$E$16)+IF(Data!$L54&lt;&gt;"",Scoring!$E$17)+IF(Data!$M54&lt;&gt;"",Scoring!$E$18)+IF(Data!$N54&lt;&gt;"",Scoring!$E$19)+IF(Data!$O54&lt;&gt;"",Scoring!$E$20)+IF(Data!$P54&lt;&gt;"",Scoring!$E$21)+IF(Data!$Q54&lt;&gt;"",Scoring!$E$22)+IF(Data!$R54&lt;&gt;"",Scoring!$E$23)+IF(Data!$S54&lt;&gt;"",Scoring!$E$24)+IF(Data!V54&lt;&gt;"",Scoring!$E$25)+IF(Data!$U54&lt;&gt;"",Scoring!$E$26)+IF(Data!$V54&lt;&gt;"",Scoring!$E$27)+IF(Data!$W54&lt;&gt;"",Scoring!$E$28)+IF(Data!$X54&lt;&gt;"",Scoring!$E$29)+IF(Data!$Y54&lt;&gt;"",Scoring!$E$30)+IF(Data!$Z54&lt;&gt;"",Scoring!$E$31)+IF(Data!$AA54&lt;&gt;"",Scoring!$E$32),"")</f>
        <v/>
      </c>
      <c r="AE54" s="107" t="str">
        <f>IF(AD54&lt;&gt;"",LOOKUP(AD54,Likelihoods!$A$7:$A$107,Likelihoods!C$7:C$107),"")</f>
        <v/>
      </c>
      <c r="AF54" s="108" t="str">
        <f>IF(AND(COUNTBLANK($B54:$E54)=3,COUNTBLANK($F54:$H54)=2,COUNTBLANK($I54:$J54)=1,COUNTBLANK($K54:$L54)=1,COUNTBLANK($M54:$N54)=1,COUNTBLANK($O54:$P54)=1,COUNTBLANK($Q54:$R54)=1,COUNTBLANK($S54:$T54)=1,COUNTBLANK($U54:$V54)=1,COUNTBLANK($W54:$AA54)=4),IF(Data!$B54&lt;&gt;"",Scoring!$F$7)+IF(Data!$C54&lt;&gt;"",Scoring!$F$8)+IF(Data!$D54&lt;&gt;"",Scoring!$F$9)+IF(Data!$E54&lt;&gt;"",Scoring!$F$10)+IF(Data!$F54&lt;&gt;"",Scoring!$F$11)+IF(Data!$G54&lt;&gt;"",Scoring!$F$12)+IF(Data!$H54&lt;&gt;"",Scoring!$F$13)+IF(Data!$I54&lt;&gt;"",Scoring!$F$14)+IF(Data!$J54&lt;&gt;"",Scoring!$F$15)+IF(Data!$K54&lt;&gt;"",Scoring!$F$16)+IF(Data!$L54&lt;&gt;"",Scoring!$F$17)+IF(Data!$M54&lt;&gt;"",Scoring!$F$18)+IF(Data!$N54&lt;&gt;"",Scoring!$F$19)+IF(Data!$O54&lt;&gt;"",Scoring!$F$20)+IF(Data!$P54&lt;&gt;"",Scoring!$F$21)+IF(Data!$Q54&lt;&gt;"",Scoring!$F$22)+IF(Data!$R54&lt;&gt;"",Scoring!$F$23)+IF(Data!$S54&lt;&gt;"",Scoring!$F$24)+IF(Data!T54&lt;&gt;"",Scoring!$F$25)+IF(Data!$U54&lt;&gt;"",Scoring!$F$26)+IF(Data!$V54&lt;&gt;"",Scoring!$F$27)+IF(Data!$W54&lt;&gt;"",Scoring!$F$28)+IF(Data!$X54&lt;&gt;"",Scoring!$F$29)+IF(Data!$Y54&lt;&gt;"",Scoring!$F$30)+IF(Data!$Z54&lt;&gt;"",Scoring!$F$31)+IF(Data!$AA54&lt;&gt;"",Scoring!$F$32),"")</f>
        <v/>
      </c>
      <c r="AG54" s="105" t="str">
        <f>IF(AF54&lt;&gt;"",LOOKUP(AF54,Likelihoods!$A$7:$A$107,Likelihoods!D$7:D$107),"")</f>
        <v/>
      </c>
      <c r="AH54" s="108" t="str">
        <f>IF(AND(COUNTBLANK($B54:$E54)=3,COUNTBLANK($F54:$H54)=2,COUNTBLANK($I54:$J54)=1,COUNTBLANK($K54:$L54)=1,COUNTBLANK($M54:$N54)=1,COUNTBLANK($O54:$P54)=1,COUNTBLANK($Q54:$R54)=1,COUNTBLANK($S54:$T54)=1,COUNTBLANK($U54:$V54)=1,COUNTBLANK($W54:$AA54)=4),IF(Data!$B54&lt;&gt;"",Scoring!$G$7)+IF(Data!$C54&lt;&gt;"",Scoring!$G$8)+IF(Data!$D54&lt;&gt;"",Scoring!$G$9)+IF(Data!$E54&lt;&gt;"",Scoring!$G$10)+IF(Data!$F54&lt;&gt;"",Scoring!$G$11)+IF(Data!$G54&lt;&gt;"",Scoring!$G$12)+IF(Data!$H54&lt;&gt;"",Scoring!$G$13)+IF(Data!$I54&lt;&gt;"",Scoring!$G$14)+IF(Data!$J54&lt;&gt;"",Scoring!$G$15)+IF(Data!$K54&lt;&gt;"",Scoring!$G$16)+IF(Data!$L54&lt;&gt;"",Scoring!$G$17)+IF(Data!$M54&lt;&gt;"",Scoring!$G$18)+IF(Data!$N54&lt;&gt;"",Scoring!$G$19)+IF(Data!$O54&lt;&gt;"",Scoring!$G$20)+IF(Data!$P54&lt;&gt;"",Scoring!$G$21)+IF(Data!$Q54&lt;&gt;"",Scoring!$G$22)+IF(Data!$R54&lt;&gt;"",Scoring!$G$23)+IF(Data!$S54&lt;&gt;"",Scoring!$G$24)+IF(Data!T54&lt;&gt;"",Scoring!$G$25)+IF(Data!$U54&lt;&gt;"",Scoring!$G$26)+IF(Data!$V54&lt;&gt;"",Scoring!$G$27)+IF(Data!$W54&lt;&gt;"",Scoring!$G$28)+IF(Data!$X54&lt;&gt;"",Scoring!$G$29)+IF(Data!$Y54&lt;&gt;"",Scoring!$G$30)+IF(Data!$Z54&lt;&gt;"",Scoring!$G$31)+IF(Data!$AA54&lt;&gt;"",Scoring!$G$32),"")</f>
        <v/>
      </c>
      <c r="AI54" s="106" t="str">
        <f>IF(AH54&lt;&gt;"",LOOKUP(AH54,Likelihoods!$A$7:$A$107,Likelihoods!E$7:E$107),"")</f>
        <v/>
      </c>
      <c r="AJ54" s="104" t="str">
        <f>IF(AND(COUNTBLANK($B54:$E54)=3,COUNTBLANK($F54:$H54)=2,COUNTBLANK($I54:$J54)=1,COUNTBLANK($K54:$L54)=1,COUNTBLANK($M54:$N54)=1,COUNTBLANK($O54:$P54)=1,COUNTBLANK($Q54:$R54)=1,COUNTBLANK($S54:$T54)=1,COUNTBLANK($U54:$V54)=1,COUNTBLANK($W54:$AA54)=4),IF(Data!$B54&lt;&gt;"",Scoring!$H$7)+IF(Data!$C54&lt;&gt;"",Scoring!$H$8)+IF(Data!$D54&lt;&gt;"",Scoring!$H$9)+IF(Data!$E54&lt;&gt;"",Scoring!$H$10)+IF(Data!$F54&lt;&gt;"",Scoring!$H$11)+IF(Data!$G54&lt;&gt;"",Scoring!$H$12)+IF(Data!$H54&lt;&gt;"",Scoring!$H$13)+IF(Data!$I54&lt;&gt;"",Scoring!$H$14)+IF(Data!$J54&lt;&gt;"",Scoring!$H$15)+IF(Data!$K54&lt;&gt;"",Scoring!$H$16)+IF(Data!$L54&lt;&gt;"",Scoring!$H$17)+IF(Data!$M54&lt;&gt;"",Scoring!$H$18)+IF(Data!$N54&lt;&gt;"",Scoring!$H$19)+IF(Data!$O54&lt;&gt;"",Scoring!$H$20)+IF(Data!$P54&lt;&gt;"",Scoring!$H$21)+IF(Data!$Q54&lt;&gt;"",Scoring!$H$22)+IF(Data!$R54&lt;&gt;"",Scoring!$H$23)+IF(Data!$S54&lt;&gt;"",Scoring!$H$24)+IF(Data!T54&lt;&gt;"",Scoring!$H$25)+IF(Data!$U54&lt;&gt;"",Scoring!$H$26)+IF(Data!$V54&lt;&gt;"",Scoring!$H$27)+IF(Data!$W54&lt;&gt;"",Scoring!$H$28)+IF(Data!$X54&lt;&gt;"",Scoring!$H$29)+IF(Data!$Y54&lt;&gt;"",Scoring!$H$30)+IF(Data!$Z54&lt;&gt;"",Scoring!$H$31)+IF(Data!$AA54&lt;&gt;"",Scoring!$H$32),"")</f>
        <v/>
      </c>
      <c r="AK54" s="105" t="str">
        <f>IF(AJ54&lt;&gt;"",LOOKUP(AJ54,Likelihoods!$A$7:$A$107,Likelihoods!F$7:F$107),"")</f>
        <v/>
      </c>
      <c r="AL54" s="102" t="str">
        <f>IF(AND(COUNTBLANK($B54:$E54)=3,COUNTBLANK($F54:$H54)=2,COUNTBLANK($I54:$J54)=1,COUNTBLANK($K54:$L54)=1,COUNTBLANK($M54:$N54)=1,COUNTBLANK($O54:$P54)=1,COUNTBLANK($Q54:$R54)=1,COUNTBLANK($S54:$T54)=1,COUNTBLANK($U54:$V54)=1,COUNTBLANK($W54:$AA54)=4),IF(Data!$B54&lt;&gt;"",Scoring!$I$7)+IF(Data!$C54&lt;&gt;"",Scoring!$I$8)+IF(Data!$D54&lt;&gt;"",Scoring!$I$9)+IF(Data!$E54&lt;&gt;"",Scoring!$I$10)+IF(Data!$F54&lt;&gt;"",Scoring!$I$11)+IF(Data!$G54&lt;&gt;"",Scoring!$I$12)+IF(Data!$H54&lt;&gt;"",Scoring!$I$13)+IF(Data!$I54&lt;&gt;"",Scoring!$I$14)+IF(Data!$J54&lt;&gt;"",Scoring!$I$15)+IF(Data!$K54&lt;&gt;"",Scoring!$I$16)+IF(Data!$L54&lt;&gt;"",Scoring!$I$17)+IF(Data!$M54&lt;&gt;"",Scoring!$I$18)+IF(Data!$N54&lt;&gt;"",Scoring!$I$19)+IF(Data!$O54&lt;&gt;"",Scoring!$I$20)+IF(Data!$P54&lt;&gt;"",Scoring!$I$21)+IF(Data!$Q54&lt;&gt;"",Scoring!$I$22)+IF(Data!$R54&lt;&gt;"",Scoring!$I$23)+IF(Data!$S54&lt;&gt;"",Scoring!$I$24)+IF(Data!T54&lt;&gt;"",Scoring!$I$25)+IF(Data!$U54&lt;&gt;"",Scoring!$I$26)+IF(Data!$V54&lt;&gt;"",Scoring!$I$27)+IF(Data!$W54&lt;&gt;"",Scoring!$I$28)+IF(Data!$X54&lt;&gt;"",Scoring!$I$29)+IF(Data!$Y54&lt;&gt;"",Scoring!$I$30)+IF(Data!$Z54&lt;&gt;"",Scoring!$I$31)+IF(Data!$AA54&lt;&gt;"",Scoring!$I$32),"")</f>
        <v/>
      </c>
      <c r="AM54" s="107" t="str">
        <f>IF(AL54&lt;&gt;"",LOOKUP(AL54,Likelihoods!$A$7:$A$107,Likelihoods!G$7:G$107),"")</f>
        <v/>
      </c>
      <c r="AN54" s="281" t="str">
        <f>IF(AND(COUNTBLANK($B54:$E54)=3,COUNTBLANK($F54:$H54)=2,COUNTBLANK($I54:$J54)=1,COUNTBLANK($K54:$L54)=1,COUNTBLANK($M54:$N54)=1,COUNTBLANK($O54:$P54)=1,COUNTBLANK($Q54:$R54)=1,COUNTBLANK($S54:$T54)=1,COUNTBLANK($U54:$V54)=1,COUNTBLANK($W54:$AA54)=4),IF(Data!$B54&lt;&gt;"",Scoring!$J$7)+IF(Data!$C54&lt;&gt;"",Scoring!$J$8)+IF(Data!$D54&lt;&gt;"",Scoring!$J$9)+IF(Data!$E54&lt;&gt;"",Scoring!$J$10)+IF(Data!$F54&lt;&gt;"",Scoring!$J$11)+IF(Data!$G54&lt;&gt;"",Scoring!$J$12)+IF(Data!$H54&lt;&gt;"",Scoring!$J$13)+IF(Data!$I54&lt;&gt;"",Scoring!$J$14)+IF(Data!$J54&lt;&gt;"",Scoring!$J$15)+IF(Data!$K54&lt;&gt;"",Scoring!$J$16)+IF(Data!$L54&lt;&gt;"",Scoring!$J$17)+IF(Data!$M54&lt;&gt;"",Scoring!$J$18)+IF(Data!$N54&lt;&gt;"",Scoring!$J$19)+IF(Data!$O54&lt;&gt;"",Scoring!$J$20)+IF(Data!$P54&lt;&gt;"",Scoring!$J$21)+IF(Data!$Q54&lt;&gt;"",Scoring!$J$22)+IF(Data!$R54&lt;&gt;"",Scoring!$J$23)+IF(Data!$S54&lt;&gt;"",Scoring!$J$24)+IF(Data!AF54&lt;&gt;"",Scoring!$J$25)+IF(Data!$U54&lt;&gt;"",Scoring!$J$26)+IF(Data!$V54&lt;&gt;"",Scoring!$J$27)+IF(Data!$W54&lt;&gt;"",Scoring!$J$28)+IF(Data!$X54&lt;&gt;"",Scoring!$J$29)+IF(Data!$Y54&lt;&gt;"",Scoring!$J$30)+IF(Data!$Z54&lt;&gt;"",Scoring!$J$31)+IF(Data!$AA54&lt;&gt;"",Scoring!$J$32),"")</f>
        <v/>
      </c>
      <c r="AO54" s="276" t="str">
        <f>IF(AN54&lt;&gt;"",LOOKUP(AN54,Likelihoods!$A$7:$A$107,Likelihoods!H$7:H$107),"")</f>
        <v/>
      </c>
      <c r="AP54" s="264" t="str">
        <f>IF(AND(COUNTBLANK($B54:$E54)=3,COUNTBLANK($F54:$H54)=2,COUNTBLANK($I54:$J54)=1,COUNTBLANK($K54:$L54)=1,COUNTBLANK($M54:$N54)=1,COUNTBLANK($O54:$P54)=1,COUNTBLANK($Q54:$R54)=1,COUNTBLANK($S54:$T54)=1,COUNTBLANK($U54:$V54)=1,COUNTBLANK($W54:$AA54)=4),IF(Data!$B54&lt;&gt;"",Scoring!$K$7)+IF(Data!$C54&lt;&gt;"",Scoring!$K$8)+IF(Data!$D54&lt;&gt;"",Scoring!$K$9)+IF(Data!$E54&lt;&gt;"",Scoring!$K$10)+IF(Data!$F54&lt;&gt;"",Scoring!$K$11)+IF(Data!$G54&lt;&gt;"",Scoring!$K$12)+IF(Data!$H54&lt;&gt;"",Scoring!$K$13)+IF(Data!$I54&lt;&gt;"",Scoring!$K$14)+IF(Data!$J54&lt;&gt;"",Scoring!$K$15)+IF(Data!$K54&lt;&gt;"",Scoring!$K$16)+IF(Data!$L54&lt;&gt;"",Scoring!$K$17)+IF(Data!$M54&lt;&gt;"",Scoring!$K$18)+IF(Data!$N54&lt;&gt;"",Scoring!$K$19)+IF(Data!$O54&lt;&gt;"",Scoring!$K$20)+IF(Data!$P54&lt;&gt;"",Scoring!$K$21)+IF(Data!$Q54&lt;&gt;"",Scoring!$K$22)+IF(Data!$R54&lt;&gt;"",Scoring!$K$23)+IF(Data!$S54&lt;&gt;"",Scoring!$K$24)+IF(Data!AH54&lt;&gt;"",Scoring!$K$25)+IF(Data!$U54&lt;&gt;"",Scoring!$K$26)+IF(Data!$V54&lt;&gt;"",Scoring!$K$27)+IF(Data!$W54&lt;&gt;"",Scoring!$K$28)+IF(Data!$X54&lt;&gt;"",Scoring!$K$29)+IF(Data!$Y54&lt;&gt;"",Scoring!$K$30)+IF(Data!$Z54&lt;&gt;"",Scoring!$K$31)+IF(Data!$AA54&lt;&gt;"",Scoring!$K$32),"")</f>
        <v/>
      </c>
      <c r="AQ54" s="107" t="str">
        <f>IF(AP54&lt;&gt;"",LOOKUP(AP54,Likelihoods!$A$7:$A$107,Likelihoods!I$7:I$107),"")</f>
        <v/>
      </c>
      <c r="AR54" s="281" t="str">
        <f>IF(AND(COUNTBLANK($B54:$E54)=3,COUNTBLANK($F54:$H54)=2,COUNTBLANK($I54:$J54)=1,COUNTBLANK($K54:$L54)=1,COUNTBLANK($M54:$N54)=1,COUNTBLANK($O54:$P54)=1,COUNTBLANK($Q54:$R54)=1,COUNTBLANK($S54:$T54)=1,COUNTBLANK($U54:$V54)=1,COUNTBLANK($W54:$AA54)=4),IF(Data!$B54&lt;&gt;"",Scoring!$L$7)+IF(Data!$C54&lt;&gt;"",Scoring!$L$8)+IF(Data!$D54&lt;&gt;"",Scoring!$L$9)+IF(Data!$E54&lt;&gt;"",Scoring!$L$10)+IF(Data!$F54&lt;&gt;"",Scoring!$L$11)+IF(Data!$G54&lt;&gt;"",Scoring!$L$12)+IF(Data!$H54&lt;&gt;"",Scoring!$L$13)+IF(Data!$I54&lt;&gt;"",Scoring!$L$14)+IF(Data!$J54&lt;&gt;"",Scoring!$L$15)+IF(Data!$K54&lt;&gt;"",Scoring!$L$16)+IF(Data!$L54&lt;&gt;"",Scoring!$L$17)+IF(Data!$M54&lt;&gt;"",Scoring!$L$18)+IF(Data!$N54&lt;&gt;"",Scoring!$L$19)+IF(Data!$O54&lt;&gt;"",Scoring!$L$20)+IF(Data!$P54&lt;&gt;"",Scoring!$L$21)+IF(Data!$Q54&lt;&gt;"",Scoring!$L$22)+IF(Data!$R54&lt;&gt;"",Scoring!$L$23)+IF(Data!$S54&lt;&gt;"",Scoring!$L$24)+IF(Data!AJ54&lt;&gt;"",Scoring!$L$25)+IF(Data!$U54&lt;&gt;"",Scoring!$L$26)+IF(Data!$V54&lt;&gt;"",Scoring!$L$27)+IF(Data!$W54&lt;&gt;"",Scoring!$L$28)+IF(Data!$X54&lt;&gt;"",Scoring!$L$29)+IF(Data!$Y54&lt;&gt;"",Scoring!$L$30)+IF(Data!$Z54&lt;&gt;"",Scoring!$L$31)+IF(Data!$AA54&lt;&gt;"",Scoring!$L$32),"")</f>
        <v/>
      </c>
      <c r="AS54" s="105" t="str">
        <f>IF(AR54&lt;&gt;"",LOOKUP(AR54,Likelihoods!$A$7:$A$107,Likelihoods!J$7:J$107),"")</f>
        <v/>
      </c>
      <c r="AT54" s="108" t="str">
        <f>IF(AND(COUNTBLANK($B54:$E54)=3,COUNTBLANK($F54:$H54)=2,COUNTBLANK($I54:$J54)=1,COUNTBLANK($K54:$L54)=1,COUNTBLANK($M54:$N54)=1,COUNTBLANK($O54:$P54)=1,COUNTBLANK($Q54:$R54)=1,COUNTBLANK($S54:$T54)=1,COUNTBLANK($U54:$V54)=1,COUNTBLANK($W54:$AA54)=4),IF(Data!$B54&lt;&gt;"",Scoring!$M$7)+IF(Data!$C54&lt;&gt;"",Scoring!$M$8)+IF(Data!$D54&lt;&gt;"",Scoring!$M$9)+IF(Data!$E54&lt;&gt;"",Scoring!$M$10)+IF(Data!$F54&lt;&gt;"",Scoring!$M$11)+IF(Data!$G54&lt;&gt;"",Scoring!$M$12)+IF(Data!$H54&lt;&gt;"",Scoring!$M$13)+IF(Data!$I54&lt;&gt;"",Scoring!$M$14)+IF(Data!$J54&lt;&gt;"",Scoring!$M$15)+IF(Data!$K54&lt;&gt;"",Scoring!$M$16)+IF(Data!$L54&lt;&gt;"",Scoring!$M$17)+IF(Data!$M54&lt;&gt;"",Scoring!$M$18)+IF(Data!$N54&lt;&gt;"",Scoring!$M$19)+IF(Data!$O54&lt;&gt;"",Scoring!$M$20)+IF(Data!$P54&lt;&gt;"",Scoring!$M$21)+IF(Data!$Q54&lt;&gt;"",Scoring!$M$22)+IF(Data!$R54&lt;&gt;"",Scoring!$M$23)+IF(Data!$S54&lt;&gt;"",Scoring!$M$24)+IF(Data!T54&lt;&gt;"",Scoring!$M$25)+IF(Data!$U54&lt;&gt;"",Scoring!$M$26)+IF(Data!$V54&lt;&gt;"",Scoring!$M$27)+IF(Data!$W54&lt;&gt;"",Scoring!$M$28)+IF(Data!$X54&lt;&gt;"",Scoring!$M$29)+IF(Data!$Y54&lt;&gt;"",Scoring!$M$30)+IF(Data!$Z54&lt;&gt;"",Scoring!$M$31)+IF(Data!$AA54&lt;&gt;"",Scoring!$M$32),"")</f>
        <v/>
      </c>
      <c r="AU54" s="105" t="str">
        <f>IF(AT54&lt;&gt;"",LOOKUP(AT54,Likelihoods!$A$7:$A$107,Likelihoods!K$7:K$107),"")</f>
        <v/>
      </c>
      <c r="AV54" s="108" t="str">
        <f>IF(AND(COUNTBLANK($B54:$E54)=3,COUNTBLANK($F54:$H54)=2,COUNTBLANK($I54:$J54)=1,COUNTBLANK($K54:$L54)=1,COUNTBLANK($M54:$N54)=1,COUNTBLANK($O54:$P54)=1,COUNTBLANK($Q54:$R54)=1,COUNTBLANK($S54:$T54)=1,COUNTBLANK($U54:$V54)=1,COUNTBLANK($W54:$AA54)=4),IF(Data!$B54&lt;&gt;"",Scoring!$N$7)+IF(Data!$C54&lt;&gt;"",Scoring!$N$8)+IF(Data!$D54&lt;&gt;"",Scoring!$N$9)+IF(Data!$E54&lt;&gt;"",Scoring!$N$10)+IF(Data!$F54&lt;&gt;"",Scoring!$N$11)+IF(Data!$G54&lt;&gt;"",Scoring!$N$12)+IF(Data!$H54&lt;&gt;"",Scoring!$N$13)+IF(Data!$I54&lt;&gt;"",Scoring!$N$14)+IF(Data!$J54&lt;&gt;"",Scoring!$N$15)+IF(Data!$K54&lt;&gt;"",Scoring!$N$16)+IF(Data!$L54&lt;&gt;"",Scoring!$N$17)+IF(Data!$M54&lt;&gt;"",Scoring!$N$18)+IF(Data!$N54&lt;&gt;"",Scoring!$N$19)+IF(Data!$O54&lt;&gt;"",Scoring!$N$20)+IF(Data!$P54&lt;&gt;"",Scoring!$N$21)+IF(Data!$Q54&lt;&gt;"",Scoring!$N$22)+IF(Data!$R54&lt;&gt;"",Scoring!$N$23)+IF(Data!$S54&lt;&gt;"",Scoring!$N$24)+IF(Data!T54&lt;&gt;"",Scoring!$N$25)+IF(Data!$U54&lt;&gt;"",Scoring!$N$26)+IF(Data!$V54&lt;&gt;"",Scoring!$N$27)+IF(Data!$W54&lt;&gt;"",Scoring!$N$28)+IF(Data!$X54&lt;&gt;"",Scoring!$N$29)+IF(Data!$Y54&lt;&gt;"",Scoring!$N$30)+IF(Data!$Z54&lt;&gt;"",Scoring!$N$31)+IF(Data!$AA54&lt;&gt;"",Scoring!$N$32),"")</f>
        <v/>
      </c>
      <c r="AW54" s="106" t="str">
        <f>IF(AV54&lt;&gt;"",LOOKUP(AV54,Likelihoods!$A$7:$A$107,Likelihoods!L$7:L$107),"")</f>
        <v/>
      </c>
      <c r="AX54" s="104" t="str">
        <f>IF(AND(COUNTBLANK($B54:$E54)=3,COUNTBLANK($F54:$H54)=2,COUNTBLANK($I54:$J54)=1,COUNTBLANK($K54:$L54)=1,COUNTBLANK($M54:$N54)=1,COUNTBLANK($O54:$P54)=1,COUNTBLANK($Q54:$R54)=1,COUNTBLANK($S54:$T54)=1,COUNTBLANK($U54:$V54)=1,COUNTBLANK($W54:$AA54)=4),IF(Data!$B54&lt;&gt;"",Scoring!$O$7)+IF(Data!$C54&lt;&gt;"",Scoring!$O$8)+IF(Data!$D54&lt;&gt;"",Scoring!$O$9)+IF(Data!$E54&lt;&gt;"",Scoring!$O$10)+IF(Data!$F54&lt;&gt;"",Scoring!$O$11)+IF(Data!$G54&lt;&gt;"",Scoring!$O$12)+IF(Data!$H54&lt;&gt;"",Scoring!$O$13)+IF(Data!$I54&lt;&gt;"",Scoring!$O$14)+IF(Data!$J54&lt;&gt;"",Scoring!$O$15)+IF(Data!$K54&lt;&gt;"",Scoring!$O$16)+IF(Data!$L54&lt;&gt;"",Scoring!$O$17)+IF(Data!$M54&lt;&gt;"",Scoring!$O$18)+IF(Data!$N54&lt;&gt;"",Scoring!$O$19)+IF(Data!$O54&lt;&gt;"",Scoring!$O$20)+IF(Data!$P54&lt;&gt;"",Scoring!$O$21)+IF(Data!$Q54&lt;&gt;"",Scoring!$O$22)+IF(Data!$R54&lt;&gt;"",Scoring!$O$23)+IF(Data!$S54&lt;&gt;"",Scoring!$O$24)+IF(Data!T54&lt;&gt;"",Scoring!$O$25)+IF(Data!$U54&lt;&gt;"",Scoring!$O$26)+IF(Data!$V54&lt;&gt;"",Scoring!$O$27)+IF(Data!$W54&lt;&gt;"",Scoring!$O$28)+IF(Data!$X54&lt;&gt;"",Scoring!$O$29)+IF(Data!$Y54&lt;&gt;"",Scoring!$O$30)+IF(Data!$Z54&lt;&gt;"",Scoring!$O$31)+IF(Data!$AA54&lt;&gt;"",Scoring!$O$32),"")</f>
        <v/>
      </c>
      <c r="AY54" s="107" t="str">
        <f>IF(AX54&lt;&gt;"",LOOKUP(AX54,Likelihoods!$A$7:$A$107,Likelihoods!M$7:M$107),"")</f>
        <v/>
      </c>
      <c r="AZ54" s="108" t="str">
        <f>IF(AND(COUNTBLANK($B54:$E54)=3,COUNTBLANK($F54:$H54)=2,COUNTBLANK($I54:$J54)=1,COUNTBLANK($K54:$L54)=1,COUNTBLANK($M54:$N54)=1,COUNTBLANK($O54:$P54)=1,COUNTBLANK($Q54:$R54)=1,COUNTBLANK($S54:$T54)=1,COUNTBLANK($U54:$V54)=1,COUNTBLANK($W54:$AA54)=4),IF(Data!$B54&lt;&gt;"",Scoring!$P$7)+IF(Data!$C54&lt;&gt;"",Scoring!$P$8)+IF(Data!$D54&lt;&gt;"",Scoring!$P$9)+IF(Data!$E54&lt;&gt;"",Scoring!$P$10)+IF(Data!$F54&lt;&gt;"",Scoring!$P$11)+IF(Data!$G54&lt;&gt;"",Scoring!$P$12)+IF(Data!$H54&lt;&gt;"",Scoring!$P$13)+IF(Data!$I54&lt;&gt;"",Scoring!$P$14)+IF(Data!$J54&lt;&gt;"",Scoring!$P$15)+IF(Data!$K54&lt;&gt;"",Scoring!$P$16)+IF(Data!$L54&lt;&gt;"",Scoring!$P$17)+IF(Data!$M54&lt;&gt;"",Scoring!$P$18)+IF(Data!$N54&lt;&gt;"",Scoring!$P$19)+IF(Data!$O54&lt;&gt;"",Scoring!$P$20)+IF(Data!$P54&lt;&gt;"",Scoring!$P$21)+IF(Data!$Q54&lt;&gt;"",Scoring!$P$22)+IF(Data!$R54&lt;&gt;"",Scoring!$P$23)+IF(Data!$S54&lt;&gt;"",Scoring!$P$24)+IF(Data!T54&lt;&gt;"",Scoring!$P$25)+IF(Data!$U54&lt;&gt;"",Scoring!$P$26)+IF(Data!$V54&lt;&gt;"",Scoring!$P$27)+IF(Data!$W54&lt;&gt;"",Scoring!$P$28)+IF(Data!$X54&lt;&gt;"",Scoring!$P$29)+IF(Data!$Y54&lt;&gt;"",Scoring!$P$30)+IF(Data!$Z54&lt;&gt;"",Scoring!$P$31)+IF(Data!$AA54&lt;&gt;"",Scoring!$P$32),"")</f>
        <v/>
      </c>
      <c r="BA54" s="105" t="str">
        <f>IF(AZ54&lt;&gt;"",LOOKUP(AZ54,Likelihoods!$A$7:$A$107,Likelihoods!N$7:N$107),"")</f>
        <v/>
      </c>
      <c r="BB54" s="102" t="str">
        <f>IF(AND(COUNTBLANK($B54:$E54)=3,COUNTBLANK($F54:$H54)=2,COUNTBLANK($I54:$J54)=1,COUNTBLANK($K54:$L54)=1,COUNTBLANK($M54:$N54)=1,COUNTBLANK($O54:$P54)=1,COUNTBLANK($Q54:$R54)=1,COUNTBLANK($S54:$T54)=1,COUNTBLANK($U54:$V54)=1,COUNTBLANK($W54:$AA54)=4),IF(Data!$B54&lt;&gt;"",Scoring!$Q$7)+IF(Data!$C54&lt;&gt;"",Scoring!$Q$8)+IF(Data!$D54&lt;&gt;"",Scoring!$Q$9)+IF(Data!$E54&lt;&gt;"",Scoring!$Q$10)+IF(Data!$F54&lt;&gt;"",Scoring!$Q$11)+IF(Data!$G54&lt;&gt;"",Scoring!$Q$12)+IF(Data!$H54&lt;&gt;"",Scoring!$Q$13)+IF(Data!$I54&lt;&gt;"",Scoring!$Q$14)+IF(Data!$J54&lt;&gt;"",Scoring!$Q$15)+IF(Data!$K54&lt;&gt;"",Scoring!$Q$16)+IF(Data!$L54&lt;&gt;"",Scoring!$Q$17)+IF(Data!$M54&lt;&gt;"",Scoring!$Q$18)+IF(Data!$N54&lt;&gt;"",Scoring!$Q$19)+IF(Data!$O54&lt;&gt;"",Scoring!$Q$20)+IF(Data!$P54&lt;&gt;"",Scoring!$Q$21)+IF(Data!$Q54&lt;&gt;"",Scoring!$Q$22)+IF(Data!$R54&lt;&gt;"",Scoring!$Q$23)+IF(Data!$S54&lt;&gt;"",Scoring!$Q$24)+IF(Data!T54&lt;&gt;"",Scoring!$Q$25)+IF(Data!$U54&lt;&gt;"",Scoring!$Q$26)+IF(Data!$V54&lt;&gt;"",Scoring!$Q$27)+IF(Data!$W54&lt;&gt;"",Scoring!$Q$28)+IF(Data!$X54&lt;&gt;"",Scoring!$Q$29)+IF(Data!$Y54&lt;&gt;"",Scoring!$Q$30)+IF(Data!$Z54&lt;&gt;"",Scoring!$Q$31)+IF(Data!$AA54&lt;&gt;"",Scoring!$Q$32),"")</f>
        <v/>
      </c>
      <c r="BC54" s="107" t="str">
        <f>IF(BB54&lt;&gt;"",LOOKUP(BB54,Likelihoods!$A$7:$A$107,Likelihoods!O$7:O$107),"")</f>
        <v/>
      </c>
      <c r="BD54" s="104" t="str">
        <f>IF(AND(COUNTBLANK($B54:$E54)=3,COUNTBLANK($F54:$H54)=2,COUNTBLANK($I54:$J54)=1,COUNTBLANK($K54:$L54)=1,COUNTBLANK($M54:$N54)=1,COUNTBLANK($O54:$P54)=1,COUNTBLANK($Q54:$R54)=1,COUNTBLANK($S54:$T54)=1,COUNTBLANK($U54:$V54)=1,COUNTBLANK($W54:$AA54)=4),IF(Data!$B54&lt;&gt;"",Scoring!$R$7)+IF(Data!$C54&lt;&gt;"",Scoring!$R$8)+IF(Data!$D54&lt;&gt;"",Scoring!$R$9)+IF(Data!$E54&lt;&gt;"",Scoring!$R$10)+IF(Data!$F54&lt;&gt;"",Scoring!$R$11)+IF(Data!$G54&lt;&gt;"",Scoring!$R$12)+IF(Data!$H54&lt;&gt;"",Scoring!$R$13)+IF(Data!$I54&lt;&gt;"",Scoring!$R$14)+IF(Data!$J54&lt;&gt;"",Scoring!$R$15)+IF(Data!$K54&lt;&gt;"",Scoring!$R$16)+IF(Data!$L54&lt;&gt;"",Scoring!$R$17)+IF(Data!$M54&lt;&gt;"",Scoring!$R$18)+IF(Data!$N54&lt;&gt;"",Scoring!$R$19)+IF(Data!$O54&lt;&gt;"",Scoring!$R$20)+IF(Data!$P54&lt;&gt;"",Scoring!$R$21)+IF(Data!$Q54&lt;&gt;"",Scoring!$R$22)+IF(Data!$R54&lt;&gt;"",Scoring!$R$23)+IF(Data!$S54&lt;&gt;"",Scoring!$R$24)+IF(Data!T54&lt;&gt;"",Scoring!$R$25)+IF(Data!$U54&lt;&gt;"",Scoring!$R$26)+IF(Data!$V54&lt;&gt;"",Scoring!$R$27)+IF(Data!$W54&lt;&gt;"",Scoring!$R$28)+IF(Data!$X54&lt;&gt;"",Scoring!$R$29)+IF(Data!$Y54&lt;&gt;"",Scoring!$R$30)+IF(Data!$Z54&lt;&gt;"",Scoring!$R$31)+IF(Data!$AA54&lt;&gt;"",Scoring!$R$32),"")</f>
        <v/>
      </c>
      <c r="BE54" s="105" t="str">
        <f>IF(BD54&lt;&gt;"",LOOKUP(BD54,Likelihoods!$A$7:$A$107,Likelihoods!P$7:P$107),"")</f>
        <v/>
      </c>
      <c r="BF54" s="102" t="str">
        <f>IF(AND(COUNTBLANK($B54:$E54)=3,COUNTBLANK($F54:$H54)=2,COUNTBLANK($I54:$J54)=1,COUNTBLANK($K54:$L54)=1,COUNTBLANK($M54:$N54)=1,COUNTBLANK($O54:$P54)=1,COUNTBLANK($Q54:$R54)=1,COUNTBLANK($S54:$T54)=1,COUNTBLANK($U54:$V54)=1,COUNTBLANK($W54:$AA54)=4),IF(Data!$B54&lt;&gt;"",Scoring!$S$7)+IF(Data!$C54&lt;&gt;"",Scoring!$S$8)+IF(Data!$D54&lt;&gt;"",Scoring!$S$9)+IF(Data!$E54&lt;&gt;"",Scoring!$S$10)+IF(Data!$F54&lt;&gt;"",Scoring!$S$11)+IF(Data!$G54&lt;&gt;"",Scoring!$S$12)+IF(Data!$H54&lt;&gt;"",Scoring!$S$13)+IF(Data!$I54&lt;&gt;"",Scoring!$S$14)+IF(Data!$J54&lt;&gt;"",Scoring!$S$15)+IF(Data!$K54&lt;&gt;"",Scoring!$S$16)+IF(Data!$L54&lt;&gt;"",Scoring!$S$17)+IF(Data!$M54&lt;&gt;"",Scoring!$S$18)+IF(Data!$N54&lt;&gt;"",Scoring!$S$19)+IF(Data!$O54&lt;&gt;"",Scoring!$S$20)+IF(Data!$P54&lt;&gt;"",Scoring!$S$21)+IF(Data!$Q54&lt;&gt;"",Scoring!$S$22)+IF(Data!$R54&lt;&gt;"",Scoring!$S$23)+IF(Data!$S54&lt;&gt;"",Scoring!$S$24)+IF(Data!T54&lt;&gt;"",Scoring!$S$25)+IF(Data!$U54&lt;&gt;"",Scoring!$S$26)+IF(Data!$V54&lt;&gt;"",Scoring!$S$27)+IF(Data!$W54&lt;&gt;"",Scoring!$S$28)+IF(Data!$X54&lt;&gt;"",Scoring!$S$29)+IF(Data!$Y54&lt;&gt;"",Scoring!$S$30)+IF(Data!$Z54&lt;&gt;"",Scoring!$S$31)+IF(Data!$AA54&lt;&gt;"",Scoring!$S$32),"")</f>
        <v/>
      </c>
      <c r="BG54" s="107" t="str">
        <f>IF(BF54&lt;&gt;"",LOOKUP(BF54,Likelihoods!$A$7:$A$107,Likelihoods!Q$7:Q$107),"")</f>
        <v/>
      </c>
      <c r="BH54" s="108" t="str">
        <f>IF(AND(COUNTBLANK($B54:$E54)=3,COUNTBLANK($F54:$H54)=2,COUNTBLANK($I54:$J54)=1,COUNTBLANK($K54:$L54)=1,COUNTBLANK($M54:$N54)=1,COUNTBLANK($O54:$P54)=1,COUNTBLANK($Q54:$R54)=1,COUNTBLANK($S54:$T54)=1,COUNTBLANK($U54:$V54)=1,COUNTBLANK($W54:$AA54)=4),IF(Data!$B54&lt;&gt;"",Scoring!$T$7)+IF(Data!$C54&lt;&gt;"",Scoring!$T$8)+IF(Data!$D54&lt;&gt;"",Scoring!$T$9)+IF(Data!$E54&lt;&gt;"",Scoring!$T$10)+IF(Data!$F54&lt;&gt;"",Scoring!$T$11)+IF(Data!$G54&lt;&gt;"",Scoring!$T$12)+IF(Data!$H54&lt;&gt;"",Scoring!$T$13)+IF(Data!$I54&lt;&gt;"",Scoring!$T$14)+IF(Data!$J54&lt;&gt;"",Scoring!$T$15)+IF(Data!$K54&lt;&gt;"",Scoring!$T$16)+IF(Data!$L54&lt;&gt;"",Scoring!$T$17)+IF(Data!$M54&lt;&gt;"",Scoring!$T$18)+IF(Data!$N54&lt;&gt;"",Scoring!$T$19)+IF(Data!$O54&lt;&gt;"",Scoring!$T$20)+IF(Data!$P54&lt;&gt;"",Scoring!$T$21)+IF(Data!$Q54&lt;&gt;"",Scoring!$T$22)+IF(Data!$R54&lt;&gt;"",Scoring!$T$23)+IF(Data!$S54&lt;&gt;"",Scoring!$T$24)+IF(Data!T54&lt;&gt;"",Scoring!$T$25)+IF(Data!$U54&lt;&gt;"",Scoring!$T$26)+IF(Data!$V54&lt;&gt;"",Scoring!$T$27)+IF(Data!$W54&lt;&gt;"",Scoring!$T$28)+IF(Data!$X54&lt;&gt;"",Scoring!$T$29)+IF(Data!$Y54&lt;&gt;"",Scoring!$T$30)+IF(Data!$Z54&lt;&gt;"",Scoring!$T$31)+IF(Data!$AA54&lt;&gt;"",Scoring!$T$32),"")</f>
        <v/>
      </c>
      <c r="BI54" s="105" t="str">
        <f>IF(BH54&lt;&gt;"",LOOKUP(BH54,Likelihoods!$A$7:$A$107,Likelihoods!R$7:R$107),"")</f>
        <v/>
      </c>
      <c r="BJ54" s="108" t="str">
        <f>IF(AND(COUNTBLANK($B54:$E54)=3,COUNTBLANK($F54:$H54)=2,COUNTBLANK($I54:$J54)=1,COUNTBLANK($K54:$L54)=1,COUNTBLANK($M54:$N54)=1,COUNTBLANK($O54:$P54)=1,COUNTBLANK($Q54:$R54)=1,COUNTBLANK($S54:$T54)=1,COUNTBLANK($U54:$V54)=1,COUNTBLANK($W54:$AA54)=4),IF(Data!$B54&lt;&gt;"",Scoring!$U$7)+IF(Data!$C54&lt;&gt;"",Scoring!$U$8)+IF(Data!$D54&lt;&gt;"",Scoring!$U$9)+IF(Data!$E54&lt;&gt;"",Scoring!$U$10)+IF(Data!$F54&lt;&gt;"",Scoring!$U$11)+IF(Data!$G54&lt;&gt;"",Scoring!$U$12)+IF(Data!$H54&lt;&gt;"",Scoring!$U$13)+IF(Data!$I54&lt;&gt;"",Scoring!$U$14)+IF(Data!$J54&lt;&gt;"",Scoring!$U$15)+IF(Data!$K54&lt;&gt;"",Scoring!$U$16)+IF(Data!$L54&lt;&gt;"",Scoring!$U$17)+IF(Data!$M54&lt;&gt;"",Scoring!$U$18)+IF(Data!$N54&lt;&gt;"",Scoring!$U$19)+IF(Data!$O54&lt;&gt;"",Scoring!$U$20)+IF(Data!$P54&lt;&gt;"",Scoring!$U$21)+IF(Data!$Q54&lt;&gt;"",Scoring!$U$22)+IF(Data!$R54&lt;&gt;"",Scoring!$U$23)+IF(Data!$S54&lt;&gt;"",Scoring!$U$24)+IF(Data!T54&lt;&gt;"",Scoring!$U$25)+IF(Data!$U54&lt;&gt;"",Scoring!$U$26)+IF(Data!$V54&lt;&gt;"",Scoring!$U$27)+IF(Data!$W54&lt;&gt;"",Scoring!$U$28)+IF(Data!$X54&lt;&gt;"",Scoring!$U$29)+IF(Data!$Y54&lt;&gt;"",Scoring!$U$30)+IF(Data!$Z54&lt;&gt;"",Scoring!$U$31)+IF(Data!$AA54&lt;&gt;"",Scoring!$U$32),"")</f>
        <v/>
      </c>
      <c r="BK54" s="106" t="str">
        <f>IF(BJ54&lt;&gt;"",LOOKUP(BJ54,Likelihoods!$A$7:$A$107,Likelihoods!S$7:S$107),"")</f>
        <v/>
      </c>
      <c r="BL54" s="8"/>
      <c r="BM54" s="8"/>
      <c r="BN54" s="8"/>
      <c r="BO54" s="8"/>
      <c r="BP54" s="8"/>
      <c r="BQ54" s="8"/>
      <c r="BR54" s="8"/>
      <c r="BS54" s="8"/>
      <c r="BT54" s="8"/>
      <c r="BU54" s="8"/>
      <c r="BV54" s="8"/>
      <c r="BW54" s="8"/>
      <c r="BX54" s="8"/>
      <c r="BY54" s="8"/>
    </row>
    <row r="55" spans="1:77" ht="14.25" x14ac:dyDescent="0.2">
      <c r="A55" s="68"/>
      <c r="B55" s="101"/>
      <c r="C55" s="102"/>
      <c r="D55" s="102"/>
      <c r="E55" s="102"/>
      <c r="F55" s="101"/>
      <c r="G55" s="102"/>
      <c r="H55" s="103"/>
      <c r="I55" s="102"/>
      <c r="J55" s="102"/>
      <c r="K55" s="101"/>
      <c r="L55" s="103"/>
      <c r="M55" s="102"/>
      <c r="N55" s="103"/>
      <c r="O55" s="101"/>
      <c r="P55" s="103"/>
      <c r="Q55" s="102"/>
      <c r="R55" s="102"/>
      <c r="S55" s="101"/>
      <c r="T55" s="103"/>
      <c r="U55" s="101"/>
      <c r="V55" s="103"/>
      <c r="W55" s="102"/>
      <c r="X55" s="102"/>
      <c r="Y55" s="102"/>
      <c r="Z55" s="102"/>
      <c r="AA55" s="102"/>
      <c r="AB55" s="104" t="str">
        <f>IF(AND(COUNTBLANK($B55:$E55)=3,COUNTBLANK($F55:$H55)=2,COUNTBLANK($I55:$J55)=1,COUNTBLANK($K55:$L55)=1,COUNTBLANK($M55:$N55)=1,COUNTBLANK($O55:$P55)=1,COUNTBLANK($Q55:$R55)=1,COUNTBLANK($S55:$T55)=1,COUNTBLANK($U55:$V55)=1,COUNTBLANK($W55:$AA55)=4),IF(Data!$B55&lt;&gt;"",Scoring!$D$7)+IF(Data!$C55&lt;&gt;"",Scoring!$D$8)+IF(Data!$D55&lt;&gt;"",Scoring!$D$9)+IF(Data!$E55&lt;&gt;"",Scoring!$D$10)+IF(Data!$F55&lt;&gt;"",Scoring!$D$11)+IF(Data!$G55&lt;&gt;"",Scoring!$D$12)+IF(Data!$H55&lt;&gt;"",Scoring!$D$13)+IF(Data!$I55&lt;&gt;"",Scoring!$D$14)+IF(Data!$J55&lt;&gt;"",Scoring!$D$15)+IF(Data!$K55&lt;&gt;"",Scoring!$D$16)+IF(Data!$L55&lt;&gt;"",Scoring!$D$17)+IF(Data!$M55&lt;&gt;"",Scoring!$D$18)+IF(Data!$N55&lt;&gt;"",Scoring!$D$19)+IF(Data!$O55&lt;&gt;"",Scoring!$D$20)+IF(Data!$P55&lt;&gt;"",Scoring!$D$21)+IF(Data!$Q55&lt;&gt;"",Scoring!$D$22)+IF(Data!$R55&lt;&gt;"",Scoring!$D$23)+IF(Data!$S55&lt;&gt;"",Scoring!$D$24)+IF(Data!T55&lt;&gt;"",Scoring!$D$25)+IF(Data!$U55&lt;&gt;"",Scoring!$D$26)+IF(Data!$V55&lt;&gt;"",Scoring!$D$27)+IF(Data!$W55&lt;&gt;"",Scoring!$D$28)+IF(Data!$X55&lt;&gt;"",Scoring!$D$29)+IF(Data!$Y55&lt;&gt;"",Scoring!$D$30)+IF(Data!$Z55&lt;&gt;"",Scoring!$D$31)+IF(Data!$AA55&lt;&gt;"",Scoring!$D$32),"")</f>
        <v/>
      </c>
      <c r="AC55" s="105" t="str">
        <f>IF(AB55&lt;&gt;"",LOOKUP(AB55,Likelihoods!$A$7:$A$107,Likelihoods!B$7:B$107),"")</f>
        <v/>
      </c>
      <c r="AD55" s="264" t="str">
        <f>IF(AND(COUNTBLANK($B55:$E55)=3,COUNTBLANK($F55:$H55)=2,COUNTBLANK($I55:$J55)=1,COUNTBLANK($K55:$L55)=1,COUNTBLANK($M55:$N55)=1,COUNTBLANK($O55:$P55)=1,COUNTBLANK($Q55:$R55)=1,COUNTBLANK($S55:$T55)=1,COUNTBLANK($U55:$V55)=1,COUNTBLANK($W55:$AA55)=4),IF(Data!$B55&lt;&gt;"",Scoring!$E$7)+IF(Data!$C55&lt;&gt;"",Scoring!$E$8)+IF(Data!$D55&lt;&gt;"",Scoring!$E$9)+IF(Data!$E55&lt;&gt;"",Scoring!$E$10)+IF(Data!$F55&lt;&gt;"",Scoring!$E$11)+IF(Data!$G55&lt;&gt;"",Scoring!$E$12)+IF(Data!$H55&lt;&gt;"",Scoring!$E$13)+IF(Data!$I55&lt;&gt;"",Scoring!$E$14)+IF(Data!$J55&lt;&gt;"",Scoring!$E$15)+IF(Data!$K55&lt;&gt;"",Scoring!$E$16)+IF(Data!$L55&lt;&gt;"",Scoring!$E$17)+IF(Data!$M55&lt;&gt;"",Scoring!$E$18)+IF(Data!$N55&lt;&gt;"",Scoring!$E$19)+IF(Data!$O55&lt;&gt;"",Scoring!$E$20)+IF(Data!$P55&lt;&gt;"",Scoring!$E$21)+IF(Data!$Q55&lt;&gt;"",Scoring!$E$22)+IF(Data!$R55&lt;&gt;"",Scoring!$E$23)+IF(Data!$S55&lt;&gt;"",Scoring!$E$24)+IF(Data!V55&lt;&gt;"",Scoring!$E$25)+IF(Data!$U55&lt;&gt;"",Scoring!$E$26)+IF(Data!$V55&lt;&gt;"",Scoring!$E$27)+IF(Data!$W55&lt;&gt;"",Scoring!$E$28)+IF(Data!$X55&lt;&gt;"",Scoring!$E$29)+IF(Data!$Y55&lt;&gt;"",Scoring!$E$30)+IF(Data!$Z55&lt;&gt;"",Scoring!$E$31)+IF(Data!$AA55&lt;&gt;"",Scoring!$E$32),"")</f>
        <v/>
      </c>
      <c r="AE55" s="107" t="str">
        <f>IF(AD55&lt;&gt;"",LOOKUP(AD55,Likelihoods!$A$7:$A$107,Likelihoods!C$7:C$107),"")</f>
        <v/>
      </c>
      <c r="AF55" s="108" t="str">
        <f>IF(AND(COUNTBLANK($B55:$E55)=3,COUNTBLANK($F55:$H55)=2,COUNTBLANK($I55:$J55)=1,COUNTBLANK($K55:$L55)=1,COUNTBLANK($M55:$N55)=1,COUNTBLANK($O55:$P55)=1,COUNTBLANK($Q55:$R55)=1,COUNTBLANK($S55:$T55)=1,COUNTBLANK($U55:$V55)=1,COUNTBLANK($W55:$AA55)=4),IF(Data!$B55&lt;&gt;"",Scoring!$F$7)+IF(Data!$C55&lt;&gt;"",Scoring!$F$8)+IF(Data!$D55&lt;&gt;"",Scoring!$F$9)+IF(Data!$E55&lt;&gt;"",Scoring!$F$10)+IF(Data!$F55&lt;&gt;"",Scoring!$F$11)+IF(Data!$G55&lt;&gt;"",Scoring!$F$12)+IF(Data!$H55&lt;&gt;"",Scoring!$F$13)+IF(Data!$I55&lt;&gt;"",Scoring!$F$14)+IF(Data!$J55&lt;&gt;"",Scoring!$F$15)+IF(Data!$K55&lt;&gt;"",Scoring!$F$16)+IF(Data!$L55&lt;&gt;"",Scoring!$F$17)+IF(Data!$M55&lt;&gt;"",Scoring!$F$18)+IF(Data!$N55&lt;&gt;"",Scoring!$F$19)+IF(Data!$O55&lt;&gt;"",Scoring!$F$20)+IF(Data!$P55&lt;&gt;"",Scoring!$F$21)+IF(Data!$Q55&lt;&gt;"",Scoring!$F$22)+IF(Data!$R55&lt;&gt;"",Scoring!$F$23)+IF(Data!$S55&lt;&gt;"",Scoring!$F$24)+IF(Data!T55&lt;&gt;"",Scoring!$F$25)+IF(Data!$U55&lt;&gt;"",Scoring!$F$26)+IF(Data!$V55&lt;&gt;"",Scoring!$F$27)+IF(Data!$W55&lt;&gt;"",Scoring!$F$28)+IF(Data!$X55&lt;&gt;"",Scoring!$F$29)+IF(Data!$Y55&lt;&gt;"",Scoring!$F$30)+IF(Data!$Z55&lt;&gt;"",Scoring!$F$31)+IF(Data!$AA55&lt;&gt;"",Scoring!$F$32),"")</f>
        <v/>
      </c>
      <c r="AG55" s="105" t="str">
        <f>IF(AF55&lt;&gt;"",LOOKUP(AF55,Likelihoods!$A$7:$A$107,Likelihoods!D$7:D$107),"")</f>
        <v/>
      </c>
      <c r="AH55" s="108" t="str">
        <f>IF(AND(COUNTBLANK($B55:$E55)=3,COUNTBLANK($F55:$H55)=2,COUNTBLANK($I55:$J55)=1,COUNTBLANK($K55:$L55)=1,COUNTBLANK($M55:$N55)=1,COUNTBLANK($O55:$P55)=1,COUNTBLANK($Q55:$R55)=1,COUNTBLANK($S55:$T55)=1,COUNTBLANK($U55:$V55)=1,COUNTBLANK($W55:$AA55)=4),IF(Data!$B55&lt;&gt;"",Scoring!$G$7)+IF(Data!$C55&lt;&gt;"",Scoring!$G$8)+IF(Data!$D55&lt;&gt;"",Scoring!$G$9)+IF(Data!$E55&lt;&gt;"",Scoring!$G$10)+IF(Data!$F55&lt;&gt;"",Scoring!$G$11)+IF(Data!$G55&lt;&gt;"",Scoring!$G$12)+IF(Data!$H55&lt;&gt;"",Scoring!$G$13)+IF(Data!$I55&lt;&gt;"",Scoring!$G$14)+IF(Data!$J55&lt;&gt;"",Scoring!$G$15)+IF(Data!$K55&lt;&gt;"",Scoring!$G$16)+IF(Data!$L55&lt;&gt;"",Scoring!$G$17)+IF(Data!$M55&lt;&gt;"",Scoring!$G$18)+IF(Data!$N55&lt;&gt;"",Scoring!$G$19)+IF(Data!$O55&lt;&gt;"",Scoring!$G$20)+IF(Data!$P55&lt;&gt;"",Scoring!$G$21)+IF(Data!$Q55&lt;&gt;"",Scoring!$G$22)+IF(Data!$R55&lt;&gt;"",Scoring!$G$23)+IF(Data!$S55&lt;&gt;"",Scoring!$G$24)+IF(Data!T55&lt;&gt;"",Scoring!$G$25)+IF(Data!$U55&lt;&gt;"",Scoring!$G$26)+IF(Data!$V55&lt;&gt;"",Scoring!$G$27)+IF(Data!$W55&lt;&gt;"",Scoring!$G$28)+IF(Data!$X55&lt;&gt;"",Scoring!$G$29)+IF(Data!$Y55&lt;&gt;"",Scoring!$G$30)+IF(Data!$Z55&lt;&gt;"",Scoring!$G$31)+IF(Data!$AA55&lt;&gt;"",Scoring!$G$32),"")</f>
        <v/>
      </c>
      <c r="AI55" s="106" t="str">
        <f>IF(AH55&lt;&gt;"",LOOKUP(AH55,Likelihoods!$A$7:$A$107,Likelihoods!E$7:E$107),"")</f>
        <v/>
      </c>
      <c r="AJ55" s="104" t="str">
        <f>IF(AND(COUNTBLANK($B55:$E55)=3,COUNTBLANK($F55:$H55)=2,COUNTBLANK($I55:$J55)=1,COUNTBLANK($K55:$L55)=1,COUNTBLANK($M55:$N55)=1,COUNTBLANK($O55:$P55)=1,COUNTBLANK($Q55:$R55)=1,COUNTBLANK($S55:$T55)=1,COUNTBLANK($U55:$V55)=1,COUNTBLANK($W55:$AA55)=4),IF(Data!$B55&lt;&gt;"",Scoring!$H$7)+IF(Data!$C55&lt;&gt;"",Scoring!$H$8)+IF(Data!$D55&lt;&gt;"",Scoring!$H$9)+IF(Data!$E55&lt;&gt;"",Scoring!$H$10)+IF(Data!$F55&lt;&gt;"",Scoring!$H$11)+IF(Data!$G55&lt;&gt;"",Scoring!$H$12)+IF(Data!$H55&lt;&gt;"",Scoring!$H$13)+IF(Data!$I55&lt;&gt;"",Scoring!$H$14)+IF(Data!$J55&lt;&gt;"",Scoring!$H$15)+IF(Data!$K55&lt;&gt;"",Scoring!$H$16)+IF(Data!$L55&lt;&gt;"",Scoring!$H$17)+IF(Data!$M55&lt;&gt;"",Scoring!$H$18)+IF(Data!$N55&lt;&gt;"",Scoring!$H$19)+IF(Data!$O55&lt;&gt;"",Scoring!$H$20)+IF(Data!$P55&lt;&gt;"",Scoring!$H$21)+IF(Data!$Q55&lt;&gt;"",Scoring!$H$22)+IF(Data!$R55&lt;&gt;"",Scoring!$H$23)+IF(Data!$S55&lt;&gt;"",Scoring!$H$24)+IF(Data!T55&lt;&gt;"",Scoring!$H$25)+IF(Data!$U55&lt;&gt;"",Scoring!$H$26)+IF(Data!$V55&lt;&gt;"",Scoring!$H$27)+IF(Data!$W55&lt;&gt;"",Scoring!$H$28)+IF(Data!$X55&lt;&gt;"",Scoring!$H$29)+IF(Data!$Y55&lt;&gt;"",Scoring!$H$30)+IF(Data!$Z55&lt;&gt;"",Scoring!$H$31)+IF(Data!$AA55&lt;&gt;"",Scoring!$H$32),"")</f>
        <v/>
      </c>
      <c r="AK55" s="105" t="str">
        <f>IF(AJ55&lt;&gt;"",LOOKUP(AJ55,Likelihoods!$A$7:$A$107,Likelihoods!F$7:F$107),"")</f>
        <v/>
      </c>
      <c r="AL55" s="102" t="str">
        <f>IF(AND(COUNTBLANK($B55:$E55)=3,COUNTBLANK($F55:$H55)=2,COUNTBLANK($I55:$J55)=1,COUNTBLANK($K55:$L55)=1,COUNTBLANK($M55:$N55)=1,COUNTBLANK($O55:$P55)=1,COUNTBLANK($Q55:$R55)=1,COUNTBLANK($S55:$T55)=1,COUNTBLANK($U55:$V55)=1,COUNTBLANK($W55:$AA55)=4),IF(Data!$B55&lt;&gt;"",Scoring!$I$7)+IF(Data!$C55&lt;&gt;"",Scoring!$I$8)+IF(Data!$D55&lt;&gt;"",Scoring!$I$9)+IF(Data!$E55&lt;&gt;"",Scoring!$I$10)+IF(Data!$F55&lt;&gt;"",Scoring!$I$11)+IF(Data!$G55&lt;&gt;"",Scoring!$I$12)+IF(Data!$H55&lt;&gt;"",Scoring!$I$13)+IF(Data!$I55&lt;&gt;"",Scoring!$I$14)+IF(Data!$J55&lt;&gt;"",Scoring!$I$15)+IF(Data!$K55&lt;&gt;"",Scoring!$I$16)+IF(Data!$L55&lt;&gt;"",Scoring!$I$17)+IF(Data!$M55&lt;&gt;"",Scoring!$I$18)+IF(Data!$N55&lt;&gt;"",Scoring!$I$19)+IF(Data!$O55&lt;&gt;"",Scoring!$I$20)+IF(Data!$P55&lt;&gt;"",Scoring!$I$21)+IF(Data!$Q55&lt;&gt;"",Scoring!$I$22)+IF(Data!$R55&lt;&gt;"",Scoring!$I$23)+IF(Data!$S55&lt;&gt;"",Scoring!$I$24)+IF(Data!T55&lt;&gt;"",Scoring!$I$25)+IF(Data!$U55&lt;&gt;"",Scoring!$I$26)+IF(Data!$V55&lt;&gt;"",Scoring!$I$27)+IF(Data!$W55&lt;&gt;"",Scoring!$I$28)+IF(Data!$X55&lt;&gt;"",Scoring!$I$29)+IF(Data!$Y55&lt;&gt;"",Scoring!$I$30)+IF(Data!$Z55&lt;&gt;"",Scoring!$I$31)+IF(Data!$AA55&lt;&gt;"",Scoring!$I$32),"")</f>
        <v/>
      </c>
      <c r="AM55" s="107" t="str">
        <f>IF(AL55&lt;&gt;"",LOOKUP(AL55,Likelihoods!$A$7:$A$107,Likelihoods!G$7:G$107),"")</f>
        <v/>
      </c>
      <c r="AN55" s="281" t="str">
        <f>IF(AND(COUNTBLANK($B55:$E55)=3,COUNTBLANK($F55:$H55)=2,COUNTBLANK($I55:$J55)=1,COUNTBLANK($K55:$L55)=1,COUNTBLANK($M55:$N55)=1,COUNTBLANK($O55:$P55)=1,COUNTBLANK($Q55:$R55)=1,COUNTBLANK($S55:$T55)=1,COUNTBLANK($U55:$V55)=1,COUNTBLANK($W55:$AA55)=4),IF(Data!$B55&lt;&gt;"",Scoring!$J$7)+IF(Data!$C55&lt;&gt;"",Scoring!$J$8)+IF(Data!$D55&lt;&gt;"",Scoring!$J$9)+IF(Data!$E55&lt;&gt;"",Scoring!$J$10)+IF(Data!$F55&lt;&gt;"",Scoring!$J$11)+IF(Data!$G55&lt;&gt;"",Scoring!$J$12)+IF(Data!$H55&lt;&gt;"",Scoring!$J$13)+IF(Data!$I55&lt;&gt;"",Scoring!$J$14)+IF(Data!$J55&lt;&gt;"",Scoring!$J$15)+IF(Data!$K55&lt;&gt;"",Scoring!$J$16)+IF(Data!$L55&lt;&gt;"",Scoring!$J$17)+IF(Data!$M55&lt;&gt;"",Scoring!$J$18)+IF(Data!$N55&lt;&gt;"",Scoring!$J$19)+IF(Data!$O55&lt;&gt;"",Scoring!$J$20)+IF(Data!$P55&lt;&gt;"",Scoring!$J$21)+IF(Data!$Q55&lt;&gt;"",Scoring!$J$22)+IF(Data!$R55&lt;&gt;"",Scoring!$J$23)+IF(Data!$S55&lt;&gt;"",Scoring!$J$24)+IF(Data!AF55&lt;&gt;"",Scoring!$J$25)+IF(Data!$U55&lt;&gt;"",Scoring!$J$26)+IF(Data!$V55&lt;&gt;"",Scoring!$J$27)+IF(Data!$W55&lt;&gt;"",Scoring!$J$28)+IF(Data!$X55&lt;&gt;"",Scoring!$J$29)+IF(Data!$Y55&lt;&gt;"",Scoring!$J$30)+IF(Data!$Z55&lt;&gt;"",Scoring!$J$31)+IF(Data!$AA55&lt;&gt;"",Scoring!$J$32),"")</f>
        <v/>
      </c>
      <c r="AO55" s="276" t="str">
        <f>IF(AN55&lt;&gt;"",LOOKUP(AN55,Likelihoods!$A$7:$A$107,Likelihoods!H$7:H$107),"")</f>
        <v/>
      </c>
      <c r="AP55" s="264" t="str">
        <f>IF(AND(COUNTBLANK($B55:$E55)=3,COUNTBLANK($F55:$H55)=2,COUNTBLANK($I55:$J55)=1,COUNTBLANK($K55:$L55)=1,COUNTBLANK($M55:$N55)=1,COUNTBLANK($O55:$P55)=1,COUNTBLANK($Q55:$R55)=1,COUNTBLANK($S55:$T55)=1,COUNTBLANK($U55:$V55)=1,COUNTBLANK($W55:$AA55)=4),IF(Data!$B55&lt;&gt;"",Scoring!$K$7)+IF(Data!$C55&lt;&gt;"",Scoring!$K$8)+IF(Data!$D55&lt;&gt;"",Scoring!$K$9)+IF(Data!$E55&lt;&gt;"",Scoring!$K$10)+IF(Data!$F55&lt;&gt;"",Scoring!$K$11)+IF(Data!$G55&lt;&gt;"",Scoring!$K$12)+IF(Data!$H55&lt;&gt;"",Scoring!$K$13)+IF(Data!$I55&lt;&gt;"",Scoring!$K$14)+IF(Data!$J55&lt;&gt;"",Scoring!$K$15)+IF(Data!$K55&lt;&gt;"",Scoring!$K$16)+IF(Data!$L55&lt;&gt;"",Scoring!$K$17)+IF(Data!$M55&lt;&gt;"",Scoring!$K$18)+IF(Data!$N55&lt;&gt;"",Scoring!$K$19)+IF(Data!$O55&lt;&gt;"",Scoring!$K$20)+IF(Data!$P55&lt;&gt;"",Scoring!$K$21)+IF(Data!$Q55&lt;&gt;"",Scoring!$K$22)+IF(Data!$R55&lt;&gt;"",Scoring!$K$23)+IF(Data!$S55&lt;&gt;"",Scoring!$K$24)+IF(Data!AH55&lt;&gt;"",Scoring!$K$25)+IF(Data!$U55&lt;&gt;"",Scoring!$K$26)+IF(Data!$V55&lt;&gt;"",Scoring!$K$27)+IF(Data!$W55&lt;&gt;"",Scoring!$K$28)+IF(Data!$X55&lt;&gt;"",Scoring!$K$29)+IF(Data!$Y55&lt;&gt;"",Scoring!$K$30)+IF(Data!$Z55&lt;&gt;"",Scoring!$K$31)+IF(Data!$AA55&lt;&gt;"",Scoring!$K$32),"")</f>
        <v/>
      </c>
      <c r="AQ55" s="107" t="str">
        <f>IF(AP55&lt;&gt;"",LOOKUP(AP55,Likelihoods!$A$7:$A$107,Likelihoods!I$7:I$107),"")</f>
        <v/>
      </c>
      <c r="AR55" s="281" t="str">
        <f>IF(AND(COUNTBLANK($B55:$E55)=3,COUNTBLANK($F55:$H55)=2,COUNTBLANK($I55:$J55)=1,COUNTBLANK($K55:$L55)=1,COUNTBLANK($M55:$N55)=1,COUNTBLANK($O55:$P55)=1,COUNTBLANK($Q55:$R55)=1,COUNTBLANK($S55:$T55)=1,COUNTBLANK($U55:$V55)=1,COUNTBLANK($W55:$AA55)=4),IF(Data!$B55&lt;&gt;"",Scoring!$L$7)+IF(Data!$C55&lt;&gt;"",Scoring!$L$8)+IF(Data!$D55&lt;&gt;"",Scoring!$L$9)+IF(Data!$E55&lt;&gt;"",Scoring!$L$10)+IF(Data!$F55&lt;&gt;"",Scoring!$L$11)+IF(Data!$G55&lt;&gt;"",Scoring!$L$12)+IF(Data!$H55&lt;&gt;"",Scoring!$L$13)+IF(Data!$I55&lt;&gt;"",Scoring!$L$14)+IF(Data!$J55&lt;&gt;"",Scoring!$L$15)+IF(Data!$K55&lt;&gt;"",Scoring!$L$16)+IF(Data!$L55&lt;&gt;"",Scoring!$L$17)+IF(Data!$M55&lt;&gt;"",Scoring!$L$18)+IF(Data!$N55&lt;&gt;"",Scoring!$L$19)+IF(Data!$O55&lt;&gt;"",Scoring!$L$20)+IF(Data!$P55&lt;&gt;"",Scoring!$L$21)+IF(Data!$Q55&lt;&gt;"",Scoring!$L$22)+IF(Data!$R55&lt;&gt;"",Scoring!$L$23)+IF(Data!$S55&lt;&gt;"",Scoring!$L$24)+IF(Data!AJ55&lt;&gt;"",Scoring!$L$25)+IF(Data!$U55&lt;&gt;"",Scoring!$L$26)+IF(Data!$V55&lt;&gt;"",Scoring!$L$27)+IF(Data!$W55&lt;&gt;"",Scoring!$L$28)+IF(Data!$X55&lt;&gt;"",Scoring!$L$29)+IF(Data!$Y55&lt;&gt;"",Scoring!$L$30)+IF(Data!$Z55&lt;&gt;"",Scoring!$L$31)+IF(Data!$AA55&lt;&gt;"",Scoring!$L$32),"")</f>
        <v/>
      </c>
      <c r="AS55" s="105" t="str">
        <f>IF(AR55&lt;&gt;"",LOOKUP(AR55,Likelihoods!$A$7:$A$107,Likelihoods!J$7:J$107),"")</f>
        <v/>
      </c>
      <c r="AT55" s="108" t="str">
        <f>IF(AND(COUNTBLANK($B55:$E55)=3,COUNTBLANK($F55:$H55)=2,COUNTBLANK($I55:$J55)=1,COUNTBLANK($K55:$L55)=1,COUNTBLANK($M55:$N55)=1,COUNTBLANK($O55:$P55)=1,COUNTBLANK($Q55:$R55)=1,COUNTBLANK($S55:$T55)=1,COUNTBLANK($U55:$V55)=1,COUNTBLANK($W55:$AA55)=4),IF(Data!$B55&lt;&gt;"",Scoring!$M$7)+IF(Data!$C55&lt;&gt;"",Scoring!$M$8)+IF(Data!$D55&lt;&gt;"",Scoring!$M$9)+IF(Data!$E55&lt;&gt;"",Scoring!$M$10)+IF(Data!$F55&lt;&gt;"",Scoring!$M$11)+IF(Data!$G55&lt;&gt;"",Scoring!$M$12)+IF(Data!$H55&lt;&gt;"",Scoring!$M$13)+IF(Data!$I55&lt;&gt;"",Scoring!$M$14)+IF(Data!$J55&lt;&gt;"",Scoring!$M$15)+IF(Data!$K55&lt;&gt;"",Scoring!$M$16)+IF(Data!$L55&lt;&gt;"",Scoring!$M$17)+IF(Data!$M55&lt;&gt;"",Scoring!$M$18)+IF(Data!$N55&lt;&gt;"",Scoring!$M$19)+IF(Data!$O55&lt;&gt;"",Scoring!$M$20)+IF(Data!$P55&lt;&gt;"",Scoring!$M$21)+IF(Data!$Q55&lt;&gt;"",Scoring!$M$22)+IF(Data!$R55&lt;&gt;"",Scoring!$M$23)+IF(Data!$S55&lt;&gt;"",Scoring!$M$24)+IF(Data!T55&lt;&gt;"",Scoring!$M$25)+IF(Data!$U55&lt;&gt;"",Scoring!$M$26)+IF(Data!$V55&lt;&gt;"",Scoring!$M$27)+IF(Data!$W55&lt;&gt;"",Scoring!$M$28)+IF(Data!$X55&lt;&gt;"",Scoring!$M$29)+IF(Data!$Y55&lt;&gt;"",Scoring!$M$30)+IF(Data!$Z55&lt;&gt;"",Scoring!$M$31)+IF(Data!$AA55&lt;&gt;"",Scoring!$M$32),"")</f>
        <v/>
      </c>
      <c r="AU55" s="105" t="str">
        <f>IF(AT55&lt;&gt;"",LOOKUP(AT55,Likelihoods!$A$7:$A$107,Likelihoods!K$7:K$107),"")</f>
        <v/>
      </c>
      <c r="AV55" s="108" t="str">
        <f>IF(AND(COUNTBLANK($B55:$E55)=3,COUNTBLANK($F55:$H55)=2,COUNTBLANK($I55:$J55)=1,COUNTBLANK($K55:$L55)=1,COUNTBLANK($M55:$N55)=1,COUNTBLANK($O55:$P55)=1,COUNTBLANK($Q55:$R55)=1,COUNTBLANK($S55:$T55)=1,COUNTBLANK($U55:$V55)=1,COUNTBLANK($W55:$AA55)=4),IF(Data!$B55&lt;&gt;"",Scoring!$N$7)+IF(Data!$C55&lt;&gt;"",Scoring!$N$8)+IF(Data!$D55&lt;&gt;"",Scoring!$N$9)+IF(Data!$E55&lt;&gt;"",Scoring!$N$10)+IF(Data!$F55&lt;&gt;"",Scoring!$N$11)+IF(Data!$G55&lt;&gt;"",Scoring!$N$12)+IF(Data!$H55&lt;&gt;"",Scoring!$N$13)+IF(Data!$I55&lt;&gt;"",Scoring!$N$14)+IF(Data!$J55&lt;&gt;"",Scoring!$N$15)+IF(Data!$K55&lt;&gt;"",Scoring!$N$16)+IF(Data!$L55&lt;&gt;"",Scoring!$N$17)+IF(Data!$M55&lt;&gt;"",Scoring!$N$18)+IF(Data!$N55&lt;&gt;"",Scoring!$N$19)+IF(Data!$O55&lt;&gt;"",Scoring!$N$20)+IF(Data!$P55&lt;&gt;"",Scoring!$N$21)+IF(Data!$Q55&lt;&gt;"",Scoring!$N$22)+IF(Data!$R55&lt;&gt;"",Scoring!$N$23)+IF(Data!$S55&lt;&gt;"",Scoring!$N$24)+IF(Data!T55&lt;&gt;"",Scoring!$N$25)+IF(Data!$U55&lt;&gt;"",Scoring!$N$26)+IF(Data!$V55&lt;&gt;"",Scoring!$N$27)+IF(Data!$W55&lt;&gt;"",Scoring!$N$28)+IF(Data!$X55&lt;&gt;"",Scoring!$N$29)+IF(Data!$Y55&lt;&gt;"",Scoring!$N$30)+IF(Data!$Z55&lt;&gt;"",Scoring!$N$31)+IF(Data!$AA55&lt;&gt;"",Scoring!$N$32),"")</f>
        <v/>
      </c>
      <c r="AW55" s="106" t="str">
        <f>IF(AV55&lt;&gt;"",LOOKUP(AV55,Likelihoods!$A$7:$A$107,Likelihoods!L$7:L$107),"")</f>
        <v/>
      </c>
      <c r="AX55" s="104" t="str">
        <f>IF(AND(COUNTBLANK($B55:$E55)=3,COUNTBLANK($F55:$H55)=2,COUNTBLANK($I55:$J55)=1,COUNTBLANK($K55:$L55)=1,COUNTBLANK($M55:$N55)=1,COUNTBLANK($O55:$P55)=1,COUNTBLANK($Q55:$R55)=1,COUNTBLANK($S55:$T55)=1,COUNTBLANK($U55:$V55)=1,COUNTBLANK($W55:$AA55)=4),IF(Data!$B55&lt;&gt;"",Scoring!$O$7)+IF(Data!$C55&lt;&gt;"",Scoring!$O$8)+IF(Data!$D55&lt;&gt;"",Scoring!$O$9)+IF(Data!$E55&lt;&gt;"",Scoring!$O$10)+IF(Data!$F55&lt;&gt;"",Scoring!$O$11)+IF(Data!$G55&lt;&gt;"",Scoring!$O$12)+IF(Data!$H55&lt;&gt;"",Scoring!$O$13)+IF(Data!$I55&lt;&gt;"",Scoring!$O$14)+IF(Data!$J55&lt;&gt;"",Scoring!$O$15)+IF(Data!$K55&lt;&gt;"",Scoring!$O$16)+IF(Data!$L55&lt;&gt;"",Scoring!$O$17)+IF(Data!$M55&lt;&gt;"",Scoring!$O$18)+IF(Data!$N55&lt;&gt;"",Scoring!$O$19)+IF(Data!$O55&lt;&gt;"",Scoring!$O$20)+IF(Data!$P55&lt;&gt;"",Scoring!$O$21)+IF(Data!$Q55&lt;&gt;"",Scoring!$O$22)+IF(Data!$R55&lt;&gt;"",Scoring!$O$23)+IF(Data!$S55&lt;&gt;"",Scoring!$O$24)+IF(Data!T55&lt;&gt;"",Scoring!$O$25)+IF(Data!$U55&lt;&gt;"",Scoring!$O$26)+IF(Data!$V55&lt;&gt;"",Scoring!$O$27)+IF(Data!$W55&lt;&gt;"",Scoring!$O$28)+IF(Data!$X55&lt;&gt;"",Scoring!$O$29)+IF(Data!$Y55&lt;&gt;"",Scoring!$O$30)+IF(Data!$Z55&lt;&gt;"",Scoring!$O$31)+IF(Data!$AA55&lt;&gt;"",Scoring!$O$32),"")</f>
        <v/>
      </c>
      <c r="AY55" s="107" t="str">
        <f>IF(AX55&lt;&gt;"",LOOKUP(AX55,Likelihoods!$A$7:$A$107,Likelihoods!M$7:M$107),"")</f>
        <v/>
      </c>
      <c r="AZ55" s="108" t="str">
        <f>IF(AND(COUNTBLANK($B55:$E55)=3,COUNTBLANK($F55:$H55)=2,COUNTBLANK($I55:$J55)=1,COUNTBLANK($K55:$L55)=1,COUNTBLANK($M55:$N55)=1,COUNTBLANK($O55:$P55)=1,COUNTBLANK($Q55:$R55)=1,COUNTBLANK($S55:$T55)=1,COUNTBLANK($U55:$V55)=1,COUNTBLANK($W55:$AA55)=4),IF(Data!$B55&lt;&gt;"",Scoring!$P$7)+IF(Data!$C55&lt;&gt;"",Scoring!$P$8)+IF(Data!$D55&lt;&gt;"",Scoring!$P$9)+IF(Data!$E55&lt;&gt;"",Scoring!$P$10)+IF(Data!$F55&lt;&gt;"",Scoring!$P$11)+IF(Data!$G55&lt;&gt;"",Scoring!$P$12)+IF(Data!$H55&lt;&gt;"",Scoring!$P$13)+IF(Data!$I55&lt;&gt;"",Scoring!$P$14)+IF(Data!$J55&lt;&gt;"",Scoring!$P$15)+IF(Data!$K55&lt;&gt;"",Scoring!$P$16)+IF(Data!$L55&lt;&gt;"",Scoring!$P$17)+IF(Data!$M55&lt;&gt;"",Scoring!$P$18)+IF(Data!$N55&lt;&gt;"",Scoring!$P$19)+IF(Data!$O55&lt;&gt;"",Scoring!$P$20)+IF(Data!$P55&lt;&gt;"",Scoring!$P$21)+IF(Data!$Q55&lt;&gt;"",Scoring!$P$22)+IF(Data!$R55&lt;&gt;"",Scoring!$P$23)+IF(Data!$S55&lt;&gt;"",Scoring!$P$24)+IF(Data!T55&lt;&gt;"",Scoring!$P$25)+IF(Data!$U55&lt;&gt;"",Scoring!$P$26)+IF(Data!$V55&lt;&gt;"",Scoring!$P$27)+IF(Data!$W55&lt;&gt;"",Scoring!$P$28)+IF(Data!$X55&lt;&gt;"",Scoring!$P$29)+IF(Data!$Y55&lt;&gt;"",Scoring!$P$30)+IF(Data!$Z55&lt;&gt;"",Scoring!$P$31)+IF(Data!$AA55&lt;&gt;"",Scoring!$P$32),"")</f>
        <v/>
      </c>
      <c r="BA55" s="105" t="str">
        <f>IF(AZ55&lt;&gt;"",LOOKUP(AZ55,Likelihoods!$A$7:$A$107,Likelihoods!N$7:N$107),"")</f>
        <v/>
      </c>
      <c r="BB55" s="102" t="str">
        <f>IF(AND(COUNTBLANK($B55:$E55)=3,COUNTBLANK($F55:$H55)=2,COUNTBLANK($I55:$J55)=1,COUNTBLANK($K55:$L55)=1,COUNTBLANK($M55:$N55)=1,COUNTBLANK($O55:$P55)=1,COUNTBLANK($Q55:$R55)=1,COUNTBLANK($S55:$T55)=1,COUNTBLANK($U55:$V55)=1,COUNTBLANK($W55:$AA55)=4),IF(Data!$B55&lt;&gt;"",Scoring!$Q$7)+IF(Data!$C55&lt;&gt;"",Scoring!$Q$8)+IF(Data!$D55&lt;&gt;"",Scoring!$Q$9)+IF(Data!$E55&lt;&gt;"",Scoring!$Q$10)+IF(Data!$F55&lt;&gt;"",Scoring!$Q$11)+IF(Data!$G55&lt;&gt;"",Scoring!$Q$12)+IF(Data!$H55&lt;&gt;"",Scoring!$Q$13)+IF(Data!$I55&lt;&gt;"",Scoring!$Q$14)+IF(Data!$J55&lt;&gt;"",Scoring!$Q$15)+IF(Data!$K55&lt;&gt;"",Scoring!$Q$16)+IF(Data!$L55&lt;&gt;"",Scoring!$Q$17)+IF(Data!$M55&lt;&gt;"",Scoring!$Q$18)+IF(Data!$N55&lt;&gt;"",Scoring!$Q$19)+IF(Data!$O55&lt;&gt;"",Scoring!$Q$20)+IF(Data!$P55&lt;&gt;"",Scoring!$Q$21)+IF(Data!$Q55&lt;&gt;"",Scoring!$Q$22)+IF(Data!$R55&lt;&gt;"",Scoring!$Q$23)+IF(Data!$S55&lt;&gt;"",Scoring!$Q$24)+IF(Data!T55&lt;&gt;"",Scoring!$Q$25)+IF(Data!$U55&lt;&gt;"",Scoring!$Q$26)+IF(Data!$V55&lt;&gt;"",Scoring!$Q$27)+IF(Data!$W55&lt;&gt;"",Scoring!$Q$28)+IF(Data!$X55&lt;&gt;"",Scoring!$Q$29)+IF(Data!$Y55&lt;&gt;"",Scoring!$Q$30)+IF(Data!$Z55&lt;&gt;"",Scoring!$Q$31)+IF(Data!$AA55&lt;&gt;"",Scoring!$Q$32),"")</f>
        <v/>
      </c>
      <c r="BC55" s="107" t="str">
        <f>IF(BB55&lt;&gt;"",LOOKUP(BB55,Likelihoods!$A$7:$A$107,Likelihoods!O$7:O$107),"")</f>
        <v/>
      </c>
      <c r="BD55" s="104" t="str">
        <f>IF(AND(COUNTBLANK($B55:$E55)=3,COUNTBLANK($F55:$H55)=2,COUNTBLANK($I55:$J55)=1,COUNTBLANK($K55:$L55)=1,COUNTBLANK($M55:$N55)=1,COUNTBLANK($O55:$P55)=1,COUNTBLANK($Q55:$R55)=1,COUNTBLANK($S55:$T55)=1,COUNTBLANK($U55:$V55)=1,COUNTBLANK($W55:$AA55)=4),IF(Data!$B55&lt;&gt;"",Scoring!$R$7)+IF(Data!$C55&lt;&gt;"",Scoring!$R$8)+IF(Data!$D55&lt;&gt;"",Scoring!$R$9)+IF(Data!$E55&lt;&gt;"",Scoring!$R$10)+IF(Data!$F55&lt;&gt;"",Scoring!$R$11)+IF(Data!$G55&lt;&gt;"",Scoring!$R$12)+IF(Data!$H55&lt;&gt;"",Scoring!$R$13)+IF(Data!$I55&lt;&gt;"",Scoring!$R$14)+IF(Data!$J55&lt;&gt;"",Scoring!$R$15)+IF(Data!$K55&lt;&gt;"",Scoring!$R$16)+IF(Data!$L55&lt;&gt;"",Scoring!$R$17)+IF(Data!$M55&lt;&gt;"",Scoring!$R$18)+IF(Data!$N55&lt;&gt;"",Scoring!$R$19)+IF(Data!$O55&lt;&gt;"",Scoring!$R$20)+IF(Data!$P55&lt;&gt;"",Scoring!$R$21)+IF(Data!$Q55&lt;&gt;"",Scoring!$R$22)+IF(Data!$R55&lt;&gt;"",Scoring!$R$23)+IF(Data!$S55&lt;&gt;"",Scoring!$R$24)+IF(Data!T55&lt;&gt;"",Scoring!$R$25)+IF(Data!$U55&lt;&gt;"",Scoring!$R$26)+IF(Data!$V55&lt;&gt;"",Scoring!$R$27)+IF(Data!$W55&lt;&gt;"",Scoring!$R$28)+IF(Data!$X55&lt;&gt;"",Scoring!$R$29)+IF(Data!$Y55&lt;&gt;"",Scoring!$R$30)+IF(Data!$Z55&lt;&gt;"",Scoring!$R$31)+IF(Data!$AA55&lt;&gt;"",Scoring!$R$32),"")</f>
        <v/>
      </c>
      <c r="BE55" s="105" t="str">
        <f>IF(BD55&lt;&gt;"",LOOKUP(BD55,Likelihoods!$A$7:$A$107,Likelihoods!P$7:P$107),"")</f>
        <v/>
      </c>
      <c r="BF55" s="102" t="str">
        <f>IF(AND(COUNTBLANK($B55:$E55)=3,COUNTBLANK($F55:$H55)=2,COUNTBLANK($I55:$J55)=1,COUNTBLANK($K55:$L55)=1,COUNTBLANK($M55:$N55)=1,COUNTBLANK($O55:$P55)=1,COUNTBLANK($Q55:$R55)=1,COUNTBLANK($S55:$T55)=1,COUNTBLANK($U55:$V55)=1,COUNTBLANK($W55:$AA55)=4),IF(Data!$B55&lt;&gt;"",Scoring!$S$7)+IF(Data!$C55&lt;&gt;"",Scoring!$S$8)+IF(Data!$D55&lt;&gt;"",Scoring!$S$9)+IF(Data!$E55&lt;&gt;"",Scoring!$S$10)+IF(Data!$F55&lt;&gt;"",Scoring!$S$11)+IF(Data!$G55&lt;&gt;"",Scoring!$S$12)+IF(Data!$H55&lt;&gt;"",Scoring!$S$13)+IF(Data!$I55&lt;&gt;"",Scoring!$S$14)+IF(Data!$J55&lt;&gt;"",Scoring!$S$15)+IF(Data!$K55&lt;&gt;"",Scoring!$S$16)+IF(Data!$L55&lt;&gt;"",Scoring!$S$17)+IF(Data!$M55&lt;&gt;"",Scoring!$S$18)+IF(Data!$N55&lt;&gt;"",Scoring!$S$19)+IF(Data!$O55&lt;&gt;"",Scoring!$S$20)+IF(Data!$P55&lt;&gt;"",Scoring!$S$21)+IF(Data!$Q55&lt;&gt;"",Scoring!$S$22)+IF(Data!$R55&lt;&gt;"",Scoring!$S$23)+IF(Data!$S55&lt;&gt;"",Scoring!$S$24)+IF(Data!T55&lt;&gt;"",Scoring!$S$25)+IF(Data!$U55&lt;&gt;"",Scoring!$S$26)+IF(Data!$V55&lt;&gt;"",Scoring!$S$27)+IF(Data!$W55&lt;&gt;"",Scoring!$S$28)+IF(Data!$X55&lt;&gt;"",Scoring!$S$29)+IF(Data!$Y55&lt;&gt;"",Scoring!$S$30)+IF(Data!$Z55&lt;&gt;"",Scoring!$S$31)+IF(Data!$AA55&lt;&gt;"",Scoring!$S$32),"")</f>
        <v/>
      </c>
      <c r="BG55" s="107" t="str">
        <f>IF(BF55&lt;&gt;"",LOOKUP(BF55,Likelihoods!$A$7:$A$107,Likelihoods!Q$7:Q$107),"")</f>
        <v/>
      </c>
      <c r="BH55" s="108" t="str">
        <f>IF(AND(COUNTBLANK($B55:$E55)=3,COUNTBLANK($F55:$H55)=2,COUNTBLANK($I55:$J55)=1,COUNTBLANK($K55:$L55)=1,COUNTBLANK($M55:$N55)=1,COUNTBLANK($O55:$P55)=1,COUNTBLANK($Q55:$R55)=1,COUNTBLANK($S55:$T55)=1,COUNTBLANK($U55:$V55)=1,COUNTBLANK($W55:$AA55)=4),IF(Data!$B55&lt;&gt;"",Scoring!$T$7)+IF(Data!$C55&lt;&gt;"",Scoring!$T$8)+IF(Data!$D55&lt;&gt;"",Scoring!$T$9)+IF(Data!$E55&lt;&gt;"",Scoring!$T$10)+IF(Data!$F55&lt;&gt;"",Scoring!$T$11)+IF(Data!$G55&lt;&gt;"",Scoring!$T$12)+IF(Data!$H55&lt;&gt;"",Scoring!$T$13)+IF(Data!$I55&lt;&gt;"",Scoring!$T$14)+IF(Data!$J55&lt;&gt;"",Scoring!$T$15)+IF(Data!$K55&lt;&gt;"",Scoring!$T$16)+IF(Data!$L55&lt;&gt;"",Scoring!$T$17)+IF(Data!$M55&lt;&gt;"",Scoring!$T$18)+IF(Data!$N55&lt;&gt;"",Scoring!$T$19)+IF(Data!$O55&lt;&gt;"",Scoring!$T$20)+IF(Data!$P55&lt;&gt;"",Scoring!$T$21)+IF(Data!$Q55&lt;&gt;"",Scoring!$T$22)+IF(Data!$R55&lt;&gt;"",Scoring!$T$23)+IF(Data!$S55&lt;&gt;"",Scoring!$T$24)+IF(Data!T55&lt;&gt;"",Scoring!$T$25)+IF(Data!$U55&lt;&gt;"",Scoring!$T$26)+IF(Data!$V55&lt;&gt;"",Scoring!$T$27)+IF(Data!$W55&lt;&gt;"",Scoring!$T$28)+IF(Data!$X55&lt;&gt;"",Scoring!$T$29)+IF(Data!$Y55&lt;&gt;"",Scoring!$T$30)+IF(Data!$Z55&lt;&gt;"",Scoring!$T$31)+IF(Data!$AA55&lt;&gt;"",Scoring!$T$32),"")</f>
        <v/>
      </c>
      <c r="BI55" s="105" t="str">
        <f>IF(BH55&lt;&gt;"",LOOKUP(BH55,Likelihoods!$A$7:$A$107,Likelihoods!R$7:R$107),"")</f>
        <v/>
      </c>
      <c r="BJ55" s="108" t="str">
        <f>IF(AND(COUNTBLANK($B55:$E55)=3,COUNTBLANK($F55:$H55)=2,COUNTBLANK($I55:$J55)=1,COUNTBLANK($K55:$L55)=1,COUNTBLANK($M55:$N55)=1,COUNTBLANK($O55:$P55)=1,COUNTBLANK($Q55:$R55)=1,COUNTBLANK($S55:$T55)=1,COUNTBLANK($U55:$V55)=1,COUNTBLANK($W55:$AA55)=4),IF(Data!$B55&lt;&gt;"",Scoring!$U$7)+IF(Data!$C55&lt;&gt;"",Scoring!$U$8)+IF(Data!$D55&lt;&gt;"",Scoring!$U$9)+IF(Data!$E55&lt;&gt;"",Scoring!$U$10)+IF(Data!$F55&lt;&gt;"",Scoring!$U$11)+IF(Data!$G55&lt;&gt;"",Scoring!$U$12)+IF(Data!$H55&lt;&gt;"",Scoring!$U$13)+IF(Data!$I55&lt;&gt;"",Scoring!$U$14)+IF(Data!$J55&lt;&gt;"",Scoring!$U$15)+IF(Data!$K55&lt;&gt;"",Scoring!$U$16)+IF(Data!$L55&lt;&gt;"",Scoring!$U$17)+IF(Data!$M55&lt;&gt;"",Scoring!$U$18)+IF(Data!$N55&lt;&gt;"",Scoring!$U$19)+IF(Data!$O55&lt;&gt;"",Scoring!$U$20)+IF(Data!$P55&lt;&gt;"",Scoring!$U$21)+IF(Data!$Q55&lt;&gt;"",Scoring!$U$22)+IF(Data!$R55&lt;&gt;"",Scoring!$U$23)+IF(Data!$S55&lt;&gt;"",Scoring!$U$24)+IF(Data!T55&lt;&gt;"",Scoring!$U$25)+IF(Data!$U55&lt;&gt;"",Scoring!$U$26)+IF(Data!$V55&lt;&gt;"",Scoring!$U$27)+IF(Data!$W55&lt;&gt;"",Scoring!$U$28)+IF(Data!$X55&lt;&gt;"",Scoring!$U$29)+IF(Data!$Y55&lt;&gt;"",Scoring!$U$30)+IF(Data!$Z55&lt;&gt;"",Scoring!$U$31)+IF(Data!$AA55&lt;&gt;"",Scoring!$U$32),"")</f>
        <v/>
      </c>
      <c r="BK55" s="106" t="str">
        <f>IF(BJ55&lt;&gt;"",LOOKUP(BJ55,Likelihoods!$A$7:$A$107,Likelihoods!S$7:S$107),"")</f>
        <v/>
      </c>
      <c r="BL55" s="8"/>
      <c r="BM55" s="8"/>
      <c r="BN55" s="8"/>
      <c r="BO55" s="8"/>
      <c r="BP55" s="8"/>
      <c r="BQ55" s="8"/>
      <c r="BR55" s="8"/>
      <c r="BS55" s="8"/>
      <c r="BT55" s="8"/>
      <c r="BU55" s="8"/>
      <c r="BV55" s="8"/>
      <c r="BW55" s="8"/>
      <c r="BX55" s="8"/>
      <c r="BY55" s="8"/>
    </row>
    <row r="56" spans="1:77" ht="14.25" x14ac:dyDescent="0.2">
      <c r="A56" s="68"/>
      <c r="B56" s="101"/>
      <c r="C56" s="102"/>
      <c r="D56" s="102"/>
      <c r="E56" s="102"/>
      <c r="F56" s="101"/>
      <c r="G56" s="102"/>
      <c r="H56" s="103"/>
      <c r="I56" s="102"/>
      <c r="J56" s="102"/>
      <c r="K56" s="101"/>
      <c r="L56" s="103"/>
      <c r="M56" s="102"/>
      <c r="N56" s="103"/>
      <c r="O56" s="101"/>
      <c r="P56" s="103"/>
      <c r="Q56" s="102"/>
      <c r="R56" s="102"/>
      <c r="S56" s="101"/>
      <c r="T56" s="103"/>
      <c r="U56" s="101"/>
      <c r="V56" s="103"/>
      <c r="W56" s="102"/>
      <c r="X56" s="102"/>
      <c r="Y56" s="102"/>
      <c r="Z56" s="102"/>
      <c r="AA56" s="102"/>
      <c r="AB56" s="104" t="str">
        <f>IF(AND(COUNTBLANK($B56:$E56)=3,COUNTBLANK($F56:$H56)=2,COUNTBLANK($I56:$J56)=1,COUNTBLANK($K56:$L56)=1,COUNTBLANK($M56:$N56)=1,COUNTBLANK($O56:$P56)=1,COUNTBLANK($Q56:$R56)=1,COUNTBLANK($S56:$T56)=1,COUNTBLANK($U56:$V56)=1,COUNTBLANK($W56:$AA56)=4),IF(Data!$B56&lt;&gt;"",Scoring!$D$7)+IF(Data!$C56&lt;&gt;"",Scoring!$D$8)+IF(Data!$D56&lt;&gt;"",Scoring!$D$9)+IF(Data!$E56&lt;&gt;"",Scoring!$D$10)+IF(Data!$F56&lt;&gt;"",Scoring!$D$11)+IF(Data!$G56&lt;&gt;"",Scoring!$D$12)+IF(Data!$H56&lt;&gt;"",Scoring!$D$13)+IF(Data!$I56&lt;&gt;"",Scoring!$D$14)+IF(Data!$J56&lt;&gt;"",Scoring!$D$15)+IF(Data!$K56&lt;&gt;"",Scoring!$D$16)+IF(Data!$L56&lt;&gt;"",Scoring!$D$17)+IF(Data!$M56&lt;&gt;"",Scoring!$D$18)+IF(Data!$N56&lt;&gt;"",Scoring!$D$19)+IF(Data!$O56&lt;&gt;"",Scoring!$D$20)+IF(Data!$P56&lt;&gt;"",Scoring!$D$21)+IF(Data!$Q56&lt;&gt;"",Scoring!$D$22)+IF(Data!$R56&lt;&gt;"",Scoring!$D$23)+IF(Data!$S56&lt;&gt;"",Scoring!$D$24)+IF(Data!T56&lt;&gt;"",Scoring!$D$25)+IF(Data!$U56&lt;&gt;"",Scoring!$D$26)+IF(Data!$V56&lt;&gt;"",Scoring!$D$27)+IF(Data!$W56&lt;&gt;"",Scoring!$D$28)+IF(Data!$X56&lt;&gt;"",Scoring!$D$29)+IF(Data!$Y56&lt;&gt;"",Scoring!$D$30)+IF(Data!$Z56&lt;&gt;"",Scoring!$D$31)+IF(Data!$AA56&lt;&gt;"",Scoring!$D$32),"")</f>
        <v/>
      </c>
      <c r="AC56" s="105" t="str">
        <f>IF(AB56&lt;&gt;"",LOOKUP(AB56,Likelihoods!$A$7:$A$107,Likelihoods!B$7:B$107),"")</f>
        <v/>
      </c>
      <c r="AD56" s="264" t="str">
        <f>IF(AND(COUNTBLANK($B56:$E56)=3,COUNTBLANK($F56:$H56)=2,COUNTBLANK($I56:$J56)=1,COUNTBLANK($K56:$L56)=1,COUNTBLANK($M56:$N56)=1,COUNTBLANK($O56:$P56)=1,COUNTBLANK($Q56:$R56)=1,COUNTBLANK($S56:$T56)=1,COUNTBLANK($U56:$V56)=1,COUNTBLANK($W56:$AA56)=4),IF(Data!$B56&lt;&gt;"",Scoring!$E$7)+IF(Data!$C56&lt;&gt;"",Scoring!$E$8)+IF(Data!$D56&lt;&gt;"",Scoring!$E$9)+IF(Data!$E56&lt;&gt;"",Scoring!$E$10)+IF(Data!$F56&lt;&gt;"",Scoring!$E$11)+IF(Data!$G56&lt;&gt;"",Scoring!$E$12)+IF(Data!$H56&lt;&gt;"",Scoring!$E$13)+IF(Data!$I56&lt;&gt;"",Scoring!$E$14)+IF(Data!$J56&lt;&gt;"",Scoring!$E$15)+IF(Data!$K56&lt;&gt;"",Scoring!$E$16)+IF(Data!$L56&lt;&gt;"",Scoring!$E$17)+IF(Data!$M56&lt;&gt;"",Scoring!$E$18)+IF(Data!$N56&lt;&gt;"",Scoring!$E$19)+IF(Data!$O56&lt;&gt;"",Scoring!$E$20)+IF(Data!$P56&lt;&gt;"",Scoring!$E$21)+IF(Data!$Q56&lt;&gt;"",Scoring!$E$22)+IF(Data!$R56&lt;&gt;"",Scoring!$E$23)+IF(Data!$S56&lt;&gt;"",Scoring!$E$24)+IF(Data!V56&lt;&gt;"",Scoring!$E$25)+IF(Data!$U56&lt;&gt;"",Scoring!$E$26)+IF(Data!$V56&lt;&gt;"",Scoring!$E$27)+IF(Data!$W56&lt;&gt;"",Scoring!$E$28)+IF(Data!$X56&lt;&gt;"",Scoring!$E$29)+IF(Data!$Y56&lt;&gt;"",Scoring!$E$30)+IF(Data!$Z56&lt;&gt;"",Scoring!$E$31)+IF(Data!$AA56&lt;&gt;"",Scoring!$E$32),"")</f>
        <v/>
      </c>
      <c r="AE56" s="107" t="str">
        <f>IF(AD56&lt;&gt;"",LOOKUP(AD56,Likelihoods!$A$7:$A$107,Likelihoods!C$7:C$107),"")</f>
        <v/>
      </c>
      <c r="AF56" s="108" t="str">
        <f>IF(AND(COUNTBLANK($B56:$E56)=3,COUNTBLANK($F56:$H56)=2,COUNTBLANK($I56:$J56)=1,COUNTBLANK($K56:$L56)=1,COUNTBLANK($M56:$N56)=1,COUNTBLANK($O56:$P56)=1,COUNTBLANK($Q56:$R56)=1,COUNTBLANK($S56:$T56)=1,COUNTBLANK($U56:$V56)=1,COUNTBLANK($W56:$AA56)=4),IF(Data!$B56&lt;&gt;"",Scoring!$F$7)+IF(Data!$C56&lt;&gt;"",Scoring!$F$8)+IF(Data!$D56&lt;&gt;"",Scoring!$F$9)+IF(Data!$E56&lt;&gt;"",Scoring!$F$10)+IF(Data!$F56&lt;&gt;"",Scoring!$F$11)+IF(Data!$G56&lt;&gt;"",Scoring!$F$12)+IF(Data!$H56&lt;&gt;"",Scoring!$F$13)+IF(Data!$I56&lt;&gt;"",Scoring!$F$14)+IF(Data!$J56&lt;&gt;"",Scoring!$F$15)+IF(Data!$K56&lt;&gt;"",Scoring!$F$16)+IF(Data!$L56&lt;&gt;"",Scoring!$F$17)+IF(Data!$M56&lt;&gt;"",Scoring!$F$18)+IF(Data!$N56&lt;&gt;"",Scoring!$F$19)+IF(Data!$O56&lt;&gt;"",Scoring!$F$20)+IF(Data!$P56&lt;&gt;"",Scoring!$F$21)+IF(Data!$Q56&lt;&gt;"",Scoring!$F$22)+IF(Data!$R56&lt;&gt;"",Scoring!$F$23)+IF(Data!$S56&lt;&gt;"",Scoring!$F$24)+IF(Data!T56&lt;&gt;"",Scoring!$F$25)+IF(Data!$U56&lt;&gt;"",Scoring!$F$26)+IF(Data!$V56&lt;&gt;"",Scoring!$F$27)+IF(Data!$W56&lt;&gt;"",Scoring!$F$28)+IF(Data!$X56&lt;&gt;"",Scoring!$F$29)+IF(Data!$Y56&lt;&gt;"",Scoring!$F$30)+IF(Data!$Z56&lt;&gt;"",Scoring!$F$31)+IF(Data!$AA56&lt;&gt;"",Scoring!$F$32),"")</f>
        <v/>
      </c>
      <c r="AG56" s="105" t="str">
        <f>IF(AF56&lt;&gt;"",LOOKUP(AF56,Likelihoods!$A$7:$A$107,Likelihoods!D$7:D$107),"")</f>
        <v/>
      </c>
      <c r="AH56" s="108" t="str">
        <f>IF(AND(COUNTBLANK($B56:$E56)=3,COUNTBLANK($F56:$H56)=2,COUNTBLANK($I56:$J56)=1,COUNTBLANK($K56:$L56)=1,COUNTBLANK($M56:$N56)=1,COUNTBLANK($O56:$P56)=1,COUNTBLANK($Q56:$R56)=1,COUNTBLANK($S56:$T56)=1,COUNTBLANK($U56:$V56)=1,COUNTBLANK($W56:$AA56)=4),IF(Data!$B56&lt;&gt;"",Scoring!$G$7)+IF(Data!$C56&lt;&gt;"",Scoring!$G$8)+IF(Data!$D56&lt;&gt;"",Scoring!$G$9)+IF(Data!$E56&lt;&gt;"",Scoring!$G$10)+IF(Data!$F56&lt;&gt;"",Scoring!$G$11)+IF(Data!$G56&lt;&gt;"",Scoring!$G$12)+IF(Data!$H56&lt;&gt;"",Scoring!$G$13)+IF(Data!$I56&lt;&gt;"",Scoring!$G$14)+IF(Data!$J56&lt;&gt;"",Scoring!$G$15)+IF(Data!$K56&lt;&gt;"",Scoring!$G$16)+IF(Data!$L56&lt;&gt;"",Scoring!$G$17)+IF(Data!$M56&lt;&gt;"",Scoring!$G$18)+IF(Data!$N56&lt;&gt;"",Scoring!$G$19)+IF(Data!$O56&lt;&gt;"",Scoring!$G$20)+IF(Data!$P56&lt;&gt;"",Scoring!$G$21)+IF(Data!$Q56&lt;&gt;"",Scoring!$G$22)+IF(Data!$R56&lt;&gt;"",Scoring!$G$23)+IF(Data!$S56&lt;&gt;"",Scoring!$G$24)+IF(Data!T56&lt;&gt;"",Scoring!$G$25)+IF(Data!$U56&lt;&gt;"",Scoring!$G$26)+IF(Data!$V56&lt;&gt;"",Scoring!$G$27)+IF(Data!$W56&lt;&gt;"",Scoring!$G$28)+IF(Data!$X56&lt;&gt;"",Scoring!$G$29)+IF(Data!$Y56&lt;&gt;"",Scoring!$G$30)+IF(Data!$Z56&lt;&gt;"",Scoring!$G$31)+IF(Data!$AA56&lt;&gt;"",Scoring!$G$32),"")</f>
        <v/>
      </c>
      <c r="AI56" s="106" t="str">
        <f>IF(AH56&lt;&gt;"",LOOKUP(AH56,Likelihoods!$A$7:$A$107,Likelihoods!E$7:E$107),"")</f>
        <v/>
      </c>
      <c r="AJ56" s="104" t="str">
        <f>IF(AND(COUNTBLANK($B56:$E56)=3,COUNTBLANK($F56:$H56)=2,COUNTBLANK($I56:$J56)=1,COUNTBLANK($K56:$L56)=1,COUNTBLANK($M56:$N56)=1,COUNTBLANK($O56:$P56)=1,COUNTBLANK($Q56:$R56)=1,COUNTBLANK($S56:$T56)=1,COUNTBLANK($U56:$V56)=1,COUNTBLANK($W56:$AA56)=4),IF(Data!$B56&lt;&gt;"",Scoring!$H$7)+IF(Data!$C56&lt;&gt;"",Scoring!$H$8)+IF(Data!$D56&lt;&gt;"",Scoring!$H$9)+IF(Data!$E56&lt;&gt;"",Scoring!$H$10)+IF(Data!$F56&lt;&gt;"",Scoring!$H$11)+IF(Data!$G56&lt;&gt;"",Scoring!$H$12)+IF(Data!$H56&lt;&gt;"",Scoring!$H$13)+IF(Data!$I56&lt;&gt;"",Scoring!$H$14)+IF(Data!$J56&lt;&gt;"",Scoring!$H$15)+IF(Data!$K56&lt;&gt;"",Scoring!$H$16)+IF(Data!$L56&lt;&gt;"",Scoring!$H$17)+IF(Data!$M56&lt;&gt;"",Scoring!$H$18)+IF(Data!$N56&lt;&gt;"",Scoring!$H$19)+IF(Data!$O56&lt;&gt;"",Scoring!$H$20)+IF(Data!$P56&lt;&gt;"",Scoring!$H$21)+IF(Data!$Q56&lt;&gt;"",Scoring!$H$22)+IF(Data!$R56&lt;&gt;"",Scoring!$H$23)+IF(Data!$S56&lt;&gt;"",Scoring!$H$24)+IF(Data!T56&lt;&gt;"",Scoring!$H$25)+IF(Data!$U56&lt;&gt;"",Scoring!$H$26)+IF(Data!$V56&lt;&gt;"",Scoring!$H$27)+IF(Data!$W56&lt;&gt;"",Scoring!$H$28)+IF(Data!$X56&lt;&gt;"",Scoring!$H$29)+IF(Data!$Y56&lt;&gt;"",Scoring!$H$30)+IF(Data!$Z56&lt;&gt;"",Scoring!$H$31)+IF(Data!$AA56&lt;&gt;"",Scoring!$H$32),"")</f>
        <v/>
      </c>
      <c r="AK56" s="105" t="str">
        <f>IF(AJ56&lt;&gt;"",LOOKUP(AJ56,Likelihoods!$A$7:$A$107,Likelihoods!F$7:F$107),"")</f>
        <v/>
      </c>
      <c r="AL56" s="102" t="str">
        <f>IF(AND(COUNTBLANK($B56:$E56)=3,COUNTBLANK($F56:$H56)=2,COUNTBLANK($I56:$J56)=1,COUNTBLANK($K56:$L56)=1,COUNTBLANK($M56:$N56)=1,COUNTBLANK($O56:$P56)=1,COUNTBLANK($Q56:$R56)=1,COUNTBLANK($S56:$T56)=1,COUNTBLANK($U56:$V56)=1,COUNTBLANK($W56:$AA56)=4),IF(Data!$B56&lt;&gt;"",Scoring!$I$7)+IF(Data!$C56&lt;&gt;"",Scoring!$I$8)+IF(Data!$D56&lt;&gt;"",Scoring!$I$9)+IF(Data!$E56&lt;&gt;"",Scoring!$I$10)+IF(Data!$F56&lt;&gt;"",Scoring!$I$11)+IF(Data!$G56&lt;&gt;"",Scoring!$I$12)+IF(Data!$H56&lt;&gt;"",Scoring!$I$13)+IF(Data!$I56&lt;&gt;"",Scoring!$I$14)+IF(Data!$J56&lt;&gt;"",Scoring!$I$15)+IF(Data!$K56&lt;&gt;"",Scoring!$I$16)+IF(Data!$L56&lt;&gt;"",Scoring!$I$17)+IF(Data!$M56&lt;&gt;"",Scoring!$I$18)+IF(Data!$N56&lt;&gt;"",Scoring!$I$19)+IF(Data!$O56&lt;&gt;"",Scoring!$I$20)+IF(Data!$P56&lt;&gt;"",Scoring!$I$21)+IF(Data!$Q56&lt;&gt;"",Scoring!$I$22)+IF(Data!$R56&lt;&gt;"",Scoring!$I$23)+IF(Data!$S56&lt;&gt;"",Scoring!$I$24)+IF(Data!T56&lt;&gt;"",Scoring!$I$25)+IF(Data!$U56&lt;&gt;"",Scoring!$I$26)+IF(Data!$V56&lt;&gt;"",Scoring!$I$27)+IF(Data!$W56&lt;&gt;"",Scoring!$I$28)+IF(Data!$X56&lt;&gt;"",Scoring!$I$29)+IF(Data!$Y56&lt;&gt;"",Scoring!$I$30)+IF(Data!$Z56&lt;&gt;"",Scoring!$I$31)+IF(Data!$AA56&lt;&gt;"",Scoring!$I$32),"")</f>
        <v/>
      </c>
      <c r="AM56" s="107" t="str">
        <f>IF(AL56&lt;&gt;"",LOOKUP(AL56,Likelihoods!$A$7:$A$107,Likelihoods!G$7:G$107),"")</f>
        <v/>
      </c>
      <c r="AN56" s="281" t="str">
        <f>IF(AND(COUNTBLANK($B56:$E56)=3,COUNTBLANK($F56:$H56)=2,COUNTBLANK($I56:$J56)=1,COUNTBLANK($K56:$L56)=1,COUNTBLANK($M56:$N56)=1,COUNTBLANK($O56:$P56)=1,COUNTBLANK($Q56:$R56)=1,COUNTBLANK($S56:$T56)=1,COUNTBLANK($U56:$V56)=1,COUNTBLANK($W56:$AA56)=4),IF(Data!$B56&lt;&gt;"",Scoring!$J$7)+IF(Data!$C56&lt;&gt;"",Scoring!$J$8)+IF(Data!$D56&lt;&gt;"",Scoring!$J$9)+IF(Data!$E56&lt;&gt;"",Scoring!$J$10)+IF(Data!$F56&lt;&gt;"",Scoring!$J$11)+IF(Data!$G56&lt;&gt;"",Scoring!$J$12)+IF(Data!$H56&lt;&gt;"",Scoring!$J$13)+IF(Data!$I56&lt;&gt;"",Scoring!$J$14)+IF(Data!$J56&lt;&gt;"",Scoring!$J$15)+IF(Data!$K56&lt;&gt;"",Scoring!$J$16)+IF(Data!$L56&lt;&gt;"",Scoring!$J$17)+IF(Data!$M56&lt;&gt;"",Scoring!$J$18)+IF(Data!$N56&lt;&gt;"",Scoring!$J$19)+IF(Data!$O56&lt;&gt;"",Scoring!$J$20)+IF(Data!$P56&lt;&gt;"",Scoring!$J$21)+IF(Data!$Q56&lt;&gt;"",Scoring!$J$22)+IF(Data!$R56&lt;&gt;"",Scoring!$J$23)+IF(Data!$S56&lt;&gt;"",Scoring!$J$24)+IF(Data!AF56&lt;&gt;"",Scoring!$J$25)+IF(Data!$U56&lt;&gt;"",Scoring!$J$26)+IF(Data!$V56&lt;&gt;"",Scoring!$J$27)+IF(Data!$W56&lt;&gt;"",Scoring!$J$28)+IF(Data!$X56&lt;&gt;"",Scoring!$J$29)+IF(Data!$Y56&lt;&gt;"",Scoring!$J$30)+IF(Data!$Z56&lt;&gt;"",Scoring!$J$31)+IF(Data!$AA56&lt;&gt;"",Scoring!$J$32),"")</f>
        <v/>
      </c>
      <c r="AO56" s="276" t="str">
        <f>IF(AN56&lt;&gt;"",LOOKUP(AN56,Likelihoods!$A$7:$A$107,Likelihoods!H$7:H$107),"")</f>
        <v/>
      </c>
      <c r="AP56" s="264" t="str">
        <f>IF(AND(COUNTBLANK($B56:$E56)=3,COUNTBLANK($F56:$H56)=2,COUNTBLANK($I56:$J56)=1,COUNTBLANK($K56:$L56)=1,COUNTBLANK($M56:$N56)=1,COUNTBLANK($O56:$P56)=1,COUNTBLANK($Q56:$R56)=1,COUNTBLANK($S56:$T56)=1,COUNTBLANK($U56:$V56)=1,COUNTBLANK($W56:$AA56)=4),IF(Data!$B56&lt;&gt;"",Scoring!$K$7)+IF(Data!$C56&lt;&gt;"",Scoring!$K$8)+IF(Data!$D56&lt;&gt;"",Scoring!$K$9)+IF(Data!$E56&lt;&gt;"",Scoring!$K$10)+IF(Data!$F56&lt;&gt;"",Scoring!$K$11)+IF(Data!$G56&lt;&gt;"",Scoring!$K$12)+IF(Data!$H56&lt;&gt;"",Scoring!$K$13)+IF(Data!$I56&lt;&gt;"",Scoring!$K$14)+IF(Data!$J56&lt;&gt;"",Scoring!$K$15)+IF(Data!$K56&lt;&gt;"",Scoring!$K$16)+IF(Data!$L56&lt;&gt;"",Scoring!$K$17)+IF(Data!$M56&lt;&gt;"",Scoring!$K$18)+IF(Data!$N56&lt;&gt;"",Scoring!$K$19)+IF(Data!$O56&lt;&gt;"",Scoring!$K$20)+IF(Data!$P56&lt;&gt;"",Scoring!$K$21)+IF(Data!$Q56&lt;&gt;"",Scoring!$K$22)+IF(Data!$R56&lt;&gt;"",Scoring!$K$23)+IF(Data!$S56&lt;&gt;"",Scoring!$K$24)+IF(Data!AH56&lt;&gt;"",Scoring!$K$25)+IF(Data!$U56&lt;&gt;"",Scoring!$K$26)+IF(Data!$V56&lt;&gt;"",Scoring!$K$27)+IF(Data!$W56&lt;&gt;"",Scoring!$K$28)+IF(Data!$X56&lt;&gt;"",Scoring!$K$29)+IF(Data!$Y56&lt;&gt;"",Scoring!$K$30)+IF(Data!$Z56&lt;&gt;"",Scoring!$K$31)+IF(Data!$AA56&lt;&gt;"",Scoring!$K$32),"")</f>
        <v/>
      </c>
      <c r="AQ56" s="107" t="str">
        <f>IF(AP56&lt;&gt;"",LOOKUP(AP56,Likelihoods!$A$7:$A$107,Likelihoods!I$7:I$107),"")</f>
        <v/>
      </c>
      <c r="AR56" s="281" t="str">
        <f>IF(AND(COUNTBLANK($B56:$E56)=3,COUNTBLANK($F56:$H56)=2,COUNTBLANK($I56:$J56)=1,COUNTBLANK($K56:$L56)=1,COUNTBLANK($M56:$N56)=1,COUNTBLANK($O56:$P56)=1,COUNTBLANK($Q56:$R56)=1,COUNTBLANK($S56:$T56)=1,COUNTBLANK($U56:$V56)=1,COUNTBLANK($W56:$AA56)=4),IF(Data!$B56&lt;&gt;"",Scoring!$L$7)+IF(Data!$C56&lt;&gt;"",Scoring!$L$8)+IF(Data!$D56&lt;&gt;"",Scoring!$L$9)+IF(Data!$E56&lt;&gt;"",Scoring!$L$10)+IF(Data!$F56&lt;&gt;"",Scoring!$L$11)+IF(Data!$G56&lt;&gt;"",Scoring!$L$12)+IF(Data!$H56&lt;&gt;"",Scoring!$L$13)+IF(Data!$I56&lt;&gt;"",Scoring!$L$14)+IF(Data!$J56&lt;&gt;"",Scoring!$L$15)+IF(Data!$K56&lt;&gt;"",Scoring!$L$16)+IF(Data!$L56&lt;&gt;"",Scoring!$L$17)+IF(Data!$M56&lt;&gt;"",Scoring!$L$18)+IF(Data!$N56&lt;&gt;"",Scoring!$L$19)+IF(Data!$O56&lt;&gt;"",Scoring!$L$20)+IF(Data!$P56&lt;&gt;"",Scoring!$L$21)+IF(Data!$Q56&lt;&gt;"",Scoring!$L$22)+IF(Data!$R56&lt;&gt;"",Scoring!$L$23)+IF(Data!$S56&lt;&gt;"",Scoring!$L$24)+IF(Data!AJ56&lt;&gt;"",Scoring!$L$25)+IF(Data!$U56&lt;&gt;"",Scoring!$L$26)+IF(Data!$V56&lt;&gt;"",Scoring!$L$27)+IF(Data!$W56&lt;&gt;"",Scoring!$L$28)+IF(Data!$X56&lt;&gt;"",Scoring!$L$29)+IF(Data!$Y56&lt;&gt;"",Scoring!$L$30)+IF(Data!$Z56&lt;&gt;"",Scoring!$L$31)+IF(Data!$AA56&lt;&gt;"",Scoring!$L$32),"")</f>
        <v/>
      </c>
      <c r="AS56" s="105" t="str">
        <f>IF(AR56&lt;&gt;"",LOOKUP(AR56,Likelihoods!$A$7:$A$107,Likelihoods!J$7:J$107),"")</f>
        <v/>
      </c>
      <c r="AT56" s="108" t="str">
        <f>IF(AND(COUNTBLANK($B56:$E56)=3,COUNTBLANK($F56:$H56)=2,COUNTBLANK($I56:$J56)=1,COUNTBLANK($K56:$L56)=1,COUNTBLANK($M56:$N56)=1,COUNTBLANK($O56:$P56)=1,COUNTBLANK($Q56:$R56)=1,COUNTBLANK($S56:$T56)=1,COUNTBLANK($U56:$V56)=1,COUNTBLANK($W56:$AA56)=4),IF(Data!$B56&lt;&gt;"",Scoring!$M$7)+IF(Data!$C56&lt;&gt;"",Scoring!$M$8)+IF(Data!$D56&lt;&gt;"",Scoring!$M$9)+IF(Data!$E56&lt;&gt;"",Scoring!$M$10)+IF(Data!$F56&lt;&gt;"",Scoring!$M$11)+IF(Data!$G56&lt;&gt;"",Scoring!$M$12)+IF(Data!$H56&lt;&gt;"",Scoring!$M$13)+IF(Data!$I56&lt;&gt;"",Scoring!$M$14)+IF(Data!$J56&lt;&gt;"",Scoring!$M$15)+IF(Data!$K56&lt;&gt;"",Scoring!$M$16)+IF(Data!$L56&lt;&gt;"",Scoring!$M$17)+IF(Data!$M56&lt;&gt;"",Scoring!$M$18)+IF(Data!$N56&lt;&gt;"",Scoring!$M$19)+IF(Data!$O56&lt;&gt;"",Scoring!$M$20)+IF(Data!$P56&lt;&gt;"",Scoring!$M$21)+IF(Data!$Q56&lt;&gt;"",Scoring!$M$22)+IF(Data!$R56&lt;&gt;"",Scoring!$M$23)+IF(Data!$S56&lt;&gt;"",Scoring!$M$24)+IF(Data!T56&lt;&gt;"",Scoring!$M$25)+IF(Data!$U56&lt;&gt;"",Scoring!$M$26)+IF(Data!$V56&lt;&gt;"",Scoring!$M$27)+IF(Data!$W56&lt;&gt;"",Scoring!$M$28)+IF(Data!$X56&lt;&gt;"",Scoring!$M$29)+IF(Data!$Y56&lt;&gt;"",Scoring!$M$30)+IF(Data!$Z56&lt;&gt;"",Scoring!$M$31)+IF(Data!$AA56&lt;&gt;"",Scoring!$M$32),"")</f>
        <v/>
      </c>
      <c r="AU56" s="105" t="str">
        <f>IF(AT56&lt;&gt;"",LOOKUP(AT56,Likelihoods!$A$7:$A$107,Likelihoods!K$7:K$107),"")</f>
        <v/>
      </c>
      <c r="AV56" s="108" t="str">
        <f>IF(AND(COUNTBLANK($B56:$E56)=3,COUNTBLANK($F56:$H56)=2,COUNTBLANK($I56:$J56)=1,COUNTBLANK($K56:$L56)=1,COUNTBLANK($M56:$N56)=1,COUNTBLANK($O56:$P56)=1,COUNTBLANK($Q56:$R56)=1,COUNTBLANK($S56:$T56)=1,COUNTBLANK($U56:$V56)=1,COUNTBLANK($W56:$AA56)=4),IF(Data!$B56&lt;&gt;"",Scoring!$N$7)+IF(Data!$C56&lt;&gt;"",Scoring!$N$8)+IF(Data!$D56&lt;&gt;"",Scoring!$N$9)+IF(Data!$E56&lt;&gt;"",Scoring!$N$10)+IF(Data!$F56&lt;&gt;"",Scoring!$N$11)+IF(Data!$G56&lt;&gt;"",Scoring!$N$12)+IF(Data!$H56&lt;&gt;"",Scoring!$N$13)+IF(Data!$I56&lt;&gt;"",Scoring!$N$14)+IF(Data!$J56&lt;&gt;"",Scoring!$N$15)+IF(Data!$K56&lt;&gt;"",Scoring!$N$16)+IF(Data!$L56&lt;&gt;"",Scoring!$N$17)+IF(Data!$M56&lt;&gt;"",Scoring!$N$18)+IF(Data!$N56&lt;&gt;"",Scoring!$N$19)+IF(Data!$O56&lt;&gt;"",Scoring!$N$20)+IF(Data!$P56&lt;&gt;"",Scoring!$N$21)+IF(Data!$Q56&lt;&gt;"",Scoring!$N$22)+IF(Data!$R56&lt;&gt;"",Scoring!$N$23)+IF(Data!$S56&lt;&gt;"",Scoring!$N$24)+IF(Data!T56&lt;&gt;"",Scoring!$N$25)+IF(Data!$U56&lt;&gt;"",Scoring!$N$26)+IF(Data!$V56&lt;&gt;"",Scoring!$N$27)+IF(Data!$W56&lt;&gt;"",Scoring!$N$28)+IF(Data!$X56&lt;&gt;"",Scoring!$N$29)+IF(Data!$Y56&lt;&gt;"",Scoring!$N$30)+IF(Data!$Z56&lt;&gt;"",Scoring!$N$31)+IF(Data!$AA56&lt;&gt;"",Scoring!$N$32),"")</f>
        <v/>
      </c>
      <c r="AW56" s="106" t="str">
        <f>IF(AV56&lt;&gt;"",LOOKUP(AV56,Likelihoods!$A$7:$A$107,Likelihoods!L$7:L$107),"")</f>
        <v/>
      </c>
      <c r="AX56" s="104" t="str">
        <f>IF(AND(COUNTBLANK($B56:$E56)=3,COUNTBLANK($F56:$H56)=2,COUNTBLANK($I56:$J56)=1,COUNTBLANK($K56:$L56)=1,COUNTBLANK($M56:$N56)=1,COUNTBLANK($O56:$P56)=1,COUNTBLANK($Q56:$R56)=1,COUNTBLANK($S56:$T56)=1,COUNTBLANK($U56:$V56)=1,COUNTBLANK($W56:$AA56)=4),IF(Data!$B56&lt;&gt;"",Scoring!$O$7)+IF(Data!$C56&lt;&gt;"",Scoring!$O$8)+IF(Data!$D56&lt;&gt;"",Scoring!$O$9)+IF(Data!$E56&lt;&gt;"",Scoring!$O$10)+IF(Data!$F56&lt;&gt;"",Scoring!$O$11)+IF(Data!$G56&lt;&gt;"",Scoring!$O$12)+IF(Data!$H56&lt;&gt;"",Scoring!$O$13)+IF(Data!$I56&lt;&gt;"",Scoring!$O$14)+IF(Data!$J56&lt;&gt;"",Scoring!$O$15)+IF(Data!$K56&lt;&gt;"",Scoring!$O$16)+IF(Data!$L56&lt;&gt;"",Scoring!$O$17)+IF(Data!$M56&lt;&gt;"",Scoring!$O$18)+IF(Data!$N56&lt;&gt;"",Scoring!$O$19)+IF(Data!$O56&lt;&gt;"",Scoring!$O$20)+IF(Data!$P56&lt;&gt;"",Scoring!$O$21)+IF(Data!$Q56&lt;&gt;"",Scoring!$O$22)+IF(Data!$R56&lt;&gt;"",Scoring!$O$23)+IF(Data!$S56&lt;&gt;"",Scoring!$O$24)+IF(Data!T56&lt;&gt;"",Scoring!$O$25)+IF(Data!$U56&lt;&gt;"",Scoring!$O$26)+IF(Data!$V56&lt;&gt;"",Scoring!$O$27)+IF(Data!$W56&lt;&gt;"",Scoring!$O$28)+IF(Data!$X56&lt;&gt;"",Scoring!$O$29)+IF(Data!$Y56&lt;&gt;"",Scoring!$O$30)+IF(Data!$Z56&lt;&gt;"",Scoring!$O$31)+IF(Data!$AA56&lt;&gt;"",Scoring!$O$32),"")</f>
        <v/>
      </c>
      <c r="AY56" s="107" t="str">
        <f>IF(AX56&lt;&gt;"",LOOKUP(AX56,Likelihoods!$A$7:$A$107,Likelihoods!M$7:M$107),"")</f>
        <v/>
      </c>
      <c r="AZ56" s="108" t="str">
        <f>IF(AND(COUNTBLANK($B56:$E56)=3,COUNTBLANK($F56:$H56)=2,COUNTBLANK($I56:$J56)=1,COUNTBLANK($K56:$L56)=1,COUNTBLANK($M56:$N56)=1,COUNTBLANK($O56:$P56)=1,COUNTBLANK($Q56:$R56)=1,COUNTBLANK($S56:$T56)=1,COUNTBLANK($U56:$V56)=1,COUNTBLANK($W56:$AA56)=4),IF(Data!$B56&lt;&gt;"",Scoring!$P$7)+IF(Data!$C56&lt;&gt;"",Scoring!$P$8)+IF(Data!$D56&lt;&gt;"",Scoring!$P$9)+IF(Data!$E56&lt;&gt;"",Scoring!$P$10)+IF(Data!$F56&lt;&gt;"",Scoring!$P$11)+IF(Data!$G56&lt;&gt;"",Scoring!$P$12)+IF(Data!$H56&lt;&gt;"",Scoring!$P$13)+IF(Data!$I56&lt;&gt;"",Scoring!$P$14)+IF(Data!$J56&lt;&gt;"",Scoring!$P$15)+IF(Data!$K56&lt;&gt;"",Scoring!$P$16)+IF(Data!$L56&lt;&gt;"",Scoring!$P$17)+IF(Data!$M56&lt;&gt;"",Scoring!$P$18)+IF(Data!$N56&lt;&gt;"",Scoring!$P$19)+IF(Data!$O56&lt;&gt;"",Scoring!$P$20)+IF(Data!$P56&lt;&gt;"",Scoring!$P$21)+IF(Data!$Q56&lt;&gt;"",Scoring!$P$22)+IF(Data!$R56&lt;&gt;"",Scoring!$P$23)+IF(Data!$S56&lt;&gt;"",Scoring!$P$24)+IF(Data!T56&lt;&gt;"",Scoring!$P$25)+IF(Data!$U56&lt;&gt;"",Scoring!$P$26)+IF(Data!$V56&lt;&gt;"",Scoring!$P$27)+IF(Data!$W56&lt;&gt;"",Scoring!$P$28)+IF(Data!$X56&lt;&gt;"",Scoring!$P$29)+IF(Data!$Y56&lt;&gt;"",Scoring!$P$30)+IF(Data!$Z56&lt;&gt;"",Scoring!$P$31)+IF(Data!$AA56&lt;&gt;"",Scoring!$P$32),"")</f>
        <v/>
      </c>
      <c r="BA56" s="105" t="str">
        <f>IF(AZ56&lt;&gt;"",LOOKUP(AZ56,Likelihoods!$A$7:$A$107,Likelihoods!N$7:N$107),"")</f>
        <v/>
      </c>
      <c r="BB56" s="102" t="str">
        <f>IF(AND(COUNTBLANK($B56:$E56)=3,COUNTBLANK($F56:$H56)=2,COUNTBLANK($I56:$J56)=1,COUNTBLANK($K56:$L56)=1,COUNTBLANK($M56:$N56)=1,COUNTBLANK($O56:$P56)=1,COUNTBLANK($Q56:$R56)=1,COUNTBLANK($S56:$T56)=1,COUNTBLANK($U56:$V56)=1,COUNTBLANK($W56:$AA56)=4),IF(Data!$B56&lt;&gt;"",Scoring!$Q$7)+IF(Data!$C56&lt;&gt;"",Scoring!$Q$8)+IF(Data!$D56&lt;&gt;"",Scoring!$Q$9)+IF(Data!$E56&lt;&gt;"",Scoring!$Q$10)+IF(Data!$F56&lt;&gt;"",Scoring!$Q$11)+IF(Data!$G56&lt;&gt;"",Scoring!$Q$12)+IF(Data!$H56&lt;&gt;"",Scoring!$Q$13)+IF(Data!$I56&lt;&gt;"",Scoring!$Q$14)+IF(Data!$J56&lt;&gt;"",Scoring!$Q$15)+IF(Data!$K56&lt;&gt;"",Scoring!$Q$16)+IF(Data!$L56&lt;&gt;"",Scoring!$Q$17)+IF(Data!$M56&lt;&gt;"",Scoring!$Q$18)+IF(Data!$N56&lt;&gt;"",Scoring!$Q$19)+IF(Data!$O56&lt;&gt;"",Scoring!$Q$20)+IF(Data!$P56&lt;&gt;"",Scoring!$Q$21)+IF(Data!$Q56&lt;&gt;"",Scoring!$Q$22)+IF(Data!$R56&lt;&gt;"",Scoring!$Q$23)+IF(Data!$S56&lt;&gt;"",Scoring!$Q$24)+IF(Data!T56&lt;&gt;"",Scoring!$Q$25)+IF(Data!$U56&lt;&gt;"",Scoring!$Q$26)+IF(Data!$V56&lt;&gt;"",Scoring!$Q$27)+IF(Data!$W56&lt;&gt;"",Scoring!$Q$28)+IF(Data!$X56&lt;&gt;"",Scoring!$Q$29)+IF(Data!$Y56&lt;&gt;"",Scoring!$Q$30)+IF(Data!$Z56&lt;&gt;"",Scoring!$Q$31)+IF(Data!$AA56&lt;&gt;"",Scoring!$Q$32),"")</f>
        <v/>
      </c>
      <c r="BC56" s="107" t="str">
        <f>IF(BB56&lt;&gt;"",LOOKUP(BB56,Likelihoods!$A$7:$A$107,Likelihoods!O$7:O$107),"")</f>
        <v/>
      </c>
      <c r="BD56" s="104" t="str">
        <f>IF(AND(COUNTBLANK($B56:$E56)=3,COUNTBLANK($F56:$H56)=2,COUNTBLANK($I56:$J56)=1,COUNTBLANK($K56:$L56)=1,COUNTBLANK($M56:$N56)=1,COUNTBLANK($O56:$P56)=1,COUNTBLANK($Q56:$R56)=1,COUNTBLANK($S56:$T56)=1,COUNTBLANK($U56:$V56)=1,COUNTBLANK($W56:$AA56)=4),IF(Data!$B56&lt;&gt;"",Scoring!$R$7)+IF(Data!$C56&lt;&gt;"",Scoring!$R$8)+IF(Data!$D56&lt;&gt;"",Scoring!$R$9)+IF(Data!$E56&lt;&gt;"",Scoring!$R$10)+IF(Data!$F56&lt;&gt;"",Scoring!$R$11)+IF(Data!$G56&lt;&gt;"",Scoring!$R$12)+IF(Data!$H56&lt;&gt;"",Scoring!$R$13)+IF(Data!$I56&lt;&gt;"",Scoring!$R$14)+IF(Data!$J56&lt;&gt;"",Scoring!$R$15)+IF(Data!$K56&lt;&gt;"",Scoring!$R$16)+IF(Data!$L56&lt;&gt;"",Scoring!$R$17)+IF(Data!$M56&lt;&gt;"",Scoring!$R$18)+IF(Data!$N56&lt;&gt;"",Scoring!$R$19)+IF(Data!$O56&lt;&gt;"",Scoring!$R$20)+IF(Data!$P56&lt;&gt;"",Scoring!$R$21)+IF(Data!$Q56&lt;&gt;"",Scoring!$R$22)+IF(Data!$R56&lt;&gt;"",Scoring!$R$23)+IF(Data!$S56&lt;&gt;"",Scoring!$R$24)+IF(Data!T56&lt;&gt;"",Scoring!$R$25)+IF(Data!$U56&lt;&gt;"",Scoring!$R$26)+IF(Data!$V56&lt;&gt;"",Scoring!$R$27)+IF(Data!$W56&lt;&gt;"",Scoring!$R$28)+IF(Data!$X56&lt;&gt;"",Scoring!$R$29)+IF(Data!$Y56&lt;&gt;"",Scoring!$R$30)+IF(Data!$Z56&lt;&gt;"",Scoring!$R$31)+IF(Data!$AA56&lt;&gt;"",Scoring!$R$32),"")</f>
        <v/>
      </c>
      <c r="BE56" s="105" t="str">
        <f>IF(BD56&lt;&gt;"",LOOKUP(BD56,Likelihoods!$A$7:$A$107,Likelihoods!P$7:P$107),"")</f>
        <v/>
      </c>
      <c r="BF56" s="102" t="str">
        <f>IF(AND(COUNTBLANK($B56:$E56)=3,COUNTBLANK($F56:$H56)=2,COUNTBLANK($I56:$J56)=1,COUNTBLANK($K56:$L56)=1,COUNTBLANK($M56:$N56)=1,COUNTBLANK($O56:$P56)=1,COUNTBLANK($Q56:$R56)=1,COUNTBLANK($S56:$T56)=1,COUNTBLANK($U56:$V56)=1,COUNTBLANK($W56:$AA56)=4),IF(Data!$B56&lt;&gt;"",Scoring!$S$7)+IF(Data!$C56&lt;&gt;"",Scoring!$S$8)+IF(Data!$D56&lt;&gt;"",Scoring!$S$9)+IF(Data!$E56&lt;&gt;"",Scoring!$S$10)+IF(Data!$F56&lt;&gt;"",Scoring!$S$11)+IF(Data!$G56&lt;&gt;"",Scoring!$S$12)+IF(Data!$H56&lt;&gt;"",Scoring!$S$13)+IF(Data!$I56&lt;&gt;"",Scoring!$S$14)+IF(Data!$J56&lt;&gt;"",Scoring!$S$15)+IF(Data!$K56&lt;&gt;"",Scoring!$S$16)+IF(Data!$L56&lt;&gt;"",Scoring!$S$17)+IF(Data!$M56&lt;&gt;"",Scoring!$S$18)+IF(Data!$N56&lt;&gt;"",Scoring!$S$19)+IF(Data!$O56&lt;&gt;"",Scoring!$S$20)+IF(Data!$P56&lt;&gt;"",Scoring!$S$21)+IF(Data!$Q56&lt;&gt;"",Scoring!$S$22)+IF(Data!$R56&lt;&gt;"",Scoring!$S$23)+IF(Data!$S56&lt;&gt;"",Scoring!$S$24)+IF(Data!T56&lt;&gt;"",Scoring!$S$25)+IF(Data!$U56&lt;&gt;"",Scoring!$S$26)+IF(Data!$V56&lt;&gt;"",Scoring!$S$27)+IF(Data!$W56&lt;&gt;"",Scoring!$S$28)+IF(Data!$X56&lt;&gt;"",Scoring!$S$29)+IF(Data!$Y56&lt;&gt;"",Scoring!$S$30)+IF(Data!$Z56&lt;&gt;"",Scoring!$S$31)+IF(Data!$AA56&lt;&gt;"",Scoring!$S$32),"")</f>
        <v/>
      </c>
      <c r="BG56" s="107" t="str">
        <f>IF(BF56&lt;&gt;"",LOOKUP(BF56,Likelihoods!$A$7:$A$107,Likelihoods!Q$7:Q$107),"")</f>
        <v/>
      </c>
      <c r="BH56" s="108" t="str">
        <f>IF(AND(COUNTBLANK($B56:$E56)=3,COUNTBLANK($F56:$H56)=2,COUNTBLANK($I56:$J56)=1,COUNTBLANK($K56:$L56)=1,COUNTBLANK($M56:$N56)=1,COUNTBLANK($O56:$P56)=1,COUNTBLANK($Q56:$R56)=1,COUNTBLANK($S56:$T56)=1,COUNTBLANK($U56:$V56)=1,COUNTBLANK($W56:$AA56)=4),IF(Data!$B56&lt;&gt;"",Scoring!$T$7)+IF(Data!$C56&lt;&gt;"",Scoring!$T$8)+IF(Data!$D56&lt;&gt;"",Scoring!$T$9)+IF(Data!$E56&lt;&gt;"",Scoring!$T$10)+IF(Data!$F56&lt;&gt;"",Scoring!$T$11)+IF(Data!$G56&lt;&gt;"",Scoring!$T$12)+IF(Data!$H56&lt;&gt;"",Scoring!$T$13)+IF(Data!$I56&lt;&gt;"",Scoring!$T$14)+IF(Data!$J56&lt;&gt;"",Scoring!$T$15)+IF(Data!$K56&lt;&gt;"",Scoring!$T$16)+IF(Data!$L56&lt;&gt;"",Scoring!$T$17)+IF(Data!$M56&lt;&gt;"",Scoring!$T$18)+IF(Data!$N56&lt;&gt;"",Scoring!$T$19)+IF(Data!$O56&lt;&gt;"",Scoring!$T$20)+IF(Data!$P56&lt;&gt;"",Scoring!$T$21)+IF(Data!$Q56&lt;&gt;"",Scoring!$T$22)+IF(Data!$R56&lt;&gt;"",Scoring!$T$23)+IF(Data!$S56&lt;&gt;"",Scoring!$T$24)+IF(Data!T56&lt;&gt;"",Scoring!$T$25)+IF(Data!$U56&lt;&gt;"",Scoring!$T$26)+IF(Data!$V56&lt;&gt;"",Scoring!$T$27)+IF(Data!$W56&lt;&gt;"",Scoring!$T$28)+IF(Data!$X56&lt;&gt;"",Scoring!$T$29)+IF(Data!$Y56&lt;&gt;"",Scoring!$T$30)+IF(Data!$Z56&lt;&gt;"",Scoring!$T$31)+IF(Data!$AA56&lt;&gt;"",Scoring!$T$32),"")</f>
        <v/>
      </c>
      <c r="BI56" s="105" t="str">
        <f>IF(BH56&lt;&gt;"",LOOKUP(BH56,Likelihoods!$A$7:$A$107,Likelihoods!R$7:R$107),"")</f>
        <v/>
      </c>
      <c r="BJ56" s="108" t="str">
        <f>IF(AND(COUNTBLANK($B56:$E56)=3,COUNTBLANK($F56:$H56)=2,COUNTBLANK($I56:$J56)=1,COUNTBLANK($K56:$L56)=1,COUNTBLANK($M56:$N56)=1,COUNTBLANK($O56:$P56)=1,COUNTBLANK($Q56:$R56)=1,COUNTBLANK($S56:$T56)=1,COUNTBLANK($U56:$V56)=1,COUNTBLANK($W56:$AA56)=4),IF(Data!$B56&lt;&gt;"",Scoring!$U$7)+IF(Data!$C56&lt;&gt;"",Scoring!$U$8)+IF(Data!$D56&lt;&gt;"",Scoring!$U$9)+IF(Data!$E56&lt;&gt;"",Scoring!$U$10)+IF(Data!$F56&lt;&gt;"",Scoring!$U$11)+IF(Data!$G56&lt;&gt;"",Scoring!$U$12)+IF(Data!$H56&lt;&gt;"",Scoring!$U$13)+IF(Data!$I56&lt;&gt;"",Scoring!$U$14)+IF(Data!$J56&lt;&gt;"",Scoring!$U$15)+IF(Data!$K56&lt;&gt;"",Scoring!$U$16)+IF(Data!$L56&lt;&gt;"",Scoring!$U$17)+IF(Data!$M56&lt;&gt;"",Scoring!$U$18)+IF(Data!$N56&lt;&gt;"",Scoring!$U$19)+IF(Data!$O56&lt;&gt;"",Scoring!$U$20)+IF(Data!$P56&lt;&gt;"",Scoring!$U$21)+IF(Data!$Q56&lt;&gt;"",Scoring!$U$22)+IF(Data!$R56&lt;&gt;"",Scoring!$U$23)+IF(Data!$S56&lt;&gt;"",Scoring!$U$24)+IF(Data!T56&lt;&gt;"",Scoring!$U$25)+IF(Data!$U56&lt;&gt;"",Scoring!$U$26)+IF(Data!$V56&lt;&gt;"",Scoring!$U$27)+IF(Data!$W56&lt;&gt;"",Scoring!$U$28)+IF(Data!$X56&lt;&gt;"",Scoring!$U$29)+IF(Data!$Y56&lt;&gt;"",Scoring!$U$30)+IF(Data!$Z56&lt;&gt;"",Scoring!$U$31)+IF(Data!$AA56&lt;&gt;"",Scoring!$U$32),"")</f>
        <v/>
      </c>
      <c r="BK56" s="106" t="str">
        <f>IF(BJ56&lt;&gt;"",LOOKUP(BJ56,Likelihoods!$A$7:$A$107,Likelihoods!S$7:S$107),"")</f>
        <v/>
      </c>
      <c r="BL56" s="8"/>
      <c r="BM56" s="8"/>
      <c r="BN56" s="8"/>
      <c r="BO56" s="8"/>
      <c r="BP56" s="8"/>
      <c r="BQ56" s="8"/>
      <c r="BR56" s="8"/>
      <c r="BS56" s="8"/>
      <c r="BT56" s="8"/>
      <c r="BU56" s="8"/>
      <c r="BV56" s="8"/>
      <c r="BW56" s="8"/>
      <c r="BX56" s="8"/>
      <c r="BY56" s="8"/>
    </row>
    <row r="57" spans="1:77" ht="14.25" x14ac:dyDescent="0.2">
      <c r="A57" s="68"/>
      <c r="B57" s="101"/>
      <c r="C57" s="102"/>
      <c r="D57" s="102"/>
      <c r="E57" s="102"/>
      <c r="F57" s="101"/>
      <c r="G57" s="102"/>
      <c r="H57" s="103"/>
      <c r="I57" s="102"/>
      <c r="J57" s="102"/>
      <c r="K57" s="101"/>
      <c r="L57" s="103"/>
      <c r="M57" s="102"/>
      <c r="N57" s="103"/>
      <c r="O57" s="101"/>
      <c r="P57" s="103"/>
      <c r="Q57" s="102"/>
      <c r="R57" s="102"/>
      <c r="S57" s="101"/>
      <c r="T57" s="103"/>
      <c r="U57" s="101"/>
      <c r="V57" s="103"/>
      <c r="W57" s="102"/>
      <c r="X57" s="102"/>
      <c r="Y57" s="102"/>
      <c r="Z57" s="102"/>
      <c r="AA57" s="102"/>
      <c r="AB57" s="104" t="str">
        <f>IF(AND(COUNTBLANK($B57:$E57)=3,COUNTBLANK($F57:$H57)=2,COUNTBLANK($I57:$J57)=1,COUNTBLANK($K57:$L57)=1,COUNTBLANK($M57:$N57)=1,COUNTBLANK($O57:$P57)=1,COUNTBLANK($Q57:$R57)=1,COUNTBLANK($S57:$T57)=1,COUNTBLANK($U57:$V57)=1,COUNTBLANK($W57:$AA57)=4),IF(Data!$B57&lt;&gt;"",Scoring!$D$7)+IF(Data!$C57&lt;&gt;"",Scoring!$D$8)+IF(Data!$D57&lt;&gt;"",Scoring!$D$9)+IF(Data!$E57&lt;&gt;"",Scoring!$D$10)+IF(Data!$F57&lt;&gt;"",Scoring!$D$11)+IF(Data!$G57&lt;&gt;"",Scoring!$D$12)+IF(Data!$H57&lt;&gt;"",Scoring!$D$13)+IF(Data!$I57&lt;&gt;"",Scoring!$D$14)+IF(Data!$J57&lt;&gt;"",Scoring!$D$15)+IF(Data!$K57&lt;&gt;"",Scoring!$D$16)+IF(Data!$L57&lt;&gt;"",Scoring!$D$17)+IF(Data!$M57&lt;&gt;"",Scoring!$D$18)+IF(Data!$N57&lt;&gt;"",Scoring!$D$19)+IF(Data!$O57&lt;&gt;"",Scoring!$D$20)+IF(Data!$P57&lt;&gt;"",Scoring!$D$21)+IF(Data!$Q57&lt;&gt;"",Scoring!$D$22)+IF(Data!$R57&lt;&gt;"",Scoring!$D$23)+IF(Data!$S57&lt;&gt;"",Scoring!$D$24)+IF(Data!T57&lt;&gt;"",Scoring!$D$25)+IF(Data!$U57&lt;&gt;"",Scoring!$D$26)+IF(Data!$V57&lt;&gt;"",Scoring!$D$27)+IF(Data!$W57&lt;&gt;"",Scoring!$D$28)+IF(Data!$X57&lt;&gt;"",Scoring!$D$29)+IF(Data!$Y57&lt;&gt;"",Scoring!$D$30)+IF(Data!$Z57&lt;&gt;"",Scoring!$D$31)+IF(Data!$AA57&lt;&gt;"",Scoring!$D$32),"")</f>
        <v/>
      </c>
      <c r="AC57" s="105" t="str">
        <f>IF(AB57&lt;&gt;"",LOOKUP(AB57,Likelihoods!$A$7:$A$107,Likelihoods!B$7:B$107),"")</f>
        <v/>
      </c>
      <c r="AD57" s="264" t="str">
        <f>IF(AND(COUNTBLANK($B57:$E57)=3,COUNTBLANK($F57:$H57)=2,COUNTBLANK($I57:$J57)=1,COUNTBLANK($K57:$L57)=1,COUNTBLANK($M57:$N57)=1,COUNTBLANK($O57:$P57)=1,COUNTBLANK($Q57:$R57)=1,COUNTBLANK($S57:$T57)=1,COUNTBLANK($U57:$V57)=1,COUNTBLANK($W57:$AA57)=4),IF(Data!$B57&lt;&gt;"",Scoring!$E$7)+IF(Data!$C57&lt;&gt;"",Scoring!$E$8)+IF(Data!$D57&lt;&gt;"",Scoring!$E$9)+IF(Data!$E57&lt;&gt;"",Scoring!$E$10)+IF(Data!$F57&lt;&gt;"",Scoring!$E$11)+IF(Data!$G57&lt;&gt;"",Scoring!$E$12)+IF(Data!$H57&lt;&gt;"",Scoring!$E$13)+IF(Data!$I57&lt;&gt;"",Scoring!$E$14)+IF(Data!$J57&lt;&gt;"",Scoring!$E$15)+IF(Data!$K57&lt;&gt;"",Scoring!$E$16)+IF(Data!$L57&lt;&gt;"",Scoring!$E$17)+IF(Data!$M57&lt;&gt;"",Scoring!$E$18)+IF(Data!$N57&lt;&gt;"",Scoring!$E$19)+IF(Data!$O57&lt;&gt;"",Scoring!$E$20)+IF(Data!$P57&lt;&gt;"",Scoring!$E$21)+IF(Data!$Q57&lt;&gt;"",Scoring!$E$22)+IF(Data!$R57&lt;&gt;"",Scoring!$E$23)+IF(Data!$S57&lt;&gt;"",Scoring!$E$24)+IF(Data!V57&lt;&gt;"",Scoring!$E$25)+IF(Data!$U57&lt;&gt;"",Scoring!$E$26)+IF(Data!$V57&lt;&gt;"",Scoring!$E$27)+IF(Data!$W57&lt;&gt;"",Scoring!$E$28)+IF(Data!$X57&lt;&gt;"",Scoring!$E$29)+IF(Data!$Y57&lt;&gt;"",Scoring!$E$30)+IF(Data!$Z57&lt;&gt;"",Scoring!$E$31)+IF(Data!$AA57&lt;&gt;"",Scoring!$E$32),"")</f>
        <v/>
      </c>
      <c r="AE57" s="107" t="str">
        <f>IF(AD57&lt;&gt;"",LOOKUP(AD57,Likelihoods!$A$7:$A$107,Likelihoods!C$7:C$107),"")</f>
        <v/>
      </c>
      <c r="AF57" s="108" t="str">
        <f>IF(AND(COUNTBLANK($B57:$E57)=3,COUNTBLANK($F57:$H57)=2,COUNTBLANK($I57:$J57)=1,COUNTBLANK($K57:$L57)=1,COUNTBLANK($M57:$N57)=1,COUNTBLANK($O57:$P57)=1,COUNTBLANK($Q57:$R57)=1,COUNTBLANK($S57:$T57)=1,COUNTBLANK($U57:$V57)=1,COUNTBLANK($W57:$AA57)=4),IF(Data!$B57&lt;&gt;"",Scoring!$F$7)+IF(Data!$C57&lt;&gt;"",Scoring!$F$8)+IF(Data!$D57&lt;&gt;"",Scoring!$F$9)+IF(Data!$E57&lt;&gt;"",Scoring!$F$10)+IF(Data!$F57&lt;&gt;"",Scoring!$F$11)+IF(Data!$G57&lt;&gt;"",Scoring!$F$12)+IF(Data!$H57&lt;&gt;"",Scoring!$F$13)+IF(Data!$I57&lt;&gt;"",Scoring!$F$14)+IF(Data!$J57&lt;&gt;"",Scoring!$F$15)+IF(Data!$K57&lt;&gt;"",Scoring!$F$16)+IF(Data!$L57&lt;&gt;"",Scoring!$F$17)+IF(Data!$M57&lt;&gt;"",Scoring!$F$18)+IF(Data!$N57&lt;&gt;"",Scoring!$F$19)+IF(Data!$O57&lt;&gt;"",Scoring!$F$20)+IF(Data!$P57&lt;&gt;"",Scoring!$F$21)+IF(Data!$Q57&lt;&gt;"",Scoring!$F$22)+IF(Data!$R57&lt;&gt;"",Scoring!$F$23)+IF(Data!$S57&lt;&gt;"",Scoring!$F$24)+IF(Data!T57&lt;&gt;"",Scoring!$F$25)+IF(Data!$U57&lt;&gt;"",Scoring!$F$26)+IF(Data!$V57&lt;&gt;"",Scoring!$F$27)+IF(Data!$W57&lt;&gt;"",Scoring!$F$28)+IF(Data!$X57&lt;&gt;"",Scoring!$F$29)+IF(Data!$Y57&lt;&gt;"",Scoring!$F$30)+IF(Data!$Z57&lt;&gt;"",Scoring!$F$31)+IF(Data!$AA57&lt;&gt;"",Scoring!$F$32),"")</f>
        <v/>
      </c>
      <c r="AG57" s="105" t="str">
        <f>IF(AF57&lt;&gt;"",LOOKUP(AF57,Likelihoods!$A$7:$A$107,Likelihoods!D$7:D$107),"")</f>
        <v/>
      </c>
      <c r="AH57" s="108" t="str">
        <f>IF(AND(COUNTBLANK($B57:$E57)=3,COUNTBLANK($F57:$H57)=2,COUNTBLANK($I57:$J57)=1,COUNTBLANK($K57:$L57)=1,COUNTBLANK($M57:$N57)=1,COUNTBLANK($O57:$P57)=1,COUNTBLANK($Q57:$R57)=1,COUNTBLANK($S57:$T57)=1,COUNTBLANK($U57:$V57)=1,COUNTBLANK($W57:$AA57)=4),IF(Data!$B57&lt;&gt;"",Scoring!$G$7)+IF(Data!$C57&lt;&gt;"",Scoring!$G$8)+IF(Data!$D57&lt;&gt;"",Scoring!$G$9)+IF(Data!$E57&lt;&gt;"",Scoring!$G$10)+IF(Data!$F57&lt;&gt;"",Scoring!$G$11)+IF(Data!$G57&lt;&gt;"",Scoring!$G$12)+IF(Data!$H57&lt;&gt;"",Scoring!$G$13)+IF(Data!$I57&lt;&gt;"",Scoring!$G$14)+IF(Data!$J57&lt;&gt;"",Scoring!$G$15)+IF(Data!$K57&lt;&gt;"",Scoring!$G$16)+IF(Data!$L57&lt;&gt;"",Scoring!$G$17)+IF(Data!$M57&lt;&gt;"",Scoring!$G$18)+IF(Data!$N57&lt;&gt;"",Scoring!$G$19)+IF(Data!$O57&lt;&gt;"",Scoring!$G$20)+IF(Data!$P57&lt;&gt;"",Scoring!$G$21)+IF(Data!$Q57&lt;&gt;"",Scoring!$G$22)+IF(Data!$R57&lt;&gt;"",Scoring!$G$23)+IF(Data!$S57&lt;&gt;"",Scoring!$G$24)+IF(Data!T57&lt;&gt;"",Scoring!$G$25)+IF(Data!$U57&lt;&gt;"",Scoring!$G$26)+IF(Data!$V57&lt;&gt;"",Scoring!$G$27)+IF(Data!$W57&lt;&gt;"",Scoring!$G$28)+IF(Data!$X57&lt;&gt;"",Scoring!$G$29)+IF(Data!$Y57&lt;&gt;"",Scoring!$G$30)+IF(Data!$Z57&lt;&gt;"",Scoring!$G$31)+IF(Data!$AA57&lt;&gt;"",Scoring!$G$32),"")</f>
        <v/>
      </c>
      <c r="AI57" s="106" t="str">
        <f>IF(AH57&lt;&gt;"",LOOKUP(AH57,Likelihoods!$A$7:$A$107,Likelihoods!E$7:E$107),"")</f>
        <v/>
      </c>
      <c r="AJ57" s="104" t="str">
        <f>IF(AND(COUNTBLANK($B57:$E57)=3,COUNTBLANK($F57:$H57)=2,COUNTBLANK($I57:$J57)=1,COUNTBLANK($K57:$L57)=1,COUNTBLANK($M57:$N57)=1,COUNTBLANK($O57:$P57)=1,COUNTBLANK($Q57:$R57)=1,COUNTBLANK($S57:$T57)=1,COUNTBLANK($U57:$V57)=1,COUNTBLANK($W57:$AA57)=4),IF(Data!$B57&lt;&gt;"",Scoring!$H$7)+IF(Data!$C57&lt;&gt;"",Scoring!$H$8)+IF(Data!$D57&lt;&gt;"",Scoring!$H$9)+IF(Data!$E57&lt;&gt;"",Scoring!$H$10)+IF(Data!$F57&lt;&gt;"",Scoring!$H$11)+IF(Data!$G57&lt;&gt;"",Scoring!$H$12)+IF(Data!$H57&lt;&gt;"",Scoring!$H$13)+IF(Data!$I57&lt;&gt;"",Scoring!$H$14)+IF(Data!$J57&lt;&gt;"",Scoring!$H$15)+IF(Data!$K57&lt;&gt;"",Scoring!$H$16)+IF(Data!$L57&lt;&gt;"",Scoring!$H$17)+IF(Data!$M57&lt;&gt;"",Scoring!$H$18)+IF(Data!$N57&lt;&gt;"",Scoring!$H$19)+IF(Data!$O57&lt;&gt;"",Scoring!$H$20)+IF(Data!$P57&lt;&gt;"",Scoring!$H$21)+IF(Data!$Q57&lt;&gt;"",Scoring!$H$22)+IF(Data!$R57&lt;&gt;"",Scoring!$H$23)+IF(Data!$S57&lt;&gt;"",Scoring!$H$24)+IF(Data!T57&lt;&gt;"",Scoring!$H$25)+IF(Data!$U57&lt;&gt;"",Scoring!$H$26)+IF(Data!$V57&lt;&gt;"",Scoring!$H$27)+IF(Data!$W57&lt;&gt;"",Scoring!$H$28)+IF(Data!$X57&lt;&gt;"",Scoring!$H$29)+IF(Data!$Y57&lt;&gt;"",Scoring!$H$30)+IF(Data!$Z57&lt;&gt;"",Scoring!$H$31)+IF(Data!$AA57&lt;&gt;"",Scoring!$H$32),"")</f>
        <v/>
      </c>
      <c r="AK57" s="105" t="str">
        <f>IF(AJ57&lt;&gt;"",LOOKUP(AJ57,Likelihoods!$A$7:$A$107,Likelihoods!F$7:F$107),"")</f>
        <v/>
      </c>
      <c r="AL57" s="102" t="str">
        <f>IF(AND(COUNTBLANK($B57:$E57)=3,COUNTBLANK($F57:$H57)=2,COUNTBLANK($I57:$J57)=1,COUNTBLANK($K57:$L57)=1,COUNTBLANK($M57:$N57)=1,COUNTBLANK($O57:$P57)=1,COUNTBLANK($Q57:$R57)=1,COUNTBLANK($S57:$T57)=1,COUNTBLANK($U57:$V57)=1,COUNTBLANK($W57:$AA57)=4),IF(Data!$B57&lt;&gt;"",Scoring!$I$7)+IF(Data!$C57&lt;&gt;"",Scoring!$I$8)+IF(Data!$D57&lt;&gt;"",Scoring!$I$9)+IF(Data!$E57&lt;&gt;"",Scoring!$I$10)+IF(Data!$F57&lt;&gt;"",Scoring!$I$11)+IF(Data!$G57&lt;&gt;"",Scoring!$I$12)+IF(Data!$H57&lt;&gt;"",Scoring!$I$13)+IF(Data!$I57&lt;&gt;"",Scoring!$I$14)+IF(Data!$J57&lt;&gt;"",Scoring!$I$15)+IF(Data!$K57&lt;&gt;"",Scoring!$I$16)+IF(Data!$L57&lt;&gt;"",Scoring!$I$17)+IF(Data!$M57&lt;&gt;"",Scoring!$I$18)+IF(Data!$N57&lt;&gt;"",Scoring!$I$19)+IF(Data!$O57&lt;&gt;"",Scoring!$I$20)+IF(Data!$P57&lt;&gt;"",Scoring!$I$21)+IF(Data!$Q57&lt;&gt;"",Scoring!$I$22)+IF(Data!$R57&lt;&gt;"",Scoring!$I$23)+IF(Data!$S57&lt;&gt;"",Scoring!$I$24)+IF(Data!T57&lt;&gt;"",Scoring!$I$25)+IF(Data!$U57&lt;&gt;"",Scoring!$I$26)+IF(Data!$V57&lt;&gt;"",Scoring!$I$27)+IF(Data!$W57&lt;&gt;"",Scoring!$I$28)+IF(Data!$X57&lt;&gt;"",Scoring!$I$29)+IF(Data!$Y57&lt;&gt;"",Scoring!$I$30)+IF(Data!$Z57&lt;&gt;"",Scoring!$I$31)+IF(Data!$AA57&lt;&gt;"",Scoring!$I$32),"")</f>
        <v/>
      </c>
      <c r="AM57" s="107" t="str">
        <f>IF(AL57&lt;&gt;"",LOOKUP(AL57,Likelihoods!$A$7:$A$107,Likelihoods!G$7:G$107),"")</f>
        <v/>
      </c>
      <c r="AN57" s="281" t="str">
        <f>IF(AND(COUNTBLANK($B57:$E57)=3,COUNTBLANK($F57:$H57)=2,COUNTBLANK($I57:$J57)=1,COUNTBLANK($K57:$L57)=1,COUNTBLANK($M57:$N57)=1,COUNTBLANK($O57:$P57)=1,COUNTBLANK($Q57:$R57)=1,COUNTBLANK($S57:$T57)=1,COUNTBLANK($U57:$V57)=1,COUNTBLANK($W57:$AA57)=4),IF(Data!$B57&lt;&gt;"",Scoring!$J$7)+IF(Data!$C57&lt;&gt;"",Scoring!$J$8)+IF(Data!$D57&lt;&gt;"",Scoring!$J$9)+IF(Data!$E57&lt;&gt;"",Scoring!$J$10)+IF(Data!$F57&lt;&gt;"",Scoring!$J$11)+IF(Data!$G57&lt;&gt;"",Scoring!$J$12)+IF(Data!$H57&lt;&gt;"",Scoring!$J$13)+IF(Data!$I57&lt;&gt;"",Scoring!$J$14)+IF(Data!$J57&lt;&gt;"",Scoring!$J$15)+IF(Data!$K57&lt;&gt;"",Scoring!$J$16)+IF(Data!$L57&lt;&gt;"",Scoring!$J$17)+IF(Data!$M57&lt;&gt;"",Scoring!$J$18)+IF(Data!$N57&lt;&gt;"",Scoring!$J$19)+IF(Data!$O57&lt;&gt;"",Scoring!$J$20)+IF(Data!$P57&lt;&gt;"",Scoring!$J$21)+IF(Data!$Q57&lt;&gt;"",Scoring!$J$22)+IF(Data!$R57&lt;&gt;"",Scoring!$J$23)+IF(Data!$S57&lt;&gt;"",Scoring!$J$24)+IF(Data!AF57&lt;&gt;"",Scoring!$J$25)+IF(Data!$U57&lt;&gt;"",Scoring!$J$26)+IF(Data!$V57&lt;&gt;"",Scoring!$J$27)+IF(Data!$W57&lt;&gt;"",Scoring!$J$28)+IF(Data!$X57&lt;&gt;"",Scoring!$J$29)+IF(Data!$Y57&lt;&gt;"",Scoring!$J$30)+IF(Data!$Z57&lt;&gt;"",Scoring!$J$31)+IF(Data!$AA57&lt;&gt;"",Scoring!$J$32),"")</f>
        <v/>
      </c>
      <c r="AO57" s="276" t="str">
        <f>IF(AN57&lt;&gt;"",LOOKUP(AN57,Likelihoods!$A$7:$A$107,Likelihoods!H$7:H$107),"")</f>
        <v/>
      </c>
      <c r="AP57" s="264" t="str">
        <f>IF(AND(COUNTBLANK($B57:$E57)=3,COUNTBLANK($F57:$H57)=2,COUNTBLANK($I57:$J57)=1,COUNTBLANK($K57:$L57)=1,COUNTBLANK($M57:$N57)=1,COUNTBLANK($O57:$P57)=1,COUNTBLANK($Q57:$R57)=1,COUNTBLANK($S57:$T57)=1,COUNTBLANK($U57:$V57)=1,COUNTBLANK($W57:$AA57)=4),IF(Data!$B57&lt;&gt;"",Scoring!$K$7)+IF(Data!$C57&lt;&gt;"",Scoring!$K$8)+IF(Data!$D57&lt;&gt;"",Scoring!$K$9)+IF(Data!$E57&lt;&gt;"",Scoring!$K$10)+IF(Data!$F57&lt;&gt;"",Scoring!$K$11)+IF(Data!$G57&lt;&gt;"",Scoring!$K$12)+IF(Data!$H57&lt;&gt;"",Scoring!$K$13)+IF(Data!$I57&lt;&gt;"",Scoring!$K$14)+IF(Data!$J57&lt;&gt;"",Scoring!$K$15)+IF(Data!$K57&lt;&gt;"",Scoring!$K$16)+IF(Data!$L57&lt;&gt;"",Scoring!$K$17)+IF(Data!$M57&lt;&gt;"",Scoring!$K$18)+IF(Data!$N57&lt;&gt;"",Scoring!$K$19)+IF(Data!$O57&lt;&gt;"",Scoring!$K$20)+IF(Data!$P57&lt;&gt;"",Scoring!$K$21)+IF(Data!$Q57&lt;&gt;"",Scoring!$K$22)+IF(Data!$R57&lt;&gt;"",Scoring!$K$23)+IF(Data!$S57&lt;&gt;"",Scoring!$K$24)+IF(Data!AH57&lt;&gt;"",Scoring!$K$25)+IF(Data!$U57&lt;&gt;"",Scoring!$K$26)+IF(Data!$V57&lt;&gt;"",Scoring!$K$27)+IF(Data!$W57&lt;&gt;"",Scoring!$K$28)+IF(Data!$X57&lt;&gt;"",Scoring!$K$29)+IF(Data!$Y57&lt;&gt;"",Scoring!$K$30)+IF(Data!$Z57&lt;&gt;"",Scoring!$K$31)+IF(Data!$AA57&lt;&gt;"",Scoring!$K$32),"")</f>
        <v/>
      </c>
      <c r="AQ57" s="107" t="str">
        <f>IF(AP57&lt;&gt;"",LOOKUP(AP57,Likelihoods!$A$7:$A$107,Likelihoods!I$7:I$107),"")</f>
        <v/>
      </c>
      <c r="AR57" s="281" t="str">
        <f>IF(AND(COUNTBLANK($B57:$E57)=3,COUNTBLANK($F57:$H57)=2,COUNTBLANK($I57:$J57)=1,COUNTBLANK($K57:$L57)=1,COUNTBLANK($M57:$N57)=1,COUNTBLANK($O57:$P57)=1,COUNTBLANK($Q57:$R57)=1,COUNTBLANK($S57:$T57)=1,COUNTBLANK($U57:$V57)=1,COUNTBLANK($W57:$AA57)=4),IF(Data!$B57&lt;&gt;"",Scoring!$L$7)+IF(Data!$C57&lt;&gt;"",Scoring!$L$8)+IF(Data!$D57&lt;&gt;"",Scoring!$L$9)+IF(Data!$E57&lt;&gt;"",Scoring!$L$10)+IF(Data!$F57&lt;&gt;"",Scoring!$L$11)+IF(Data!$G57&lt;&gt;"",Scoring!$L$12)+IF(Data!$H57&lt;&gt;"",Scoring!$L$13)+IF(Data!$I57&lt;&gt;"",Scoring!$L$14)+IF(Data!$J57&lt;&gt;"",Scoring!$L$15)+IF(Data!$K57&lt;&gt;"",Scoring!$L$16)+IF(Data!$L57&lt;&gt;"",Scoring!$L$17)+IF(Data!$M57&lt;&gt;"",Scoring!$L$18)+IF(Data!$N57&lt;&gt;"",Scoring!$L$19)+IF(Data!$O57&lt;&gt;"",Scoring!$L$20)+IF(Data!$P57&lt;&gt;"",Scoring!$L$21)+IF(Data!$Q57&lt;&gt;"",Scoring!$L$22)+IF(Data!$R57&lt;&gt;"",Scoring!$L$23)+IF(Data!$S57&lt;&gt;"",Scoring!$L$24)+IF(Data!AJ57&lt;&gt;"",Scoring!$L$25)+IF(Data!$U57&lt;&gt;"",Scoring!$L$26)+IF(Data!$V57&lt;&gt;"",Scoring!$L$27)+IF(Data!$W57&lt;&gt;"",Scoring!$L$28)+IF(Data!$X57&lt;&gt;"",Scoring!$L$29)+IF(Data!$Y57&lt;&gt;"",Scoring!$L$30)+IF(Data!$Z57&lt;&gt;"",Scoring!$L$31)+IF(Data!$AA57&lt;&gt;"",Scoring!$L$32),"")</f>
        <v/>
      </c>
      <c r="AS57" s="105" t="str">
        <f>IF(AR57&lt;&gt;"",LOOKUP(AR57,Likelihoods!$A$7:$A$107,Likelihoods!J$7:J$107),"")</f>
        <v/>
      </c>
      <c r="AT57" s="108" t="str">
        <f>IF(AND(COUNTBLANK($B57:$E57)=3,COUNTBLANK($F57:$H57)=2,COUNTBLANK($I57:$J57)=1,COUNTBLANK($K57:$L57)=1,COUNTBLANK($M57:$N57)=1,COUNTBLANK($O57:$P57)=1,COUNTBLANK($Q57:$R57)=1,COUNTBLANK($S57:$T57)=1,COUNTBLANK($U57:$V57)=1,COUNTBLANK($W57:$AA57)=4),IF(Data!$B57&lt;&gt;"",Scoring!$M$7)+IF(Data!$C57&lt;&gt;"",Scoring!$M$8)+IF(Data!$D57&lt;&gt;"",Scoring!$M$9)+IF(Data!$E57&lt;&gt;"",Scoring!$M$10)+IF(Data!$F57&lt;&gt;"",Scoring!$M$11)+IF(Data!$G57&lt;&gt;"",Scoring!$M$12)+IF(Data!$H57&lt;&gt;"",Scoring!$M$13)+IF(Data!$I57&lt;&gt;"",Scoring!$M$14)+IF(Data!$J57&lt;&gt;"",Scoring!$M$15)+IF(Data!$K57&lt;&gt;"",Scoring!$M$16)+IF(Data!$L57&lt;&gt;"",Scoring!$M$17)+IF(Data!$M57&lt;&gt;"",Scoring!$M$18)+IF(Data!$N57&lt;&gt;"",Scoring!$M$19)+IF(Data!$O57&lt;&gt;"",Scoring!$M$20)+IF(Data!$P57&lt;&gt;"",Scoring!$M$21)+IF(Data!$Q57&lt;&gt;"",Scoring!$M$22)+IF(Data!$R57&lt;&gt;"",Scoring!$M$23)+IF(Data!$S57&lt;&gt;"",Scoring!$M$24)+IF(Data!T57&lt;&gt;"",Scoring!$M$25)+IF(Data!$U57&lt;&gt;"",Scoring!$M$26)+IF(Data!$V57&lt;&gt;"",Scoring!$M$27)+IF(Data!$W57&lt;&gt;"",Scoring!$M$28)+IF(Data!$X57&lt;&gt;"",Scoring!$M$29)+IF(Data!$Y57&lt;&gt;"",Scoring!$M$30)+IF(Data!$Z57&lt;&gt;"",Scoring!$M$31)+IF(Data!$AA57&lt;&gt;"",Scoring!$M$32),"")</f>
        <v/>
      </c>
      <c r="AU57" s="105" t="str">
        <f>IF(AT57&lt;&gt;"",LOOKUP(AT57,Likelihoods!$A$7:$A$107,Likelihoods!K$7:K$107),"")</f>
        <v/>
      </c>
      <c r="AV57" s="108" t="str">
        <f>IF(AND(COUNTBLANK($B57:$E57)=3,COUNTBLANK($F57:$H57)=2,COUNTBLANK($I57:$J57)=1,COUNTBLANK($K57:$L57)=1,COUNTBLANK($M57:$N57)=1,COUNTBLANK($O57:$P57)=1,COUNTBLANK($Q57:$R57)=1,COUNTBLANK($S57:$T57)=1,COUNTBLANK($U57:$V57)=1,COUNTBLANK($W57:$AA57)=4),IF(Data!$B57&lt;&gt;"",Scoring!$N$7)+IF(Data!$C57&lt;&gt;"",Scoring!$N$8)+IF(Data!$D57&lt;&gt;"",Scoring!$N$9)+IF(Data!$E57&lt;&gt;"",Scoring!$N$10)+IF(Data!$F57&lt;&gt;"",Scoring!$N$11)+IF(Data!$G57&lt;&gt;"",Scoring!$N$12)+IF(Data!$H57&lt;&gt;"",Scoring!$N$13)+IF(Data!$I57&lt;&gt;"",Scoring!$N$14)+IF(Data!$J57&lt;&gt;"",Scoring!$N$15)+IF(Data!$K57&lt;&gt;"",Scoring!$N$16)+IF(Data!$L57&lt;&gt;"",Scoring!$N$17)+IF(Data!$M57&lt;&gt;"",Scoring!$N$18)+IF(Data!$N57&lt;&gt;"",Scoring!$N$19)+IF(Data!$O57&lt;&gt;"",Scoring!$N$20)+IF(Data!$P57&lt;&gt;"",Scoring!$N$21)+IF(Data!$Q57&lt;&gt;"",Scoring!$N$22)+IF(Data!$R57&lt;&gt;"",Scoring!$N$23)+IF(Data!$S57&lt;&gt;"",Scoring!$N$24)+IF(Data!T57&lt;&gt;"",Scoring!$N$25)+IF(Data!$U57&lt;&gt;"",Scoring!$N$26)+IF(Data!$V57&lt;&gt;"",Scoring!$N$27)+IF(Data!$W57&lt;&gt;"",Scoring!$N$28)+IF(Data!$X57&lt;&gt;"",Scoring!$N$29)+IF(Data!$Y57&lt;&gt;"",Scoring!$N$30)+IF(Data!$Z57&lt;&gt;"",Scoring!$N$31)+IF(Data!$AA57&lt;&gt;"",Scoring!$N$32),"")</f>
        <v/>
      </c>
      <c r="AW57" s="106" t="str">
        <f>IF(AV57&lt;&gt;"",LOOKUP(AV57,Likelihoods!$A$7:$A$107,Likelihoods!L$7:L$107),"")</f>
        <v/>
      </c>
      <c r="AX57" s="104" t="str">
        <f>IF(AND(COUNTBLANK($B57:$E57)=3,COUNTBLANK($F57:$H57)=2,COUNTBLANK($I57:$J57)=1,COUNTBLANK($K57:$L57)=1,COUNTBLANK($M57:$N57)=1,COUNTBLANK($O57:$P57)=1,COUNTBLANK($Q57:$R57)=1,COUNTBLANK($S57:$T57)=1,COUNTBLANK($U57:$V57)=1,COUNTBLANK($W57:$AA57)=4),IF(Data!$B57&lt;&gt;"",Scoring!$O$7)+IF(Data!$C57&lt;&gt;"",Scoring!$O$8)+IF(Data!$D57&lt;&gt;"",Scoring!$O$9)+IF(Data!$E57&lt;&gt;"",Scoring!$O$10)+IF(Data!$F57&lt;&gt;"",Scoring!$O$11)+IF(Data!$G57&lt;&gt;"",Scoring!$O$12)+IF(Data!$H57&lt;&gt;"",Scoring!$O$13)+IF(Data!$I57&lt;&gt;"",Scoring!$O$14)+IF(Data!$J57&lt;&gt;"",Scoring!$O$15)+IF(Data!$K57&lt;&gt;"",Scoring!$O$16)+IF(Data!$L57&lt;&gt;"",Scoring!$O$17)+IF(Data!$M57&lt;&gt;"",Scoring!$O$18)+IF(Data!$N57&lt;&gt;"",Scoring!$O$19)+IF(Data!$O57&lt;&gt;"",Scoring!$O$20)+IF(Data!$P57&lt;&gt;"",Scoring!$O$21)+IF(Data!$Q57&lt;&gt;"",Scoring!$O$22)+IF(Data!$R57&lt;&gt;"",Scoring!$O$23)+IF(Data!$S57&lt;&gt;"",Scoring!$O$24)+IF(Data!T57&lt;&gt;"",Scoring!$O$25)+IF(Data!$U57&lt;&gt;"",Scoring!$O$26)+IF(Data!$V57&lt;&gt;"",Scoring!$O$27)+IF(Data!$W57&lt;&gt;"",Scoring!$O$28)+IF(Data!$X57&lt;&gt;"",Scoring!$O$29)+IF(Data!$Y57&lt;&gt;"",Scoring!$O$30)+IF(Data!$Z57&lt;&gt;"",Scoring!$O$31)+IF(Data!$AA57&lt;&gt;"",Scoring!$O$32),"")</f>
        <v/>
      </c>
      <c r="AY57" s="107" t="str">
        <f>IF(AX57&lt;&gt;"",LOOKUP(AX57,Likelihoods!$A$7:$A$107,Likelihoods!M$7:M$107),"")</f>
        <v/>
      </c>
      <c r="AZ57" s="108" t="str">
        <f>IF(AND(COUNTBLANK($B57:$E57)=3,COUNTBLANK($F57:$H57)=2,COUNTBLANK($I57:$J57)=1,COUNTBLANK($K57:$L57)=1,COUNTBLANK($M57:$N57)=1,COUNTBLANK($O57:$P57)=1,COUNTBLANK($Q57:$R57)=1,COUNTBLANK($S57:$T57)=1,COUNTBLANK($U57:$V57)=1,COUNTBLANK($W57:$AA57)=4),IF(Data!$B57&lt;&gt;"",Scoring!$P$7)+IF(Data!$C57&lt;&gt;"",Scoring!$P$8)+IF(Data!$D57&lt;&gt;"",Scoring!$P$9)+IF(Data!$E57&lt;&gt;"",Scoring!$P$10)+IF(Data!$F57&lt;&gt;"",Scoring!$P$11)+IF(Data!$G57&lt;&gt;"",Scoring!$P$12)+IF(Data!$H57&lt;&gt;"",Scoring!$P$13)+IF(Data!$I57&lt;&gt;"",Scoring!$P$14)+IF(Data!$J57&lt;&gt;"",Scoring!$P$15)+IF(Data!$K57&lt;&gt;"",Scoring!$P$16)+IF(Data!$L57&lt;&gt;"",Scoring!$P$17)+IF(Data!$M57&lt;&gt;"",Scoring!$P$18)+IF(Data!$N57&lt;&gt;"",Scoring!$P$19)+IF(Data!$O57&lt;&gt;"",Scoring!$P$20)+IF(Data!$P57&lt;&gt;"",Scoring!$P$21)+IF(Data!$Q57&lt;&gt;"",Scoring!$P$22)+IF(Data!$R57&lt;&gt;"",Scoring!$P$23)+IF(Data!$S57&lt;&gt;"",Scoring!$P$24)+IF(Data!T57&lt;&gt;"",Scoring!$P$25)+IF(Data!$U57&lt;&gt;"",Scoring!$P$26)+IF(Data!$V57&lt;&gt;"",Scoring!$P$27)+IF(Data!$W57&lt;&gt;"",Scoring!$P$28)+IF(Data!$X57&lt;&gt;"",Scoring!$P$29)+IF(Data!$Y57&lt;&gt;"",Scoring!$P$30)+IF(Data!$Z57&lt;&gt;"",Scoring!$P$31)+IF(Data!$AA57&lt;&gt;"",Scoring!$P$32),"")</f>
        <v/>
      </c>
      <c r="BA57" s="105" t="str">
        <f>IF(AZ57&lt;&gt;"",LOOKUP(AZ57,Likelihoods!$A$7:$A$107,Likelihoods!N$7:N$107),"")</f>
        <v/>
      </c>
      <c r="BB57" s="102" t="str">
        <f>IF(AND(COUNTBLANK($B57:$E57)=3,COUNTBLANK($F57:$H57)=2,COUNTBLANK($I57:$J57)=1,COUNTBLANK($K57:$L57)=1,COUNTBLANK($M57:$N57)=1,COUNTBLANK($O57:$P57)=1,COUNTBLANK($Q57:$R57)=1,COUNTBLANK($S57:$T57)=1,COUNTBLANK($U57:$V57)=1,COUNTBLANK($W57:$AA57)=4),IF(Data!$B57&lt;&gt;"",Scoring!$Q$7)+IF(Data!$C57&lt;&gt;"",Scoring!$Q$8)+IF(Data!$D57&lt;&gt;"",Scoring!$Q$9)+IF(Data!$E57&lt;&gt;"",Scoring!$Q$10)+IF(Data!$F57&lt;&gt;"",Scoring!$Q$11)+IF(Data!$G57&lt;&gt;"",Scoring!$Q$12)+IF(Data!$H57&lt;&gt;"",Scoring!$Q$13)+IF(Data!$I57&lt;&gt;"",Scoring!$Q$14)+IF(Data!$J57&lt;&gt;"",Scoring!$Q$15)+IF(Data!$K57&lt;&gt;"",Scoring!$Q$16)+IF(Data!$L57&lt;&gt;"",Scoring!$Q$17)+IF(Data!$M57&lt;&gt;"",Scoring!$Q$18)+IF(Data!$N57&lt;&gt;"",Scoring!$Q$19)+IF(Data!$O57&lt;&gt;"",Scoring!$Q$20)+IF(Data!$P57&lt;&gt;"",Scoring!$Q$21)+IF(Data!$Q57&lt;&gt;"",Scoring!$Q$22)+IF(Data!$R57&lt;&gt;"",Scoring!$Q$23)+IF(Data!$S57&lt;&gt;"",Scoring!$Q$24)+IF(Data!T57&lt;&gt;"",Scoring!$Q$25)+IF(Data!$U57&lt;&gt;"",Scoring!$Q$26)+IF(Data!$V57&lt;&gt;"",Scoring!$Q$27)+IF(Data!$W57&lt;&gt;"",Scoring!$Q$28)+IF(Data!$X57&lt;&gt;"",Scoring!$Q$29)+IF(Data!$Y57&lt;&gt;"",Scoring!$Q$30)+IF(Data!$Z57&lt;&gt;"",Scoring!$Q$31)+IF(Data!$AA57&lt;&gt;"",Scoring!$Q$32),"")</f>
        <v/>
      </c>
      <c r="BC57" s="107" t="str">
        <f>IF(BB57&lt;&gt;"",LOOKUP(BB57,Likelihoods!$A$7:$A$107,Likelihoods!O$7:O$107),"")</f>
        <v/>
      </c>
      <c r="BD57" s="104" t="str">
        <f>IF(AND(COUNTBLANK($B57:$E57)=3,COUNTBLANK($F57:$H57)=2,COUNTBLANK($I57:$J57)=1,COUNTBLANK($K57:$L57)=1,COUNTBLANK($M57:$N57)=1,COUNTBLANK($O57:$P57)=1,COUNTBLANK($Q57:$R57)=1,COUNTBLANK($S57:$T57)=1,COUNTBLANK($U57:$V57)=1,COUNTBLANK($W57:$AA57)=4),IF(Data!$B57&lt;&gt;"",Scoring!$R$7)+IF(Data!$C57&lt;&gt;"",Scoring!$R$8)+IF(Data!$D57&lt;&gt;"",Scoring!$R$9)+IF(Data!$E57&lt;&gt;"",Scoring!$R$10)+IF(Data!$F57&lt;&gt;"",Scoring!$R$11)+IF(Data!$G57&lt;&gt;"",Scoring!$R$12)+IF(Data!$H57&lt;&gt;"",Scoring!$R$13)+IF(Data!$I57&lt;&gt;"",Scoring!$R$14)+IF(Data!$J57&lt;&gt;"",Scoring!$R$15)+IF(Data!$K57&lt;&gt;"",Scoring!$R$16)+IF(Data!$L57&lt;&gt;"",Scoring!$R$17)+IF(Data!$M57&lt;&gt;"",Scoring!$R$18)+IF(Data!$N57&lt;&gt;"",Scoring!$R$19)+IF(Data!$O57&lt;&gt;"",Scoring!$R$20)+IF(Data!$P57&lt;&gt;"",Scoring!$R$21)+IF(Data!$Q57&lt;&gt;"",Scoring!$R$22)+IF(Data!$R57&lt;&gt;"",Scoring!$R$23)+IF(Data!$S57&lt;&gt;"",Scoring!$R$24)+IF(Data!T57&lt;&gt;"",Scoring!$R$25)+IF(Data!$U57&lt;&gt;"",Scoring!$R$26)+IF(Data!$V57&lt;&gt;"",Scoring!$R$27)+IF(Data!$W57&lt;&gt;"",Scoring!$R$28)+IF(Data!$X57&lt;&gt;"",Scoring!$R$29)+IF(Data!$Y57&lt;&gt;"",Scoring!$R$30)+IF(Data!$Z57&lt;&gt;"",Scoring!$R$31)+IF(Data!$AA57&lt;&gt;"",Scoring!$R$32),"")</f>
        <v/>
      </c>
      <c r="BE57" s="105" t="str">
        <f>IF(BD57&lt;&gt;"",LOOKUP(BD57,Likelihoods!$A$7:$A$107,Likelihoods!P$7:P$107),"")</f>
        <v/>
      </c>
      <c r="BF57" s="102" t="str">
        <f>IF(AND(COUNTBLANK($B57:$E57)=3,COUNTBLANK($F57:$H57)=2,COUNTBLANK($I57:$J57)=1,COUNTBLANK($K57:$L57)=1,COUNTBLANK($M57:$N57)=1,COUNTBLANK($O57:$P57)=1,COUNTBLANK($Q57:$R57)=1,COUNTBLANK($S57:$T57)=1,COUNTBLANK($U57:$V57)=1,COUNTBLANK($W57:$AA57)=4),IF(Data!$B57&lt;&gt;"",Scoring!$S$7)+IF(Data!$C57&lt;&gt;"",Scoring!$S$8)+IF(Data!$D57&lt;&gt;"",Scoring!$S$9)+IF(Data!$E57&lt;&gt;"",Scoring!$S$10)+IF(Data!$F57&lt;&gt;"",Scoring!$S$11)+IF(Data!$G57&lt;&gt;"",Scoring!$S$12)+IF(Data!$H57&lt;&gt;"",Scoring!$S$13)+IF(Data!$I57&lt;&gt;"",Scoring!$S$14)+IF(Data!$J57&lt;&gt;"",Scoring!$S$15)+IF(Data!$K57&lt;&gt;"",Scoring!$S$16)+IF(Data!$L57&lt;&gt;"",Scoring!$S$17)+IF(Data!$M57&lt;&gt;"",Scoring!$S$18)+IF(Data!$N57&lt;&gt;"",Scoring!$S$19)+IF(Data!$O57&lt;&gt;"",Scoring!$S$20)+IF(Data!$P57&lt;&gt;"",Scoring!$S$21)+IF(Data!$Q57&lt;&gt;"",Scoring!$S$22)+IF(Data!$R57&lt;&gt;"",Scoring!$S$23)+IF(Data!$S57&lt;&gt;"",Scoring!$S$24)+IF(Data!T57&lt;&gt;"",Scoring!$S$25)+IF(Data!$U57&lt;&gt;"",Scoring!$S$26)+IF(Data!$V57&lt;&gt;"",Scoring!$S$27)+IF(Data!$W57&lt;&gt;"",Scoring!$S$28)+IF(Data!$X57&lt;&gt;"",Scoring!$S$29)+IF(Data!$Y57&lt;&gt;"",Scoring!$S$30)+IF(Data!$Z57&lt;&gt;"",Scoring!$S$31)+IF(Data!$AA57&lt;&gt;"",Scoring!$S$32),"")</f>
        <v/>
      </c>
      <c r="BG57" s="107" t="str">
        <f>IF(BF57&lt;&gt;"",LOOKUP(BF57,Likelihoods!$A$7:$A$107,Likelihoods!Q$7:Q$107),"")</f>
        <v/>
      </c>
      <c r="BH57" s="108" t="str">
        <f>IF(AND(COUNTBLANK($B57:$E57)=3,COUNTBLANK($F57:$H57)=2,COUNTBLANK($I57:$J57)=1,COUNTBLANK($K57:$L57)=1,COUNTBLANK($M57:$N57)=1,COUNTBLANK($O57:$P57)=1,COUNTBLANK($Q57:$R57)=1,COUNTBLANK($S57:$T57)=1,COUNTBLANK($U57:$V57)=1,COUNTBLANK($W57:$AA57)=4),IF(Data!$B57&lt;&gt;"",Scoring!$T$7)+IF(Data!$C57&lt;&gt;"",Scoring!$T$8)+IF(Data!$D57&lt;&gt;"",Scoring!$T$9)+IF(Data!$E57&lt;&gt;"",Scoring!$T$10)+IF(Data!$F57&lt;&gt;"",Scoring!$T$11)+IF(Data!$G57&lt;&gt;"",Scoring!$T$12)+IF(Data!$H57&lt;&gt;"",Scoring!$T$13)+IF(Data!$I57&lt;&gt;"",Scoring!$T$14)+IF(Data!$J57&lt;&gt;"",Scoring!$T$15)+IF(Data!$K57&lt;&gt;"",Scoring!$T$16)+IF(Data!$L57&lt;&gt;"",Scoring!$T$17)+IF(Data!$M57&lt;&gt;"",Scoring!$T$18)+IF(Data!$N57&lt;&gt;"",Scoring!$T$19)+IF(Data!$O57&lt;&gt;"",Scoring!$T$20)+IF(Data!$P57&lt;&gt;"",Scoring!$T$21)+IF(Data!$Q57&lt;&gt;"",Scoring!$T$22)+IF(Data!$R57&lt;&gt;"",Scoring!$T$23)+IF(Data!$S57&lt;&gt;"",Scoring!$T$24)+IF(Data!T57&lt;&gt;"",Scoring!$T$25)+IF(Data!$U57&lt;&gt;"",Scoring!$T$26)+IF(Data!$V57&lt;&gt;"",Scoring!$T$27)+IF(Data!$W57&lt;&gt;"",Scoring!$T$28)+IF(Data!$X57&lt;&gt;"",Scoring!$T$29)+IF(Data!$Y57&lt;&gt;"",Scoring!$T$30)+IF(Data!$Z57&lt;&gt;"",Scoring!$T$31)+IF(Data!$AA57&lt;&gt;"",Scoring!$T$32),"")</f>
        <v/>
      </c>
      <c r="BI57" s="105" t="str">
        <f>IF(BH57&lt;&gt;"",LOOKUP(BH57,Likelihoods!$A$7:$A$107,Likelihoods!R$7:R$107),"")</f>
        <v/>
      </c>
      <c r="BJ57" s="108" t="str">
        <f>IF(AND(COUNTBLANK($B57:$E57)=3,COUNTBLANK($F57:$H57)=2,COUNTBLANK($I57:$J57)=1,COUNTBLANK($K57:$L57)=1,COUNTBLANK($M57:$N57)=1,COUNTBLANK($O57:$P57)=1,COUNTBLANK($Q57:$R57)=1,COUNTBLANK($S57:$T57)=1,COUNTBLANK($U57:$V57)=1,COUNTBLANK($W57:$AA57)=4),IF(Data!$B57&lt;&gt;"",Scoring!$U$7)+IF(Data!$C57&lt;&gt;"",Scoring!$U$8)+IF(Data!$D57&lt;&gt;"",Scoring!$U$9)+IF(Data!$E57&lt;&gt;"",Scoring!$U$10)+IF(Data!$F57&lt;&gt;"",Scoring!$U$11)+IF(Data!$G57&lt;&gt;"",Scoring!$U$12)+IF(Data!$H57&lt;&gt;"",Scoring!$U$13)+IF(Data!$I57&lt;&gt;"",Scoring!$U$14)+IF(Data!$J57&lt;&gt;"",Scoring!$U$15)+IF(Data!$K57&lt;&gt;"",Scoring!$U$16)+IF(Data!$L57&lt;&gt;"",Scoring!$U$17)+IF(Data!$M57&lt;&gt;"",Scoring!$U$18)+IF(Data!$N57&lt;&gt;"",Scoring!$U$19)+IF(Data!$O57&lt;&gt;"",Scoring!$U$20)+IF(Data!$P57&lt;&gt;"",Scoring!$U$21)+IF(Data!$Q57&lt;&gt;"",Scoring!$U$22)+IF(Data!$R57&lt;&gt;"",Scoring!$U$23)+IF(Data!$S57&lt;&gt;"",Scoring!$U$24)+IF(Data!T57&lt;&gt;"",Scoring!$U$25)+IF(Data!$U57&lt;&gt;"",Scoring!$U$26)+IF(Data!$V57&lt;&gt;"",Scoring!$U$27)+IF(Data!$W57&lt;&gt;"",Scoring!$U$28)+IF(Data!$X57&lt;&gt;"",Scoring!$U$29)+IF(Data!$Y57&lt;&gt;"",Scoring!$U$30)+IF(Data!$Z57&lt;&gt;"",Scoring!$U$31)+IF(Data!$AA57&lt;&gt;"",Scoring!$U$32),"")</f>
        <v/>
      </c>
      <c r="BK57" s="106" t="str">
        <f>IF(BJ57&lt;&gt;"",LOOKUP(BJ57,Likelihoods!$A$7:$A$107,Likelihoods!S$7:S$107),"")</f>
        <v/>
      </c>
      <c r="BL57" s="8"/>
      <c r="BM57" s="8"/>
      <c r="BN57" s="8"/>
      <c r="BO57" s="8"/>
      <c r="BP57" s="8"/>
      <c r="BQ57" s="8"/>
      <c r="BR57" s="8"/>
      <c r="BS57" s="8"/>
      <c r="BT57" s="8"/>
      <c r="BU57" s="8"/>
      <c r="BV57" s="8"/>
      <c r="BW57" s="8"/>
      <c r="BX57" s="8"/>
      <c r="BY57" s="8"/>
    </row>
    <row r="58" spans="1:77" ht="14.25" x14ac:dyDescent="0.2">
      <c r="A58" s="68"/>
      <c r="B58" s="101"/>
      <c r="C58" s="102"/>
      <c r="D58" s="102"/>
      <c r="E58" s="102"/>
      <c r="F58" s="101"/>
      <c r="G58" s="102"/>
      <c r="H58" s="103"/>
      <c r="I58" s="102"/>
      <c r="J58" s="102"/>
      <c r="K58" s="101"/>
      <c r="L58" s="103"/>
      <c r="M58" s="102"/>
      <c r="N58" s="103"/>
      <c r="O58" s="101"/>
      <c r="P58" s="103"/>
      <c r="Q58" s="102"/>
      <c r="R58" s="102"/>
      <c r="S58" s="101"/>
      <c r="T58" s="103"/>
      <c r="U58" s="101"/>
      <c r="V58" s="103"/>
      <c r="W58" s="102"/>
      <c r="X58" s="102"/>
      <c r="Y58" s="102"/>
      <c r="Z58" s="102"/>
      <c r="AA58" s="102"/>
      <c r="AB58" s="104" t="str">
        <f>IF(AND(COUNTBLANK($B58:$E58)=3,COUNTBLANK($F58:$H58)=2,COUNTBLANK($I58:$J58)=1,COUNTBLANK($K58:$L58)=1,COUNTBLANK($M58:$N58)=1,COUNTBLANK($O58:$P58)=1,COUNTBLANK($Q58:$R58)=1,COUNTBLANK($S58:$T58)=1,COUNTBLANK($U58:$V58)=1,COUNTBLANK($W58:$AA58)=4),IF(Data!$B58&lt;&gt;"",Scoring!$D$7)+IF(Data!$C58&lt;&gt;"",Scoring!$D$8)+IF(Data!$D58&lt;&gt;"",Scoring!$D$9)+IF(Data!$E58&lt;&gt;"",Scoring!$D$10)+IF(Data!$F58&lt;&gt;"",Scoring!$D$11)+IF(Data!$G58&lt;&gt;"",Scoring!$D$12)+IF(Data!$H58&lt;&gt;"",Scoring!$D$13)+IF(Data!$I58&lt;&gt;"",Scoring!$D$14)+IF(Data!$J58&lt;&gt;"",Scoring!$D$15)+IF(Data!$K58&lt;&gt;"",Scoring!$D$16)+IF(Data!$L58&lt;&gt;"",Scoring!$D$17)+IF(Data!$M58&lt;&gt;"",Scoring!$D$18)+IF(Data!$N58&lt;&gt;"",Scoring!$D$19)+IF(Data!$O58&lt;&gt;"",Scoring!$D$20)+IF(Data!$P58&lt;&gt;"",Scoring!$D$21)+IF(Data!$Q58&lt;&gt;"",Scoring!$D$22)+IF(Data!$R58&lt;&gt;"",Scoring!$D$23)+IF(Data!$S58&lt;&gt;"",Scoring!$D$24)+IF(Data!T58&lt;&gt;"",Scoring!$D$25)+IF(Data!$U58&lt;&gt;"",Scoring!$D$26)+IF(Data!$V58&lt;&gt;"",Scoring!$D$27)+IF(Data!$W58&lt;&gt;"",Scoring!$D$28)+IF(Data!$X58&lt;&gt;"",Scoring!$D$29)+IF(Data!$Y58&lt;&gt;"",Scoring!$D$30)+IF(Data!$Z58&lt;&gt;"",Scoring!$D$31)+IF(Data!$AA58&lt;&gt;"",Scoring!$D$32),"")</f>
        <v/>
      </c>
      <c r="AC58" s="105" t="str">
        <f>IF(AB58&lt;&gt;"",LOOKUP(AB58,Likelihoods!$A$7:$A$107,Likelihoods!B$7:B$107),"")</f>
        <v/>
      </c>
      <c r="AD58" s="264" t="str">
        <f>IF(AND(COUNTBLANK($B58:$E58)=3,COUNTBLANK($F58:$H58)=2,COUNTBLANK($I58:$J58)=1,COUNTBLANK($K58:$L58)=1,COUNTBLANK($M58:$N58)=1,COUNTBLANK($O58:$P58)=1,COUNTBLANK($Q58:$R58)=1,COUNTBLANK($S58:$T58)=1,COUNTBLANK($U58:$V58)=1,COUNTBLANK($W58:$AA58)=4),IF(Data!$B58&lt;&gt;"",Scoring!$E$7)+IF(Data!$C58&lt;&gt;"",Scoring!$E$8)+IF(Data!$D58&lt;&gt;"",Scoring!$E$9)+IF(Data!$E58&lt;&gt;"",Scoring!$E$10)+IF(Data!$F58&lt;&gt;"",Scoring!$E$11)+IF(Data!$G58&lt;&gt;"",Scoring!$E$12)+IF(Data!$H58&lt;&gt;"",Scoring!$E$13)+IF(Data!$I58&lt;&gt;"",Scoring!$E$14)+IF(Data!$J58&lt;&gt;"",Scoring!$E$15)+IF(Data!$K58&lt;&gt;"",Scoring!$E$16)+IF(Data!$L58&lt;&gt;"",Scoring!$E$17)+IF(Data!$M58&lt;&gt;"",Scoring!$E$18)+IF(Data!$N58&lt;&gt;"",Scoring!$E$19)+IF(Data!$O58&lt;&gt;"",Scoring!$E$20)+IF(Data!$P58&lt;&gt;"",Scoring!$E$21)+IF(Data!$Q58&lt;&gt;"",Scoring!$E$22)+IF(Data!$R58&lt;&gt;"",Scoring!$E$23)+IF(Data!$S58&lt;&gt;"",Scoring!$E$24)+IF(Data!V58&lt;&gt;"",Scoring!$E$25)+IF(Data!$U58&lt;&gt;"",Scoring!$E$26)+IF(Data!$V58&lt;&gt;"",Scoring!$E$27)+IF(Data!$W58&lt;&gt;"",Scoring!$E$28)+IF(Data!$X58&lt;&gt;"",Scoring!$E$29)+IF(Data!$Y58&lt;&gt;"",Scoring!$E$30)+IF(Data!$Z58&lt;&gt;"",Scoring!$E$31)+IF(Data!$AA58&lt;&gt;"",Scoring!$E$32),"")</f>
        <v/>
      </c>
      <c r="AE58" s="107" t="str">
        <f>IF(AD58&lt;&gt;"",LOOKUP(AD58,Likelihoods!$A$7:$A$107,Likelihoods!C$7:C$107),"")</f>
        <v/>
      </c>
      <c r="AF58" s="108" t="str">
        <f>IF(AND(COUNTBLANK($B58:$E58)=3,COUNTBLANK($F58:$H58)=2,COUNTBLANK($I58:$J58)=1,COUNTBLANK($K58:$L58)=1,COUNTBLANK($M58:$N58)=1,COUNTBLANK($O58:$P58)=1,COUNTBLANK($Q58:$R58)=1,COUNTBLANK($S58:$T58)=1,COUNTBLANK($U58:$V58)=1,COUNTBLANK($W58:$AA58)=4),IF(Data!$B58&lt;&gt;"",Scoring!$F$7)+IF(Data!$C58&lt;&gt;"",Scoring!$F$8)+IF(Data!$D58&lt;&gt;"",Scoring!$F$9)+IF(Data!$E58&lt;&gt;"",Scoring!$F$10)+IF(Data!$F58&lt;&gt;"",Scoring!$F$11)+IF(Data!$G58&lt;&gt;"",Scoring!$F$12)+IF(Data!$H58&lt;&gt;"",Scoring!$F$13)+IF(Data!$I58&lt;&gt;"",Scoring!$F$14)+IF(Data!$J58&lt;&gt;"",Scoring!$F$15)+IF(Data!$K58&lt;&gt;"",Scoring!$F$16)+IF(Data!$L58&lt;&gt;"",Scoring!$F$17)+IF(Data!$M58&lt;&gt;"",Scoring!$F$18)+IF(Data!$N58&lt;&gt;"",Scoring!$F$19)+IF(Data!$O58&lt;&gt;"",Scoring!$F$20)+IF(Data!$P58&lt;&gt;"",Scoring!$F$21)+IF(Data!$Q58&lt;&gt;"",Scoring!$F$22)+IF(Data!$R58&lt;&gt;"",Scoring!$F$23)+IF(Data!$S58&lt;&gt;"",Scoring!$F$24)+IF(Data!T58&lt;&gt;"",Scoring!$F$25)+IF(Data!$U58&lt;&gt;"",Scoring!$F$26)+IF(Data!$V58&lt;&gt;"",Scoring!$F$27)+IF(Data!$W58&lt;&gt;"",Scoring!$F$28)+IF(Data!$X58&lt;&gt;"",Scoring!$F$29)+IF(Data!$Y58&lt;&gt;"",Scoring!$F$30)+IF(Data!$Z58&lt;&gt;"",Scoring!$F$31)+IF(Data!$AA58&lt;&gt;"",Scoring!$F$32),"")</f>
        <v/>
      </c>
      <c r="AG58" s="105" t="str">
        <f>IF(AF58&lt;&gt;"",LOOKUP(AF58,Likelihoods!$A$7:$A$107,Likelihoods!D$7:D$107),"")</f>
        <v/>
      </c>
      <c r="AH58" s="108" t="str">
        <f>IF(AND(COUNTBLANK($B58:$E58)=3,COUNTBLANK($F58:$H58)=2,COUNTBLANK($I58:$J58)=1,COUNTBLANK($K58:$L58)=1,COUNTBLANK($M58:$N58)=1,COUNTBLANK($O58:$P58)=1,COUNTBLANK($Q58:$R58)=1,COUNTBLANK($S58:$T58)=1,COUNTBLANK($U58:$V58)=1,COUNTBLANK($W58:$AA58)=4),IF(Data!$B58&lt;&gt;"",Scoring!$G$7)+IF(Data!$C58&lt;&gt;"",Scoring!$G$8)+IF(Data!$D58&lt;&gt;"",Scoring!$G$9)+IF(Data!$E58&lt;&gt;"",Scoring!$G$10)+IF(Data!$F58&lt;&gt;"",Scoring!$G$11)+IF(Data!$G58&lt;&gt;"",Scoring!$G$12)+IF(Data!$H58&lt;&gt;"",Scoring!$G$13)+IF(Data!$I58&lt;&gt;"",Scoring!$G$14)+IF(Data!$J58&lt;&gt;"",Scoring!$G$15)+IF(Data!$K58&lt;&gt;"",Scoring!$G$16)+IF(Data!$L58&lt;&gt;"",Scoring!$G$17)+IF(Data!$M58&lt;&gt;"",Scoring!$G$18)+IF(Data!$N58&lt;&gt;"",Scoring!$G$19)+IF(Data!$O58&lt;&gt;"",Scoring!$G$20)+IF(Data!$P58&lt;&gt;"",Scoring!$G$21)+IF(Data!$Q58&lt;&gt;"",Scoring!$G$22)+IF(Data!$R58&lt;&gt;"",Scoring!$G$23)+IF(Data!$S58&lt;&gt;"",Scoring!$G$24)+IF(Data!T58&lt;&gt;"",Scoring!$G$25)+IF(Data!$U58&lt;&gt;"",Scoring!$G$26)+IF(Data!$V58&lt;&gt;"",Scoring!$G$27)+IF(Data!$W58&lt;&gt;"",Scoring!$G$28)+IF(Data!$X58&lt;&gt;"",Scoring!$G$29)+IF(Data!$Y58&lt;&gt;"",Scoring!$G$30)+IF(Data!$Z58&lt;&gt;"",Scoring!$G$31)+IF(Data!$AA58&lt;&gt;"",Scoring!$G$32),"")</f>
        <v/>
      </c>
      <c r="AI58" s="106" t="str">
        <f>IF(AH58&lt;&gt;"",LOOKUP(AH58,Likelihoods!$A$7:$A$107,Likelihoods!E$7:E$107),"")</f>
        <v/>
      </c>
      <c r="AJ58" s="104" t="str">
        <f>IF(AND(COUNTBLANK($B58:$E58)=3,COUNTBLANK($F58:$H58)=2,COUNTBLANK($I58:$J58)=1,COUNTBLANK($K58:$L58)=1,COUNTBLANK($M58:$N58)=1,COUNTBLANK($O58:$P58)=1,COUNTBLANK($Q58:$R58)=1,COUNTBLANK($S58:$T58)=1,COUNTBLANK($U58:$V58)=1,COUNTBLANK($W58:$AA58)=4),IF(Data!$B58&lt;&gt;"",Scoring!$H$7)+IF(Data!$C58&lt;&gt;"",Scoring!$H$8)+IF(Data!$D58&lt;&gt;"",Scoring!$H$9)+IF(Data!$E58&lt;&gt;"",Scoring!$H$10)+IF(Data!$F58&lt;&gt;"",Scoring!$H$11)+IF(Data!$G58&lt;&gt;"",Scoring!$H$12)+IF(Data!$H58&lt;&gt;"",Scoring!$H$13)+IF(Data!$I58&lt;&gt;"",Scoring!$H$14)+IF(Data!$J58&lt;&gt;"",Scoring!$H$15)+IF(Data!$K58&lt;&gt;"",Scoring!$H$16)+IF(Data!$L58&lt;&gt;"",Scoring!$H$17)+IF(Data!$M58&lt;&gt;"",Scoring!$H$18)+IF(Data!$N58&lt;&gt;"",Scoring!$H$19)+IF(Data!$O58&lt;&gt;"",Scoring!$H$20)+IF(Data!$P58&lt;&gt;"",Scoring!$H$21)+IF(Data!$Q58&lt;&gt;"",Scoring!$H$22)+IF(Data!$R58&lt;&gt;"",Scoring!$H$23)+IF(Data!$S58&lt;&gt;"",Scoring!$H$24)+IF(Data!T58&lt;&gt;"",Scoring!$H$25)+IF(Data!$U58&lt;&gt;"",Scoring!$H$26)+IF(Data!$V58&lt;&gt;"",Scoring!$H$27)+IF(Data!$W58&lt;&gt;"",Scoring!$H$28)+IF(Data!$X58&lt;&gt;"",Scoring!$H$29)+IF(Data!$Y58&lt;&gt;"",Scoring!$H$30)+IF(Data!$Z58&lt;&gt;"",Scoring!$H$31)+IF(Data!$AA58&lt;&gt;"",Scoring!$H$32),"")</f>
        <v/>
      </c>
      <c r="AK58" s="105" t="str">
        <f>IF(AJ58&lt;&gt;"",LOOKUP(AJ58,Likelihoods!$A$7:$A$107,Likelihoods!F$7:F$107),"")</f>
        <v/>
      </c>
      <c r="AL58" s="102" t="str">
        <f>IF(AND(COUNTBLANK($B58:$E58)=3,COUNTBLANK($F58:$H58)=2,COUNTBLANK($I58:$J58)=1,COUNTBLANK($K58:$L58)=1,COUNTBLANK($M58:$N58)=1,COUNTBLANK($O58:$P58)=1,COUNTBLANK($Q58:$R58)=1,COUNTBLANK($S58:$T58)=1,COUNTBLANK($U58:$V58)=1,COUNTBLANK($W58:$AA58)=4),IF(Data!$B58&lt;&gt;"",Scoring!$I$7)+IF(Data!$C58&lt;&gt;"",Scoring!$I$8)+IF(Data!$D58&lt;&gt;"",Scoring!$I$9)+IF(Data!$E58&lt;&gt;"",Scoring!$I$10)+IF(Data!$F58&lt;&gt;"",Scoring!$I$11)+IF(Data!$G58&lt;&gt;"",Scoring!$I$12)+IF(Data!$H58&lt;&gt;"",Scoring!$I$13)+IF(Data!$I58&lt;&gt;"",Scoring!$I$14)+IF(Data!$J58&lt;&gt;"",Scoring!$I$15)+IF(Data!$K58&lt;&gt;"",Scoring!$I$16)+IF(Data!$L58&lt;&gt;"",Scoring!$I$17)+IF(Data!$M58&lt;&gt;"",Scoring!$I$18)+IF(Data!$N58&lt;&gt;"",Scoring!$I$19)+IF(Data!$O58&lt;&gt;"",Scoring!$I$20)+IF(Data!$P58&lt;&gt;"",Scoring!$I$21)+IF(Data!$Q58&lt;&gt;"",Scoring!$I$22)+IF(Data!$R58&lt;&gt;"",Scoring!$I$23)+IF(Data!$S58&lt;&gt;"",Scoring!$I$24)+IF(Data!T58&lt;&gt;"",Scoring!$I$25)+IF(Data!$U58&lt;&gt;"",Scoring!$I$26)+IF(Data!$V58&lt;&gt;"",Scoring!$I$27)+IF(Data!$W58&lt;&gt;"",Scoring!$I$28)+IF(Data!$X58&lt;&gt;"",Scoring!$I$29)+IF(Data!$Y58&lt;&gt;"",Scoring!$I$30)+IF(Data!$Z58&lt;&gt;"",Scoring!$I$31)+IF(Data!$AA58&lt;&gt;"",Scoring!$I$32),"")</f>
        <v/>
      </c>
      <c r="AM58" s="107" t="str">
        <f>IF(AL58&lt;&gt;"",LOOKUP(AL58,Likelihoods!$A$7:$A$107,Likelihoods!G$7:G$107),"")</f>
        <v/>
      </c>
      <c r="AN58" s="281" t="str">
        <f>IF(AND(COUNTBLANK($B58:$E58)=3,COUNTBLANK($F58:$H58)=2,COUNTBLANK($I58:$J58)=1,COUNTBLANK($K58:$L58)=1,COUNTBLANK($M58:$N58)=1,COUNTBLANK($O58:$P58)=1,COUNTBLANK($Q58:$R58)=1,COUNTBLANK($S58:$T58)=1,COUNTBLANK($U58:$V58)=1,COUNTBLANK($W58:$AA58)=4),IF(Data!$B58&lt;&gt;"",Scoring!$J$7)+IF(Data!$C58&lt;&gt;"",Scoring!$J$8)+IF(Data!$D58&lt;&gt;"",Scoring!$J$9)+IF(Data!$E58&lt;&gt;"",Scoring!$J$10)+IF(Data!$F58&lt;&gt;"",Scoring!$J$11)+IF(Data!$G58&lt;&gt;"",Scoring!$J$12)+IF(Data!$H58&lt;&gt;"",Scoring!$J$13)+IF(Data!$I58&lt;&gt;"",Scoring!$J$14)+IF(Data!$J58&lt;&gt;"",Scoring!$J$15)+IF(Data!$K58&lt;&gt;"",Scoring!$J$16)+IF(Data!$L58&lt;&gt;"",Scoring!$J$17)+IF(Data!$M58&lt;&gt;"",Scoring!$J$18)+IF(Data!$N58&lt;&gt;"",Scoring!$J$19)+IF(Data!$O58&lt;&gt;"",Scoring!$J$20)+IF(Data!$P58&lt;&gt;"",Scoring!$J$21)+IF(Data!$Q58&lt;&gt;"",Scoring!$J$22)+IF(Data!$R58&lt;&gt;"",Scoring!$J$23)+IF(Data!$S58&lt;&gt;"",Scoring!$J$24)+IF(Data!AF58&lt;&gt;"",Scoring!$J$25)+IF(Data!$U58&lt;&gt;"",Scoring!$J$26)+IF(Data!$V58&lt;&gt;"",Scoring!$J$27)+IF(Data!$W58&lt;&gt;"",Scoring!$J$28)+IF(Data!$X58&lt;&gt;"",Scoring!$J$29)+IF(Data!$Y58&lt;&gt;"",Scoring!$J$30)+IF(Data!$Z58&lt;&gt;"",Scoring!$J$31)+IF(Data!$AA58&lt;&gt;"",Scoring!$J$32),"")</f>
        <v/>
      </c>
      <c r="AO58" s="276" t="str">
        <f>IF(AN58&lt;&gt;"",LOOKUP(AN58,Likelihoods!$A$7:$A$107,Likelihoods!H$7:H$107),"")</f>
        <v/>
      </c>
      <c r="AP58" s="264" t="str">
        <f>IF(AND(COUNTBLANK($B58:$E58)=3,COUNTBLANK($F58:$H58)=2,COUNTBLANK($I58:$J58)=1,COUNTBLANK($K58:$L58)=1,COUNTBLANK($M58:$N58)=1,COUNTBLANK($O58:$P58)=1,COUNTBLANK($Q58:$R58)=1,COUNTBLANK($S58:$T58)=1,COUNTBLANK($U58:$V58)=1,COUNTBLANK($W58:$AA58)=4),IF(Data!$B58&lt;&gt;"",Scoring!$K$7)+IF(Data!$C58&lt;&gt;"",Scoring!$K$8)+IF(Data!$D58&lt;&gt;"",Scoring!$K$9)+IF(Data!$E58&lt;&gt;"",Scoring!$K$10)+IF(Data!$F58&lt;&gt;"",Scoring!$K$11)+IF(Data!$G58&lt;&gt;"",Scoring!$K$12)+IF(Data!$H58&lt;&gt;"",Scoring!$K$13)+IF(Data!$I58&lt;&gt;"",Scoring!$K$14)+IF(Data!$J58&lt;&gt;"",Scoring!$K$15)+IF(Data!$K58&lt;&gt;"",Scoring!$K$16)+IF(Data!$L58&lt;&gt;"",Scoring!$K$17)+IF(Data!$M58&lt;&gt;"",Scoring!$K$18)+IF(Data!$N58&lt;&gt;"",Scoring!$K$19)+IF(Data!$O58&lt;&gt;"",Scoring!$K$20)+IF(Data!$P58&lt;&gt;"",Scoring!$K$21)+IF(Data!$Q58&lt;&gt;"",Scoring!$K$22)+IF(Data!$R58&lt;&gt;"",Scoring!$K$23)+IF(Data!$S58&lt;&gt;"",Scoring!$K$24)+IF(Data!AH58&lt;&gt;"",Scoring!$K$25)+IF(Data!$U58&lt;&gt;"",Scoring!$K$26)+IF(Data!$V58&lt;&gt;"",Scoring!$K$27)+IF(Data!$W58&lt;&gt;"",Scoring!$K$28)+IF(Data!$X58&lt;&gt;"",Scoring!$K$29)+IF(Data!$Y58&lt;&gt;"",Scoring!$K$30)+IF(Data!$Z58&lt;&gt;"",Scoring!$K$31)+IF(Data!$AA58&lt;&gt;"",Scoring!$K$32),"")</f>
        <v/>
      </c>
      <c r="AQ58" s="107" t="str">
        <f>IF(AP58&lt;&gt;"",LOOKUP(AP58,Likelihoods!$A$7:$A$107,Likelihoods!I$7:I$107),"")</f>
        <v/>
      </c>
      <c r="AR58" s="281" t="str">
        <f>IF(AND(COUNTBLANK($B58:$E58)=3,COUNTBLANK($F58:$H58)=2,COUNTBLANK($I58:$J58)=1,COUNTBLANK($K58:$L58)=1,COUNTBLANK($M58:$N58)=1,COUNTBLANK($O58:$P58)=1,COUNTBLANK($Q58:$R58)=1,COUNTBLANK($S58:$T58)=1,COUNTBLANK($U58:$V58)=1,COUNTBLANK($W58:$AA58)=4),IF(Data!$B58&lt;&gt;"",Scoring!$L$7)+IF(Data!$C58&lt;&gt;"",Scoring!$L$8)+IF(Data!$D58&lt;&gt;"",Scoring!$L$9)+IF(Data!$E58&lt;&gt;"",Scoring!$L$10)+IF(Data!$F58&lt;&gt;"",Scoring!$L$11)+IF(Data!$G58&lt;&gt;"",Scoring!$L$12)+IF(Data!$H58&lt;&gt;"",Scoring!$L$13)+IF(Data!$I58&lt;&gt;"",Scoring!$L$14)+IF(Data!$J58&lt;&gt;"",Scoring!$L$15)+IF(Data!$K58&lt;&gt;"",Scoring!$L$16)+IF(Data!$L58&lt;&gt;"",Scoring!$L$17)+IF(Data!$M58&lt;&gt;"",Scoring!$L$18)+IF(Data!$N58&lt;&gt;"",Scoring!$L$19)+IF(Data!$O58&lt;&gt;"",Scoring!$L$20)+IF(Data!$P58&lt;&gt;"",Scoring!$L$21)+IF(Data!$Q58&lt;&gt;"",Scoring!$L$22)+IF(Data!$R58&lt;&gt;"",Scoring!$L$23)+IF(Data!$S58&lt;&gt;"",Scoring!$L$24)+IF(Data!AJ58&lt;&gt;"",Scoring!$L$25)+IF(Data!$U58&lt;&gt;"",Scoring!$L$26)+IF(Data!$V58&lt;&gt;"",Scoring!$L$27)+IF(Data!$W58&lt;&gt;"",Scoring!$L$28)+IF(Data!$X58&lt;&gt;"",Scoring!$L$29)+IF(Data!$Y58&lt;&gt;"",Scoring!$L$30)+IF(Data!$Z58&lt;&gt;"",Scoring!$L$31)+IF(Data!$AA58&lt;&gt;"",Scoring!$L$32),"")</f>
        <v/>
      </c>
      <c r="AS58" s="105" t="str">
        <f>IF(AR58&lt;&gt;"",LOOKUP(AR58,Likelihoods!$A$7:$A$107,Likelihoods!J$7:J$107),"")</f>
        <v/>
      </c>
      <c r="AT58" s="108" t="str">
        <f>IF(AND(COUNTBLANK($B58:$E58)=3,COUNTBLANK($F58:$H58)=2,COUNTBLANK($I58:$J58)=1,COUNTBLANK($K58:$L58)=1,COUNTBLANK($M58:$N58)=1,COUNTBLANK($O58:$P58)=1,COUNTBLANK($Q58:$R58)=1,COUNTBLANK($S58:$T58)=1,COUNTBLANK($U58:$V58)=1,COUNTBLANK($W58:$AA58)=4),IF(Data!$B58&lt;&gt;"",Scoring!$M$7)+IF(Data!$C58&lt;&gt;"",Scoring!$M$8)+IF(Data!$D58&lt;&gt;"",Scoring!$M$9)+IF(Data!$E58&lt;&gt;"",Scoring!$M$10)+IF(Data!$F58&lt;&gt;"",Scoring!$M$11)+IF(Data!$G58&lt;&gt;"",Scoring!$M$12)+IF(Data!$H58&lt;&gt;"",Scoring!$M$13)+IF(Data!$I58&lt;&gt;"",Scoring!$M$14)+IF(Data!$J58&lt;&gt;"",Scoring!$M$15)+IF(Data!$K58&lt;&gt;"",Scoring!$M$16)+IF(Data!$L58&lt;&gt;"",Scoring!$M$17)+IF(Data!$M58&lt;&gt;"",Scoring!$M$18)+IF(Data!$N58&lt;&gt;"",Scoring!$M$19)+IF(Data!$O58&lt;&gt;"",Scoring!$M$20)+IF(Data!$P58&lt;&gt;"",Scoring!$M$21)+IF(Data!$Q58&lt;&gt;"",Scoring!$M$22)+IF(Data!$R58&lt;&gt;"",Scoring!$M$23)+IF(Data!$S58&lt;&gt;"",Scoring!$M$24)+IF(Data!T58&lt;&gt;"",Scoring!$M$25)+IF(Data!$U58&lt;&gt;"",Scoring!$M$26)+IF(Data!$V58&lt;&gt;"",Scoring!$M$27)+IF(Data!$W58&lt;&gt;"",Scoring!$M$28)+IF(Data!$X58&lt;&gt;"",Scoring!$M$29)+IF(Data!$Y58&lt;&gt;"",Scoring!$M$30)+IF(Data!$Z58&lt;&gt;"",Scoring!$M$31)+IF(Data!$AA58&lt;&gt;"",Scoring!$M$32),"")</f>
        <v/>
      </c>
      <c r="AU58" s="105" t="str">
        <f>IF(AT58&lt;&gt;"",LOOKUP(AT58,Likelihoods!$A$7:$A$107,Likelihoods!K$7:K$107),"")</f>
        <v/>
      </c>
      <c r="AV58" s="108" t="str">
        <f>IF(AND(COUNTBLANK($B58:$E58)=3,COUNTBLANK($F58:$H58)=2,COUNTBLANK($I58:$J58)=1,COUNTBLANK($K58:$L58)=1,COUNTBLANK($M58:$N58)=1,COUNTBLANK($O58:$P58)=1,COUNTBLANK($Q58:$R58)=1,COUNTBLANK($S58:$T58)=1,COUNTBLANK($U58:$V58)=1,COUNTBLANK($W58:$AA58)=4),IF(Data!$B58&lt;&gt;"",Scoring!$N$7)+IF(Data!$C58&lt;&gt;"",Scoring!$N$8)+IF(Data!$D58&lt;&gt;"",Scoring!$N$9)+IF(Data!$E58&lt;&gt;"",Scoring!$N$10)+IF(Data!$F58&lt;&gt;"",Scoring!$N$11)+IF(Data!$G58&lt;&gt;"",Scoring!$N$12)+IF(Data!$H58&lt;&gt;"",Scoring!$N$13)+IF(Data!$I58&lt;&gt;"",Scoring!$N$14)+IF(Data!$J58&lt;&gt;"",Scoring!$N$15)+IF(Data!$K58&lt;&gt;"",Scoring!$N$16)+IF(Data!$L58&lt;&gt;"",Scoring!$N$17)+IF(Data!$M58&lt;&gt;"",Scoring!$N$18)+IF(Data!$N58&lt;&gt;"",Scoring!$N$19)+IF(Data!$O58&lt;&gt;"",Scoring!$N$20)+IF(Data!$P58&lt;&gt;"",Scoring!$N$21)+IF(Data!$Q58&lt;&gt;"",Scoring!$N$22)+IF(Data!$R58&lt;&gt;"",Scoring!$N$23)+IF(Data!$S58&lt;&gt;"",Scoring!$N$24)+IF(Data!T58&lt;&gt;"",Scoring!$N$25)+IF(Data!$U58&lt;&gt;"",Scoring!$N$26)+IF(Data!$V58&lt;&gt;"",Scoring!$N$27)+IF(Data!$W58&lt;&gt;"",Scoring!$N$28)+IF(Data!$X58&lt;&gt;"",Scoring!$N$29)+IF(Data!$Y58&lt;&gt;"",Scoring!$N$30)+IF(Data!$Z58&lt;&gt;"",Scoring!$N$31)+IF(Data!$AA58&lt;&gt;"",Scoring!$N$32),"")</f>
        <v/>
      </c>
      <c r="AW58" s="106" t="str">
        <f>IF(AV58&lt;&gt;"",LOOKUP(AV58,Likelihoods!$A$7:$A$107,Likelihoods!L$7:L$107),"")</f>
        <v/>
      </c>
      <c r="AX58" s="104" t="str">
        <f>IF(AND(COUNTBLANK($B58:$E58)=3,COUNTBLANK($F58:$H58)=2,COUNTBLANK($I58:$J58)=1,COUNTBLANK($K58:$L58)=1,COUNTBLANK($M58:$N58)=1,COUNTBLANK($O58:$P58)=1,COUNTBLANK($Q58:$R58)=1,COUNTBLANK($S58:$T58)=1,COUNTBLANK($U58:$V58)=1,COUNTBLANK($W58:$AA58)=4),IF(Data!$B58&lt;&gt;"",Scoring!$O$7)+IF(Data!$C58&lt;&gt;"",Scoring!$O$8)+IF(Data!$D58&lt;&gt;"",Scoring!$O$9)+IF(Data!$E58&lt;&gt;"",Scoring!$O$10)+IF(Data!$F58&lt;&gt;"",Scoring!$O$11)+IF(Data!$G58&lt;&gt;"",Scoring!$O$12)+IF(Data!$H58&lt;&gt;"",Scoring!$O$13)+IF(Data!$I58&lt;&gt;"",Scoring!$O$14)+IF(Data!$J58&lt;&gt;"",Scoring!$O$15)+IF(Data!$K58&lt;&gt;"",Scoring!$O$16)+IF(Data!$L58&lt;&gt;"",Scoring!$O$17)+IF(Data!$M58&lt;&gt;"",Scoring!$O$18)+IF(Data!$N58&lt;&gt;"",Scoring!$O$19)+IF(Data!$O58&lt;&gt;"",Scoring!$O$20)+IF(Data!$P58&lt;&gt;"",Scoring!$O$21)+IF(Data!$Q58&lt;&gt;"",Scoring!$O$22)+IF(Data!$R58&lt;&gt;"",Scoring!$O$23)+IF(Data!$S58&lt;&gt;"",Scoring!$O$24)+IF(Data!T58&lt;&gt;"",Scoring!$O$25)+IF(Data!$U58&lt;&gt;"",Scoring!$O$26)+IF(Data!$V58&lt;&gt;"",Scoring!$O$27)+IF(Data!$W58&lt;&gt;"",Scoring!$O$28)+IF(Data!$X58&lt;&gt;"",Scoring!$O$29)+IF(Data!$Y58&lt;&gt;"",Scoring!$O$30)+IF(Data!$Z58&lt;&gt;"",Scoring!$O$31)+IF(Data!$AA58&lt;&gt;"",Scoring!$O$32),"")</f>
        <v/>
      </c>
      <c r="AY58" s="107" t="str">
        <f>IF(AX58&lt;&gt;"",LOOKUP(AX58,Likelihoods!$A$7:$A$107,Likelihoods!M$7:M$107),"")</f>
        <v/>
      </c>
      <c r="AZ58" s="108" t="str">
        <f>IF(AND(COUNTBLANK($B58:$E58)=3,COUNTBLANK($F58:$H58)=2,COUNTBLANK($I58:$J58)=1,COUNTBLANK($K58:$L58)=1,COUNTBLANK($M58:$N58)=1,COUNTBLANK($O58:$P58)=1,COUNTBLANK($Q58:$R58)=1,COUNTBLANK($S58:$T58)=1,COUNTBLANK($U58:$V58)=1,COUNTBLANK($W58:$AA58)=4),IF(Data!$B58&lt;&gt;"",Scoring!$P$7)+IF(Data!$C58&lt;&gt;"",Scoring!$P$8)+IF(Data!$D58&lt;&gt;"",Scoring!$P$9)+IF(Data!$E58&lt;&gt;"",Scoring!$P$10)+IF(Data!$F58&lt;&gt;"",Scoring!$P$11)+IF(Data!$G58&lt;&gt;"",Scoring!$P$12)+IF(Data!$H58&lt;&gt;"",Scoring!$P$13)+IF(Data!$I58&lt;&gt;"",Scoring!$P$14)+IF(Data!$J58&lt;&gt;"",Scoring!$P$15)+IF(Data!$K58&lt;&gt;"",Scoring!$P$16)+IF(Data!$L58&lt;&gt;"",Scoring!$P$17)+IF(Data!$M58&lt;&gt;"",Scoring!$P$18)+IF(Data!$N58&lt;&gt;"",Scoring!$P$19)+IF(Data!$O58&lt;&gt;"",Scoring!$P$20)+IF(Data!$P58&lt;&gt;"",Scoring!$P$21)+IF(Data!$Q58&lt;&gt;"",Scoring!$P$22)+IF(Data!$R58&lt;&gt;"",Scoring!$P$23)+IF(Data!$S58&lt;&gt;"",Scoring!$P$24)+IF(Data!T58&lt;&gt;"",Scoring!$P$25)+IF(Data!$U58&lt;&gt;"",Scoring!$P$26)+IF(Data!$V58&lt;&gt;"",Scoring!$P$27)+IF(Data!$W58&lt;&gt;"",Scoring!$P$28)+IF(Data!$X58&lt;&gt;"",Scoring!$P$29)+IF(Data!$Y58&lt;&gt;"",Scoring!$P$30)+IF(Data!$Z58&lt;&gt;"",Scoring!$P$31)+IF(Data!$AA58&lt;&gt;"",Scoring!$P$32),"")</f>
        <v/>
      </c>
      <c r="BA58" s="105" t="str">
        <f>IF(AZ58&lt;&gt;"",LOOKUP(AZ58,Likelihoods!$A$7:$A$107,Likelihoods!N$7:N$107),"")</f>
        <v/>
      </c>
      <c r="BB58" s="102" t="str">
        <f>IF(AND(COUNTBLANK($B58:$E58)=3,COUNTBLANK($F58:$H58)=2,COUNTBLANK($I58:$J58)=1,COUNTBLANK($K58:$L58)=1,COUNTBLANK($M58:$N58)=1,COUNTBLANK($O58:$P58)=1,COUNTBLANK($Q58:$R58)=1,COUNTBLANK($S58:$T58)=1,COUNTBLANK($U58:$V58)=1,COUNTBLANK($W58:$AA58)=4),IF(Data!$B58&lt;&gt;"",Scoring!$Q$7)+IF(Data!$C58&lt;&gt;"",Scoring!$Q$8)+IF(Data!$D58&lt;&gt;"",Scoring!$Q$9)+IF(Data!$E58&lt;&gt;"",Scoring!$Q$10)+IF(Data!$F58&lt;&gt;"",Scoring!$Q$11)+IF(Data!$G58&lt;&gt;"",Scoring!$Q$12)+IF(Data!$H58&lt;&gt;"",Scoring!$Q$13)+IF(Data!$I58&lt;&gt;"",Scoring!$Q$14)+IF(Data!$J58&lt;&gt;"",Scoring!$Q$15)+IF(Data!$K58&lt;&gt;"",Scoring!$Q$16)+IF(Data!$L58&lt;&gt;"",Scoring!$Q$17)+IF(Data!$M58&lt;&gt;"",Scoring!$Q$18)+IF(Data!$N58&lt;&gt;"",Scoring!$Q$19)+IF(Data!$O58&lt;&gt;"",Scoring!$Q$20)+IF(Data!$P58&lt;&gt;"",Scoring!$Q$21)+IF(Data!$Q58&lt;&gt;"",Scoring!$Q$22)+IF(Data!$R58&lt;&gt;"",Scoring!$Q$23)+IF(Data!$S58&lt;&gt;"",Scoring!$Q$24)+IF(Data!T58&lt;&gt;"",Scoring!$Q$25)+IF(Data!$U58&lt;&gt;"",Scoring!$Q$26)+IF(Data!$V58&lt;&gt;"",Scoring!$Q$27)+IF(Data!$W58&lt;&gt;"",Scoring!$Q$28)+IF(Data!$X58&lt;&gt;"",Scoring!$Q$29)+IF(Data!$Y58&lt;&gt;"",Scoring!$Q$30)+IF(Data!$Z58&lt;&gt;"",Scoring!$Q$31)+IF(Data!$AA58&lt;&gt;"",Scoring!$Q$32),"")</f>
        <v/>
      </c>
      <c r="BC58" s="107" t="str">
        <f>IF(BB58&lt;&gt;"",LOOKUP(BB58,Likelihoods!$A$7:$A$107,Likelihoods!O$7:O$107),"")</f>
        <v/>
      </c>
      <c r="BD58" s="104" t="str">
        <f>IF(AND(COUNTBLANK($B58:$E58)=3,COUNTBLANK($F58:$H58)=2,COUNTBLANK($I58:$J58)=1,COUNTBLANK($K58:$L58)=1,COUNTBLANK($M58:$N58)=1,COUNTBLANK($O58:$P58)=1,COUNTBLANK($Q58:$R58)=1,COUNTBLANK($S58:$T58)=1,COUNTBLANK($U58:$V58)=1,COUNTBLANK($W58:$AA58)=4),IF(Data!$B58&lt;&gt;"",Scoring!$R$7)+IF(Data!$C58&lt;&gt;"",Scoring!$R$8)+IF(Data!$D58&lt;&gt;"",Scoring!$R$9)+IF(Data!$E58&lt;&gt;"",Scoring!$R$10)+IF(Data!$F58&lt;&gt;"",Scoring!$R$11)+IF(Data!$G58&lt;&gt;"",Scoring!$R$12)+IF(Data!$H58&lt;&gt;"",Scoring!$R$13)+IF(Data!$I58&lt;&gt;"",Scoring!$R$14)+IF(Data!$J58&lt;&gt;"",Scoring!$R$15)+IF(Data!$K58&lt;&gt;"",Scoring!$R$16)+IF(Data!$L58&lt;&gt;"",Scoring!$R$17)+IF(Data!$M58&lt;&gt;"",Scoring!$R$18)+IF(Data!$N58&lt;&gt;"",Scoring!$R$19)+IF(Data!$O58&lt;&gt;"",Scoring!$R$20)+IF(Data!$P58&lt;&gt;"",Scoring!$R$21)+IF(Data!$Q58&lt;&gt;"",Scoring!$R$22)+IF(Data!$R58&lt;&gt;"",Scoring!$R$23)+IF(Data!$S58&lt;&gt;"",Scoring!$R$24)+IF(Data!T58&lt;&gt;"",Scoring!$R$25)+IF(Data!$U58&lt;&gt;"",Scoring!$R$26)+IF(Data!$V58&lt;&gt;"",Scoring!$R$27)+IF(Data!$W58&lt;&gt;"",Scoring!$R$28)+IF(Data!$X58&lt;&gt;"",Scoring!$R$29)+IF(Data!$Y58&lt;&gt;"",Scoring!$R$30)+IF(Data!$Z58&lt;&gt;"",Scoring!$R$31)+IF(Data!$AA58&lt;&gt;"",Scoring!$R$32),"")</f>
        <v/>
      </c>
      <c r="BE58" s="105" t="str">
        <f>IF(BD58&lt;&gt;"",LOOKUP(BD58,Likelihoods!$A$7:$A$107,Likelihoods!P$7:P$107),"")</f>
        <v/>
      </c>
      <c r="BF58" s="102" t="str">
        <f>IF(AND(COUNTBLANK($B58:$E58)=3,COUNTBLANK($F58:$H58)=2,COUNTBLANK($I58:$J58)=1,COUNTBLANK($K58:$L58)=1,COUNTBLANK($M58:$N58)=1,COUNTBLANK($O58:$P58)=1,COUNTBLANK($Q58:$R58)=1,COUNTBLANK($S58:$T58)=1,COUNTBLANK($U58:$V58)=1,COUNTBLANK($W58:$AA58)=4),IF(Data!$B58&lt;&gt;"",Scoring!$S$7)+IF(Data!$C58&lt;&gt;"",Scoring!$S$8)+IF(Data!$D58&lt;&gt;"",Scoring!$S$9)+IF(Data!$E58&lt;&gt;"",Scoring!$S$10)+IF(Data!$F58&lt;&gt;"",Scoring!$S$11)+IF(Data!$G58&lt;&gt;"",Scoring!$S$12)+IF(Data!$H58&lt;&gt;"",Scoring!$S$13)+IF(Data!$I58&lt;&gt;"",Scoring!$S$14)+IF(Data!$J58&lt;&gt;"",Scoring!$S$15)+IF(Data!$K58&lt;&gt;"",Scoring!$S$16)+IF(Data!$L58&lt;&gt;"",Scoring!$S$17)+IF(Data!$M58&lt;&gt;"",Scoring!$S$18)+IF(Data!$N58&lt;&gt;"",Scoring!$S$19)+IF(Data!$O58&lt;&gt;"",Scoring!$S$20)+IF(Data!$P58&lt;&gt;"",Scoring!$S$21)+IF(Data!$Q58&lt;&gt;"",Scoring!$S$22)+IF(Data!$R58&lt;&gt;"",Scoring!$S$23)+IF(Data!$S58&lt;&gt;"",Scoring!$S$24)+IF(Data!T58&lt;&gt;"",Scoring!$S$25)+IF(Data!$U58&lt;&gt;"",Scoring!$S$26)+IF(Data!$V58&lt;&gt;"",Scoring!$S$27)+IF(Data!$W58&lt;&gt;"",Scoring!$S$28)+IF(Data!$X58&lt;&gt;"",Scoring!$S$29)+IF(Data!$Y58&lt;&gt;"",Scoring!$S$30)+IF(Data!$Z58&lt;&gt;"",Scoring!$S$31)+IF(Data!$AA58&lt;&gt;"",Scoring!$S$32),"")</f>
        <v/>
      </c>
      <c r="BG58" s="107" t="str">
        <f>IF(BF58&lt;&gt;"",LOOKUP(BF58,Likelihoods!$A$7:$A$107,Likelihoods!Q$7:Q$107),"")</f>
        <v/>
      </c>
      <c r="BH58" s="108" t="str">
        <f>IF(AND(COUNTBLANK($B58:$E58)=3,COUNTBLANK($F58:$H58)=2,COUNTBLANK($I58:$J58)=1,COUNTBLANK($K58:$L58)=1,COUNTBLANK($M58:$N58)=1,COUNTBLANK($O58:$P58)=1,COUNTBLANK($Q58:$R58)=1,COUNTBLANK($S58:$T58)=1,COUNTBLANK($U58:$V58)=1,COUNTBLANK($W58:$AA58)=4),IF(Data!$B58&lt;&gt;"",Scoring!$T$7)+IF(Data!$C58&lt;&gt;"",Scoring!$T$8)+IF(Data!$D58&lt;&gt;"",Scoring!$T$9)+IF(Data!$E58&lt;&gt;"",Scoring!$T$10)+IF(Data!$F58&lt;&gt;"",Scoring!$T$11)+IF(Data!$G58&lt;&gt;"",Scoring!$T$12)+IF(Data!$H58&lt;&gt;"",Scoring!$T$13)+IF(Data!$I58&lt;&gt;"",Scoring!$T$14)+IF(Data!$J58&lt;&gt;"",Scoring!$T$15)+IF(Data!$K58&lt;&gt;"",Scoring!$T$16)+IF(Data!$L58&lt;&gt;"",Scoring!$T$17)+IF(Data!$M58&lt;&gt;"",Scoring!$T$18)+IF(Data!$N58&lt;&gt;"",Scoring!$T$19)+IF(Data!$O58&lt;&gt;"",Scoring!$T$20)+IF(Data!$P58&lt;&gt;"",Scoring!$T$21)+IF(Data!$Q58&lt;&gt;"",Scoring!$T$22)+IF(Data!$R58&lt;&gt;"",Scoring!$T$23)+IF(Data!$S58&lt;&gt;"",Scoring!$T$24)+IF(Data!T58&lt;&gt;"",Scoring!$T$25)+IF(Data!$U58&lt;&gt;"",Scoring!$T$26)+IF(Data!$V58&lt;&gt;"",Scoring!$T$27)+IF(Data!$W58&lt;&gt;"",Scoring!$T$28)+IF(Data!$X58&lt;&gt;"",Scoring!$T$29)+IF(Data!$Y58&lt;&gt;"",Scoring!$T$30)+IF(Data!$Z58&lt;&gt;"",Scoring!$T$31)+IF(Data!$AA58&lt;&gt;"",Scoring!$T$32),"")</f>
        <v/>
      </c>
      <c r="BI58" s="105" t="str">
        <f>IF(BH58&lt;&gt;"",LOOKUP(BH58,Likelihoods!$A$7:$A$107,Likelihoods!R$7:R$107),"")</f>
        <v/>
      </c>
      <c r="BJ58" s="108" t="str">
        <f>IF(AND(COUNTBLANK($B58:$E58)=3,COUNTBLANK($F58:$H58)=2,COUNTBLANK($I58:$J58)=1,COUNTBLANK($K58:$L58)=1,COUNTBLANK($M58:$N58)=1,COUNTBLANK($O58:$P58)=1,COUNTBLANK($Q58:$R58)=1,COUNTBLANK($S58:$T58)=1,COUNTBLANK($U58:$V58)=1,COUNTBLANK($W58:$AA58)=4),IF(Data!$B58&lt;&gt;"",Scoring!$U$7)+IF(Data!$C58&lt;&gt;"",Scoring!$U$8)+IF(Data!$D58&lt;&gt;"",Scoring!$U$9)+IF(Data!$E58&lt;&gt;"",Scoring!$U$10)+IF(Data!$F58&lt;&gt;"",Scoring!$U$11)+IF(Data!$G58&lt;&gt;"",Scoring!$U$12)+IF(Data!$H58&lt;&gt;"",Scoring!$U$13)+IF(Data!$I58&lt;&gt;"",Scoring!$U$14)+IF(Data!$J58&lt;&gt;"",Scoring!$U$15)+IF(Data!$K58&lt;&gt;"",Scoring!$U$16)+IF(Data!$L58&lt;&gt;"",Scoring!$U$17)+IF(Data!$M58&lt;&gt;"",Scoring!$U$18)+IF(Data!$N58&lt;&gt;"",Scoring!$U$19)+IF(Data!$O58&lt;&gt;"",Scoring!$U$20)+IF(Data!$P58&lt;&gt;"",Scoring!$U$21)+IF(Data!$Q58&lt;&gt;"",Scoring!$U$22)+IF(Data!$R58&lt;&gt;"",Scoring!$U$23)+IF(Data!$S58&lt;&gt;"",Scoring!$U$24)+IF(Data!T58&lt;&gt;"",Scoring!$U$25)+IF(Data!$U58&lt;&gt;"",Scoring!$U$26)+IF(Data!$V58&lt;&gt;"",Scoring!$U$27)+IF(Data!$W58&lt;&gt;"",Scoring!$U$28)+IF(Data!$X58&lt;&gt;"",Scoring!$U$29)+IF(Data!$Y58&lt;&gt;"",Scoring!$U$30)+IF(Data!$Z58&lt;&gt;"",Scoring!$U$31)+IF(Data!$AA58&lt;&gt;"",Scoring!$U$32),"")</f>
        <v/>
      </c>
      <c r="BK58" s="106" t="str">
        <f>IF(BJ58&lt;&gt;"",LOOKUP(BJ58,Likelihoods!$A$7:$A$107,Likelihoods!S$7:S$107),"")</f>
        <v/>
      </c>
      <c r="BL58" s="8"/>
      <c r="BM58" s="8"/>
      <c r="BN58" s="8"/>
      <c r="BO58" s="8"/>
      <c r="BP58" s="8"/>
      <c r="BQ58" s="8"/>
      <c r="BR58" s="8"/>
      <c r="BS58" s="8"/>
      <c r="BT58" s="8"/>
      <c r="BU58" s="8"/>
      <c r="BV58" s="8"/>
      <c r="BW58" s="8"/>
      <c r="BX58" s="8"/>
      <c r="BY58" s="8"/>
    </row>
    <row r="59" spans="1:77" ht="14.25" x14ac:dyDescent="0.2">
      <c r="A59" s="68"/>
      <c r="B59" s="101"/>
      <c r="C59" s="102"/>
      <c r="D59" s="102"/>
      <c r="E59" s="102"/>
      <c r="F59" s="101"/>
      <c r="G59" s="102"/>
      <c r="H59" s="103"/>
      <c r="I59" s="102"/>
      <c r="J59" s="102"/>
      <c r="K59" s="101"/>
      <c r="L59" s="103"/>
      <c r="M59" s="102"/>
      <c r="N59" s="103"/>
      <c r="O59" s="101"/>
      <c r="P59" s="103"/>
      <c r="Q59" s="102"/>
      <c r="R59" s="102"/>
      <c r="S59" s="101"/>
      <c r="T59" s="103"/>
      <c r="U59" s="101"/>
      <c r="V59" s="103"/>
      <c r="W59" s="102"/>
      <c r="X59" s="102"/>
      <c r="Y59" s="102"/>
      <c r="Z59" s="102"/>
      <c r="AA59" s="102"/>
      <c r="AB59" s="104" t="str">
        <f>IF(AND(COUNTBLANK($B59:$E59)=3,COUNTBLANK($F59:$H59)=2,COUNTBLANK($I59:$J59)=1,COUNTBLANK($K59:$L59)=1,COUNTBLANK($M59:$N59)=1,COUNTBLANK($O59:$P59)=1,COUNTBLANK($Q59:$R59)=1,COUNTBLANK($S59:$T59)=1,COUNTBLANK($U59:$V59)=1,COUNTBLANK($W59:$AA59)=4),IF(Data!$B59&lt;&gt;"",Scoring!$D$7)+IF(Data!$C59&lt;&gt;"",Scoring!$D$8)+IF(Data!$D59&lt;&gt;"",Scoring!$D$9)+IF(Data!$E59&lt;&gt;"",Scoring!$D$10)+IF(Data!$F59&lt;&gt;"",Scoring!$D$11)+IF(Data!$G59&lt;&gt;"",Scoring!$D$12)+IF(Data!$H59&lt;&gt;"",Scoring!$D$13)+IF(Data!$I59&lt;&gt;"",Scoring!$D$14)+IF(Data!$J59&lt;&gt;"",Scoring!$D$15)+IF(Data!$K59&lt;&gt;"",Scoring!$D$16)+IF(Data!$L59&lt;&gt;"",Scoring!$D$17)+IF(Data!$M59&lt;&gt;"",Scoring!$D$18)+IF(Data!$N59&lt;&gt;"",Scoring!$D$19)+IF(Data!$O59&lt;&gt;"",Scoring!$D$20)+IF(Data!$P59&lt;&gt;"",Scoring!$D$21)+IF(Data!$Q59&lt;&gt;"",Scoring!$D$22)+IF(Data!$R59&lt;&gt;"",Scoring!$D$23)+IF(Data!$S59&lt;&gt;"",Scoring!$D$24)+IF(Data!T59&lt;&gt;"",Scoring!$D$25)+IF(Data!$U59&lt;&gt;"",Scoring!$D$26)+IF(Data!$V59&lt;&gt;"",Scoring!$D$27)+IF(Data!$W59&lt;&gt;"",Scoring!$D$28)+IF(Data!$X59&lt;&gt;"",Scoring!$D$29)+IF(Data!$Y59&lt;&gt;"",Scoring!$D$30)+IF(Data!$Z59&lt;&gt;"",Scoring!$D$31)+IF(Data!$AA59&lt;&gt;"",Scoring!$D$32),"")</f>
        <v/>
      </c>
      <c r="AC59" s="105" t="str">
        <f>IF(AB59&lt;&gt;"",LOOKUP(AB59,Likelihoods!$A$7:$A$107,Likelihoods!B$7:B$107),"")</f>
        <v/>
      </c>
      <c r="AD59" s="264" t="str">
        <f>IF(AND(COUNTBLANK($B59:$E59)=3,COUNTBLANK($F59:$H59)=2,COUNTBLANK($I59:$J59)=1,COUNTBLANK($K59:$L59)=1,COUNTBLANK($M59:$N59)=1,COUNTBLANK($O59:$P59)=1,COUNTBLANK($Q59:$R59)=1,COUNTBLANK($S59:$T59)=1,COUNTBLANK($U59:$V59)=1,COUNTBLANK($W59:$AA59)=4),IF(Data!$B59&lt;&gt;"",Scoring!$E$7)+IF(Data!$C59&lt;&gt;"",Scoring!$E$8)+IF(Data!$D59&lt;&gt;"",Scoring!$E$9)+IF(Data!$E59&lt;&gt;"",Scoring!$E$10)+IF(Data!$F59&lt;&gt;"",Scoring!$E$11)+IF(Data!$G59&lt;&gt;"",Scoring!$E$12)+IF(Data!$H59&lt;&gt;"",Scoring!$E$13)+IF(Data!$I59&lt;&gt;"",Scoring!$E$14)+IF(Data!$J59&lt;&gt;"",Scoring!$E$15)+IF(Data!$K59&lt;&gt;"",Scoring!$E$16)+IF(Data!$L59&lt;&gt;"",Scoring!$E$17)+IF(Data!$M59&lt;&gt;"",Scoring!$E$18)+IF(Data!$N59&lt;&gt;"",Scoring!$E$19)+IF(Data!$O59&lt;&gt;"",Scoring!$E$20)+IF(Data!$P59&lt;&gt;"",Scoring!$E$21)+IF(Data!$Q59&lt;&gt;"",Scoring!$E$22)+IF(Data!$R59&lt;&gt;"",Scoring!$E$23)+IF(Data!$S59&lt;&gt;"",Scoring!$E$24)+IF(Data!V59&lt;&gt;"",Scoring!$E$25)+IF(Data!$U59&lt;&gt;"",Scoring!$E$26)+IF(Data!$V59&lt;&gt;"",Scoring!$E$27)+IF(Data!$W59&lt;&gt;"",Scoring!$E$28)+IF(Data!$X59&lt;&gt;"",Scoring!$E$29)+IF(Data!$Y59&lt;&gt;"",Scoring!$E$30)+IF(Data!$Z59&lt;&gt;"",Scoring!$E$31)+IF(Data!$AA59&lt;&gt;"",Scoring!$E$32),"")</f>
        <v/>
      </c>
      <c r="AE59" s="107" t="str">
        <f>IF(AD59&lt;&gt;"",LOOKUP(AD59,Likelihoods!$A$7:$A$107,Likelihoods!C$7:C$107),"")</f>
        <v/>
      </c>
      <c r="AF59" s="108" t="str">
        <f>IF(AND(COUNTBLANK($B59:$E59)=3,COUNTBLANK($F59:$H59)=2,COUNTBLANK($I59:$J59)=1,COUNTBLANK($K59:$L59)=1,COUNTBLANK($M59:$N59)=1,COUNTBLANK($O59:$P59)=1,COUNTBLANK($Q59:$R59)=1,COUNTBLANK($S59:$T59)=1,COUNTBLANK($U59:$V59)=1,COUNTBLANK($W59:$AA59)=4),IF(Data!$B59&lt;&gt;"",Scoring!$F$7)+IF(Data!$C59&lt;&gt;"",Scoring!$F$8)+IF(Data!$D59&lt;&gt;"",Scoring!$F$9)+IF(Data!$E59&lt;&gt;"",Scoring!$F$10)+IF(Data!$F59&lt;&gt;"",Scoring!$F$11)+IF(Data!$G59&lt;&gt;"",Scoring!$F$12)+IF(Data!$H59&lt;&gt;"",Scoring!$F$13)+IF(Data!$I59&lt;&gt;"",Scoring!$F$14)+IF(Data!$J59&lt;&gt;"",Scoring!$F$15)+IF(Data!$K59&lt;&gt;"",Scoring!$F$16)+IF(Data!$L59&lt;&gt;"",Scoring!$F$17)+IF(Data!$M59&lt;&gt;"",Scoring!$F$18)+IF(Data!$N59&lt;&gt;"",Scoring!$F$19)+IF(Data!$O59&lt;&gt;"",Scoring!$F$20)+IF(Data!$P59&lt;&gt;"",Scoring!$F$21)+IF(Data!$Q59&lt;&gt;"",Scoring!$F$22)+IF(Data!$R59&lt;&gt;"",Scoring!$F$23)+IF(Data!$S59&lt;&gt;"",Scoring!$F$24)+IF(Data!T59&lt;&gt;"",Scoring!$F$25)+IF(Data!$U59&lt;&gt;"",Scoring!$F$26)+IF(Data!$V59&lt;&gt;"",Scoring!$F$27)+IF(Data!$W59&lt;&gt;"",Scoring!$F$28)+IF(Data!$X59&lt;&gt;"",Scoring!$F$29)+IF(Data!$Y59&lt;&gt;"",Scoring!$F$30)+IF(Data!$Z59&lt;&gt;"",Scoring!$F$31)+IF(Data!$AA59&lt;&gt;"",Scoring!$F$32),"")</f>
        <v/>
      </c>
      <c r="AG59" s="105" t="str">
        <f>IF(AF59&lt;&gt;"",LOOKUP(AF59,Likelihoods!$A$7:$A$107,Likelihoods!D$7:D$107),"")</f>
        <v/>
      </c>
      <c r="AH59" s="108" t="str">
        <f>IF(AND(COUNTBLANK($B59:$E59)=3,COUNTBLANK($F59:$H59)=2,COUNTBLANK($I59:$J59)=1,COUNTBLANK($K59:$L59)=1,COUNTBLANK($M59:$N59)=1,COUNTBLANK($O59:$P59)=1,COUNTBLANK($Q59:$R59)=1,COUNTBLANK($S59:$T59)=1,COUNTBLANK($U59:$V59)=1,COUNTBLANK($W59:$AA59)=4),IF(Data!$B59&lt;&gt;"",Scoring!$G$7)+IF(Data!$C59&lt;&gt;"",Scoring!$G$8)+IF(Data!$D59&lt;&gt;"",Scoring!$G$9)+IF(Data!$E59&lt;&gt;"",Scoring!$G$10)+IF(Data!$F59&lt;&gt;"",Scoring!$G$11)+IF(Data!$G59&lt;&gt;"",Scoring!$G$12)+IF(Data!$H59&lt;&gt;"",Scoring!$G$13)+IF(Data!$I59&lt;&gt;"",Scoring!$G$14)+IF(Data!$J59&lt;&gt;"",Scoring!$G$15)+IF(Data!$K59&lt;&gt;"",Scoring!$G$16)+IF(Data!$L59&lt;&gt;"",Scoring!$G$17)+IF(Data!$M59&lt;&gt;"",Scoring!$G$18)+IF(Data!$N59&lt;&gt;"",Scoring!$G$19)+IF(Data!$O59&lt;&gt;"",Scoring!$G$20)+IF(Data!$P59&lt;&gt;"",Scoring!$G$21)+IF(Data!$Q59&lt;&gt;"",Scoring!$G$22)+IF(Data!$R59&lt;&gt;"",Scoring!$G$23)+IF(Data!$S59&lt;&gt;"",Scoring!$G$24)+IF(Data!T59&lt;&gt;"",Scoring!$G$25)+IF(Data!$U59&lt;&gt;"",Scoring!$G$26)+IF(Data!$V59&lt;&gt;"",Scoring!$G$27)+IF(Data!$W59&lt;&gt;"",Scoring!$G$28)+IF(Data!$X59&lt;&gt;"",Scoring!$G$29)+IF(Data!$Y59&lt;&gt;"",Scoring!$G$30)+IF(Data!$Z59&lt;&gt;"",Scoring!$G$31)+IF(Data!$AA59&lt;&gt;"",Scoring!$G$32),"")</f>
        <v/>
      </c>
      <c r="AI59" s="106" t="str">
        <f>IF(AH59&lt;&gt;"",LOOKUP(AH59,Likelihoods!$A$7:$A$107,Likelihoods!E$7:E$107),"")</f>
        <v/>
      </c>
      <c r="AJ59" s="104" t="str">
        <f>IF(AND(COUNTBLANK($B59:$E59)=3,COUNTBLANK($F59:$H59)=2,COUNTBLANK($I59:$J59)=1,COUNTBLANK($K59:$L59)=1,COUNTBLANK($M59:$N59)=1,COUNTBLANK($O59:$P59)=1,COUNTBLANK($Q59:$R59)=1,COUNTBLANK($S59:$T59)=1,COUNTBLANK($U59:$V59)=1,COUNTBLANK($W59:$AA59)=4),IF(Data!$B59&lt;&gt;"",Scoring!$H$7)+IF(Data!$C59&lt;&gt;"",Scoring!$H$8)+IF(Data!$D59&lt;&gt;"",Scoring!$H$9)+IF(Data!$E59&lt;&gt;"",Scoring!$H$10)+IF(Data!$F59&lt;&gt;"",Scoring!$H$11)+IF(Data!$G59&lt;&gt;"",Scoring!$H$12)+IF(Data!$H59&lt;&gt;"",Scoring!$H$13)+IF(Data!$I59&lt;&gt;"",Scoring!$H$14)+IF(Data!$J59&lt;&gt;"",Scoring!$H$15)+IF(Data!$K59&lt;&gt;"",Scoring!$H$16)+IF(Data!$L59&lt;&gt;"",Scoring!$H$17)+IF(Data!$M59&lt;&gt;"",Scoring!$H$18)+IF(Data!$N59&lt;&gt;"",Scoring!$H$19)+IF(Data!$O59&lt;&gt;"",Scoring!$H$20)+IF(Data!$P59&lt;&gt;"",Scoring!$H$21)+IF(Data!$Q59&lt;&gt;"",Scoring!$H$22)+IF(Data!$R59&lt;&gt;"",Scoring!$H$23)+IF(Data!$S59&lt;&gt;"",Scoring!$H$24)+IF(Data!T59&lt;&gt;"",Scoring!$H$25)+IF(Data!$U59&lt;&gt;"",Scoring!$H$26)+IF(Data!$V59&lt;&gt;"",Scoring!$H$27)+IF(Data!$W59&lt;&gt;"",Scoring!$H$28)+IF(Data!$X59&lt;&gt;"",Scoring!$H$29)+IF(Data!$Y59&lt;&gt;"",Scoring!$H$30)+IF(Data!$Z59&lt;&gt;"",Scoring!$H$31)+IF(Data!$AA59&lt;&gt;"",Scoring!$H$32),"")</f>
        <v/>
      </c>
      <c r="AK59" s="105" t="str">
        <f>IF(AJ59&lt;&gt;"",LOOKUP(AJ59,Likelihoods!$A$7:$A$107,Likelihoods!F$7:F$107),"")</f>
        <v/>
      </c>
      <c r="AL59" s="102" t="str">
        <f>IF(AND(COUNTBLANK($B59:$E59)=3,COUNTBLANK($F59:$H59)=2,COUNTBLANK($I59:$J59)=1,COUNTBLANK($K59:$L59)=1,COUNTBLANK($M59:$N59)=1,COUNTBLANK($O59:$P59)=1,COUNTBLANK($Q59:$R59)=1,COUNTBLANK($S59:$T59)=1,COUNTBLANK($U59:$V59)=1,COUNTBLANK($W59:$AA59)=4),IF(Data!$B59&lt;&gt;"",Scoring!$I$7)+IF(Data!$C59&lt;&gt;"",Scoring!$I$8)+IF(Data!$D59&lt;&gt;"",Scoring!$I$9)+IF(Data!$E59&lt;&gt;"",Scoring!$I$10)+IF(Data!$F59&lt;&gt;"",Scoring!$I$11)+IF(Data!$G59&lt;&gt;"",Scoring!$I$12)+IF(Data!$H59&lt;&gt;"",Scoring!$I$13)+IF(Data!$I59&lt;&gt;"",Scoring!$I$14)+IF(Data!$J59&lt;&gt;"",Scoring!$I$15)+IF(Data!$K59&lt;&gt;"",Scoring!$I$16)+IF(Data!$L59&lt;&gt;"",Scoring!$I$17)+IF(Data!$M59&lt;&gt;"",Scoring!$I$18)+IF(Data!$N59&lt;&gt;"",Scoring!$I$19)+IF(Data!$O59&lt;&gt;"",Scoring!$I$20)+IF(Data!$P59&lt;&gt;"",Scoring!$I$21)+IF(Data!$Q59&lt;&gt;"",Scoring!$I$22)+IF(Data!$R59&lt;&gt;"",Scoring!$I$23)+IF(Data!$S59&lt;&gt;"",Scoring!$I$24)+IF(Data!T59&lt;&gt;"",Scoring!$I$25)+IF(Data!$U59&lt;&gt;"",Scoring!$I$26)+IF(Data!$V59&lt;&gt;"",Scoring!$I$27)+IF(Data!$W59&lt;&gt;"",Scoring!$I$28)+IF(Data!$X59&lt;&gt;"",Scoring!$I$29)+IF(Data!$Y59&lt;&gt;"",Scoring!$I$30)+IF(Data!$Z59&lt;&gt;"",Scoring!$I$31)+IF(Data!$AA59&lt;&gt;"",Scoring!$I$32),"")</f>
        <v/>
      </c>
      <c r="AM59" s="107" t="str">
        <f>IF(AL59&lt;&gt;"",LOOKUP(AL59,Likelihoods!$A$7:$A$107,Likelihoods!G$7:G$107),"")</f>
        <v/>
      </c>
      <c r="AN59" s="281" t="str">
        <f>IF(AND(COUNTBLANK($B59:$E59)=3,COUNTBLANK($F59:$H59)=2,COUNTBLANK($I59:$J59)=1,COUNTBLANK($K59:$L59)=1,COUNTBLANK($M59:$N59)=1,COUNTBLANK($O59:$P59)=1,COUNTBLANK($Q59:$R59)=1,COUNTBLANK($S59:$T59)=1,COUNTBLANK($U59:$V59)=1,COUNTBLANK($W59:$AA59)=4),IF(Data!$B59&lt;&gt;"",Scoring!$J$7)+IF(Data!$C59&lt;&gt;"",Scoring!$J$8)+IF(Data!$D59&lt;&gt;"",Scoring!$J$9)+IF(Data!$E59&lt;&gt;"",Scoring!$J$10)+IF(Data!$F59&lt;&gt;"",Scoring!$J$11)+IF(Data!$G59&lt;&gt;"",Scoring!$J$12)+IF(Data!$H59&lt;&gt;"",Scoring!$J$13)+IF(Data!$I59&lt;&gt;"",Scoring!$J$14)+IF(Data!$J59&lt;&gt;"",Scoring!$J$15)+IF(Data!$K59&lt;&gt;"",Scoring!$J$16)+IF(Data!$L59&lt;&gt;"",Scoring!$J$17)+IF(Data!$M59&lt;&gt;"",Scoring!$J$18)+IF(Data!$N59&lt;&gt;"",Scoring!$J$19)+IF(Data!$O59&lt;&gt;"",Scoring!$J$20)+IF(Data!$P59&lt;&gt;"",Scoring!$J$21)+IF(Data!$Q59&lt;&gt;"",Scoring!$J$22)+IF(Data!$R59&lt;&gt;"",Scoring!$J$23)+IF(Data!$S59&lt;&gt;"",Scoring!$J$24)+IF(Data!AF59&lt;&gt;"",Scoring!$J$25)+IF(Data!$U59&lt;&gt;"",Scoring!$J$26)+IF(Data!$V59&lt;&gt;"",Scoring!$J$27)+IF(Data!$W59&lt;&gt;"",Scoring!$J$28)+IF(Data!$X59&lt;&gt;"",Scoring!$J$29)+IF(Data!$Y59&lt;&gt;"",Scoring!$J$30)+IF(Data!$Z59&lt;&gt;"",Scoring!$J$31)+IF(Data!$AA59&lt;&gt;"",Scoring!$J$32),"")</f>
        <v/>
      </c>
      <c r="AO59" s="276" t="str">
        <f>IF(AN59&lt;&gt;"",LOOKUP(AN59,Likelihoods!$A$7:$A$107,Likelihoods!H$7:H$107),"")</f>
        <v/>
      </c>
      <c r="AP59" s="264" t="str">
        <f>IF(AND(COUNTBLANK($B59:$E59)=3,COUNTBLANK($F59:$H59)=2,COUNTBLANK($I59:$J59)=1,COUNTBLANK($K59:$L59)=1,COUNTBLANK($M59:$N59)=1,COUNTBLANK($O59:$P59)=1,COUNTBLANK($Q59:$R59)=1,COUNTBLANK($S59:$T59)=1,COUNTBLANK($U59:$V59)=1,COUNTBLANK($W59:$AA59)=4),IF(Data!$B59&lt;&gt;"",Scoring!$K$7)+IF(Data!$C59&lt;&gt;"",Scoring!$K$8)+IF(Data!$D59&lt;&gt;"",Scoring!$K$9)+IF(Data!$E59&lt;&gt;"",Scoring!$K$10)+IF(Data!$F59&lt;&gt;"",Scoring!$K$11)+IF(Data!$G59&lt;&gt;"",Scoring!$K$12)+IF(Data!$H59&lt;&gt;"",Scoring!$K$13)+IF(Data!$I59&lt;&gt;"",Scoring!$K$14)+IF(Data!$J59&lt;&gt;"",Scoring!$K$15)+IF(Data!$K59&lt;&gt;"",Scoring!$K$16)+IF(Data!$L59&lt;&gt;"",Scoring!$K$17)+IF(Data!$M59&lt;&gt;"",Scoring!$K$18)+IF(Data!$N59&lt;&gt;"",Scoring!$K$19)+IF(Data!$O59&lt;&gt;"",Scoring!$K$20)+IF(Data!$P59&lt;&gt;"",Scoring!$K$21)+IF(Data!$Q59&lt;&gt;"",Scoring!$K$22)+IF(Data!$R59&lt;&gt;"",Scoring!$K$23)+IF(Data!$S59&lt;&gt;"",Scoring!$K$24)+IF(Data!AH59&lt;&gt;"",Scoring!$K$25)+IF(Data!$U59&lt;&gt;"",Scoring!$K$26)+IF(Data!$V59&lt;&gt;"",Scoring!$K$27)+IF(Data!$W59&lt;&gt;"",Scoring!$K$28)+IF(Data!$X59&lt;&gt;"",Scoring!$K$29)+IF(Data!$Y59&lt;&gt;"",Scoring!$K$30)+IF(Data!$Z59&lt;&gt;"",Scoring!$K$31)+IF(Data!$AA59&lt;&gt;"",Scoring!$K$32),"")</f>
        <v/>
      </c>
      <c r="AQ59" s="107" t="str">
        <f>IF(AP59&lt;&gt;"",LOOKUP(AP59,Likelihoods!$A$7:$A$107,Likelihoods!I$7:I$107),"")</f>
        <v/>
      </c>
      <c r="AR59" s="281" t="str">
        <f>IF(AND(COUNTBLANK($B59:$E59)=3,COUNTBLANK($F59:$H59)=2,COUNTBLANK($I59:$J59)=1,COUNTBLANK($K59:$L59)=1,COUNTBLANK($M59:$N59)=1,COUNTBLANK($O59:$P59)=1,COUNTBLANK($Q59:$R59)=1,COUNTBLANK($S59:$T59)=1,COUNTBLANK($U59:$V59)=1,COUNTBLANK($W59:$AA59)=4),IF(Data!$B59&lt;&gt;"",Scoring!$L$7)+IF(Data!$C59&lt;&gt;"",Scoring!$L$8)+IF(Data!$D59&lt;&gt;"",Scoring!$L$9)+IF(Data!$E59&lt;&gt;"",Scoring!$L$10)+IF(Data!$F59&lt;&gt;"",Scoring!$L$11)+IF(Data!$G59&lt;&gt;"",Scoring!$L$12)+IF(Data!$H59&lt;&gt;"",Scoring!$L$13)+IF(Data!$I59&lt;&gt;"",Scoring!$L$14)+IF(Data!$J59&lt;&gt;"",Scoring!$L$15)+IF(Data!$K59&lt;&gt;"",Scoring!$L$16)+IF(Data!$L59&lt;&gt;"",Scoring!$L$17)+IF(Data!$M59&lt;&gt;"",Scoring!$L$18)+IF(Data!$N59&lt;&gt;"",Scoring!$L$19)+IF(Data!$O59&lt;&gt;"",Scoring!$L$20)+IF(Data!$P59&lt;&gt;"",Scoring!$L$21)+IF(Data!$Q59&lt;&gt;"",Scoring!$L$22)+IF(Data!$R59&lt;&gt;"",Scoring!$L$23)+IF(Data!$S59&lt;&gt;"",Scoring!$L$24)+IF(Data!AJ59&lt;&gt;"",Scoring!$L$25)+IF(Data!$U59&lt;&gt;"",Scoring!$L$26)+IF(Data!$V59&lt;&gt;"",Scoring!$L$27)+IF(Data!$W59&lt;&gt;"",Scoring!$L$28)+IF(Data!$X59&lt;&gt;"",Scoring!$L$29)+IF(Data!$Y59&lt;&gt;"",Scoring!$L$30)+IF(Data!$Z59&lt;&gt;"",Scoring!$L$31)+IF(Data!$AA59&lt;&gt;"",Scoring!$L$32),"")</f>
        <v/>
      </c>
      <c r="AS59" s="105" t="str">
        <f>IF(AR59&lt;&gt;"",LOOKUP(AR59,Likelihoods!$A$7:$A$107,Likelihoods!J$7:J$107),"")</f>
        <v/>
      </c>
      <c r="AT59" s="108" t="str">
        <f>IF(AND(COUNTBLANK($B59:$E59)=3,COUNTBLANK($F59:$H59)=2,COUNTBLANK($I59:$J59)=1,COUNTBLANK($K59:$L59)=1,COUNTBLANK($M59:$N59)=1,COUNTBLANK($O59:$P59)=1,COUNTBLANK($Q59:$R59)=1,COUNTBLANK($S59:$T59)=1,COUNTBLANK($U59:$V59)=1,COUNTBLANK($W59:$AA59)=4),IF(Data!$B59&lt;&gt;"",Scoring!$M$7)+IF(Data!$C59&lt;&gt;"",Scoring!$M$8)+IF(Data!$D59&lt;&gt;"",Scoring!$M$9)+IF(Data!$E59&lt;&gt;"",Scoring!$M$10)+IF(Data!$F59&lt;&gt;"",Scoring!$M$11)+IF(Data!$G59&lt;&gt;"",Scoring!$M$12)+IF(Data!$H59&lt;&gt;"",Scoring!$M$13)+IF(Data!$I59&lt;&gt;"",Scoring!$M$14)+IF(Data!$J59&lt;&gt;"",Scoring!$M$15)+IF(Data!$K59&lt;&gt;"",Scoring!$M$16)+IF(Data!$L59&lt;&gt;"",Scoring!$M$17)+IF(Data!$M59&lt;&gt;"",Scoring!$M$18)+IF(Data!$N59&lt;&gt;"",Scoring!$M$19)+IF(Data!$O59&lt;&gt;"",Scoring!$M$20)+IF(Data!$P59&lt;&gt;"",Scoring!$M$21)+IF(Data!$Q59&lt;&gt;"",Scoring!$M$22)+IF(Data!$R59&lt;&gt;"",Scoring!$M$23)+IF(Data!$S59&lt;&gt;"",Scoring!$M$24)+IF(Data!T59&lt;&gt;"",Scoring!$M$25)+IF(Data!$U59&lt;&gt;"",Scoring!$M$26)+IF(Data!$V59&lt;&gt;"",Scoring!$M$27)+IF(Data!$W59&lt;&gt;"",Scoring!$M$28)+IF(Data!$X59&lt;&gt;"",Scoring!$M$29)+IF(Data!$Y59&lt;&gt;"",Scoring!$M$30)+IF(Data!$Z59&lt;&gt;"",Scoring!$M$31)+IF(Data!$AA59&lt;&gt;"",Scoring!$M$32),"")</f>
        <v/>
      </c>
      <c r="AU59" s="105" t="str">
        <f>IF(AT59&lt;&gt;"",LOOKUP(AT59,Likelihoods!$A$7:$A$107,Likelihoods!K$7:K$107),"")</f>
        <v/>
      </c>
      <c r="AV59" s="108" t="str">
        <f>IF(AND(COUNTBLANK($B59:$E59)=3,COUNTBLANK($F59:$H59)=2,COUNTBLANK($I59:$J59)=1,COUNTBLANK($K59:$L59)=1,COUNTBLANK($M59:$N59)=1,COUNTBLANK($O59:$P59)=1,COUNTBLANK($Q59:$R59)=1,COUNTBLANK($S59:$T59)=1,COUNTBLANK($U59:$V59)=1,COUNTBLANK($W59:$AA59)=4),IF(Data!$B59&lt;&gt;"",Scoring!$N$7)+IF(Data!$C59&lt;&gt;"",Scoring!$N$8)+IF(Data!$D59&lt;&gt;"",Scoring!$N$9)+IF(Data!$E59&lt;&gt;"",Scoring!$N$10)+IF(Data!$F59&lt;&gt;"",Scoring!$N$11)+IF(Data!$G59&lt;&gt;"",Scoring!$N$12)+IF(Data!$H59&lt;&gt;"",Scoring!$N$13)+IF(Data!$I59&lt;&gt;"",Scoring!$N$14)+IF(Data!$J59&lt;&gt;"",Scoring!$N$15)+IF(Data!$K59&lt;&gt;"",Scoring!$N$16)+IF(Data!$L59&lt;&gt;"",Scoring!$N$17)+IF(Data!$M59&lt;&gt;"",Scoring!$N$18)+IF(Data!$N59&lt;&gt;"",Scoring!$N$19)+IF(Data!$O59&lt;&gt;"",Scoring!$N$20)+IF(Data!$P59&lt;&gt;"",Scoring!$N$21)+IF(Data!$Q59&lt;&gt;"",Scoring!$N$22)+IF(Data!$R59&lt;&gt;"",Scoring!$N$23)+IF(Data!$S59&lt;&gt;"",Scoring!$N$24)+IF(Data!T59&lt;&gt;"",Scoring!$N$25)+IF(Data!$U59&lt;&gt;"",Scoring!$N$26)+IF(Data!$V59&lt;&gt;"",Scoring!$N$27)+IF(Data!$W59&lt;&gt;"",Scoring!$N$28)+IF(Data!$X59&lt;&gt;"",Scoring!$N$29)+IF(Data!$Y59&lt;&gt;"",Scoring!$N$30)+IF(Data!$Z59&lt;&gt;"",Scoring!$N$31)+IF(Data!$AA59&lt;&gt;"",Scoring!$N$32),"")</f>
        <v/>
      </c>
      <c r="AW59" s="106" t="str">
        <f>IF(AV59&lt;&gt;"",LOOKUP(AV59,Likelihoods!$A$7:$A$107,Likelihoods!L$7:L$107),"")</f>
        <v/>
      </c>
      <c r="AX59" s="104" t="str">
        <f>IF(AND(COUNTBLANK($B59:$E59)=3,COUNTBLANK($F59:$H59)=2,COUNTBLANK($I59:$J59)=1,COUNTBLANK($K59:$L59)=1,COUNTBLANK($M59:$N59)=1,COUNTBLANK($O59:$P59)=1,COUNTBLANK($Q59:$R59)=1,COUNTBLANK($S59:$T59)=1,COUNTBLANK($U59:$V59)=1,COUNTBLANK($W59:$AA59)=4),IF(Data!$B59&lt;&gt;"",Scoring!$O$7)+IF(Data!$C59&lt;&gt;"",Scoring!$O$8)+IF(Data!$D59&lt;&gt;"",Scoring!$O$9)+IF(Data!$E59&lt;&gt;"",Scoring!$O$10)+IF(Data!$F59&lt;&gt;"",Scoring!$O$11)+IF(Data!$G59&lt;&gt;"",Scoring!$O$12)+IF(Data!$H59&lt;&gt;"",Scoring!$O$13)+IF(Data!$I59&lt;&gt;"",Scoring!$O$14)+IF(Data!$J59&lt;&gt;"",Scoring!$O$15)+IF(Data!$K59&lt;&gt;"",Scoring!$O$16)+IF(Data!$L59&lt;&gt;"",Scoring!$O$17)+IF(Data!$M59&lt;&gt;"",Scoring!$O$18)+IF(Data!$N59&lt;&gt;"",Scoring!$O$19)+IF(Data!$O59&lt;&gt;"",Scoring!$O$20)+IF(Data!$P59&lt;&gt;"",Scoring!$O$21)+IF(Data!$Q59&lt;&gt;"",Scoring!$O$22)+IF(Data!$R59&lt;&gt;"",Scoring!$O$23)+IF(Data!$S59&lt;&gt;"",Scoring!$O$24)+IF(Data!T59&lt;&gt;"",Scoring!$O$25)+IF(Data!$U59&lt;&gt;"",Scoring!$O$26)+IF(Data!$V59&lt;&gt;"",Scoring!$O$27)+IF(Data!$W59&lt;&gt;"",Scoring!$O$28)+IF(Data!$X59&lt;&gt;"",Scoring!$O$29)+IF(Data!$Y59&lt;&gt;"",Scoring!$O$30)+IF(Data!$Z59&lt;&gt;"",Scoring!$O$31)+IF(Data!$AA59&lt;&gt;"",Scoring!$O$32),"")</f>
        <v/>
      </c>
      <c r="AY59" s="107" t="str">
        <f>IF(AX59&lt;&gt;"",LOOKUP(AX59,Likelihoods!$A$7:$A$107,Likelihoods!M$7:M$107),"")</f>
        <v/>
      </c>
      <c r="AZ59" s="108" t="str">
        <f>IF(AND(COUNTBLANK($B59:$E59)=3,COUNTBLANK($F59:$H59)=2,COUNTBLANK($I59:$J59)=1,COUNTBLANK($K59:$L59)=1,COUNTBLANK($M59:$N59)=1,COUNTBLANK($O59:$P59)=1,COUNTBLANK($Q59:$R59)=1,COUNTBLANK($S59:$T59)=1,COUNTBLANK($U59:$V59)=1,COUNTBLANK($W59:$AA59)=4),IF(Data!$B59&lt;&gt;"",Scoring!$P$7)+IF(Data!$C59&lt;&gt;"",Scoring!$P$8)+IF(Data!$D59&lt;&gt;"",Scoring!$P$9)+IF(Data!$E59&lt;&gt;"",Scoring!$P$10)+IF(Data!$F59&lt;&gt;"",Scoring!$P$11)+IF(Data!$G59&lt;&gt;"",Scoring!$P$12)+IF(Data!$H59&lt;&gt;"",Scoring!$P$13)+IF(Data!$I59&lt;&gt;"",Scoring!$P$14)+IF(Data!$J59&lt;&gt;"",Scoring!$P$15)+IF(Data!$K59&lt;&gt;"",Scoring!$P$16)+IF(Data!$L59&lt;&gt;"",Scoring!$P$17)+IF(Data!$M59&lt;&gt;"",Scoring!$P$18)+IF(Data!$N59&lt;&gt;"",Scoring!$P$19)+IF(Data!$O59&lt;&gt;"",Scoring!$P$20)+IF(Data!$P59&lt;&gt;"",Scoring!$P$21)+IF(Data!$Q59&lt;&gt;"",Scoring!$P$22)+IF(Data!$R59&lt;&gt;"",Scoring!$P$23)+IF(Data!$S59&lt;&gt;"",Scoring!$P$24)+IF(Data!T59&lt;&gt;"",Scoring!$P$25)+IF(Data!$U59&lt;&gt;"",Scoring!$P$26)+IF(Data!$V59&lt;&gt;"",Scoring!$P$27)+IF(Data!$W59&lt;&gt;"",Scoring!$P$28)+IF(Data!$X59&lt;&gt;"",Scoring!$P$29)+IF(Data!$Y59&lt;&gt;"",Scoring!$P$30)+IF(Data!$Z59&lt;&gt;"",Scoring!$P$31)+IF(Data!$AA59&lt;&gt;"",Scoring!$P$32),"")</f>
        <v/>
      </c>
      <c r="BA59" s="105" t="str">
        <f>IF(AZ59&lt;&gt;"",LOOKUP(AZ59,Likelihoods!$A$7:$A$107,Likelihoods!N$7:N$107),"")</f>
        <v/>
      </c>
      <c r="BB59" s="102" t="str">
        <f>IF(AND(COUNTBLANK($B59:$E59)=3,COUNTBLANK($F59:$H59)=2,COUNTBLANK($I59:$J59)=1,COUNTBLANK($K59:$L59)=1,COUNTBLANK($M59:$N59)=1,COUNTBLANK($O59:$P59)=1,COUNTBLANK($Q59:$R59)=1,COUNTBLANK($S59:$T59)=1,COUNTBLANK($U59:$V59)=1,COUNTBLANK($W59:$AA59)=4),IF(Data!$B59&lt;&gt;"",Scoring!$Q$7)+IF(Data!$C59&lt;&gt;"",Scoring!$Q$8)+IF(Data!$D59&lt;&gt;"",Scoring!$Q$9)+IF(Data!$E59&lt;&gt;"",Scoring!$Q$10)+IF(Data!$F59&lt;&gt;"",Scoring!$Q$11)+IF(Data!$G59&lt;&gt;"",Scoring!$Q$12)+IF(Data!$H59&lt;&gt;"",Scoring!$Q$13)+IF(Data!$I59&lt;&gt;"",Scoring!$Q$14)+IF(Data!$J59&lt;&gt;"",Scoring!$Q$15)+IF(Data!$K59&lt;&gt;"",Scoring!$Q$16)+IF(Data!$L59&lt;&gt;"",Scoring!$Q$17)+IF(Data!$M59&lt;&gt;"",Scoring!$Q$18)+IF(Data!$N59&lt;&gt;"",Scoring!$Q$19)+IF(Data!$O59&lt;&gt;"",Scoring!$Q$20)+IF(Data!$P59&lt;&gt;"",Scoring!$Q$21)+IF(Data!$Q59&lt;&gt;"",Scoring!$Q$22)+IF(Data!$R59&lt;&gt;"",Scoring!$Q$23)+IF(Data!$S59&lt;&gt;"",Scoring!$Q$24)+IF(Data!T59&lt;&gt;"",Scoring!$Q$25)+IF(Data!$U59&lt;&gt;"",Scoring!$Q$26)+IF(Data!$V59&lt;&gt;"",Scoring!$Q$27)+IF(Data!$W59&lt;&gt;"",Scoring!$Q$28)+IF(Data!$X59&lt;&gt;"",Scoring!$Q$29)+IF(Data!$Y59&lt;&gt;"",Scoring!$Q$30)+IF(Data!$Z59&lt;&gt;"",Scoring!$Q$31)+IF(Data!$AA59&lt;&gt;"",Scoring!$Q$32),"")</f>
        <v/>
      </c>
      <c r="BC59" s="107" t="str">
        <f>IF(BB59&lt;&gt;"",LOOKUP(BB59,Likelihoods!$A$7:$A$107,Likelihoods!O$7:O$107),"")</f>
        <v/>
      </c>
      <c r="BD59" s="104" t="str">
        <f>IF(AND(COUNTBLANK($B59:$E59)=3,COUNTBLANK($F59:$H59)=2,COUNTBLANK($I59:$J59)=1,COUNTBLANK($K59:$L59)=1,COUNTBLANK($M59:$N59)=1,COUNTBLANK($O59:$P59)=1,COUNTBLANK($Q59:$R59)=1,COUNTBLANK($S59:$T59)=1,COUNTBLANK($U59:$V59)=1,COUNTBLANK($W59:$AA59)=4),IF(Data!$B59&lt;&gt;"",Scoring!$R$7)+IF(Data!$C59&lt;&gt;"",Scoring!$R$8)+IF(Data!$D59&lt;&gt;"",Scoring!$R$9)+IF(Data!$E59&lt;&gt;"",Scoring!$R$10)+IF(Data!$F59&lt;&gt;"",Scoring!$R$11)+IF(Data!$G59&lt;&gt;"",Scoring!$R$12)+IF(Data!$H59&lt;&gt;"",Scoring!$R$13)+IF(Data!$I59&lt;&gt;"",Scoring!$R$14)+IF(Data!$J59&lt;&gt;"",Scoring!$R$15)+IF(Data!$K59&lt;&gt;"",Scoring!$R$16)+IF(Data!$L59&lt;&gt;"",Scoring!$R$17)+IF(Data!$M59&lt;&gt;"",Scoring!$R$18)+IF(Data!$N59&lt;&gt;"",Scoring!$R$19)+IF(Data!$O59&lt;&gt;"",Scoring!$R$20)+IF(Data!$P59&lt;&gt;"",Scoring!$R$21)+IF(Data!$Q59&lt;&gt;"",Scoring!$R$22)+IF(Data!$R59&lt;&gt;"",Scoring!$R$23)+IF(Data!$S59&lt;&gt;"",Scoring!$R$24)+IF(Data!T59&lt;&gt;"",Scoring!$R$25)+IF(Data!$U59&lt;&gt;"",Scoring!$R$26)+IF(Data!$V59&lt;&gt;"",Scoring!$R$27)+IF(Data!$W59&lt;&gt;"",Scoring!$R$28)+IF(Data!$X59&lt;&gt;"",Scoring!$R$29)+IF(Data!$Y59&lt;&gt;"",Scoring!$R$30)+IF(Data!$Z59&lt;&gt;"",Scoring!$R$31)+IF(Data!$AA59&lt;&gt;"",Scoring!$R$32),"")</f>
        <v/>
      </c>
      <c r="BE59" s="105" t="str">
        <f>IF(BD59&lt;&gt;"",LOOKUP(BD59,Likelihoods!$A$7:$A$107,Likelihoods!P$7:P$107),"")</f>
        <v/>
      </c>
      <c r="BF59" s="102" t="str">
        <f>IF(AND(COUNTBLANK($B59:$E59)=3,COUNTBLANK($F59:$H59)=2,COUNTBLANK($I59:$J59)=1,COUNTBLANK($K59:$L59)=1,COUNTBLANK($M59:$N59)=1,COUNTBLANK($O59:$P59)=1,COUNTBLANK($Q59:$R59)=1,COUNTBLANK($S59:$T59)=1,COUNTBLANK($U59:$V59)=1,COUNTBLANK($W59:$AA59)=4),IF(Data!$B59&lt;&gt;"",Scoring!$S$7)+IF(Data!$C59&lt;&gt;"",Scoring!$S$8)+IF(Data!$D59&lt;&gt;"",Scoring!$S$9)+IF(Data!$E59&lt;&gt;"",Scoring!$S$10)+IF(Data!$F59&lt;&gt;"",Scoring!$S$11)+IF(Data!$G59&lt;&gt;"",Scoring!$S$12)+IF(Data!$H59&lt;&gt;"",Scoring!$S$13)+IF(Data!$I59&lt;&gt;"",Scoring!$S$14)+IF(Data!$J59&lt;&gt;"",Scoring!$S$15)+IF(Data!$K59&lt;&gt;"",Scoring!$S$16)+IF(Data!$L59&lt;&gt;"",Scoring!$S$17)+IF(Data!$M59&lt;&gt;"",Scoring!$S$18)+IF(Data!$N59&lt;&gt;"",Scoring!$S$19)+IF(Data!$O59&lt;&gt;"",Scoring!$S$20)+IF(Data!$P59&lt;&gt;"",Scoring!$S$21)+IF(Data!$Q59&lt;&gt;"",Scoring!$S$22)+IF(Data!$R59&lt;&gt;"",Scoring!$S$23)+IF(Data!$S59&lt;&gt;"",Scoring!$S$24)+IF(Data!T59&lt;&gt;"",Scoring!$S$25)+IF(Data!$U59&lt;&gt;"",Scoring!$S$26)+IF(Data!$V59&lt;&gt;"",Scoring!$S$27)+IF(Data!$W59&lt;&gt;"",Scoring!$S$28)+IF(Data!$X59&lt;&gt;"",Scoring!$S$29)+IF(Data!$Y59&lt;&gt;"",Scoring!$S$30)+IF(Data!$Z59&lt;&gt;"",Scoring!$S$31)+IF(Data!$AA59&lt;&gt;"",Scoring!$S$32),"")</f>
        <v/>
      </c>
      <c r="BG59" s="107" t="str">
        <f>IF(BF59&lt;&gt;"",LOOKUP(BF59,Likelihoods!$A$7:$A$107,Likelihoods!Q$7:Q$107),"")</f>
        <v/>
      </c>
      <c r="BH59" s="108" t="str">
        <f>IF(AND(COUNTBLANK($B59:$E59)=3,COUNTBLANK($F59:$H59)=2,COUNTBLANK($I59:$J59)=1,COUNTBLANK($K59:$L59)=1,COUNTBLANK($M59:$N59)=1,COUNTBLANK($O59:$P59)=1,COUNTBLANK($Q59:$R59)=1,COUNTBLANK($S59:$T59)=1,COUNTBLANK($U59:$V59)=1,COUNTBLANK($W59:$AA59)=4),IF(Data!$B59&lt;&gt;"",Scoring!$T$7)+IF(Data!$C59&lt;&gt;"",Scoring!$T$8)+IF(Data!$D59&lt;&gt;"",Scoring!$T$9)+IF(Data!$E59&lt;&gt;"",Scoring!$T$10)+IF(Data!$F59&lt;&gt;"",Scoring!$T$11)+IF(Data!$G59&lt;&gt;"",Scoring!$T$12)+IF(Data!$H59&lt;&gt;"",Scoring!$T$13)+IF(Data!$I59&lt;&gt;"",Scoring!$T$14)+IF(Data!$J59&lt;&gt;"",Scoring!$T$15)+IF(Data!$K59&lt;&gt;"",Scoring!$T$16)+IF(Data!$L59&lt;&gt;"",Scoring!$T$17)+IF(Data!$M59&lt;&gt;"",Scoring!$T$18)+IF(Data!$N59&lt;&gt;"",Scoring!$T$19)+IF(Data!$O59&lt;&gt;"",Scoring!$T$20)+IF(Data!$P59&lt;&gt;"",Scoring!$T$21)+IF(Data!$Q59&lt;&gt;"",Scoring!$T$22)+IF(Data!$R59&lt;&gt;"",Scoring!$T$23)+IF(Data!$S59&lt;&gt;"",Scoring!$T$24)+IF(Data!T59&lt;&gt;"",Scoring!$T$25)+IF(Data!$U59&lt;&gt;"",Scoring!$T$26)+IF(Data!$V59&lt;&gt;"",Scoring!$T$27)+IF(Data!$W59&lt;&gt;"",Scoring!$T$28)+IF(Data!$X59&lt;&gt;"",Scoring!$T$29)+IF(Data!$Y59&lt;&gt;"",Scoring!$T$30)+IF(Data!$Z59&lt;&gt;"",Scoring!$T$31)+IF(Data!$AA59&lt;&gt;"",Scoring!$T$32),"")</f>
        <v/>
      </c>
      <c r="BI59" s="105" t="str">
        <f>IF(BH59&lt;&gt;"",LOOKUP(BH59,Likelihoods!$A$7:$A$107,Likelihoods!R$7:R$107),"")</f>
        <v/>
      </c>
      <c r="BJ59" s="108" t="str">
        <f>IF(AND(COUNTBLANK($B59:$E59)=3,COUNTBLANK($F59:$H59)=2,COUNTBLANK($I59:$J59)=1,COUNTBLANK($K59:$L59)=1,COUNTBLANK($M59:$N59)=1,COUNTBLANK($O59:$P59)=1,COUNTBLANK($Q59:$R59)=1,COUNTBLANK($S59:$T59)=1,COUNTBLANK($U59:$V59)=1,COUNTBLANK($W59:$AA59)=4),IF(Data!$B59&lt;&gt;"",Scoring!$U$7)+IF(Data!$C59&lt;&gt;"",Scoring!$U$8)+IF(Data!$D59&lt;&gt;"",Scoring!$U$9)+IF(Data!$E59&lt;&gt;"",Scoring!$U$10)+IF(Data!$F59&lt;&gt;"",Scoring!$U$11)+IF(Data!$G59&lt;&gt;"",Scoring!$U$12)+IF(Data!$H59&lt;&gt;"",Scoring!$U$13)+IF(Data!$I59&lt;&gt;"",Scoring!$U$14)+IF(Data!$J59&lt;&gt;"",Scoring!$U$15)+IF(Data!$K59&lt;&gt;"",Scoring!$U$16)+IF(Data!$L59&lt;&gt;"",Scoring!$U$17)+IF(Data!$M59&lt;&gt;"",Scoring!$U$18)+IF(Data!$N59&lt;&gt;"",Scoring!$U$19)+IF(Data!$O59&lt;&gt;"",Scoring!$U$20)+IF(Data!$P59&lt;&gt;"",Scoring!$U$21)+IF(Data!$Q59&lt;&gt;"",Scoring!$U$22)+IF(Data!$R59&lt;&gt;"",Scoring!$U$23)+IF(Data!$S59&lt;&gt;"",Scoring!$U$24)+IF(Data!T59&lt;&gt;"",Scoring!$U$25)+IF(Data!$U59&lt;&gt;"",Scoring!$U$26)+IF(Data!$V59&lt;&gt;"",Scoring!$U$27)+IF(Data!$W59&lt;&gt;"",Scoring!$U$28)+IF(Data!$X59&lt;&gt;"",Scoring!$U$29)+IF(Data!$Y59&lt;&gt;"",Scoring!$U$30)+IF(Data!$Z59&lt;&gt;"",Scoring!$U$31)+IF(Data!$AA59&lt;&gt;"",Scoring!$U$32),"")</f>
        <v/>
      </c>
      <c r="BK59" s="106" t="str">
        <f>IF(BJ59&lt;&gt;"",LOOKUP(BJ59,Likelihoods!$A$7:$A$107,Likelihoods!S$7:S$107),"")</f>
        <v/>
      </c>
      <c r="BL59" s="8"/>
      <c r="BM59" s="8"/>
      <c r="BN59" s="8"/>
      <c r="BO59" s="8"/>
      <c r="BP59" s="8"/>
      <c r="BQ59" s="8"/>
      <c r="BR59" s="8"/>
      <c r="BS59" s="8"/>
      <c r="BT59" s="8"/>
      <c r="BU59" s="8"/>
      <c r="BV59" s="8"/>
      <c r="BW59" s="8"/>
      <c r="BX59" s="8"/>
      <c r="BY59" s="8"/>
    </row>
    <row r="60" spans="1:77" ht="14.25" x14ac:dyDescent="0.2">
      <c r="A60" s="68"/>
      <c r="B60" s="101"/>
      <c r="C60" s="102"/>
      <c r="D60" s="102"/>
      <c r="E60" s="102"/>
      <c r="F60" s="101"/>
      <c r="G60" s="102"/>
      <c r="H60" s="103"/>
      <c r="I60" s="102"/>
      <c r="J60" s="102"/>
      <c r="K60" s="101"/>
      <c r="L60" s="103"/>
      <c r="M60" s="102"/>
      <c r="N60" s="103"/>
      <c r="O60" s="101"/>
      <c r="P60" s="103"/>
      <c r="Q60" s="102"/>
      <c r="R60" s="102"/>
      <c r="S60" s="101"/>
      <c r="T60" s="103"/>
      <c r="U60" s="101"/>
      <c r="V60" s="103"/>
      <c r="W60" s="102"/>
      <c r="X60" s="102"/>
      <c r="Y60" s="102"/>
      <c r="Z60" s="102"/>
      <c r="AA60" s="102"/>
      <c r="AB60" s="104" t="str">
        <f>IF(AND(COUNTBLANK($B60:$E60)=3,COUNTBLANK($F60:$H60)=2,COUNTBLANK($I60:$J60)=1,COUNTBLANK($K60:$L60)=1,COUNTBLANK($M60:$N60)=1,COUNTBLANK($O60:$P60)=1,COUNTBLANK($Q60:$R60)=1,COUNTBLANK($S60:$T60)=1,COUNTBLANK($U60:$V60)=1,COUNTBLANK($W60:$AA60)=4),IF(Data!$B60&lt;&gt;"",Scoring!$D$7)+IF(Data!$C60&lt;&gt;"",Scoring!$D$8)+IF(Data!$D60&lt;&gt;"",Scoring!$D$9)+IF(Data!$E60&lt;&gt;"",Scoring!$D$10)+IF(Data!$F60&lt;&gt;"",Scoring!$D$11)+IF(Data!$G60&lt;&gt;"",Scoring!$D$12)+IF(Data!$H60&lt;&gt;"",Scoring!$D$13)+IF(Data!$I60&lt;&gt;"",Scoring!$D$14)+IF(Data!$J60&lt;&gt;"",Scoring!$D$15)+IF(Data!$K60&lt;&gt;"",Scoring!$D$16)+IF(Data!$L60&lt;&gt;"",Scoring!$D$17)+IF(Data!$M60&lt;&gt;"",Scoring!$D$18)+IF(Data!$N60&lt;&gt;"",Scoring!$D$19)+IF(Data!$O60&lt;&gt;"",Scoring!$D$20)+IF(Data!$P60&lt;&gt;"",Scoring!$D$21)+IF(Data!$Q60&lt;&gt;"",Scoring!$D$22)+IF(Data!$R60&lt;&gt;"",Scoring!$D$23)+IF(Data!$S60&lt;&gt;"",Scoring!$D$24)+IF(Data!T60&lt;&gt;"",Scoring!$D$25)+IF(Data!$U60&lt;&gt;"",Scoring!$D$26)+IF(Data!$V60&lt;&gt;"",Scoring!$D$27)+IF(Data!$W60&lt;&gt;"",Scoring!$D$28)+IF(Data!$X60&lt;&gt;"",Scoring!$D$29)+IF(Data!$Y60&lt;&gt;"",Scoring!$D$30)+IF(Data!$Z60&lt;&gt;"",Scoring!$D$31)+IF(Data!$AA60&lt;&gt;"",Scoring!$D$32),"")</f>
        <v/>
      </c>
      <c r="AC60" s="105" t="str">
        <f>IF(AB60&lt;&gt;"",LOOKUP(AB60,Likelihoods!$A$7:$A$107,Likelihoods!B$7:B$107),"")</f>
        <v/>
      </c>
      <c r="AD60" s="264" t="str">
        <f>IF(AND(COUNTBLANK($B60:$E60)=3,COUNTBLANK($F60:$H60)=2,COUNTBLANK($I60:$J60)=1,COUNTBLANK($K60:$L60)=1,COUNTBLANK($M60:$N60)=1,COUNTBLANK($O60:$P60)=1,COUNTBLANK($Q60:$R60)=1,COUNTBLANK($S60:$T60)=1,COUNTBLANK($U60:$V60)=1,COUNTBLANK($W60:$AA60)=4),IF(Data!$B60&lt;&gt;"",Scoring!$E$7)+IF(Data!$C60&lt;&gt;"",Scoring!$E$8)+IF(Data!$D60&lt;&gt;"",Scoring!$E$9)+IF(Data!$E60&lt;&gt;"",Scoring!$E$10)+IF(Data!$F60&lt;&gt;"",Scoring!$E$11)+IF(Data!$G60&lt;&gt;"",Scoring!$E$12)+IF(Data!$H60&lt;&gt;"",Scoring!$E$13)+IF(Data!$I60&lt;&gt;"",Scoring!$E$14)+IF(Data!$J60&lt;&gt;"",Scoring!$E$15)+IF(Data!$K60&lt;&gt;"",Scoring!$E$16)+IF(Data!$L60&lt;&gt;"",Scoring!$E$17)+IF(Data!$M60&lt;&gt;"",Scoring!$E$18)+IF(Data!$N60&lt;&gt;"",Scoring!$E$19)+IF(Data!$O60&lt;&gt;"",Scoring!$E$20)+IF(Data!$P60&lt;&gt;"",Scoring!$E$21)+IF(Data!$Q60&lt;&gt;"",Scoring!$E$22)+IF(Data!$R60&lt;&gt;"",Scoring!$E$23)+IF(Data!$S60&lt;&gt;"",Scoring!$E$24)+IF(Data!V60&lt;&gt;"",Scoring!$E$25)+IF(Data!$U60&lt;&gt;"",Scoring!$E$26)+IF(Data!$V60&lt;&gt;"",Scoring!$E$27)+IF(Data!$W60&lt;&gt;"",Scoring!$E$28)+IF(Data!$X60&lt;&gt;"",Scoring!$E$29)+IF(Data!$Y60&lt;&gt;"",Scoring!$E$30)+IF(Data!$Z60&lt;&gt;"",Scoring!$E$31)+IF(Data!$AA60&lt;&gt;"",Scoring!$E$32),"")</f>
        <v/>
      </c>
      <c r="AE60" s="107" t="str">
        <f>IF(AD60&lt;&gt;"",LOOKUP(AD60,Likelihoods!$A$7:$A$107,Likelihoods!C$7:C$107),"")</f>
        <v/>
      </c>
      <c r="AF60" s="108" t="str">
        <f>IF(AND(COUNTBLANK($B60:$E60)=3,COUNTBLANK($F60:$H60)=2,COUNTBLANK($I60:$J60)=1,COUNTBLANK($K60:$L60)=1,COUNTBLANK($M60:$N60)=1,COUNTBLANK($O60:$P60)=1,COUNTBLANK($Q60:$R60)=1,COUNTBLANK($S60:$T60)=1,COUNTBLANK($U60:$V60)=1,COUNTBLANK($W60:$AA60)=4),IF(Data!$B60&lt;&gt;"",Scoring!$F$7)+IF(Data!$C60&lt;&gt;"",Scoring!$F$8)+IF(Data!$D60&lt;&gt;"",Scoring!$F$9)+IF(Data!$E60&lt;&gt;"",Scoring!$F$10)+IF(Data!$F60&lt;&gt;"",Scoring!$F$11)+IF(Data!$G60&lt;&gt;"",Scoring!$F$12)+IF(Data!$H60&lt;&gt;"",Scoring!$F$13)+IF(Data!$I60&lt;&gt;"",Scoring!$F$14)+IF(Data!$J60&lt;&gt;"",Scoring!$F$15)+IF(Data!$K60&lt;&gt;"",Scoring!$F$16)+IF(Data!$L60&lt;&gt;"",Scoring!$F$17)+IF(Data!$M60&lt;&gt;"",Scoring!$F$18)+IF(Data!$N60&lt;&gt;"",Scoring!$F$19)+IF(Data!$O60&lt;&gt;"",Scoring!$F$20)+IF(Data!$P60&lt;&gt;"",Scoring!$F$21)+IF(Data!$Q60&lt;&gt;"",Scoring!$F$22)+IF(Data!$R60&lt;&gt;"",Scoring!$F$23)+IF(Data!$S60&lt;&gt;"",Scoring!$F$24)+IF(Data!T60&lt;&gt;"",Scoring!$F$25)+IF(Data!$U60&lt;&gt;"",Scoring!$F$26)+IF(Data!$V60&lt;&gt;"",Scoring!$F$27)+IF(Data!$W60&lt;&gt;"",Scoring!$F$28)+IF(Data!$X60&lt;&gt;"",Scoring!$F$29)+IF(Data!$Y60&lt;&gt;"",Scoring!$F$30)+IF(Data!$Z60&lt;&gt;"",Scoring!$F$31)+IF(Data!$AA60&lt;&gt;"",Scoring!$F$32),"")</f>
        <v/>
      </c>
      <c r="AG60" s="105" t="str">
        <f>IF(AF60&lt;&gt;"",LOOKUP(AF60,Likelihoods!$A$7:$A$107,Likelihoods!D$7:D$107),"")</f>
        <v/>
      </c>
      <c r="AH60" s="108" t="str">
        <f>IF(AND(COUNTBLANK($B60:$E60)=3,COUNTBLANK($F60:$H60)=2,COUNTBLANK($I60:$J60)=1,COUNTBLANK($K60:$L60)=1,COUNTBLANK($M60:$N60)=1,COUNTBLANK($O60:$P60)=1,COUNTBLANK($Q60:$R60)=1,COUNTBLANK($S60:$T60)=1,COUNTBLANK($U60:$V60)=1,COUNTBLANK($W60:$AA60)=4),IF(Data!$B60&lt;&gt;"",Scoring!$G$7)+IF(Data!$C60&lt;&gt;"",Scoring!$G$8)+IF(Data!$D60&lt;&gt;"",Scoring!$G$9)+IF(Data!$E60&lt;&gt;"",Scoring!$G$10)+IF(Data!$F60&lt;&gt;"",Scoring!$G$11)+IF(Data!$G60&lt;&gt;"",Scoring!$G$12)+IF(Data!$H60&lt;&gt;"",Scoring!$G$13)+IF(Data!$I60&lt;&gt;"",Scoring!$G$14)+IF(Data!$J60&lt;&gt;"",Scoring!$G$15)+IF(Data!$K60&lt;&gt;"",Scoring!$G$16)+IF(Data!$L60&lt;&gt;"",Scoring!$G$17)+IF(Data!$M60&lt;&gt;"",Scoring!$G$18)+IF(Data!$N60&lt;&gt;"",Scoring!$G$19)+IF(Data!$O60&lt;&gt;"",Scoring!$G$20)+IF(Data!$P60&lt;&gt;"",Scoring!$G$21)+IF(Data!$Q60&lt;&gt;"",Scoring!$G$22)+IF(Data!$R60&lt;&gt;"",Scoring!$G$23)+IF(Data!$S60&lt;&gt;"",Scoring!$G$24)+IF(Data!T60&lt;&gt;"",Scoring!$G$25)+IF(Data!$U60&lt;&gt;"",Scoring!$G$26)+IF(Data!$V60&lt;&gt;"",Scoring!$G$27)+IF(Data!$W60&lt;&gt;"",Scoring!$G$28)+IF(Data!$X60&lt;&gt;"",Scoring!$G$29)+IF(Data!$Y60&lt;&gt;"",Scoring!$G$30)+IF(Data!$Z60&lt;&gt;"",Scoring!$G$31)+IF(Data!$AA60&lt;&gt;"",Scoring!$G$32),"")</f>
        <v/>
      </c>
      <c r="AI60" s="106" t="str">
        <f>IF(AH60&lt;&gt;"",LOOKUP(AH60,Likelihoods!$A$7:$A$107,Likelihoods!E$7:E$107),"")</f>
        <v/>
      </c>
      <c r="AJ60" s="104" t="str">
        <f>IF(AND(COUNTBLANK($B60:$E60)=3,COUNTBLANK($F60:$H60)=2,COUNTBLANK($I60:$J60)=1,COUNTBLANK($K60:$L60)=1,COUNTBLANK($M60:$N60)=1,COUNTBLANK($O60:$P60)=1,COUNTBLANK($Q60:$R60)=1,COUNTBLANK($S60:$T60)=1,COUNTBLANK($U60:$V60)=1,COUNTBLANK($W60:$AA60)=4),IF(Data!$B60&lt;&gt;"",Scoring!$H$7)+IF(Data!$C60&lt;&gt;"",Scoring!$H$8)+IF(Data!$D60&lt;&gt;"",Scoring!$H$9)+IF(Data!$E60&lt;&gt;"",Scoring!$H$10)+IF(Data!$F60&lt;&gt;"",Scoring!$H$11)+IF(Data!$G60&lt;&gt;"",Scoring!$H$12)+IF(Data!$H60&lt;&gt;"",Scoring!$H$13)+IF(Data!$I60&lt;&gt;"",Scoring!$H$14)+IF(Data!$J60&lt;&gt;"",Scoring!$H$15)+IF(Data!$K60&lt;&gt;"",Scoring!$H$16)+IF(Data!$L60&lt;&gt;"",Scoring!$H$17)+IF(Data!$M60&lt;&gt;"",Scoring!$H$18)+IF(Data!$N60&lt;&gt;"",Scoring!$H$19)+IF(Data!$O60&lt;&gt;"",Scoring!$H$20)+IF(Data!$P60&lt;&gt;"",Scoring!$H$21)+IF(Data!$Q60&lt;&gt;"",Scoring!$H$22)+IF(Data!$R60&lt;&gt;"",Scoring!$H$23)+IF(Data!$S60&lt;&gt;"",Scoring!$H$24)+IF(Data!T60&lt;&gt;"",Scoring!$H$25)+IF(Data!$U60&lt;&gt;"",Scoring!$H$26)+IF(Data!$V60&lt;&gt;"",Scoring!$H$27)+IF(Data!$W60&lt;&gt;"",Scoring!$H$28)+IF(Data!$X60&lt;&gt;"",Scoring!$H$29)+IF(Data!$Y60&lt;&gt;"",Scoring!$H$30)+IF(Data!$Z60&lt;&gt;"",Scoring!$H$31)+IF(Data!$AA60&lt;&gt;"",Scoring!$H$32),"")</f>
        <v/>
      </c>
      <c r="AK60" s="105" t="str">
        <f>IF(AJ60&lt;&gt;"",LOOKUP(AJ60,Likelihoods!$A$7:$A$107,Likelihoods!F$7:F$107),"")</f>
        <v/>
      </c>
      <c r="AL60" s="102" t="str">
        <f>IF(AND(COUNTBLANK($B60:$E60)=3,COUNTBLANK($F60:$H60)=2,COUNTBLANK($I60:$J60)=1,COUNTBLANK($K60:$L60)=1,COUNTBLANK($M60:$N60)=1,COUNTBLANK($O60:$P60)=1,COUNTBLANK($Q60:$R60)=1,COUNTBLANK($S60:$T60)=1,COUNTBLANK($U60:$V60)=1,COUNTBLANK($W60:$AA60)=4),IF(Data!$B60&lt;&gt;"",Scoring!$I$7)+IF(Data!$C60&lt;&gt;"",Scoring!$I$8)+IF(Data!$D60&lt;&gt;"",Scoring!$I$9)+IF(Data!$E60&lt;&gt;"",Scoring!$I$10)+IF(Data!$F60&lt;&gt;"",Scoring!$I$11)+IF(Data!$G60&lt;&gt;"",Scoring!$I$12)+IF(Data!$H60&lt;&gt;"",Scoring!$I$13)+IF(Data!$I60&lt;&gt;"",Scoring!$I$14)+IF(Data!$J60&lt;&gt;"",Scoring!$I$15)+IF(Data!$K60&lt;&gt;"",Scoring!$I$16)+IF(Data!$L60&lt;&gt;"",Scoring!$I$17)+IF(Data!$M60&lt;&gt;"",Scoring!$I$18)+IF(Data!$N60&lt;&gt;"",Scoring!$I$19)+IF(Data!$O60&lt;&gt;"",Scoring!$I$20)+IF(Data!$P60&lt;&gt;"",Scoring!$I$21)+IF(Data!$Q60&lt;&gt;"",Scoring!$I$22)+IF(Data!$R60&lt;&gt;"",Scoring!$I$23)+IF(Data!$S60&lt;&gt;"",Scoring!$I$24)+IF(Data!T60&lt;&gt;"",Scoring!$I$25)+IF(Data!$U60&lt;&gt;"",Scoring!$I$26)+IF(Data!$V60&lt;&gt;"",Scoring!$I$27)+IF(Data!$W60&lt;&gt;"",Scoring!$I$28)+IF(Data!$X60&lt;&gt;"",Scoring!$I$29)+IF(Data!$Y60&lt;&gt;"",Scoring!$I$30)+IF(Data!$Z60&lt;&gt;"",Scoring!$I$31)+IF(Data!$AA60&lt;&gt;"",Scoring!$I$32),"")</f>
        <v/>
      </c>
      <c r="AM60" s="107" t="str">
        <f>IF(AL60&lt;&gt;"",LOOKUP(AL60,Likelihoods!$A$7:$A$107,Likelihoods!G$7:G$107),"")</f>
        <v/>
      </c>
      <c r="AN60" s="281" t="str">
        <f>IF(AND(COUNTBLANK($B60:$E60)=3,COUNTBLANK($F60:$H60)=2,COUNTBLANK($I60:$J60)=1,COUNTBLANK($K60:$L60)=1,COUNTBLANK($M60:$N60)=1,COUNTBLANK($O60:$P60)=1,COUNTBLANK($Q60:$R60)=1,COUNTBLANK($S60:$T60)=1,COUNTBLANK($U60:$V60)=1,COUNTBLANK($W60:$AA60)=4),IF(Data!$B60&lt;&gt;"",Scoring!$J$7)+IF(Data!$C60&lt;&gt;"",Scoring!$J$8)+IF(Data!$D60&lt;&gt;"",Scoring!$J$9)+IF(Data!$E60&lt;&gt;"",Scoring!$J$10)+IF(Data!$F60&lt;&gt;"",Scoring!$J$11)+IF(Data!$G60&lt;&gt;"",Scoring!$J$12)+IF(Data!$H60&lt;&gt;"",Scoring!$J$13)+IF(Data!$I60&lt;&gt;"",Scoring!$J$14)+IF(Data!$J60&lt;&gt;"",Scoring!$J$15)+IF(Data!$K60&lt;&gt;"",Scoring!$J$16)+IF(Data!$L60&lt;&gt;"",Scoring!$J$17)+IF(Data!$M60&lt;&gt;"",Scoring!$J$18)+IF(Data!$N60&lt;&gt;"",Scoring!$J$19)+IF(Data!$O60&lt;&gt;"",Scoring!$J$20)+IF(Data!$P60&lt;&gt;"",Scoring!$J$21)+IF(Data!$Q60&lt;&gt;"",Scoring!$J$22)+IF(Data!$R60&lt;&gt;"",Scoring!$J$23)+IF(Data!$S60&lt;&gt;"",Scoring!$J$24)+IF(Data!AF60&lt;&gt;"",Scoring!$J$25)+IF(Data!$U60&lt;&gt;"",Scoring!$J$26)+IF(Data!$V60&lt;&gt;"",Scoring!$J$27)+IF(Data!$W60&lt;&gt;"",Scoring!$J$28)+IF(Data!$X60&lt;&gt;"",Scoring!$J$29)+IF(Data!$Y60&lt;&gt;"",Scoring!$J$30)+IF(Data!$Z60&lt;&gt;"",Scoring!$J$31)+IF(Data!$AA60&lt;&gt;"",Scoring!$J$32),"")</f>
        <v/>
      </c>
      <c r="AO60" s="276" t="str">
        <f>IF(AN60&lt;&gt;"",LOOKUP(AN60,Likelihoods!$A$7:$A$107,Likelihoods!H$7:H$107),"")</f>
        <v/>
      </c>
      <c r="AP60" s="264" t="str">
        <f>IF(AND(COUNTBLANK($B60:$E60)=3,COUNTBLANK($F60:$H60)=2,COUNTBLANK($I60:$J60)=1,COUNTBLANK($K60:$L60)=1,COUNTBLANK($M60:$N60)=1,COUNTBLANK($O60:$P60)=1,COUNTBLANK($Q60:$R60)=1,COUNTBLANK($S60:$T60)=1,COUNTBLANK($U60:$V60)=1,COUNTBLANK($W60:$AA60)=4),IF(Data!$B60&lt;&gt;"",Scoring!$K$7)+IF(Data!$C60&lt;&gt;"",Scoring!$K$8)+IF(Data!$D60&lt;&gt;"",Scoring!$K$9)+IF(Data!$E60&lt;&gt;"",Scoring!$K$10)+IF(Data!$F60&lt;&gt;"",Scoring!$K$11)+IF(Data!$G60&lt;&gt;"",Scoring!$K$12)+IF(Data!$H60&lt;&gt;"",Scoring!$K$13)+IF(Data!$I60&lt;&gt;"",Scoring!$K$14)+IF(Data!$J60&lt;&gt;"",Scoring!$K$15)+IF(Data!$K60&lt;&gt;"",Scoring!$K$16)+IF(Data!$L60&lt;&gt;"",Scoring!$K$17)+IF(Data!$M60&lt;&gt;"",Scoring!$K$18)+IF(Data!$N60&lt;&gt;"",Scoring!$K$19)+IF(Data!$O60&lt;&gt;"",Scoring!$K$20)+IF(Data!$P60&lt;&gt;"",Scoring!$K$21)+IF(Data!$Q60&lt;&gt;"",Scoring!$K$22)+IF(Data!$R60&lt;&gt;"",Scoring!$K$23)+IF(Data!$S60&lt;&gt;"",Scoring!$K$24)+IF(Data!AH60&lt;&gt;"",Scoring!$K$25)+IF(Data!$U60&lt;&gt;"",Scoring!$K$26)+IF(Data!$V60&lt;&gt;"",Scoring!$K$27)+IF(Data!$W60&lt;&gt;"",Scoring!$K$28)+IF(Data!$X60&lt;&gt;"",Scoring!$K$29)+IF(Data!$Y60&lt;&gt;"",Scoring!$K$30)+IF(Data!$Z60&lt;&gt;"",Scoring!$K$31)+IF(Data!$AA60&lt;&gt;"",Scoring!$K$32),"")</f>
        <v/>
      </c>
      <c r="AQ60" s="107" t="str">
        <f>IF(AP60&lt;&gt;"",LOOKUP(AP60,Likelihoods!$A$7:$A$107,Likelihoods!I$7:I$107),"")</f>
        <v/>
      </c>
      <c r="AR60" s="281" t="str">
        <f>IF(AND(COUNTBLANK($B60:$E60)=3,COUNTBLANK($F60:$H60)=2,COUNTBLANK($I60:$J60)=1,COUNTBLANK($K60:$L60)=1,COUNTBLANK($M60:$N60)=1,COUNTBLANK($O60:$P60)=1,COUNTBLANK($Q60:$R60)=1,COUNTBLANK($S60:$T60)=1,COUNTBLANK($U60:$V60)=1,COUNTBLANK($W60:$AA60)=4),IF(Data!$B60&lt;&gt;"",Scoring!$L$7)+IF(Data!$C60&lt;&gt;"",Scoring!$L$8)+IF(Data!$D60&lt;&gt;"",Scoring!$L$9)+IF(Data!$E60&lt;&gt;"",Scoring!$L$10)+IF(Data!$F60&lt;&gt;"",Scoring!$L$11)+IF(Data!$G60&lt;&gt;"",Scoring!$L$12)+IF(Data!$H60&lt;&gt;"",Scoring!$L$13)+IF(Data!$I60&lt;&gt;"",Scoring!$L$14)+IF(Data!$J60&lt;&gt;"",Scoring!$L$15)+IF(Data!$K60&lt;&gt;"",Scoring!$L$16)+IF(Data!$L60&lt;&gt;"",Scoring!$L$17)+IF(Data!$M60&lt;&gt;"",Scoring!$L$18)+IF(Data!$N60&lt;&gt;"",Scoring!$L$19)+IF(Data!$O60&lt;&gt;"",Scoring!$L$20)+IF(Data!$P60&lt;&gt;"",Scoring!$L$21)+IF(Data!$Q60&lt;&gt;"",Scoring!$L$22)+IF(Data!$R60&lt;&gt;"",Scoring!$L$23)+IF(Data!$S60&lt;&gt;"",Scoring!$L$24)+IF(Data!AJ60&lt;&gt;"",Scoring!$L$25)+IF(Data!$U60&lt;&gt;"",Scoring!$L$26)+IF(Data!$V60&lt;&gt;"",Scoring!$L$27)+IF(Data!$W60&lt;&gt;"",Scoring!$L$28)+IF(Data!$X60&lt;&gt;"",Scoring!$L$29)+IF(Data!$Y60&lt;&gt;"",Scoring!$L$30)+IF(Data!$Z60&lt;&gt;"",Scoring!$L$31)+IF(Data!$AA60&lt;&gt;"",Scoring!$L$32),"")</f>
        <v/>
      </c>
      <c r="AS60" s="105" t="str">
        <f>IF(AR60&lt;&gt;"",LOOKUP(AR60,Likelihoods!$A$7:$A$107,Likelihoods!J$7:J$107),"")</f>
        <v/>
      </c>
      <c r="AT60" s="108" t="str">
        <f>IF(AND(COUNTBLANK($B60:$E60)=3,COUNTBLANK($F60:$H60)=2,COUNTBLANK($I60:$J60)=1,COUNTBLANK($K60:$L60)=1,COUNTBLANK($M60:$N60)=1,COUNTBLANK($O60:$P60)=1,COUNTBLANK($Q60:$R60)=1,COUNTBLANK($S60:$T60)=1,COUNTBLANK($U60:$V60)=1,COUNTBLANK($W60:$AA60)=4),IF(Data!$B60&lt;&gt;"",Scoring!$M$7)+IF(Data!$C60&lt;&gt;"",Scoring!$M$8)+IF(Data!$D60&lt;&gt;"",Scoring!$M$9)+IF(Data!$E60&lt;&gt;"",Scoring!$M$10)+IF(Data!$F60&lt;&gt;"",Scoring!$M$11)+IF(Data!$G60&lt;&gt;"",Scoring!$M$12)+IF(Data!$H60&lt;&gt;"",Scoring!$M$13)+IF(Data!$I60&lt;&gt;"",Scoring!$M$14)+IF(Data!$J60&lt;&gt;"",Scoring!$M$15)+IF(Data!$K60&lt;&gt;"",Scoring!$M$16)+IF(Data!$L60&lt;&gt;"",Scoring!$M$17)+IF(Data!$M60&lt;&gt;"",Scoring!$M$18)+IF(Data!$N60&lt;&gt;"",Scoring!$M$19)+IF(Data!$O60&lt;&gt;"",Scoring!$M$20)+IF(Data!$P60&lt;&gt;"",Scoring!$M$21)+IF(Data!$Q60&lt;&gt;"",Scoring!$M$22)+IF(Data!$R60&lt;&gt;"",Scoring!$M$23)+IF(Data!$S60&lt;&gt;"",Scoring!$M$24)+IF(Data!T60&lt;&gt;"",Scoring!$M$25)+IF(Data!$U60&lt;&gt;"",Scoring!$M$26)+IF(Data!$V60&lt;&gt;"",Scoring!$M$27)+IF(Data!$W60&lt;&gt;"",Scoring!$M$28)+IF(Data!$X60&lt;&gt;"",Scoring!$M$29)+IF(Data!$Y60&lt;&gt;"",Scoring!$M$30)+IF(Data!$Z60&lt;&gt;"",Scoring!$M$31)+IF(Data!$AA60&lt;&gt;"",Scoring!$M$32),"")</f>
        <v/>
      </c>
      <c r="AU60" s="105" t="str">
        <f>IF(AT60&lt;&gt;"",LOOKUP(AT60,Likelihoods!$A$7:$A$107,Likelihoods!K$7:K$107),"")</f>
        <v/>
      </c>
      <c r="AV60" s="108" t="str">
        <f>IF(AND(COUNTBLANK($B60:$E60)=3,COUNTBLANK($F60:$H60)=2,COUNTBLANK($I60:$J60)=1,COUNTBLANK($K60:$L60)=1,COUNTBLANK($M60:$N60)=1,COUNTBLANK($O60:$P60)=1,COUNTBLANK($Q60:$R60)=1,COUNTBLANK($S60:$T60)=1,COUNTBLANK($U60:$V60)=1,COUNTBLANK($W60:$AA60)=4),IF(Data!$B60&lt;&gt;"",Scoring!$N$7)+IF(Data!$C60&lt;&gt;"",Scoring!$N$8)+IF(Data!$D60&lt;&gt;"",Scoring!$N$9)+IF(Data!$E60&lt;&gt;"",Scoring!$N$10)+IF(Data!$F60&lt;&gt;"",Scoring!$N$11)+IF(Data!$G60&lt;&gt;"",Scoring!$N$12)+IF(Data!$H60&lt;&gt;"",Scoring!$N$13)+IF(Data!$I60&lt;&gt;"",Scoring!$N$14)+IF(Data!$J60&lt;&gt;"",Scoring!$N$15)+IF(Data!$K60&lt;&gt;"",Scoring!$N$16)+IF(Data!$L60&lt;&gt;"",Scoring!$N$17)+IF(Data!$M60&lt;&gt;"",Scoring!$N$18)+IF(Data!$N60&lt;&gt;"",Scoring!$N$19)+IF(Data!$O60&lt;&gt;"",Scoring!$N$20)+IF(Data!$P60&lt;&gt;"",Scoring!$N$21)+IF(Data!$Q60&lt;&gt;"",Scoring!$N$22)+IF(Data!$R60&lt;&gt;"",Scoring!$N$23)+IF(Data!$S60&lt;&gt;"",Scoring!$N$24)+IF(Data!T60&lt;&gt;"",Scoring!$N$25)+IF(Data!$U60&lt;&gt;"",Scoring!$N$26)+IF(Data!$V60&lt;&gt;"",Scoring!$N$27)+IF(Data!$W60&lt;&gt;"",Scoring!$N$28)+IF(Data!$X60&lt;&gt;"",Scoring!$N$29)+IF(Data!$Y60&lt;&gt;"",Scoring!$N$30)+IF(Data!$Z60&lt;&gt;"",Scoring!$N$31)+IF(Data!$AA60&lt;&gt;"",Scoring!$N$32),"")</f>
        <v/>
      </c>
      <c r="AW60" s="106" t="str">
        <f>IF(AV60&lt;&gt;"",LOOKUP(AV60,Likelihoods!$A$7:$A$107,Likelihoods!L$7:L$107),"")</f>
        <v/>
      </c>
      <c r="AX60" s="104" t="str">
        <f>IF(AND(COUNTBLANK($B60:$E60)=3,COUNTBLANK($F60:$H60)=2,COUNTBLANK($I60:$J60)=1,COUNTBLANK($K60:$L60)=1,COUNTBLANK($M60:$N60)=1,COUNTBLANK($O60:$P60)=1,COUNTBLANK($Q60:$R60)=1,COUNTBLANK($S60:$T60)=1,COUNTBLANK($U60:$V60)=1,COUNTBLANK($W60:$AA60)=4),IF(Data!$B60&lt;&gt;"",Scoring!$O$7)+IF(Data!$C60&lt;&gt;"",Scoring!$O$8)+IF(Data!$D60&lt;&gt;"",Scoring!$O$9)+IF(Data!$E60&lt;&gt;"",Scoring!$O$10)+IF(Data!$F60&lt;&gt;"",Scoring!$O$11)+IF(Data!$G60&lt;&gt;"",Scoring!$O$12)+IF(Data!$H60&lt;&gt;"",Scoring!$O$13)+IF(Data!$I60&lt;&gt;"",Scoring!$O$14)+IF(Data!$J60&lt;&gt;"",Scoring!$O$15)+IF(Data!$K60&lt;&gt;"",Scoring!$O$16)+IF(Data!$L60&lt;&gt;"",Scoring!$O$17)+IF(Data!$M60&lt;&gt;"",Scoring!$O$18)+IF(Data!$N60&lt;&gt;"",Scoring!$O$19)+IF(Data!$O60&lt;&gt;"",Scoring!$O$20)+IF(Data!$P60&lt;&gt;"",Scoring!$O$21)+IF(Data!$Q60&lt;&gt;"",Scoring!$O$22)+IF(Data!$R60&lt;&gt;"",Scoring!$O$23)+IF(Data!$S60&lt;&gt;"",Scoring!$O$24)+IF(Data!T60&lt;&gt;"",Scoring!$O$25)+IF(Data!$U60&lt;&gt;"",Scoring!$O$26)+IF(Data!$V60&lt;&gt;"",Scoring!$O$27)+IF(Data!$W60&lt;&gt;"",Scoring!$O$28)+IF(Data!$X60&lt;&gt;"",Scoring!$O$29)+IF(Data!$Y60&lt;&gt;"",Scoring!$O$30)+IF(Data!$Z60&lt;&gt;"",Scoring!$O$31)+IF(Data!$AA60&lt;&gt;"",Scoring!$O$32),"")</f>
        <v/>
      </c>
      <c r="AY60" s="107" t="str">
        <f>IF(AX60&lt;&gt;"",LOOKUP(AX60,Likelihoods!$A$7:$A$107,Likelihoods!M$7:M$107),"")</f>
        <v/>
      </c>
      <c r="AZ60" s="108" t="str">
        <f>IF(AND(COUNTBLANK($B60:$E60)=3,COUNTBLANK($F60:$H60)=2,COUNTBLANK($I60:$J60)=1,COUNTBLANK($K60:$L60)=1,COUNTBLANK($M60:$N60)=1,COUNTBLANK($O60:$P60)=1,COUNTBLANK($Q60:$R60)=1,COUNTBLANK($S60:$T60)=1,COUNTBLANK($U60:$V60)=1,COUNTBLANK($W60:$AA60)=4),IF(Data!$B60&lt;&gt;"",Scoring!$P$7)+IF(Data!$C60&lt;&gt;"",Scoring!$P$8)+IF(Data!$D60&lt;&gt;"",Scoring!$P$9)+IF(Data!$E60&lt;&gt;"",Scoring!$P$10)+IF(Data!$F60&lt;&gt;"",Scoring!$P$11)+IF(Data!$G60&lt;&gt;"",Scoring!$P$12)+IF(Data!$H60&lt;&gt;"",Scoring!$P$13)+IF(Data!$I60&lt;&gt;"",Scoring!$P$14)+IF(Data!$J60&lt;&gt;"",Scoring!$P$15)+IF(Data!$K60&lt;&gt;"",Scoring!$P$16)+IF(Data!$L60&lt;&gt;"",Scoring!$P$17)+IF(Data!$M60&lt;&gt;"",Scoring!$P$18)+IF(Data!$N60&lt;&gt;"",Scoring!$P$19)+IF(Data!$O60&lt;&gt;"",Scoring!$P$20)+IF(Data!$P60&lt;&gt;"",Scoring!$P$21)+IF(Data!$Q60&lt;&gt;"",Scoring!$P$22)+IF(Data!$R60&lt;&gt;"",Scoring!$P$23)+IF(Data!$S60&lt;&gt;"",Scoring!$P$24)+IF(Data!T60&lt;&gt;"",Scoring!$P$25)+IF(Data!$U60&lt;&gt;"",Scoring!$P$26)+IF(Data!$V60&lt;&gt;"",Scoring!$P$27)+IF(Data!$W60&lt;&gt;"",Scoring!$P$28)+IF(Data!$X60&lt;&gt;"",Scoring!$P$29)+IF(Data!$Y60&lt;&gt;"",Scoring!$P$30)+IF(Data!$Z60&lt;&gt;"",Scoring!$P$31)+IF(Data!$AA60&lt;&gt;"",Scoring!$P$32),"")</f>
        <v/>
      </c>
      <c r="BA60" s="105" t="str">
        <f>IF(AZ60&lt;&gt;"",LOOKUP(AZ60,Likelihoods!$A$7:$A$107,Likelihoods!N$7:N$107),"")</f>
        <v/>
      </c>
      <c r="BB60" s="102" t="str">
        <f>IF(AND(COUNTBLANK($B60:$E60)=3,COUNTBLANK($F60:$H60)=2,COUNTBLANK($I60:$J60)=1,COUNTBLANK($K60:$L60)=1,COUNTBLANK($M60:$N60)=1,COUNTBLANK($O60:$P60)=1,COUNTBLANK($Q60:$R60)=1,COUNTBLANK($S60:$T60)=1,COUNTBLANK($U60:$V60)=1,COUNTBLANK($W60:$AA60)=4),IF(Data!$B60&lt;&gt;"",Scoring!$Q$7)+IF(Data!$C60&lt;&gt;"",Scoring!$Q$8)+IF(Data!$D60&lt;&gt;"",Scoring!$Q$9)+IF(Data!$E60&lt;&gt;"",Scoring!$Q$10)+IF(Data!$F60&lt;&gt;"",Scoring!$Q$11)+IF(Data!$G60&lt;&gt;"",Scoring!$Q$12)+IF(Data!$H60&lt;&gt;"",Scoring!$Q$13)+IF(Data!$I60&lt;&gt;"",Scoring!$Q$14)+IF(Data!$J60&lt;&gt;"",Scoring!$Q$15)+IF(Data!$K60&lt;&gt;"",Scoring!$Q$16)+IF(Data!$L60&lt;&gt;"",Scoring!$Q$17)+IF(Data!$M60&lt;&gt;"",Scoring!$Q$18)+IF(Data!$N60&lt;&gt;"",Scoring!$Q$19)+IF(Data!$O60&lt;&gt;"",Scoring!$Q$20)+IF(Data!$P60&lt;&gt;"",Scoring!$Q$21)+IF(Data!$Q60&lt;&gt;"",Scoring!$Q$22)+IF(Data!$R60&lt;&gt;"",Scoring!$Q$23)+IF(Data!$S60&lt;&gt;"",Scoring!$Q$24)+IF(Data!T60&lt;&gt;"",Scoring!$Q$25)+IF(Data!$U60&lt;&gt;"",Scoring!$Q$26)+IF(Data!$V60&lt;&gt;"",Scoring!$Q$27)+IF(Data!$W60&lt;&gt;"",Scoring!$Q$28)+IF(Data!$X60&lt;&gt;"",Scoring!$Q$29)+IF(Data!$Y60&lt;&gt;"",Scoring!$Q$30)+IF(Data!$Z60&lt;&gt;"",Scoring!$Q$31)+IF(Data!$AA60&lt;&gt;"",Scoring!$Q$32),"")</f>
        <v/>
      </c>
      <c r="BC60" s="107" t="str">
        <f>IF(BB60&lt;&gt;"",LOOKUP(BB60,Likelihoods!$A$7:$A$107,Likelihoods!O$7:O$107),"")</f>
        <v/>
      </c>
      <c r="BD60" s="104" t="str">
        <f>IF(AND(COUNTBLANK($B60:$E60)=3,COUNTBLANK($F60:$H60)=2,COUNTBLANK($I60:$J60)=1,COUNTBLANK($K60:$L60)=1,COUNTBLANK($M60:$N60)=1,COUNTBLANK($O60:$P60)=1,COUNTBLANK($Q60:$R60)=1,COUNTBLANK($S60:$T60)=1,COUNTBLANK($U60:$V60)=1,COUNTBLANK($W60:$AA60)=4),IF(Data!$B60&lt;&gt;"",Scoring!$R$7)+IF(Data!$C60&lt;&gt;"",Scoring!$R$8)+IF(Data!$D60&lt;&gt;"",Scoring!$R$9)+IF(Data!$E60&lt;&gt;"",Scoring!$R$10)+IF(Data!$F60&lt;&gt;"",Scoring!$R$11)+IF(Data!$G60&lt;&gt;"",Scoring!$R$12)+IF(Data!$H60&lt;&gt;"",Scoring!$R$13)+IF(Data!$I60&lt;&gt;"",Scoring!$R$14)+IF(Data!$J60&lt;&gt;"",Scoring!$R$15)+IF(Data!$K60&lt;&gt;"",Scoring!$R$16)+IF(Data!$L60&lt;&gt;"",Scoring!$R$17)+IF(Data!$M60&lt;&gt;"",Scoring!$R$18)+IF(Data!$N60&lt;&gt;"",Scoring!$R$19)+IF(Data!$O60&lt;&gt;"",Scoring!$R$20)+IF(Data!$P60&lt;&gt;"",Scoring!$R$21)+IF(Data!$Q60&lt;&gt;"",Scoring!$R$22)+IF(Data!$R60&lt;&gt;"",Scoring!$R$23)+IF(Data!$S60&lt;&gt;"",Scoring!$R$24)+IF(Data!T60&lt;&gt;"",Scoring!$R$25)+IF(Data!$U60&lt;&gt;"",Scoring!$R$26)+IF(Data!$V60&lt;&gt;"",Scoring!$R$27)+IF(Data!$W60&lt;&gt;"",Scoring!$R$28)+IF(Data!$X60&lt;&gt;"",Scoring!$R$29)+IF(Data!$Y60&lt;&gt;"",Scoring!$R$30)+IF(Data!$Z60&lt;&gt;"",Scoring!$R$31)+IF(Data!$AA60&lt;&gt;"",Scoring!$R$32),"")</f>
        <v/>
      </c>
      <c r="BE60" s="105" t="str">
        <f>IF(BD60&lt;&gt;"",LOOKUP(BD60,Likelihoods!$A$7:$A$107,Likelihoods!P$7:P$107),"")</f>
        <v/>
      </c>
      <c r="BF60" s="102" t="str">
        <f>IF(AND(COUNTBLANK($B60:$E60)=3,COUNTBLANK($F60:$H60)=2,COUNTBLANK($I60:$J60)=1,COUNTBLANK($K60:$L60)=1,COUNTBLANK($M60:$N60)=1,COUNTBLANK($O60:$P60)=1,COUNTBLANK($Q60:$R60)=1,COUNTBLANK($S60:$T60)=1,COUNTBLANK($U60:$V60)=1,COUNTBLANK($W60:$AA60)=4),IF(Data!$B60&lt;&gt;"",Scoring!$S$7)+IF(Data!$C60&lt;&gt;"",Scoring!$S$8)+IF(Data!$D60&lt;&gt;"",Scoring!$S$9)+IF(Data!$E60&lt;&gt;"",Scoring!$S$10)+IF(Data!$F60&lt;&gt;"",Scoring!$S$11)+IF(Data!$G60&lt;&gt;"",Scoring!$S$12)+IF(Data!$H60&lt;&gt;"",Scoring!$S$13)+IF(Data!$I60&lt;&gt;"",Scoring!$S$14)+IF(Data!$J60&lt;&gt;"",Scoring!$S$15)+IF(Data!$K60&lt;&gt;"",Scoring!$S$16)+IF(Data!$L60&lt;&gt;"",Scoring!$S$17)+IF(Data!$M60&lt;&gt;"",Scoring!$S$18)+IF(Data!$N60&lt;&gt;"",Scoring!$S$19)+IF(Data!$O60&lt;&gt;"",Scoring!$S$20)+IF(Data!$P60&lt;&gt;"",Scoring!$S$21)+IF(Data!$Q60&lt;&gt;"",Scoring!$S$22)+IF(Data!$R60&lt;&gt;"",Scoring!$S$23)+IF(Data!$S60&lt;&gt;"",Scoring!$S$24)+IF(Data!T60&lt;&gt;"",Scoring!$S$25)+IF(Data!$U60&lt;&gt;"",Scoring!$S$26)+IF(Data!$V60&lt;&gt;"",Scoring!$S$27)+IF(Data!$W60&lt;&gt;"",Scoring!$S$28)+IF(Data!$X60&lt;&gt;"",Scoring!$S$29)+IF(Data!$Y60&lt;&gt;"",Scoring!$S$30)+IF(Data!$Z60&lt;&gt;"",Scoring!$S$31)+IF(Data!$AA60&lt;&gt;"",Scoring!$S$32),"")</f>
        <v/>
      </c>
      <c r="BG60" s="107" t="str">
        <f>IF(BF60&lt;&gt;"",LOOKUP(BF60,Likelihoods!$A$7:$A$107,Likelihoods!Q$7:Q$107),"")</f>
        <v/>
      </c>
      <c r="BH60" s="108" t="str">
        <f>IF(AND(COUNTBLANK($B60:$E60)=3,COUNTBLANK($F60:$H60)=2,COUNTBLANK($I60:$J60)=1,COUNTBLANK($K60:$L60)=1,COUNTBLANK($M60:$N60)=1,COUNTBLANK($O60:$P60)=1,COUNTBLANK($Q60:$R60)=1,COUNTBLANK($S60:$T60)=1,COUNTBLANK($U60:$V60)=1,COUNTBLANK($W60:$AA60)=4),IF(Data!$B60&lt;&gt;"",Scoring!$T$7)+IF(Data!$C60&lt;&gt;"",Scoring!$T$8)+IF(Data!$D60&lt;&gt;"",Scoring!$T$9)+IF(Data!$E60&lt;&gt;"",Scoring!$T$10)+IF(Data!$F60&lt;&gt;"",Scoring!$T$11)+IF(Data!$G60&lt;&gt;"",Scoring!$T$12)+IF(Data!$H60&lt;&gt;"",Scoring!$T$13)+IF(Data!$I60&lt;&gt;"",Scoring!$T$14)+IF(Data!$J60&lt;&gt;"",Scoring!$T$15)+IF(Data!$K60&lt;&gt;"",Scoring!$T$16)+IF(Data!$L60&lt;&gt;"",Scoring!$T$17)+IF(Data!$M60&lt;&gt;"",Scoring!$T$18)+IF(Data!$N60&lt;&gt;"",Scoring!$T$19)+IF(Data!$O60&lt;&gt;"",Scoring!$T$20)+IF(Data!$P60&lt;&gt;"",Scoring!$T$21)+IF(Data!$Q60&lt;&gt;"",Scoring!$T$22)+IF(Data!$R60&lt;&gt;"",Scoring!$T$23)+IF(Data!$S60&lt;&gt;"",Scoring!$T$24)+IF(Data!T60&lt;&gt;"",Scoring!$T$25)+IF(Data!$U60&lt;&gt;"",Scoring!$T$26)+IF(Data!$V60&lt;&gt;"",Scoring!$T$27)+IF(Data!$W60&lt;&gt;"",Scoring!$T$28)+IF(Data!$X60&lt;&gt;"",Scoring!$T$29)+IF(Data!$Y60&lt;&gt;"",Scoring!$T$30)+IF(Data!$Z60&lt;&gt;"",Scoring!$T$31)+IF(Data!$AA60&lt;&gt;"",Scoring!$T$32),"")</f>
        <v/>
      </c>
      <c r="BI60" s="105" t="str">
        <f>IF(BH60&lt;&gt;"",LOOKUP(BH60,Likelihoods!$A$7:$A$107,Likelihoods!R$7:R$107),"")</f>
        <v/>
      </c>
      <c r="BJ60" s="108" t="str">
        <f>IF(AND(COUNTBLANK($B60:$E60)=3,COUNTBLANK($F60:$H60)=2,COUNTBLANK($I60:$J60)=1,COUNTBLANK($K60:$L60)=1,COUNTBLANK($M60:$N60)=1,COUNTBLANK($O60:$P60)=1,COUNTBLANK($Q60:$R60)=1,COUNTBLANK($S60:$T60)=1,COUNTBLANK($U60:$V60)=1,COUNTBLANK($W60:$AA60)=4),IF(Data!$B60&lt;&gt;"",Scoring!$U$7)+IF(Data!$C60&lt;&gt;"",Scoring!$U$8)+IF(Data!$D60&lt;&gt;"",Scoring!$U$9)+IF(Data!$E60&lt;&gt;"",Scoring!$U$10)+IF(Data!$F60&lt;&gt;"",Scoring!$U$11)+IF(Data!$G60&lt;&gt;"",Scoring!$U$12)+IF(Data!$H60&lt;&gt;"",Scoring!$U$13)+IF(Data!$I60&lt;&gt;"",Scoring!$U$14)+IF(Data!$J60&lt;&gt;"",Scoring!$U$15)+IF(Data!$K60&lt;&gt;"",Scoring!$U$16)+IF(Data!$L60&lt;&gt;"",Scoring!$U$17)+IF(Data!$M60&lt;&gt;"",Scoring!$U$18)+IF(Data!$N60&lt;&gt;"",Scoring!$U$19)+IF(Data!$O60&lt;&gt;"",Scoring!$U$20)+IF(Data!$P60&lt;&gt;"",Scoring!$U$21)+IF(Data!$Q60&lt;&gt;"",Scoring!$U$22)+IF(Data!$R60&lt;&gt;"",Scoring!$U$23)+IF(Data!$S60&lt;&gt;"",Scoring!$U$24)+IF(Data!T60&lt;&gt;"",Scoring!$U$25)+IF(Data!$U60&lt;&gt;"",Scoring!$U$26)+IF(Data!$V60&lt;&gt;"",Scoring!$U$27)+IF(Data!$W60&lt;&gt;"",Scoring!$U$28)+IF(Data!$X60&lt;&gt;"",Scoring!$U$29)+IF(Data!$Y60&lt;&gt;"",Scoring!$U$30)+IF(Data!$Z60&lt;&gt;"",Scoring!$U$31)+IF(Data!$AA60&lt;&gt;"",Scoring!$U$32),"")</f>
        <v/>
      </c>
      <c r="BK60" s="106" t="str">
        <f>IF(BJ60&lt;&gt;"",LOOKUP(BJ60,Likelihoods!$A$7:$A$107,Likelihoods!S$7:S$107),"")</f>
        <v/>
      </c>
      <c r="BL60" s="8"/>
      <c r="BM60" s="8"/>
      <c r="BN60" s="8"/>
      <c r="BO60" s="8"/>
      <c r="BP60" s="8"/>
      <c r="BQ60" s="8"/>
      <c r="BR60" s="8"/>
      <c r="BS60" s="8"/>
      <c r="BT60" s="8"/>
      <c r="BU60" s="8"/>
      <c r="BV60" s="8"/>
      <c r="BW60" s="8"/>
      <c r="BX60" s="8"/>
      <c r="BY60" s="8"/>
    </row>
    <row r="61" spans="1:77" ht="14.25" x14ac:dyDescent="0.2">
      <c r="A61" s="68"/>
      <c r="B61" s="101"/>
      <c r="C61" s="102"/>
      <c r="D61" s="102"/>
      <c r="E61" s="102"/>
      <c r="F61" s="101"/>
      <c r="G61" s="102"/>
      <c r="H61" s="103"/>
      <c r="I61" s="102"/>
      <c r="J61" s="102"/>
      <c r="K61" s="101"/>
      <c r="L61" s="103"/>
      <c r="M61" s="102"/>
      <c r="N61" s="103"/>
      <c r="O61" s="101"/>
      <c r="P61" s="103"/>
      <c r="Q61" s="102"/>
      <c r="R61" s="102"/>
      <c r="S61" s="101"/>
      <c r="T61" s="103"/>
      <c r="U61" s="101"/>
      <c r="V61" s="103"/>
      <c r="W61" s="102"/>
      <c r="X61" s="102"/>
      <c r="Y61" s="102"/>
      <c r="Z61" s="102"/>
      <c r="AA61" s="102"/>
      <c r="AB61" s="104" t="str">
        <f>IF(AND(COUNTBLANK($B61:$E61)=3,COUNTBLANK($F61:$H61)=2,COUNTBLANK($I61:$J61)=1,COUNTBLANK($K61:$L61)=1,COUNTBLANK($M61:$N61)=1,COUNTBLANK($O61:$P61)=1,COUNTBLANK($Q61:$R61)=1,COUNTBLANK($S61:$T61)=1,COUNTBLANK($U61:$V61)=1,COUNTBLANK($W61:$AA61)=4),IF(Data!$B61&lt;&gt;"",Scoring!$D$7)+IF(Data!$C61&lt;&gt;"",Scoring!$D$8)+IF(Data!$D61&lt;&gt;"",Scoring!$D$9)+IF(Data!$E61&lt;&gt;"",Scoring!$D$10)+IF(Data!$F61&lt;&gt;"",Scoring!$D$11)+IF(Data!$G61&lt;&gt;"",Scoring!$D$12)+IF(Data!$H61&lt;&gt;"",Scoring!$D$13)+IF(Data!$I61&lt;&gt;"",Scoring!$D$14)+IF(Data!$J61&lt;&gt;"",Scoring!$D$15)+IF(Data!$K61&lt;&gt;"",Scoring!$D$16)+IF(Data!$L61&lt;&gt;"",Scoring!$D$17)+IF(Data!$M61&lt;&gt;"",Scoring!$D$18)+IF(Data!$N61&lt;&gt;"",Scoring!$D$19)+IF(Data!$O61&lt;&gt;"",Scoring!$D$20)+IF(Data!$P61&lt;&gt;"",Scoring!$D$21)+IF(Data!$Q61&lt;&gt;"",Scoring!$D$22)+IF(Data!$R61&lt;&gt;"",Scoring!$D$23)+IF(Data!$S61&lt;&gt;"",Scoring!$D$24)+IF(Data!T61&lt;&gt;"",Scoring!$D$25)+IF(Data!$U61&lt;&gt;"",Scoring!$D$26)+IF(Data!$V61&lt;&gt;"",Scoring!$D$27)+IF(Data!$W61&lt;&gt;"",Scoring!$D$28)+IF(Data!$X61&lt;&gt;"",Scoring!$D$29)+IF(Data!$Y61&lt;&gt;"",Scoring!$D$30)+IF(Data!$Z61&lt;&gt;"",Scoring!$D$31)+IF(Data!$AA61&lt;&gt;"",Scoring!$D$32),"")</f>
        <v/>
      </c>
      <c r="AC61" s="105" t="str">
        <f>IF(AB61&lt;&gt;"",LOOKUP(AB61,Likelihoods!$A$7:$A$107,Likelihoods!B$7:B$107),"")</f>
        <v/>
      </c>
      <c r="AD61" s="264" t="str">
        <f>IF(AND(COUNTBLANK($B61:$E61)=3,COUNTBLANK($F61:$H61)=2,COUNTBLANK($I61:$J61)=1,COUNTBLANK($K61:$L61)=1,COUNTBLANK($M61:$N61)=1,COUNTBLANK($O61:$P61)=1,COUNTBLANK($Q61:$R61)=1,COUNTBLANK($S61:$T61)=1,COUNTBLANK($U61:$V61)=1,COUNTBLANK($W61:$AA61)=4),IF(Data!$B61&lt;&gt;"",Scoring!$E$7)+IF(Data!$C61&lt;&gt;"",Scoring!$E$8)+IF(Data!$D61&lt;&gt;"",Scoring!$E$9)+IF(Data!$E61&lt;&gt;"",Scoring!$E$10)+IF(Data!$F61&lt;&gt;"",Scoring!$E$11)+IF(Data!$G61&lt;&gt;"",Scoring!$E$12)+IF(Data!$H61&lt;&gt;"",Scoring!$E$13)+IF(Data!$I61&lt;&gt;"",Scoring!$E$14)+IF(Data!$J61&lt;&gt;"",Scoring!$E$15)+IF(Data!$K61&lt;&gt;"",Scoring!$E$16)+IF(Data!$L61&lt;&gt;"",Scoring!$E$17)+IF(Data!$M61&lt;&gt;"",Scoring!$E$18)+IF(Data!$N61&lt;&gt;"",Scoring!$E$19)+IF(Data!$O61&lt;&gt;"",Scoring!$E$20)+IF(Data!$P61&lt;&gt;"",Scoring!$E$21)+IF(Data!$Q61&lt;&gt;"",Scoring!$E$22)+IF(Data!$R61&lt;&gt;"",Scoring!$E$23)+IF(Data!$S61&lt;&gt;"",Scoring!$E$24)+IF(Data!V61&lt;&gt;"",Scoring!$E$25)+IF(Data!$U61&lt;&gt;"",Scoring!$E$26)+IF(Data!$V61&lt;&gt;"",Scoring!$E$27)+IF(Data!$W61&lt;&gt;"",Scoring!$E$28)+IF(Data!$X61&lt;&gt;"",Scoring!$E$29)+IF(Data!$Y61&lt;&gt;"",Scoring!$E$30)+IF(Data!$Z61&lt;&gt;"",Scoring!$E$31)+IF(Data!$AA61&lt;&gt;"",Scoring!$E$32),"")</f>
        <v/>
      </c>
      <c r="AE61" s="107" t="str">
        <f>IF(AD61&lt;&gt;"",LOOKUP(AD61,Likelihoods!$A$7:$A$107,Likelihoods!C$7:C$107),"")</f>
        <v/>
      </c>
      <c r="AF61" s="108" t="str">
        <f>IF(AND(COUNTBLANK($B61:$E61)=3,COUNTBLANK($F61:$H61)=2,COUNTBLANK($I61:$J61)=1,COUNTBLANK($K61:$L61)=1,COUNTBLANK($M61:$N61)=1,COUNTBLANK($O61:$P61)=1,COUNTBLANK($Q61:$R61)=1,COUNTBLANK($S61:$T61)=1,COUNTBLANK($U61:$V61)=1,COUNTBLANK($W61:$AA61)=4),IF(Data!$B61&lt;&gt;"",Scoring!$F$7)+IF(Data!$C61&lt;&gt;"",Scoring!$F$8)+IF(Data!$D61&lt;&gt;"",Scoring!$F$9)+IF(Data!$E61&lt;&gt;"",Scoring!$F$10)+IF(Data!$F61&lt;&gt;"",Scoring!$F$11)+IF(Data!$G61&lt;&gt;"",Scoring!$F$12)+IF(Data!$H61&lt;&gt;"",Scoring!$F$13)+IF(Data!$I61&lt;&gt;"",Scoring!$F$14)+IF(Data!$J61&lt;&gt;"",Scoring!$F$15)+IF(Data!$K61&lt;&gt;"",Scoring!$F$16)+IF(Data!$L61&lt;&gt;"",Scoring!$F$17)+IF(Data!$M61&lt;&gt;"",Scoring!$F$18)+IF(Data!$N61&lt;&gt;"",Scoring!$F$19)+IF(Data!$O61&lt;&gt;"",Scoring!$F$20)+IF(Data!$P61&lt;&gt;"",Scoring!$F$21)+IF(Data!$Q61&lt;&gt;"",Scoring!$F$22)+IF(Data!$R61&lt;&gt;"",Scoring!$F$23)+IF(Data!$S61&lt;&gt;"",Scoring!$F$24)+IF(Data!T61&lt;&gt;"",Scoring!$F$25)+IF(Data!$U61&lt;&gt;"",Scoring!$F$26)+IF(Data!$V61&lt;&gt;"",Scoring!$F$27)+IF(Data!$W61&lt;&gt;"",Scoring!$F$28)+IF(Data!$X61&lt;&gt;"",Scoring!$F$29)+IF(Data!$Y61&lt;&gt;"",Scoring!$F$30)+IF(Data!$Z61&lt;&gt;"",Scoring!$F$31)+IF(Data!$AA61&lt;&gt;"",Scoring!$F$32),"")</f>
        <v/>
      </c>
      <c r="AG61" s="105" t="str">
        <f>IF(AF61&lt;&gt;"",LOOKUP(AF61,Likelihoods!$A$7:$A$107,Likelihoods!D$7:D$107),"")</f>
        <v/>
      </c>
      <c r="AH61" s="108" t="str">
        <f>IF(AND(COUNTBLANK($B61:$E61)=3,COUNTBLANK($F61:$H61)=2,COUNTBLANK($I61:$J61)=1,COUNTBLANK($K61:$L61)=1,COUNTBLANK($M61:$N61)=1,COUNTBLANK($O61:$P61)=1,COUNTBLANK($Q61:$R61)=1,COUNTBLANK($S61:$T61)=1,COUNTBLANK($U61:$V61)=1,COUNTBLANK($W61:$AA61)=4),IF(Data!$B61&lt;&gt;"",Scoring!$G$7)+IF(Data!$C61&lt;&gt;"",Scoring!$G$8)+IF(Data!$D61&lt;&gt;"",Scoring!$G$9)+IF(Data!$E61&lt;&gt;"",Scoring!$G$10)+IF(Data!$F61&lt;&gt;"",Scoring!$G$11)+IF(Data!$G61&lt;&gt;"",Scoring!$G$12)+IF(Data!$H61&lt;&gt;"",Scoring!$G$13)+IF(Data!$I61&lt;&gt;"",Scoring!$G$14)+IF(Data!$J61&lt;&gt;"",Scoring!$G$15)+IF(Data!$K61&lt;&gt;"",Scoring!$G$16)+IF(Data!$L61&lt;&gt;"",Scoring!$G$17)+IF(Data!$M61&lt;&gt;"",Scoring!$G$18)+IF(Data!$N61&lt;&gt;"",Scoring!$G$19)+IF(Data!$O61&lt;&gt;"",Scoring!$G$20)+IF(Data!$P61&lt;&gt;"",Scoring!$G$21)+IF(Data!$Q61&lt;&gt;"",Scoring!$G$22)+IF(Data!$R61&lt;&gt;"",Scoring!$G$23)+IF(Data!$S61&lt;&gt;"",Scoring!$G$24)+IF(Data!T61&lt;&gt;"",Scoring!$G$25)+IF(Data!$U61&lt;&gt;"",Scoring!$G$26)+IF(Data!$V61&lt;&gt;"",Scoring!$G$27)+IF(Data!$W61&lt;&gt;"",Scoring!$G$28)+IF(Data!$X61&lt;&gt;"",Scoring!$G$29)+IF(Data!$Y61&lt;&gt;"",Scoring!$G$30)+IF(Data!$Z61&lt;&gt;"",Scoring!$G$31)+IF(Data!$AA61&lt;&gt;"",Scoring!$G$32),"")</f>
        <v/>
      </c>
      <c r="AI61" s="106" t="str">
        <f>IF(AH61&lt;&gt;"",LOOKUP(AH61,Likelihoods!$A$7:$A$107,Likelihoods!E$7:E$107),"")</f>
        <v/>
      </c>
      <c r="AJ61" s="104" t="str">
        <f>IF(AND(COUNTBLANK($B61:$E61)=3,COUNTBLANK($F61:$H61)=2,COUNTBLANK($I61:$J61)=1,COUNTBLANK($K61:$L61)=1,COUNTBLANK($M61:$N61)=1,COUNTBLANK($O61:$P61)=1,COUNTBLANK($Q61:$R61)=1,COUNTBLANK($S61:$T61)=1,COUNTBLANK($U61:$V61)=1,COUNTBLANK($W61:$AA61)=4),IF(Data!$B61&lt;&gt;"",Scoring!$H$7)+IF(Data!$C61&lt;&gt;"",Scoring!$H$8)+IF(Data!$D61&lt;&gt;"",Scoring!$H$9)+IF(Data!$E61&lt;&gt;"",Scoring!$H$10)+IF(Data!$F61&lt;&gt;"",Scoring!$H$11)+IF(Data!$G61&lt;&gt;"",Scoring!$H$12)+IF(Data!$H61&lt;&gt;"",Scoring!$H$13)+IF(Data!$I61&lt;&gt;"",Scoring!$H$14)+IF(Data!$J61&lt;&gt;"",Scoring!$H$15)+IF(Data!$K61&lt;&gt;"",Scoring!$H$16)+IF(Data!$L61&lt;&gt;"",Scoring!$H$17)+IF(Data!$M61&lt;&gt;"",Scoring!$H$18)+IF(Data!$N61&lt;&gt;"",Scoring!$H$19)+IF(Data!$O61&lt;&gt;"",Scoring!$H$20)+IF(Data!$P61&lt;&gt;"",Scoring!$H$21)+IF(Data!$Q61&lt;&gt;"",Scoring!$H$22)+IF(Data!$R61&lt;&gt;"",Scoring!$H$23)+IF(Data!$S61&lt;&gt;"",Scoring!$H$24)+IF(Data!T61&lt;&gt;"",Scoring!$H$25)+IF(Data!$U61&lt;&gt;"",Scoring!$H$26)+IF(Data!$V61&lt;&gt;"",Scoring!$H$27)+IF(Data!$W61&lt;&gt;"",Scoring!$H$28)+IF(Data!$X61&lt;&gt;"",Scoring!$H$29)+IF(Data!$Y61&lt;&gt;"",Scoring!$H$30)+IF(Data!$Z61&lt;&gt;"",Scoring!$H$31)+IF(Data!$AA61&lt;&gt;"",Scoring!$H$32),"")</f>
        <v/>
      </c>
      <c r="AK61" s="105" t="str">
        <f>IF(AJ61&lt;&gt;"",LOOKUP(AJ61,Likelihoods!$A$7:$A$107,Likelihoods!F$7:F$107),"")</f>
        <v/>
      </c>
      <c r="AL61" s="102" t="str">
        <f>IF(AND(COUNTBLANK($B61:$E61)=3,COUNTBLANK($F61:$H61)=2,COUNTBLANK($I61:$J61)=1,COUNTBLANK($K61:$L61)=1,COUNTBLANK($M61:$N61)=1,COUNTBLANK($O61:$P61)=1,COUNTBLANK($Q61:$R61)=1,COUNTBLANK($S61:$T61)=1,COUNTBLANK($U61:$V61)=1,COUNTBLANK($W61:$AA61)=4),IF(Data!$B61&lt;&gt;"",Scoring!$I$7)+IF(Data!$C61&lt;&gt;"",Scoring!$I$8)+IF(Data!$D61&lt;&gt;"",Scoring!$I$9)+IF(Data!$E61&lt;&gt;"",Scoring!$I$10)+IF(Data!$F61&lt;&gt;"",Scoring!$I$11)+IF(Data!$G61&lt;&gt;"",Scoring!$I$12)+IF(Data!$H61&lt;&gt;"",Scoring!$I$13)+IF(Data!$I61&lt;&gt;"",Scoring!$I$14)+IF(Data!$J61&lt;&gt;"",Scoring!$I$15)+IF(Data!$K61&lt;&gt;"",Scoring!$I$16)+IF(Data!$L61&lt;&gt;"",Scoring!$I$17)+IF(Data!$M61&lt;&gt;"",Scoring!$I$18)+IF(Data!$N61&lt;&gt;"",Scoring!$I$19)+IF(Data!$O61&lt;&gt;"",Scoring!$I$20)+IF(Data!$P61&lt;&gt;"",Scoring!$I$21)+IF(Data!$Q61&lt;&gt;"",Scoring!$I$22)+IF(Data!$R61&lt;&gt;"",Scoring!$I$23)+IF(Data!$S61&lt;&gt;"",Scoring!$I$24)+IF(Data!T61&lt;&gt;"",Scoring!$I$25)+IF(Data!$U61&lt;&gt;"",Scoring!$I$26)+IF(Data!$V61&lt;&gt;"",Scoring!$I$27)+IF(Data!$W61&lt;&gt;"",Scoring!$I$28)+IF(Data!$X61&lt;&gt;"",Scoring!$I$29)+IF(Data!$Y61&lt;&gt;"",Scoring!$I$30)+IF(Data!$Z61&lt;&gt;"",Scoring!$I$31)+IF(Data!$AA61&lt;&gt;"",Scoring!$I$32),"")</f>
        <v/>
      </c>
      <c r="AM61" s="107" t="str">
        <f>IF(AL61&lt;&gt;"",LOOKUP(AL61,Likelihoods!$A$7:$A$107,Likelihoods!G$7:G$107),"")</f>
        <v/>
      </c>
      <c r="AN61" s="281" t="str">
        <f>IF(AND(COUNTBLANK($B61:$E61)=3,COUNTBLANK($F61:$H61)=2,COUNTBLANK($I61:$J61)=1,COUNTBLANK($K61:$L61)=1,COUNTBLANK($M61:$N61)=1,COUNTBLANK($O61:$P61)=1,COUNTBLANK($Q61:$R61)=1,COUNTBLANK($S61:$T61)=1,COUNTBLANK($U61:$V61)=1,COUNTBLANK($W61:$AA61)=4),IF(Data!$B61&lt;&gt;"",Scoring!$J$7)+IF(Data!$C61&lt;&gt;"",Scoring!$J$8)+IF(Data!$D61&lt;&gt;"",Scoring!$J$9)+IF(Data!$E61&lt;&gt;"",Scoring!$J$10)+IF(Data!$F61&lt;&gt;"",Scoring!$J$11)+IF(Data!$G61&lt;&gt;"",Scoring!$J$12)+IF(Data!$H61&lt;&gt;"",Scoring!$J$13)+IF(Data!$I61&lt;&gt;"",Scoring!$J$14)+IF(Data!$J61&lt;&gt;"",Scoring!$J$15)+IF(Data!$K61&lt;&gt;"",Scoring!$J$16)+IF(Data!$L61&lt;&gt;"",Scoring!$J$17)+IF(Data!$M61&lt;&gt;"",Scoring!$J$18)+IF(Data!$N61&lt;&gt;"",Scoring!$J$19)+IF(Data!$O61&lt;&gt;"",Scoring!$J$20)+IF(Data!$P61&lt;&gt;"",Scoring!$J$21)+IF(Data!$Q61&lt;&gt;"",Scoring!$J$22)+IF(Data!$R61&lt;&gt;"",Scoring!$J$23)+IF(Data!$S61&lt;&gt;"",Scoring!$J$24)+IF(Data!AF61&lt;&gt;"",Scoring!$J$25)+IF(Data!$U61&lt;&gt;"",Scoring!$J$26)+IF(Data!$V61&lt;&gt;"",Scoring!$J$27)+IF(Data!$W61&lt;&gt;"",Scoring!$J$28)+IF(Data!$X61&lt;&gt;"",Scoring!$J$29)+IF(Data!$Y61&lt;&gt;"",Scoring!$J$30)+IF(Data!$Z61&lt;&gt;"",Scoring!$J$31)+IF(Data!$AA61&lt;&gt;"",Scoring!$J$32),"")</f>
        <v/>
      </c>
      <c r="AO61" s="276" t="str">
        <f>IF(AN61&lt;&gt;"",LOOKUP(AN61,Likelihoods!$A$7:$A$107,Likelihoods!H$7:H$107),"")</f>
        <v/>
      </c>
      <c r="AP61" s="264" t="str">
        <f>IF(AND(COUNTBLANK($B61:$E61)=3,COUNTBLANK($F61:$H61)=2,COUNTBLANK($I61:$J61)=1,COUNTBLANK($K61:$L61)=1,COUNTBLANK($M61:$N61)=1,COUNTBLANK($O61:$P61)=1,COUNTBLANK($Q61:$R61)=1,COUNTBLANK($S61:$T61)=1,COUNTBLANK($U61:$V61)=1,COUNTBLANK($W61:$AA61)=4),IF(Data!$B61&lt;&gt;"",Scoring!$K$7)+IF(Data!$C61&lt;&gt;"",Scoring!$K$8)+IF(Data!$D61&lt;&gt;"",Scoring!$K$9)+IF(Data!$E61&lt;&gt;"",Scoring!$K$10)+IF(Data!$F61&lt;&gt;"",Scoring!$K$11)+IF(Data!$G61&lt;&gt;"",Scoring!$K$12)+IF(Data!$H61&lt;&gt;"",Scoring!$K$13)+IF(Data!$I61&lt;&gt;"",Scoring!$K$14)+IF(Data!$J61&lt;&gt;"",Scoring!$K$15)+IF(Data!$K61&lt;&gt;"",Scoring!$K$16)+IF(Data!$L61&lt;&gt;"",Scoring!$K$17)+IF(Data!$M61&lt;&gt;"",Scoring!$K$18)+IF(Data!$N61&lt;&gt;"",Scoring!$K$19)+IF(Data!$O61&lt;&gt;"",Scoring!$K$20)+IF(Data!$P61&lt;&gt;"",Scoring!$K$21)+IF(Data!$Q61&lt;&gt;"",Scoring!$K$22)+IF(Data!$R61&lt;&gt;"",Scoring!$K$23)+IF(Data!$S61&lt;&gt;"",Scoring!$K$24)+IF(Data!AH61&lt;&gt;"",Scoring!$K$25)+IF(Data!$U61&lt;&gt;"",Scoring!$K$26)+IF(Data!$V61&lt;&gt;"",Scoring!$K$27)+IF(Data!$W61&lt;&gt;"",Scoring!$K$28)+IF(Data!$X61&lt;&gt;"",Scoring!$K$29)+IF(Data!$Y61&lt;&gt;"",Scoring!$K$30)+IF(Data!$Z61&lt;&gt;"",Scoring!$K$31)+IF(Data!$AA61&lt;&gt;"",Scoring!$K$32),"")</f>
        <v/>
      </c>
      <c r="AQ61" s="107" t="str">
        <f>IF(AP61&lt;&gt;"",LOOKUP(AP61,Likelihoods!$A$7:$A$107,Likelihoods!I$7:I$107),"")</f>
        <v/>
      </c>
      <c r="AR61" s="281" t="str">
        <f>IF(AND(COUNTBLANK($B61:$E61)=3,COUNTBLANK($F61:$H61)=2,COUNTBLANK($I61:$J61)=1,COUNTBLANK($K61:$L61)=1,COUNTBLANK($M61:$N61)=1,COUNTBLANK($O61:$P61)=1,COUNTBLANK($Q61:$R61)=1,COUNTBLANK($S61:$T61)=1,COUNTBLANK($U61:$V61)=1,COUNTBLANK($W61:$AA61)=4),IF(Data!$B61&lt;&gt;"",Scoring!$L$7)+IF(Data!$C61&lt;&gt;"",Scoring!$L$8)+IF(Data!$D61&lt;&gt;"",Scoring!$L$9)+IF(Data!$E61&lt;&gt;"",Scoring!$L$10)+IF(Data!$F61&lt;&gt;"",Scoring!$L$11)+IF(Data!$G61&lt;&gt;"",Scoring!$L$12)+IF(Data!$H61&lt;&gt;"",Scoring!$L$13)+IF(Data!$I61&lt;&gt;"",Scoring!$L$14)+IF(Data!$J61&lt;&gt;"",Scoring!$L$15)+IF(Data!$K61&lt;&gt;"",Scoring!$L$16)+IF(Data!$L61&lt;&gt;"",Scoring!$L$17)+IF(Data!$M61&lt;&gt;"",Scoring!$L$18)+IF(Data!$N61&lt;&gt;"",Scoring!$L$19)+IF(Data!$O61&lt;&gt;"",Scoring!$L$20)+IF(Data!$P61&lt;&gt;"",Scoring!$L$21)+IF(Data!$Q61&lt;&gt;"",Scoring!$L$22)+IF(Data!$R61&lt;&gt;"",Scoring!$L$23)+IF(Data!$S61&lt;&gt;"",Scoring!$L$24)+IF(Data!AJ61&lt;&gt;"",Scoring!$L$25)+IF(Data!$U61&lt;&gt;"",Scoring!$L$26)+IF(Data!$V61&lt;&gt;"",Scoring!$L$27)+IF(Data!$W61&lt;&gt;"",Scoring!$L$28)+IF(Data!$X61&lt;&gt;"",Scoring!$L$29)+IF(Data!$Y61&lt;&gt;"",Scoring!$L$30)+IF(Data!$Z61&lt;&gt;"",Scoring!$L$31)+IF(Data!$AA61&lt;&gt;"",Scoring!$L$32),"")</f>
        <v/>
      </c>
      <c r="AS61" s="105" t="str">
        <f>IF(AR61&lt;&gt;"",LOOKUP(AR61,Likelihoods!$A$7:$A$107,Likelihoods!J$7:J$107),"")</f>
        <v/>
      </c>
      <c r="AT61" s="108" t="str">
        <f>IF(AND(COUNTBLANK($B61:$E61)=3,COUNTBLANK($F61:$H61)=2,COUNTBLANK($I61:$J61)=1,COUNTBLANK($K61:$L61)=1,COUNTBLANK($M61:$N61)=1,COUNTBLANK($O61:$P61)=1,COUNTBLANK($Q61:$R61)=1,COUNTBLANK($S61:$T61)=1,COUNTBLANK($U61:$V61)=1,COUNTBLANK($W61:$AA61)=4),IF(Data!$B61&lt;&gt;"",Scoring!$M$7)+IF(Data!$C61&lt;&gt;"",Scoring!$M$8)+IF(Data!$D61&lt;&gt;"",Scoring!$M$9)+IF(Data!$E61&lt;&gt;"",Scoring!$M$10)+IF(Data!$F61&lt;&gt;"",Scoring!$M$11)+IF(Data!$G61&lt;&gt;"",Scoring!$M$12)+IF(Data!$H61&lt;&gt;"",Scoring!$M$13)+IF(Data!$I61&lt;&gt;"",Scoring!$M$14)+IF(Data!$J61&lt;&gt;"",Scoring!$M$15)+IF(Data!$K61&lt;&gt;"",Scoring!$M$16)+IF(Data!$L61&lt;&gt;"",Scoring!$M$17)+IF(Data!$M61&lt;&gt;"",Scoring!$M$18)+IF(Data!$N61&lt;&gt;"",Scoring!$M$19)+IF(Data!$O61&lt;&gt;"",Scoring!$M$20)+IF(Data!$P61&lt;&gt;"",Scoring!$M$21)+IF(Data!$Q61&lt;&gt;"",Scoring!$M$22)+IF(Data!$R61&lt;&gt;"",Scoring!$M$23)+IF(Data!$S61&lt;&gt;"",Scoring!$M$24)+IF(Data!T61&lt;&gt;"",Scoring!$M$25)+IF(Data!$U61&lt;&gt;"",Scoring!$M$26)+IF(Data!$V61&lt;&gt;"",Scoring!$M$27)+IF(Data!$W61&lt;&gt;"",Scoring!$M$28)+IF(Data!$X61&lt;&gt;"",Scoring!$M$29)+IF(Data!$Y61&lt;&gt;"",Scoring!$M$30)+IF(Data!$Z61&lt;&gt;"",Scoring!$M$31)+IF(Data!$AA61&lt;&gt;"",Scoring!$M$32),"")</f>
        <v/>
      </c>
      <c r="AU61" s="105" t="str">
        <f>IF(AT61&lt;&gt;"",LOOKUP(AT61,Likelihoods!$A$7:$A$107,Likelihoods!K$7:K$107),"")</f>
        <v/>
      </c>
      <c r="AV61" s="108" t="str">
        <f>IF(AND(COUNTBLANK($B61:$E61)=3,COUNTBLANK($F61:$H61)=2,COUNTBLANK($I61:$J61)=1,COUNTBLANK($K61:$L61)=1,COUNTBLANK($M61:$N61)=1,COUNTBLANK($O61:$P61)=1,COUNTBLANK($Q61:$R61)=1,COUNTBLANK($S61:$T61)=1,COUNTBLANK($U61:$V61)=1,COUNTBLANK($W61:$AA61)=4),IF(Data!$B61&lt;&gt;"",Scoring!$N$7)+IF(Data!$C61&lt;&gt;"",Scoring!$N$8)+IF(Data!$D61&lt;&gt;"",Scoring!$N$9)+IF(Data!$E61&lt;&gt;"",Scoring!$N$10)+IF(Data!$F61&lt;&gt;"",Scoring!$N$11)+IF(Data!$G61&lt;&gt;"",Scoring!$N$12)+IF(Data!$H61&lt;&gt;"",Scoring!$N$13)+IF(Data!$I61&lt;&gt;"",Scoring!$N$14)+IF(Data!$J61&lt;&gt;"",Scoring!$N$15)+IF(Data!$K61&lt;&gt;"",Scoring!$N$16)+IF(Data!$L61&lt;&gt;"",Scoring!$N$17)+IF(Data!$M61&lt;&gt;"",Scoring!$N$18)+IF(Data!$N61&lt;&gt;"",Scoring!$N$19)+IF(Data!$O61&lt;&gt;"",Scoring!$N$20)+IF(Data!$P61&lt;&gt;"",Scoring!$N$21)+IF(Data!$Q61&lt;&gt;"",Scoring!$N$22)+IF(Data!$R61&lt;&gt;"",Scoring!$N$23)+IF(Data!$S61&lt;&gt;"",Scoring!$N$24)+IF(Data!T61&lt;&gt;"",Scoring!$N$25)+IF(Data!$U61&lt;&gt;"",Scoring!$N$26)+IF(Data!$V61&lt;&gt;"",Scoring!$N$27)+IF(Data!$W61&lt;&gt;"",Scoring!$N$28)+IF(Data!$X61&lt;&gt;"",Scoring!$N$29)+IF(Data!$Y61&lt;&gt;"",Scoring!$N$30)+IF(Data!$Z61&lt;&gt;"",Scoring!$N$31)+IF(Data!$AA61&lt;&gt;"",Scoring!$N$32),"")</f>
        <v/>
      </c>
      <c r="AW61" s="106" t="str">
        <f>IF(AV61&lt;&gt;"",LOOKUP(AV61,Likelihoods!$A$7:$A$107,Likelihoods!L$7:L$107),"")</f>
        <v/>
      </c>
      <c r="AX61" s="104" t="str">
        <f>IF(AND(COUNTBLANK($B61:$E61)=3,COUNTBLANK($F61:$H61)=2,COUNTBLANK($I61:$J61)=1,COUNTBLANK($K61:$L61)=1,COUNTBLANK($M61:$N61)=1,COUNTBLANK($O61:$P61)=1,COUNTBLANK($Q61:$R61)=1,COUNTBLANK($S61:$T61)=1,COUNTBLANK($U61:$V61)=1,COUNTBLANK($W61:$AA61)=4),IF(Data!$B61&lt;&gt;"",Scoring!$O$7)+IF(Data!$C61&lt;&gt;"",Scoring!$O$8)+IF(Data!$D61&lt;&gt;"",Scoring!$O$9)+IF(Data!$E61&lt;&gt;"",Scoring!$O$10)+IF(Data!$F61&lt;&gt;"",Scoring!$O$11)+IF(Data!$G61&lt;&gt;"",Scoring!$O$12)+IF(Data!$H61&lt;&gt;"",Scoring!$O$13)+IF(Data!$I61&lt;&gt;"",Scoring!$O$14)+IF(Data!$J61&lt;&gt;"",Scoring!$O$15)+IF(Data!$K61&lt;&gt;"",Scoring!$O$16)+IF(Data!$L61&lt;&gt;"",Scoring!$O$17)+IF(Data!$M61&lt;&gt;"",Scoring!$O$18)+IF(Data!$N61&lt;&gt;"",Scoring!$O$19)+IF(Data!$O61&lt;&gt;"",Scoring!$O$20)+IF(Data!$P61&lt;&gt;"",Scoring!$O$21)+IF(Data!$Q61&lt;&gt;"",Scoring!$O$22)+IF(Data!$R61&lt;&gt;"",Scoring!$O$23)+IF(Data!$S61&lt;&gt;"",Scoring!$O$24)+IF(Data!T61&lt;&gt;"",Scoring!$O$25)+IF(Data!$U61&lt;&gt;"",Scoring!$O$26)+IF(Data!$V61&lt;&gt;"",Scoring!$O$27)+IF(Data!$W61&lt;&gt;"",Scoring!$O$28)+IF(Data!$X61&lt;&gt;"",Scoring!$O$29)+IF(Data!$Y61&lt;&gt;"",Scoring!$O$30)+IF(Data!$Z61&lt;&gt;"",Scoring!$O$31)+IF(Data!$AA61&lt;&gt;"",Scoring!$O$32),"")</f>
        <v/>
      </c>
      <c r="AY61" s="107" t="str">
        <f>IF(AX61&lt;&gt;"",LOOKUP(AX61,Likelihoods!$A$7:$A$107,Likelihoods!M$7:M$107),"")</f>
        <v/>
      </c>
      <c r="AZ61" s="108" t="str">
        <f>IF(AND(COUNTBLANK($B61:$E61)=3,COUNTBLANK($F61:$H61)=2,COUNTBLANK($I61:$J61)=1,COUNTBLANK($K61:$L61)=1,COUNTBLANK($M61:$N61)=1,COUNTBLANK($O61:$P61)=1,COUNTBLANK($Q61:$R61)=1,COUNTBLANK($S61:$T61)=1,COUNTBLANK($U61:$V61)=1,COUNTBLANK($W61:$AA61)=4),IF(Data!$B61&lt;&gt;"",Scoring!$P$7)+IF(Data!$C61&lt;&gt;"",Scoring!$P$8)+IF(Data!$D61&lt;&gt;"",Scoring!$P$9)+IF(Data!$E61&lt;&gt;"",Scoring!$P$10)+IF(Data!$F61&lt;&gt;"",Scoring!$P$11)+IF(Data!$G61&lt;&gt;"",Scoring!$P$12)+IF(Data!$H61&lt;&gt;"",Scoring!$P$13)+IF(Data!$I61&lt;&gt;"",Scoring!$P$14)+IF(Data!$J61&lt;&gt;"",Scoring!$P$15)+IF(Data!$K61&lt;&gt;"",Scoring!$P$16)+IF(Data!$L61&lt;&gt;"",Scoring!$P$17)+IF(Data!$M61&lt;&gt;"",Scoring!$P$18)+IF(Data!$N61&lt;&gt;"",Scoring!$P$19)+IF(Data!$O61&lt;&gt;"",Scoring!$P$20)+IF(Data!$P61&lt;&gt;"",Scoring!$P$21)+IF(Data!$Q61&lt;&gt;"",Scoring!$P$22)+IF(Data!$R61&lt;&gt;"",Scoring!$P$23)+IF(Data!$S61&lt;&gt;"",Scoring!$P$24)+IF(Data!T61&lt;&gt;"",Scoring!$P$25)+IF(Data!$U61&lt;&gt;"",Scoring!$P$26)+IF(Data!$V61&lt;&gt;"",Scoring!$P$27)+IF(Data!$W61&lt;&gt;"",Scoring!$P$28)+IF(Data!$X61&lt;&gt;"",Scoring!$P$29)+IF(Data!$Y61&lt;&gt;"",Scoring!$P$30)+IF(Data!$Z61&lt;&gt;"",Scoring!$P$31)+IF(Data!$AA61&lt;&gt;"",Scoring!$P$32),"")</f>
        <v/>
      </c>
      <c r="BA61" s="105" t="str">
        <f>IF(AZ61&lt;&gt;"",LOOKUP(AZ61,Likelihoods!$A$7:$A$107,Likelihoods!N$7:N$107),"")</f>
        <v/>
      </c>
      <c r="BB61" s="102" t="str">
        <f>IF(AND(COUNTBLANK($B61:$E61)=3,COUNTBLANK($F61:$H61)=2,COUNTBLANK($I61:$J61)=1,COUNTBLANK($K61:$L61)=1,COUNTBLANK($M61:$N61)=1,COUNTBLANK($O61:$P61)=1,COUNTBLANK($Q61:$R61)=1,COUNTBLANK($S61:$T61)=1,COUNTBLANK($U61:$V61)=1,COUNTBLANK($W61:$AA61)=4),IF(Data!$B61&lt;&gt;"",Scoring!$Q$7)+IF(Data!$C61&lt;&gt;"",Scoring!$Q$8)+IF(Data!$D61&lt;&gt;"",Scoring!$Q$9)+IF(Data!$E61&lt;&gt;"",Scoring!$Q$10)+IF(Data!$F61&lt;&gt;"",Scoring!$Q$11)+IF(Data!$G61&lt;&gt;"",Scoring!$Q$12)+IF(Data!$H61&lt;&gt;"",Scoring!$Q$13)+IF(Data!$I61&lt;&gt;"",Scoring!$Q$14)+IF(Data!$J61&lt;&gt;"",Scoring!$Q$15)+IF(Data!$K61&lt;&gt;"",Scoring!$Q$16)+IF(Data!$L61&lt;&gt;"",Scoring!$Q$17)+IF(Data!$M61&lt;&gt;"",Scoring!$Q$18)+IF(Data!$N61&lt;&gt;"",Scoring!$Q$19)+IF(Data!$O61&lt;&gt;"",Scoring!$Q$20)+IF(Data!$P61&lt;&gt;"",Scoring!$Q$21)+IF(Data!$Q61&lt;&gt;"",Scoring!$Q$22)+IF(Data!$R61&lt;&gt;"",Scoring!$Q$23)+IF(Data!$S61&lt;&gt;"",Scoring!$Q$24)+IF(Data!T61&lt;&gt;"",Scoring!$Q$25)+IF(Data!$U61&lt;&gt;"",Scoring!$Q$26)+IF(Data!$V61&lt;&gt;"",Scoring!$Q$27)+IF(Data!$W61&lt;&gt;"",Scoring!$Q$28)+IF(Data!$X61&lt;&gt;"",Scoring!$Q$29)+IF(Data!$Y61&lt;&gt;"",Scoring!$Q$30)+IF(Data!$Z61&lt;&gt;"",Scoring!$Q$31)+IF(Data!$AA61&lt;&gt;"",Scoring!$Q$32),"")</f>
        <v/>
      </c>
      <c r="BC61" s="107" t="str">
        <f>IF(BB61&lt;&gt;"",LOOKUP(BB61,Likelihoods!$A$7:$A$107,Likelihoods!O$7:O$107),"")</f>
        <v/>
      </c>
      <c r="BD61" s="104" t="str">
        <f>IF(AND(COUNTBLANK($B61:$E61)=3,COUNTBLANK($F61:$H61)=2,COUNTBLANK($I61:$J61)=1,COUNTBLANK($K61:$L61)=1,COUNTBLANK($M61:$N61)=1,COUNTBLANK($O61:$P61)=1,COUNTBLANK($Q61:$R61)=1,COUNTBLANK($S61:$T61)=1,COUNTBLANK($U61:$V61)=1,COUNTBLANK($W61:$AA61)=4),IF(Data!$B61&lt;&gt;"",Scoring!$R$7)+IF(Data!$C61&lt;&gt;"",Scoring!$R$8)+IF(Data!$D61&lt;&gt;"",Scoring!$R$9)+IF(Data!$E61&lt;&gt;"",Scoring!$R$10)+IF(Data!$F61&lt;&gt;"",Scoring!$R$11)+IF(Data!$G61&lt;&gt;"",Scoring!$R$12)+IF(Data!$H61&lt;&gt;"",Scoring!$R$13)+IF(Data!$I61&lt;&gt;"",Scoring!$R$14)+IF(Data!$J61&lt;&gt;"",Scoring!$R$15)+IF(Data!$K61&lt;&gt;"",Scoring!$R$16)+IF(Data!$L61&lt;&gt;"",Scoring!$R$17)+IF(Data!$M61&lt;&gt;"",Scoring!$R$18)+IF(Data!$N61&lt;&gt;"",Scoring!$R$19)+IF(Data!$O61&lt;&gt;"",Scoring!$R$20)+IF(Data!$P61&lt;&gt;"",Scoring!$R$21)+IF(Data!$Q61&lt;&gt;"",Scoring!$R$22)+IF(Data!$R61&lt;&gt;"",Scoring!$R$23)+IF(Data!$S61&lt;&gt;"",Scoring!$R$24)+IF(Data!T61&lt;&gt;"",Scoring!$R$25)+IF(Data!$U61&lt;&gt;"",Scoring!$R$26)+IF(Data!$V61&lt;&gt;"",Scoring!$R$27)+IF(Data!$W61&lt;&gt;"",Scoring!$R$28)+IF(Data!$X61&lt;&gt;"",Scoring!$R$29)+IF(Data!$Y61&lt;&gt;"",Scoring!$R$30)+IF(Data!$Z61&lt;&gt;"",Scoring!$R$31)+IF(Data!$AA61&lt;&gt;"",Scoring!$R$32),"")</f>
        <v/>
      </c>
      <c r="BE61" s="105" t="str">
        <f>IF(BD61&lt;&gt;"",LOOKUP(BD61,Likelihoods!$A$7:$A$107,Likelihoods!P$7:P$107),"")</f>
        <v/>
      </c>
      <c r="BF61" s="102" t="str">
        <f>IF(AND(COUNTBLANK($B61:$E61)=3,COUNTBLANK($F61:$H61)=2,COUNTBLANK($I61:$J61)=1,COUNTBLANK($K61:$L61)=1,COUNTBLANK($M61:$N61)=1,COUNTBLANK($O61:$P61)=1,COUNTBLANK($Q61:$R61)=1,COUNTBLANK($S61:$T61)=1,COUNTBLANK($U61:$V61)=1,COUNTBLANK($W61:$AA61)=4),IF(Data!$B61&lt;&gt;"",Scoring!$S$7)+IF(Data!$C61&lt;&gt;"",Scoring!$S$8)+IF(Data!$D61&lt;&gt;"",Scoring!$S$9)+IF(Data!$E61&lt;&gt;"",Scoring!$S$10)+IF(Data!$F61&lt;&gt;"",Scoring!$S$11)+IF(Data!$G61&lt;&gt;"",Scoring!$S$12)+IF(Data!$H61&lt;&gt;"",Scoring!$S$13)+IF(Data!$I61&lt;&gt;"",Scoring!$S$14)+IF(Data!$J61&lt;&gt;"",Scoring!$S$15)+IF(Data!$K61&lt;&gt;"",Scoring!$S$16)+IF(Data!$L61&lt;&gt;"",Scoring!$S$17)+IF(Data!$M61&lt;&gt;"",Scoring!$S$18)+IF(Data!$N61&lt;&gt;"",Scoring!$S$19)+IF(Data!$O61&lt;&gt;"",Scoring!$S$20)+IF(Data!$P61&lt;&gt;"",Scoring!$S$21)+IF(Data!$Q61&lt;&gt;"",Scoring!$S$22)+IF(Data!$R61&lt;&gt;"",Scoring!$S$23)+IF(Data!$S61&lt;&gt;"",Scoring!$S$24)+IF(Data!T61&lt;&gt;"",Scoring!$S$25)+IF(Data!$U61&lt;&gt;"",Scoring!$S$26)+IF(Data!$V61&lt;&gt;"",Scoring!$S$27)+IF(Data!$W61&lt;&gt;"",Scoring!$S$28)+IF(Data!$X61&lt;&gt;"",Scoring!$S$29)+IF(Data!$Y61&lt;&gt;"",Scoring!$S$30)+IF(Data!$Z61&lt;&gt;"",Scoring!$S$31)+IF(Data!$AA61&lt;&gt;"",Scoring!$S$32),"")</f>
        <v/>
      </c>
      <c r="BG61" s="107" t="str">
        <f>IF(BF61&lt;&gt;"",LOOKUP(BF61,Likelihoods!$A$7:$A$107,Likelihoods!Q$7:Q$107),"")</f>
        <v/>
      </c>
      <c r="BH61" s="108" t="str">
        <f>IF(AND(COUNTBLANK($B61:$E61)=3,COUNTBLANK($F61:$H61)=2,COUNTBLANK($I61:$J61)=1,COUNTBLANK($K61:$L61)=1,COUNTBLANK($M61:$N61)=1,COUNTBLANK($O61:$P61)=1,COUNTBLANK($Q61:$R61)=1,COUNTBLANK($S61:$T61)=1,COUNTBLANK($U61:$V61)=1,COUNTBLANK($W61:$AA61)=4),IF(Data!$B61&lt;&gt;"",Scoring!$T$7)+IF(Data!$C61&lt;&gt;"",Scoring!$T$8)+IF(Data!$D61&lt;&gt;"",Scoring!$T$9)+IF(Data!$E61&lt;&gt;"",Scoring!$T$10)+IF(Data!$F61&lt;&gt;"",Scoring!$T$11)+IF(Data!$G61&lt;&gt;"",Scoring!$T$12)+IF(Data!$H61&lt;&gt;"",Scoring!$T$13)+IF(Data!$I61&lt;&gt;"",Scoring!$T$14)+IF(Data!$J61&lt;&gt;"",Scoring!$T$15)+IF(Data!$K61&lt;&gt;"",Scoring!$T$16)+IF(Data!$L61&lt;&gt;"",Scoring!$T$17)+IF(Data!$M61&lt;&gt;"",Scoring!$T$18)+IF(Data!$N61&lt;&gt;"",Scoring!$T$19)+IF(Data!$O61&lt;&gt;"",Scoring!$T$20)+IF(Data!$P61&lt;&gt;"",Scoring!$T$21)+IF(Data!$Q61&lt;&gt;"",Scoring!$T$22)+IF(Data!$R61&lt;&gt;"",Scoring!$T$23)+IF(Data!$S61&lt;&gt;"",Scoring!$T$24)+IF(Data!T61&lt;&gt;"",Scoring!$T$25)+IF(Data!$U61&lt;&gt;"",Scoring!$T$26)+IF(Data!$V61&lt;&gt;"",Scoring!$T$27)+IF(Data!$W61&lt;&gt;"",Scoring!$T$28)+IF(Data!$X61&lt;&gt;"",Scoring!$T$29)+IF(Data!$Y61&lt;&gt;"",Scoring!$T$30)+IF(Data!$Z61&lt;&gt;"",Scoring!$T$31)+IF(Data!$AA61&lt;&gt;"",Scoring!$T$32),"")</f>
        <v/>
      </c>
      <c r="BI61" s="105" t="str">
        <f>IF(BH61&lt;&gt;"",LOOKUP(BH61,Likelihoods!$A$7:$A$107,Likelihoods!R$7:R$107),"")</f>
        <v/>
      </c>
      <c r="BJ61" s="108" t="str">
        <f>IF(AND(COUNTBLANK($B61:$E61)=3,COUNTBLANK($F61:$H61)=2,COUNTBLANK($I61:$J61)=1,COUNTBLANK($K61:$L61)=1,COUNTBLANK($M61:$N61)=1,COUNTBLANK($O61:$P61)=1,COUNTBLANK($Q61:$R61)=1,COUNTBLANK($S61:$T61)=1,COUNTBLANK($U61:$V61)=1,COUNTBLANK($W61:$AA61)=4),IF(Data!$B61&lt;&gt;"",Scoring!$U$7)+IF(Data!$C61&lt;&gt;"",Scoring!$U$8)+IF(Data!$D61&lt;&gt;"",Scoring!$U$9)+IF(Data!$E61&lt;&gt;"",Scoring!$U$10)+IF(Data!$F61&lt;&gt;"",Scoring!$U$11)+IF(Data!$G61&lt;&gt;"",Scoring!$U$12)+IF(Data!$H61&lt;&gt;"",Scoring!$U$13)+IF(Data!$I61&lt;&gt;"",Scoring!$U$14)+IF(Data!$J61&lt;&gt;"",Scoring!$U$15)+IF(Data!$K61&lt;&gt;"",Scoring!$U$16)+IF(Data!$L61&lt;&gt;"",Scoring!$U$17)+IF(Data!$M61&lt;&gt;"",Scoring!$U$18)+IF(Data!$N61&lt;&gt;"",Scoring!$U$19)+IF(Data!$O61&lt;&gt;"",Scoring!$U$20)+IF(Data!$P61&lt;&gt;"",Scoring!$U$21)+IF(Data!$Q61&lt;&gt;"",Scoring!$U$22)+IF(Data!$R61&lt;&gt;"",Scoring!$U$23)+IF(Data!$S61&lt;&gt;"",Scoring!$U$24)+IF(Data!T61&lt;&gt;"",Scoring!$U$25)+IF(Data!$U61&lt;&gt;"",Scoring!$U$26)+IF(Data!$V61&lt;&gt;"",Scoring!$U$27)+IF(Data!$W61&lt;&gt;"",Scoring!$U$28)+IF(Data!$X61&lt;&gt;"",Scoring!$U$29)+IF(Data!$Y61&lt;&gt;"",Scoring!$U$30)+IF(Data!$Z61&lt;&gt;"",Scoring!$U$31)+IF(Data!$AA61&lt;&gt;"",Scoring!$U$32),"")</f>
        <v/>
      </c>
      <c r="BK61" s="106" t="str">
        <f>IF(BJ61&lt;&gt;"",LOOKUP(BJ61,Likelihoods!$A$7:$A$107,Likelihoods!S$7:S$107),"")</f>
        <v/>
      </c>
      <c r="BL61" s="8"/>
      <c r="BM61" s="8"/>
      <c r="BN61" s="8"/>
      <c r="BO61" s="8"/>
      <c r="BP61" s="8"/>
      <c r="BQ61" s="8"/>
      <c r="BR61" s="8"/>
      <c r="BS61" s="8"/>
      <c r="BT61" s="8"/>
      <c r="BU61" s="8"/>
      <c r="BV61" s="8"/>
      <c r="BW61" s="8"/>
      <c r="BX61" s="8"/>
      <c r="BY61" s="8"/>
    </row>
    <row r="62" spans="1:77" ht="14.25" x14ac:dyDescent="0.2">
      <c r="A62" s="68"/>
      <c r="B62" s="101"/>
      <c r="C62" s="102"/>
      <c r="D62" s="102"/>
      <c r="E62" s="102"/>
      <c r="F62" s="101"/>
      <c r="G62" s="102"/>
      <c r="H62" s="103"/>
      <c r="I62" s="102"/>
      <c r="J62" s="102"/>
      <c r="K62" s="101"/>
      <c r="L62" s="103"/>
      <c r="M62" s="102"/>
      <c r="N62" s="103"/>
      <c r="O62" s="101"/>
      <c r="P62" s="103"/>
      <c r="Q62" s="102"/>
      <c r="R62" s="102"/>
      <c r="S62" s="101"/>
      <c r="T62" s="103"/>
      <c r="U62" s="101"/>
      <c r="V62" s="103"/>
      <c r="W62" s="102"/>
      <c r="X62" s="102"/>
      <c r="Y62" s="102"/>
      <c r="Z62" s="102"/>
      <c r="AA62" s="102"/>
      <c r="AB62" s="104" t="str">
        <f>IF(AND(COUNTBLANK($B62:$E62)=3,COUNTBLANK($F62:$H62)=2,COUNTBLANK($I62:$J62)=1,COUNTBLANK($K62:$L62)=1,COUNTBLANK($M62:$N62)=1,COUNTBLANK($O62:$P62)=1,COUNTBLANK($Q62:$R62)=1,COUNTBLANK($S62:$T62)=1,COUNTBLANK($U62:$V62)=1,COUNTBLANK($W62:$AA62)=4),IF(Data!$B62&lt;&gt;"",Scoring!$D$7)+IF(Data!$C62&lt;&gt;"",Scoring!$D$8)+IF(Data!$D62&lt;&gt;"",Scoring!$D$9)+IF(Data!$E62&lt;&gt;"",Scoring!$D$10)+IF(Data!$F62&lt;&gt;"",Scoring!$D$11)+IF(Data!$G62&lt;&gt;"",Scoring!$D$12)+IF(Data!$H62&lt;&gt;"",Scoring!$D$13)+IF(Data!$I62&lt;&gt;"",Scoring!$D$14)+IF(Data!$J62&lt;&gt;"",Scoring!$D$15)+IF(Data!$K62&lt;&gt;"",Scoring!$D$16)+IF(Data!$L62&lt;&gt;"",Scoring!$D$17)+IF(Data!$M62&lt;&gt;"",Scoring!$D$18)+IF(Data!$N62&lt;&gt;"",Scoring!$D$19)+IF(Data!$O62&lt;&gt;"",Scoring!$D$20)+IF(Data!$P62&lt;&gt;"",Scoring!$D$21)+IF(Data!$Q62&lt;&gt;"",Scoring!$D$22)+IF(Data!$R62&lt;&gt;"",Scoring!$D$23)+IF(Data!$S62&lt;&gt;"",Scoring!$D$24)+IF(Data!T62&lt;&gt;"",Scoring!$D$25)+IF(Data!$U62&lt;&gt;"",Scoring!$D$26)+IF(Data!$V62&lt;&gt;"",Scoring!$D$27)+IF(Data!$W62&lt;&gt;"",Scoring!$D$28)+IF(Data!$X62&lt;&gt;"",Scoring!$D$29)+IF(Data!$Y62&lt;&gt;"",Scoring!$D$30)+IF(Data!$Z62&lt;&gt;"",Scoring!$D$31)+IF(Data!$AA62&lt;&gt;"",Scoring!$D$32),"")</f>
        <v/>
      </c>
      <c r="AC62" s="105" t="str">
        <f>IF(AB62&lt;&gt;"",LOOKUP(AB62,Likelihoods!$A$7:$A$107,Likelihoods!B$7:B$107),"")</f>
        <v/>
      </c>
      <c r="AD62" s="264" t="str">
        <f>IF(AND(COUNTBLANK($B62:$E62)=3,COUNTBLANK($F62:$H62)=2,COUNTBLANK($I62:$J62)=1,COUNTBLANK($K62:$L62)=1,COUNTBLANK($M62:$N62)=1,COUNTBLANK($O62:$P62)=1,COUNTBLANK($Q62:$R62)=1,COUNTBLANK($S62:$T62)=1,COUNTBLANK($U62:$V62)=1,COUNTBLANK($W62:$AA62)=4),IF(Data!$B62&lt;&gt;"",Scoring!$E$7)+IF(Data!$C62&lt;&gt;"",Scoring!$E$8)+IF(Data!$D62&lt;&gt;"",Scoring!$E$9)+IF(Data!$E62&lt;&gt;"",Scoring!$E$10)+IF(Data!$F62&lt;&gt;"",Scoring!$E$11)+IF(Data!$G62&lt;&gt;"",Scoring!$E$12)+IF(Data!$H62&lt;&gt;"",Scoring!$E$13)+IF(Data!$I62&lt;&gt;"",Scoring!$E$14)+IF(Data!$J62&lt;&gt;"",Scoring!$E$15)+IF(Data!$K62&lt;&gt;"",Scoring!$E$16)+IF(Data!$L62&lt;&gt;"",Scoring!$E$17)+IF(Data!$M62&lt;&gt;"",Scoring!$E$18)+IF(Data!$N62&lt;&gt;"",Scoring!$E$19)+IF(Data!$O62&lt;&gt;"",Scoring!$E$20)+IF(Data!$P62&lt;&gt;"",Scoring!$E$21)+IF(Data!$Q62&lt;&gt;"",Scoring!$E$22)+IF(Data!$R62&lt;&gt;"",Scoring!$E$23)+IF(Data!$S62&lt;&gt;"",Scoring!$E$24)+IF(Data!V62&lt;&gt;"",Scoring!$E$25)+IF(Data!$U62&lt;&gt;"",Scoring!$E$26)+IF(Data!$V62&lt;&gt;"",Scoring!$E$27)+IF(Data!$W62&lt;&gt;"",Scoring!$E$28)+IF(Data!$X62&lt;&gt;"",Scoring!$E$29)+IF(Data!$Y62&lt;&gt;"",Scoring!$E$30)+IF(Data!$Z62&lt;&gt;"",Scoring!$E$31)+IF(Data!$AA62&lt;&gt;"",Scoring!$E$32),"")</f>
        <v/>
      </c>
      <c r="AE62" s="107" t="str">
        <f>IF(AD62&lt;&gt;"",LOOKUP(AD62,Likelihoods!$A$7:$A$107,Likelihoods!C$7:C$107),"")</f>
        <v/>
      </c>
      <c r="AF62" s="108" t="str">
        <f>IF(AND(COUNTBLANK($B62:$E62)=3,COUNTBLANK($F62:$H62)=2,COUNTBLANK($I62:$J62)=1,COUNTBLANK($K62:$L62)=1,COUNTBLANK($M62:$N62)=1,COUNTBLANK($O62:$P62)=1,COUNTBLANK($Q62:$R62)=1,COUNTBLANK($S62:$T62)=1,COUNTBLANK($U62:$V62)=1,COUNTBLANK($W62:$AA62)=4),IF(Data!$B62&lt;&gt;"",Scoring!$F$7)+IF(Data!$C62&lt;&gt;"",Scoring!$F$8)+IF(Data!$D62&lt;&gt;"",Scoring!$F$9)+IF(Data!$E62&lt;&gt;"",Scoring!$F$10)+IF(Data!$F62&lt;&gt;"",Scoring!$F$11)+IF(Data!$G62&lt;&gt;"",Scoring!$F$12)+IF(Data!$H62&lt;&gt;"",Scoring!$F$13)+IF(Data!$I62&lt;&gt;"",Scoring!$F$14)+IF(Data!$J62&lt;&gt;"",Scoring!$F$15)+IF(Data!$K62&lt;&gt;"",Scoring!$F$16)+IF(Data!$L62&lt;&gt;"",Scoring!$F$17)+IF(Data!$M62&lt;&gt;"",Scoring!$F$18)+IF(Data!$N62&lt;&gt;"",Scoring!$F$19)+IF(Data!$O62&lt;&gt;"",Scoring!$F$20)+IF(Data!$P62&lt;&gt;"",Scoring!$F$21)+IF(Data!$Q62&lt;&gt;"",Scoring!$F$22)+IF(Data!$R62&lt;&gt;"",Scoring!$F$23)+IF(Data!$S62&lt;&gt;"",Scoring!$F$24)+IF(Data!T62&lt;&gt;"",Scoring!$F$25)+IF(Data!$U62&lt;&gt;"",Scoring!$F$26)+IF(Data!$V62&lt;&gt;"",Scoring!$F$27)+IF(Data!$W62&lt;&gt;"",Scoring!$F$28)+IF(Data!$X62&lt;&gt;"",Scoring!$F$29)+IF(Data!$Y62&lt;&gt;"",Scoring!$F$30)+IF(Data!$Z62&lt;&gt;"",Scoring!$F$31)+IF(Data!$AA62&lt;&gt;"",Scoring!$F$32),"")</f>
        <v/>
      </c>
      <c r="AG62" s="105" t="str">
        <f>IF(AF62&lt;&gt;"",LOOKUP(AF62,Likelihoods!$A$7:$A$107,Likelihoods!D$7:D$107),"")</f>
        <v/>
      </c>
      <c r="AH62" s="108" t="str">
        <f>IF(AND(COUNTBLANK($B62:$E62)=3,COUNTBLANK($F62:$H62)=2,COUNTBLANK($I62:$J62)=1,COUNTBLANK($K62:$L62)=1,COUNTBLANK($M62:$N62)=1,COUNTBLANK($O62:$P62)=1,COUNTBLANK($Q62:$R62)=1,COUNTBLANK($S62:$T62)=1,COUNTBLANK($U62:$V62)=1,COUNTBLANK($W62:$AA62)=4),IF(Data!$B62&lt;&gt;"",Scoring!$G$7)+IF(Data!$C62&lt;&gt;"",Scoring!$G$8)+IF(Data!$D62&lt;&gt;"",Scoring!$G$9)+IF(Data!$E62&lt;&gt;"",Scoring!$G$10)+IF(Data!$F62&lt;&gt;"",Scoring!$G$11)+IF(Data!$G62&lt;&gt;"",Scoring!$G$12)+IF(Data!$H62&lt;&gt;"",Scoring!$G$13)+IF(Data!$I62&lt;&gt;"",Scoring!$G$14)+IF(Data!$J62&lt;&gt;"",Scoring!$G$15)+IF(Data!$K62&lt;&gt;"",Scoring!$G$16)+IF(Data!$L62&lt;&gt;"",Scoring!$G$17)+IF(Data!$M62&lt;&gt;"",Scoring!$G$18)+IF(Data!$N62&lt;&gt;"",Scoring!$G$19)+IF(Data!$O62&lt;&gt;"",Scoring!$G$20)+IF(Data!$P62&lt;&gt;"",Scoring!$G$21)+IF(Data!$Q62&lt;&gt;"",Scoring!$G$22)+IF(Data!$R62&lt;&gt;"",Scoring!$G$23)+IF(Data!$S62&lt;&gt;"",Scoring!$G$24)+IF(Data!T62&lt;&gt;"",Scoring!$G$25)+IF(Data!$U62&lt;&gt;"",Scoring!$G$26)+IF(Data!$V62&lt;&gt;"",Scoring!$G$27)+IF(Data!$W62&lt;&gt;"",Scoring!$G$28)+IF(Data!$X62&lt;&gt;"",Scoring!$G$29)+IF(Data!$Y62&lt;&gt;"",Scoring!$G$30)+IF(Data!$Z62&lt;&gt;"",Scoring!$G$31)+IF(Data!$AA62&lt;&gt;"",Scoring!$G$32),"")</f>
        <v/>
      </c>
      <c r="AI62" s="106" t="str">
        <f>IF(AH62&lt;&gt;"",LOOKUP(AH62,Likelihoods!$A$7:$A$107,Likelihoods!E$7:E$107),"")</f>
        <v/>
      </c>
      <c r="AJ62" s="104" t="str">
        <f>IF(AND(COUNTBLANK($B62:$E62)=3,COUNTBLANK($F62:$H62)=2,COUNTBLANK($I62:$J62)=1,COUNTBLANK($K62:$L62)=1,COUNTBLANK($M62:$N62)=1,COUNTBLANK($O62:$P62)=1,COUNTBLANK($Q62:$R62)=1,COUNTBLANK($S62:$T62)=1,COUNTBLANK($U62:$V62)=1,COUNTBLANK($W62:$AA62)=4),IF(Data!$B62&lt;&gt;"",Scoring!$H$7)+IF(Data!$C62&lt;&gt;"",Scoring!$H$8)+IF(Data!$D62&lt;&gt;"",Scoring!$H$9)+IF(Data!$E62&lt;&gt;"",Scoring!$H$10)+IF(Data!$F62&lt;&gt;"",Scoring!$H$11)+IF(Data!$G62&lt;&gt;"",Scoring!$H$12)+IF(Data!$H62&lt;&gt;"",Scoring!$H$13)+IF(Data!$I62&lt;&gt;"",Scoring!$H$14)+IF(Data!$J62&lt;&gt;"",Scoring!$H$15)+IF(Data!$K62&lt;&gt;"",Scoring!$H$16)+IF(Data!$L62&lt;&gt;"",Scoring!$H$17)+IF(Data!$M62&lt;&gt;"",Scoring!$H$18)+IF(Data!$N62&lt;&gt;"",Scoring!$H$19)+IF(Data!$O62&lt;&gt;"",Scoring!$H$20)+IF(Data!$P62&lt;&gt;"",Scoring!$H$21)+IF(Data!$Q62&lt;&gt;"",Scoring!$H$22)+IF(Data!$R62&lt;&gt;"",Scoring!$H$23)+IF(Data!$S62&lt;&gt;"",Scoring!$H$24)+IF(Data!T62&lt;&gt;"",Scoring!$H$25)+IF(Data!$U62&lt;&gt;"",Scoring!$H$26)+IF(Data!$V62&lt;&gt;"",Scoring!$H$27)+IF(Data!$W62&lt;&gt;"",Scoring!$H$28)+IF(Data!$X62&lt;&gt;"",Scoring!$H$29)+IF(Data!$Y62&lt;&gt;"",Scoring!$H$30)+IF(Data!$Z62&lt;&gt;"",Scoring!$H$31)+IF(Data!$AA62&lt;&gt;"",Scoring!$H$32),"")</f>
        <v/>
      </c>
      <c r="AK62" s="105" t="str">
        <f>IF(AJ62&lt;&gt;"",LOOKUP(AJ62,Likelihoods!$A$7:$A$107,Likelihoods!F$7:F$107),"")</f>
        <v/>
      </c>
      <c r="AL62" s="102" t="str">
        <f>IF(AND(COUNTBLANK($B62:$E62)=3,COUNTBLANK($F62:$H62)=2,COUNTBLANK($I62:$J62)=1,COUNTBLANK($K62:$L62)=1,COUNTBLANK($M62:$N62)=1,COUNTBLANK($O62:$P62)=1,COUNTBLANK($Q62:$R62)=1,COUNTBLANK($S62:$T62)=1,COUNTBLANK($U62:$V62)=1,COUNTBLANK($W62:$AA62)=4),IF(Data!$B62&lt;&gt;"",Scoring!$I$7)+IF(Data!$C62&lt;&gt;"",Scoring!$I$8)+IF(Data!$D62&lt;&gt;"",Scoring!$I$9)+IF(Data!$E62&lt;&gt;"",Scoring!$I$10)+IF(Data!$F62&lt;&gt;"",Scoring!$I$11)+IF(Data!$G62&lt;&gt;"",Scoring!$I$12)+IF(Data!$H62&lt;&gt;"",Scoring!$I$13)+IF(Data!$I62&lt;&gt;"",Scoring!$I$14)+IF(Data!$J62&lt;&gt;"",Scoring!$I$15)+IF(Data!$K62&lt;&gt;"",Scoring!$I$16)+IF(Data!$L62&lt;&gt;"",Scoring!$I$17)+IF(Data!$M62&lt;&gt;"",Scoring!$I$18)+IF(Data!$N62&lt;&gt;"",Scoring!$I$19)+IF(Data!$O62&lt;&gt;"",Scoring!$I$20)+IF(Data!$P62&lt;&gt;"",Scoring!$I$21)+IF(Data!$Q62&lt;&gt;"",Scoring!$I$22)+IF(Data!$R62&lt;&gt;"",Scoring!$I$23)+IF(Data!$S62&lt;&gt;"",Scoring!$I$24)+IF(Data!T62&lt;&gt;"",Scoring!$I$25)+IF(Data!$U62&lt;&gt;"",Scoring!$I$26)+IF(Data!$V62&lt;&gt;"",Scoring!$I$27)+IF(Data!$W62&lt;&gt;"",Scoring!$I$28)+IF(Data!$X62&lt;&gt;"",Scoring!$I$29)+IF(Data!$Y62&lt;&gt;"",Scoring!$I$30)+IF(Data!$Z62&lt;&gt;"",Scoring!$I$31)+IF(Data!$AA62&lt;&gt;"",Scoring!$I$32),"")</f>
        <v/>
      </c>
      <c r="AM62" s="107" t="str">
        <f>IF(AL62&lt;&gt;"",LOOKUP(AL62,Likelihoods!$A$7:$A$107,Likelihoods!G$7:G$107),"")</f>
        <v/>
      </c>
      <c r="AN62" s="281" t="str">
        <f>IF(AND(COUNTBLANK($B62:$E62)=3,COUNTBLANK($F62:$H62)=2,COUNTBLANK($I62:$J62)=1,COUNTBLANK($K62:$L62)=1,COUNTBLANK($M62:$N62)=1,COUNTBLANK($O62:$P62)=1,COUNTBLANK($Q62:$R62)=1,COUNTBLANK($S62:$T62)=1,COUNTBLANK($U62:$V62)=1,COUNTBLANK($W62:$AA62)=4),IF(Data!$B62&lt;&gt;"",Scoring!$J$7)+IF(Data!$C62&lt;&gt;"",Scoring!$J$8)+IF(Data!$D62&lt;&gt;"",Scoring!$J$9)+IF(Data!$E62&lt;&gt;"",Scoring!$J$10)+IF(Data!$F62&lt;&gt;"",Scoring!$J$11)+IF(Data!$G62&lt;&gt;"",Scoring!$J$12)+IF(Data!$H62&lt;&gt;"",Scoring!$J$13)+IF(Data!$I62&lt;&gt;"",Scoring!$J$14)+IF(Data!$J62&lt;&gt;"",Scoring!$J$15)+IF(Data!$K62&lt;&gt;"",Scoring!$J$16)+IF(Data!$L62&lt;&gt;"",Scoring!$J$17)+IF(Data!$M62&lt;&gt;"",Scoring!$J$18)+IF(Data!$N62&lt;&gt;"",Scoring!$J$19)+IF(Data!$O62&lt;&gt;"",Scoring!$J$20)+IF(Data!$P62&lt;&gt;"",Scoring!$J$21)+IF(Data!$Q62&lt;&gt;"",Scoring!$J$22)+IF(Data!$R62&lt;&gt;"",Scoring!$J$23)+IF(Data!$S62&lt;&gt;"",Scoring!$J$24)+IF(Data!AF62&lt;&gt;"",Scoring!$J$25)+IF(Data!$U62&lt;&gt;"",Scoring!$J$26)+IF(Data!$V62&lt;&gt;"",Scoring!$J$27)+IF(Data!$W62&lt;&gt;"",Scoring!$J$28)+IF(Data!$X62&lt;&gt;"",Scoring!$J$29)+IF(Data!$Y62&lt;&gt;"",Scoring!$J$30)+IF(Data!$Z62&lt;&gt;"",Scoring!$J$31)+IF(Data!$AA62&lt;&gt;"",Scoring!$J$32),"")</f>
        <v/>
      </c>
      <c r="AO62" s="276" t="str">
        <f>IF(AN62&lt;&gt;"",LOOKUP(AN62,Likelihoods!$A$7:$A$107,Likelihoods!H$7:H$107),"")</f>
        <v/>
      </c>
      <c r="AP62" s="264" t="str">
        <f>IF(AND(COUNTBLANK($B62:$E62)=3,COUNTBLANK($F62:$H62)=2,COUNTBLANK($I62:$J62)=1,COUNTBLANK($K62:$L62)=1,COUNTBLANK($M62:$N62)=1,COUNTBLANK($O62:$P62)=1,COUNTBLANK($Q62:$R62)=1,COUNTBLANK($S62:$T62)=1,COUNTBLANK($U62:$V62)=1,COUNTBLANK($W62:$AA62)=4),IF(Data!$B62&lt;&gt;"",Scoring!$K$7)+IF(Data!$C62&lt;&gt;"",Scoring!$K$8)+IF(Data!$D62&lt;&gt;"",Scoring!$K$9)+IF(Data!$E62&lt;&gt;"",Scoring!$K$10)+IF(Data!$F62&lt;&gt;"",Scoring!$K$11)+IF(Data!$G62&lt;&gt;"",Scoring!$K$12)+IF(Data!$H62&lt;&gt;"",Scoring!$K$13)+IF(Data!$I62&lt;&gt;"",Scoring!$K$14)+IF(Data!$J62&lt;&gt;"",Scoring!$K$15)+IF(Data!$K62&lt;&gt;"",Scoring!$K$16)+IF(Data!$L62&lt;&gt;"",Scoring!$K$17)+IF(Data!$M62&lt;&gt;"",Scoring!$K$18)+IF(Data!$N62&lt;&gt;"",Scoring!$K$19)+IF(Data!$O62&lt;&gt;"",Scoring!$K$20)+IF(Data!$P62&lt;&gt;"",Scoring!$K$21)+IF(Data!$Q62&lt;&gt;"",Scoring!$K$22)+IF(Data!$R62&lt;&gt;"",Scoring!$K$23)+IF(Data!$S62&lt;&gt;"",Scoring!$K$24)+IF(Data!AH62&lt;&gt;"",Scoring!$K$25)+IF(Data!$U62&lt;&gt;"",Scoring!$K$26)+IF(Data!$V62&lt;&gt;"",Scoring!$K$27)+IF(Data!$W62&lt;&gt;"",Scoring!$K$28)+IF(Data!$X62&lt;&gt;"",Scoring!$K$29)+IF(Data!$Y62&lt;&gt;"",Scoring!$K$30)+IF(Data!$Z62&lt;&gt;"",Scoring!$K$31)+IF(Data!$AA62&lt;&gt;"",Scoring!$K$32),"")</f>
        <v/>
      </c>
      <c r="AQ62" s="107" t="str">
        <f>IF(AP62&lt;&gt;"",LOOKUP(AP62,Likelihoods!$A$7:$A$107,Likelihoods!I$7:I$107),"")</f>
        <v/>
      </c>
      <c r="AR62" s="281" t="str">
        <f>IF(AND(COUNTBLANK($B62:$E62)=3,COUNTBLANK($F62:$H62)=2,COUNTBLANK($I62:$J62)=1,COUNTBLANK($K62:$L62)=1,COUNTBLANK($M62:$N62)=1,COUNTBLANK($O62:$P62)=1,COUNTBLANK($Q62:$R62)=1,COUNTBLANK($S62:$T62)=1,COUNTBLANK($U62:$V62)=1,COUNTBLANK($W62:$AA62)=4),IF(Data!$B62&lt;&gt;"",Scoring!$L$7)+IF(Data!$C62&lt;&gt;"",Scoring!$L$8)+IF(Data!$D62&lt;&gt;"",Scoring!$L$9)+IF(Data!$E62&lt;&gt;"",Scoring!$L$10)+IF(Data!$F62&lt;&gt;"",Scoring!$L$11)+IF(Data!$G62&lt;&gt;"",Scoring!$L$12)+IF(Data!$H62&lt;&gt;"",Scoring!$L$13)+IF(Data!$I62&lt;&gt;"",Scoring!$L$14)+IF(Data!$J62&lt;&gt;"",Scoring!$L$15)+IF(Data!$K62&lt;&gt;"",Scoring!$L$16)+IF(Data!$L62&lt;&gt;"",Scoring!$L$17)+IF(Data!$M62&lt;&gt;"",Scoring!$L$18)+IF(Data!$N62&lt;&gt;"",Scoring!$L$19)+IF(Data!$O62&lt;&gt;"",Scoring!$L$20)+IF(Data!$P62&lt;&gt;"",Scoring!$L$21)+IF(Data!$Q62&lt;&gt;"",Scoring!$L$22)+IF(Data!$R62&lt;&gt;"",Scoring!$L$23)+IF(Data!$S62&lt;&gt;"",Scoring!$L$24)+IF(Data!AJ62&lt;&gt;"",Scoring!$L$25)+IF(Data!$U62&lt;&gt;"",Scoring!$L$26)+IF(Data!$V62&lt;&gt;"",Scoring!$L$27)+IF(Data!$W62&lt;&gt;"",Scoring!$L$28)+IF(Data!$X62&lt;&gt;"",Scoring!$L$29)+IF(Data!$Y62&lt;&gt;"",Scoring!$L$30)+IF(Data!$Z62&lt;&gt;"",Scoring!$L$31)+IF(Data!$AA62&lt;&gt;"",Scoring!$L$32),"")</f>
        <v/>
      </c>
      <c r="AS62" s="105" t="str">
        <f>IF(AR62&lt;&gt;"",LOOKUP(AR62,Likelihoods!$A$7:$A$107,Likelihoods!J$7:J$107),"")</f>
        <v/>
      </c>
      <c r="AT62" s="108" t="str">
        <f>IF(AND(COUNTBLANK($B62:$E62)=3,COUNTBLANK($F62:$H62)=2,COUNTBLANK($I62:$J62)=1,COUNTBLANK($K62:$L62)=1,COUNTBLANK($M62:$N62)=1,COUNTBLANK($O62:$P62)=1,COUNTBLANK($Q62:$R62)=1,COUNTBLANK($S62:$T62)=1,COUNTBLANK($U62:$V62)=1,COUNTBLANK($W62:$AA62)=4),IF(Data!$B62&lt;&gt;"",Scoring!$M$7)+IF(Data!$C62&lt;&gt;"",Scoring!$M$8)+IF(Data!$D62&lt;&gt;"",Scoring!$M$9)+IF(Data!$E62&lt;&gt;"",Scoring!$M$10)+IF(Data!$F62&lt;&gt;"",Scoring!$M$11)+IF(Data!$G62&lt;&gt;"",Scoring!$M$12)+IF(Data!$H62&lt;&gt;"",Scoring!$M$13)+IF(Data!$I62&lt;&gt;"",Scoring!$M$14)+IF(Data!$J62&lt;&gt;"",Scoring!$M$15)+IF(Data!$K62&lt;&gt;"",Scoring!$M$16)+IF(Data!$L62&lt;&gt;"",Scoring!$M$17)+IF(Data!$M62&lt;&gt;"",Scoring!$M$18)+IF(Data!$N62&lt;&gt;"",Scoring!$M$19)+IF(Data!$O62&lt;&gt;"",Scoring!$M$20)+IF(Data!$P62&lt;&gt;"",Scoring!$M$21)+IF(Data!$Q62&lt;&gt;"",Scoring!$M$22)+IF(Data!$R62&lt;&gt;"",Scoring!$M$23)+IF(Data!$S62&lt;&gt;"",Scoring!$M$24)+IF(Data!T62&lt;&gt;"",Scoring!$M$25)+IF(Data!$U62&lt;&gt;"",Scoring!$M$26)+IF(Data!$V62&lt;&gt;"",Scoring!$M$27)+IF(Data!$W62&lt;&gt;"",Scoring!$M$28)+IF(Data!$X62&lt;&gt;"",Scoring!$M$29)+IF(Data!$Y62&lt;&gt;"",Scoring!$M$30)+IF(Data!$Z62&lt;&gt;"",Scoring!$M$31)+IF(Data!$AA62&lt;&gt;"",Scoring!$M$32),"")</f>
        <v/>
      </c>
      <c r="AU62" s="105" t="str">
        <f>IF(AT62&lt;&gt;"",LOOKUP(AT62,Likelihoods!$A$7:$A$107,Likelihoods!K$7:K$107),"")</f>
        <v/>
      </c>
      <c r="AV62" s="108" t="str">
        <f>IF(AND(COUNTBLANK($B62:$E62)=3,COUNTBLANK($F62:$H62)=2,COUNTBLANK($I62:$J62)=1,COUNTBLANK($K62:$L62)=1,COUNTBLANK($M62:$N62)=1,COUNTBLANK($O62:$P62)=1,COUNTBLANK($Q62:$R62)=1,COUNTBLANK($S62:$T62)=1,COUNTBLANK($U62:$V62)=1,COUNTBLANK($W62:$AA62)=4),IF(Data!$B62&lt;&gt;"",Scoring!$N$7)+IF(Data!$C62&lt;&gt;"",Scoring!$N$8)+IF(Data!$D62&lt;&gt;"",Scoring!$N$9)+IF(Data!$E62&lt;&gt;"",Scoring!$N$10)+IF(Data!$F62&lt;&gt;"",Scoring!$N$11)+IF(Data!$G62&lt;&gt;"",Scoring!$N$12)+IF(Data!$H62&lt;&gt;"",Scoring!$N$13)+IF(Data!$I62&lt;&gt;"",Scoring!$N$14)+IF(Data!$J62&lt;&gt;"",Scoring!$N$15)+IF(Data!$K62&lt;&gt;"",Scoring!$N$16)+IF(Data!$L62&lt;&gt;"",Scoring!$N$17)+IF(Data!$M62&lt;&gt;"",Scoring!$N$18)+IF(Data!$N62&lt;&gt;"",Scoring!$N$19)+IF(Data!$O62&lt;&gt;"",Scoring!$N$20)+IF(Data!$P62&lt;&gt;"",Scoring!$N$21)+IF(Data!$Q62&lt;&gt;"",Scoring!$N$22)+IF(Data!$R62&lt;&gt;"",Scoring!$N$23)+IF(Data!$S62&lt;&gt;"",Scoring!$N$24)+IF(Data!T62&lt;&gt;"",Scoring!$N$25)+IF(Data!$U62&lt;&gt;"",Scoring!$N$26)+IF(Data!$V62&lt;&gt;"",Scoring!$N$27)+IF(Data!$W62&lt;&gt;"",Scoring!$N$28)+IF(Data!$X62&lt;&gt;"",Scoring!$N$29)+IF(Data!$Y62&lt;&gt;"",Scoring!$N$30)+IF(Data!$Z62&lt;&gt;"",Scoring!$N$31)+IF(Data!$AA62&lt;&gt;"",Scoring!$N$32),"")</f>
        <v/>
      </c>
      <c r="AW62" s="106" t="str">
        <f>IF(AV62&lt;&gt;"",LOOKUP(AV62,Likelihoods!$A$7:$A$107,Likelihoods!L$7:L$107),"")</f>
        <v/>
      </c>
      <c r="AX62" s="104" t="str">
        <f>IF(AND(COUNTBLANK($B62:$E62)=3,COUNTBLANK($F62:$H62)=2,COUNTBLANK($I62:$J62)=1,COUNTBLANK($K62:$L62)=1,COUNTBLANK($M62:$N62)=1,COUNTBLANK($O62:$P62)=1,COUNTBLANK($Q62:$R62)=1,COUNTBLANK($S62:$T62)=1,COUNTBLANK($U62:$V62)=1,COUNTBLANK($W62:$AA62)=4),IF(Data!$B62&lt;&gt;"",Scoring!$O$7)+IF(Data!$C62&lt;&gt;"",Scoring!$O$8)+IF(Data!$D62&lt;&gt;"",Scoring!$O$9)+IF(Data!$E62&lt;&gt;"",Scoring!$O$10)+IF(Data!$F62&lt;&gt;"",Scoring!$O$11)+IF(Data!$G62&lt;&gt;"",Scoring!$O$12)+IF(Data!$H62&lt;&gt;"",Scoring!$O$13)+IF(Data!$I62&lt;&gt;"",Scoring!$O$14)+IF(Data!$J62&lt;&gt;"",Scoring!$O$15)+IF(Data!$K62&lt;&gt;"",Scoring!$O$16)+IF(Data!$L62&lt;&gt;"",Scoring!$O$17)+IF(Data!$M62&lt;&gt;"",Scoring!$O$18)+IF(Data!$N62&lt;&gt;"",Scoring!$O$19)+IF(Data!$O62&lt;&gt;"",Scoring!$O$20)+IF(Data!$P62&lt;&gt;"",Scoring!$O$21)+IF(Data!$Q62&lt;&gt;"",Scoring!$O$22)+IF(Data!$R62&lt;&gt;"",Scoring!$O$23)+IF(Data!$S62&lt;&gt;"",Scoring!$O$24)+IF(Data!T62&lt;&gt;"",Scoring!$O$25)+IF(Data!$U62&lt;&gt;"",Scoring!$O$26)+IF(Data!$V62&lt;&gt;"",Scoring!$O$27)+IF(Data!$W62&lt;&gt;"",Scoring!$O$28)+IF(Data!$X62&lt;&gt;"",Scoring!$O$29)+IF(Data!$Y62&lt;&gt;"",Scoring!$O$30)+IF(Data!$Z62&lt;&gt;"",Scoring!$O$31)+IF(Data!$AA62&lt;&gt;"",Scoring!$O$32),"")</f>
        <v/>
      </c>
      <c r="AY62" s="107" t="str">
        <f>IF(AX62&lt;&gt;"",LOOKUP(AX62,Likelihoods!$A$7:$A$107,Likelihoods!M$7:M$107),"")</f>
        <v/>
      </c>
      <c r="AZ62" s="108" t="str">
        <f>IF(AND(COUNTBLANK($B62:$E62)=3,COUNTBLANK($F62:$H62)=2,COUNTBLANK($I62:$J62)=1,COUNTBLANK($K62:$L62)=1,COUNTBLANK($M62:$N62)=1,COUNTBLANK($O62:$P62)=1,COUNTBLANK($Q62:$R62)=1,COUNTBLANK($S62:$T62)=1,COUNTBLANK($U62:$V62)=1,COUNTBLANK($W62:$AA62)=4),IF(Data!$B62&lt;&gt;"",Scoring!$P$7)+IF(Data!$C62&lt;&gt;"",Scoring!$P$8)+IF(Data!$D62&lt;&gt;"",Scoring!$P$9)+IF(Data!$E62&lt;&gt;"",Scoring!$P$10)+IF(Data!$F62&lt;&gt;"",Scoring!$P$11)+IF(Data!$G62&lt;&gt;"",Scoring!$P$12)+IF(Data!$H62&lt;&gt;"",Scoring!$P$13)+IF(Data!$I62&lt;&gt;"",Scoring!$P$14)+IF(Data!$J62&lt;&gt;"",Scoring!$P$15)+IF(Data!$K62&lt;&gt;"",Scoring!$P$16)+IF(Data!$L62&lt;&gt;"",Scoring!$P$17)+IF(Data!$M62&lt;&gt;"",Scoring!$P$18)+IF(Data!$N62&lt;&gt;"",Scoring!$P$19)+IF(Data!$O62&lt;&gt;"",Scoring!$P$20)+IF(Data!$P62&lt;&gt;"",Scoring!$P$21)+IF(Data!$Q62&lt;&gt;"",Scoring!$P$22)+IF(Data!$R62&lt;&gt;"",Scoring!$P$23)+IF(Data!$S62&lt;&gt;"",Scoring!$P$24)+IF(Data!T62&lt;&gt;"",Scoring!$P$25)+IF(Data!$U62&lt;&gt;"",Scoring!$P$26)+IF(Data!$V62&lt;&gt;"",Scoring!$P$27)+IF(Data!$W62&lt;&gt;"",Scoring!$P$28)+IF(Data!$X62&lt;&gt;"",Scoring!$P$29)+IF(Data!$Y62&lt;&gt;"",Scoring!$P$30)+IF(Data!$Z62&lt;&gt;"",Scoring!$P$31)+IF(Data!$AA62&lt;&gt;"",Scoring!$P$32),"")</f>
        <v/>
      </c>
      <c r="BA62" s="105" t="str">
        <f>IF(AZ62&lt;&gt;"",LOOKUP(AZ62,Likelihoods!$A$7:$A$107,Likelihoods!N$7:N$107),"")</f>
        <v/>
      </c>
      <c r="BB62" s="102" t="str">
        <f>IF(AND(COUNTBLANK($B62:$E62)=3,COUNTBLANK($F62:$H62)=2,COUNTBLANK($I62:$J62)=1,COUNTBLANK($K62:$L62)=1,COUNTBLANK($M62:$N62)=1,COUNTBLANK($O62:$P62)=1,COUNTBLANK($Q62:$R62)=1,COUNTBLANK($S62:$T62)=1,COUNTBLANK($U62:$V62)=1,COUNTBLANK($W62:$AA62)=4),IF(Data!$B62&lt;&gt;"",Scoring!$Q$7)+IF(Data!$C62&lt;&gt;"",Scoring!$Q$8)+IF(Data!$D62&lt;&gt;"",Scoring!$Q$9)+IF(Data!$E62&lt;&gt;"",Scoring!$Q$10)+IF(Data!$F62&lt;&gt;"",Scoring!$Q$11)+IF(Data!$G62&lt;&gt;"",Scoring!$Q$12)+IF(Data!$H62&lt;&gt;"",Scoring!$Q$13)+IF(Data!$I62&lt;&gt;"",Scoring!$Q$14)+IF(Data!$J62&lt;&gt;"",Scoring!$Q$15)+IF(Data!$K62&lt;&gt;"",Scoring!$Q$16)+IF(Data!$L62&lt;&gt;"",Scoring!$Q$17)+IF(Data!$M62&lt;&gt;"",Scoring!$Q$18)+IF(Data!$N62&lt;&gt;"",Scoring!$Q$19)+IF(Data!$O62&lt;&gt;"",Scoring!$Q$20)+IF(Data!$P62&lt;&gt;"",Scoring!$Q$21)+IF(Data!$Q62&lt;&gt;"",Scoring!$Q$22)+IF(Data!$R62&lt;&gt;"",Scoring!$Q$23)+IF(Data!$S62&lt;&gt;"",Scoring!$Q$24)+IF(Data!T62&lt;&gt;"",Scoring!$Q$25)+IF(Data!$U62&lt;&gt;"",Scoring!$Q$26)+IF(Data!$V62&lt;&gt;"",Scoring!$Q$27)+IF(Data!$W62&lt;&gt;"",Scoring!$Q$28)+IF(Data!$X62&lt;&gt;"",Scoring!$Q$29)+IF(Data!$Y62&lt;&gt;"",Scoring!$Q$30)+IF(Data!$Z62&lt;&gt;"",Scoring!$Q$31)+IF(Data!$AA62&lt;&gt;"",Scoring!$Q$32),"")</f>
        <v/>
      </c>
      <c r="BC62" s="107" t="str">
        <f>IF(BB62&lt;&gt;"",LOOKUP(BB62,Likelihoods!$A$7:$A$107,Likelihoods!O$7:O$107),"")</f>
        <v/>
      </c>
      <c r="BD62" s="104" t="str">
        <f>IF(AND(COUNTBLANK($B62:$E62)=3,COUNTBLANK($F62:$H62)=2,COUNTBLANK($I62:$J62)=1,COUNTBLANK($K62:$L62)=1,COUNTBLANK($M62:$N62)=1,COUNTBLANK($O62:$P62)=1,COUNTBLANK($Q62:$R62)=1,COUNTBLANK($S62:$T62)=1,COUNTBLANK($U62:$V62)=1,COUNTBLANK($W62:$AA62)=4),IF(Data!$B62&lt;&gt;"",Scoring!$R$7)+IF(Data!$C62&lt;&gt;"",Scoring!$R$8)+IF(Data!$D62&lt;&gt;"",Scoring!$R$9)+IF(Data!$E62&lt;&gt;"",Scoring!$R$10)+IF(Data!$F62&lt;&gt;"",Scoring!$R$11)+IF(Data!$G62&lt;&gt;"",Scoring!$R$12)+IF(Data!$H62&lt;&gt;"",Scoring!$R$13)+IF(Data!$I62&lt;&gt;"",Scoring!$R$14)+IF(Data!$J62&lt;&gt;"",Scoring!$R$15)+IF(Data!$K62&lt;&gt;"",Scoring!$R$16)+IF(Data!$L62&lt;&gt;"",Scoring!$R$17)+IF(Data!$M62&lt;&gt;"",Scoring!$R$18)+IF(Data!$N62&lt;&gt;"",Scoring!$R$19)+IF(Data!$O62&lt;&gt;"",Scoring!$R$20)+IF(Data!$P62&lt;&gt;"",Scoring!$R$21)+IF(Data!$Q62&lt;&gt;"",Scoring!$R$22)+IF(Data!$R62&lt;&gt;"",Scoring!$R$23)+IF(Data!$S62&lt;&gt;"",Scoring!$R$24)+IF(Data!T62&lt;&gt;"",Scoring!$R$25)+IF(Data!$U62&lt;&gt;"",Scoring!$R$26)+IF(Data!$V62&lt;&gt;"",Scoring!$R$27)+IF(Data!$W62&lt;&gt;"",Scoring!$R$28)+IF(Data!$X62&lt;&gt;"",Scoring!$R$29)+IF(Data!$Y62&lt;&gt;"",Scoring!$R$30)+IF(Data!$Z62&lt;&gt;"",Scoring!$R$31)+IF(Data!$AA62&lt;&gt;"",Scoring!$R$32),"")</f>
        <v/>
      </c>
      <c r="BE62" s="105" t="str">
        <f>IF(BD62&lt;&gt;"",LOOKUP(BD62,Likelihoods!$A$7:$A$107,Likelihoods!P$7:P$107),"")</f>
        <v/>
      </c>
      <c r="BF62" s="102" t="str">
        <f>IF(AND(COUNTBLANK($B62:$E62)=3,COUNTBLANK($F62:$H62)=2,COUNTBLANK($I62:$J62)=1,COUNTBLANK($K62:$L62)=1,COUNTBLANK($M62:$N62)=1,COUNTBLANK($O62:$P62)=1,COUNTBLANK($Q62:$R62)=1,COUNTBLANK($S62:$T62)=1,COUNTBLANK($U62:$V62)=1,COUNTBLANK($W62:$AA62)=4),IF(Data!$B62&lt;&gt;"",Scoring!$S$7)+IF(Data!$C62&lt;&gt;"",Scoring!$S$8)+IF(Data!$D62&lt;&gt;"",Scoring!$S$9)+IF(Data!$E62&lt;&gt;"",Scoring!$S$10)+IF(Data!$F62&lt;&gt;"",Scoring!$S$11)+IF(Data!$G62&lt;&gt;"",Scoring!$S$12)+IF(Data!$H62&lt;&gt;"",Scoring!$S$13)+IF(Data!$I62&lt;&gt;"",Scoring!$S$14)+IF(Data!$J62&lt;&gt;"",Scoring!$S$15)+IF(Data!$K62&lt;&gt;"",Scoring!$S$16)+IF(Data!$L62&lt;&gt;"",Scoring!$S$17)+IF(Data!$M62&lt;&gt;"",Scoring!$S$18)+IF(Data!$N62&lt;&gt;"",Scoring!$S$19)+IF(Data!$O62&lt;&gt;"",Scoring!$S$20)+IF(Data!$P62&lt;&gt;"",Scoring!$S$21)+IF(Data!$Q62&lt;&gt;"",Scoring!$S$22)+IF(Data!$R62&lt;&gt;"",Scoring!$S$23)+IF(Data!$S62&lt;&gt;"",Scoring!$S$24)+IF(Data!T62&lt;&gt;"",Scoring!$S$25)+IF(Data!$U62&lt;&gt;"",Scoring!$S$26)+IF(Data!$V62&lt;&gt;"",Scoring!$S$27)+IF(Data!$W62&lt;&gt;"",Scoring!$S$28)+IF(Data!$X62&lt;&gt;"",Scoring!$S$29)+IF(Data!$Y62&lt;&gt;"",Scoring!$S$30)+IF(Data!$Z62&lt;&gt;"",Scoring!$S$31)+IF(Data!$AA62&lt;&gt;"",Scoring!$S$32),"")</f>
        <v/>
      </c>
      <c r="BG62" s="107" t="str">
        <f>IF(BF62&lt;&gt;"",LOOKUP(BF62,Likelihoods!$A$7:$A$107,Likelihoods!Q$7:Q$107),"")</f>
        <v/>
      </c>
      <c r="BH62" s="108" t="str">
        <f>IF(AND(COUNTBLANK($B62:$E62)=3,COUNTBLANK($F62:$H62)=2,COUNTBLANK($I62:$J62)=1,COUNTBLANK($K62:$L62)=1,COUNTBLANK($M62:$N62)=1,COUNTBLANK($O62:$P62)=1,COUNTBLANK($Q62:$R62)=1,COUNTBLANK($S62:$T62)=1,COUNTBLANK($U62:$V62)=1,COUNTBLANK($W62:$AA62)=4),IF(Data!$B62&lt;&gt;"",Scoring!$T$7)+IF(Data!$C62&lt;&gt;"",Scoring!$T$8)+IF(Data!$D62&lt;&gt;"",Scoring!$T$9)+IF(Data!$E62&lt;&gt;"",Scoring!$T$10)+IF(Data!$F62&lt;&gt;"",Scoring!$T$11)+IF(Data!$G62&lt;&gt;"",Scoring!$T$12)+IF(Data!$H62&lt;&gt;"",Scoring!$T$13)+IF(Data!$I62&lt;&gt;"",Scoring!$T$14)+IF(Data!$J62&lt;&gt;"",Scoring!$T$15)+IF(Data!$K62&lt;&gt;"",Scoring!$T$16)+IF(Data!$L62&lt;&gt;"",Scoring!$T$17)+IF(Data!$M62&lt;&gt;"",Scoring!$T$18)+IF(Data!$N62&lt;&gt;"",Scoring!$T$19)+IF(Data!$O62&lt;&gt;"",Scoring!$T$20)+IF(Data!$P62&lt;&gt;"",Scoring!$T$21)+IF(Data!$Q62&lt;&gt;"",Scoring!$T$22)+IF(Data!$R62&lt;&gt;"",Scoring!$T$23)+IF(Data!$S62&lt;&gt;"",Scoring!$T$24)+IF(Data!T62&lt;&gt;"",Scoring!$T$25)+IF(Data!$U62&lt;&gt;"",Scoring!$T$26)+IF(Data!$V62&lt;&gt;"",Scoring!$T$27)+IF(Data!$W62&lt;&gt;"",Scoring!$T$28)+IF(Data!$X62&lt;&gt;"",Scoring!$T$29)+IF(Data!$Y62&lt;&gt;"",Scoring!$T$30)+IF(Data!$Z62&lt;&gt;"",Scoring!$T$31)+IF(Data!$AA62&lt;&gt;"",Scoring!$T$32),"")</f>
        <v/>
      </c>
      <c r="BI62" s="105" t="str">
        <f>IF(BH62&lt;&gt;"",LOOKUP(BH62,Likelihoods!$A$7:$A$107,Likelihoods!R$7:R$107),"")</f>
        <v/>
      </c>
      <c r="BJ62" s="108" t="str">
        <f>IF(AND(COUNTBLANK($B62:$E62)=3,COUNTBLANK($F62:$H62)=2,COUNTBLANK($I62:$J62)=1,COUNTBLANK($K62:$L62)=1,COUNTBLANK($M62:$N62)=1,COUNTBLANK($O62:$P62)=1,COUNTBLANK($Q62:$R62)=1,COUNTBLANK($S62:$T62)=1,COUNTBLANK($U62:$V62)=1,COUNTBLANK($W62:$AA62)=4),IF(Data!$B62&lt;&gt;"",Scoring!$U$7)+IF(Data!$C62&lt;&gt;"",Scoring!$U$8)+IF(Data!$D62&lt;&gt;"",Scoring!$U$9)+IF(Data!$E62&lt;&gt;"",Scoring!$U$10)+IF(Data!$F62&lt;&gt;"",Scoring!$U$11)+IF(Data!$G62&lt;&gt;"",Scoring!$U$12)+IF(Data!$H62&lt;&gt;"",Scoring!$U$13)+IF(Data!$I62&lt;&gt;"",Scoring!$U$14)+IF(Data!$J62&lt;&gt;"",Scoring!$U$15)+IF(Data!$K62&lt;&gt;"",Scoring!$U$16)+IF(Data!$L62&lt;&gt;"",Scoring!$U$17)+IF(Data!$M62&lt;&gt;"",Scoring!$U$18)+IF(Data!$N62&lt;&gt;"",Scoring!$U$19)+IF(Data!$O62&lt;&gt;"",Scoring!$U$20)+IF(Data!$P62&lt;&gt;"",Scoring!$U$21)+IF(Data!$Q62&lt;&gt;"",Scoring!$U$22)+IF(Data!$R62&lt;&gt;"",Scoring!$U$23)+IF(Data!$S62&lt;&gt;"",Scoring!$U$24)+IF(Data!T62&lt;&gt;"",Scoring!$U$25)+IF(Data!$U62&lt;&gt;"",Scoring!$U$26)+IF(Data!$V62&lt;&gt;"",Scoring!$U$27)+IF(Data!$W62&lt;&gt;"",Scoring!$U$28)+IF(Data!$X62&lt;&gt;"",Scoring!$U$29)+IF(Data!$Y62&lt;&gt;"",Scoring!$U$30)+IF(Data!$Z62&lt;&gt;"",Scoring!$U$31)+IF(Data!$AA62&lt;&gt;"",Scoring!$U$32),"")</f>
        <v/>
      </c>
      <c r="BK62" s="106" t="str">
        <f>IF(BJ62&lt;&gt;"",LOOKUP(BJ62,Likelihoods!$A$7:$A$107,Likelihoods!S$7:S$107),"")</f>
        <v/>
      </c>
      <c r="BL62" s="8"/>
      <c r="BM62" s="8"/>
      <c r="BN62" s="8"/>
      <c r="BO62" s="8"/>
      <c r="BP62" s="8"/>
      <c r="BQ62" s="8"/>
      <c r="BR62" s="8"/>
      <c r="BS62" s="8"/>
      <c r="BT62" s="8"/>
      <c r="BU62" s="8"/>
      <c r="BV62" s="8"/>
      <c r="BW62" s="8"/>
      <c r="BX62" s="8"/>
      <c r="BY62" s="8"/>
    </row>
    <row r="63" spans="1:77" ht="14.25" x14ac:dyDescent="0.2">
      <c r="A63" s="68"/>
      <c r="B63" s="101"/>
      <c r="C63" s="102"/>
      <c r="D63" s="102"/>
      <c r="E63" s="102"/>
      <c r="F63" s="101"/>
      <c r="G63" s="102"/>
      <c r="H63" s="103"/>
      <c r="I63" s="102"/>
      <c r="J63" s="102"/>
      <c r="K63" s="101"/>
      <c r="L63" s="103"/>
      <c r="M63" s="102"/>
      <c r="N63" s="103"/>
      <c r="O63" s="101"/>
      <c r="P63" s="103"/>
      <c r="Q63" s="102"/>
      <c r="R63" s="102"/>
      <c r="S63" s="101"/>
      <c r="T63" s="103"/>
      <c r="U63" s="101"/>
      <c r="V63" s="103"/>
      <c r="W63" s="102"/>
      <c r="X63" s="102"/>
      <c r="Y63" s="102"/>
      <c r="Z63" s="102"/>
      <c r="AA63" s="102"/>
      <c r="AB63" s="104" t="str">
        <f>IF(AND(COUNTBLANK($B63:$E63)=3,COUNTBLANK($F63:$H63)=2,COUNTBLANK($I63:$J63)=1,COUNTBLANK($K63:$L63)=1,COUNTBLANK($M63:$N63)=1,COUNTBLANK($O63:$P63)=1,COUNTBLANK($Q63:$R63)=1,COUNTBLANK($S63:$T63)=1,COUNTBLANK($U63:$V63)=1,COUNTBLANK($W63:$AA63)=4),IF(Data!$B63&lt;&gt;"",Scoring!$D$7)+IF(Data!$C63&lt;&gt;"",Scoring!$D$8)+IF(Data!$D63&lt;&gt;"",Scoring!$D$9)+IF(Data!$E63&lt;&gt;"",Scoring!$D$10)+IF(Data!$F63&lt;&gt;"",Scoring!$D$11)+IF(Data!$G63&lt;&gt;"",Scoring!$D$12)+IF(Data!$H63&lt;&gt;"",Scoring!$D$13)+IF(Data!$I63&lt;&gt;"",Scoring!$D$14)+IF(Data!$J63&lt;&gt;"",Scoring!$D$15)+IF(Data!$K63&lt;&gt;"",Scoring!$D$16)+IF(Data!$L63&lt;&gt;"",Scoring!$D$17)+IF(Data!$M63&lt;&gt;"",Scoring!$D$18)+IF(Data!$N63&lt;&gt;"",Scoring!$D$19)+IF(Data!$O63&lt;&gt;"",Scoring!$D$20)+IF(Data!$P63&lt;&gt;"",Scoring!$D$21)+IF(Data!$Q63&lt;&gt;"",Scoring!$D$22)+IF(Data!$R63&lt;&gt;"",Scoring!$D$23)+IF(Data!$S63&lt;&gt;"",Scoring!$D$24)+IF(Data!T63&lt;&gt;"",Scoring!$D$25)+IF(Data!$U63&lt;&gt;"",Scoring!$D$26)+IF(Data!$V63&lt;&gt;"",Scoring!$D$27)+IF(Data!$W63&lt;&gt;"",Scoring!$D$28)+IF(Data!$X63&lt;&gt;"",Scoring!$D$29)+IF(Data!$Y63&lt;&gt;"",Scoring!$D$30)+IF(Data!$Z63&lt;&gt;"",Scoring!$D$31)+IF(Data!$AA63&lt;&gt;"",Scoring!$D$32),"")</f>
        <v/>
      </c>
      <c r="AC63" s="105" t="str">
        <f>IF(AB63&lt;&gt;"",LOOKUP(AB63,Likelihoods!$A$7:$A$107,Likelihoods!B$7:B$107),"")</f>
        <v/>
      </c>
      <c r="AD63" s="264" t="str">
        <f>IF(AND(COUNTBLANK($B63:$E63)=3,COUNTBLANK($F63:$H63)=2,COUNTBLANK($I63:$J63)=1,COUNTBLANK($K63:$L63)=1,COUNTBLANK($M63:$N63)=1,COUNTBLANK($O63:$P63)=1,COUNTBLANK($Q63:$R63)=1,COUNTBLANK($S63:$T63)=1,COUNTBLANK($U63:$V63)=1,COUNTBLANK($W63:$AA63)=4),IF(Data!$B63&lt;&gt;"",Scoring!$E$7)+IF(Data!$C63&lt;&gt;"",Scoring!$E$8)+IF(Data!$D63&lt;&gt;"",Scoring!$E$9)+IF(Data!$E63&lt;&gt;"",Scoring!$E$10)+IF(Data!$F63&lt;&gt;"",Scoring!$E$11)+IF(Data!$G63&lt;&gt;"",Scoring!$E$12)+IF(Data!$H63&lt;&gt;"",Scoring!$E$13)+IF(Data!$I63&lt;&gt;"",Scoring!$E$14)+IF(Data!$J63&lt;&gt;"",Scoring!$E$15)+IF(Data!$K63&lt;&gt;"",Scoring!$E$16)+IF(Data!$L63&lt;&gt;"",Scoring!$E$17)+IF(Data!$M63&lt;&gt;"",Scoring!$E$18)+IF(Data!$N63&lt;&gt;"",Scoring!$E$19)+IF(Data!$O63&lt;&gt;"",Scoring!$E$20)+IF(Data!$P63&lt;&gt;"",Scoring!$E$21)+IF(Data!$Q63&lt;&gt;"",Scoring!$E$22)+IF(Data!$R63&lt;&gt;"",Scoring!$E$23)+IF(Data!$S63&lt;&gt;"",Scoring!$E$24)+IF(Data!V63&lt;&gt;"",Scoring!$E$25)+IF(Data!$U63&lt;&gt;"",Scoring!$E$26)+IF(Data!$V63&lt;&gt;"",Scoring!$E$27)+IF(Data!$W63&lt;&gt;"",Scoring!$E$28)+IF(Data!$X63&lt;&gt;"",Scoring!$E$29)+IF(Data!$Y63&lt;&gt;"",Scoring!$E$30)+IF(Data!$Z63&lt;&gt;"",Scoring!$E$31)+IF(Data!$AA63&lt;&gt;"",Scoring!$E$32),"")</f>
        <v/>
      </c>
      <c r="AE63" s="107" t="str">
        <f>IF(AD63&lt;&gt;"",LOOKUP(AD63,Likelihoods!$A$7:$A$107,Likelihoods!C$7:C$107),"")</f>
        <v/>
      </c>
      <c r="AF63" s="108" t="str">
        <f>IF(AND(COUNTBLANK($B63:$E63)=3,COUNTBLANK($F63:$H63)=2,COUNTBLANK($I63:$J63)=1,COUNTBLANK($K63:$L63)=1,COUNTBLANK($M63:$N63)=1,COUNTBLANK($O63:$P63)=1,COUNTBLANK($Q63:$R63)=1,COUNTBLANK($S63:$T63)=1,COUNTBLANK($U63:$V63)=1,COUNTBLANK($W63:$AA63)=4),IF(Data!$B63&lt;&gt;"",Scoring!$F$7)+IF(Data!$C63&lt;&gt;"",Scoring!$F$8)+IF(Data!$D63&lt;&gt;"",Scoring!$F$9)+IF(Data!$E63&lt;&gt;"",Scoring!$F$10)+IF(Data!$F63&lt;&gt;"",Scoring!$F$11)+IF(Data!$G63&lt;&gt;"",Scoring!$F$12)+IF(Data!$H63&lt;&gt;"",Scoring!$F$13)+IF(Data!$I63&lt;&gt;"",Scoring!$F$14)+IF(Data!$J63&lt;&gt;"",Scoring!$F$15)+IF(Data!$K63&lt;&gt;"",Scoring!$F$16)+IF(Data!$L63&lt;&gt;"",Scoring!$F$17)+IF(Data!$M63&lt;&gt;"",Scoring!$F$18)+IF(Data!$N63&lt;&gt;"",Scoring!$F$19)+IF(Data!$O63&lt;&gt;"",Scoring!$F$20)+IF(Data!$P63&lt;&gt;"",Scoring!$F$21)+IF(Data!$Q63&lt;&gt;"",Scoring!$F$22)+IF(Data!$R63&lt;&gt;"",Scoring!$F$23)+IF(Data!$S63&lt;&gt;"",Scoring!$F$24)+IF(Data!T63&lt;&gt;"",Scoring!$F$25)+IF(Data!$U63&lt;&gt;"",Scoring!$F$26)+IF(Data!$V63&lt;&gt;"",Scoring!$F$27)+IF(Data!$W63&lt;&gt;"",Scoring!$F$28)+IF(Data!$X63&lt;&gt;"",Scoring!$F$29)+IF(Data!$Y63&lt;&gt;"",Scoring!$F$30)+IF(Data!$Z63&lt;&gt;"",Scoring!$F$31)+IF(Data!$AA63&lt;&gt;"",Scoring!$F$32),"")</f>
        <v/>
      </c>
      <c r="AG63" s="105" t="str">
        <f>IF(AF63&lt;&gt;"",LOOKUP(AF63,Likelihoods!$A$7:$A$107,Likelihoods!D$7:D$107),"")</f>
        <v/>
      </c>
      <c r="AH63" s="108" t="str">
        <f>IF(AND(COUNTBLANK($B63:$E63)=3,COUNTBLANK($F63:$H63)=2,COUNTBLANK($I63:$J63)=1,COUNTBLANK($K63:$L63)=1,COUNTBLANK($M63:$N63)=1,COUNTBLANK($O63:$P63)=1,COUNTBLANK($Q63:$R63)=1,COUNTBLANK($S63:$T63)=1,COUNTBLANK($U63:$V63)=1,COUNTBLANK($W63:$AA63)=4),IF(Data!$B63&lt;&gt;"",Scoring!$G$7)+IF(Data!$C63&lt;&gt;"",Scoring!$G$8)+IF(Data!$D63&lt;&gt;"",Scoring!$G$9)+IF(Data!$E63&lt;&gt;"",Scoring!$G$10)+IF(Data!$F63&lt;&gt;"",Scoring!$G$11)+IF(Data!$G63&lt;&gt;"",Scoring!$G$12)+IF(Data!$H63&lt;&gt;"",Scoring!$G$13)+IF(Data!$I63&lt;&gt;"",Scoring!$G$14)+IF(Data!$J63&lt;&gt;"",Scoring!$G$15)+IF(Data!$K63&lt;&gt;"",Scoring!$G$16)+IF(Data!$L63&lt;&gt;"",Scoring!$G$17)+IF(Data!$M63&lt;&gt;"",Scoring!$G$18)+IF(Data!$N63&lt;&gt;"",Scoring!$G$19)+IF(Data!$O63&lt;&gt;"",Scoring!$G$20)+IF(Data!$P63&lt;&gt;"",Scoring!$G$21)+IF(Data!$Q63&lt;&gt;"",Scoring!$G$22)+IF(Data!$R63&lt;&gt;"",Scoring!$G$23)+IF(Data!$S63&lt;&gt;"",Scoring!$G$24)+IF(Data!T63&lt;&gt;"",Scoring!$G$25)+IF(Data!$U63&lt;&gt;"",Scoring!$G$26)+IF(Data!$V63&lt;&gt;"",Scoring!$G$27)+IF(Data!$W63&lt;&gt;"",Scoring!$G$28)+IF(Data!$X63&lt;&gt;"",Scoring!$G$29)+IF(Data!$Y63&lt;&gt;"",Scoring!$G$30)+IF(Data!$Z63&lt;&gt;"",Scoring!$G$31)+IF(Data!$AA63&lt;&gt;"",Scoring!$G$32),"")</f>
        <v/>
      </c>
      <c r="AI63" s="106" t="str">
        <f>IF(AH63&lt;&gt;"",LOOKUP(AH63,Likelihoods!$A$7:$A$107,Likelihoods!E$7:E$107),"")</f>
        <v/>
      </c>
      <c r="AJ63" s="104" t="str">
        <f>IF(AND(COUNTBLANK($B63:$E63)=3,COUNTBLANK($F63:$H63)=2,COUNTBLANK($I63:$J63)=1,COUNTBLANK($K63:$L63)=1,COUNTBLANK($M63:$N63)=1,COUNTBLANK($O63:$P63)=1,COUNTBLANK($Q63:$R63)=1,COUNTBLANK($S63:$T63)=1,COUNTBLANK($U63:$V63)=1,COUNTBLANK($W63:$AA63)=4),IF(Data!$B63&lt;&gt;"",Scoring!$H$7)+IF(Data!$C63&lt;&gt;"",Scoring!$H$8)+IF(Data!$D63&lt;&gt;"",Scoring!$H$9)+IF(Data!$E63&lt;&gt;"",Scoring!$H$10)+IF(Data!$F63&lt;&gt;"",Scoring!$H$11)+IF(Data!$G63&lt;&gt;"",Scoring!$H$12)+IF(Data!$H63&lt;&gt;"",Scoring!$H$13)+IF(Data!$I63&lt;&gt;"",Scoring!$H$14)+IF(Data!$J63&lt;&gt;"",Scoring!$H$15)+IF(Data!$K63&lt;&gt;"",Scoring!$H$16)+IF(Data!$L63&lt;&gt;"",Scoring!$H$17)+IF(Data!$M63&lt;&gt;"",Scoring!$H$18)+IF(Data!$N63&lt;&gt;"",Scoring!$H$19)+IF(Data!$O63&lt;&gt;"",Scoring!$H$20)+IF(Data!$P63&lt;&gt;"",Scoring!$H$21)+IF(Data!$Q63&lt;&gt;"",Scoring!$H$22)+IF(Data!$R63&lt;&gt;"",Scoring!$H$23)+IF(Data!$S63&lt;&gt;"",Scoring!$H$24)+IF(Data!T63&lt;&gt;"",Scoring!$H$25)+IF(Data!$U63&lt;&gt;"",Scoring!$H$26)+IF(Data!$V63&lt;&gt;"",Scoring!$H$27)+IF(Data!$W63&lt;&gt;"",Scoring!$H$28)+IF(Data!$X63&lt;&gt;"",Scoring!$H$29)+IF(Data!$Y63&lt;&gt;"",Scoring!$H$30)+IF(Data!$Z63&lt;&gt;"",Scoring!$H$31)+IF(Data!$AA63&lt;&gt;"",Scoring!$H$32),"")</f>
        <v/>
      </c>
      <c r="AK63" s="105" t="str">
        <f>IF(AJ63&lt;&gt;"",LOOKUP(AJ63,Likelihoods!$A$7:$A$107,Likelihoods!F$7:F$107),"")</f>
        <v/>
      </c>
      <c r="AL63" s="102" t="str">
        <f>IF(AND(COUNTBLANK($B63:$E63)=3,COUNTBLANK($F63:$H63)=2,COUNTBLANK($I63:$J63)=1,COUNTBLANK($K63:$L63)=1,COUNTBLANK($M63:$N63)=1,COUNTBLANK($O63:$P63)=1,COUNTBLANK($Q63:$R63)=1,COUNTBLANK($S63:$T63)=1,COUNTBLANK($U63:$V63)=1,COUNTBLANK($W63:$AA63)=4),IF(Data!$B63&lt;&gt;"",Scoring!$I$7)+IF(Data!$C63&lt;&gt;"",Scoring!$I$8)+IF(Data!$D63&lt;&gt;"",Scoring!$I$9)+IF(Data!$E63&lt;&gt;"",Scoring!$I$10)+IF(Data!$F63&lt;&gt;"",Scoring!$I$11)+IF(Data!$G63&lt;&gt;"",Scoring!$I$12)+IF(Data!$H63&lt;&gt;"",Scoring!$I$13)+IF(Data!$I63&lt;&gt;"",Scoring!$I$14)+IF(Data!$J63&lt;&gt;"",Scoring!$I$15)+IF(Data!$K63&lt;&gt;"",Scoring!$I$16)+IF(Data!$L63&lt;&gt;"",Scoring!$I$17)+IF(Data!$M63&lt;&gt;"",Scoring!$I$18)+IF(Data!$N63&lt;&gt;"",Scoring!$I$19)+IF(Data!$O63&lt;&gt;"",Scoring!$I$20)+IF(Data!$P63&lt;&gt;"",Scoring!$I$21)+IF(Data!$Q63&lt;&gt;"",Scoring!$I$22)+IF(Data!$R63&lt;&gt;"",Scoring!$I$23)+IF(Data!$S63&lt;&gt;"",Scoring!$I$24)+IF(Data!T63&lt;&gt;"",Scoring!$I$25)+IF(Data!$U63&lt;&gt;"",Scoring!$I$26)+IF(Data!$V63&lt;&gt;"",Scoring!$I$27)+IF(Data!$W63&lt;&gt;"",Scoring!$I$28)+IF(Data!$X63&lt;&gt;"",Scoring!$I$29)+IF(Data!$Y63&lt;&gt;"",Scoring!$I$30)+IF(Data!$Z63&lt;&gt;"",Scoring!$I$31)+IF(Data!$AA63&lt;&gt;"",Scoring!$I$32),"")</f>
        <v/>
      </c>
      <c r="AM63" s="107" t="str">
        <f>IF(AL63&lt;&gt;"",LOOKUP(AL63,Likelihoods!$A$7:$A$107,Likelihoods!G$7:G$107),"")</f>
        <v/>
      </c>
      <c r="AN63" s="281" t="str">
        <f>IF(AND(COUNTBLANK($B63:$E63)=3,COUNTBLANK($F63:$H63)=2,COUNTBLANK($I63:$J63)=1,COUNTBLANK($K63:$L63)=1,COUNTBLANK($M63:$N63)=1,COUNTBLANK($O63:$P63)=1,COUNTBLANK($Q63:$R63)=1,COUNTBLANK($S63:$T63)=1,COUNTBLANK($U63:$V63)=1,COUNTBLANK($W63:$AA63)=4),IF(Data!$B63&lt;&gt;"",Scoring!$J$7)+IF(Data!$C63&lt;&gt;"",Scoring!$J$8)+IF(Data!$D63&lt;&gt;"",Scoring!$J$9)+IF(Data!$E63&lt;&gt;"",Scoring!$J$10)+IF(Data!$F63&lt;&gt;"",Scoring!$J$11)+IF(Data!$G63&lt;&gt;"",Scoring!$J$12)+IF(Data!$H63&lt;&gt;"",Scoring!$J$13)+IF(Data!$I63&lt;&gt;"",Scoring!$J$14)+IF(Data!$J63&lt;&gt;"",Scoring!$J$15)+IF(Data!$K63&lt;&gt;"",Scoring!$J$16)+IF(Data!$L63&lt;&gt;"",Scoring!$J$17)+IF(Data!$M63&lt;&gt;"",Scoring!$J$18)+IF(Data!$N63&lt;&gt;"",Scoring!$J$19)+IF(Data!$O63&lt;&gt;"",Scoring!$J$20)+IF(Data!$P63&lt;&gt;"",Scoring!$J$21)+IF(Data!$Q63&lt;&gt;"",Scoring!$J$22)+IF(Data!$R63&lt;&gt;"",Scoring!$J$23)+IF(Data!$S63&lt;&gt;"",Scoring!$J$24)+IF(Data!AF63&lt;&gt;"",Scoring!$J$25)+IF(Data!$U63&lt;&gt;"",Scoring!$J$26)+IF(Data!$V63&lt;&gt;"",Scoring!$J$27)+IF(Data!$W63&lt;&gt;"",Scoring!$J$28)+IF(Data!$X63&lt;&gt;"",Scoring!$J$29)+IF(Data!$Y63&lt;&gt;"",Scoring!$J$30)+IF(Data!$Z63&lt;&gt;"",Scoring!$J$31)+IF(Data!$AA63&lt;&gt;"",Scoring!$J$32),"")</f>
        <v/>
      </c>
      <c r="AO63" s="276" t="str">
        <f>IF(AN63&lt;&gt;"",LOOKUP(AN63,Likelihoods!$A$7:$A$107,Likelihoods!H$7:H$107),"")</f>
        <v/>
      </c>
      <c r="AP63" s="264" t="str">
        <f>IF(AND(COUNTBLANK($B63:$E63)=3,COUNTBLANK($F63:$H63)=2,COUNTBLANK($I63:$J63)=1,COUNTBLANK($K63:$L63)=1,COUNTBLANK($M63:$N63)=1,COUNTBLANK($O63:$P63)=1,COUNTBLANK($Q63:$R63)=1,COUNTBLANK($S63:$T63)=1,COUNTBLANK($U63:$V63)=1,COUNTBLANK($W63:$AA63)=4),IF(Data!$B63&lt;&gt;"",Scoring!$K$7)+IF(Data!$C63&lt;&gt;"",Scoring!$K$8)+IF(Data!$D63&lt;&gt;"",Scoring!$K$9)+IF(Data!$E63&lt;&gt;"",Scoring!$K$10)+IF(Data!$F63&lt;&gt;"",Scoring!$K$11)+IF(Data!$G63&lt;&gt;"",Scoring!$K$12)+IF(Data!$H63&lt;&gt;"",Scoring!$K$13)+IF(Data!$I63&lt;&gt;"",Scoring!$K$14)+IF(Data!$J63&lt;&gt;"",Scoring!$K$15)+IF(Data!$K63&lt;&gt;"",Scoring!$K$16)+IF(Data!$L63&lt;&gt;"",Scoring!$K$17)+IF(Data!$M63&lt;&gt;"",Scoring!$K$18)+IF(Data!$N63&lt;&gt;"",Scoring!$K$19)+IF(Data!$O63&lt;&gt;"",Scoring!$K$20)+IF(Data!$P63&lt;&gt;"",Scoring!$K$21)+IF(Data!$Q63&lt;&gt;"",Scoring!$K$22)+IF(Data!$R63&lt;&gt;"",Scoring!$K$23)+IF(Data!$S63&lt;&gt;"",Scoring!$K$24)+IF(Data!AH63&lt;&gt;"",Scoring!$K$25)+IF(Data!$U63&lt;&gt;"",Scoring!$K$26)+IF(Data!$V63&lt;&gt;"",Scoring!$K$27)+IF(Data!$W63&lt;&gt;"",Scoring!$K$28)+IF(Data!$X63&lt;&gt;"",Scoring!$K$29)+IF(Data!$Y63&lt;&gt;"",Scoring!$K$30)+IF(Data!$Z63&lt;&gt;"",Scoring!$K$31)+IF(Data!$AA63&lt;&gt;"",Scoring!$K$32),"")</f>
        <v/>
      </c>
      <c r="AQ63" s="107" t="str">
        <f>IF(AP63&lt;&gt;"",LOOKUP(AP63,Likelihoods!$A$7:$A$107,Likelihoods!I$7:I$107),"")</f>
        <v/>
      </c>
      <c r="AR63" s="281" t="str">
        <f>IF(AND(COUNTBLANK($B63:$E63)=3,COUNTBLANK($F63:$H63)=2,COUNTBLANK($I63:$J63)=1,COUNTBLANK($K63:$L63)=1,COUNTBLANK($M63:$N63)=1,COUNTBLANK($O63:$P63)=1,COUNTBLANK($Q63:$R63)=1,COUNTBLANK($S63:$T63)=1,COUNTBLANK($U63:$V63)=1,COUNTBLANK($W63:$AA63)=4),IF(Data!$B63&lt;&gt;"",Scoring!$L$7)+IF(Data!$C63&lt;&gt;"",Scoring!$L$8)+IF(Data!$D63&lt;&gt;"",Scoring!$L$9)+IF(Data!$E63&lt;&gt;"",Scoring!$L$10)+IF(Data!$F63&lt;&gt;"",Scoring!$L$11)+IF(Data!$G63&lt;&gt;"",Scoring!$L$12)+IF(Data!$H63&lt;&gt;"",Scoring!$L$13)+IF(Data!$I63&lt;&gt;"",Scoring!$L$14)+IF(Data!$J63&lt;&gt;"",Scoring!$L$15)+IF(Data!$K63&lt;&gt;"",Scoring!$L$16)+IF(Data!$L63&lt;&gt;"",Scoring!$L$17)+IF(Data!$M63&lt;&gt;"",Scoring!$L$18)+IF(Data!$N63&lt;&gt;"",Scoring!$L$19)+IF(Data!$O63&lt;&gt;"",Scoring!$L$20)+IF(Data!$P63&lt;&gt;"",Scoring!$L$21)+IF(Data!$Q63&lt;&gt;"",Scoring!$L$22)+IF(Data!$R63&lt;&gt;"",Scoring!$L$23)+IF(Data!$S63&lt;&gt;"",Scoring!$L$24)+IF(Data!AJ63&lt;&gt;"",Scoring!$L$25)+IF(Data!$U63&lt;&gt;"",Scoring!$L$26)+IF(Data!$V63&lt;&gt;"",Scoring!$L$27)+IF(Data!$W63&lt;&gt;"",Scoring!$L$28)+IF(Data!$X63&lt;&gt;"",Scoring!$L$29)+IF(Data!$Y63&lt;&gt;"",Scoring!$L$30)+IF(Data!$Z63&lt;&gt;"",Scoring!$L$31)+IF(Data!$AA63&lt;&gt;"",Scoring!$L$32),"")</f>
        <v/>
      </c>
      <c r="AS63" s="105" t="str">
        <f>IF(AR63&lt;&gt;"",LOOKUP(AR63,Likelihoods!$A$7:$A$107,Likelihoods!J$7:J$107),"")</f>
        <v/>
      </c>
      <c r="AT63" s="108" t="str">
        <f>IF(AND(COUNTBLANK($B63:$E63)=3,COUNTBLANK($F63:$H63)=2,COUNTBLANK($I63:$J63)=1,COUNTBLANK($K63:$L63)=1,COUNTBLANK($M63:$N63)=1,COUNTBLANK($O63:$P63)=1,COUNTBLANK($Q63:$R63)=1,COUNTBLANK($S63:$T63)=1,COUNTBLANK($U63:$V63)=1,COUNTBLANK($W63:$AA63)=4),IF(Data!$B63&lt;&gt;"",Scoring!$M$7)+IF(Data!$C63&lt;&gt;"",Scoring!$M$8)+IF(Data!$D63&lt;&gt;"",Scoring!$M$9)+IF(Data!$E63&lt;&gt;"",Scoring!$M$10)+IF(Data!$F63&lt;&gt;"",Scoring!$M$11)+IF(Data!$G63&lt;&gt;"",Scoring!$M$12)+IF(Data!$H63&lt;&gt;"",Scoring!$M$13)+IF(Data!$I63&lt;&gt;"",Scoring!$M$14)+IF(Data!$J63&lt;&gt;"",Scoring!$M$15)+IF(Data!$K63&lt;&gt;"",Scoring!$M$16)+IF(Data!$L63&lt;&gt;"",Scoring!$M$17)+IF(Data!$M63&lt;&gt;"",Scoring!$M$18)+IF(Data!$N63&lt;&gt;"",Scoring!$M$19)+IF(Data!$O63&lt;&gt;"",Scoring!$M$20)+IF(Data!$P63&lt;&gt;"",Scoring!$M$21)+IF(Data!$Q63&lt;&gt;"",Scoring!$M$22)+IF(Data!$R63&lt;&gt;"",Scoring!$M$23)+IF(Data!$S63&lt;&gt;"",Scoring!$M$24)+IF(Data!T63&lt;&gt;"",Scoring!$M$25)+IF(Data!$U63&lt;&gt;"",Scoring!$M$26)+IF(Data!$V63&lt;&gt;"",Scoring!$M$27)+IF(Data!$W63&lt;&gt;"",Scoring!$M$28)+IF(Data!$X63&lt;&gt;"",Scoring!$M$29)+IF(Data!$Y63&lt;&gt;"",Scoring!$M$30)+IF(Data!$Z63&lt;&gt;"",Scoring!$M$31)+IF(Data!$AA63&lt;&gt;"",Scoring!$M$32),"")</f>
        <v/>
      </c>
      <c r="AU63" s="105" t="str">
        <f>IF(AT63&lt;&gt;"",LOOKUP(AT63,Likelihoods!$A$7:$A$107,Likelihoods!K$7:K$107),"")</f>
        <v/>
      </c>
      <c r="AV63" s="108" t="str">
        <f>IF(AND(COUNTBLANK($B63:$E63)=3,COUNTBLANK($F63:$H63)=2,COUNTBLANK($I63:$J63)=1,COUNTBLANK($K63:$L63)=1,COUNTBLANK($M63:$N63)=1,COUNTBLANK($O63:$P63)=1,COUNTBLANK($Q63:$R63)=1,COUNTBLANK($S63:$T63)=1,COUNTBLANK($U63:$V63)=1,COUNTBLANK($W63:$AA63)=4),IF(Data!$B63&lt;&gt;"",Scoring!$N$7)+IF(Data!$C63&lt;&gt;"",Scoring!$N$8)+IF(Data!$D63&lt;&gt;"",Scoring!$N$9)+IF(Data!$E63&lt;&gt;"",Scoring!$N$10)+IF(Data!$F63&lt;&gt;"",Scoring!$N$11)+IF(Data!$G63&lt;&gt;"",Scoring!$N$12)+IF(Data!$H63&lt;&gt;"",Scoring!$N$13)+IF(Data!$I63&lt;&gt;"",Scoring!$N$14)+IF(Data!$J63&lt;&gt;"",Scoring!$N$15)+IF(Data!$K63&lt;&gt;"",Scoring!$N$16)+IF(Data!$L63&lt;&gt;"",Scoring!$N$17)+IF(Data!$M63&lt;&gt;"",Scoring!$N$18)+IF(Data!$N63&lt;&gt;"",Scoring!$N$19)+IF(Data!$O63&lt;&gt;"",Scoring!$N$20)+IF(Data!$P63&lt;&gt;"",Scoring!$N$21)+IF(Data!$Q63&lt;&gt;"",Scoring!$N$22)+IF(Data!$R63&lt;&gt;"",Scoring!$N$23)+IF(Data!$S63&lt;&gt;"",Scoring!$N$24)+IF(Data!T63&lt;&gt;"",Scoring!$N$25)+IF(Data!$U63&lt;&gt;"",Scoring!$N$26)+IF(Data!$V63&lt;&gt;"",Scoring!$N$27)+IF(Data!$W63&lt;&gt;"",Scoring!$N$28)+IF(Data!$X63&lt;&gt;"",Scoring!$N$29)+IF(Data!$Y63&lt;&gt;"",Scoring!$N$30)+IF(Data!$Z63&lt;&gt;"",Scoring!$N$31)+IF(Data!$AA63&lt;&gt;"",Scoring!$N$32),"")</f>
        <v/>
      </c>
      <c r="AW63" s="106" t="str">
        <f>IF(AV63&lt;&gt;"",LOOKUP(AV63,Likelihoods!$A$7:$A$107,Likelihoods!L$7:L$107),"")</f>
        <v/>
      </c>
      <c r="AX63" s="104" t="str">
        <f>IF(AND(COUNTBLANK($B63:$E63)=3,COUNTBLANK($F63:$H63)=2,COUNTBLANK($I63:$J63)=1,COUNTBLANK($K63:$L63)=1,COUNTBLANK($M63:$N63)=1,COUNTBLANK($O63:$P63)=1,COUNTBLANK($Q63:$R63)=1,COUNTBLANK($S63:$T63)=1,COUNTBLANK($U63:$V63)=1,COUNTBLANK($W63:$AA63)=4),IF(Data!$B63&lt;&gt;"",Scoring!$O$7)+IF(Data!$C63&lt;&gt;"",Scoring!$O$8)+IF(Data!$D63&lt;&gt;"",Scoring!$O$9)+IF(Data!$E63&lt;&gt;"",Scoring!$O$10)+IF(Data!$F63&lt;&gt;"",Scoring!$O$11)+IF(Data!$G63&lt;&gt;"",Scoring!$O$12)+IF(Data!$H63&lt;&gt;"",Scoring!$O$13)+IF(Data!$I63&lt;&gt;"",Scoring!$O$14)+IF(Data!$J63&lt;&gt;"",Scoring!$O$15)+IF(Data!$K63&lt;&gt;"",Scoring!$O$16)+IF(Data!$L63&lt;&gt;"",Scoring!$O$17)+IF(Data!$M63&lt;&gt;"",Scoring!$O$18)+IF(Data!$N63&lt;&gt;"",Scoring!$O$19)+IF(Data!$O63&lt;&gt;"",Scoring!$O$20)+IF(Data!$P63&lt;&gt;"",Scoring!$O$21)+IF(Data!$Q63&lt;&gt;"",Scoring!$O$22)+IF(Data!$R63&lt;&gt;"",Scoring!$O$23)+IF(Data!$S63&lt;&gt;"",Scoring!$O$24)+IF(Data!T63&lt;&gt;"",Scoring!$O$25)+IF(Data!$U63&lt;&gt;"",Scoring!$O$26)+IF(Data!$V63&lt;&gt;"",Scoring!$O$27)+IF(Data!$W63&lt;&gt;"",Scoring!$O$28)+IF(Data!$X63&lt;&gt;"",Scoring!$O$29)+IF(Data!$Y63&lt;&gt;"",Scoring!$O$30)+IF(Data!$Z63&lt;&gt;"",Scoring!$O$31)+IF(Data!$AA63&lt;&gt;"",Scoring!$O$32),"")</f>
        <v/>
      </c>
      <c r="AY63" s="107" t="str">
        <f>IF(AX63&lt;&gt;"",LOOKUP(AX63,Likelihoods!$A$7:$A$107,Likelihoods!M$7:M$107),"")</f>
        <v/>
      </c>
      <c r="AZ63" s="108" t="str">
        <f>IF(AND(COUNTBLANK($B63:$E63)=3,COUNTBLANK($F63:$H63)=2,COUNTBLANK($I63:$J63)=1,COUNTBLANK($K63:$L63)=1,COUNTBLANK($M63:$N63)=1,COUNTBLANK($O63:$P63)=1,COUNTBLANK($Q63:$R63)=1,COUNTBLANK($S63:$T63)=1,COUNTBLANK($U63:$V63)=1,COUNTBLANK($W63:$AA63)=4),IF(Data!$B63&lt;&gt;"",Scoring!$P$7)+IF(Data!$C63&lt;&gt;"",Scoring!$P$8)+IF(Data!$D63&lt;&gt;"",Scoring!$P$9)+IF(Data!$E63&lt;&gt;"",Scoring!$P$10)+IF(Data!$F63&lt;&gt;"",Scoring!$P$11)+IF(Data!$G63&lt;&gt;"",Scoring!$P$12)+IF(Data!$H63&lt;&gt;"",Scoring!$P$13)+IF(Data!$I63&lt;&gt;"",Scoring!$P$14)+IF(Data!$J63&lt;&gt;"",Scoring!$P$15)+IF(Data!$K63&lt;&gt;"",Scoring!$P$16)+IF(Data!$L63&lt;&gt;"",Scoring!$P$17)+IF(Data!$M63&lt;&gt;"",Scoring!$P$18)+IF(Data!$N63&lt;&gt;"",Scoring!$P$19)+IF(Data!$O63&lt;&gt;"",Scoring!$P$20)+IF(Data!$P63&lt;&gt;"",Scoring!$P$21)+IF(Data!$Q63&lt;&gt;"",Scoring!$P$22)+IF(Data!$R63&lt;&gt;"",Scoring!$P$23)+IF(Data!$S63&lt;&gt;"",Scoring!$P$24)+IF(Data!T63&lt;&gt;"",Scoring!$P$25)+IF(Data!$U63&lt;&gt;"",Scoring!$P$26)+IF(Data!$V63&lt;&gt;"",Scoring!$P$27)+IF(Data!$W63&lt;&gt;"",Scoring!$P$28)+IF(Data!$X63&lt;&gt;"",Scoring!$P$29)+IF(Data!$Y63&lt;&gt;"",Scoring!$P$30)+IF(Data!$Z63&lt;&gt;"",Scoring!$P$31)+IF(Data!$AA63&lt;&gt;"",Scoring!$P$32),"")</f>
        <v/>
      </c>
      <c r="BA63" s="105" t="str">
        <f>IF(AZ63&lt;&gt;"",LOOKUP(AZ63,Likelihoods!$A$7:$A$107,Likelihoods!N$7:N$107),"")</f>
        <v/>
      </c>
      <c r="BB63" s="102" t="str">
        <f>IF(AND(COUNTBLANK($B63:$E63)=3,COUNTBLANK($F63:$H63)=2,COUNTBLANK($I63:$J63)=1,COUNTBLANK($K63:$L63)=1,COUNTBLANK($M63:$N63)=1,COUNTBLANK($O63:$P63)=1,COUNTBLANK($Q63:$R63)=1,COUNTBLANK($S63:$T63)=1,COUNTBLANK($U63:$V63)=1,COUNTBLANK($W63:$AA63)=4),IF(Data!$B63&lt;&gt;"",Scoring!$Q$7)+IF(Data!$C63&lt;&gt;"",Scoring!$Q$8)+IF(Data!$D63&lt;&gt;"",Scoring!$Q$9)+IF(Data!$E63&lt;&gt;"",Scoring!$Q$10)+IF(Data!$F63&lt;&gt;"",Scoring!$Q$11)+IF(Data!$G63&lt;&gt;"",Scoring!$Q$12)+IF(Data!$H63&lt;&gt;"",Scoring!$Q$13)+IF(Data!$I63&lt;&gt;"",Scoring!$Q$14)+IF(Data!$J63&lt;&gt;"",Scoring!$Q$15)+IF(Data!$K63&lt;&gt;"",Scoring!$Q$16)+IF(Data!$L63&lt;&gt;"",Scoring!$Q$17)+IF(Data!$M63&lt;&gt;"",Scoring!$Q$18)+IF(Data!$N63&lt;&gt;"",Scoring!$Q$19)+IF(Data!$O63&lt;&gt;"",Scoring!$Q$20)+IF(Data!$P63&lt;&gt;"",Scoring!$Q$21)+IF(Data!$Q63&lt;&gt;"",Scoring!$Q$22)+IF(Data!$R63&lt;&gt;"",Scoring!$Q$23)+IF(Data!$S63&lt;&gt;"",Scoring!$Q$24)+IF(Data!T63&lt;&gt;"",Scoring!$Q$25)+IF(Data!$U63&lt;&gt;"",Scoring!$Q$26)+IF(Data!$V63&lt;&gt;"",Scoring!$Q$27)+IF(Data!$W63&lt;&gt;"",Scoring!$Q$28)+IF(Data!$X63&lt;&gt;"",Scoring!$Q$29)+IF(Data!$Y63&lt;&gt;"",Scoring!$Q$30)+IF(Data!$Z63&lt;&gt;"",Scoring!$Q$31)+IF(Data!$AA63&lt;&gt;"",Scoring!$Q$32),"")</f>
        <v/>
      </c>
      <c r="BC63" s="107" t="str">
        <f>IF(BB63&lt;&gt;"",LOOKUP(BB63,Likelihoods!$A$7:$A$107,Likelihoods!O$7:O$107),"")</f>
        <v/>
      </c>
      <c r="BD63" s="104" t="str">
        <f>IF(AND(COUNTBLANK($B63:$E63)=3,COUNTBLANK($F63:$H63)=2,COUNTBLANK($I63:$J63)=1,COUNTBLANK($K63:$L63)=1,COUNTBLANK($M63:$N63)=1,COUNTBLANK($O63:$P63)=1,COUNTBLANK($Q63:$R63)=1,COUNTBLANK($S63:$T63)=1,COUNTBLANK($U63:$V63)=1,COUNTBLANK($W63:$AA63)=4),IF(Data!$B63&lt;&gt;"",Scoring!$R$7)+IF(Data!$C63&lt;&gt;"",Scoring!$R$8)+IF(Data!$D63&lt;&gt;"",Scoring!$R$9)+IF(Data!$E63&lt;&gt;"",Scoring!$R$10)+IF(Data!$F63&lt;&gt;"",Scoring!$R$11)+IF(Data!$G63&lt;&gt;"",Scoring!$R$12)+IF(Data!$H63&lt;&gt;"",Scoring!$R$13)+IF(Data!$I63&lt;&gt;"",Scoring!$R$14)+IF(Data!$J63&lt;&gt;"",Scoring!$R$15)+IF(Data!$K63&lt;&gt;"",Scoring!$R$16)+IF(Data!$L63&lt;&gt;"",Scoring!$R$17)+IF(Data!$M63&lt;&gt;"",Scoring!$R$18)+IF(Data!$N63&lt;&gt;"",Scoring!$R$19)+IF(Data!$O63&lt;&gt;"",Scoring!$R$20)+IF(Data!$P63&lt;&gt;"",Scoring!$R$21)+IF(Data!$Q63&lt;&gt;"",Scoring!$R$22)+IF(Data!$R63&lt;&gt;"",Scoring!$R$23)+IF(Data!$S63&lt;&gt;"",Scoring!$R$24)+IF(Data!T63&lt;&gt;"",Scoring!$R$25)+IF(Data!$U63&lt;&gt;"",Scoring!$R$26)+IF(Data!$V63&lt;&gt;"",Scoring!$R$27)+IF(Data!$W63&lt;&gt;"",Scoring!$R$28)+IF(Data!$X63&lt;&gt;"",Scoring!$R$29)+IF(Data!$Y63&lt;&gt;"",Scoring!$R$30)+IF(Data!$Z63&lt;&gt;"",Scoring!$R$31)+IF(Data!$AA63&lt;&gt;"",Scoring!$R$32),"")</f>
        <v/>
      </c>
      <c r="BE63" s="105" t="str">
        <f>IF(BD63&lt;&gt;"",LOOKUP(BD63,Likelihoods!$A$7:$A$107,Likelihoods!P$7:P$107),"")</f>
        <v/>
      </c>
      <c r="BF63" s="102" t="str">
        <f>IF(AND(COUNTBLANK($B63:$E63)=3,COUNTBLANK($F63:$H63)=2,COUNTBLANK($I63:$J63)=1,COUNTBLANK($K63:$L63)=1,COUNTBLANK($M63:$N63)=1,COUNTBLANK($O63:$P63)=1,COUNTBLANK($Q63:$R63)=1,COUNTBLANK($S63:$T63)=1,COUNTBLANK($U63:$V63)=1,COUNTBLANK($W63:$AA63)=4),IF(Data!$B63&lt;&gt;"",Scoring!$S$7)+IF(Data!$C63&lt;&gt;"",Scoring!$S$8)+IF(Data!$D63&lt;&gt;"",Scoring!$S$9)+IF(Data!$E63&lt;&gt;"",Scoring!$S$10)+IF(Data!$F63&lt;&gt;"",Scoring!$S$11)+IF(Data!$G63&lt;&gt;"",Scoring!$S$12)+IF(Data!$H63&lt;&gt;"",Scoring!$S$13)+IF(Data!$I63&lt;&gt;"",Scoring!$S$14)+IF(Data!$J63&lt;&gt;"",Scoring!$S$15)+IF(Data!$K63&lt;&gt;"",Scoring!$S$16)+IF(Data!$L63&lt;&gt;"",Scoring!$S$17)+IF(Data!$M63&lt;&gt;"",Scoring!$S$18)+IF(Data!$N63&lt;&gt;"",Scoring!$S$19)+IF(Data!$O63&lt;&gt;"",Scoring!$S$20)+IF(Data!$P63&lt;&gt;"",Scoring!$S$21)+IF(Data!$Q63&lt;&gt;"",Scoring!$S$22)+IF(Data!$R63&lt;&gt;"",Scoring!$S$23)+IF(Data!$S63&lt;&gt;"",Scoring!$S$24)+IF(Data!T63&lt;&gt;"",Scoring!$S$25)+IF(Data!$U63&lt;&gt;"",Scoring!$S$26)+IF(Data!$V63&lt;&gt;"",Scoring!$S$27)+IF(Data!$W63&lt;&gt;"",Scoring!$S$28)+IF(Data!$X63&lt;&gt;"",Scoring!$S$29)+IF(Data!$Y63&lt;&gt;"",Scoring!$S$30)+IF(Data!$Z63&lt;&gt;"",Scoring!$S$31)+IF(Data!$AA63&lt;&gt;"",Scoring!$S$32),"")</f>
        <v/>
      </c>
      <c r="BG63" s="107" t="str">
        <f>IF(BF63&lt;&gt;"",LOOKUP(BF63,Likelihoods!$A$7:$A$107,Likelihoods!Q$7:Q$107),"")</f>
        <v/>
      </c>
      <c r="BH63" s="108" t="str">
        <f>IF(AND(COUNTBLANK($B63:$E63)=3,COUNTBLANK($F63:$H63)=2,COUNTBLANK($I63:$J63)=1,COUNTBLANK($K63:$L63)=1,COUNTBLANK($M63:$N63)=1,COUNTBLANK($O63:$P63)=1,COUNTBLANK($Q63:$R63)=1,COUNTBLANK($S63:$T63)=1,COUNTBLANK($U63:$V63)=1,COUNTBLANK($W63:$AA63)=4),IF(Data!$B63&lt;&gt;"",Scoring!$T$7)+IF(Data!$C63&lt;&gt;"",Scoring!$T$8)+IF(Data!$D63&lt;&gt;"",Scoring!$T$9)+IF(Data!$E63&lt;&gt;"",Scoring!$T$10)+IF(Data!$F63&lt;&gt;"",Scoring!$T$11)+IF(Data!$G63&lt;&gt;"",Scoring!$T$12)+IF(Data!$H63&lt;&gt;"",Scoring!$T$13)+IF(Data!$I63&lt;&gt;"",Scoring!$T$14)+IF(Data!$J63&lt;&gt;"",Scoring!$T$15)+IF(Data!$K63&lt;&gt;"",Scoring!$T$16)+IF(Data!$L63&lt;&gt;"",Scoring!$T$17)+IF(Data!$M63&lt;&gt;"",Scoring!$T$18)+IF(Data!$N63&lt;&gt;"",Scoring!$T$19)+IF(Data!$O63&lt;&gt;"",Scoring!$T$20)+IF(Data!$P63&lt;&gt;"",Scoring!$T$21)+IF(Data!$Q63&lt;&gt;"",Scoring!$T$22)+IF(Data!$R63&lt;&gt;"",Scoring!$T$23)+IF(Data!$S63&lt;&gt;"",Scoring!$T$24)+IF(Data!T63&lt;&gt;"",Scoring!$T$25)+IF(Data!$U63&lt;&gt;"",Scoring!$T$26)+IF(Data!$V63&lt;&gt;"",Scoring!$T$27)+IF(Data!$W63&lt;&gt;"",Scoring!$T$28)+IF(Data!$X63&lt;&gt;"",Scoring!$T$29)+IF(Data!$Y63&lt;&gt;"",Scoring!$T$30)+IF(Data!$Z63&lt;&gt;"",Scoring!$T$31)+IF(Data!$AA63&lt;&gt;"",Scoring!$T$32),"")</f>
        <v/>
      </c>
      <c r="BI63" s="105" t="str">
        <f>IF(BH63&lt;&gt;"",LOOKUP(BH63,Likelihoods!$A$7:$A$107,Likelihoods!R$7:R$107),"")</f>
        <v/>
      </c>
      <c r="BJ63" s="108" t="str">
        <f>IF(AND(COUNTBLANK($B63:$E63)=3,COUNTBLANK($F63:$H63)=2,COUNTBLANK($I63:$J63)=1,COUNTBLANK($K63:$L63)=1,COUNTBLANK($M63:$N63)=1,COUNTBLANK($O63:$P63)=1,COUNTBLANK($Q63:$R63)=1,COUNTBLANK($S63:$T63)=1,COUNTBLANK($U63:$V63)=1,COUNTBLANK($W63:$AA63)=4),IF(Data!$B63&lt;&gt;"",Scoring!$U$7)+IF(Data!$C63&lt;&gt;"",Scoring!$U$8)+IF(Data!$D63&lt;&gt;"",Scoring!$U$9)+IF(Data!$E63&lt;&gt;"",Scoring!$U$10)+IF(Data!$F63&lt;&gt;"",Scoring!$U$11)+IF(Data!$G63&lt;&gt;"",Scoring!$U$12)+IF(Data!$H63&lt;&gt;"",Scoring!$U$13)+IF(Data!$I63&lt;&gt;"",Scoring!$U$14)+IF(Data!$J63&lt;&gt;"",Scoring!$U$15)+IF(Data!$K63&lt;&gt;"",Scoring!$U$16)+IF(Data!$L63&lt;&gt;"",Scoring!$U$17)+IF(Data!$M63&lt;&gt;"",Scoring!$U$18)+IF(Data!$N63&lt;&gt;"",Scoring!$U$19)+IF(Data!$O63&lt;&gt;"",Scoring!$U$20)+IF(Data!$P63&lt;&gt;"",Scoring!$U$21)+IF(Data!$Q63&lt;&gt;"",Scoring!$U$22)+IF(Data!$R63&lt;&gt;"",Scoring!$U$23)+IF(Data!$S63&lt;&gt;"",Scoring!$U$24)+IF(Data!T63&lt;&gt;"",Scoring!$U$25)+IF(Data!$U63&lt;&gt;"",Scoring!$U$26)+IF(Data!$V63&lt;&gt;"",Scoring!$U$27)+IF(Data!$W63&lt;&gt;"",Scoring!$U$28)+IF(Data!$X63&lt;&gt;"",Scoring!$U$29)+IF(Data!$Y63&lt;&gt;"",Scoring!$U$30)+IF(Data!$Z63&lt;&gt;"",Scoring!$U$31)+IF(Data!$AA63&lt;&gt;"",Scoring!$U$32),"")</f>
        <v/>
      </c>
      <c r="BK63" s="106" t="str">
        <f>IF(BJ63&lt;&gt;"",LOOKUP(BJ63,Likelihoods!$A$7:$A$107,Likelihoods!S$7:S$107),"")</f>
        <v/>
      </c>
      <c r="BL63" s="8"/>
      <c r="BM63" s="8"/>
      <c r="BN63" s="8"/>
      <c r="BO63" s="8"/>
      <c r="BP63" s="8"/>
      <c r="BQ63" s="8"/>
      <c r="BR63" s="8"/>
      <c r="BS63" s="8"/>
      <c r="BT63" s="8"/>
      <c r="BU63" s="8"/>
      <c r="BV63" s="8"/>
      <c r="BW63" s="8"/>
      <c r="BX63" s="8"/>
      <c r="BY63" s="8"/>
    </row>
    <row r="64" spans="1:77" ht="14.25" x14ac:dyDescent="0.2">
      <c r="A64" s="68"/>
      <c r="B64" s="101"/>
      <c r="C64" s="102"/>
      <c r="D64" s="102"/>
      <c r="E64" s="102"/>
      <c r="F64" s="101"/>
      <c r="G64" s="102"/>
      <c r="H64" s="103"/>
      <c r="I64" s="102"/>
      <c r="J64" s="102"/>
      <c r="K64" s="101"/>
      <c r="L64" s="103"/>
      <c r="M64" s="102"/>
      <c r="N64" s="103"/>
      <c r="O64" s="101"/>
      <c r="P64" s="103"/>
      <c r="Q64" s="102"/>
      <c r="R64" s="102"/>
      <c r="S64" s="101"/>
      <c r="T64" s="103"/>
      <c r="U64" s="101"/>
      <c r="V64" s="103"/>
      <c r="W64" s="102"/>
      <c r="X64" s="102"/>
      <c r="Y64" s="102"/>
      <c r="Z64" s="102"/>
      <c r="AA64" s="102"/>
      <c r="AB64" s="104" t="str">
        <f>IF(AND(COUNTBLANK($B64:$E64)=3,COUNTBLANK($F64:$H64)=2,COUNTBLANK($I64:$J64)=1,COUNTBLANK($K64:$L64)=1,COUNTBLANK($M64:$N64)=1,COUNTBLANK($O64:$P64)=1,COUNTBLANK($Q64:$R64)=1,COUNTBLANK($S64:$T64)=1,COUNTBLANK($U64:$V64)=1,COUNTBLANK($W64:$AA64)=4),IF(Data!$B64&lt;&gt;"",Scoring!$D$7)+IF(Data!$C64&lt;&gt;"",Scoring!$D$8)+IF(Data!$D64&lt;&gt;"",Scoring!$D$9)+IF(Data!$E64&lt;&gt;"",Scoring!$D$10)+IF(Data!$F64&lt;&gt;"",Scoring!$D$11)+IF(Data!$G64&lt;&gt;"",Scoring!$D$12)+IF(Data!$H64&lt;&gt;"",Scoring!$D$13)+IF(Data!$I64&lt;&gt;"",Scoring!$D$14)+IF(Data!$J64&lt;&gt;"",Scoring!$D$15)+IF(Data!$K64&lt;&gt;"",Scoring!$D$16)+IF(Data!$L64&lt;&gt;"",Scoring!$D$17)+IF(Data!$M64&lt;&gt;"",Scoring!$D$18)+IF(Data!$N64&lt;&gt;"",Scoring!$D$19)+IF(Data!$O64&lt;&gt;"",Scoring!$D$20)+IF(Data!$P64&lt;&gt;"",Scoring!$D$21)+IF(Data!$Q64&lt;&gt;"",Scoring!$D$22)+IF(Data!$R64&lt;&gt;"",Scoring!$D$23)+IF(Data!$S64&lt;&gt;"",Scoring!$D$24)+IF(Data!T64&lt;&gt;"",Scoring!$D$25)+IF(Data!$U64&lt;&gt;"",Scoring!$D$26)+IF(Data!$V64&lt;&gt;"",Scoring!$D$27)+IF(Data!$W64&lt;&gt;"",Scoring!$D$28)+IF(Data!$X64&lt;&gt;"",Scoring!$D$29)+IF(Data!$Y64&lt;&gt;"",Scoring!$D$30)+IF(Data!$Z64&lt;&gt;"",Scoring!$D$31)+IF(Data!$AA64&lt;&gt;"",Scoring!$D$32),"")</f>
        <v/>
      </c>
      <c r="AC64" s="105" t="str">
        <f>IF(AB64&lt;&gt;"",LOOKUP(AB64,Likelihoods!$A$7:$A$107,Likelihoods!B$7:B$107),"")</f>
        <v/>
      </c>
      <c r="AD64" s="264" t="str">
        <f>IF(AND(COUNTBLANK($B64:$E64)=3,COUNTBLANK($F64:$H64)=2,COUNTBLANK($I64:$J64)=1,COUNTBLANK($K64:$L64)=1,COUNTBLANK($M64:$N64)=1,COUNTBLANK($O64:$P64)=1,COUNTBLANK($Q64:$R64)=1,COUNTBLANK($S64:$T64)=1,COUNTBLANK($U64:$V64)=1,COUNTBLANK($W64:$AA64)=4),IF(Data!$B64&lt;&gt;"",Scoring!$E$7)+IF(Data!$C64&lt;&gt;"",Scoring!$E$8)+IF(Data!$D64&lt;&gt;"",Scoring!$E$9)+IF(Data!$E64&lt;&gt;"",Scoring!$E$10)+IF(Data!$F64&lt;&gt;"",Scoring!$E$11)+IF(Data!$G64&lt;&gt;"",Scoring!$E$12)+IF(Data!$H64&lt;&gt;"",Scoring!$E$13)+IF(Data!$I64&lt;&gt;"",Scoring!$E$14)+IF(Data!$J64&lt;&gt;"",Scoring!$E$15)+IF(Data!$K64&lt;&gt;"",Scoring!$E$16)+IF(Data!$L64&lt;&gt;"",Scoring!$E$17)+IF(Data!$M64&lt;&gt;"",Scoring!$E$18)+IF(Data!$N64&lt;&gt;"",Scoring!$E$19)+IF(Data!$O64&lt;&gt;"",Scoring!$E$20)+IF(Data!$P64&lt;&gt;"",Scoring!$E$21)+IF(Data!$Q64&lt;&gt;"",Scoring!$E$22)+IF(Data!$R64&lt;&gt;"",Scoring!$E$23)+IF(Data!$S64&lt;&gt;"",Scoring!$E$24)+IF(Data!V64&lt;&gt;"",Scoring!$E$25)+IF(Data!$U64&lt;&gt;"",Scoring!$E$26)+IF(Data!$V64&lt;&gt;"",Scoring!$E$27)+IF(Data!$W64&lt;&gt;"",Scoring!$E$28)+IF(Data!$X64&lt;&gt;"",Scoring!$E$29)+IF(Data!$Y64&lt;&gt;"",Scoring!$E$30)+IF(Data!$Z64&lt;&gt;"",Scoring!$E$31)+IF(Data!$AA64&lt;&gt;"",Scoring!$E$32),"")</f>
        <v/>
      </c>
      <c r="AE64" s="107" t="str">
        <f>IF(AD64&lt;&gt;"",LOOKUP(AD64,Likelihoods!$A$7:$A$107,Likelihoods!C$7:C$107),"")</f>
        <v/>
      </c>
      <c r="AF64" s="108" t="str">
        <f>IF(AND(COUNTBLANK($B64:$E64)=3,COUNTBLANK($F64:$H64)=2,COUNTBLANK($I64:$J64)=1,COUNTBLANK($K64:$L64)=1,COUNTBLANK($M64:$N64)=1,COUNTBLANK($O64:$P64)=1,COUNTBLANK($Q64:$R64)=1,COUNTBLANK($S64:$T64)=1,COUNTBLANK($U64:$V64)=1,COUNTBLANK($W64:$AA64)=4),IF(Data!$B64&lt;&gt;"",Scoring!$F$7)+IF(Data!$C64&lt;&gt;"",Scoring!$F$8)+IF(Data!$D64&lt;&gt;"",Scoring!$F$9)+IF(Data!$E64&lt;&gt;"",Scoring!$F$10)+IF(Data!$F64&lt;&gt;"",Scoring!$F$11)+IF(Data!$G64&lt;&gt;"",Scoring!$F$12)+IF(Data!$H64&lt;&gt;"",Scoring!$F$13)+IF(Data!$I64&lt;&gt;"",Scoring!$F$14)+IF(Data!$J64&lt;&gt;"",Scoring!$F$15)+IF(Data!$K64&lt;&gt;"",Scoring!$F$16)+IF(Data!$L64&lt;&gt;"",Scoring!$F$17)+IF(Data!$M64&lt;&gt;"",Scoring!$F$18)+IF(Data!$N64&lt;&gt;"",Scoring!$F$19)+IF(Data!$O64&lt;&gt;"",Scoring!$F$20)+IF(Data!$P64&lt;&gt;"",Scoring!$F$21)+IF(Data!$Q64&lt;&gt;"",Scoring!$F$22)+IF(Data!$R64&lt;&gt;"",Scoring!$F$23)+IF(Data!$S64&lt;&gt;"",Scoring!$F$24)+IF(Data!T64&lt;&gt;"",Scoring!$F$25)+IF(Data!$U64&lt;&gt;"",Scoring!$F$26)+IF(Data!$V64&lt;&gt;"",Scoring!$F$27)+IF(Data!$W64&lt;&gt;"",Scoring!$F$28)+IF(Data!$X64&lt;&gt;"",Scoring!$F$29)+IF(Data!$Y64&lt;&gt;"",Scoring!$F$30)+IF(Data!$Z64&lt;&gt;"",Scoring!$F$31)+IF(Data!$AA64&lt;&gt;"",Scoring!$F$32),"")</f>
        <v/>
      </c>
      <c r="AG64" s="105" t="str">
        <f>IF(AF64&lt;&gt;"",LOOKUP(AF64,Likelihoods!$A$7:$A$107,Likelihoods!D$7:D$107),"")</f>
        <v/>
      </c>
      <c r="AH64" s="108" t="str">
        <f>IF(AND(COUNTBLANK($B64:$E64)=3,COUNTBLANK($F64:$H64)=2,COUNTBLANK($I64:$J64)=1,COUNTBLANK($K64:$L64)=1,COUNTBLANK($M64:$N64)=1,COUNTBLANK($O64:$P64)=1,COUNTBLANK($Q64:$R64)=1,COUNTBLANK($S64:$T64)=1,COUNTBLANK($U64:$V64)=1,COUNTBLANK($W64:$AA64)=4),IF(Data!$B64&lt;&gt;"",Scoring!$G$7)+IF(Data!$C64&lt;&gt;"",Scoring!$G$8)+IF(Data!$D64&lt;&gt;"",Scoring!$G$9)+IF(Data!$E64&lt;&gt;"",Scoring!$G$10)+IF(Data!$F64&lt;&gt;"",Scoring!$G$11)+IF(Data!$G64&lt;&gt;"",Scoring!$G$12)+IF(Data!$H64&lt;&gt;"",Scoring!$G$13)+IF(Data!$I64&lt;&gt;"",Scoring!$G$14)+IF(Data!$J64&lt;&gt;"",Scoring!$G$15)+IF(Data!$K64&lt;&gt;"",Scoring!$G$16)+IF(Data!$L64&lt;&gt;"",Scoring!$G$17)+IF(Data!$M64&lt;&gt;"",Scoring!$G$18)+IF(Data!$N64&lt;&gt;"",Scoring!$G$19)+IF(Data!$O64&lt;&gt;"",Scoring!$G$20)+IF(Data!$P64&lt;&gt;"",Scoring!$G$21)+IF(Data!$Q64&lt;&gt;"",Scoring!$G$22)+IF(Data!$R64&lt;&gt;"",Scoring!$G$23)+IF(Data!$S64&lt;&gt;"",Scoring!$G$24)+IF(Data!T64&lt;&gt;"",Scoring!$G$25)+IF(Data!$U64&lt;&gt;"",Scoring!$G$26)+IF(Data!$V64&lt;&gt;"",Scoring!$G$27)+IF(Data!$W64&lt;&gt;"",Scoring!$G$28)+IF(Data!$X64&lt;&gt;"",Scoring!$G$29)+IF(Data!$Y64&lt;&gt;"",Scoring!$G$30)+IF(Data!$Z64&lt;&gt;"",Scoring!$G$31)+IF(Data!$AA64&lt;&gt;"",Scoring!$G$32),"")</f>
        <v/>
      </c>
      <c r="AI64" s="106" t="str">
        <f>IF(AH64&lt;&gt;"",LOOKUP(AH64,Likelihoods!$A$7:$A$107,Likelihoods!E$7:E$107),"")</f>
        <v/>
      </c>
      <c r="AJ64" s="104" t="str">
        <f>IF(AND(COUNTBLANK($B64:$E64)=3,COUNTBLANK($F64:$H64)=2,COUNTBLANK($I64:$J64)=1,COUNTBLANK($K64:$L64)=1,COUNTBLANK($M64:$N64)=1,COUNTBLANK($O64:$P64)=1,COUNTBLANK($Q64:$R64)=1,COUNTBLANK($S64:$T64)=1,COUNTBLANK($U64:$V64)=1,COUNTBLANK($W64:$AA64)=4),IF(Data!$B64&lt;&gt;"",Scoring!$H$7)+IF(Data!$C64&lt;&gt;"",Scoring!$H$8)+IF(Data!$D64&lt;&gt;"",Scoring!$H$9)+IF(Data!$E64&lt;&gt;"",Scoring!$H$10)+IF(Data!$F64&lt;&gt;"",Scoring!$H$11)+IF(Data!$G64&lt;&gt;"",Scoring!$H$12)+IF(Data!$H64&lt;&gt;"",Scoring!$H$13)+IF(Data!$I64&lt;&gt;"",Scoring!$H$14)+IF(Data!$J64&lt;&gt;"",Scoring!$H$15)+IF(Data!$K64&lt;&gt;"",Scoring!$H$16)+IF(Data!$L64&lt;&gt;"",Scoring!$H$17)+IF(Data!$M64&lt;&gt;"",Scoring!$H$18)+IF(Data!$N64&lt;&gt;"",Scoring!$H$19)+IF(Data!$O64&lt;&gt;"",Scoring!$H$20)+IF(Data!$P64&lt;&gt;"",Scoring!$H$21)+IF(Data!$Q64&lt;&gt;"",Scoring!$H$22)+IF(Data!$R64&lt;&gt;"",Scoring!$H$23)+IF(Data!$S64&lt;&gt;"",Scoring!$H$24)+IF(Data!T64&lt;&gt;"",Scoring!$H$25)+IF(Data!$U64&lt;&gt;"",Scoring!$H$26)+IF(Data!$V64&lt;&gt;"",Scoring!$H$27)+IF(Data!$W64&lt;&gt;"",Scoring!$H$28)+IF(Data!$X64&lt;&gt;"",Scoring!$H$29)+IF(Data!$Y64&lt;&gt;"",Scoring!$H$30)+IF(Data!$Z64&lt;&gt;"",Scoring!$H$31)+IF(Data!$AA64&lt;&gt;"",Scoring!$H$32),"")</f>
        <v/>
      </c>
      <c r="AK64" s="105" t="str">
        <f>IF(AJ64&lt;&gt;"",LOOKUP(AJ64,Likelihoods!$A$7:$A$107,Likelihoods!F$7:F$107),"")</f>
        <v/>
      </c>
      <c r="AL64" s="102" t="str">
        <f>IF(AND(COUNTBLANK($B64:$E64)=3,COUNTBLANK($F64:$H64)=2,COUNTBLANK($I64:$J64)=1,COUNTBLANK($K64:$L64)=1,COUNTBLANK($M64:$N64)=1,COUNTBLANK($O64:$P64)=1,COUNTBLANK($Q64:$R64)=1,COUNTBLANK($S64:$T64)=1,COUNTBLANK($U64:$V64)=1,COUNTBLANK($W64:$AA64)=4),IF(Data!$B64&lt;&gt;"",Scoring!$I$7)+IF(Data!$C64&lt;&gt;"",Scoring!$I$8)+IF(Data!$D64&lt;&gt;"",Scoring!$I$9)+IF(Data!$E64&lt;&gt;"",Scoring!$I$10)+IF(Data!$F64&lt;&gt;"",Scoring!$I$11)+IF(Data!$G64&lt;&gt;"",Scoring!$I$12)+IF(Data!$H64&lt;&gt;"",Scoring!$I$13)+IF(Data!$I64&lt;&gt;"",Scoring!$I$14)+IF(Data!$J64&lt;&gt;"",Scoring!$I$15)+IF(Data!$K64&lt;&gt;"",Scoring!$I$16)+IF(Data!$L64&lt;&gt;"",Scoring!$I$17)+IF(Data!$M64&lt;&gt;"",Scoring!$I$18)+IF(Data!$N64&lt;&gt;"",Scoring!$I$19)+IF(Data!$O64&lt;&gt;"",Scoring!$I$20)+IF(Data!$P64&lt;&gt;"",Scoring!$I$21)+IF(Data!$Q64&lt;&gt;"",Scoring!$I$22)+IF(Data!$R64&lt;&gt;"",Scoring!$I$23)+IF(Data!$S64&lt;&gt;"",Scoring!$I$24)+IF(Data!T64&lt;&gt;"",Scoring!$I$25)+IF(Data!$U64&lt;&gt;"",Scoring!$I$26)+IF(Data!$V64&lt;&gt;"",Scoring!$I$27)+IF(Data!$W64&lt;&gt;"",Scoring!$I$28)+IF(Data!$X64&lt;&gt;"",Scoring!$I$29)+IF(Data!$Y64&lt;&gt;"",Scoring!$I$30)+IF(Data!$Z64&lt;&gt;"",Scoring!$I$31)+IF(Data!$AA64&lt;&gt;"",Scoring!$I$32),"")</f>
        <v/>
      </c>
      <c r="AM64" s="107" t="str">
        <f>IF(AL64&lt;&gt;"",LOOKUP(AL64,Likelihoods!$A$7:$A$107,Likelihoods!G$7:G$107),"")</f>
        <v/>
      </c>
      <c r="AN64" s="281" t="str">
        <f>IF(AND(COUNTBLANK($B64:$E64)=3,COUNTBLANK($F64:$H64)=2,COUNTBLANK($I64:$J64)=1,COUNTBLANK($K64:$L64)=1,COUNTBLANK($M64:$N64)=1,COUNTBLANK($O64:$P64)=1,COUNTBLANK($Q64:$R64)=1,COUNTBLANK($S64:$T64)=1,COUNTBLANK($U64:$V64)=1,COUNTBLANK($W64:$AA64)=4),IF(Data!$B64&lt;&gt;"",Scoring!$J$7)+IF(Data!$C64&lt;&gt;"",Scoring!$J$8)+IF(Data!$D64&lt;&gt;"",Scoring!$J$9)+IF(Data!$E64&lt;&gt;"",Scoring!$J$10)+IF(Data!$F64&lt;&gt;"",Scoring!$J$11)+IF(Data!$G64&lt;&gt;"",Scoring!$J$12)+IF(Data!$H64&lt;&gt;"",Scoring!$J$13)+IF(Data!$I64&lt;&gt;"",Scoring!$J$14)+IF(Data!$J64&lt;&gt;"",Scoring!$J$15)+IF(Data!$K64&lt;&gt;"",Scoring!$J$16)+IF(Data!$L64&lt;&gt;"",Scoring!$J$17)+IF(Data!$M64&lt;&gt;"",Scoring!$J$18)+IF(Data!$N64&lt;&gt;"",Scoring!$J$19)+IF(Data!$O64&lt;&gt;"",Scoring!$J$20)+IF(Data!$P64&lt;&gt;"",Scoring!$J$21)+IF(Data!$Q64&lt;&gt;"",Scoring!$J$22)+IF(Data!$R64&lt;&gt;"",Scoring!$J$23)+IF(Data!$S64&lt;&gt;"",Scoring!$J$24)+IF(Data!AF64&lt;&gt;"",Scoring!$J$25)+IF(Data!$U64&lt;&gt;"",Scoring!$J$26)+IF(Data!$V64&lt;&gt;"",Scoring!$J$27)+IF(Data!$W64&lt;&gt;"",Scoring!$J$28)+IF(Data!$X64&lt;&gt;"",Scoring!$J$29)+IF(Data!$Y64&lt;&gt;"",Scoring!$J$30)+IF(Data!$Z64&lt;&gt;"",Scoring!$J$31)+IF(Data!$AA64&lt;&gt;"",Scoring!$J$32),"")</f>
        <v/>
      </c>
      <c r="AO64" s="276" t="str">
        <f>IF(AN64&lt;&gt;"",LOOKUP(AN64,Likelihoods!$A$7:$A$107,Likelihoods!H$7:H$107),"")</f>
        <v/>
      </c>
      <c r="AP64" s="264" t="str">
        <f>IF(AND(COUNTBLANK($B64:$E64)=3,COUNTBLANK($F64:$H64)=2,COUNTBLANK($I64:$J64)=1,COUNTBLANK($K64:$L64)=1,COUNTBLANK($M64:$N64)=1,COUNTBLANK($O64:$P64)=1,COUNTBLANK($Q64:$R64)=1,COUNTBLANK($S64:$T64)=1,COUNTBLANK($U64:$V64)=1,COUNTBLANK($W64:$AA64)=4),IF(Data!$B64&lt;&gt;"",Scoring!$K$7)+IF(Data!$C64&lt;&gt;"",Scoring!$K$8)+IF(Data!$D64&lt;&gt;"",Scoring!$K$9)+IF(Data!$E64&lt;&gt;"",Scoring!$K$10)+IF(Data!$F64&lt;&gt;"",Scoring!$K$11)+IF(Data!$G64&lt;&gt;"",Scoring!$K$12)+IF(Data!$H64&lt;&gt;"",Scoring!$K$13)+IF(Data!$I64&lt;&gt;"",Scoring!$K$14)+IF(Data!$J64&lt;&gt;"",Scoring!$K$15)+IF(Data!$K64&lt;&gt;"",Scoring!$K$16)+IF(Data!$L64&lt;&gt;"",Scoring!$K$17)+IF(Data!$M64&lt;&gt;"",Scoring!$K$18)+IF(Data!$N64&lt;&gt;"",Scoring!$K$19)+IF(Data!$O64&lt;&gt;"",Scoring!$K$20)+IF(Data!$P64&lt;&gt;"",Scoring!$K$21)+IF(Data!$Q64&lt;&gt;"",Scoring!$K$22)+IF(Data!$R64&lt;&gt;"",Scoring!$K$23)+IF(Data!$S64&lt;&gt;"",Scoring!$K$24)+IF(Data!AH64&lt;&gt;"",Scoring!$K$25)+IF(Data!$U64&lt;&gt;"",Scoring!$K$26)+IF(Data!$V64&lt;&gt;"",Scoring!$K$27)+IF(Data!$W64&lt;&gt;"",Scoring!$K$28)+IF(Data!$X64&lt;&gt;"",Scoring!$K$29)+IF(Data!$Y64&lt;&gt;"",Scoring!$K$30)+IF(Data!$Z64&lt;&gt;"",Scoring!$K$31)+IF(Data!$AA64&lt;&gt;"",Scoring!$K$32),"")</f>
        <v/>
      </c>
      <c r="AQ64" s="107" t="str">
        <f>IF(AP64&lt;&gt;"",LOOKUP(AP64,Likelihoods!$A$7:$A$107,Likelihoods!I$7:I$107),"")</f>
        <v/>
      </c>
      <c r="AR64" s="281" t="str">
        <f>IF(AND(COUNTBLANK($B64:$E64)=3,COUNTBLANK($F64:$H64)=2,COUNTBLANK($I64:$J64)=1,COUNTBLANK($K64:$L64)=1,COUNTBLANK($M64:$N64)=1,COUNTBLANK($O64:$P64)=1,COUNTBLANK($Q64:$R64)=1,COUNTBLANK($S64:$T64)=1,COUNTBLANK($U64:$V64)=1,COUNTBLANK($W64:$AA64)=4),IF(Data!$B64&lt;&gt;"",Scoring!$L$7)+IF(Data!$C64&lt;&gt;"",Scoring!$L$8)+IF(Data!$D64&lt;&gt;"",Scoring!$L$9)+IF(Data!$E64&lt;&gt;"",Scoring!$L$10)+IF(Data!$F64&lt;&gt;"",Scoring!$L$11)+IF(Data!$G64&lt;&gt;"",Scoring!$L$12)+IF(Data!$H64&lt;&gt;"",Scoring!$L$13)+IF(Data!$I64&lt;&gt;"",Scoring!$L$14)+IF(Data!$J64&lt;&gt;"",Scoring!$L$15)+IF(Data!$K64&lt;&gt;"",Scoring!$L$16)+IF(Data!$L64&lt;&gt;"",Scoring!$L$17)+IF(Data!$M64&lt;&gt;"",Scoring!$L$18)+IF(Data!$N64&lt;&gt;"",Scoring!$L$19)+IF(Data!$O64&lt;&gt;"",Scoring!$L$20)+IF(Data!$P64&lt;&gt;"",Scoring!$L$21)+IF(Data!$Q64&lt;&gt;"",Scoring!$L$22)+IF(Data!$R64&lt;&gt;"",Scoring!$L$23)+IF(Data!$S64&lt;&gt;"",Scoring!$L$24)+IF(Data!AJ64&lt;&gt;"",Scoring!$L$25)+IF(Data!$U64&lt;&gt;"",Scoring!$L$26)+IF(Data!$V64&lt;&gt;"",Scoring!$L$27)+IF(Data!$W64&lt;&gt;"",Scoring!$L$28)+IF(Data!$X64&lt;&gt;"",Scoring!$L$29)+IF(Data!$Y64&lt;&gt;"",Scoring!$L$30)+IF(Data!$Z64&lt;&gt;"",Scoring!$L$31)+IF(Data!$AA64&lt;&gt;"",Scoring!$L$32),"")</f>
        <v/>
      </c>
      <c r="AS64" s="105" t="str">
        <f>IF(AR64&lt;&gt;"",LOOKUP(AR64,Likelihoods!$A$7:$A$107,Likelihoods!J$7:J$107),"")</f>
        <v/>
      </c>
      <c r="AT64" s="108" t="str">
        <f>IF(AND(COUNTBLANK($B64:$E64)=3,COUNTBLANK($F64:$H64)=2,COUNTBLANK($I64:$J64)=1,COUNTBLANK($K64:$L64)=1,COUNTBLANK($M64:$N64)=1,COUNTBLANK($O64:$P64)=1,COUNTBLANK($Q64:$R64)=1,COUNTBLANK($S64:$T64)=1,COUNTBLANK($U64:$V64)=1,COUNTBLANK($W64:$AA64)=4),IF(Data!$B64&lt;&gt;"",Scoring!$M$7)+IF(Data!$C64&lt;&gt;"",Scoring!$M$8)+IF(Data!$D64&lt;&gt;"",Scoring!$M$9)+IF(Data!$E64&lt;&gt;"",Scoring!$M$10)+IF(Data!$F64&lt;&gt;"",Scoring!$M$11)+IF(Data!$G64&lt;&gt;"",Scoring!$M$12)+IF(Data!$H64&lt;&gt;"",Scoring!$M$13)+IF(Data!$I64&lt;&gt;"",Scoring!$M$14)+IF(Data!$J64&lt;&gt;"",Scoring!$M$15)+IF(Data!$K64&lt;&gt;"",Scoring!$M$16)+IF(Data!$L64&lt;&gt;"",Scoring!$M$17)+IF(Data!$M64&lt;&gt;"",Scoring!$M$18)+IF(Data!$N64&lt;&gt;"",Scoring!$M$19)+IF(Data!$O64&lt;&gt;"",Scoring!$M$20)+IF(Data!$P64&lt;&gt;"",Scoring!$M$21)+IF(Data!$Q64&lt;&gt;"",Scoring!$M$22)+IF(Data!$R64&lt;&gt;"",Scoring!$M$23)+IF(Data!$S64&lt;&gt;"",Scoring!$M$24)+IF(Data!T64&lt;&gt;"",Scoring!$M$25)+IF(Data!$U64&lt;&gt;"",Scoring!$M$26)+IF(Data!$V64&lt;&gt;"",Scoring!$M$27)+IF(Data!$W64&lt;&gt;"",Scoring!$M$28)+IF(Data!$X64&lt;&gt;"",Scoring!$M$29)+IF(Data!$Y64&lt;&gt;"",Scoring!$M$30)+IF(Data!$Z64&lt;&gt;"",Scoring!$M$31)+IF(Data!$AA64&lt;&gt;"",Scoring!$M$32),"")</f>
        <v/>
      </c>
      <c r="AU64" s="105" t="str">
        <f>IF(AT64&lt;&gt;"",LOOKUP(AT64,Likelihoods!$A$7:$A$107,Likelihoods!K$7:K$107),"")</f>
        <v/>
      </c>
      <c r="AV64" s="108" t="str">
        <f>IF(AND(COUNTBLANK($B64:$E64)=3,COUNTBLANK($F64:$H64)=2,COUNTBLANK($I64:$J64)=1,COUNTBLANK($K64:$L64)=1,COUNTBLANK($M64:$N64)=1,COUNTBLANK($O64:$P64)=1,COUNTBLANK($Q64:$R64)=1,COUNTBLANK($S64:$T64)=1,COUNTBLANK($U64:$V64)=1,COUNTBLANK($W64:$AA64)=4),IF(Data!$B64&lt;&gt;"",Scoring!$N$7)+IF(Data!$C64&lt;&gt;"",Scoring!$N$8)+IF(Data!$D64&lt;&gt;"",Scoring!$N$9)+IF(Data!$E64&lt;&gt;"",Scoring!$N$10)+IF(Data!$F64&lt;&gt;"",Scoring!$N$11)+IF(Data!$G64&lt;&gt;"",Scoring!$N$12)+IF(Data!$H64&lt;&gt;"",Scoring!$N$13)+IF(Data!$I64&lt;&gt;"",Scoring!$N$14)+IF(Data!$J64&lt;&gt;"",Scoring!$N$15)+IF(Data!$K64&lt;&gt;"",Scoring!$N$16)+IF(Data!$L64&lt;&gt;"",Scoring!$N$17)+IF(Data!$M64&lt;&gt;"",Scoring!$N$18)+IF(Data!$N64&lt;&gt;"",Scoring!$N$19)+IF(Data!$O64&lt;&gt;"",Scoring!$N$20)+IF(Data!$P64&lt;&gt;"",Scoring!$N$21)+IF(Data!$Q64&lt;&gt;"",Scoring!$N$22)+IF(Data!$R64&lt;&gt;"",Scoring!$N$23)+IF(Data!$S64&lt;&gt;"",Scoring!$N$24)+IF(Data!T64&lt;&gt;"",Scoring!$N$25)+IF(Data!$U64&lt;&gt;"",Scoring!$N$26)+IF(Data!$V64&lt;&gt;"",Scoring!$N$27)+IF(Data!$W64&lt;&gt;"",Scoring!$N$28)+IF(Data!$X64&lt;&gt;"",Scoring!$N$29)+IF(Data!$Y64&lt;&gt;"",Scoring!$N$30)+IF(Data!$Z64&lt;&gt;"",Scoring!$N$31)+IF(Data!$AA64&lt;&gt;"",Scoring!$N$32),"")</f>
        <v/>
      </c>
      <c r="AW64" s="106" t="str">
        <f>IF(AV64&lt;&gt;"",LOOKUP(AV64,Likelihoods!$A$7:$A$107,Likelihoods!L$7:L$107),"")</f>
        <v/>
      </c>
      <c r="AX64" s="104" t="str">
        <f>IF(AND(COUNTBLANK($B64:$E64)=3,COUNTBLANK($F64:$H64)=2,COUNTBLANK($I64:$J64)=1,COUNTBLANK($K64:$L64)=1,COUNTBLANK($M64:$N64)=1,COUNTBLANK($O64:$P64)=1,COUNTBLANK($Q64:$R64)=1,COUNTBLANK($S64:$T64)=1,COUNTBLANK($U64:$V64)=1,COUNTBLANK($W64:$AA64)=4),IF(Data!$B64&lt;&gt;"",Scoring!$O$7)+IF(Data!$C64&lt;&gt;"",Scoring!$O$8)+IF(Data!$D64&lt;&gt;"",Scoring!$O$9)+IF(Data!$E64&lt;&gt;"",Scoring!$O$10)+IF(Data!$F64&lt;&gt;"",Scoring!$O$11)+IF(Data!$G64&lt;&gt;"",Scoring!$O$12)+IF(Data!$H64&lt;&gt;"",Scoring!$O$13)+IF(Data!$I64&lt;&gt;"",Scoring!$O$14)+IF(Data!$J64&lt;&gt;"",Scoring!$O$15)+IF(Data!$K64&lt;&gt;"",Scoring!$O$16)+IF(Data!$L64&lt;&gt;"",Scoring!$O$17)+IF(Data!$M64&lt;&gt;"",Scoring!$O$18)+IF(Data!$N64&lt;&gt;"",Scoring!$O$19)+IF(Data!$O64&lt;&gt;"",Scoring!$O$20)+IF(Data!$P64&lt;&gt;"",Scoring!$O$21)+IF(Data!$Q64&lt;&gt;"",Scoring!$O$22)+IF(Data!$R64&lt;&gt;"",Scoring!$O$23)+IF(Data!$S64&lt;&gt;"",Scoring!$O$24)+IF(Data!T64&lt;&gt;"",Scoring!$O$25)+IF(Data!$U64&lt;&gt;"",Scoring!$O$26)+IF(Data!$V64&lt;&gt;"",Scoring!$O$27)+IF(Data!$W64&lt;&gt;"",Scoring!$O$28)+IF(Data!$X64&lt;&gt;"",Scoring!$O$29)+IF(Data!$Y64&lt;&gt;"",Scoring!$O$30)+IF(Data!$Z64&lt;&gt;"",Scoring!$O$31)+IF(Data!$AA64&lt;&gt;"",Scoring!$O$32),"")</f>
        <v/>
      </c>
      <c r="AY64" s="107" t="str">
        <f>IF(AX64&lt;&gt;"",LOOKUP(AX64,Likelihoods!$A$7:$A$107,Likelihoods!M$7:M$107),"")</f>
        <v/>
      </c>
      <c r="AZ64" s="108" t="str">
        <f>IF(AND(COUNTBLANK($B64:$E64)=3,COUNTBLANK($F64:$H64)=2,COUNTBLANK($I64:$J64)=1,COUNTBLANK($K64:$L64)=1,COUNTBLANK($M64:$N64)=1,COUNTBLANK($O64:$P64)=1,COUNTBLANK($Q64:$R64)=1,COUNTBLANK($S64:$T64)=1,COUNTBLANK($U64:$V64)=1,COUNTBLANK($W64:$AA64)=4),IF(Data!$B64&lt;&gt;"",Scoring!$P$7)+IF(Data!$C64&lt;&gt;"",Scoring!$P$8)+IF(Data!$D64&lt;&gt;"",Scoring!$P$9)+IF(Data!$E64&lt;&gt;"",Scoring!$P$10)+IF(Data!$F64&lt;&gt;"",Scoring!$P$11)+IF(Data!$G64&lt;&gt;"",Scoring!$P$12)+IF(Data!$H64&lt;&gt;"",Scoring!$P$13)+IF(Data!$I64&lt;&gt;"",Scoring!$P$14)+IF(Data!$J64&lt;&gt;"",Scoring!$P$15)+IF(Data!$K64&lt;&gt;"",Scoring!$P$16)+IF(Data!$L64&lt;&gt;"",Scoring!$P$17)+IF(Data!$M64&lt;&gt;"",Scoring!$P$18)+IF(Data!$N64&lt;&gt;"",Scoring!$P$19)+IF(Data!$O64&lt;&gt;"",Scoring!$P$20)+IF(Data!$P64&lt;&gt;"",Scoring!$P$21)+IF(Data!$Q64&lt;&gt;"",Scoring!$P$22)+IF(Data!$R64&lt;&gt;"",Scoring!$P$23)+IF(Data!$S64&lt;&gt;"",Scoring!$P$24)+IF(Data!T64&lt;&gt;"",Scoring!$P$25)+IF(Data!$U64&lt;&gt;"",Scoring!$P$26)+IF(Data!$V64&lt;&gt;"",Scoring!$P$27)+IF(Data!$W64&lt;&gt;"",Scoring!$P$28)+IF(Data!$X64&lt;&gt;"",Scoring!$P$29)+IF(Data!$Y64&lt;&gt;"",Scoring!$P$30)+IF(Data!$Z64&lt;&gt;"",Scoring!$P$31)+IF(Data!$AA64&lt;&gt;"",Scoring!$P$32),"")</f>
        <v/>
      </c>
      <c r="BA64" s="105" t="str">
        <f>IF(AZ64&lt;&gt;"",LOOKUP(AZ64,Likelihoods!$A$7:$A$107,Likelihoods!N$7:N$107),"")</f>
        <v/>
      </c>
      <c r="BB64" s="102" t="str">
        <f>IF(AND(COUNTBLANK($B64:$E64)=3,COUNTBLANK($F64:$H64)=2,COUNTBLANK($I64:$J64)=1,COUNTBLANK($K64:$L64)=1,COUNTBLANK($M64:$N64)=1,COUNTBLANK($O64:$P64)=1,COUNTBLANK($Q64:$R64)=1,COUNTBLANK($S64:$T64)=1,COUNTBLANK($U64:$V64)=1,COUNTBLANK($W64:$AA64)=4),IF(Data!$B64&lt;&gt;"",Scoring!$Q$7)+IF(Data!$C64&lt;&gt;"",Scoring!$Q$8)+IF(Data!$D64&lt;&gt;"",Scoring!$Q$9)+IF(Data!$E64&lt;&gt;"",Scoring!$Q$10)+IF(Data!$F64&lt;&gt;"",Scoring!$Q$11)+IF(Data!$G64&lt;&gt;"",Scoring!$Q$12)+IF(Data!$H64&lt;&gt;"",Scoring!$Q$13)+IF(Data!$I64&lt;&gt;"",Scoring!$Q$14)+IF(Data!$J64&lt;&gt;"",Scoring!$Q$15)+IF(Data!$K64&lt;&gt;"",Scoring!$Q$16)+IF(Data!$L64&lt;&gt;"",Scoring!$Q$17)+IF(Data!$M64&lt;&gt;"",Scoring!$Q$18)+IF(Data!$N64&lt;&gt;"",Scoring!$Q$19)+IF(Data!$O64&lt;&gt;"",Scoring!$Q$20)+IF(Data!$P64&lt;&gt;"",Scoring!$Q$21)+IF(Data!$Q64&lt;&gt;"",Scoring!$Q$22)+IF(Data!$R64&lt;&gt;"",Scoring!$Q$23)+IF(Data!$S64&lt;&gt;"",Scoring!$Q$24)+IF(Data!T64&lt;&gt;"",Scoring!$Q$25)+IF(Data!$U64&lt;&gt;"",Scoring!$Q$26)+IF(Data!$V64&lt;&gt;"",Scoring!$Q$27)+IF(Data!$W64&lt;&gt;"",Scoring!$Q$28)+IF(Data!$X64&lt;&gt;"",Scoring!$Q$29)+IF(Data!$Y64&lt;&gt;"",Scoring!$Q$30)+IF(Data!$Z64&lt;&gt;"",Scoring!$Q$31)+IF(Data!$AA64&lt;&gt;"",Scoring!$Q$32),"")</f>
        <v/>
      </c>
      <c r="BC64" s="107" t="str">
        <f>IF(BB64&lt;&gt;"",LOOKUP(BB64,Likelihoods!$A$7:$A$107,Likelihoods!O$7:O$107),"")</f>
        <v/>
      </c>
      <c r="BD64" s="104" t="str">
        <f>IF(AND(COUNTBLANK($B64:$E64)=3,COUNTBLANK($F64:$H64)=2,COUNTBLANK($I64:$J64)=1,COUNTBLANK($K64:$L64)=1,COUNTBLANK($M64:$N64)=1,COUNTBLANK($O64:$P64)=1,COUNTBLANK($Q64:$R64)=1,COUNTBLANK($S64:$T64)=1,COUNTBLANK($U64:$V64)=1,COUNTBLANK($W64:$AA64)=4),IF(Data!$B64&lt;&gt;"",Scoring!$R$7)+IF(Data!$C64&lt;&gt;"",Scoring!$R$8)+IF(Data!$D64&lt;&gt;"",Scoring!$R$9)+IF(Data!$E64&lt;&gt;"",Scoring!$R$10)+IF(Data!$F64&lt;&gt;"",Scoring!$R$11)+IF(Data!$G64&lt;&gt;"",Scoring!$R$12)+IF(Data!$H64&lt;&gt;"",Scoring!$R$13)+IF(Data!$I64&lt;&gt;"",Scoring!$R$14)+IF(Data!$J64&lt;&gt;"",Scoring!$R$15)+IF(Data!$K64&lt;&gt;"",Scoring!$R$16)+IF(Data!$L64&lt;&gt;"",Scoring!$R$17)+IF(Data!$M64&lt;&gt;"",Scoring!$R$18)+IF(Data!$N64&lt;&gt;"",Scoring!$R$19)+IF(Data!$O64&lt;&gt;"",Scoring!$R$20)+IF(Data!$P64&lt;&gt;"",Scoring!$R$21)+IF(Data!$Q64&lt;&gt;"",Scoring!$R$22)+IF(Data!$R64&lt;&gt;"",Scoring!$R$23)+IF(Data!$S64&lt;&gt;"",Scoring!$R$24)+IF(Data!T64&lt;&gt;"",Scoring!$R$25)+IF(Data!$U64&lt;&gt;"",Scoring!$R$26)+IF(Data!$V64&lt;&gt;"",Scoring!$R$27)+IF(Data!$W64&lt;&gt;"",Scoring!$R$28)+IF(Data!$X64&lt;&gt;"",Scoring!$R$29)+IF(Data!$Y64&lt;&gt;"",Scoring!$R$30)+IF(Data!$Z64&lt;&gt;"",Scoring!$R$31)+IF(Data!$AA64&lt;&gt;"",Scoring!$R$32),"")</f>
        <v/>
      </c>
      <c r="BE64" s="105" t="str">
        <f>IF(BD64&lt;&gt;"",LOOKUP(BD64,Likelihoods!$A$7:$A$107,Likelihoods!P$7:P$107),"")</f>
        <v/>
      </c>
      <c r="BF64" s="102" t="str">
        <f>IF(AND(COUNTBLANK($B64:$E64)=3,COUNTBLANK($F64:$H64)=2,COUNTBLANK($I64:$J64)=1,COUNTBLANK($K64:$L64)=1,COUNTBLANK($M64:$N64)=1,COUNTBLANK($O64:$P64)=1,COUNTBLANK($Q64:$R64)=1,COUNTBLANK($S64:$T64)=1,COUNTBLANK($U64:$V64)=1,COUNTBLANK($W64:$AA64)=4),IF(Data!$B64&lt;&gt;"",Scoring!$S$7)+IF(Data!$C64&lt;&gt;"",Scoring!$S$8)+IF(Data!$D64&lt;&gt;"",Scoring!$S$9)+IF(Data!$E64&lt;&gt;"",Scoring!$S$10)+IF(Data!$F64&lt;&gt;"",Scoring!$S$11)+IF(Data!$G64&lt;&gt;"",Scoring!$S$12)+IF(Data!$H64&lt;&gt;"",Scoring!$S$13)+IF(Data!$I64&lt;&gt;"",Scoring!$S$14)+IF(Data!$J64&lt;&gt;"",Scoring!$S$15)+IF(Data!$K64&lt;&gt;"",Scoring!$S$16)+IF(Data!$L64&lt;&gt;"",Scoring!$S$17)+IF(Data!$M64&lt;&gt;"",Scoring!$S$18)+IF(Data!$N64&lt;&gt;"",Scoring!$S$19)+IF(Data!$O64&lt;&gt;"",Scoring!$S$20)+IF(Data!$P64&lt;&gt;"",Scoring!$S$21)+IF(Data!$Q64&lt;&gt;"",Scoring!$S$22)+IF(Data!$R64&lt;&gt;"",Scoring!$S$23)+IF(Data!$S64&lt;&gt;"",Scoring!$S$24)+IF(Data!T64&lt;&gt;"",Scoring!$S$25)+IF(Data!$U64&lt;&gt;"",Scoring!$S$26)+IF(Data!$V64&lt;&gt;"",Scoring!$S$27)+IF(Data!$W64&lt;&gt;"",Scoring!$S$28)+IF(Data!$X64&lt;&gt;"",Scoring!$S$29)+IF(Data!$Y64&lt;&gt;"",Scoring!$S$30)+IF(Data!$Z64&lt;&gt;"",Scoring!$S$31)+IF(Data!$AA64&lt;&gt;"",Scoring!$S$32),"")</f>
        <v/>
      </c>
      <c r="BG64" s="107" t="str">
        <f>IF(BF64&lt;&gt;"",LOOKUP(BF64,Likelihoods!$A$7:$A$107,Likelihoods!Q$7:Q$107),"")</f>
        <v/>
      </c>
      <c r="BH64" s="108" t="str">
        <f>IF(AND(COUNTBLANK($B64:$E64)=3,COUNTBLANK($F64:$H64)=2,COUNTBLANK($I64:$J64)=1,COUNTBLANK($K64:$L64)=1,COUNTBLANK($M64:$N64)=1,COUNTBLANK($O64:$P64)=1,COUNTBLANK($Q64:$R64)=1,COUNTBLANK($S64:$T64)=1,COUNTBLANK($U64:$V64)=1,COUNTBLANK($W64:$AA64)=4),IF(Data!$B64&lt;&gt;"",Scoring!$T$7)+IF(Data!$C64&lt;&gt;"",Scoring!$T$8)+IF(Data!$D64&lt;&gt;"",Scoring!$T$9)+IF(Data!$E64&lt;&gt;"",Scoring!$T$10)+IF(Data!$F64&lt;&gt;"",Scoring!$T$11)+IF(Data!$G64&lt;&gt;"",Scoring!$T$12)+IF(Data!$H64&lt;&gt;"",Scoring!$T$13)+IF(Data!$I64&lt;&gt;"",Scoring!$T$14)+IF(Data!$J64&lt;&gt;"",Scoring!$T$15)+IF(Data!$K64&lt;&gt;"",Scoring!$T$16)+IF(Data!$L64&lt;&gt;"",Scoring!$T$17)+IF(Data!$M64&lt;&gt;"",Scoring!$T$18)+IF(Data!$N64&lt;&gt;"",Scoring!$T$19)+IF(Data!$O64&lt;&gt;"",Scoring!$T$20)+IF(Data!$P64&lt;&gt;"",Scoring!$T$21)+IF(Data!$Q64&lt;&gt;"",Scoring!$T$22)+IF(Data!$R64&lt;&gt;"",Scoring!$T$23)+IF(Data!$S64&lt;&gt;"",Scoring!$T$24)+IF(Data!T64&lt;&gt;"",Scoring!$T$25)+IF(Data!$U64&lt;&gt;"",Scoring!$T$26)+IF(Data!$V64&lt;&gt;"",Scoring!$T$27)+IF(Data!$W64&lt;&gt;"",Scoring!$T$28)+IF(Data!$X64&lt;&gt;"",Scoring!$T$29)+IF(Data!$Y64&lt;&gt;"",Scoring!$T$30)+IF(Data!$Z64&lt;&gt;"",Scoring!$T$31)+IF(Data!$AA64&lt;&gt;"",Scoring!$T$32),"")</f>
        <v/>
      </c>
      <c r="BI64" s="105" t="str">
        <f>IF(BH64&lt;&gt;"",LOOKUP(BH64,Likelihoods!$A$7:$A$107,Likelihoods!R$7:R$107),"")</f>
        <v/>
      </c>
      <c r="BJ64" s="108" t="str">
        <f>IF(AND(COUNTBLANK($B64:$E64)=3,COUNTBLANK($F64:$H64)=2,COUNTBLANK($I64:$J64)=1,COUNTBLANK($K64:$L64)=1,COUNTBLANK($M64:$N64)=1,COUNTBLANK($O64:$P64)=1,COUNTBLANK($Q64:$R64)=1,COUNTBLANK($S64:$T64)=1,COUNTBLANK($U64:$V64)=1,COUNTBLANK($W64:$AA64)=4),IF(Data!$B64&lt;&gt;"",Scoring!$U$7)+IF(Data!$C64&lt;&gt;"",Scoring!$U$8)+IF(Data!$D64&lt;&gt;"",Scoring!$U$9)+IF(Data!$E64&lt;&gt;"",Scoring!$U$10)+IF(Data!$F64&lt;&gt;"",Scoring!$U$11)+IF(Data!$G64&lt;&gt;"",Scoring!$U$12)+IF(Data!$H64&lt;&gt;"",Scoring!$U$13)+IF(Data!$I64&lt;&gt;"",Scoring!$U$14)+IF(Data!$J64&lt;&gt;"",Scoring!$U$15)+IF(Data!$K64&lt;&gt;"",Scoring!$U$16)+IF(Data!$L64&lt;&gt;"",Scoring!$U$17)+IF(Data!$M64&lt;&gt;"",Scoring!$U$18)+IF(Data!$N64&lt;&gt;"",Scoring!$U$19)+IF(Data!$O64&lt;&gt;"",Scoring!$U$20)+IF(Data!$P64&lt;&gt;"",Scoring!$U$21)+IF(Data!$Q64&lt;&gt;"",Scoring!$U$22)+IF(Data!$R64&lt;&gt;"",Scoring!$U$23)+IF(Data!$S64&lt;&gt;"",Scoring!$U$24)+IF(Data!T64&lt;&gt;"",Scoring!$U$25)+IF(Data!$U64&lt;&gt;"",Scoring!$U$26)+IF(Data!$V64&lt;&gt;"",Scoring!$U$27)+IF(Data!$W64&lt;&gt;"",Scoring!$U$28)+IF(Data!$X64&lt;&gt;"",Scoring!$U$29)+IF(Data!$Y64&lt;&gt;"",Scoring!$U$30)+IF(Data!$Z64&lt;&gt;"",Scoring!$U$31)+IF(Data!$AA64&lt;&gt;"",Scoring!$U$32),"")</f>
        <v/>
      </c>
      <c r="BK64" s="106" t="str">
        <f>IF(BJ64&lt;&gt;"",LOOKUP(BJ64,Likelihoods!$A$7:$A$107,Likelihoods!S$7:S$107),"")</f>
        <v/>
      </c>
      <c r="BL64" s="8"/>
      <c r="BM64" s="8"/>
      <c r="BN64" s="8"/>
      <c r="BO64" s="8"/>
      <c r="BP64" s="8"/>
      <c r="BQ64" s="8"/>
      <c r="BR64" s="8"/>
      <c r="BS64" s="8"/>
      <c r="BT64" s="8"/>
      <c r="BU64" s="8"/>
      <c r="BV64" s="8"/>
      <c r="BW64" s="8"/>
      <c r="BX64" s="8"/>
      <c r="BY64" s="8"/>
    </row>
    <row r="65" spans="1:77" ht="14.25" x14ac:dyDescent="0.2">
      <c r="A65" s="68"/>
      <c r="B65" s="101"/>
      <c r="C65" s="102"/>
      <c r="D65" s="102"/>
      <c r="E65" s="102"/>
      <c r="F65" s="101"/>
      <c r="G65" s="102"/>
      <c r="H65" s="103"/>
      <c r="I65" s="102"/>
      <c r="J65" s="102"/>
      <c r="K65" s="101"/>
      <c r="L65" s="103"/>
      <c r="M65" s="102"/>
      <c r="N65" s="103"/>
      <c r="O65" s="101"/>
      <c r="P65" s="103"/>
      <c r="Q65" s="102"/>
      <c r="R65" s="102"/>
      <c r="S65" s="101"/>
      <c r="T65" s="103"/>
      <c r="U65" s="101"/>
      <c r="V65" s="103"/>
      <c r="W65" s="102"/>
      <c r="X65" s="102"/>
      <c r="Y65" s="102"/>
      <c r="Z65" s="102"/>
      <c r="AA65" s="102"/>
      <c r="AB65" s="104" t="str">
        <f>IF(AND(COUNTBLANK($B65:$E65)=3,COUNTBLANK($F65:$H65)=2,COUNTBLANK($I65:$J65)=1,COUNTBLANK($K65:$L65)=1,COUNTBLANK($M65:$N65)=1,COUNTBLANK($O65:$P65)=1,COUNTBLANK($Q65:$R65)=1,COUNTBLANK($S65:$T65)=1,COUNTBLANK($U65:$V65)=1,COUNTBLANK($W65:$AA65)=4),IF(Data!$B65&lt;&gt;"",Scoring!$D$7)+IF(Data!$C65&lt;&gt;"",Scoring!$D$8)+IF(Data!$D65&lt;&gt;"",Scoring!$D$9)+IF(Data!$E65&lt;&gt;"",Scoring!$D$10)+IF(Data!$F65&lt;&gt;"",Scoring!$D$11)+IF(Data!$G65&lt;&gt;"",Scoring!$D$12)+IF(Data!$H65&lt;&gt;"",Scoring!$D$13)+IF(Data!$I65&lt;&gt;"",Scoring!$D$14)+IF(Data!$J65&lt;&gt;"",Scoring!$D$15)+IF(Data!$K65&lt;&gt;"",Scoring!$D$16)+IF(Data!$L65&lt;&gt;"",Scoring!$D$17)+IF(Data!$M65&lt;&gt;"",Scoring!$D$18)+IF(Data!$N65&lt;&gt;"",Scoring!$D$19)+IF(Data!$O65&lt;&gt;"",Scoring!$D$20)+IF(Data!$P65&lt;&gt;"",Scoring!$D$21)+IF(Data!$Q65&lt;&gt;"",Scoring!$D$22)+IF(Data!$R65&lt;&gt;"",Scoring!$D$23)+IF(Data!$S65&lt;&gt;"",Scoring!$D$24)+IF(Data!T65&lt;&gt;"",Scoring!$D$25)+IF(Data!$U65&lt;&gt;"",Scoring!$D$26)+IF(Data!$V65&lt;&gt;"",Scoring!$D$27)+IF(Data!$W65&lt;&gt;"",Scoring!$D$28)+IF(Data!$X65&lt;&gt;"",Scoring!$D$29)+IF(Data!$Y65&lt;&gt;"",Scoring!$D$30)+IF(Data!$Z65&lt;&gt;"",Scoring!$D$31)+IF(Data!$AA65&lt;&gt;"",Scoring!$D$32),"")</f>
        <v/>
      </c>
      <c r="AC65" s="105" t="str">
        <f>IF(AB65&lt;&gt;"",LOOKUP(AB65,Likelihoods!$A$7:$A$107,Likelihoods!B$7:B$107),"")</f>
        <v/>
      </c>
      <c r="AD65" s="264" t="str">
        <f>IF(AND(COUNTBLANK($B65:$E65)=3,COUNTBLANK($F65:$H65)=2,COUNTBLANK($I65:$J65)=1,COUNTBLANK($K65:$L65)=1,COUNTBLANK($M65:$N65)=1,COUNTBLANK($O65:$P65)=1,COUNTBLANK($Q65:$R65)=1,COUNTBLANK($S65:$T65)=1,COUNTBLANK($U65:$V65)=1,COUNTBLANK($W65:$AA65)=4),IF(Data!$B65&lt;&gt;"",Scoring!$E$7)+IF(Data!$C65&lt;&gt;"",Scoring!$E$8)+IF(Data!$D65&lt;&gt;"",Scoring!$E$9)+IF(Data!$E65&lt;&gt;"",Scoring!$E$10)+IF(Data!$F65&lt;&gt;"",Scoring!$E$11)+IF(Data!$G65&lt;&gt;"",Scoring!$E$12)+IF(Data!$H65&lt;&gt;"",Scoring!$E$13)+IF(Data!$I65&lt;&gt;"",Scoring!$E$14)+IF(Data!$J65&lt;&gt;"",Scoring!$E$15)+IF(Data!$K65&lt;&gt;"",Scoring!$E$16)+IF(Data!$L65&lt;&gt;"",Scoring!$E$17)+IF(Data!$M65&lt;&gt;"",Scoring!$E$18)+IF(Data!$N65&lt;&gt;"",Scoring!$E$19)+IF(Data!$O65&lt;&gt;"",Scoring!$E$20)+IF(Data!$P65&lt;&gt;"",Scoring!$E$21)+IF(Data!$Q65&lt;&gt;"",Scoring!$E$22)+IF(Data!$R65&lt;&gt;"",Scoring!$E$23)+IF(Data!$S65&lt;&gt;"",Scoring!$E$24)+IF(Data!V65&lt;&gt;"",Scoring!$E$25)+IF(Data!$U65&lt;&gt;"",Scoring!$E$26)+IF(Data!$V65&lt;&gt;"",Scoring!$E$27)+IF(Data!$W65&lt;&gt;"",Scoring!$E$28)+IF(Data!$X65&lt;&gt;"",Scoring!$E$29)+IF(Data!$Y65&lt;&gt;"",Scoring!$E$30)+IF(Data!$Z65&lt;&gt;"",Scoring!$E$31)+IF(Data!$AA65&lt;&gt;"",Scoring!$E$32),"")</f>
        <v/>
      </c>
      <c r="AE65" s="107" t="str">
        <f>IF(AD65&lt;&gt;"",LOOKUP(AD65,Likelihoods!$A$7:$A$107,Likelihoods!C$7:C$107),"")</f>
        <v/>
      </c>
      <c r="AF65" s="108" t="str">
        <f>IF(AND(COUNTBLANK($B65:$E65)=3,COUNTBLANK($F65:$H65)=2,COUNTBLANK($I65:$J65)=1,COUNTBLANK($K65:$L65)=1,COUNTBLANK($M65:$N65)=1,COUNTBLANK($O65:$P65)=1,COUNTBLANK($Q65:$R65)=1,COUNTBLANK($S65:$T65)=1,COUNTBLANK($U65:$V65)=1,COUNTBLANK($W65:$AA65)=4),IF(Data!$B65&lt;&gt;"",Scoring!$F$7)+IF(Data!$C65&lt;&gt;"",Scoring!$F$8)+IF(Data!$D65&lt;&gt;"",Scoring!$F$9)+IF(Data!$E65&lt;&gt;"",Scoring!$F$10)+IF(Data!$F65&lt;&gt;"",Scoring!$F$11)+IF(Data!$G65&lt;&gt;"",Scoring!$F$12)+IF(Data!$H65&lt;&gt;"",Scoring!$F$13)+IF(Data!$I65&lt;&gt;"",Scoring!$F$14)+IF(Data!$J65&lt;&gt;"",Scoring!$F$15)+IF(Data!$K65&lt;&gt;"",Scoring!$F$16)+IF(Data!$L65&lt;&gt;"",Scoring!$F$17)+IF(Data!$M65&lt;&gt;"",Scoring!$F$18)+IF(Data!$N65&lt;&gt;"",Scoring!$F$19)+IF(Data!$O65&lt;&gt;"",Scoring!$F$20)+IF(Data!$P65&lt;&gt;"",Scoring!$F$21)+IF(Data!$Q65&lt;&gt;"",Scoring!$F$22)+IF(Data!$R65&lt;&gt;"",Scoring!$F$23)+IF(Data!$S65&lt;&gt;"",Scoring!$F$24)+IF(Data!T65&lt;&gt;"",Scoring!$F$25)+IF(Data!$U65&lt;&gt;"",Scoring!$F$26)+IF(Data!$V65&lt;&gt;"",Scoring!$F$27)+IF(Data!$W65&lt;&gt;"",Scoring!$F$28)+IF(Data!$X65&lt;&gt;"",Scoring!$F$29)+IF(Data!$Y65&lt;&gt;"",Scoring!$F$30)+IF(Data!$Z65&lt;&gt;"",Scoring!$F$31)+IF(Data!$AA65&lt;&gt;"",Scoring!$F$32),"")</f>
        <v/>
      </c>
      <c r="AG65" s="105" t="str">
        <f>IF(AF65&lt;&gt;"",LOOKUP(AF65,Likelihoods!$A$7:$A$107,Likelihoods!D$7:D$107),"")</f>
        <v/>
      </c>
      <c r="AH65" s="108" t="str">
        <f>IF(AND(COUNTBLANK($B65:$E65)=3,COUNTBLANK($F65:$H65)=2,COUNTBLANK($I65:$J65)=1,COUNTBLANK($K65:$L65)=1,COUNTBLANK($M65:$N65)=1,COUNTBLANK($O65:$P65)=1,COUNTBLANK($Q65:$R65)=1,COUNTBLANK($S65:$T65)=1,COUNTBLANK($U65:$V65)=1,COUNTBLANK($W65:$AA65)=4),IF(Data!$B65&lt;&gt;"",Scoring!$G$7)+IF(Data!$C65&lt;&gt;"",Scoring!$G$8)+IF(Data!$D65&lt;&gt;"",Scoring!$G$9)+IF(Data!$E65&lt;&gt;"",Scoring!$G$10)+IF(Data!$F65&lt;&gt;"",Scoring!$G$11)+IF(Data!$G65&lt;&gt;"",Scoring!$G$12)+IF(Data!$H65&lt;&gt;"",Scoring!$G$13)+IF(Data!$I65&lt;&gt;"",Scoring!$G$14)+IF(Data!$J65&lt;&gt;"",Scoring!$G$15)+IF(Data!$K65&lt;&gt;"",Scoring!$G$16)+IF(Data!$L65&lt;&gt;"",Scoring!$G$17)+IF(Data!$M65&lt;&gt;"",Scoring!$G$18)+IF(Data!$N65&lt;&gt;"",Scoring!$G$19)+IF(Data!$O65&lt;&gt;"",Scoring!$G$20)+IF(Data!$P65&lt;&gt;"",Scoring!$G$21)+IF(Data!$Q65&lt;&gt;"",Scoring!$G$22)+IF(Data!$R65&lt;&gt;"",Scoring!$G$23)+IF(Data!$S65&lt;&gt;"",Scoring!$G$24)+IF(Data!T65&lt;&gt;"",Scoring!$G$25)+IF(Data!$U65&lt;&gt;"",Scoring!$G$26)+IF(Data!$V65&lt;&gt;"",Scoring!$G$27)+IF(Data!$W65&lt;&gt;"",Scoring!$G$28)+IF(Data!$X65&lt;&gt;"",Scoring!$G$29)+IF(Data!$Y65&lt;&gt;"",Scoring!$G$30)+IF(Data!$Z65&lt;&gt;"",Scoring!$G$31)+IF(Data!$AA65&lt;&gt;"",Scoring!$G$32),"")</f>
        <v/>
      </c>
      <c r="AI65" s="106" t="str">
        <f>IF(AH65&lt;&gt;"",LOOKUP(AH65,Likelihoods!$A$7:$A$107,Likelihoods!E$7:E$107),"")</f>
        <v/>
      </c>
      <c r="AJ65" s="104" t="str">
        <f>IF(AND(COUNTBLANK($B65:$E65)=3,COUNTBLANK($F65:$H65)=2,COUNTBLANK($I65:$J65)=1,COUNTBLANK($K65:$L65)=1,COUNTBLANK($M65:$N65)=1,COUNTBLANK($O65:$P65)=1,COUNTBLANK($Q65:$R65)=1,COUNTBLANK($S65:$T65)=1,COUNTBLANK($U65:$V65)=1,COUNTBLANK($W65:$AA65)=4),IF(Data!$B65&lt;&gt;"",Scoring!$H$7)+IF(Data!$C65&lt;&gt;"",Scoring!$H$8)+IF(Data!$D65&lt;&gt;"",Scoring!$H$9)+IF(Data!$E65&lt;&gt;"",Scoring!$H$10)+IF(Data!$F65&lt;&gt;"",Scoring!$H$11)+IF(Data!$G65&lt;&gt;"",Scoring!$H$12)+IF(Data!$H65&lt;&gt;"",Scoring!$H$13)+IF(Data!$I65&lt;&gt;"",Scoring!$H$14)+IF(Data!$J65&lt;&gt;"",Scoring!$H$15)+IF(Data!$K65&lt;&gt;"",Scoring!$H$16)+IF(Data!$L65&lt;&gt;"",Scoring!$H$17)+IF(Data!$M65&lt;&gt;"",Scoring!$H$18)+IF(Data!$N65&lt;&gt;"",Scoring!$H$19)+IF(Data!$O65&lt;&gt;"",Scoring!$H$20)+IF(Data!$P65&lt;&gt;"",Scoring!$H$21)+IF(Data!$Q65&lt;&gt;"",Scoring!$H$22)+IF(Data!$R65&lt;&gt;"",Scoring!$H$23)+IF(Data!$S65&lt;&gt;"",Scoring!$H$24)+IF(Data!T65&lt;&gt;"",Scoring!$H$25)+IF(Data!$U65&lt;&gt;"",Scoring!$H$26)+IF(Data!$V65&lt;&gt;"",Scoring!$H$27)+IF(Data!$W65&lt;&gt;"",Scoring!$H$28)+IF(Data!$X65&lt;&gt;"",Scoring!$H$29)+IF(Data!$Y65&lt;&gt;"",Scoring!$H$30)+IF(Data!$Z65&lt;&gt;"",Scoring!$H$31)+IF(Data!$AA65&lt;&gt;"",Scoring!$H$32),"")</f>
        <v/>
      </c>
      <c r="AK65" s="105" t="str">
        <f>IF(AJ65&lt;&gt;"",LOOKUP(AJ65,Likelihoods!$A$7:$A$107,Likelihoods!F$7:F$107),"")</f>
        <v/>
      </c>
      <c r="AL65" s="102" t="str">
        <f>IF(AND(COUNTBLANK($B65:$E65)=3,COUNTBLANK($F65:$H65)=2,COUNTBLANK($I65:$J65)=1,COUNTBLANK($K65:$L65)=1,COUNTBLANK($M65:$N65)=1,COUNTBLANK($O65:$P65)=1,COUNTBLANK($Q65:$R65)=1,COUNTBLANK($S65:$T65)=1,COUNTBLANK($U65:$V65)=1,COUNTBLANK($W65:$AA65)=4),IF(Data!$B65&lt;&gt;"",Scoring!$I$7)+IF(Data!$C65&lt;&gt;"",Scoring!$I$8)+IF(Data!$D65&lt;&gt;"",Scoring!$I$9)+IF(Data!$E65&lt;&gt;"",Scoring!$I$10)+IF(Data!$F65&lt;&gt;"",Scoring!$I$11)+IF(Data!$G65&lt;&gt;"",Scoring!$I$12)+IF(Data!$H65&lt;&gt;"",Scoring!$I$13)+IF(Data!$I65&lt;&gt;"",Scoring!$I$14)+IF(Data!$J65&lt;&gt;"",Scoring!$I$15)+IF(Data!$K65&lt;&gt;"",Scoring!$I$16)+IF(Data!$L65&lt;&gt;"",Scoring!$I$17)+IF(Data!$M65&lt;&gt;"",Scoring!$I$18)+IF(Data!$N65&lt;&gt;"",Scoring!$I$19)+IF(Data!$O65&lt;&gt;"",Scoring!$I$20)+IF(Data!$P65&lt;&gt;"",Scoring!$I$21)+IF(Data!$Q65&lt;&gt;"",Scoring!$I$22)+IF(Data!$R65&lt;&gt;"",Scoring!$I$23)+IF(Data!$S65&lt;&gt;"",Scoring!$I$24)+IF(Data!T65&lt;&gt;"",Scoring!$I$25)+IF(Data!$U65&lt;&gt;"",Scoring!$I$26)+IF(Data!$V65&lt;&gt;"",Scoring!$I$27)+IF(Data!$W65&lt;&gt;"",Scoring!$I$28)+IF(Data!$X65&lt;&gt;"",Scoring!$I$29)+IF(Data!$Y65&lt;&gt;"",Scoring!$I$30)+IF(Data!$Z65&lt;&gt;"",Scoring!$I$31)+IF(Data!$AA65&lt;&gt;"",Scoring!$I$32),"")</f>
        <v/>
      </c>
      <c r="AM65" s="107" t="str">
        <f>IF(AL65&lt;&gt;"",LOOKUP(AL65,Likelihoods!$A$7:$A$107,Likelihoods!G$7:G$107),"")</f>
        <v/>
      </c>
      <c r="AN65" s="281" t="str">
        <f>IF(AND(COUNTBLANK($B65:$E65)=3,COUNTBLANK($F65:$H65)=2,COUNTBLANK($I65:$J65)=1,COUNTBLANK($K65:$L65)=1,COUNTBLANK($M65:$N65)=1,COUNTBLANK($O65:$P65)=1,COUNTBLANK($Q65:$R65)=1,COUNTBLANK($S65:$T65)=1,COUNTBLANK($U65:$V65)=1,COUNTBLANK($W65:$AA65)=4),IF(Data!$B65&lt;&gt;"",Scoring!$J$7)+IF(Data!$C65&lt;&gt;"",Scoring!$J$8)+IF(Data!$D65&lt;&gt;"",Scoring!$J$9)+IF(Data!$E65&lt;&gt;"",Scoring!$J$10)+IF(Data!$F65&lt;&gt;"",Scoring!$J$11)+IF(Data!$G65&lt;&gt;"",Scoring!$J$12)+IF(Data!$H65&lt;&gt;"",Scoring!$J$13)+IF(Data!$I65&lt;&gt;"",Scoring!$J$14)+IF(Data!$J65&lt;&gt;"",Scoring!$J$15)+IF(Data!$K65&lt;&gt;"",Scoring!$J$16)+IF(Data!$L65&lt;&gt;"",Scoring!$J$17)+IF(Data!$M65&lt;&gt;"",Scoring!$J$18)+IF(Data!$N65&lt;&gt;"",Scoring!$J$19)+IF(Data!$O65&lt;&gt;"",Scoring!$J$20)+IF(Data!$P65&lt;&gt;"",Scoring!$J$21)+IF(Data!$Q65&lt;&gt;"",Scoring!$J$22)+IF(Data!$R65&lt;&gt;"",Scoring!$J$23)+IF(Data!$S65&lt;&gt;"",Scoring!$J$24)+IF(Data!AF65&lt;&gt;"",Scoring!$J$25)+IF(Data!$U65&lt;&gt;"",Scoring!$J$26)+IF(Data!$V65&lt;&gt;"",Scoring!$J$27)+IF(Data!$W65&lt;&gt;"",Scoring!$J$28)+IF(Data!$X65&lt;&gt;"",Scoring!$J$29)+IF(Data!$Y65&lt;&gt;"",Scoring!$J$30)+IF(Data!$Z65&lt;&gt;"",Scoring!$J$31)+IF(Data!$AA65&lt;&gt;"",Scoring!$J$32),"")</f>
        <v/>
      </c>
      <c r="AO65" s="276" t="str">
        <f>IF(AN65&lt;&gt;"",LOOKUP(AN65,Likelihoods!$A$7:$A$107,Likelihoods!H$7:H$107),"")</f>
        <v/>
      </c>
      <c r="AP65" s="264" t="str">
        <f>IF(AND(COUNTBLANK($B65:$E65)=3,COUNTBLANK($F65:$H65)=2,COUNTBLANK($I65:$J65)=1,COUNTBLANK($K65:$L65)=1,COUNTBLANK($M65:$N65)=1,COUNTBLANK($O65:$P65)=1,COUNTBLANK($Q65:$R65)=1,COUNTBLANK($S65:$T65)=1,COUNTBLANK($U65:$V65)=1,COUNTBLANK($W65:$AA65)=4),IF(Data!$B65&lt;&gt;"",Scoring!$K$7)+IF(Data!$C65&lt;&gt;"",Scoring!$K$8)+IF(Data!$D65&lt;&gt;"",Scoring!$K$9)+IF(Data!$E65&lt;&gt;"",Scoring!$K$10)+IF(Data!$F65&lt;&gt;"",Scoring!$K$11)+IF(Data!$G65&lt;&gt;"",Scoring!$K$12)+IF(Data!$H65&lt;&gt;"",Scoring!$K$13)+IF(Data!$I65&lt;&gt;"",Scoring!$K$14)+IF(Data!$J65&lt;&gt;"",Scoring!$K$15)+IF(Data!$K65&lt;&gt;"",Scoring!$K$16)+IF(Data!$L65&lt;&gt;"",Scoring!$K$17)+IF(Data!$M65&lt;&gt;"",Scoring!$K$18)+IF(Data!$N65&lt;&gt;"",Scoring!$K$19)+IF(Data!$O65&lt;&gt;"",Scoring!$K$20)+IF(Data!$P65&lt;&gt;"",Scoring!$K$21)+IF(Data!$Q65&lt;&gt;"",Scoring!$K$22)+IF(Data!$R65&lt;&gt;"",Scoring!$K$23)+IF(Data!$S65&lt;&gt;"",Scoring!$K$24)+IF(Data!AH65&lt;&gt;"",Scoring!$K$25)+IF(Data!$U65&lt;&gt;"",Scoring!$K$26)+IF(Data!$V65&lt;&gt;"",Scoring!$K$27)+IF(Data!$W65&lt;&gt;"",Scoring!$K$28)+IF(Data!$X65&lt;&gt;"",Scoring!$K$29)+IF(Data!$Y65&lt;&gt;"",Scoring!$K$30)+IF(Data!$Z65&lt;&gt;"",Scoring!$K$31)+IF(Data!$AA65&lt;&gt;"",Scoring!$K$32),"")</f>
        <v/>
      </c>
      <c r="AQ65" s="107" t="str">
        <f>IF(AP65&lt;&gt;"",LOOKUP(AP65,Likelihoods!$A$7:$A$107,Likelihoods!I$7:I$107),"")</f>
        <v/>
      </c>
      <c r="AR65" s="281" t="str">
        <f>IF(AND(COUNTBLANK($B65:$E65)=3,COUNTBLANK($F65:$H65)=2,COUNTBLANK($I65:$J65)=1,COUNTBLANK($K65:$L65)=1,COUNTBLANK($M65:$N65)=1,COUNTBLANK($O65:$P65)=1,COUNTBLANK($Q65:$R65)=1,COUNTBLANK($S65:$T65)=1,COUNTBLANK($U65:$V65)=1,COUNTBLANK($W65:$AA65)=4),IF(Data!$B65&lt;&gt;"",Scoring!$L$7)+IF(Data!$C65&lt;&gt;"",Scoring!$L$8)+IF(Data!$D65&lt;&gt;"",Scoring!$L$9)+IF(Data!$E65&lt;&gt;"",Scoring!$L$10)+IF(Data!$F65&lt;&gt;"",Scoring!$L$11)+IF(Data!$G65&lt;&gt;"",Scoring!$L$12)+IF(Data!$H65&lt;&gt;"",Scoring!$L$13)+IF(Data!$I65&lt;&gt;"",Scoring!$L$14)+IF(Data!$J65&lt;&gt;"",Scoring!$L$15)+IF(Data!$K65&lt;&gt;"",Scoring!$L$16)+IF(Data!$L65&lt;&gt;"",Scoring!$L$17)+IF(Data!$M65&lt;&gt;"",Scoring!$L$18)+IF(Data!$N65&lt;&gt;"",Scoring!$L$19)+IF(Data!$O65&lt;&gt;"",Scoring!$L$20)+IF(Data!$P65&lt;&gt;"",Scoring!$L$21)+IF(Data!$Q65&lt;&gt;"",Scoring!$L$22)+IF(Data!$R65&lt;&gt;"",Scoring!$L$23)+IF(Data!$S65&lt;&gt;"",Scoring!$L$24)+IF(Data!AJ65&lt;&gt;"",Scoring!$L$25)+IF(Data!$U65&lt;&gt;"",Scoring!$L$26)+IF(Data!$V65&lt;&gt;"",Scoring!$L$27)+IF(Data!$W65&lt;&gt;"",Scoring!$L$28)+IF(Data!$X65&lt;&gt;"",Scoring!$L$29)+IF(Data!$Y65&lt;&gt;"",Scoring!$L$30)+IF(Data!$Z65&lt;&gt;"",Scoring!$L$31)+IF(Data!$AA65&lt;&gt;"",Scoring!$L$32),"")</f>
        <v/>
      </c>
      <c r="AS65" s="105" t="str">
        <f>IF(AR65&lt;&gt;"",LOOKUP(AR65,Likelihoods!$A$7:$A$107,Likelihoods!J$7:J$107),"")</f>
        <v/>
      </c>
      <c r="AT65" s="108" t="str">
        <f>IF(AND(COUNTBLANK($B65:$E65)=3,COUNTBLANK($F65:$H65)=2,COUNTBLANK($I65:$J65)=1,COUNTBLANK($K65:$L65)=1,COUNTBLANK($M65:$N65)=1,COUNTBLANK($O65:$P65)=1,COUNTBLANK($Q65:$R65)=1,COUNTBLANK($S65:$T65)=1,COUNTBLANK($U65:$V65)=1,COUNTBLANK($W65:$AA65)=4),IF(Data!$B65&lt;&gt;"",Scoring!$M$7)+IF(Data!$C65&lt;&gt;"",Scoring!$M$8)+IF(Data!$D65&lt;&gt;"",Scoring!$M$9)+IF(Data!$E65&lt;&gt;"",Scoring!$M$10)+IF(Data!$F65&lt;&gt;"",Scoring!$M$11)+IF(Data!$G65&lt;&gt;"",Scoring!$M$12)+IF(Data!$H65&lt;&gt;"",Scoring!$M$13)+IF(Data!$I65&lt;&gt;"",Scoring!$M$14)+IF(Data!$J65&lt;&gt;"",Scoring!$M$15)+IF(Data!$K65&lt;&gt;"",Scoring!$M$16)+IF(Data!$L65&lt;&gt;"",Scoring!$M$17)+IF(Data!$M65&lt;&gt;"",Scoring!$M$18)+IF(Data!$N65&lt;&gt;"",Scoring!$M$19)+IF(Data!$O65&lt;&gt;"",Scoring!$M$20)+IF(Data!$P65&lt;&gt;"",Scoring!$M$21)+IF(Data!$Q65&lt;&gt;"",Scoring!$M$22)+IF(Data!$R65&lt;&gt;"",Scoring!$M$23)+IF(Data!$S65&lt;&gt;"",Scoring!$M$24)+IF(Data!T65&lt;&gt;"",Scoring!$M$25)+IF(Data!$U65&lt;&gt;"",Scoring!$M$26)+IF(Data!$V65&lt;&gt;"",Scoring!$M$27)+IF(Data!$W65&lt;&gt;"",Scoring!$M$28)+IF(Data!$X65&lt;&gt;"",Scoring!$M$29)+IF(Data!$Y65&lt;&gt;"",Scoring!$M$30)+IF(Data!$Z65&lt;&gt;"",Scoring!$M$31)+IF(Data!$AA65&lt;&gt;"",Scoring!$M$32),"")</f>
        <v/>
      </c>
      <c r="AU65" s="105" t="str">
        <f>IF(AT65&lt;&gt;"",LOOKUP(AT65,Likelihoods!$A$7:$A$107,Likelihoods!K$7:K$107),"")</f>
        <v/>
      </c>
      <c r="AV65" s="108" t="str">
        <f>IF(AND(COUNTBLANK($B65:$E65)=3,COUNTBLANK($F65:$H65)=2,COUNTBLANK($I65:$J65)=1,COUNTBLANK($K65:$L65)=1,COUNTBLANK($M65:$N65)=1,COUNTBLANK($O65:$P65)=1,COUNTBLANK($Q65:$R65)=1,COUNTBLANK($S65:$T65)=1,COUNTBLANK($U65:$V65)=1,COUNTBLANK($W65:$AA65)=4),IF(Data!$B65&lt;&gt;"",Scoring!$N$7)+IF(Data!$C65&lt;&gt;"",Scoring!$N$8)+IF(Data!$D65&lt;&gt;"",Scoring!$N$9)+IF(Data!$E65&lt;&gt;"",Scoring!$N$10)+IF(Data!$F65&lt;&gt;"",Scoring!$N$11)+IF(Data!$G65&lt;&gt;"",Scoring!$N$12)+IF(Data!$H65&lt;&gt;"",Scoring!$N$13)+IF(Data!$I65&lt;&gt;"",Scoring!$N$14)+IF(Data!$J65&lt;&gt;"",Scoring!$N$15)+IF(Data!$K65&lt;&gt;"",Scoring!$N$16)+IF(Data!$L65&lt;&gt;"",Scoring!$N$17)+IF(Data!$M65&lt;&gt;"",Scoring!$N$18)+IF(Data!$N65&lt;&gt;"",Scoring!$N$19)+IF(Data!$O65&lt;&gt;"",Scoring!$N$20)+IF(Data!$P65&lt;&gt;"",Scoring!$N$21)+IF(Data!$Q65&lt;&gt;"",Scoring!$N$22)+IF(Data!$R65&lt;&gt;"",Scoring!$N$23)+IF(Data!$S65&lt;&gt;"",Scoring!$N$24)+IF(Data!T65&lt;&gt;"",Scoring!$N$25)+IF(Data!$U65&lt;&gt;"",Scoring!$N$26)+IF(Data!$V65&lt;&gt;"",Scoring!$N$27)+IF(Data!$W65&lt;&gt;"",Scoring!$N$28)+IF(Data!$X65&lt;&gt;"",Scoring!$N$29)+IF(Data!$Y65&lt;&gt;"",Scoring!$N$30)+IF(Data!$Z65&lt;&gt;"",Scoring!$N$31)+IF(Data!$AA65&lt;&gt;"",Scoring!$N$32),"")</f>
        <v/>
      </c>
      <c r="AW65" s="106" t="str">
        <f>IF(AV65&lt;&gt;"",LOOKUP(AV65,Likelihoods!$A$7:$A$107,Likelihoods!L$7:L$107),"")</f>
        <v/>
      </c>
      <c r="AX65" s="104" t="str">
        <f>IF(AND(COUNTBLANK($B65:$E65)=3,COUNTBLANK($F65:$H65)=2,COUNTBLANK($I65:$J65)=1,COUNTBLANK($K65:$L65)=1,COUNTBLANK($M65:$N65)=1,COUNTBLANK($O65:$P65)=1,COUNTBLANK($Q65:$R65)=1,COUNTBLANK($S65:$T65)=1,COUNTBLANK($U65:$V65)=1,COUNTBLANK($W65:$AA65)=4),IF(Data!$B65&lt;&gt;"",Scoring!$O$7)+IF(Data!$C65&lt;&gt;"",Scoring!$O$8)+IF(Data!$D65&lt;&gt;"",Scoring!$O$9)+IF(Data!$E65&lt;&gt;"",Scoring!$O$10)+IF(Data!$F65&lt;&gt;"",Scoring!$O$11)+IF(Data!$G65&lt;&gt;"",Scoring!$O$12)+IF(Data!$H65&lt;&gt;"",Scoring!$O$13)+IF(Data!$I65&lt;&gt;"",Scoring!$O$14)+IF(Data!$J65&lt;&gt;"",Scoring!$O$15)+IF(Data!$K65&lt;&gt;"",Scoring!$O$16)+IF(Data!$L65&lt;&gt;"",Scoring!$O$17)+IF(Data!$M65&lt;&gt;"",Scoring!$O$18)+IF(Data!$N65&lt;&gt;"",Scoring!$O$19)+IF(Data!$O65&lt;&gt;"",Scoring!$O$20)+IF(Data!$P65&lt;&gt;"",Scoring!$O$21)+IF(Data!$Q65&lt;&gt;"",Scoring!$O$22)+IF(Data!$R65&lt;&gt;"",Scoring!$O$23)+IF(Data!$S65&lt;&gt;"",Scoring!$O$24)+IF(Data!T65&lt;&gt;"",Scoring!$O$25)+IF(Data!$U65&lt;&gt;"",Scoring!$O$26)+IF(Data!$V65&lt;&gt;"",Scoring!$O$27)+IF(Data!$W65&lt;&gt;"",Scoring!$O$28)+IF(Data!$X65&lt;&gt;"",Scoring!$O$29)+IF(Data!$Y65&lt;&gt;"",Scoring!$O$30)+IF(Data!$Z65&lt;&gt;"",Scoring!$O$31)+IF(Data!$AA65&lt;&gt;"",Scoring!$O$32),"")</f>
        <v/>
      </c>
      <c r="AY65" s="107" t="str">
        <f>IF(AX65&lt;&gt;"",LOOKUP(AX65,Likelihoods!$A$7:$A$107,Likelihoods!M$7:M$107),"")</f>
        <v/>
      </c>
      <c r="AZ65" s="108" t="str">
        <f>IF(AND(COUNTBLANK($B65:$E65)=3,COUNTBLANK($F65:$H65)=2,COUNTBLANK($I65:$J65)=1,COUNTBLANK($K65:$L65)=1,COUNTBLANK($M65:$N65)=1,COUNTBLANK($O65:$P65)=1,COUNTBLANK($Q65:$R65)=1,COUNTBLANK($S65:$T65)=1,COUNTBLANK($U65:$V65)=1,COUNTBLANK($W65:$AA65)=4),IF(Data!$B65&lt;&gt;"",Scoring!$P$7)+IF(Data!$C65&lt;&gt;"",Scoring!$P$8)+IF(Data!$D65&lt;&gt;"",Scoring!$P$9)+IF(Data!$E65&lt;&gt;"",Scoring!$P$10)+IF(Data!$F65&lt;&gt;"",Scoring!$P$11)+IF(Data!$G65&lt;&gt;"",Scoring!$P$12)+IF(Data!$H65&lt;&gt;"",Scoring!$P$13)+IF(Data!$I65&lt;&gt;"",Scoring!$P$14)+IF(Data!$J65&lt;&gt;"",Scoring!$P$15)+IF(Data!$K65&lt;&gt;"",Scoring!$P$16)+IF(Data!$L65&lt;&gt;"",Scoring!$P$17)+IF(Data!$M65&lt;&gt;"",Scoring!$P$18)+IF(Data!$N65&lt;&gt;"",Scoring!$P$19)+IF(Data!$O65&lt;&gt;"",Scoring!$P$20)+IF(Data!$P65&lt;&gt;"",Scoring!$P$21)+IF(Data!$Q65&lt;&gt;"",Scoring!$P$22)+IF(Data!$R65&lt;&gt;"",Scoring!$P$23)+IF(Data!$S65&lt;&gt;"",Scoring!$P$24)+IF(Data!T65&lt;&gt;"",Scoring!$P$25)+IF(Data!$U65&lt;&gt;"",Scoring!$P$26)+IF(Data!$V65&lt;&gt;"",Scoring!$P$27)+IF(Data!$W65&lt;&gt;"",Scoring!$P$28)+IF(Data!$X65&lt;&gt;"",Scoring!$P$29)+IF(Data!$Y65&lt;&gt;"",Scoring!$P$30)+IF(Data!$Z65&lt;&gt;"",Scoring!$P$31)+IF(Data!$AA65&lt;&gt;"",Scoring!$P$32),"")</f>
        <v/>
      </c>
      <c r="BA65" s="105" t="str">
        <f>IF(AZ65&lt;&gt;"",LOOKUP(AZ65,Likelihoods!$A$7:$A$107,Likelihoods!N$7:N$107),"")</f>
        <v/>
      </c>
      <c r="BB65" s="102" t="str">
        <f>IF(AND(COUNTBLANK($B65:$E65)=3,COUNTBLANK($F65:$H65)=2,COUNTBLANK($I65:$J65)=1,COUNTBLANK($K65:$L65)=1,COUNTBLANK($M65:$N65)=1,COUNTBLANK($O65:$P65)=1,COUNTBLANK($Q65:$R65)=1,COUNTBLANK($S65:$T65)=1,COUNTBLANK($U65:$V65)=1,COUNTBLANK($W65:$AA65)=4),IF(Data!$B65&lt;&gt;"",Scoring!$Q$7)+IF(Data!$C65&lt;&gt;"",Scoring!$Q$8)+IF(Data!$D65&lt;&gt;"",Scoring!$Q$9)+IF(Data!$E65&lt;&gt;"",Scoring!$Q$10)+IF(Data!$F65&lt;&gt;"",Scoring!$Q$11)+IF(Data!$G65&lt;&gt;"",Scoring!$Q$12)+IF(Data!$H65&lt;&gt;"",Scoring!$Q$13)+IF(Data!$I65&lt;&gt;"",Scoring!$Q$14)+IF(Data!$J65&lt;&gt;"",Scoring!$Q$15)+IF(Data!$K65&lt;&gt;"",Scoring!$Q$16)+IF(Data!$L65&lt;&gt;"",Scoring!$Q$17)+IF(Data!$M65&lt;&gt;"",Scoring!$Q$18)+IF(Data!$N65&lt;&gt;"",Scoring!$Q$19)+IF(Data!$O65&lt;&gt;"",Scoring!$Q$20)+IF(Data!$P65&lt;&gt;"",Scoring!$Q$21)+IF(Data!$Q65&lt;&gt;"",Scoring!$Q$22)+IF(Data!$R65&lt;&gt;"",Scoring!$Q$23)+IF(Data!$S65&lt;&gt;"",Scoring!$Q$24)+IF(Data!T65&lt;&gt;"",Scoring!$Q$25)+IF(Data!$U65&lt;&gt;"",Scoring!$Q$26)+IF(Data!$V65&lt;&gt;"",Scoring!$Q$27)+IF(Data!$W65&lt;&gt;"",Scoring!$Q$28)+IF(Data!$X65&lt;&gt;"",Scoring!$Q$29)+IF(Data!$Y65&lt;&gt;"",Scoring!$Q$30)+IF(Data!$Z65&lt;&gt;"",Scoring!$Q$31)+IF(Data!$AA65&lt;&gt;"",Scoring!$Q$32),"")</f>
        <v/>
      </c>
      <c r="BC65" s="107" t="str">
        <f>IF(BB65&lt;&gt;"",LOOKUP(BB65,Likelihoods!$A$7:$A$107,Likelihoods!O$7:O$107),"")</f>
        <v/>
      </c>
      <c r="BD65" s="104" t="str">
        <f>IF(AND(COUNTBLANK($B65:$E65)=3,COUNTBLANK($F65:$H65)=2,COUNTBLANK($I65:$J65)=1,COUNTBLANK($K65:$L65)=1,COUNTBLANK($M65:$N65)=1,COUNTBLANK($O65:$P65)=1,COUNTBLANK($Q65:$R65)=1,COUNTBLANK($S65:$T65)=1,COUNTBLANK($U65:$V65)=1,COUNTBLANK($W65:$AA65)=4),IF(Data!$B65&lt;&gt;"",Scoring!$R$7)+IF(Data!$C65&lt;&gt;"",Scoring!$R$8)+IF(Data!$D65&lt;&gt;"",Scoring!$R$9)+IF(Data!$E65&lt;&gt;"",Scoring!$R$10)+IF(Data!$F65&lt;&gt;"",Scoring!$R$11)+IF(Data!$G65&lt;&gt;"",Scoring!$R$12)+IF(Data!$H65&lt;&gt;"",Scoring!$R$13)+IF(Data!$I65&lt;&gt;"",Scoring!$R$14)+IF(Data!$J65&lt;&gt;"",Scoring!$R$15)+IF(Data!$K65&lt;&gt;"",Scoring!$R$16)+IF(Data!$L65&lt;&gt;"",Scoring!$R$17)+IF(Data!$M65&lt;&gt;"",Scoring!$R$18)+IF(Data!$N65&lt;&gt;"",Scoring!$R$19)+IF(Data!$O65&lt;&gt;"",Scoring!$R$20)+IF(Data!$P65&lt;&gt;"",Scoring!$R$21)+IF(Data!$Q65&lt;&gt;"",Scoring!$R$22)+IF(Data!$R65&lt;&gt;"",Scoring!$R$23)+IF(Data!$S65&lt;&gt;"",Scoring!$R$24)+IF(Data!T65&lt;&gt;"",Scoring!$R$25)+IF(Data!$U65&lt;&gt;"",Scoring!$R$26)+IF(Data!$V65&lt;&gt;"",Scoring!$R$27)+IF(Data!$W65&lt;&gt;"",Scoring!$R$28)+IF(Data!$X65&lt;&gt;"",Scoring!$R$29)+IF(Data!$Y65&lt;&gt;"",Scoring!$R$30)+IF(Data!$Z65&lt;&gt;"",Scoring!$R$31)+IF(Data!$AA65&lt;&gt;"",Scoring!$R$32),"")</f>
        <v/>
      </c>
      <c r="BE65" s="105" t="str">
        <f>IF(BD65&lt;&gt;"",LOOKUP(BD65,Likelihoods!$A$7:$A$107,Likelihoods!P$7:P$107),"")</f>
        <v/>
      </c>
      <c r="BF65" s="102" t="str">
        <f>IF(AND(COUNTBLANK($B65:$E65)=3,COUNTBLANK($F65:$H65)=2,COUNTBLANK($I65:$J65)=1,COUNTBLANK($K65:$L65)=1,COUNTBLANK($M65:$N65)=1,COUNTBLANK($O65:$P65)=1,COUNTBLANK($Q65:$R65)=1,COUNTBLANK($S65:$T65)=1,COUNTBLANK($U65:$V65)=1,COUNTBLANK($W65:$AA65)=4),IF(Data!$B65&lt;&gt;"",Scoring!$S$7)+IF(Data!$C65&lt;&gt;"",Scoring!$S$8)+IF(Data!$D65&lt;&gt;"",Scoring!$S$9)+IF(Data!$E65&lt;&gt;"",Scoring!$S$10)+IF(Data!$F65&lt;&gt;"",Scoring!$S$11)+IF(Data!$G65&lt;&gt;"",Scoring!$S$12)+IF(Data!$H65&lt;&gt;"",Scoring!$S$13)+IF(Data!$I65&lt;&gt;"",Scoring!$S$14)+IF(Data!$J65&lt;&gt;"",Scoring!$S$15)+IF(Data!$K65&lt;&gt;"",Scoring!$S$16)+IF(Data!$L65&lt;&gt;"",Scoring!$S$17)+IF(Data!$M65&lt;&gt;"",Scoring!$S$18)+IF(Data!$N65&lt;&gt;"",Scoring!$S$19)+IF(Data!$O65&lt;&gt;"",Scoring!$S$20)+IF(Data!$P65&lt;&gt;"",Scoring!$S$21)+IF(Data!$Q65&lt;&gt;"",Scoring!$S$22)+IF(Data!$R65&lt;&gt;"",Scoring!$S$23)+IF(Data!$S65&lt;&gt;"",Scoring!$S$24)+IF(Data!T65&lt;&gt;"",Scoring!$S$25)+IF(Data!$U65&lt;&gt;"",Scoring!$S$26)+IF(Data!$V65&lt;&gt;"",Scoring!$S$27)+IF(Data!$W65&lt;&gt;"",Scoring!$S$28)+IF(Data!$X65&lt;&gt;"",Scoring!$S$29)+IF(Data!$Y65&lt;&gt;"",Scoring!$S$30)+IF(Data!$Z65&lt;&gt;"",Scoring!$S$31)+IF(Data!$AA65&lt;&gt;"",Scoring!$S$32),"")</f>
        <v/>
      </c>
      <c r="BG65" s="107" t="str">
        <f>IF(BF65&lt;&gt;"",LOOKUP(BF65,Likelihoods!$A$7:$A$107,Likelihoods!Q$7:Q$107),"")</f>
        <v/>
      </c>
      <c r="BH65" s="108" t="str">
        <f>IF(AND(COUNTBLANK($B65:$E65)=3,COUNTBLANK($F65:$H65)=2,COUNTBLANK($I65:$J65)=1,COUNTBLANK($K65:$L65)=1,COUNTBLANK($M65:$N65)=1,COUNTBLANK($O65:$P65)=1,COUNTBLANK($Q65:$R65)=1,COUNTBLANK($S65:$T65)=1,COUNTBLANK($U65:$V65)=1,COUNTBLANK($W65:$AA65)=4),IF(Data!$B65&lt;&gt;"",Scoring!$T$7)+IF(Data!$C65&lt;&gt;"",Scoring!$T$8)+IF(Data!$D65&lt;&gt;"",Scoring!$T$9)+IF(Data!$E65&lt;&gt;"",Scoring!$T$10)+IF(Data!$F65&lt;&gt;"",Scoring!$T$11)+IF(Data!$G65&lt;&gt;"",Scoring!$T$12)+IF(Data!$H65&lt;&gt;"",Scoring!$T$13)+IF(Data!$I65&lt;&gt;"",Scoring!$T$14)+IF(Data!$J65&lt;&gt;"",Scoring!$T$15)+IF(Data!$K65&lt;&gt;"",Scoring!$T$16)+IF(Data!$L65&lt;&gt;"",Scoring!$T$17)+IF(Data!$M65&lt;&gt;"",Scoring!$T$18)+IF(Data!$N65&lt;&gt;"",Scoring!$T$19)+IF(Data!$O65&lt;&gt;"",Scoring!$T$20)+IF(Data!$P65&lt;&gt;"",Scoring!$T$21)+IF(Data!$Q65&lt;&gt;"",Scoring!$T$22)+IF(Data!$R65&lt;&gt;"",Scoring!$T$23)+IF(Data!$S65&lt;&gt;"",Scoring!$T$24)+IF(Data!T65&lt;&gt;"",Scoring!$T$25)+IF(Data!$U65&lt;&gt;"",Scoring!$T$26)+IF(Data!$V65&lt;&gt;"",Scoring!$T$27)+IF(Data!$W65&lt;&gt;"",Scoring!$T$28)+IF(Data!$X65&lt;&gt;"",Scoring!$T$29)+IF(Data!$Y65&lt;&gt;"",Scoring!$T$30)+IF(Data!$Z65&lt;&gt;"",Scoring!$T$31)+IF(Data!$AA65&lt;&gt;"",Scoring!$T$32),"")</f>
        <v/>
      </c>
      <c r="BI65" s="105" t="str">
        <f>IF(BH65&lt;&gt;"",LOOKUP(BH65,Likelihoods!$A$7:$A$107,Likelihoods!R$7:R$107),"")</f>
        <v/>
      </c>
      <c r="BJ65" s="108" t="str">
        <f>IF(AND(COUNTBLANK($B65:$E65)=3,COUNTBLANK($F65:$H65)=2,COUNTBLANK($I65:$J65)=1,COUNTBLANK($K65:$L65)=1,COUNTBLANK($M65:$N65)=1,COUNTBLANK($O65:$P65)=1,COUNTBLANK($Q65:$R65)=1,COUNTBLANK($S65:$T65)=1,COUNTBLANK($U65:$V65)=1,COUNTBLANK($W65:$AA65)=4),IF(Data!$B65&lt;&gt;"",Scoring!$U$7)+IF(Data!$C65&lt;&gt;"",Scoring!$U$8)+IF(Data!$D65&lt;&gt;"",Scoring!$U$9)+IF(Data!$E65&lt;&gt;"",Scoring!$U$10)+IF(Data!$F65&lt;&gt;"",Scoring!$U$11)+IF(Data!$G65&lt;&gt;"",Scoring!$U$12)+IF(Data!$H65&lt;&gt;"",Scoring!$U$13)+IF(Data!$I65&lt;&gt;"",Scoring!$U$14)+IF(Data!$J65&lt;&gt;"",Scoring!$U$15)+IF(Data!$K65&lt;&gt;"",Scoring!$U$16)+IF(Data!$L65&lt;&gt;"",Scoring!$U$17)+IF(Data!$M65&lt;&gt;"",Scoring!$U$18)+IF(Data!$N65&lt;&gt;"",Scoring!$U$19)+IF(Data!$O65&lt;&gt;"",Scoring!$U$20)+IF(Data!$P65&lt;&gt;"",Scoring!$U$21)+IF(Data!$Q65&lt;&gt;"",Scoring!$U$22)+IF(Data!$R65&lt;&gt;"",Scoring!$U$23)+IF(Data!$S65&lt;&gt;"",Scoring!$U$24)+IF(Data!T65&lt;&gt;"",Scoring!$U$25)+IF(Data!$U65&lt;&gt;"",Scoring!$U$26)+IF(Data!$V65&lt;&gt;"",Scoring!$U$27)+IF(Data!$W65&lt;&gt;"",Scoring!$U$28)+IF(Data!$X65&lt;&gt;"",Scoring!$U$29)+IF(Data!$Y65&lt;&gt;"",Scoring!$U$30)+IF(Data!$Z65&lt;&gt;"",Scoring!$U$31)+IF(Data!$AA65&lt;&gt;"",Scoring!$U$32),"")</f>
        <v/>
      </c>
      <c r="BK65" s="106" t="str">
        <f>IF(BJ65&lt;&gt;"",LOOKUP(BJ65,Likelihoods!$A$7:$A$107,Likelihoods!S$7:S$107),"")</f>
        <v/>
      </c>
      <c r="BL65" s="8"/>
      <c r="BM65" s="8"/>
      <c r="BN65" s="8"/>
      <c r="BO65" s="8"/>
      <c r="BP65" s="8"/>
      <c r="BQ65" s="8"/>
      <c r="BR65" s="8"/>
      <c r="BS65" s="8"/>
      <c r="BT65" s="8"/>
      <c r="BU65" s="8"/>
      <c r="BV65" s="8"/>
      <c r="BW65" s="8"/>
      <c r="BX65" s="8"/>
      <c r="BY65" s="8"/>
    </row>
    <row r="66" spans="1:77" ht="14.25" x14ac:dyDescent="0.2">
      <c r="A66" s="68"/>
      <c r="B66" s="101"/>
      <c r="C66" s="102"/>
      <c r="D66" s="102"/>
      <c r="E66" s="102"/>
      <c r="F66" s="101"/>
      <c r="G66" s="102"/>
      <c r="H66" s="103"/>
      <c r="I66" s="102"/>
      <c r="J66" s="102"/>
      <c r="K66" s="101"/>
      <c r="L66" s="103"/>
      <c r="M66" s="102"/>
      <c r="N66" s="103"/>
      <c r="O66" s="101"/>
      <c r="P66" s="103"/>
      <c r="Q66" s="102"/>
      <c r="R66" s="102"/>
      <c r="S66" s="101"/>
      <c r="T66" s="103"/>
      <c r="U66" s="101"/>
      <c r="V66" s="103"/>
      <c r="W66" s="102"/>
      <c r="X66" s="102"/>
      <c r="Y66" s="102"/>
      <c r="Z66" s="102"/>
      <c r="AA66" s="102"/>
      <c r="AB66" s="104" t="str">
        <f>IF(AND(COUNTBLANK($B66:$E66)=3,COUNTBLANK($F66:$H66)=2,COUNTBLANK($I66:$J66)=1,COUNTBLANK($K66:$L66)=1,COUNTBLANK($M66:$N66)=1,COUNTBLANK($O66:$P66)=1,COUNTBLANK($Q66:$R66)=1,COUNTBLANK($S66:$T66)=1,COUNTBLANK($U66:$V66)=1,COUNTBLANK($W66:$AA66)=4),IF(Data!$B66&lt;&gt;"",Scoring!$D$7)+IF(Data!$C66&lt;&gt;"",Scoring!$D$8)+IF(Data!$D66&lt;&gt;"",Scoring!$D$9)+IF(Data!$E66&lt;&gt;"",Scoring!$D$10)+IF(Data!$F66&lt;&gt;"",Scoring!$D$11)+IF(Data!$G66&lt;&gt;"",Scoring!$D$12)+IF(Data!$H66&lt;&gt;"",Scoring!$D$13)+IF(Data!$I66&lt;&gt;"",Scoring!$D$14)+IF(Data!$J66&lt;&gt;"",Scoring!$D$15)+IF(Data!$K66&lt;&gt;"",Scoring!$D$16)+IF(Data!$L66&lt;&gt;"",Scoring!$D$17)+IF(Data!$M66&lt;&gt;"",Scoring!$D$18)+IF(Data!$N66&lt;&gt;"",Scoring!$D$19)+IF(Data!$O66&lt;&gt;"",Scoring!$D$20)+IF(Data!$P66&lt;&gt;"",Scoring!$D$21)+IF(Data!$Q66&lt;&gt;"",Scoring!$D$22)+IF(Data!$R66&lt;&gt;"",Scoring!$D$23)+IF(Data!$S66&lt;&gt;"",Scoring!$D$24)+IF(Data!T66&lt;&gt;"",Scoring!$D$25)+IF(Data!$U66&lt;&gt;"",Scoring!$D$26)+IF(Data!$V66&lt;&gt;"",Scoring!$D$27)+IF(Data!$W66&lt;&gt;"",Scoring!$D$28)+IF(Data!$X66&lt;&gt;"",Scoring!$D$29)+IF(Data!$Y66&lt;&gt;"",Scoring!$D$30)+IF(Data!$Z66&lt;&gt;"",Scoring!$D$31)+IF(Data!$AA66&lt;&gt;"",Scoring!$D$32),"")</f>
        <v/>
      </c>
      <c r="AC66" s="105" t="str">
        <f>IF(AB66&lt;&gt;"",LOOKUP(AB66,Likelihoods!$A$7:$A$107,Likelihoods!B$7:B$107),"")</f>
        <v/>
      </c>
      <c r="AD66" s="264" t="str">
        <f>IF(AND(COUNTBLANK($B66:$E66)=3,COUNTBLANK($F66:$H66)=2,COUNTBLANK($I66:$J66)=1,COUNTBLANK($K66:$L66)=1,COUNTBLANK($M66:$N66)=1,COUNTBLANK($O66:$P66)=1,COUNTBLANK($Q66:$R66)=1,COUNTBLANK($S66:$T66)=1,COUNTBLANK($U66:$V66)=1,COUNTBLANK($W66:$AA66)=4),IF(Data!$B66&lt;&gt;"",Scoring!$E$7)+IF(Data!$C66&lt;&gt;"",Scoring!$E$8)+IF(Data!$D66&lt;&gt;"",Scoring!$E$9)+IF(Data!$E66&lt;&gt;"",Scoring!$E$10)+IF(Data!$F66&lt;&gt;"",Scoring!$E$11)+IF(Data!$G66&lt;&gt;"",Scoring!$E$12)+IF(Data!$H66&lt;&gt;"",Scoring!$E$13)+IF(Data!$I66&lt;&gt;"",Scoring!$E$14)+IF(Data!$J66&lt;&gt;"",Scoring!$E$15)+IF(Data!$K66&lt;&gt;"",Scoring!$E$16)+IF(Data!$L66&lt;&gt;"",Scoring!$E$17)+IF(Data!$M66&lt;&gt;"",Scoring!$E$18)+IF(Data!$N66&lt;&gt;"",Scoring!$E$19)+IF(Data!$O66&lt;&gt;"",Scoring!$E$20)+IF(Data!$P66&lt;&gt;"",Scoring!$E$21)+IF(Data!$Q66&lt;&gt;"",Scoring!$E$22)+IF(Data!$R66&lt;&gt;"",Scoring!$E$23)+IF(Data!$S66&lt;&gt;"",Scoring!$E$24)+IF(Data!V66&lt;&gt;"",Scoring!$E$25)+IF(Data!$U66&lt;&gt;"",Scoring!$E$26)+IF(Data!$V66&lt;&gt;"",Scoring!$E$27)+IF(Data!$W66&lt;&gt;"",Scoring!$E$28)+IF(Data!$X66&lt;&gt;"",Scoring!$E$29)+IF(Data!$Y66&lt;&gt;"",Scoring!$E$30)+IF(Data!$Z66&lt;&gt;"",Scoring!$E$31)+IF(Data!$AA66&lt;&gt;"",Scoring!$E$32),"")</f>
        <v/>
      </c>
      <c r="AE66" s="107" t="str">
        <f>IF(AD66&lt;&gt;"",LOOKUP(AD66,Likelihoods!$A$7:$A$107,Likelihoods!C$7:C$107),"")</f>
        <v/>
      </c>
      <c r="AF66" s="108" t="str">
        <f>IF(AND(COUNTBLANK($B66:$E66)=3,COUNTBLANK($F66:$H66)=2,COUNTBLANK($I66:$J66)=1,COUNTBLANK($K66:$L66)=1,COUNTBLANK($M66:$N66)=1,COUNTBLANK($O66:$P66)=1,COUNTBLANK($Q66:$R66)=1,COUNTBLANK($S66:$T66)=1,COUNTBLANK($U66:$V66)=1,COUNTBLANK($W66:$AA66)=4),IF(Data!$B66&lt;&gt;"",Scoring!$F$7)+IF(Data!$C66&lt;&gt;"",Scoring!$F$8)+IF(Data!$D66&lt;&gt;"",Scoring!$F$9)+IF(Data!$E66&lt;&gt;"",Scoring!$F$10)+IF(Data!$F66&lt;&gt;"",Scoring!$F$11)+IF(Data!$G66&lt;&gt;"",Scoring!$F$12)+IF(Data!$H66&lt;&gt;"",Scoring!$F$13)+IF(Data!$I66&lt;&gt;"",Scoring!$F$14)+IF(Data!$J66&lt;&gt;"",Scoring!$F$15)+IF(Data!$K66&lt;&gt;"",Scoring!$F$16)+IF(Data!$L66&lt;&gt;"",Scoring!$F$17)+IF(Data!$M66&lt;&gt;"",Scoring!$F$18)+IF(Data!$N66&lt;&gt;"",Scoring!$F$19)+IF(Data!$O66&lt;&gt;"",Scoring!$F$20)+IF(Data!$P66&lt;&gt;"",Scoring!$F$21)+IF(Data!$Q66&lt;&gt;"",Scoring!$F$22)+IF(Data!$R66&lt;&gt;"",Scoring!$F$23)+IF(Data!$S66&lt;&gt;"",Scoring!$F$24)+IF(Data!T66&lt;&gt;"",Scoring!$F$25)+IF(Data!$U66&lt;&gt;"",Scoring!$F$26)+IF(Data!$V66&lt;&gt;"",Scoring!$F$27)+IF(Data!$W66&lt;&gt;"",Scoring!$F$28)+IF(Data!$X66&lt;&gt;"",Scoring!$F$29)+IF(Data!$Y66&lt;&gt;"",Scoring!$F$30)+IF(Data!$Z66&lt;&gt;"",Scoring!$F$31)+IF(Data!$AA66&lt;&gt;"",Scoring!$F$32),"")</f>
        <v/>
      </c>
      <c r="AG66" s="105" t="str">
        <f>IF(AF66&lt;&gt;"",LOOKUP(AF66,Likelihoods!$A$7:$A$107,Likelihoods!D$7:D$107),"")</f>
        <v/>
      </c>
      <c r="AH66" s="108" t="str">
        <f>IF(AND(COUNTBLANK($B66:$E66)=3,COUNTBLANK($F66:$H66)=2,COUNTBLANK($I66:$J66)=1,COUNTBLANK($K66:$L66)=1,COUNTBLANK($M66:$N66)=1,COUNTBLANK($O66:$P66)=1,COUNTBLANK($Q66:$R66)=1,COUNTBLANK($S66:$T66)=1,COUNTBLANK($U66:$V66)=1,COUNTBLANK($W66:$AA66)=4),IF(Data!$B66&lt;&gt;"",Scoring!$G$7)+IF(Data!$C66&lt;&gt;"",Scoring!$G$8)+IF(Data!$D66&lt;&gt;"",Scoring!$G$9)+IF(Data!$E66&lt;&gt;"",Scoring!$G$10)+IF(Data!$F66&lt;&gt;"",Scoring!$G$11)+IF(Data!$G66&lt;&gt;"",Scoring!$G$12)+IF(Data!$H66&lt;&gt;"",Scoring!$G$13)+IF(Data!$I66&lt;&gt;"",Scoring!$G$14)+IF(Data!$J66&lt;&gt;"",Scoring!$G$15)+IF(Data!$K66&lt;&gt;"",Scoring!$G$16)+IF(Data!$L66&lt;&gt;"",Scoring!$G$17)+IF(Data!$M66&lt;&gt;"",Scoring!$G$18)+IF(Data!$N66&lt;&gt;"",Scoring!$G$19)+IF(Data!$O66&lt;&gt;"",Scoring!$G$20)+IF(Data!$P66&lt;&gt;"",Scoring!$G$21)+IF(Data!$Q66&lt;&gt;"",Scoring!$G$22)+IF(Data!$R66&lt;&gt;"",Scoring!$G$23)+IF(Data!$S66&lt;&gt;"",Scoring!$G$24)+IF(Data!T66&lt;&gt;"",Scoring!$G$25)+IF(Data!$U66&lt;&gt;"",Scoring!$G$26)+IF(Data!$V66&lt;&gt;"",Scoring!$G$27)+IF(Data!$W66&lt;&gt;"",Scoring!$G$28)+IF(Data!$X66&lt;&gt;"",Scoring!$G$29)+IF(Data!$Y66&lt;&gt;"",Scoring!$G$30)+IF(Data!$Z66&lt;&gt;"",Scoring!$G$31)+IF(Data!$AA66&lt;&gt;"",Scoring!$G$32),"")</f>
        <v/>
      </c>
      <c r="AI66" s="106" t="str">
        <f>IF(AH66&lt;&gt;"",LOOKUP(AH66,Likelihoods!$A$7:$A$107,Likelihoods!E$7:E$107),"")</f>
        <v/>
      </c>
      <c r="AJ66" s="104" t="str">
        <f>IF(AND(COUNTBLANK($B66:$E66)=3,COUNTBLANK($F66:$H66)=2,COUNTBLANK($I66:$J66)=1,COUNTBLANK($K66:$L66)=1,COUNTBLANK($M66:$N66)=1,COUNTBLANK($O66:$P66)=1,COUNTBLANK($Q66:$R66)=1,COUNTBLANK($S66:$T66)=1,COUNTBLANK($U66:$V66)=1,COUNTBLANK($W66:$AA66)=4),IF(Data!$B66&lt;&gt;"",Scoring!$H$7)+IF(Data!$C66&lt;&gt;"",Scoring!$H$8)+IF(Data!$D66&lt;&gt;"",Scoring!$H$9)+IF(Data!$E66&lt;&gt;"",Scoring!$H$10)+IF(Data!$F66&lt;&gt;"",Scoring!$H$11)+IF(Data!$G66&lt;&gt;"",Scoring!$H$12)+IF(Data!$H66&lt;&gt;"",Scoring!$H$13)+IF(Data!$I66&lt;&gt;"",Scoring!$H$14)+IF(Data!$J66&lt;&gt;"",Scoring!$H$15)+IF(Data!$K66&lt;&gt;"",Scoring!$H$16)+IF(Data!$L66&lt;&gt;"",Scoring!$H$17)+IF(Data!$M66&lt;&gt;"",Scoring!$H$18)+IF(Data!$N66&lt;&gt;"",Scoring!$H$19)+IF(Data!$O66&lt;&gt;"",Scoring!$H$20)+IF(Data!$P66&lt;&gt;"",Scoring!$H$21)+IF(Data!$Q66&lt;&gt;"",Scoring!$H$22)+IF(Data!$R66&lt;&gt;"",Scoring!$H$23)+IF(Data!$S66&lt;&gt;"",Scoring!$H$24)+IF(Data!T66&lt;&gt;"",Scoring!$H$25)+IF(Data!$U66&lt;&gt;"",Scoring!$H$26)+IF(Data!$V66&lt;&gt;"",Scoring!$H$27)+IF(Data!$W66&lt;&gt;"",Scoring!$H$28)+IF(Data!$X66&lt;&gt;"",Scoring!$H$29)+IF(Data!$Y66&lt;&gt;"",Scoring!$H$30)+IF(Data!$Z66&lt;&gt;"",Scoring!$H$31)+IF(Data!$AA66&lt;&gt;"",Scoring!$H$32),"")</f>
        <v/>
      </c>
      <c r="AK66" s="105" t="str">
        <f>IF(AJ66&lt;&gt;"",LOOKUP(AJ66,Likelihoods!$A$7:$A$107,Likelihoods!F$7:F$107),"")</f>
        <v/>
      </c>
      <c r="AL66" s="102" t="str">
        <f>IF(AND(COUNTBLANK($B66:$E66)=3,COUNTBLANK($F66:$H66)=2,COUNTBLANK($I66:$J66)=1,COUNTBLANK($K66:$L66)=1,COUNTBLANK($M66:$N66)=1,COUNTBLANK($O66:$P66)=1,COUNTBLANK($Q66:$R66)=1,COUNTBLANK($S66:$T66)=1,COUNTBLANK($U66:$V66)=1,COUNTBLANK($W66:$AA66)=4),IF(Data!$B66&lt;&gt;"",Scoring!$I$7)+IF(Data!$C66&lt;&gt;"",Scoring!$I$8)+IF(Data!$D66&lt;&gt;"",Scoring!$I$9)+IF(Data!$E66&lt;&gt;"",Scoring!$I$10)+IF(Data!$F66&lt;&gt;"",Scoring!$I$11)+IF(Data!$G66&lt;&gt;"",Scoring!$I$12)+IF(Data!$H66&lt;&gt;"",Scoring!$I$13)+IF(Data!$I66&lt;&gt;"",Scoring!$I$14)+IF(Data!$J66&lt;&gt;"",Scoring!$I$15)+IF(Data!$K66&lt;&gt;"",Scoring!$I$16)+IF(Data!$L66&lt;&gt;"",Scoring!$I$17)+IF(Data!$M66&lt;&gt;"",Scoring!$I$18)+IF(Data!$N66&lt;&gt;"",Scoring!$I$19)+IF(Data!$O66&lt;&gt;"",Scoring!$I$20)+IF(Data!$P66&lt;&gt;"",Scoring!$I$21)+IF(Data!$Q66&lt;&gt;"",Scoring!$I$22)+IF(Data!$R66&lt;&gt;"",Scoring!$I$23)+IF(Data!$S66&lt;&gt;"",Scoring!$I$24)+IF(Data!T66&lt;&gt;"",Scoring!$I$25)+IF(Data!$U66&lt;&gt;"",Scoring!$I$26)+IF(Data!$V66&lt;&gt;"",Scoring!$I$27)+IF(Data!$W66&lt;&gt;"",Scoring!$I$28)+IF(Data!$X66&lt;&gt;"",Scoring!$I$29)+IF(Data!$Y66&lt;&gt;"",Scoring!$I$30)+IF(Data!$Z66&lt;&gt;"",Scoring!$I$31)+IF(Data!$AA66&lt;&gt;"",Scoring!$I$32),"")</f>
        <v/>
      </c>
      <c r="AM66" s="107" t="str">
        <f>IF(AL66&lt;&gt;"",LOOKUP(AL66,Likelihoods!$A$7:$A$107,Likelihoods!G$7:G$107),"")</f>
        <v/>
      </c>
      <c r="AN66" s="281" t="str">
        <f>IF(AND(COUNTBLANK($B66:$E66)=3,COUNTBLANK($F66:$H66)=2,COUNTBLANK($I66:$J66)=1,COUNTBLANK($K66:$L66)=1,COUNTBLANK($M66:$N66)=1,COUNTBLANK($O66:$P66)=1,COUNTBLANK($Q66:$R66)=1,COUNTBLANK($S66:$T66)=1,COUNTBLANK($U66:$V66)=1,COUNTBLANK($W66:$AA66)=4),IF(Data!$B66&lt;&gt;"",Scoring!$J$7)+IF(Data!$C66&lt;&gt;"",Scoring!$J$8)+IF(Data!$D66&lt;&gt;"",Scoring!$J$9)+IF(Data!$E66&lt;&gt;"",Scoring!$J$10)+IF(Data!$F66&lt;&gt;"",Scoring!$J$11)+IF(Data!$G66&lt;&gt;"",Scoring!$J$12)+IF(Data!$H66&lt;&gt;"",Scoring!$J$13)+IF(Data!$I66&lt;&gt;"",Scoring!$J$14)+IF(Data!$J66&lt;&gt;"",Scoring!$J$15)+IF(Data!$K66&lt;&gt;"",Scoring!$J$16)+IF(Data!$L66&lt;&gt;"",Scoring!$J$17)+IF(Data!$M66&lt;&gt;"",Scoring!$J$18)+IF(Data!$N66&lt;&gt;"",Scoring!$J$19)+IF(Data!$O66&lt;&gt;"",Scoring!$J$20)+IF(Data!$P66&lt;&gt;"",Scoring!$J$21)+IF(Data!$Q66&lt;&gt;"",Scoring!$J$22)+IF(Data!$R66&lt;&gt;"",Scoring!$J$23)+IF(Data!$S66&lt;&gt;"",Scoring!$J$24)+IF(Data!AF66&lt;&gt;"",Scoring!$J$25)+IF(Data!$U66&lt;&gt;"",Scoring!$J$26)+IF(Data!$V66&lt;&gt;"",Scoring!$J$27)+IF(Data!$W66&lt;&gt;"",Scoring!$J$28)+IF(Data!$X66&lt;&gt;"",Scoring!$J$29)+IF(Data!$Y66&lt;&gt;"",Scoring!$J$30)+IF(Data!$Z66&lt;&gt;"",Scoring!$J$31)+IF(Data!$AA66&lt;&gt;"",Scoring!$J$32),"")</f>
        <v/>
      </c>
      <c r="AO66" s="276" t="str">
        <f>IF(AN66&lt;&gt;"",LOOKUP(AN66,Likelihoods!$A$7:$A$107,Likelihoods!H$7:H$107),"")</f>
        <v/>
      </c>
      <c r="AP66" s="264" t="str">
        <f>IF(AND(COUNTBLANK($B66:$E66)=3,COUNTBLANK($F66:$H66)=2,COUNTBLANK($I66:$J66)=1,COUNTBLANK($K66:$L66)=1,COUNTBLANK($M66:$N66)=1,COUNTBLANK($O66:$P66)=1,COUNTBLANK($Q66:$R66)=1,COUNTBLANK($S66:$T66)=1,COUNTBLANK($U66:$V66)=1,COUNTBLANK($W66:$AA66)=4),IF(Data!$B66&lt;&gt;"",Scoring!$K$7)+IF(Data!$C66&lt;&gt;"",Scoring!$K$8)+IF(Data!$D66&lt;&gt;"",Scoring!$K$9)+IF(Data!$E66&lt;&gt;"",Scoring!$K$10)+IF(Data!$F66&lt;&gt;"",Scoring!$K$11)+IF(Data!$G66&lt;&gt;"",Scoring!$K$12)+IF(Data!$H66&lt;&gt;"",Scoring!$K$13)+IF(Data!$I66&lt;&gt;"",Scoring!$K$14)+IF(Data!$J66&lt;&gt;"",Scoring!$K$15)+IF(Data!$K66&lt;&gt;"",Scoring!$K$16)+IF(Data!$L66&lt;&gt;"",Scoring!$K$17)+IF(Data!$M66&lt;&gt;"",Scoring!$K$18)+IF(Data!$N66&lt;&gt;"",Scoring!$K$19)+IF(Data!$O66&lt;&gt;"",Scoring!$K$20)+IF(Data!$P66&lt;&gt;"",Scoring!$K$21)+IF(Data!$Q66&lt;&gt;"",Scoring!$K$22)+IF(Data!$R66&lt;&gt;"",Scoring!$K$23)+IF(Data!$S66&lt;&gt;"",Scoring!$K$24)+IF(Data!AH66&lt;&gt;"",Scoring!$K$25)+IF(Data!$U66&lt;&gt;"",Scoring!$K$26)+IF(Data!$V66&lt;&gt;"",Scoring!$K$27)+IF(Data!$W66&lt;&gt;"",Scoring!$K$28)+IF(Data!$X66&lt;&gt;"",Scoring!$K$29)+IF(Data!$Y66&lt;&gt;"",Scoring!$K$30)+IF(Data!$Z66&lt;&gt;"",Scoring!$K$31)+IF(Data!$AA66&lt;&gt;"",Scoring!$K$32),"")</f>
        <v/>
      </c>
      <c r="AQ66" s="107" t="str">
        <f>IF(AP66&lt;&gt;"",LOOKUP(AP66,Likelihoods!$A$7:$A$107,Likelihoods!I$7:I$107),"")</f>
        <v/>
      </c>
      <c r="AR66" s="281" t="str">
        <f>IF(AND(COUNTBLANK($B66:$E66)=3,COUNTBLANK($F66:$H66)=2,COUNTBLANK($I66:$J66)=1,COUNTBLANK($K66:$L66)=1,COUNTBLANK($M66:$N66)=1,COUNTBLANK($O66:$P66)=1,COUNTBLANK($Q66:$R66)=1,COUNTBLANK($S66:$T66)=1,COUNTBLANK($U66:$V66)=1,COUNTBLANK($W66:$AA66)=4),IF(Data!$B66&lt;&gt;"",Scoring!$L$7)+IF(Data!$C66&lt;&gt;"",Scoring!$L$8)+IF(Data!$D66&lt;&gt;"",Scoring!$L$9)+IF(Data!$E66&lt;&gt;"",Scoring!$L$10)+IF(Data!$F66&lt;&gt;"",Scoring!$L$11)+IF(Data!$G66&lt;&gt;"",Scoring!$L$12)+IF(Data!$H66&lt;&gt;"",Scoring!$L$13)+IF(Data!$I66&lt;&gt;"",Scoring!$L$14)+IF(Data!$J66&lt;&gt;"",Scoring!$L$15)+IF(Data!$K66&lt;&gt;"",Scoring!$L$16)+IF(Data!$L66&lt;&gt;"",Scoring!$L$17)+IF(Data!$M66&lt;&gt;"",Scoring!$L$18)+IF(Data!$N66&lt;&gt;"",Scoring!$L$19)+IF(Data!$O66&lt;&gt;"",Scoring!$L$20)+IF(Data!$P66&lt;&gt;"",Scoring!$L$21)+IF(Data!$Q66&lt;&gt;"",Scoring!$L$22)+IF(Data!$R66&lt;&gt;"",Scoring!$L$23)+IF(Data!$S66&lt;&gt;"",Scoring!$L$24)+IF(Data!AJ66&lt;&gt;"",Scoring!$L$25)+IF(Data!$U66&lt;&gt;"",Scoring!$L$26)+IF(Data!$V66&lt;&gt;"",Scoring!$L$27)+IF(Data!$W66&lt;&gt;"",Scoring!$L$28)+IF(Data!$X66&lt;&gt;"",Scoring!$L$29)+IF(Data!$Y66&lt;&gt;"",Scoring!$L$30)+IF(Data!$Z66&lt;&gt;"",Scoring!$L$31)+IF(Data!$AA66&lt;&gt;"",Scoring!$L$32),"")</f>
        <v/>
      </c>
      <c r="AS66" s="105" t="str">
        <f>IF(AR66&lt;&gt;"",LOOKUP(AR66,Likelihoods!$A$7:$A$107,Likelihoods!J$7:J$107),"")</f>
        <v/>
      </c>
      <c r="AT66" s="108" t="str">
        <f>IF(AND(COUNTBLANK($B66:$E66)=3,COUNTBLANK($F66:$H66)=2,COUNTBLANK($I66:$J66)=1,COUNTBLANK($K66:$L66)=1,COUNTBLANK($M66:$N66)=1,COUNTBLANK($O66:$P66)=1,COUNTBLANK($Q66:$R66)=1,COUNTBLANK($S66:$T66)=1,COUNTBLANK($U66:$V66)=1,COUNTBLANK($W66:$AA66)=4),IF(Data!$B66&lt;&gt;"",Scoring!$M$7)+IF(Data!$C66&lt;&gt;"",Scoring!$M$8)+IF(Data!$D66&lt;&gt;"",Scoring!$M$9)+IF(Data!$E66&lt;&gt;"",Scoring!$M$10)+IF(Data!$F66&lt;&gt;"",Scoring!$M$11)+IF(Data!$G66&lt;&gt;"",Scoring!$M$12)+IF(Data!$H66&lt;&gt;"",Scoring!$M$13)+IF(Data!$I66&lt;&gt;"",Scoring!$M$14)+IF(Data!$J66&lt;&gt;"",Scoring!$M$15)+IF(Data!$K66&lt;&gt;"",Scoring!$M$16)+IF(Data!$L66&lt;&gt;"",Scoring!$M$17)+IF(Data!$M66&lt;&gt;"",Scoring!$M$18)+IF(Data!$N66&lt;&gt;"",Scoring!$M$19)+IF(Data!$O66&lt;&gt;"",Scoring!$M$20)+IF(Data!$P66&lt;&gt;"",Scoring!$M$21)+IF(Data!$Q66&lt;&gt;"",Scoring!$M$22)+IF(Data!$R66&lt;&gt;"",Scoring!$M$23)+IF(Data!$S66&lt;&gt;"",Scoring!$M$24)+IF(Data!T66&lt;&gt;"",Scoring!$M$25)+IF(Data!$U66&lt;&gt;"",Scoring!$M$26)+IF(Data!$V66&lt;&gt;"",Scoring!$M$27)+IF(Data!$W66&lt;&gt;"",Scoring!$M$28)+IF(Data!$X66&lt;&gt;"",Scoring!$M$29)+IF(Data!$Y66&lt;&gt;"",Scoring!$M$30)+IF(Data!$Z66&lt;&gt;"",Scoring!$M$31)+IF(Data!$AA66&lt;&gt;"",Scoring!$M$32),"")</f>
        <v/>
      </c>
      <c r="AU66" s="105" t="str">
        <f>IF(AT66&lt;&gt;"",LOOKUP(AT66,Likelihoods!$A$7:$A$107,Likelihoods!K$7:K$107),"")</f>
        <v/>
      </c>
      <c r="AV66" s="108" t="str">
        <f>IF(AND(COUNTBLANK($B66:$E66)=3,COUNTBLANK($F66:$H66)=2,COUNTBLANK($I66:$J66)=1,COUNTBLANK($K66:$L66)=1,COUNTBLANK($M66:$N66)=1,COUNTBLANK($O66:$P66)=1,COUNTBLANK($Q66:$R66)=1,COUNTBLANK($S66:$T66)=1,COUNTBLANK($U66:$V66)=1,COUNTBLANK($W66:$AA66)=4),IF(Data!$B66&lt;&gt;"",Scoring!$N$7)+IF(Data!$C66&lt;&gt;"",Scoring!$N$8)+IF(Data!$D66&lt;&gt;"",Scoring!$N$9)+IF(Data!$E66&lt;&gt;"",Scoring!$N$10)+IF(Data!$F66&lt;&gt;"",Scoring!$N$11)+IF(Data!$G66&lt;&gt;"",Scoring!$N$12)+IF(Data!$H66&lt;&gt;"",Scoring!$N$13)+IF(Data!$I66&lt;&gt;"",Scoring!$N$14)+IF(Data!$J66&lt;&gt;"",Scoring!$N$15)+IF(Data!$K66&lt;&gt;"",Scoring!$N$16)+IF(Data!$L66&lt;&gt;"",Scoring!$N$17)+IF(Data!$M66&lt;&gt;"",Scoring!$N$18)+IF(Data!$N66&lt;&gt;"",Scoring!$N$19)+IF(Data!$O66&lt;&gt;"",Scoring!$N$20)+IF(Data!$P66&lt;&gt;"",Scoring!$N$21)+IF(Data!$Q66&lt;&gt;"",Scoring!$N$22)+IF(Data!$R66&lt;&gt;"",Scoring!$N$23)+IF(Data!$S66&lt;&gt;"",Scoring!$N$24)+IF(Data!T66&lt;&gt;"",Scoring!$N$25)+IF(Data!$U66&lt;&gt;"",Scoring!$N$26)+IF(Data!$V66&lt;&gt;"",Scoring!$N$27)+IF(Data!$W66&lt;&gt;"",Scoring!$N$28)+IF(Data!$X66&lt;&gt;"",Scoring!$N$29)+IF(Data!$Y66&lt;&gt;"",Scoring!$N$30)+IF(Data!$Z66&lt;&gt;"",Scoring!$N$31)+IF(Data!$AA66&lt;&gt;"",Scoring!$N$32),"")</f>
        <v/>
      </c>
      <c r="AW66" s="106" t="str">
        <f>IF(AV66&lt;&gt;"",LOOKUP(AV66,Likelihoods!$A$7:$A$107,Likelihoods!L$7:L$107),"")</f>
        <v/>
      </c>
      <c r="AX66" s="104" t="str">
        <f>IF(AND(COUNTBLANK($B66:$E66)=3,COUNTBLANK($F66:$H66)=2,COUNTBLANK($I66:$J66)=1,COUNTBLANK($K66:$L66)=1,COUNTBLANK($M66:$N66)=1,COUNTBLANK($O66:$P66)=1,COUNTBLANK($Q66:$R66)=1,COUNTBLANK($S66:$T66)=1,COUNTBLANK($U66:$V66)=1,COUNTBLANK($W66:$AA66)=4),IF(Data!$B66&lt;&gt;"",Scoring!$O$7)+IF(Data!$C66&lt;&gt;"",Scoring!$O$8)+IF(Data!$D66&lt;&gt;"",Scoring!$O$9)+IF(Data!$E66&lt;&gt;"",Scoring!$O$10)+IF(Data!$F66&lt;&gt;"",Scoring!$O$11)+IF(Data!$G66&lt;&gt;"",Scoring!$O$12)+IF(Data!$H66&lt;&gt;"",Scoring!$O$13)+IF(Data!$I66&lt;&gt;"",Scoring!$O$14)+IF(Data!$J66&lt;&gt;"",Scoring!$O$15)+IF(Data!$K66&lt;&gt;"",Scoring!$O$16)+IF(Data!$L66&lt;&gt;"",Scoring!$O$17)+IF(Data!$M66&lt;&gt;"",Scoring!$O$18)+IF(Data!$N66&lt;&gt;"",Scoring!$O$19)+IF(Data!$O66&lt;&gt;"",Scoring!$O$20)+IF(Data!$P66&lt;&gt;"",Scoring!$O$21)+IF(Data!$Q66&lt;&gt;"",Scoring!$O$22)+IF(Data!$R66&lt;&gt;"",Scoring!$O$23)+IF(Data!$S66&lt;&gt;"",Scoring!$O$24)+IF(Data!T66&lt;&gt;"",Scoring!$O$25)+IF(Data!$U66&lt;&gt;"",Scoring!$O$26)+IF(Data!$V66&lt;&gt;"",Scoring!$O$27)+IF(Data!$W66&lt;&gt;"",Scoring!$O$28)+IF(Data!$X66&lt;&gt;"",Scoring!$O$29)+IF(Data!$Y66&lt;&gt;"",Scoring!$O$30)+IF(Data!$Z66&lt;&gt;"",Scoring!$O$31)+IF(Data!$AA66&lt;&gt;"",Scoring!$O$32),"")</f>
        <v/>
      </c>
      <c r="AY66" s="107" t="str">
        <f>IF(AX66&lt;&gt;"",LOOKUP(AX66,Likelihoods!$A$7:$A$107,Likelihoods!M$7:M$107),"")</f>
        <v/>
      </c>
      <c r="AZ66" s="108" t="str">
        <f>IF(AND(COUNTBLANK($B66:$E66)=3,COUNTBLANK($F66:$H66)=2,COUNTBLANK($I66:$J66)=1,COUNTBLANK($K66:$L66)=1,COUNTBLANK($M66:$N66)=1,COUNTBLANK($O66:$P66)=1,COUNTBLANK($Q66:$R66)=1,COUNTBLANK($S66:$T66)=1,COUNTBLANK($U66:$V66)=1,COUNTBLANK($W66:$AA66)=4),IF(Data!$B66&lt;&gt;"",Scoring!$P$7)+IF(Data!$C66&lt;&gt;"",Scoring!$P$8)+IF(Data!$D66&lt;&gt;"",Scoring!$P$9)+IF(Data!$E66&lt;&gt;"",Scoring!$P$10)+IF(Data!$F66&lt;&gt;"",Scoring!$P$11)+IF(Data!$G66&lt;&gt;"",Scoring!$P$12)+IF(Data!$H66&lt;&gt;"",Scoring!$P$13)+IF(Data!$I66&lt;&gt;"",Scoring!$P$14)+IF(Data!$J66&lt;&gt;"",Scoring!$P$15)+IF(Data!$K66&lt;&gt;"",Scoring!$P$16)+IF(Data!$L66&lt;&gt;"",Scoring!$P$17)+IF(Data!$M66&lt;&gt;"",Scoring!$P$18)+IF(Data!$N66&lt;&gt;"",Scoring!$P$19)+IF(Data!$O66&lt;&gt;"",Scoring!$P$20)+IF(Data!$P66&lt;&gt;"",Scoring!$P$21)+IF(Data!$Q66&lt;&gt;"",Scoring!$P$22)+IF(Data!$R66&lt;&gt;"",Scoring!$P$23)+IF(Data!$S66&lt;&gt;"",Scoring!$P$24)+IF(Data!T66&lt;&gt;"",Scoring!$P$25)+IF(Data!$U66&lt;&gt;"",Scoring!$P$26)+IF(Data!$V66&lt;&gt;"",Scoring!$P$27)+IF(Data!$W66&lt;&gt;"",Scoring!$P$28)+IF(Data!$X66&lt;&gt;"",Scoring!$P$29)+IF(Data!$Y66&lt;&gt;"",Scoring!$P$30)+IF(Data!$Z66&lt;&gt;"",Scoring!$P$31)+IF(Data!$AA66&lt;&gt;"",Scoring!$P$32),"")</f>
        <v/>
      </c>
      <c r="BA66" s="105" t="str">
        <f>IF(AZ66&lt;&gt;"",LOOKUP(AZ66,Likelihoods!$A$7:$A$107,Likelihoods!N$7:N$107),"")</f>
        <v/>
      </c>
      <c r="BB66" s="102" t="str">
        <f>IF(AND(COUNTBLANK($B66:$E66)=3,COUNTBLANK($F66:$H66)=2,COUNTBLANK($I66:$J66)=1,COUNTBLANK($K66:$L66)=1,COUNTBLANK($M66:$N66)=1,COUNTBLANK($O66:$P66)=1,COUNTBLANK($Q66:$R66)=1,COUNTBLANK($S66:$T66)=1,COUNTBLANK($U66:$V66)=1,COUNTBLANK($W66:$AA66)=4),IF(Data!$B66&lt;&gt;"",Scoring!$Q$7)+IF(Data!$C66&lt;&gt;"",Scoring!$Q$8)+IF(Data!$D66&lt;&gt;"",Scoring!$Q$9)+IF(Data!$E66&lt;&gt;"",Scoring!$Q$10)+IF(Data!$F66&lt;&gt;"",Scoring!$Q$11)+IF(Data!$G66&lt;&gt;"",Scoring!$Q$12)+IF(Data!$H66&lt;&gt;"",Scoring!$Q$13)+IF(Data!$I66&lt;&gt;"",Scoring!$Q$14)+IF(Data!$J66&lt;&gt;"",Scoring!$Q$15)+IF(Data!$K66&lt;&gt;"",Scoring!$Q$16)+IF(Data!$L66&lt;&gt;"",Scoring!$Q$17)+IF(Data!$M66&lt;&gt;"",Scoring!$Q$18)+IF(Data!$N66&lt;&gt;"",Scoring!$Q$19)+IF(Data!$O66&lt;&gt;"",Scoring!$Q$20)+IF(Data!$P66&lt;&gt;"",Scoring!$Q$21)+IF(Data!$Q66&lt;&gt;"",Scoring!$Q$22)+IF(Data!$R66&lt;&gt;"",Scoring!$Q$23)+IF(Data!$S66&lt;&gt;"",Scoring!$Q$24)+IF(Data!T66&lt;&gt;"",Scoring!$Q$25)+IF(Data!$U66&lt;&gt;"",Scoring!$Q$26)+IF(Data!$V66&lt;&gt;"",Scoring!$Q$27)+IF(Data!$W66&lt;&gt;"",Scoring!$Q$28)+IF(Data!$X66&lt;&gt;"",Scoring!$Q$29)+IF(Data!$Y66&lt;&gt;"",Scoring!$Q$30)+IF(Data!$Z66&lt;&gt;"",Scoring!$Q$31)+IF(Data!$AA66&lt;&gt;"",Scoring!$Q$32),"")</f>
        <v/>
      </c>
      <c r="BC66" s="107" t="str">
        <f>IF(BB66&lt;&gt;"",LOOKUP(BB66,Likelihoods!$A$7:$A$107,Likelihoods!O$7:O$107),"")</f>
        <v/>
      </c>
      <c r="BD66" s="104" t="str">
        <f>IF(AND(COUNTBLANK($B66:$E66)=3,COUNTBLANK($F66:$H66)=2,COUNTBLANK($I66:$J66)=1,COUNTBLANK($K66:$L66)=1,COUNTBLANK($M66:$N66)=1,COUNTBLANK($O66:$P66)=1,COUNTBLANK($Q66:$R66)=1,COUNTBLANK($S66:$T66)=1,COUNTBLANK($U66:$V66)=1,COUNTBLANK($W66:$AA66)=4),IF(Data!$B66&lt;&gt;"",Scoring!$R$7)+IF(Data!$C66&lt;&gt;"",Scoring!$R$8)+IF(Data!$D66&lt;&gt;"",Scoring!$R$9)+IF(Data!$E66&lt;&gt;"",Scoring!$R$10)+IF(Data!$F66&lt;&gt;"",Scoring!$R$11)+IF(Data!$G66&lt;&gt;"",Scoring!$R$12)+IF(Data!$H66&lt;&gt;"",Scoring!$R$13)+IF(Data!$I66&lt;&gt;"",Scoring!$R$14)+IF(Data!$J66&lt;&gt;"",Scoring!$R$15)+IF(Data!$K66&lt;&gt;"",Scoring!$R$16)+IF(Data!$L66&lt;&gt;"",Scoring!$R$17)+IF(Data!$M66&lt;&gt;"",Scoring!$R$18)+IF(Data!$N66&lt;&gt;"",Scoring!$R$19)+IF(Data!$O66&lt;&gt;"",Scoring!$R$20)+IF(Data!$P66&lt;&gt;"",Scoring!$R$21)+IF(Data!$Q66&lt;&gt;"",Scoring!$R$22)+IF(Data!$R66&lt;&gt;"",Scoring!$R$23)+IF(Data!$S66&lt;&gt;"",Scoring!$R$24)+IF(Data!T66&lt;&gt;"",Scoring!$R$25)+IF(Data!$U66&lt;&gt;"",Scoring!$R$26)+IF(Data!$V66&lt;&gt;"",Scoring!$R$27)+IF(Data!$W66&lt;&gt;"",Scoring!$R$28)+IF(Data!$X66&lt;&gt;"",Scoring!$R$29)+IF(Data!$Y66&lt;&gt;"",Scoring!$R$30)+IF(Data!$Z66&lt;&gt;"",Scoring!$R$31)+IF(Data!$AA66&lt;&gt;"",Scoring!$R$32),"")</f>
        <v/>
      </c>
      <c r="BE66" s="105" t="str">
        <f>IF(BD66&lt;&gt;"",LOOKUP(BD66,Likelihoods!$A$7:$A$107,Likelihoods!P$7:P$107),"")</f>
        <v/>
      </c>
      <c r="BF66" s="102" t="str">
        <f>IF(AND(COUNTBLANK($B66:$E66)=3,COUNTBLANK($F66:$H66)=2,COUNTBLANK($I66:$J66)=1,COUNTBLANK($K66:$L66)=1,COUNTBLANK($M66:$N66)=1,COUNTBLANK($O66:$P66)=1,COUNTBLANK($Q66:$R66)=1,COUNTBLANK($S66:$T66)=1,COUNTBLANK($U66:$V66)=1,COUNTBLANK($W66:$AA66)=4),IF(Data!$B66&lt;&gt;"",Scoring!$S$7)+IF(Data!$C66&lt;&gt;"",Scoring!$S$8)+IF(Data!$D66&lt;&gt;"",Scoring!$S$9)+IF(Data!$E66&lt;&gt;"",Scoring!$S$10)+IF(Data!$F66&lt;&gt;"",Scoring!$S$11)+IF(Data!$G66&lt;&gt;"",Scoring!$S$12)+IF(Data!$H66&lt;&gt;"",Scoring!$S$13)+IF(Data!$I66&lt;&gt;"",Scoring!$S$14)+IF(Data!$J66&lt;&gt;"",Scoring!$S$15)+IF(Data!$K66&lt;&gt;"",Scoring!$S$16)+IF(Data!$L66&lt;&gt;"",Scoring!$S$17)+IF(Data!$M66&lt;&gt;"",Scoring!$S$18)+IF(Data!$N66&lt;&gt;"",Scoring!$S$19)+IF(Data!$O66&lt;&gt;"",Scoring!$S$20)+IF(Data!$P66&lt;&gt;"",Scoring!$S$21)+IF(Data!$Q66&lt;&gt;"",Scoring!$S$22)+IF(Data!$R66&lt;&gt;"",Scoring!$S$23)+IF(Data!$S66&lt;&gt;"",Scoring!$S$24)+IF(Data!T66&lt;&gt;"",Scoring!$S$25)+IF(Data!$U66&lt;&gt;"",Scoring!$S$26)+IF(Data!$V66&lt;&gt;"",Scoring!$S$27)+IF(Data!$W66&lt;&gt;"",Scoring!$S$28)+IF(Data!$X66&lt;&gt;"",Scoring!$S$29)+IF(Data!$Y66&lt;&gt;"",Scoring!$S$30)+IF(Data!$Z66&lt;&gt;"",Scoring!$S$31)+IF(Data!$AA66&lt;&gt;"",Scoring!$S$32),"")</f>
        <v/>
      </c>
      <c r="BG66" s="107" t="str">
        <f>IF(BF66&lt;&gt;"",LOOKUP(BF66,Likelihoods!$A$7:$A$107,Likelihoods!Q$7:Q$107),"")</f>
        <v/>
      </c>
      <c r="BH66" s="108" t="str">
        <f>IF(AND(COUNTBLANK($B66:$E66)=3,COUNTBLANK($F66:$H66)=2,COUNTBLANK($I66:$J66)=1,COUNTBLANK($K66:$L66)=1,COUNTBLANK($M66:$N66)=1,COUNTBLANK($O66:$P66)=1,COUNTBLANK($Q66:$R66)=1,COUNTBLANK($S66:$T66)=1,COUNTBLANK($U66:$V66)=1,COUNTBLANK($W66:$AA66)=4),IF(Data!$B66&lt;&gt;"",Scoring!$T$7)+IF(Data!$C66&lt;&gt;"",Scoring!$T$8)+IF(Data!$D66&lt;&gt;"",Scoring!$T$9)+IF(Data!$E66&lt;&gt;"",Scoring!$T$10)+IF(Data!$F66&lt;&gt;"",Scoring!$T$11)+IF(Data!$G66&lt;&gt;"",Scoring!$T$12)+IF(Data!$H66&lt;&gt;"",Scoring!$T$13)+IF(Data!$I66&lt;&gt;"",Scoring!$T$14)+IF(Data!$J66&lt;&gt;"",Scoring!$T$15)+IF(Data!$K66&lt;&gt;"",Scoring!$T$16)+IF(Data!$L66&lt;&gt;"",Scoring!$T$17)+IF(Data!$M66&lt;&gt;"",Scoring!$T$18)+IF(Data!$N66&lt;&gt;"",Scoring!$T$19)+IF(Data!$O66&lt;&gt;"",Scoring!$T$20)+IF(Data!$P66&lt;&gt;"",Scoring!$T$21)+IF(Data!$Q66&lt;&gt;"",Scoring!$T$22)+IF(Data!$R66&lt;&gt;"",Scoring!$T$23)+IF(Data!$S66&lt;&gt;"",Scoring!$T$24)+IF(Data!T66&lt;&gt;"",Scoring!$T$25)+IF(Data!$U66&lt;&gt;"",Scoring!$T$26)+IF(Data!$V66&lt;&gt;"",Scoring!$T$27)+IF(Data!$W66&lt;&gt;"",Scoring!$T$28)+IF(Data!$X66&lt;&gt;"",Scoring!$T$29)+IF(Data!$Y66&lt;&gt;"",Scoring!$T$30)+IF(Data!$Z66&lt;&gt;"",Scoring!$T$31)+IF(Data!$AA66&lt;&gt;"",Scoring!$T$32),"")</f>
        <v/>
      </c>
      <c r="BI66" s="105" t="str">
        <f>IF(BH66&lt;&gt;"",LOOKUP(BH66,Likelihoods!$A$7:$A$107,Likelihoods!R$7:R$107),"")</f>
        <v/>
      </c>
      <c r="BJ66" s="108" t="str">
        <f>IF(AND(COUNTBLANK($B66:$E66)=3,COUNTBLANK($F66:$H66)=2,COUNTBLANK($I66:$J66)=1,COUNTBLANK($K66:$L66)=1,COUNTBLANK($M66:$N66)=1,COUNTBLANK($O66:$P66)=1,COUNTBLANK($Q66:$R66)=1,COUNTBLANK($S66:$T66)=1,COUNTBLANK($U66:$V66)=1,COUNTBLANK($W66:$AA66)=4),IF(Data!$B66&lt;&gt;"",Scoring!$U$7)+IF(Data!$C66&lt;&gt;"",Scoring!$U$8)+IF(Data!$D66&lt;&gt;"",Scoring!$U$9)+IF(Data!$E66&lt;&gt;"",Scoring!$U$10)+IF(Data!$F66&lt;&gt;"",Scoring!$U$11)+IF(Data!$G66&lt;&gt;"",Scoring!$U$12)+IF(Data!$H66&lt;&gt;"",Scoring!$U$13)+IF(Data!$I66&lt;&gt;"",Scoring!$U$14)+IF(Data!$J66&lt;&gt;"",Scoring!$U$15)+IF(Data!$K66&lt;&gt;"",Scoring!$U$16)+IF(Data!$L66&lt;&gt;"",Scoring!$U$17)+IF(Data!$M66&lt;&gt;"",Scoring!$U$18)+IF(Data!$N66&lt;&gt;"",Scoring!$U$19)+IF(Data!$O66&lt;&gt;"",Scoring!$U$20)+IF(Data!$P66&lt;&gt;"",Scoring!$U$21)+IF(Data!$Q66&lt;&gt;"",Scoring!$U$22)+IF(Data!$R66&lt;&gt;"",Scoring!$U$23)+IF(Data!$S66&lt;&gt;"",Scoring!$U$24)+IF(Data!T66&lt;&gt;"",Scoring!$U$25)+IF(Data!$U66&lt;&gt;"",Scoring!$U$26)+IF(Data!$V66&lt;&gt;"",Scoring!$U$27)+IF(Data!$W66&lt;&gt;"",Scoring!$U$28)+IF(Data!$X66&lt;&gt;"",Scoring!$U$29)+IF(Data!$Y66&lt;&gt;"",Scoring!$U$30)+IF(Data!$Z66&lt;&gt;"",Scoring!$U$31)+IF(Data!$AA66&lt;&gt;"",Scoring!$U$32),"")</f>
        <v/>
      </c>
      <c r="BK66" s="106" t="str">
        <f>IF(BJ66&lt;&gt;"",LOOKUP(BJ66,Likelihoods!$A$7:$A$107,Likelihoods!S$7:S$107),"")</f>
        <v/>
      </c>
      <c r="BL66" s="8"/>
      <c r="BM66" s="8"/>
      <c r="BN66" s="8"/>
      <c r="BO66" s="8"/>
      <c r="BP66" s="8"/>
      <c r="BQ66" s="8"/>
      <c r="BR66" s="8"/>
      <c r="BS66" s="8"/>
      <c r="BT66" s="8"/>
      <c r="BU66" s="8"/>
      <c r="BV66" s="8"/>
      <c r="BW66" s="8"/>
      <c r="BX66" s="8"/>
      <c r="BY66" s="8"/>
    </row>
    <row r="67" spans="1:77" ht="14.25" x14ac:dyDescent="0.2">
      <c r="A67" s="68"/>
      <c r="B67" s="101"/>
      <c r="C67" s="102"/>
      <c r="D67" s="102"/>
      <c r="E67" s="102"/>
      <c r="F67" s="101"/>
      <c r="G67" s="102"/>
      <c r="H67" s="103"/>
      <c r="I67" s="102"/>
      <c r="J67" s="102"/>
      <c r="K67" s="101"/>
      <c r="L67" s="103"/>
      <c r="M67" s="102"/>
      <c r="N67" s="103"/>
      <c r="O67" s="101"/>
      <c r="P67" s="103"/>
      <c r="Q67" s="102"/>
      <c r="R67" s="102"/>
      <c r="S67" s="101"/>
      <c r="T67" s="103"/>
      <c r="U67" s="101"/>
      <c r="V67" s="103"/>
      <c r="W67" s="102"/>
      <c r="X67" s="102"/>
      <c r="Y67" s="102"/>
      <c r="Z67" s="102"/>
      <c r="AA67" s="102"/>
      <c r="AB67" s="104" t="str">
        <f>IF(AND(COUNTBLANK($B67:$E67)=3,COUNTBLANK($F67:$H67)=2,COUNTBLANK($I67:$J67)=1,COUNTBLANK($K67:$L67)=1,COUNTBLANK($M67:$N67)=1,COUNTBLANK($O67:$P67)=1,COUNTBLANK($Q67:$R67)=1,COUNTBLANK($S67:$T67)=1,COUNTBLANK($U67:$V67)=1,COUNTBLANK($W67:$AA67)=4),IF(Data!$B67&lt;&gt;"",Scoring!$D$7)+IF(Data!$C67&lt;&gt;"",Scoring!$D$8)+IF(Data!$D67&lt;&gt;"",Scoring!$D$9)+IF(Data!$E67&lt;&gt;"",Scoring!$D$10)+IF(Data!$F67&lt;&gt;"",Scoring!$D$11)+IF(Data!$G67&lt;&gt;"",Scoring!$D$12)+IF(Data!$H67&lt;&gt;"",Scoring!$D$13)+IF(Data!$I67&lt;&gt;"",Scoring!$D$14)+IF(Data!$J67&lt;&gt;"",Scoring!$D$15)+IF(Data!$K67&lt;&gt;"",Scoring!$D$16)+IF(Data!$L67&lt;&gt;"",Scoring!$D$17)+IF(Data!$M67&lt;&gt;"",Scoring!$D$18)+IF(Data!$N67&lt;&gt;"",Scoring!$D$19)+IF(Data!$O67&lt;&gt;"",Scoring!$D$20)+IF(Data!$P67&lt;&gt;"",Scoring!$D$21)+IF(Data!$Q67&lt;&gt;"",Scoring!$D$22)+IF(Data!$R67&lt;&gt;"",Scoring!$D$23)+IF(Data!$S67&lt;&gt;"",Scoring!$D$24)+IF(Data!T67&lt;&gt;"",Scoring!$D$25)+IF(Data!$U67&lt;&gt;"",Scoring!$D$26)+IF(Data!$V67&lt;&gt;"",Scoring!$D$27)+IF(Data!$W67&lt;&gt;"",Scoring!$D$28)+IF(Data!$X67&lt;&gt;"",Scoring!$D$29)+IF(Data!$Y67&lt;&gt;"",Scoring!$D$30)+IF(Data!$Z67&lt;&gt;"",Scoring!$D$31)+IF(Data!$AA67&lt;&gt;"",Scoring!$D$32),"")</f>
        <v/>
      </c>
      <c r="AC67" s="105" t="str">
        <f>IF(AB67&lt;&gt;"",LOOKUP(AB67,Likelihoods!$A$7:$A$107,Likelihoods!B$7:B$107),"")</f>
        <v/>
      </c>
      <c r="AD67" s="264" t="str">
        <f>IF(AND(COUNTBLANK($B67:$E67)=3,COUNTBLANK($F67:$H67)=2,COUNTBLANK($I67:$J67)=1,COUNTBLANK($K67:$L67)=1,COUNTBLANK($M67:$N67)=1,COUNTBLANK($O67:$P67)=1,COUNTBLANK($Q67:$R67)=1,COUNTBLANK($S67:$T67)=1,COUNTBLANK($U67:$V67)=1,COUNTBLANK($W67:$AA67)=4),IF(Data!$B67&lt;&gt;"",Scoring!$E$7)+IF(Data!$C67&lt;&gt;"",Scoring!$E$8)+IF(Data!$D67&lt;&gt;"",Scoring!$E$9)+IF(Data!$E67&lt;&gt;"",Scoring!$E$10)+IF(Data!$F67&lt;&gt;"",Scoring!$E$11)+IF(Data!$G67&lt;&gt;"",Scoring!$E$12)+IF(Data!$H67&lt;&gt;"",Scoring!$E$13)+IF(Data!$I67&lt;&gt;"",Scoring!$E$14)+IF(Data!$J67&lt;&gt;"",Scoring!$E$15)+IF(Data!$K67&lt;&gt;"",Scoring!$E$16)+IF(Data!$L67&lt;&gt;"",Scoring!$E$17)+IF(Data!$M67&lt;&gt;"",Scoring!$E$18)+IF(Data!$N67&lt;&gt;"",Scoring!$E$19)+IF(Data!$O67&lt;&gt;"",Scoring!$E$20)+IF(Data!$P67&lt;&gt;"",Scoring!$E$21)+IF(Data!$Q67&lt;&gt;"",Scoring!$E$22)+IF(Data!$R67&lt;&gt;"",Scoring!$E$23)+IF(Data!$S67&lt;&gt;"",Scoring!$E$24)+IF(Data!V67&lt;&gt;"",Scoring!$E$25)+IF(Data!$U67&lt;&gt;"",Scoring!$E$26)+IF(Data!$V67&lt;&gt;"",Scoring!$E$27)+IF(Data!$W67&lt;&gt;"",Scoring!$E$28)+IF(Data!$X67&lt;&gt;"",Scoring!$E$29)+IF(Data!$Y67&lt;&gt;"",Scoring!$E$30)+IF(Data!$Z67&lt;&gt;"",Scoring!$E$31)+IF(Data!$AA67&lt;&gt;"",Scoring!$E$32),"")</f>
        <v/>
      </c>
      <c r="AE67" s="107" t="str">
        <f>IF(AD67&lt;&gt;"",LOOKUP(AD67,Likelihoods!$A$7:$A$107,Likelihoods!C$7:C$107),"")</f>
        <v/>
      </c>
      <c r="AF67" s="108" t="str">
        <f>IF(AND(COUNTBLANK($B67:$E67)=3,COUNTBLANK($F67:$H67)=2,COUNTBLANK($I67:$J67)=1,COUNTBLANK($K67:$L67)=1,COUNTBLANK($M67:$N67)=1,COUNTBLANK($O67:$P67)=1,COUNTBLANK($Q67:$R67)=1,COUNTBLANK($S67:$T67)=1,COUNTBLANK($U67:$V67)=1,COUNTBLANK($W67:$AA67)=4),IF(Data!$B67&lt;&gt;"",Scoring!$F$7)+IF(Data!$C67&lt;&gt;"",Scoring!$F$8)+IF(Data!$D67&lt;&gt;"",Scoring!$F$9)+IF(Data!$E67&lt;&gt;"",Scoring!$F$10)+IF(Data!$F67&lt;&gt;"",Scoring!$F$11)+IF(Data!$G67&lt;&gt;"",Scoring!$F$12)+IF(Data!$H67&lt;&gt;"",Scoring!$F$13)+IF(Data!$I67&lt;&gt;"",Scoring!$F$14)+IF(Data!$J67&lt;&gt;"",Scoring!$F$15)+IF(Data!$K67&lt;&gt;"",Scoring!$F$16)+IF(Data!$L67&lt;&gt;"",Scoring!$F$17)+IF(Data!$M67&lt;&gt;"",Scoring!$F$18)+IF(Data!$N67&lt;&gt;"",Scoring!$F$19)+IF(Data!$O67&lt;&gt;"",Scoring!$F$20)+IF(Data!$P67&lt;&gt;"",Scoring!$F$21)+IF(Data!$Q67&lt;&gt;"",Scoring!$F$22)+IF(Data!$R67&lt;&gt;"",Scoring!$F$23)+IF(Data!$S67&lt;&gt;"",Scoring!$F$24)+IF(Data!T67&lt;&gt;"",Scoring!$F$25)+IF(Data!$U67&lt;&gt;"",Scoring!$F$26)+IF(Data!$V67&lt;&gt;"",Scoring!$F$27)+IF(Data!$W67&lt;&gt;"",Scoring!$F$28)+IF(Data!$X67&lt;&gt;"",Scoring!$F$29)+IF(Data!$Y67&lt;&gt;"",Scoring!$F$30)+IF(Data!$Z67&lt;&gt;"",Scoring!$F$31)+IF(Data!$AA67&lt;&gt;"",Scoring!$F$32),"")</f>
        <v/>
      </c>
      <c r="AG67" s="105" t="str">
        <f>IF(AF67&lt;&gt;"",LOOKUP(AF67,Likelihoods!$A$7:$A$107,Likelihoods!D$7:D$107),"")</f>
        <v/>
      </c>
      <c r="AH67" s="108" t="str">
        <f>IF(AND(COUNTBLANK($B67:$E67)=3,COUNTBLANK($F67:$H67)=2,COUNTBLANK($I67:$J67)=1,COUNTBLANK($K67:$L67)=1,COUNTBLANK($M67:$N67)=1,COUNTBLANK($O67:$P67)=1,COUNTBLANK($Q67:$R67)=1,COUNTBLANK($S67:$T67)=1,COUNTBLANK($U67:$V67)=1,COUNTBLANK($W67:$AA67)=4),IF(Data!$B67&lt;&gt;"",Scoring!$G$7)+IF(Data!$C67&lt;&gt;"",Scoring!$G$8)+IF(Data!$D67&lt;&gt;"",Scoring!$G$9)+IF(Data!$E67&lt;&gt;"",Scoring!$G$10)+IF(Data!$F67&lt;&gt;"",Scoring!$G$11)+IF(Data!$G67&lt;&gt;"",Scoring!$G$12)+IF(Data!$H67&lt;&gt;"",Scoring!$G$13)+IF(Data!$I67&lt;&gt;"",Scoring!$G$14)+IF(Data!$J67&lt;&gt;"",Scoring!$G$15)+IF(Data!$K67&lt;&gt;"",Scoring!$G$16)+IF(Data!$L67&lt;&gt;"",Scoring!$G$17)+IF(Data!$M67&lt;&gt;"",Scoring!$G$18)+IF(Data!$N67&lt;&gt;"",Scoring!$G$19)+IF(Data!$O67&lt;&gt;"",Scoring!$G$20)+IF(Data!$P67&lt;&gt;"",Scoring!$G$21)+IF(Data!$Q67&lt;&gt;"",Scoring!$G$22)+IF(Data!$R67&lt;&gt;"",Scoring!$G$23)+IF(Data!$S67&lt;&gt;"",Scoring!$G$24)+IF(Data!T67&lt;&gt;"",Scoring!$G$25)+IF(Data!$U67&lt;&gt;"",Scoring!$G$26)+IF(Data!$V67&lt;&gt;"",Scoring!$G$27)+IF(Data!$W67&lt;&gt;"",Scoring!$G$28)+IF(Data!$X67&lt;&gt;"",Scoring!$G$29)+IF(Data!$Y67&lt;&gt;"",Scoring!$G$30)+IF(Data!$Z67&lt;&gt;"",Scoring!$G$31)+IF(Data!$AA67&lt;&gt;"",Scoring!$G$32),"")</f>
        <v/>
      </c>
      <c r="AI67" s="106" t="str">
        <f>IF(AH67&lt;&gt;"",LOOKUP(AH67,Likelihoods!$A$7:$A$107,Likelihoods!E$7:E$107),"")</f>
        <v/>
      </c>
      <c r="AJ67" s="104" t="str">
        <f>IF(AND(COUNTBLANK($B67:$E67)=3,COUNTBLANK($F67:$H67)=2,COUNTBLANK($I67:$J67)=1,COUNTBLANK($K67:$L67)=1,COUNTBLANK($M67:$N67)=1,COUNTBLANK($O67:$P67)=1,COUNTBLANK($Q67:$R67)=1,COUNTBLANK($S67:$T67)=1,COUNTBLANK($U67:$V67)=1,COUNTBLANK($W67:$AA67)=4),IF(Data!$B67&lt;&gt;"",Scoring!$H$7)+IF(Data!$C67&lt;&gt;"",Scoring!$H$8)+IF(Data!$D67&lt;&gt;"",Scoring!$H$9)+IF(Data!$E67&lt;&gt;"",Scoring!$H$10)+IF(Data!$F67&lt;&gt;"",Scoring!$H$11)+IF(Data!$G67&lt;&gt;"",Scoring!$H$12)+IF(Data!$H67&lt;&gt;"",Scoring!$H$13)+IF(Data!$I67&lt;&gt;"",Scoring!$H$14)+IF(Data!$J67&lt;&gt;"",Scoring!$H$15)+IF(Data!$K67&lt;&gt;"",Scoring!$H$16)+IF(Data!$L67&lt;&gt;"",Scoring!$H$17)+IF(Data!$M67&lt;&gt;"",Scoring!$H$18)+IF(Data!$N67&lt;&gt;"",Scoring!$H$19)+IF(Data!$O67&lt;&gt;"",Scoring!$H$20)+IF(Data!$P67&lt;&gt;"",Scoring!$H$21)+IF(Data!$Q67&lt;&gt;"",Scoring!$H$22)+IF(Data!$R67&lt;&gt;"",Scoring!$H$23)+IF(Data!$S67&lt;&gt;"",Scoring!$H$24)+IF(Data!T67&lt;&gt;"",Scoring!$H$25)+IF(Data!$U67&lt;&gt;"",Scoring!$H$26)+IF(Data!$V67&lt;&gt;"",Scoring!$H$27)+IF(Data!$W67&lt;&gt;"",Scoring!$H$28)+IF(Data!$X67&lt;&gt;"",Scoring!$H$29)+IF(Data!$Y67&lt;&gt;"",Scoring!$H$30)+IF(Data!$Z67&lt;&gt;"",Scoring!$H$31)+IF(Data!$AA67&lt;&gt;"",Scoring!$H$32),"")</f>
        <v/>
      </c>
      <c r="AK67" s="105" t="str">
        <f>IF(AJ67&lt;&gt;"",LOOKUP(AJ67,Likelihoods!$A$7:$A$107,Likelihoods!F$7:F$107),"")</f>
        <v/>
      </c>
      <c r="AL67" s="102" t="str">
        <f>IF(AND(COUNTBLANK($B67:$E67)=3,COUNTBLANK($F67:$H67)=2,COUNTBLANK($I67:$J67)=1,COUNTBLANK($K67:$L67)=1,COUNTBLANK($M67:$N67)=1,COUNTBLANK($O67:$P67)=1,COUNTBLANK($Q67:$R67)=1,COUNTBLANK($S67:$T67)=1,COUNTBLANK($U67:$V67)=1,COUNTBLANK($W67:$AA67)=4),IF(Data!$B67&lt;&gt;"",Scoring!$I$7)+IF(Data!$C67&lt;&gt;"",Scoring!$I$8)+IF(Data!$D67&lt;&gt;"",Scoring!$I$9)+IF(Data!$E67&lt;&gt;"",Scoring!$I$10)+IF(Data!$F67&lt;&gt;"",Scoring!$I$11)+IF(Data!$G67&lt;&gt;"",Scoring!$I$12)+IF(Data!$H67&lt;&gt;"",Scoring!$I$13)+IF(Data!$I67&lt;&gt;"",Scoring!$I$14)+IF(Data!$J67&lt;&gt;"",Scoring!$I$15)+IF(Data!$K67&lt;&gt;"",Scoring!$I$16)+IF(Data!$L67&lt;&gt;"",Scoring!$I$17)+IF(Data!$M67&lt;&gt;"",Scoring!$I$18)+IF(Data!$N67&lt;&gt;"",Scoring!$I$19)+IF(Data!$O67&lt;&gt;"",Scoring!$I$20)+IF(Data!$P67&lt;&gt;"",Scoring!$I$21)+IF(Data!$Q67&lt;&gt;"",Scoring!$I$22)+IF(Data!$R67&lt;&gt;"",Scoring!$I$23)+IF(Data!$S67&lt;&gt;"",Scoring!$I$24)+IF(Data!T67&lt;&gt;"",Scoring!$I$25)+IF(Data!$U67&lt;&gt;"",Scoring!$I$26)+IF(Data!$V67&lt;&gt;"",Scoring!$I$27)+IF(Data!$W67&lt;&gt;"",Scoring!$I$28)+IF(Data!$X67&lt;&gt;"",Scoring!$I$29)+IF(Data!$Y67&lt;&gt;"",Scoring!$I$30)+IF(Data!$Z67&lt;&gt;"",Scoring!$I$31)+IF(Data!$AA67&lt;&gt;"",Scoring!$I$32),"")</f>
        <v/>
      </c>
      <c r="AM67" s="107" t="str">
        <f>IF(AL67&lt;&gt;"",LOOKUP(AL67,Likelihoods!$A$7:$A$107,Likelihoods!G$7:G$107),"")</f>
        <v/>
      </c>
      <c r="AN67" s="281" t="str">
        <f>IF(AND(COUNTBLANK($B67:$E67)=3,COUNTBLANK($F67:$H67)=2,COUNTBLANK($I67:$J67)=1,COUNTBLANK($K67:$L67)=1,COUNTBLANK($M67:$N67)=1,COUNTBLANK($O67:$P67)=1,COUNTBLANK($Q67:$R67)=1,COUNTBLANK($S67:$T67)=1,COUNTBLANK($U67:$V67)=1,COUNTBLANK($W67:$AA67)=4),IF(Data!$B67&lt;&gt;"",Scoring!$J$7)+IF(Data!$C67&lt;&gt;"",Scoring!$J$8)+IF(Data!$D67&lt;&gt;"",Scoring!$J$9)+IF(Data!$E67&lt;&gt;"",Scoring!$J$10)+IF(Data!$F67&lt;&gt;"",Scoring!$J$11)+IF(Data!$G67&lt;&gt;"",Scoring!$J$12)+IF(Data!$H67&lt;&gt;"",Scoring!$J$13)+IF(Data!$I67&lt;&gt;"",Scoring!$J$14)+IF(Data!$J67&lt;&gt;"",Scoring!$J$15)+IF(Data!$K67&lt;&gt;"",Scoring!$J$16)+IF(Data!$L67&lt;&gt;"",Scoring!$J$17)+IF(Data!$M67&lt;&gt;"",Scoring!$J$18)+IF(Data!$N67&lt;&gt;"",Scoring!$J$19)+IF(Data!$O67&lt;&gt;"",Scoring!$J$20)+IF(Data!$P67&lt;&gt;"",Scoring!$J$21)+IF(Data!$Q67&lt;&gt;"",Scoring!$J$22)+IF(Data!$R67&lt;&gt;"",Scoring!$J$23)+IF(Data!$S67&lt;&gt;"",Scoring!$J$24)+IF(Data!AF67&lt;&gt;"",Scoring!$J$25)+IF(Data!$U67&lt;&gt;"",Scoring!$J$26)+IF(Data!$V67&lt;&gt;"",Scoring!$J$27)+IF(Data!$W67&lt;&gt;"",Scoring!$J$28)+IF(Data!$X67&lt;&gt;"",Scoring!$J$29)+IF(Data!$Y67&lt;&gt;"",Scoring!$J$30)+IF(Data!$Z67&lt;&gt;"",Scoring!$J$31)+IF(Data!$AA67&lt;&gt;"",Scoring!$J$32),"")</f>
        <v/>
      </c>
      <c r="AO67" s="276" t="str">
        <f>IF(AN67&lt;&gt;"",LOOKUP(AN67,Likelihoods!$A$7:$A$107,Likelihoods!H$7:H$107),"")</f>
        <v/>
      </c>
      <c r="AP67" s="264" t="str">
        <f>IF(AND(COUNTBLANK($B67:$E67)=3,COUNTBLANK($F67:$H67)=2,COUNTBLANK($I67:$J67)=1,COUNTBLANK($K67:$L67)=1,COUNTBLANK($M67:$N67)=1,COUNTBLANK($O67:$P67)=1,COUNTBLANK($Q67:$R67)=1,COUNTBLANK($S67:$T67)=1,COUNTBLANK($U67:$V67)=1,COUNTBLANK($W67:$AA67)=4),IF(Data!$B67&lt;&gt;"",Scoring!$K$7)+IF(Data!$C67&lt;&gt;"",Scoring!$K$8)+IF(Data!$D67&lt;&gt;"",Scoring!$K$9)+IF(Data!$E67&lt;&gt;"",Scoring!$K$10)+IF(Data!$F67&lt;&gt;"",Scoring!$K$11)+IF(Data!$G67&lt;&gt;"",Scoring!$K$12)+IF(Data!$H67&lt;&gt;"",Scoring!$K$13)+IF(Data!$I67&lt;&gt;"",Scoring!$K$14)+IF(Data!$J67&lt;&gt;"",Scoring!$K$15)+IF(Data!$K67&lt;&gt;"",Scoring!$K$16)+IF(Data!$L67&lt;&gt;"",Scoring!$K$17)+IF(Data!$M67&lt;&gt;"",Scoring!$K$18)+IF(Data!$N67&lt;&gt;"",Scoring!$K$19)+IF(Data!$O67&lt;&gt;"",Scoring!$K$20)+IF(Data!$P67&lt;&gt;"",Scoring!$K$21)+IF(Data!$Q67&lt;&gt;"",Scoring!$K$22)+IF(Data!$R67&lt;&gt;"",Scoring!$K$23)+IF(Data!$S67&lt;&gt;"",Scoring!$K$24)+IF(Data!AH67&lt;&gt;"",Scoring!$K$25)+IF(Data!$U67&lt;&gt;"",Scoring!$K$26)+IF(Data!$V67&lt;&gt;"",Scoring!$K$27)+IF(Data!$W67&lt;&gt;"",Scoring!$K$28)+IF(Data!$X67&lt;&gt;"",Scoring!$K$29)+IF(Data!$Y67&lt;&gt;"",Scoring!$K$30)+IF(Data!$Z67&lt;&gt;"",Scoring!$K$31)+IF(Data!$AA67&lt;&gt;"",Scoring!$K$32),"")</f>
        <v/>
      </c>
      <c r="AQ67" s="107" t="str">
        <f>IF(AP67&lt;&gt;"",LOOKUP(AP67,Likelihoods!$A$7:$A$107,Likelihoods!I$7:I$107),"")</f>
        <v/>
      </c>
      <c r="AR67" s="281" t="str">
        <f>IF(AND(COUNTBLANK($B67:$E67)=3,COUNTBLANK($F67:$H67)=2,COUNTBLANK($I67:$J67)=1,COUNTBLANK($K67:$L67)=1,COUNTBLANK($M67:$N67)=1,COUNTBLANK($O67:$P67)=1,COUNTBLANK($Q67:$R67)=1,COUNTBLANK($S67:$T67)=1,COUNTBLANK($U67:$V67)=1,COUNTBLANK($W67:$AA67)=4),IF(Data!$B67&lt;&gt;"",Scoring!$L$7)+IF(Data!$C67&lt;&gt;"",Scoring!$L$8)+IF(Data!$D67&lt;&gt;"",Scoring!$L$9)+IF(Data!$E67&lt;&gt;"",Scoring!$L$10)+IF(Data!$F67&lt;&gt;"",Scoring!$L$11)+IF(Data!$G67&lt;&gt;"",Scoring!$L$12)+IF(Data!$H67&lt;&gt;"",Scoring!$L$13)+IF(Data!$I67&lt;&gt;"",Scoring!$L$14)+IF(Data!$J67&lt;&gt;"",Scoring!$L$15)+IF(Data!$K67&lt;&gt;"",Scoring!$L$16)+IF(Data!$L67&lt;&gt;"",Scoring!$L$17)+IF(Data!$M67&lt;&gt;"",Scoring!$L$18)+IF(Data!$N67&lt;&gt;"",Scoring!$L$19)+IF(Data!$O67&lt;&gt;"",Scoring!$L$20)+IF(Data!$P67&lt;&gt;"",Scoring!$L$21)+IF(Data!$Q67&lt;&gt;"",Scoring!$L$22)+IF(Data!$R67&lt;&gt;"",Scoring!$L$23)+IF(Data!$S67&lt;&gt;"",Scoring!$L$24)+IF(Data!AJ67&lt;&gt;"",Scoring!$L$25)+IF(Data!$U67&lt;&gt;"",Scoring!$L$26)+IF(Data!$V67&lt;&gt;"",Scoring!$L$27)+IF(Data!$W67&lt;&gt;"",Scoring!$L$28)+IF(Data!$X67&lt;&gt;"",Scoring!$L$29)+IF(Data!$Y67&lt;&gt;"",Scoring!$L$30)+IF(Data!$Z67&lt;&gt;"",Scoring!$L$31)+IF(Data!$AA67&lt;&gt;"",Scoring!$L$32),"")</f>
        <v/>
      </c>
      <c r="AS67" s="105" t="str">
        <f>IF(AR67&lt;&gt;"",LOOKUP(AR67,Likelihoods!$A$7:$A$107,Likelihoods!J$7:J$107),"")</f>
        <v/>
      </c>
      <c r="AT67" s="108" t="str">
        <f>IF(AND(COUNTBLANK($B67:$E67)=3,COUNTBLANK($F67:$H67)=2,COUNTBLANK($I67:$J67)=1,COUNTBLANK($K67:$L67)=1,COUNTBLANK($M67:$N67)=1,COUNTBLANK($O67:$P67)=1,COUNTBLANK($Q67:$R67)=1,COUNTBLANK($S67:$T67)=1,COUNTBLANK($U67:$V67)=1,COUNTBLANK($W67:$AA67)=4),IF(Data!$B67&lt;&gt;"",Scoring!$M$7)+IF(Data!$C67&lt;&gt;"",Scoring!$M$8)+IF(Data!$D67&lt;&gt;"",Scoring!$M$9)+IF(Data!$E67&lt;&gt;"",Scoring!$M$10)+IF(Data!$F67&lt;&gt;"",Scoring!$M$11)+IF(Data!$G67&lt;&gt;"",Scoring!$M$12)+IF(Data!$H67&lt;&gt;"",Scoring!$M$13)+IF(Data!$I67&lt;&gt;"",Scoring!$M$14)+IF(Data!$J67&lt;&gt;"",Scoring!$M$15)+IF(Data!$K67&lt;&gt;"",Scoring!$M$16)+IF(Data!$L67&lt;&gt;"",Scoring!$M$17)+IF(Data!$M67&lt;&gt;"",Scoring!$M$18)+IF(Data!$N67&lt;&gt;"",Scoring!$M$19)+IF(Data!$O67&lt;&gt;"",Scoring!$M$20)+IF(Data!$P67&lt;&gt;"",Scoring!$M$21)+IF(Data!$Q67&lt;&gt;"",Scoring!$M$22)+IF(Data!$R67&lt;&gt;"",Scoring!$M$23)+IF(Data!$S67&lt;&gt;"",Scoring!$M$24)+IF(Data!T67&lt;&gt;"",Scoring!$M$25)+IF(Data!$U67&lt;&gt;"",Scoring!$M$26)+IF(Data!$V67&lt;&gt;"",Scoring!$M$27)+IF(Data!$W67&lt;&gt;"",Scoring!$M$28)+IF(Data!$X67&lt;&gt;"",Scoring!$M$29)+IF(Data!$Y67&lt;&gt;"",Scoring!$M$30)+IF(Data!$Z67&lt;&gt;"",Scoring!$M$31)+IF(Data!$AA67&lt;&gt;"",Scoring!$M$32),"")</f>
        <v/>
      </c>
      <c r="AU67" s="105" t="str">
        <f>IF(AT67&lt;&gt;"",LOOKUP(AT67,Likelihoods!$A$7:$A$107,Likelihoods!K$7:K$107),"")</f>
        <v/>
      </c>
      <c r="AV67" s="108" t="str">
        <f>IF(AND(COUNTBLANK($B67:$E67)=3,COUNTBLANK($F67:$H67)=2,COUNTBLANK($I67:$J67)=1,COUNTBLANK($K67:$L67)=1,COUNTBLANK($M67:$N67)=1,COUNTBLANK($O67:$P67)=1,COUNTBLANK($Q67:$R67)=1,COUNTBLANK($S67:$T67)=1,COUNTBLANK($U67:$V67)=1,COUNTBLANK($W67:$AA67)=4),IF(Data!$B67&lt;&gt;"",Scoring!$N$7)+IF(Data!$C67&lt;&gt;"",Scoring!$N$8)+IF(Data!$D67&lt;&gt;"",Scoring!$N$9)+IF(Data!$E67&lt;&gt;"",Scoring!$N$10)+IF(Data!$F67&lt;&gt;"",Scoring!$N$11)+IF(Data!$G67&lt;&gt;"",Scoring!$N$12)+IF(Data!$H67&lt;&gt;"",Scoring!$N$13)+IF(Data!$I67&lt;&gt;"",Scoring!$N$14)+IF(Data!$J67&lt;&gt;"",Scoring!$N$15)+IF(Data!$K67&lt;&gt;"",Scoring!$N$16)+IF(Data!$L67&lt;&gt;"",Scoring!$N$17)+IF(Data!$M67&lt;&gt;"",Scoring!$N$18)+IF(Data!$N67&lt;&gt;"",Scoring!$N$19)+IF(Data!$O67&lt;&gt;"",Scoring!$N$20)+IF(Data!$P67&lt;&gt;"",Scoring!$N$21)+IF(Data!$Q67&lt;&gt;"",Scoring!$N$22)+IF(Data!$R67&lt;&gt;"",Scoring!$N$23)+IF(Data!$S67&lt;&gt;"",Scoring!$N$24)+IF(Data!T67&lt;&gt;"",Scoring!$N$25)+IF(Data!$U67&lt;&gt;"",Scoring!$N$26)+IF(Data!$V67&lt;&gt;"",Scoring!$N$27)+IF(Data!$W67&lt;&gt;"",Scoring!$N$28)+IF(Data!$X67&lt;&gt;"",Scoring!$N$29)+IF(Data!$Y67&lt;&gt;"",Scoring!$N$30)+IF(Data!$Z67&lt;&gt;"",Scoring!$N$31)+IF(Data!$AA67&lt;&gt;"",Scoring!$N$32),"")</f>
        <v/>
      </c>
      <c r="AW67" s="106" t="str">
        <f>IF(AV67&lt;&gt;"",LOOKUP(AV67,Likelihoods!$A$7:$A$107,Likelihoods!L$7:L$107),"")</f>
        <v/>
      </c>
      <c r="AX67" s="104" t="str">
        <f>IF(AND(COUNTBLANK($B67:$E67)=3,COUNTBLANK($F67:$H67)=2,COUNTBLANK($I67:$J67)=1,COUNTBLANK($K67:$L67)=1,COUNTBLANK($M67:$N67)=1,COUNTBLANK($O67:$P67)=1,COUNTBLANK($Q67:$R67)=1,COUNTBLANK($S67:$T67)=1,COUNTBLANK($U67:$V67)=1,COUNTBLANK($W67:$AA67)=4),IF(Data!$B67&lt;&gt;"",Scoring!$O$7)+IF(Data!$C67&lt;&gt;"",Scoring!$O$8)+IF(Data!$D67&lt;&gt;"",Scoring!$O$9)+IF(Data!$E67&lt;&gt;"",Scoring!$O$10)+IF(Data!$F67&lt;&gt;"",Scoring!$O$11)+IF(Data!$G67&lt;&gt;"",Scoring!$O$12)+IF(Data!$H67&lt;&gt;"",Scoring!$O$13)+IF(Data!$I67&lt;&gt;"",Scoring!$O$14)+IF(Data!$J67&lt;&gt;"",Scoring!$O$15)+IF(Data!$K67&lt;&gt;"",Scoring!$O$16)+IF(Data!$L67&lt;&gt;"",Scoring!$O$17)+IF(Data!$M67&lt;&gt;"",Scoring!$O$18)+IF(Data!$N67&lt;&gt;"",Scoring!$O$19)+IF(Data!$O67&lt;&gt;"",Scoring!$O$20)+IF(Data!$P67&lt;&gt;"",Scoring!$O$21)+IF(Data!$Q67&lt;&gt;"",Scoring!$O$22)+IF(Data!$R67&lt;&gt;"",Scoring!$O$23)+IF(Data!$S67&lt;&gt;"",Scoring!$O$24)+IF(Data!T67&lt;&gt;"",Scoring!$O$25)+IF(Data!$U67&lt;&gt;"",Scoring!$O$26)+IF(Data!$V67&lt;&gt;"",Scoring!$O$27)+IF(Data!$W67&lt;&gt;"",Scoring!$O$28)+IF(Data!$X67&lt;&gt;"",Scoring!$O$29)+IF(Data!$Y67&lt;&gt;"",Scoring!$O$30)+IF(Data!$Z67&lt;&gt;"",Scoring!$O$31)+IF(Data!$AA67&lt;&gt;"",Scoring!$O$32),"")</f>
        <v/>
      </c>
      <c r="AY67" s="107" t="str">
        <f>IF(AX67&lt;&gt;"",LOOKUP(AX67,Likelihoods!$A$7:$A$107,Likelihoods!M$7:M$107),"")</f>
        <v/>
      </c>
      <c r="AZ67" s="108" t="str">
        <f>IF(AND(COUNTBLANK($B67:$E67)=3,COUNTBLANK($F67:$H67)=2,COUNTBLANK($I67:$J67)=1,COUNTBLANK($K67:$L67)=1,COUNTBLANK($M67:$N67)=1,COUNTBLANK($O67:$P67)=1,COUNTBLANK($Q67:$R67)=1,COUNTBLANK($S67:$T67)=1,COUNTBLANK($U67:$V67)=1,COUNTBLANK($W67:$AA67)=4),IF(Data!$B67&lt;&gt;"",Scoring!$P$7)+IF(Data!$C67&lt;&gt;"",Scoring!$P$8)+IF(Data!$D67&lt;&gt;"",Scoring!$P$9)+IF(Data!$E67&lt;&gt;"",Scoring!$P$10)+IF(Data!$F67&lt;&gt;"",Scoring!$P$11)+IF(Data!$G67&lt;&gt;"",Scoring!$P$12)+IF(Data!$H67&lt;&gt;"",Scoring!$P$13)+IF(Data!$I67&lt;&gt;"",Scoring!$P$14)+IF(Data!$J67&lt;&gt;"",Scoring!$P$15)+IF(Data!$K67&lt;&gt;"",Scoring!$P$16)+IF(Data!$L67&lt;&gt;"",Scoring!$P$17)+IF(Data!$M67&lt;&gt;"",Scoring!$P$18)+IF(Data!$N67&lt;&gt;"",Scoring!$P$19)+IF(Data!$O67&lt;&gt;"",Scoring!$P$20)+IF(Data!$P67&lt;&gt;"",Scoring!$P$21)+IF(Data!$Q67&lt;&gt;"",Scoring!$P$22)+IF(Data!$R67&lt;&gt;"",Scoring!$P$23)+IF(Data!$S67&lt;&gt;"",Scoring!$P$24)+IF(Data!T67&lt;&gt;"",Scoring!$P$25)+IF(Data!$U67&lt;&gt;"",Scoring!$P$26)+IF(Data!$V67&lt;&gt;"",Scoring!$P$27)+IF(Data!$W67&lt;&gt;"",Scoring!$P$28)+IF(Data!$X67&lt;&gt;"",Scoring!$P$29)+IF(Data!$Y67&lt;&gt;"",Scoring!$P$30)+IF(Data!$Z67&lt;&gt;"",Scoring!$P$31)+IF(Data!$AA67&lt;&gt;"",Scoring!$P$32),"")</f>
        <v/>
      </c>
      <c r="BA67" s="105" t="str">
        <f>IF(AZ67&lt;&gt;"",LOOKUP(AZ67,Likelihoods!$A$7:$A$107,Likelihoods!N$7:N$107),"")</f>
        <v/>
      </c>
      <c r="BB67" s="102" t="str">
        <f>IF(AND(COUNTBLANK($B67:$E67)=3,COUNTBLANK($F67:$H67)=2,COUNTBLANK($I67:$J67)=1,COUNTBLANK($K67:$L67)=1,COUNTBLANK($M67:$N67)=1,COUNTBLANK($O67:$P67)=1,COUNTBLANK($Q67:$R67)=1,COUNTBLANK($S67:$T67)=1,COUNTBLANK($U67:$V67)=1,COUNTBLANK($W67:$AA67)=4),IF(Data!$B67&lt;&gt;"",Scoring!$Q$7)+IF(Data!$C67&lt;&gt;"",Scoring!$Q$8)+IF(Data!$D67&lt;&gt;"",Scoring!$Q$9)+IF(Data!$E67&lt;&gt;"",Scoring!$Q$10)+IF(Data!$F67&lt;&gt;"",Scoring!$Q$11)+IF(Data!$G67&lt;&gt;"",Scoring!$Q$12)+IF(Data!$H67&lt;&gt;"",Scoring!$Q$13)+IF(Data!$I67&lt;&gt;"",Scoring!$Q$14)+IF(Data!$J67&lt;&gt;"",Scoring!$Q$15)+IF(Data!$K67&lt;&gt;"",Scoring!$Q$16)+IF(Data!$L67&lt;&gt;"",Scoring!$Q$17)+IF(Data!$M67&lt;&gt;"",Scoring!$Q$18)+IF(Data!$N67&lt;&gt;"",Scoring!$Q$19)+IF(Data!$O67&lt;&gt;"",Scoring!$Q$20)+IF(Data!$P67&lt;&gt;"",Scoring!$Q$21)+IF(Data!$Q67&lt;&gt;"",Scoring!$Q$22)+IF(Data!$R67&lt;&gt;"",Scoring!$Q$23)+IF(Data!$S67&lt;&gt;"",Scoring!$Q$24)+IF(Data!T67&lt;&gt;"",Scoring!$Q$25)+IF(Data!$U67&lt;&gt;"",Scoring!$Q$26)+IF(Data!$V67&lt;&gt;"",Scoring!$Q$27)+IF(Data!$W67&lt;&gt;"",Scoring!$Q$28)+IF(Data!$X67&lt;&gt;"",Scoring!$Q$29)+IF(Data!$Y67&lt;&gt;"",Scoring!$Q$30)+IF(Data!$Z67&lt;&gt;"",Scoring!$Q$31)+IF(Data!$AA67&lt;&gt;"",Scoring!$Q$32),"")</f>
        <v/>
      </c>
      <c r="BC67" s="107" t="str">
        <f>IF(BB67&lt;&gt;"",LOOKUP(BB67,Likelihoods!$A$7:$A$107,Likelihoods!O$7:O$107),"")</f>
        <v/>
      </c>
      <c r="BD67" s="104" t="str">
        <f>IF(AND(COUNTBLANK($B67:$E67)=3,COUNTBLANK($F67:$H67)=2,COUNTBLANK($I67:$J67)=1,COUNTBLANK($K67:$L67)=1,COUNTBLANK($M67:$N67)=1,COUNTBLANK($O67:$P67)=1,COUNTBLANK($Q67:$R67)=1,COUNTBLANK($S67:$T67)=1,COUNTBLANK($U67:$V67)=1,COUNTBLANK($W67:$AA67)=4),IF(Data!$B67&lt;&gt;"",Scoring!$R$7)+IF(Data!$C67&lt;&gt;"",Scoring!$R$8)+IF(Data!$D67&lt;&gt;"",Scoring!$R$9)+IF(Data!$E67&lt;&gt;"",Scoring!$R$10)+IF(Data!$F67&lt;&gt;"",Scoring!$R$11)+IF(Data!$G67&lt;&gt;"",Scoring!$R$12)+IF(Data!$H67&lt;&gt;"",Scoring!$R$13)+IF(Data!$I67&lt;&gt;"",Scoring!$R$14)+IF(Data!$J67&lt;&gt;"",Scoring!$R$15)+IF(Data!$K67&lt;&gt;"",Scoring!$R$16)+IF(Data!$L67&lt;&gt;"",Scoring!$R$17)+IF(Data!$M67&lt;&gt;"",Scoring!$R$18)+IF(Data!$N67&lt;&gt;"",Scoring!$R$19)+IF(Data!$O67&lt;&gt;"",Scoring!$R$20)+IF(Data!$P67&lt;&gt;"",Scoring!$R$21)+IF(Data!$Q67&lt;&gt;"",Scoring!$R$22)+IF(Data!$R67&lt;&gt;"",Scoring!$R$23)+IF(Data!$S67&lt;&gt;"",Scoring!$R$24)+IF(Data!T67&lt;&gt;"",Scoring!$R$25)+IF(Data!$U67&lt;&gt;"",Scoring!$R$26)+IF(Data!$V67&lt;&gt;"",Scoring!$R$27)+IF(Data!$W67&lt;&gt;"",Scoring!$R$28)+IF(Data!$X67&lt;&gt;"",Scoring!$R$29)+IF(Data!$Y67&lt;&gt;"",Scoring!$R$30)+IF(Data!$Z67&lt;&gt;"",Scoring!$R$31)+IF(Data!$AA67&lt;&gt;"",Scoring!$R$32),"")</f>
        <v/>
      </c>
      <c r="BE67" s="105" t="str">
        <f>IF(BD67&lt;&gt;"",LOOKUP(BD67,Likelihoods!$A$7:$A$107,Likelihoods!P$7:P$107),"")</f>
        <v/>
      </c>
      <c r="BF67" s="102" t="str">
        <f>IF(AND(COUNTBLANK($B67:$E67)=3,COUNTBLANK($F67:$H67)=2,COUNTBLANK($I67:$J67)=1,COUNTBLANK($K67:$L67)=1,COUNTBLANK($M67:$N67)=1,COUNTBLANK($O67:$P67)=1,COUNTBLANK($Q67:$R67)=1,COUNTBLANK($S67:$T67)=1,COUNTBLANK($U67:$V67)=1,COUNTBLANK($W67:$AA67)=4),IF(Data!$B67&lt;&gt;"",Scoring!$S$7)+IF(Data!$C67&lt;&gt;"",Scoring!$S$8)+IF(Data!$D67&lt;&gt;"",Scoring!$S$9)+IF(Data!$E67&lt;&gt;"",Scoring!$S$10)+IF(Data!$F67&lt;&gt;"",Scoring!$S$11)+IF(Data!$G67&lt;&gt;"",Scoring!$S$12)+IF(Data!$H67&lt;&gt;"",Scoring!$S$13)+IF(Data!$I67&lt;&gt;"",Scoring!$S$14)+IF(Data!$J67&lt;&gt;"",Scoring!$S$15)+IF(Data!$K67&lt;&gt;"",Scoring!$S$16)+IF(Data!$L67&lt;&gt;"",Scoring!$S$17)+IF(Data!$M67&lt;&gt;"",Scoring!$S$18)+IF(Data!$N67&lt;&gt;"",Scoring!$S$19)+IF(Data!$O67&lt;&gt;"",Scoring!$S$20)+IF(Data!$P67&lt;&gt;"",Scoring!$S$21)+IF(Data!$Q67&lt;&gt;"",Scoring!$S$22)+IF(Data!$R67&lt;&gt;"",Scoring!$S$23)+IF(Data!$S67&lt;&gt;"",Scoring!$S$24)+IF(Data!T67&lt;&gt;"",Scoring!$S$25)+IF(Data!$U67&lt;&gt;"",Scoring!$S$26)+IF(Data!$V67&lt;&gt;"",Scoring!$S$27)+IF(Data!$W67&lt;&gt;"",Scoring!$S$28)+IF(Data!$X67&lt;&gt;"",Scoring!$S$29)+IF(Data!$Y67&lt;&gt;"",Scoring!$S$30)+IF(Data!$Z67&lt;&gt;"",Scoring!$S$31)+IF(Data!$AA67&lt;&gt;"",Scoring!$S$32),"")</f>
        <v/>
      </c>
      <c r="BG67" s="107" t="str">
        <f>IF(BF67&lt;&gt;"",LOOKUP(BF67,Likelihoods!$A$7:$A$107,Likelihoods!Q$7:Q$107),"")</f>
        <v/>
      </c>
      <c r="BH67" s="108" t="str">
        <f>IF(AND(COUNTBLANK($B67:$E67)=3,COUNTBLANK($F67:$H67)=2,COUNTBLANK($I67:$J67)=1,COUNTBLANK($K67:$L67)=1,COUNTBLANK($M67:$N67)=1,COUNTBLANK($O67:$P67)=1,COUNTBLANK($Q67:$R67)=1,COUNTBLANK($S67:$T67)=1,COUNTBLANK($U67:$V67)=1,COUNTBLANK($W67:$AA67)=4),IF(Data!$B67&lt;&gt;"",Scoring!$T$7)+IF(Data!$C67&lt;&gt;"",Scoring!$T$8)+IF(Data!$D67&lt;&gt;"",Scoring!$T$9)+IF(Data!$E67&lt;&gt;"",Scoring!$T$10)+IF(Data!$F67&lt;&gt;"",Scoring!$T$11)+IF(Data!$G67&lt;&gt;"",Scoring!$T$12)+IF(Data!$H67&lt;&gt;"",Scoring!$T$13)+IF(Data!$I67&lt;&gt;"",Scoring!$T$14)+IF(Data!$J67&lt;&gt;"",Scoring!$T$15)+IF(Data!$K67&lt;&gt;"",Scoring!$T$16)+IF(Data!$L67&lt;&gt;"",Scoring!$T$17)+IF(Data!$M67&lt;&gt;"",Scoring!$T$18)+IF(Data!$N67&lt;&gt;"",Scoring!$T$19)+IF(Data!$O67&lt;&gt;"",Scoring!$T$20)+IF(Data!$P67&lt;&gt;"",Scoring!$T$21)+IF(Data!$Q67&lt;&gt;"",Scoring!$T$22)+IF(Data!$R67&lt;&gt;"",Scoring!$T$23)+IF(Data!$S67&lt;&gt;"",Scoring!$T$24)+IF(Data!T67&lt;&gt;"",Scoring!$T$25)+IF(Data!$U67&lt;&gt;"",Scoring!$T$26)+IF(Data!$V67&lt;&gt;"",Scoring!$T$27)+IF(Data!$W67&lt;&gt;"",Scoring!$T$28)+IF(Data!$X67&lt;&gt;"",Scoring!$T$29)+IF(Data!$Y67&lt;&gt;"",Scoring!$T$30)+IF(Data!$Z67&lt;&gt;"",Scoring!$T$31)+IF(Data!$AA67&lt;&gt;"",Scoring!$T$32),"")</f>
        <v/>
      </c>
      <c r="BI67" s="105" t="str">
        <f>IF(BH67&lt;&gt;"",LOOKUP(BH67,Likelihoods!$A$7:$A$107,Likelihoods!R$7:R$107),"")</f>
        <v/>
      </c>
      <c r="BJ67" s="108" t="str">
        <f>IF(AND(COUNTBLANK($B67:$E67)=3,COUNTBLANK($F67:$H67)=2,COUNTBLANK($I67:$J67)=1,COUNTBLANK($K67:$L67)=1,COUNTBLANK($M67:$N67)=1,COUNTBLANK($O67:$P67)=1,COUNTBLANK($Q67:$R67)=1,COUNTBLANK($S67:$T67)=1,COUNTBLANK($U67:$V67)=1,COUNTBLANK($W67:$AA67)=4),IF(Data!$B67&lt;&gt;"",Scoring!$U$7)+IF(Data!$C67&lt;&gt;"",Scoring!$U$8)+IF(Data!$D67&lt;&gt;"",Scoring!$U$9)+IF(Data!$E67&lt;&gt;"",Scoring!$U$10)+IF(Data!$F67&lt;&gt;"",Scoring!$U$11)+IF(Data!$G67&lt;&gt;"",Scoring!$U$12)+IF(Data!$H67&lt;&gt;"",Scoring!$U$13)+IF(Data!$I67&lt;&gt;"",Scoring!$U$14)+IF(Data!$J67&lt;&gt;"",Scoring!$U$15)+IF(Data!$K67&lt;&gt;"",Scoring!$U$16)+IF(Data!$L67&lt;&gt;"",Scoring!$U$17)+IF(Data!$M67&lt;&gt;"",Scoring!$U$18)+IF(Data!$N67&lt;&gt;"",Scoring!$U$19)+IF(Data!$O67&lt;&gt;"",Scoring!$U$20)+IF(Data!$P67&lt;&gt;"",Scoring!$U$21)+IF(Data!$Q67&lt;&gt;"",Scoring!$U$22)+IF(Data!$R67&lt;&gt;"",Scoring!$U$23)+IF(Data!$S67&lt;&gt;"",Scoring!$U$24)+IF(Data!T67&lt;&gt;"",Scoring!$U$25)+IF(Data!$U67&lt;&gt;"",Scoring!$U$26)+IF(Data!$V67&lt;&gt;"",Scoring!$U$27)+IF(Data!$W67&lt;&gt;"",Scoring!$U$28)+IF(Data!$X67&lt;&gt;"",Scoring!$U$29)+IF(Data!$Y67&lt;&gt;"",Scoring!$U$30)+IF(Data!$Z67&lt;&gt;"",Scoring!$U$31)+IF(Data!$AA67&lt;&gt;"",Scoring!$U$32),"")</f>
        <v/>
      </c>
      <c r="BK67" s="106" t="str">
        <f>IF(BJ67&lt;&gt;"",LOOKUP(BJ67,Likelihoods!$A$7:$A$107,Likelihoods!S$7:S$107),"")</f>
        <v/>
      </c>
      <c r="BL67" s="8"/>
      <c r="BM67" s="8"/>
      <c r="BN67" s="8"/>
      <c r="BO67" s="8"/>
      <c r="BP67" s="8"/>
      <c r="BQ67" s="8"/>
      <c r="BR67" s="8"/>
      <c r="BS67" s="8"/>
      <c r="BT67" s="8"/>
      <c r="BU67" s="8"/>
      <c r="BV67" s="8"/>
      <c r="BW67" s="8"/>
      <c r="BX67" s="8"/>
      <c r="BY67" s="8"/>
    </row>
    <row r="68" spans="1:77" ht="14.25" x14ac:dyDescent="0.2">
      <c r="A68" s="68"/>
      <c r="B68" s="101"/>
      <c r="C68" s="102"/>
      <c r="D68" s="102"/>
      <c r="E68" s="102"/>
      <c r="F68" s="101"/>
      <c r="G68" s="102"/>
      <c r="H68" s="103"/>
      <c r="I68" s="102"/>
      <c r="J68" s="102"/>
      <c r="K68" s="101"/>
      <c r="L68" s="103"/>
      <c r="M68" s="102"/>
      <c r="N68" s="103"/>
      <c r="O68" s="101"/>
      <c r="P68" s="103"/>
      <c r="Q68" s="102"/>
      <c r="R68" s="102"/>
      <c r="S68" s="101"/>
      <c r="T68" s="103"/>
      <c r="U68" s="101"/>
      <c r="V68" s="103"/>
      <c r="W68" s="102"/>
      <c r="X68" s="102"/>
      <c r="Y68" s="102"/>
      <c r="Z68" s="102"/>
      <c r="AA68" s="102"/>
      <c r="AB68" s="104" t="str">
        <f>IF(AND(COUNTBLANK($B68:$E68)=3,COUNTBLANK($F68:$H68)=2,COUNTBLANK($I68:$J68)=1,COUNTBLANK($K68:$L68)=1,COUNTBLANK($M68:$N68)=1,COUNTBLANK($O68:$P68)=1,COUNTBLANK($Q68:$R68)=1,COUNTBLANK($S68:$T68)=1,COUNTBLANK($U68:$V68)=1,COUNTBLANK($W68:$AA68)=4),IF(Data!$B68&lt;&gt;"",Scoring!$D$7)+IF(Data!$C68&lt;&gt;"",Scoring!$D$8)+IF(Data!$D68&lt;&gt;"",Scoring!$D$9)+IF(Data!$E68&lt;&gt;"",Scoring!$D$10)+IF(Data!$F68&lt;&gt;"",Scoring!$D$11)+IF(Data!$G68&lt;&gt;"",Scoring!$D$12)+IF(Data!$H68&lt;&gt;"",Scoring!$D$13)+IF(Data!$I68&lt;&gt;"",Scoring!$D$14)+IF(Data!$J68&lt;&gt;"",Scoring!$D$15)+IF(Data!$K68&lt;&gt;"",Scoring!$D$16)+IF(Data!$L68&lt;&gt;"",Scoring!$D$17)+IF(Data!$M68&lt;&gt;"",Scoring!$D$18)+IF(Data!$N68&lt;&gt;"",Scoring!$D$19)+IF(Data!$O68&lt;&gt;"",Scoring!$D$20)+IF(Data!$P68&lt;&gt;"",Scoring!$D$21)+IF(Data!$Q68&lt;&gt;"",Scoring!$D$22)+IF(Data!$R68&lt;&gt;"",Scoring!$D$23)+IF(Data!$S68&lt;&gt;"",Scoring!$D$24)+IF(Data!T68&lt;&gt;"",Scoring!$D$25)+IF(Data!$U68&lt;&gt;"",Scoring!$D$26)+IF(Data!$V68&lt;&gt;"",Scoring!$D$27)+IF(Data!$W68&lt;&gt;"",Scoring!$D$28)+IF(Data!$X68&lt;&gt;"",Scoring!$D$29)+IF(Data!$Y68&lt;&gt;"",Scoring!$D$30)+IF(Data!$Z68&lt;&gt;"",Scoring!$D$31)+IF(Data!$AA68&lt;&gt;"",Scoring!$D$32),"")</f>
        <v/>
      </c>
      <c r="AC68" s="105" t="str">
        <f>IF(AB68&lt;&gt;"",LOOKUP(AB68,Likelihoods!$A$7:$A$107,Likelihoods!B$7:B$107),"")</f>
        <v/>
      </c>
      <c r="AD68" s="264" t="str">
        <f>IF(AND(COUNTBLANK($B68:$E68)=3,COUNTBLANK($F68:$H68)=2,COUNTBLANK($I68:$J68)=1,COUNTBLANK($K68:$L68)=1,COUNTBLANK($M68:$N68)=1,COUNTBLANK($O68:$P68)=1,COUNTBLANK($Q68:$R68)=1,COUNTBLANK($S68:$T68)=1,COUNTBLANK($U68:$V68)=1,COUNTBLANK($W68:$AA68)=4),IF(Data!$B68&lt;&gt;"",Scoring!$E$7)+IF(Data!$C68&lt;&gt;"",Scoring!$E$8)+IF(Data!$D68&lt;&gt;"",Scoring!$E$9)+IF(Data!$E68&lt;&gt;"",Scoring!$E$10)+IF(Data!$F68&lt;&gt;"",Scoring!$E$11)+IF(Data!$G68&lt;&gt;"",Scoring!$E$12)+IF(Data!$H68&lt;&gt;"",Scoring!$E$13)+IF(Data!$I68&lt;&gt;"",Scoring!$E$14)+IF(Data!$J68&lt;&gt;"",Scoring!$E$15)+IF(Data!$K68&lt;&gt;"",Scoring!$E$16)+IF(Data!$L68&lt;&gt;"",Scoring!$E$17)+IF(Data!$M68&lt;&gt;"",Scoring!$E$18)+IF(Data!$N68&lt;&gt;"",Scoring!$E$19)+IF(Data!$O68&lt;&gt;"",Scoring!$E$20)+IF(Data!$P68&lt;&gt;"",Scoring!$E$21)+IF(Data!$Q68&lt;&gt;"",Scoring!$E$22)+IF(Data!$R68&lt;&gt;"",Scoring!$E$23)+IF(Data!$S68&lt;&gt;"",Scoring!$E$24)+IF(Data!V68&lt;&gt;"",Scoring!$E$25)+IF(Data!$U68&lt;&gt;"",Scoring!$E$26)+IF(Data!$V68&lt;&gt;"",Scoring!$E$27)+IF(Data!$W68&lt;&gt;"",Scoring!$E$28)+IF(Data!$X68&lt;&gt;"",Scoring!$E$29)+IF(Data!$Y68&lt;&gt;"",Scoring!$E$30)+IF(Data!$Z68&lt;&gt;"",Scoring!$E$31)+IF(Data!$AA68&lt;&gt;"",Scoring!$E$32),"")</f>
        <v/>
      </c>
      <c r="AE68" s="107" t="str">
        <f>IF(AD68&lt;&gt;"",LOOKUP(AD68,Likelihoods!$A$7:$A$107,Likelihoods!C$7:C$107),"")</f>
        <v/>
      </c>
      <c r="AF68" s="108" t="str">
        <f>IF(AND(COUNTBLANK($B68:$E68)=3,COUNTBLANK($F68:$H68)=2,COUNTBLANK($I68:$J68)=1,COUNTBLANK($K68:$L68)=1,COUNTBLANK($M68:$N68)=1,COUNTBLANK($O68:$P68)=1,COUNTBLANK($Q68:$R68)=1,COUNTBLANK($S68:$T68)=1,COUNTBLANK($U68:$V68)=1,COUNTBLANK($W68:$AA68)=4),IF(Data!$B68&lt;&gt;"",Scoring!$F$7)+IF(Data!$C68&lt;&gt;"",Scoring!$F$8)+IF(Data!$D68&lt;&gt;"",Scoring!$F$9)+IF(Data!$E68&lt;&gt;"",Scoring!$F$10)+IF(Data!$F68&lt;&gt;"",Scoring!$F$11)+IF(Data!$G68&lt;&gt;"",Scoring!$F$12)+IF(Data!$H68&lt;&gt;"",Scoring!$F$13)+IF(Data!$I68&lt;&gt;"",Scoring!$F$14)+IF(Data!$J68&lt;&gt;"",Scoring!$F$15)+IF(Data!$K68&lt;&gt;"",Scoring!$F$16)+IF(Data!$L68&lt;&gt;"",Scoring!$F$17)+IF(Data!$M68&lt;&gt;"",Scoring!$F$18)+IF(Data!$N68&lt;&gt;"",Scoring!$F$19)+IF(Data!$O68&lt;&gt;"",Scoring!$F$20)+IF(Data!$P68&lt;&gt;"",Scoring!$F$21)+IF(Data!$Q68&lt;&gt;"",Scoring!$F$22)+IF(Data!$R68&lt;&gt;"",Scoring!$F$23)+IF(Data!$S68&lt;&gt;"",Scoring!$F$24)+IF(Data!T68&lt;&gt;"",Scoring!$F$25)+IF(Data!$U68&lt;&gt;"",Scoring!$F$26)+IF(Data!$V68&lt;&gt;"",Scoring!$F$27)+IF(Data!$W68&lt;&gt;"",Scoring!$F$28)+IF(Data!$X68&lt;&gt;"",Scoring!$F$29)+IF(Data!$Y68&lt;&gt;"",Scoring!$F$30)+IF(Data!$Z68&lt;&gt;"",Scoring!$F$31)+IF(Data!$AA68&lt;&gt;"",Scoring!$F$32),"")</f>
        <v/>
      </c>
      <c r="AG68" s="105" t="str">
        <f>IF(AF68&lt;&gt;"",LOOKUP(AF68,Likelihoods!$A$7:$A$107,Likelihoods!D$7:D$107),"")</f>
        <v/>
      </c>
      <c r="AH68" s="108" t="str">
        <f>IF(AND(COUNTBLANK($B68:$E68)=3,COUNTBLANK($F68:$H68)=2,COUNTBLANK($I68:$J68)=1,COUNTBLANK($K68:$L68)=1,COUNTBLANK($M68:$N68)=1,COUNTBLANK($O68:$P68)=1,COUNTBLANK($Q68:$R68)=1,COUNTBLANK($S68:$T68)=1,COUNTBLANK($U68:$V68)=1,COUNTBLANK($W68:$AA68)=4),IF(Data!$B68&lt;&gt;"",Scoring!$G$7)+IF(Data!$C68&lt;&gt;"",Scoring!$G$8)+IF(Data!$D68&lt;&gt;"",Scoring!$G$9)+IF(Data!$E68&lt;&gt;"",Scoring!$G$10)+IF(Data!$F68&lt;&gt;"",Scoring!$G$11)+IF(Data!$G68&lt;&gt;"",Scoring!$G$12)+IF(Data!$H68&lt;&gt;"",Scoring!$G$13)+IF(Data!$I68&lt;&gt;"",Scoring!$G$14)+IF(Data!$J68&lt;&gt;"",Scoring!$G$15)+IF(Data!$K68&lt;&gt;"",Scoring!$G$16)+IF(Data!$L68&lt;&gt;"",Scoring!$G$17)+IF(Data!$M68&lt;&gt;"",Scoring!$G$18)+IF(Data!$N68&lt;&gt;"",Scoring!$G$19)+IF(Data!$O68&lt;&gt;"",Scoring!$G$20)+IF(Data!$P68&lt;&gt;"",Scoring!$G$21)+IF(Data!$Q68&lt;&gt;"",Scoring!$G$22)+IF(Data!$R68&lt;&gt;"",Scoring!$G$23)+IF(Data!$S68&lt;&gt;"",Scoring!$G$24)+IF(Data!T68&lt;&gt;"",Scoring!$G$25)+IF(Data!$U68&lt;&gt;"",Scoring!$G$26)+IF(Data!$V68&lt;&gt;"",Scoring!$G$27)+IF(Data!$W68&lt;&gt;"",Scoring!$G$28)+IF(Data!$X68&lt;&gt;"",Scoring!$G$29)+IF(Data!$Y68&lt;&gt;"",Scoring!$G$30)+IF(Data!$Z68&lt;&gt;"",Scoring!$G$31)+IF(Data!$AA68&lt;&gt;"",Scoring!$G$32),"")</f>
        <v/>
      </c>
      <c r="AI68" s="106" t="str">
        <f>IF(AH68&lt;&gt;"",LOOKUP(AH68,Likelihoods!$A$7:$A$107,Likelihoods!E$7:E$107),"")</f>
        <v/>
      </c>
      <c r="AJ68" s="104" t="str">
        <f>IF(AND(COUNTBLANK($B68:$E68)=3,COUNTBLANK($F68:$H68)=2,COUNTBLANK($I68:$J68)=1,COUNTBLANK($K68:$L68)=1,COUNTBLANK($M68:$N68)=1,COUNTBLANK($O68:$P68)=1,COUNTBLANK($Q68:$R68)=1,COUNTBLANK($S68:$T68)=1,COUNTBLANK($U68:$V68)=1,COUNTBLANK($W68:$AA68)=4),IF(Data!$B68&lt;&gt;"",Scoring!$H$7)+IF(Data!$C68&lt;&gt;"",Scoring!$H$8)+IF(Data!$D68&lt;&gt;"",Scoring!$H$9)+IF(Data!$E68&lt;&gt;"",Scoring!$H$10)+IF(Data!$F68&lt;&gt;"",Scoring!$H$11)+IF(Data!$G68&lt;&gt;"",Scoring!$H$12)+IF(Data!$H68&lt;&gt;"",Scoring!$H$13)+IF(Data!$I68&lt;&gt;"",Scoring!$H$14)+IF(Data!$J68&lt;&gt;"",Scoring!$H$15)+IF(Data!$K68&lt;&gt;"",Scoring!$H$16)+IF(Data!$L68&lt;&gt;"",Scoring!$H$17)+IF(Data!$M68&lt;&gt;"",Scoring!$H$18)+IF(Data!$N68&lt;&gt;"",Scoring!$H$19)+IF(Data!$O68&lt;&gt;"",Scoring!$H$20)+IF(Data!$P68&lt;&gt;"",Scoring!$H$21)+IF(Data!$Q68&lt;&gt;"",Scoring!$H$22)+IF(Data!$R68&lt;&gt;"",Scoring!$H$23)+IF(Data!$S68&lt;&gt;"",Scoring!$H$24)+IF(Data!T68&lt;&gt;"",Scoring!$H$25)+IF(Data!$U68&lt;&gt;"",Scoring!$H$26)+IF(Data!$V68&lt;&gt;"",Scoring!$H$27)+IF(Data!$W68&lt;&gt;"",Scoring!$H$28)+IF(Data!$X68&lt;&gt;"",Scoring!$H$29)+IF(Data!$Y68&lt;&gt;"",Scoring!$H$30)+IF(Data!$Z68&lt;&gt;"",Scoring!$H$31)+IF(Data!$AA68&lt;&gt;"",Scoring!$H$32),"")</f>
        <v/>
      </c>
      <c r="AK68" s="105" t="str">
        <f>IF(AJ68&lt;&gt;"",LOOKUP(AJ68,Likelihoods!$A$7:$A$107,Likelihoods!F$7:F$107),"")</f>
        <v/>
      </c>
      <c r="AL68" s="102" t="str">
        <f>IF(AND(COUNTBLANK($B68:$E68)=3,COUNTBLANK($F68:$H68)=2,COUNTBLANK($I68:$J68)=1,COUNTBLANK($K68:$L68)=1,COUNTBLANK($M68:$N68)=1,COUNTBLANK($O68:$P68)=1,COUNTBLANK($Q68:$R68)=1,COUNTBLANK($S68:$T68)=1,COUNTBLANK($U68:$V68)=1,COUNTBLANK($W68:$AA68)=4),IF(Data!$B68&lt;&gt;"",Scoring!$I$7)+IF(Data!$C68&lt;&gt;"",Scoring!$I$8)+IF(Data!$D68&lt;&gt;"",Scoring!$I$9)+IF(Data!$E68&lt;&gt;"",Scoring!$I$10)+IF(Data!$F68&lt;&gt;"",Scoring!$I$11)+IF(Data!$G68&lt;&gt;"",Scoring!$I$12)+IF(Data!$H68&lt;&gt;"",Scoring!$I$13)+IF(Data!$I68&lt;&gt;"",Scoring!$I$14)+IF(Data!$J68&lt;&gt;"",Scoring!$I$15)+IF(Data!$K68&lt;&gt;"",Scoring!$I$16)+IF(Data!$L68&lt;&gt;"",Scoring!$I$17)+IF(Data!$M68&lt;&gt;"",Scoring!$I$18)+IF(Data!$N68&lt;&gt;"",Scoring!$I$19)+IF(Data!$O68&lt;&gt;"",Scoring!$I$20)+IF(Data!$P68&lt;&gt;"",Scoring!$I$21)+IF(Data!$Q68&lt;&gt;"",Scoring!$I$22)+IF(Data!$R68&lt;&gt;"",Scoring!$I$23)+IF(Data!$S68&lt;&gt;"",Scoring!$I$24)+IF(Data!T68&lt;&gt;"",Scoring!$I$25)+IF(Data!$U68&lt;&gt;"",Scoring!$I$26)+IF(Data!$V68&lt;&gt;"",Scoring!$I$27)+IF(Data!$W68&lt;&gt;"",Scoring!$I$28)+IF(Data!$X68&lt;&gt;"",Scoring!$I$29)+IF(Data!$Y68&lt;&gt;"",Scoring!$I$30)+IF(Data!$Z68&lt;&gt;"",Scoring!$I$31)+IF(Data!$AA68&lt;&gt;"",Scoring!$I$32),"")</f>
        <v/>
      </c>
      <c r="AM68" s="107" t="str">
        <f>IF(AL68&lt;&gt;"",LOOKUP(AL68,Likelihoods!$A$7:$A$107,Likelihoods!G$7:G$107),"")</f>
        <v/>
      </c>
      <c r="AN68" s="281" t="str">
        <f>IF(AND(COUNTBLANK($B68:$E68)=3,COUNTBLANK($F68:$H68)=2,COUNTBLANK($I68:$J68)=1,COUNTBLANK($K68:$L68)=1,COUNTBLANK($M68:$N68)=1,COUNTBLANK($O68:$P68)=1,COUNTBLANK($Q68:$R68)=1,COUNTBLANK($S68:$T68)=1,COUNTBLANK($U68:$V68)=1,COUNTBLANK($W68:$AA68)=4),IF(Data!$B68&lt;&gt;"",Scoring!$J$7)+IF(Data!$C68&lt;&gt;"",Scoring!$J$8)+IF(Data!$D68&lt;&gt;"",Scoring!$J$9)+IF(Data!$E68&lt;&gt;"",Scoring!$J$10)+IF(Data!$F68&lt;&gt;"",Scoring!$J$11)+IF(Data!$G68&lt;&gt;"",Scoring!$J$12)+IF(Data!$H68&lt;&gt;"",Scoring!$J$13)+IF(Data!$I68&lt;&gt;"",Scoring!$J$14)+IF(Data!$J68&lt;&gt;"",Scoring!$J$15)+IF(Data!$K68&lt;&gt;"",Scoring!$J$16)+IF(Data!$L68&lt;&gt;"",Scoring!$J$17)+IF(Data!$M68&lt;&gt;"",Scoring!$J$18)+IF(Data!$N68&lt;&gt;"",Scoring!$J$19)+IF(Data!$O68&lt;&gt;"",Scoring!$J$20)+IF(Data!$P68&lt;&gt;"",Scoring!$J$21)+IF(Data!$Q68&lt;&gt;"",Scoring!$J$22)+IF(Data!$R68&lt;&gt;"",Scoring!$J$23)+IF(Data!$S68&lt;&gt;"",Scoring!$J$24)+IF(Data!AF68&lt;&gt;"",Scoring!$J$25)+IF(Data!$U68&lt;&gt;"",Scoring!$J$26)+IF(Data!$V68&lt;&gt;"",Scoring!$J$27)+IF(Data!$W68&lt;&gt;"",Scoring!$J$28)+IF(Data!$X68&lt;&gt;"",Scoring!$J$29)+IF(Data!$Y68&lt;&gt;"",Scoring!$J$30)+IF(Data!$Z68&lt;&gt;"",Scoring!$J$31)+IF(Data!$AA68&lt;&gt;"",Scoring!$J$32),"")</f>
        <v/>
      </c>
      <c r="AO68" s="276" t="str">
        <f>IF(AN68&lt;&gt;"",LOOKUP(AN68,Likelihoods!$A$7:$A$107,Likelihoods!H$7:H$107),"")</f>
        <v/>
      </c>
      <c r="AP68" s="264" t="str">
        <f>IF(AND(COUNTBLANK($B68:$E68)=3,COUNTBLANK($F68:$H68)=2,COUNTBLANK($I68:$J68)=1,COUNTBLANK($K68:$L68)=1,COUNTBLANK($M68:$N68)=1,COUNTBLANK($O68:$P68)=1,COUNTBLANK($Q68:$R68)=1,COUNTBLANK($S68:$T68)=1,COUNTBLANK($U68:$V68)=1,COUNTBLANK($W68:$AA68)=4),IF(Data!$B68&lt;&gt;"",Scoring!$K$7)+IF(Data!$C68&lt;&gt;"",Scoring!$K$8)+IF(Data!$D68&lt;&gt;"",Scoring!$K$9)+IF(Data!$E68&lt;&gt;"",Scoring!$K$10)+IF(Data!$F68&lt;&gt;"",Scoring!$K$11)+IF(Data!$G68&lt;&gt;"",Scoring!$K$12)+IF(Data!$H68&lt;&gt;"",Scoring!$K$13)+IF(Data!$I68&lt;&gt;"",Scoring!$K$14)+IF(Data!$J68&lt;&gt;"",Scoring!$K$15)+IF(Data!$K68&lt;&gt;"",Scoring!$K$16)+IF(Data!$L68&lt;&gt;"",Scoring!$K$17)+IF(Data!$M68&lt;&gt;"",Scoring!$K$18)+IF(Data!$N68&lt;&gt;"",Scoring!$K$19)+IF(Data!$O68&lt;&gt;"",Scoring!$K$20)+IF(Data!$P68&lt;&gt;"",Scoring!$K$21)+IF(Data!$Q68&lt;&gt;"",Scoring!$K$22)+IF(Data!$R68&lt;&gt;"",Scoring!$K$23)+IF(Data!$S68&lt;&gt;"",Scoring!$K$24)+IF(Data!AH68&lt;&gt;"",Scoring!$K$25)+IF(Data!$U68&lt;&gt;"",Scoring!$K$26)+IF(Data!$V68&lt;&gt;"",Scoring!$K$27)+IF(Data!$W68&lt;&gt;"",Scoring!$K$28)+IF(Data!$X68&lt;&gt;"",Scoring!$K$29)+IF(Data!$Y68&lt;&gt;"",Scoring!$K$30)+IF(Data!$Z68&lt;&gt;"",Scoring!$K$31)+IF(Data!$AA68&lt;&gt;"",Scoring!$K$32),"")</f>
        <v/>
      </c>
      <c r="AQ68" s="107" t="str">
        <f>IF(AP68&lt;&gt;"",LOOKUP(AP68,Likelihoods!$A$7:$A$107,Likelihoods!I$7:I$107),"")</f>
        <v/>
      </c>
      <c r="AR68" s="281" t="str">
        <f>IF(AND(COUNTBLANK($B68:$E68)=3,COUNTBLANK($F68:$H68)=2,COUNTBLANK($I68:$J68)=1,COUNTBLANK($K68:$L68)=1,COUNTBLANK($M68:$N68)=1,COUNTBLANK($O68:$P68)=1,COUNTBLANK($Q68:$R68)=1,COUNTBLANK($S68:$T68)=1,COUNTBLANK($U68:$V68)=1,COUNTBLANK($W68:$AA68)=4),IF(Data!$B68&lt;&gt;"",Scoring!$L$7)+IF(Data!$C68&lt;&gt;"",Scoring!$L$8)+IF(Data!$D68&lt;&gt;"",Scoring!$L$9)+IF(Data!$E68&lt;&gt;"",Scoring!$L$10)+IF(Data!$F68&lt;&gt;"",Scoring!$L$11)+IF(Data!$G68&lt;&gt;"",Scoring!$L$12)+IF(Data!$H68&lt;&gt;"",Scoring!$L$13)+IF(Data!$I68&lt;&gt;"",Scoring!$L$14)+IF(Data!$J68&lt;&gt;"",Scoring!$L$15)+IF(Data!$K68&lt;&gt;"",Scoring!$L$16)+IF(Data!$L68&lt;&gt;"",Scoring!$L$17)+IF(Data!$M68&lt;&gt;"",Scoring!$L$18)+IF(Data!$N68&lt;&gt;"",Scoring!$L$19)+IF(Data!$O68&lt;&gt;"",Scoring!$L$20)+IF(Data!$P68&lt;&gt;"",Scoring!$L$21)+IF(Data!$Q68&lt;&gt;"",Scoring!$L$22)+IF(Data!$R68&lt;&gt;"",Scoring!$L$23)+IF(Data!$S68&lt;&gt;"",Scoring!$L$24)+IF(Data!AJ68&lt;&gt;"",Scoring!$L$25)+IF(Data!$U68&lt;&gt;"",Scoring!$L$26)+IF(Data!$V68&lt;&gt;"",Scoring!$L$27)+IF(Data!$W68&lt;&gt;"",Scoring!$L$28)+IF(Data!$X68&lt;&gt;"",Scoring!$L$29)+IF(Data!$Y68&lt;&gt;"",Scoring!$L$30)+IF(Data!$Z68&lt;&gt;"",Scoring!$L$31)+IF(Data!$AA68&lt;&gt;"",Scoring!$L$32),"")</f>
        <v/>
      </c>
      <c r="AS68" s="105" t="str">
        <f>IF(AR68&lt;&gt;"",LOOKUP(AR68,Likelihoods!$A$7:$A$107,Likelihoods!J$7:J$107),"")</f>
        <v/>
      </c>
      <c r="AT68" s="108" t="str">
        <f>IF(AND(COUNTBLANK($B68:$E68)=3,COUNTBLANK($F68:$H68)=2,COUNTBLANK($I68:$J68)=1,COUNTBLANK($K68:$L68)=1,COUNTBLANK($M68:$N68)=1,COUNTBLANK($O68:$P68)=1,COUNTBLANK($Q68:$R68)=1,COUNTBLANK($S68:$T68)=1,COUNTBLANK($U68:$V68)=1,COUNTBLANK($W68:$AA68)=4),IF(Data!$B68&lt;&gt;"",Scoring!$M$7)+IF(Data!$C68&lt;&gt;"",Scoring!$M$8)+IF(Data!$D68&lt;&gt;"",Scoring!$M$9)+IF(Data!$E68&lt;&gt;"",Scoring!$M$10)+IF(Data!$F68&lt;&gt;"",Scoring!$M$11)+IF(Data!$G68&lt;&gt;"",Scoring!$M$12)+IF(Data!$H68&lt;&gt;"",Scoring!$M$13)+IF(Data!$I68&lt;&gt;"",Scoring!$M$14)+IF(Data!$J68&lt;&gt;"",Scoring!$M$15)+IF(Data!$K68&lt;&gt;"",Scoring!$M$16)+IF(Data!$L68&lt;&gt;"",Scoring!$M$17)+IF(Data!$M68&lt;&gt;"",Scoring!$M$18)+IF(Data!$N68&lt;&gt;"",Scoring!$M$19)+IF(Data!$O68&lt;&gt;"",Scoring!$M$20)+IF(Data!$P68&lt;&gt;"",Scoring!$M$21)+IF(Data!$Q68&lt;&gt;"",Scoring!$M$22)+IF(Data!$R68&lt;&gt;"",Scoring!$M$23)+IF(Data!$S68&lt;&gt;"",Scoring!$M$24)+IF(Data!T68&lt;&gt;"",Scoring!$M$25)+IF(Data!$U68&lt;&gt;"",Scoring!$M$26)+IF(Data!$V68&lt;&gt;"",Scoring!$M$27)+IF(Data!$W68&lt;&gt;"",Scoring!$M$28)+IF(Data!$X68&lt;&gt;"",Scoring!$M$29)+IF(Data!$Y68&lt;&gt;"",Scoring!$M$30)+IF(Data!$Z68&lt;&gt;"",Scoring!$M$31)+IF(Data!$AA68&lt;&gt;"",Scoring!$M$32),"")</f>
        <v/>
      </c>
      <c r="AU68" s="105" t="str">
        <f>IF(AT68&lt;&gt;"",LOOKUP(AT68,Likelihoods!$A$7:$A$107,Likelihoods!K$7:K$107),"")</f>
        <v/>
      </c>
      <c r="AV68" s="108" t="str">
        <f>IF(AND(COUNTBLANK($B68:$E68)=3,COUNTBLANK($F68:$H68)=2,COUNTBLANK($I68:$J68)=1,COUNTBLANK($K68:$L68)=1,COUNTBLANK($M68:$N68)=1,COUNTBLANK($O68:$P68)=1,COUNTBLANK($Q68:$R68)=1,COUNTBLANK($S68:$T68)=1,COUNTBLANK($U68:$V68)=1,COUNTBLANK($W68:$AA68)=4),IF(Data!$B68&lt;&gt;"",Scoring!$N$7)+IF(Data!$C68&lt;&gt;"",Scoring!$N$8)+IF(Data!$D68&lt;&gt;"",Scoring!$N$9)+IF(Data!$E68&lt;&gt;"",Scoring!$N$10)+IF(Data!$F68&lt;&gt;"",Scoring!$N$11)+IF(Data!$G68&lt;&gt;"",Scoring!$N$12)+IF(Data!$H68&lt;&gt;"",Scoring!$N$13)+IF(Data!$I68&lt;&gt;"",Scoring!$N$14)+IF(Data!$J68&lt;&gt;"",Scoring!$N$15)+IF(Data!$K68&lt;&gt;"",Scoring!$N$16)+IF(Data!$L68&lt;&gt;"",Scoring!$N$17)+IF(Data!$M68&lt;&gt;"",Scoring!$N$18)+IF(Data!$N68&lt;&gt;"",Scoring!$N$19)+IF(Data!$O68&lt;&gt;"",Scoring!$N$20)+IF(Data!$P68&lt;&gt;"",Scoring!$N$21)+IF(Data!$Q68&lt;&gt;"",Scoring!$N$22)+IF(Data!$R68&lt;&gt;"",Scoring!$N$23)+IF(Data!$S68&lt;&gt;"",Scoring!$N$24)+IF(Data!T68&lt;&gt;"",Scoring!$N$25)+IF(Data!$U68&lt;&gt;"",Scoring!$N$26)+IF(Data!$V68&lt;&gt;"",Scoring!$N$27)+IF(Data!$W68&lt;&gt;"",Scoring!$N$28)+IF(Data!$X68&lt;&gt;"",Scoring!$N$29)+IF(Data!$Y68&lt;&gt;"",Scoring!$N$30)+IF(Data!$Z68&lt;&gt;"",Scoring!$N$31)+IF(Data!$AA68&lt;&gt;"",Scoring!$N$32),"")</f>
        <v/>
      </c>
      <c r="AW68" s="106" t="str">
        <f>IF(AV68&lt;&gt;"",LOOKUP(AV68,Likelihoods!$A$7:$A$107,Likelihoods!L$7:L$107),"")</f>
        <v/>
      </c>
      <c r="AX68" s="104" t="str">
        <f>IF(AND(COUNTBLANK($B68:$E68)=3,COUNTBLANK($F68:$H68)=2,COUNTBLANK($I68:$J68)=1,COUNTBLANK($K68:$L68)=1,COUNTBLANK($M68:$N68)=1,COUNTBLANK($O68:$P68)=1,COUNTBLANK($Q68:$R68)=1,COUNTBLANK($S68:$T68)=1,COUNTBLANK($U68:$V68)=1,COUNTBLANK($W68:$AA68)=4),IF(Data!$B68&lt;&gt;"",Scoring!$O$7)+IF(Data!$C68&lt;&gt;"",Scoring!$O$8)+IF(Data!$D68&lt;&gt;"",Scoring!$O$9)+IF(Data!$E68&lt;&gt;"",Scoring!$O$10)+IF(Data!$F68&lt;&gt;"",Scoring!$O$11)+IF(Data!$G68&lt;&gt;"",Scoring!$O$12)+IF(Data!$H68&lt;&gt;"",Scoring!$O$13)+IF(Data!$I68&lt;&gt;"",Scoring!$O$14)+IF(Data!$J68&lt;&gt;"",Scoring!$O$15)+IF(Data!$K68&lt;&gt;"",Scoring!$O$16)+IF(Data!$L68&lt;&gt;"",Scoring!$O$17)+IF(Data!$M68&lt;&gt;"",Scoring!$O$18)+IF(Data!$N68&lt;&gt;"",Scoring!$O$19)+IF(Data!$O68&lt;&gt;"",Scoring!$O$20)+IF(Data!$P68&lt;&gt;"",Scoring!$O$21)+IF(Data!$Q68&lt;&gt;"",Scoring!$O$22)+IF(Data!$R68&lt;&gt;"",Scoring!$O$23)+IF(Data!$S68&lt;&gt;"",Scoring!$O$24)+IF(Data!T68&lt;&gt;"",Scoring!$O$25)+IF(Data!$U68&lt;&gt;"",Scoring!$O$26)+IF(Data!$V68&lt;&gt;"",Scoring!$O$27)+IF(Data!$W68&lt;&gt;"",Scoring!$O$28)+IF(Data!$X68&lt;&gt;"",Scoring!$O$29)+IF(Data!$Y68&lt;&gt;"",Scoring!$O$30)+IF(Data!$Z68&lt;&gt;"",Scoring!$O$31)+IF(Data!$AA68&lt;&gt;"",Scoring!$O$32),"")</f>
        <v/>
      </c>
      <c r="AY68" s="107" t="str">
        <f>IF(AX68&lt;&gt;"",LOOKUP(AX68,Likelihoods!$A$7:$A$107,Likelihoods!M$7:M$107),"")</f>
        <v/>
      </c>
      <c r="AZ68" s="108" t="str">
        <f>IF(AND(COUNTBLANK($B68:$E68)=3,COUNTBLANK($F68:$H68)=2,COUNTBLANK($I68:$J68)=1,COUNTBLANK($K68:$L68)=1,COUNTBLANK($M68:$N68)=1,COUNTBLANK($O68:$P68)=1,COUNTBLANK($Q68:$R68)=1,COUNTBLANK($S68:$T68)=1,COUNTBLANK($U68:$V68)=1,COUNTBLANK($W68:$AA68)=4),IF(Data!$B68&lt;&gt;"",Scoring!$P$7)+IF(Data!$C68&lt;&gt;"",Scoring!$P$8)+IF(Data!$D68&lt;&gt;"",Scoring!$P$9)+IF(Data!$E68&lt;&gt;"",Scoring!$P$10)+IF(Data!$F68&lt;&gt;"",Scoring!$P$11)+IF(Data!$G68&lt;&gt;"",Scoring!$P$12)+IF(Data!$H68&lt;&gt;"",Scoring!$P$13)+IF(Data!$I68&lt;&gt;"",Scoring!$P$14)+IF(Data!$J68&lt;&gt;"",Scoring!$P$15)+IF(Data!$K68&lt;&gt;"",Scoring!$P$16)+IF(Data!$L68&lt;&gt;"",Scoring!$P$17)+IF(Data!$M68&lt;&gt;"",Scoring!$P$18)+IF(Data!$N68&lt;&gt;"",Scoring!$P$19)+IF(Data!$O68&lt;&gt;"",Scoring!$P$20)+IF(Data!$P68&lt;&gt;"",Scoring!$P$21)+IF(Data!$Q68&lt;&gt;"",Scoring!$P$22)+IF(Data!$R68&lt;&gt;"",Scoring!$P$23)+IF(Data!$S68&lt;&gt;"",Scoring!$P$24)+IF(Data!T68&lt;&gt;"",Scoring!$P$25)+IF(Data!$U68&lt;&gt;"",Scoring!$P$26)+IF(Data!$V68&lt;&gt;"",Scoring!$P$27)+IF(Data!$W68&lt;&gt;"",Scoring!$P$28)+IF(Data!$X68&lt;&gt;"",Scoring!$P$29)+IF(Data!$Y68&lt;&gt;"",Scoring!$P$30)+IF(Data!$Z68&lt;&gt;"",Scoring!$P$31)+IF(Data!$AA68&lt;&gt;"",Scoring!$P$32),"")</f>
        <v/>
      </c>
      <c r="BA68" s="105" t="str">
        <f>IF(AZ68&lt;&gt;"",LOOKUP(AZ68,Likelihoods!$A$7:$A$107,Likelihoods!N$7:N$107),"")</f>
        <v/>
      </c>
      <c r="BB68" s="102" t="str">
        <f>IF(AND(COUNTBLANK($B68:$E68)=3,COUNTBLANK($F68:$H68)=2,COUNTBLANK($I68:$J68)=1,COUNTBLANK($K68:$L68)=1,COUNTBLANK($M68:$N68)=1,COUNTBLANK($O68:$P68)=1,COUNTBLANK($Q68:$R68)=1,COUNTBLANK($S68:$T68)=1,COUNTBLANK($U68:$V68)=1,COUNTBLANK($W68:$AA68)=4),IF(Data!$B68&lt;&gt;"",Scoring!$Q$7)+IF(Data!$C68&lt;&gt;"",Scoring!$Q$8)+IF(Data!$D68&lt;&gt;"",Scoring!$Q$9)+IF(Data!$E68&lt;&gt;"",Scoring!$Q$10)+IF(Data!$F68&lt;&gt;"",Scoring!$Q$11)+IF(Data!$G68&lt;&gt;"",Scoring!$Q$12)+IF(Data!$H68&lt;&gt;"",Scoring!$Q$13)+IF(Data!$I68&lt;&gt;"",Scoring!$Q$14)+IF(Data!$J68&lt;&gt;"",Scoring!$Q$15)+IF(Data!$K68&lt;&gt;"",Scoring!$Q$16)+IF(Data!$L68&lt;&gt;"",Scoring!$Q$17)+IF(Data!$M68&lt;&gt;"",Scoring!$Q$18)+IF(Data!$N68&lt;&gt;"",Scoring!$Q$19)+IF(Data!$O68&lt;&gt;"",Scoring!$Q$20)+IF(Data!$P68&lt;&gt;"",Scoring!$Q$21)+IF(Data!$Q68&lt;&gt;"",Scoring!$Q$22)+IF(Data!$R68&lt;&gt;"",Scoring!$Q$23)+IF(Data!$S68&lt;&gt;"",Scoring!$Q$24)+IF(Data!T68&lt;&gt;"",Scoring!$Q$25)+IF(Data!$U68&lt;&gt;"",Scoring!$Q$26)+IF(Data!$V68&lt;&gt;"",Scoring!$Q$27)+IF(Data!$W68&lt;&gt;"",Scoring!$Q$28)+IF(Data!$X68&lt;&gt;"",Scoring!$Q$29)+IF(Data!$Y68&lt;&gt;"",Scoring!$Q$30)+IF(Data!$Z68&lt;&gt;"",Scoring!$Q$31)+IF(Data!$AA68&lt;&gt;"",Scoring!$Q$32),"")</f>
        <v/>
      </c>
      <c r="BC68" s="107" t="str">
        <f>IF(BB68&lt;&gt;"",LOOKUP(BB68,Likelihoods!$A$7:$A$107,Likelihoods!O$7:O$107),"")</f>
        <v/>
      </c>
      <c r="BD68" s="104" t="str">
        <f>IF(AND(COUNTBLANK($B68:$E68)=3,COUNTBLANK($F68:$H68)=2,COUNTBLANK($I68:$J68)=1,COUNTBLANK($K68:$L68)=1,COUNTBLANK($M68:$N68)=1,COUNTBLANK($O68:$P68)=1,COUNTBLANK($Q68:$R68)=1,COUNTBLANK($S68:$T68)=1,COUNTBLANK($U68:$V68)=1,COUNTBLANK($W68:$AA68)=4),IF(Data!$B68&lt;&gt;"",Scoring!$R$7)+IF(Data!$C68&lt;&gt;"",Scoring!$R$8)+IF(Data!$D68&lt;&gt;"",Scoring!$R$9)+IF(Data!$E68&lt;&gt;"",Scoring!$R$10)+IF(Data!$F68&lt;&gt;"",Scoring!$R$11)+IF(Data!$G68&lt;&gt;"",Scoring!$R$12)+IF(Data!$H68&lt;&gt;"",Scoring!$R$13)+IF(Data!$I68&lt;&gt;"",Scoring!$R$14)+IF(Data!$J68&lt;&gt;"",Scoring!$R$15)+IF(Data!$K68&lt;&gt;"",Scoring!$R$16)+IF(Data!$L68&lt;&gt;"",Scoring!$R$17)+IF(Data!$M68&lt;&gt;"",Scoring!$R$18)+IF(Data!$N68&lt;&gt;"",Scoring!$R$19)+IF(Data!$O68&lt;&gt;"",Scoring!$R$20)+IF(Data!$P68&lt;&gt;"",Scoring!$R$21)+IF(Data!$Q68&lt;&gt;"",Scoring!$R$22)+IF(Data!$R68&lt;&gt;"",Scoring!$R$23)+IF(Data!$S68&lt;&gt;"",Scoring!$R$24)+IF(Data!T68&lt;&gt;"",Scoring!$R$25)+IF(Data!$U68&lt;&gt;"",Scoring!$R$26)+IF(Data!$V68&lt;&gt;"",Scoring!$R$27)+IF(Data!$W68&lt;&gt;"",Scoring!$R$28)+IF(Data!$X68&lt;&gt;"",Scoring!$R$29)+IF(Data!$Y68&lt;&gt;"",Scoring!$R$30)+IF(Data!$Z68&lt;&gt;"",Scoring!$R$31)+IF(Data!$AA68&lt;&gt;"",Scoring!$R$32),"")</f>
        <v/>
      </c>
      <c r="BE68" s="105" t="str">
        <f>IF(BD68&lt;&gt;"",LOOKUP(BD68,Likelihoods!$A$7:$A$107,Likelihoods!P$7:P$107),"")</f>
        <v/>
      </c>
      <c r="BF68" s="102" t="str">
        <f>IF(AND(COUNTBLANK($B68:$E68)=3,COUNTBLANK($F68:$H68)=2,COUNTBLANK($I68:$J68)=1,COUNTBLANK($K68:$L68)=1,COUNTBLANK($M68:$N68)=1,COUNTBLANK($O68:$P68)=1,COUNTBLANK($Q68:$R68)=1,COUNTBLANK($S68:$T68)=1,COUNTBLANK($U68:$V68)=1,COUNTBLANK($W68:$AA68)=4),IF(Data!$B68&lt;&gt;"",Scoring!$S$7)+IF(Data!$C68&lt;&gt;"",Scoring!$S$8)+IF(Data!$D68&lt;&gt;"",Scoring!$S$9)+IF(Data!$E68&lt;&gt;"",Scoring!$S$10)+IF(Data!$F68&lt;&gt;"",Scoring!$S$11)+IF(Data!$G68&lt;&gt;"",Scoring!$S$12)+IF(Data!$H68&lt;&gt;"",Scoring!$S$13)+IF(Data!$I68&lt;&gt;"",Scoring!$S$14)+IF(Data!$J68&lt;&gt;"",Scoring!$S$15)+IF(Data!$K68&lt;&gt;"",Scoring!$S$16)+IF(Data!$L68&lt;&gt;"",Scoring!$S$17)+IF(Data!$M68&lt;&gt;"",Scoring!$S$18)+IF(Data!$N68&lt;&gt;"",Scoring!$S$19)+IF(Data!$O68&lt;&gt;"",Scoring!$S$20)+IF(Data!$P68&lt;&gt;"",Scoring!$S$21)+IF(Data!$Q68&lt;&gt;"",Scoring!$S$22)+IF(Data!$R68&lt;&gt;"",Scoring!$S$23)+IF(Data!$S68&lt;&gt;"",Scoring!$S$24)+IF(Data!T68&lt;&gt;"",Scoring!$S$25)+IF(Data!$U68&lt;&gt;"",Scoring!$S$26)+IF(Data!$V68&lt;&gt;"",Scoring!$S$27)+IF(Data!$W68&lt;&gt;"",Scoring!$S$28)+IF(Data!$X68&lt;&gt;"",Scoring!$S$29)+IF(Data!$Y68&lt;&gt;"",Scoring!$S$30)+IF(Data!$Z68&lt;&gt;"",Scoring!$S$31)+IF(Data!$AA68&lt;&gt;"",Scoring!$S$32),"")</f>
        <v/>
      </c>
      <c r="BG68" s="107" t="str">
        <f>IF(BF68&lt;&gt;"",LOOKUP(BF68,Likelihoods!$A$7:$A$107,Likelihoods!Q$7:Q$107),"")</f>
        <v/>
      </c>
      <c r="BH68" s="108" t="str">
        <f>IF(AND(COUNTBLANK($B68:$E68)=3,COUNTBLANK($F68:$H68)=2,COUNTBLANK($I68:$J68)=1,COUNTBLANK($K68:$L68)=1,COUNTBLANK($M68:$N68)=1,COUNTBLANK($O68:$P68)=1,COUNTBLANK($Q68:$R68)=1,COUNTBLANK($S68:$T68)=1,COUNTBLANK($U68:$V68)=1,COUNTBLANK($W68:$AA68)=4),IF(Data!$B68&lt;&gt;"",Scoring!$T$7)+IF(Data!$C68&lt;&gt;"",Scoring!$T$8)+IF(Data!$D68&lt;&gt;"",Scoring!$T$9)+IF(Data!$E68&lt;&gt;"",Scoring!$T$10)+IF(Data!$F68&lt;&gt;"",Scoring!$T$11)+IF(Data!$G68&lt;&gt;"",Scoring!$T$12)+IF(Data!$H68&lt;&gt;"",Scoring!$T$13)+IF(Data!$I68&lt;&gt;"",Scoring!$T$14)+IF(Data!$J68&lt;&gt;"",Scoring!$T$15)+IF(Data!$K68&lt;&gt;"",Scoring!$T$16)+IF(Data!$L68&lt;&gt;"",Scoring!$T$17)+IF(Data!$M68&lt;&gt;"",Scoring!$T$18)+IF(Data!$N68&lt;&gt;"",Scoring!$T$19)+IF(Data!$O68&lt;&gt;"",Scoring!$T$20)+IF(Data!$P68&lt;&gt;"",Scoring!$T$21)+IF(Data!$Q68&lt;&gt;"",Scoring!$T$22)+IF(Data!$R68&lt;&gt;"",Scoring!$T$23)+IF(Data!$S68&lt;&gt;"",Scoring!$T$24)+IF(Data!T68&lt;&gt;"",Scoring!$T$25)+IF(Data!$U68&lt;&gt;"",Scoring!$T$26)+IF(Data!$V68&lt;&gt;"",Scoring!$T$27)+IF(Data!$W68&lt;&gt;"",Scoring!$T$28)+IF(Data!$X68&lt;&gt;"",Scoring!$T$29)+IF(Data!$Y68&lt;&gt;"",Scoring!$T$30)+IF(Data!$Z68&lt;&gt;"",Scoring!$T$31)+IF(Data!$AA68&lt;&gt;"",Scoring!$T$32),"")</f>
        <v/>
      </c>
      <c r="BI68" s="105" t="str">
        <f>IF(BH68&lt;&gt;"",LOOKUP(BH68,Likelihoods!$A$7:$A$107,Likelihoods!R$7:R$107),"")</f>
        <v/>
      </c>
      <c r="BJ68" s="108" t="str">
        <f>IF(AND(COUNTBLANK($B68:$E68)=3,COUNTBLANK($F68:$H68)=2,COUNTBLANK($I68:$J68)=1,COUNTBLANK($K68:$L68)=1,COUNTBLANK($M68:$N68)=1,COUNTBLANK($O68:$P68)=1,COUNTBLANK($Q68:$R68)=1,COUNTBLANK($S68:$T68)=1,COUNTBLANK($U68:$V68)=1,COUNTBLANK($W68:$AA68)=4),IF(Data!$B68&lt;&gt;"",Scoring!$U$7)+IF(Data!$C68&lt;&gt;"",Scoring!$U$8)+IF(Data!$D68&lt;&gt;"",Scoring!$U$9)+IF(Data!$E68&lt;&gt;"",Scoring!$U$10)+IF(Data!$F68&lt;&gt;"",Scoring!$U$11)+IF(Data!$G68&lt;&gt;"",Scoring!$U$12)+IF(Data!$H68&lt;&gt;"",Scoring!$U$13)+IF(Data!$I68&lt;&gt;"",Scoring!$U$14)+IF(Data!$J68&lt;&gt;"",Scoring!$U$15)+IF(Data!$K68&lt;&gt;"",Scoring!$U$16)+IF(Data!$L68&lt;&gt;"",Scoring!$U$17)+IF(Data!$M68&lt;&gt;"",Scoring!$U$18)+IF(Data!$N68&lt;&gt;"",Scoring!$U$19)+IF(Data!$O68&lt;&gt;"",Scoring!$U$20)+IF(Data!$P68&lt;&gt;"",Scoring!$U$21)+IF(Data!$Q68&lt;&gt;"",Scoring!$U$22)+IF(Data!$R68&lt;&gt;"",Scoring!$U$23)+IF(Data!$S68&lt;&gt;"",Scoring!$U$24)+IF(Data!T68&lt;&gt;"",Scoring!$U$25)+IF(Data!$U68&lt;&gt;"",Scoring!$U$26)+IF(Data!$V68&lt;&gt;"",Scoring!$U$27)+IF(Data!$W68&lt;&gt;"",Scoring!$U$28)+IF(Data!$X68&lt;&gt;"",Scoring!$U$29)+IF(Data!$Y68&lt;&gt;"",Scoring!$U$30)+IF(Data!$Z68&lt;&gt;"",Scoring!$U$31)+IF(Data!$AA68&lt;&gt;"",Scoring!$U$32),"")</f>
        <v/>
      </c>
      <c r="BK68" s="106" t="str">
        <f>IF(BJ68&lt;&gt;"",LOOKUP(BJ68,Likelihoods!$A$7:$A$107,Likelihoods!S$7:S$107),"")</f>
        <v/>
      </c>
      <c r="BL68" s="8"/>
      <c r="BM68" s="8"/>
      <c r="BN68" s="8"/>
      <c r="BO68" s="8"/>
      <c r="BP68" s="8"/>
      <c r="BQ68" s="8"/>
      <c r="BR68" s="8"/>
      <c r="BS68" s="8"/>
      <c r="BT68" s="8"/>
      <c r="BU68" s="8"/>
      <c r="BV68" s="8"/>
      <c r="BW68" s="8"/>
      <c r="BX68" s="8"/>
      <c r="BY68" s="8"/>
    </row>
    <row r="69" spans="1:77" ht="14.25" x14ac:dyDescent="0.2">
      <c r="A69" s="68"/>
      <c r="B69" s="101"/>
      <c r="C69" s="102"/>
      <c r="D69" s="102"/>
      <c r="E69" s="102"/>
      <c r="F69" s="101"/>
      <c r="G69" s="102"/>
      <c r="H69" s="103"/>
      <c r="I69" s="102"/>
      <c r="J69" s="102"/>
      <c r="K69" s="101"/>
      <c r="L69" s="103"/>
      <c r="M69" s="102"/>
      <c r="N69" s="103"/>
      <c r="O69" s="101"/>
      <c r="P69" s="103"/>
      <c r="Q69" s="102"/>
      <c r="R69" s="102"/>
      <c r="S69" s="101"/>
      <c r="T69" s="103"/>
      <c r="U69" s="101"/>
      <c r="V69" s="103"/>
      <c r="W69" s="102"/>
      <c r="X69" s="102"/>
      <c r="Y69" s="102"/>
      <c r="Z69" s="102"/>
      <c r="AA69" s="102"/>
      <c r="AB69" s="104" t="str">
        <f>IF(AND(COUNTBLANK($B69:$E69)=3,COUNTBLANK($F69:$H69)=2,COUNTBLANK($I69:$J69)=1,COUNTBLANK($K69:$L69)=1,COUNTBLANK($M69:$N69)=1,COUNTBLANK($O69:$P69)=1,COUNTBLANK($Q69:$R69)=1,COUNTBLANK($S69:$T69)=1,COUNTBLANK($U69:$V69)=1,COUNTBLANK($W69:$AA69)=4),IF(Data!$B69&lt;&gt;"",Scoring!$D$7)+IF(Data!$C69&lt;&gt;"",Scoring!$D$8)+IF(Data!$D69&lt;&gt;"",Scoring!$D$9)+IF(Data!$E69&lt;&gt;"",Scoring!$D$10)+IF(Data!$F69&lt;&gt;"",Scoring!$D$11)+IF(Data!$G69&lt;&gt;"",Scoring!$D$12)+IF(Data!$H69&lt;&gt;"",Scoring!$D$13)+IF(Data!$I69&lt;&gt;"",Scoring!$D$14)+IF(Data!$J69&lt;&gt;"",Scoring!$D$15)+IF(Data!$K69&lt;&gt;"",Scoring!$D$16)+IF(Data!$L69&lt;&gt;"",Scoring!$D$17)+IF(Data!$M69&lt;&gt;"",Scoring!$D$18)+IF(Data!$N69&lt;&gt;"",Scoring!$D$19)+IF(Data!$O69&lt;&gt;"",Scoring!$D$20)+IF(Data!$P69&lt;&gt;"",Scoring!$D$21)+IF(Data!$Q69&lt;&gt;"",Scoring!$D$22)+IF(Data!$R69&lt;&gt;"",Scoring!$D$23)+IF(Data!$S69&lt;&gt;"",Scoring!$D$24)+IF(Data!T69&lt;&gt;"",Scoring!$D$25)+IF(Data!$U69&lt;&gt;"",Scoring!$D$26)+IF(Data!$V69&lt;&gt;"",Scoring!$D$27)+IF(Data!$W69&lt;&gt;"",Scoring!$D$28)+IF(Data!$X69&lt;&gt;"",Scoring!$D$29)+IF(Data!$Y69&lt;&gt;"",Scoring!$D$30)+IF(Data!$Z69&lt;&gt;"",Scoring!$D$31)+IF(Data!$AA69&lt;&gt;"",Scoring!$D$32),"")</f>
        <v/>
      </c>
      <c r="AC69" s="105" t="str">
        <f>IF(AB69&lt;&gt;"",LOOKUP(AB69,Likelihoods!$A$7:$A$107,Likelihoods!B$7:B$107),"")</f>
        <v/>
      </c>
      <c r="AD69" s="264" t="str">
        <f>IF(AND(COUNTBLANK($B69:$E69)=3,COUNTBLANK($F69:$H69)=2,COUNTBLANK($I69:$J69)=1,COUNTBLANK($K69:$L69)=1,COUNTBLANK($M69:$N69)=1,COUNTBLANK($O69:$P69)=1,COUNTBLANK($Q69:$R69)=1,COUNTBLANK($S69:$T69)=1,COUNTBLANK($U69:$V69)=1,COUNTBLANK($W69:$AA69)=4),IF(Data!$B69&lt;&gt;"",Scoring!$E$7)+IF(Data!$C69&lt;&gt;"",Scoring!$E$8)+IF(Data!$D69&lt;&gt;"",Scoring!$E$9)+IF(Data!$E69&lt;&gt;"",Scoring!$E$10)+IF(Data!$F69&lt;&gt;"",Scoring!$E$11)+IF(Data!$G69&lt;&gt;"",Scoring!$E$12)+IF(Data!$H69&lt;&gt;"",Scoring!$E$13)+IF(Data!$I69&lt;&gt;"",Scoring!$E$14)+IF(Data!$J69&lt;&gt;"",Scoring!$E$15)+IF(Data!$K69&lt;&gt;"",Scoring!$E$16)+IF(Data!$L69&lt;&gt;"",Scoring!$E$17)+IF(Data!$M69&lt;&gt;"",Scoring!$E$18)+IF(Data!$N69&lt;&gt;"",Scoring!$E$19)+IF(Data!$O69&lt;&gt;"",Scoring!$E$20)+IF(Data!$P69&lt;&gt;"",Scoring!$E$21)+IF(Data!$Q69&lt;&gt;"",Scoring!$E$22)+IF(Data!$R69&lt;&gt;"",Scoring!$E$23)+IF(Data!$S69&lt;&gt;"",Scoring!$E$24)+IF(Data!V69&lt;&gt;"",Scoring!$E$25)+IF(Data!$U69&lt;&gt;"",Scoring!$E$26)+IF(Data!$V69&lt;&gt;"",Scoring!$E$27)+IF(Data!$W69&lt;&gt;"",Scoring!$E$28)+IF(Data!$X69&lt;&gt;"",Scoring!$E$29)+IF(Data!$Y69&lt;&gt;"",Scoring!$E$30)+IF(Data!$Z69&lt;&gt;"",Scoring!$E$31)+IF(Data!$AA69&lt;&gt;"",Scoring!$E$32),"")</f>
        <v/>
      </c>
      <c r="AE69" s="107" t="str">
        <f>IF(AD69&lt;&gt;"",LOOKUP(AD69,Likelihoods!$A$7:$A$107,Likelihoods!C$7:C$107),"")</f>
        <v/>
      </c>
      <c r="AF69" s="108" t="str">
        <f>IF(AND(COUNTBLANK($B69:$E69)=3,COUNTBLANK($F69:$H69)=2,COUNTBLANK($I69:$J69)=1,COUNTBLANK($K69:$L69)=1,COUNTBLANK($M69:$N69)=1,COUNTBLANK($O69:$P69)=1,COUNTBLANK($Q69:$R69)=1,COUNTBLANK($S69:$T69)=1,COUNTBLANK($U69:$V69)=1,COUNTBLANK($W69:$AA69)=4),IF(Data!$B69&lt;&gt;"",Scoring!$F$7)+IF(Data!$C69&lt;&gt;"",Scoring!$F$8)+IF(Data!$D69&lt;&gt;"",Scoring!$F$9)+IF(Data!$E69&lt;&gt;"",Scoring!$F$10)+IF(Data!$F69&lt;&gt;"",Scoring!$F$11)+IF(Data!$G69&lt;&gt;"",Scoring!$F$12)+IF(Data!$H69&lt;&gt;"",Scoring!$F$13)+IF(Data!$I69&lt;&gt;"",Scoring!$F$14)+IF(Data!$J69&lt;&gt;"",Scoring!$F$15)+IF(Data!$K69&lt;&gt;"",Scoring!$F$16)+IF(Data!$L69&lt;&gt;"",Scoring!$F$17)+IF(Data!$M69&lt;&gt;"",Scoring!$F$18)+IF(Data!$N69&lt;&gt;"",Scoring!$F$19)+IF(Data!$O69&lt;&gt;"",Scoring!$F$20)+IF(Data!$P69&lt;&gt;"",Scoring!$F$21)+IF(Data!$Q69&lt;&gt;"",Scoring!$F$22)+IF(Data!$R69&lt;&gt;"",Scoring!$F$23)+IF(Data!$S69&lt;&gt;"",Scoring!$F$24)+IF(Data!T69&lt;&gt;"",Scoring!$F$25)+IF(Data!$U69&lt;&gt;"",Scoring!$F$26)+IF(Data!$V69&lt;&gt;"",Scoring!$F$27)+IF(Data!$W69&lt;&gt;"",Scoring!$F$28)+IF(Data!$X69&lt;&gt;"",Scoring!$F$29)+IF(Data!$Y69&lt;&gt;"",Scoring!$F$30)+IF(Data!$Z69&lt;&gt;"",Scoring!$F$31)+IF(Data!$AA69&lt;&gt;"",Scoring!$F$32),"")</f>
        <v/>
      </c>
      <c r="AG69" s="105" t="str">
        <f>IF(AF69&lt;&gt;"",LOOKUP(AF69,Likelihoods!$A$7:$A$107,Likelihoods!D$7:D$107),"")</f>
        <v/>
      </c>
      <c r="AH69" s="108" t="str">
        <f>IF(AND(COUNTBLANK($B69:$E69)=3,COUNTBLANK($F69:$H69)=2,COUNTBLANK($I69:$J69)=1,COUNTBLANK($K69:$L69)=1,COUNTBLANK($M69:$N69)=1,COUNTBLANK($O69:$P69)=1,COUNTBLANK($Q69:$R69)=1,COUNTBLANK($S69:$T69)=1,COUNTBLANK($U69:$V69)=1,COUNTBLANK($W69:$AA69)=4),IF(Data!$B69&lt;&gt;"",Scoring!$G$7)+IF(Data!$C69&lt;&gt;"",Scoring!$G$8)+IF(Data!$D69&lt;&gt;"",Scoring!$G$9)+IF(Data!$E69&lt;&gt;"",Scoring!$G$10)+IF(Data!$F69&lt;&gt;"",Scoring!$G$11)+IF(Data!$G69&lt;&gt;"",Scoring!$G$12)+IF(Data!$H69&lt;&gt;"",Scoring!$G$13)+IF(Data!$I69&lt;&gt;"",Scoring!$G$14)+IF(Data!$J69&lt;&gt;"",Scoring!$G$15)+IF(Data!$K69&lt;&gt;"",Scoring!$G$16)+IF(Data!$L69&lt;&gt;"",Scoring!$G$17)+IF(Data!$M69&lt;&gt;"",Scoring!$G$18)+IF(Data!$N69&lt;&gt;"",Scoring!$G$19)+IF(Data!$O69&lt;&gt;"",Scoring!$G$20)+IF(Data!$P69&lt;&gt;"",Scoring!$G$21)+IF(Data!$Q69&lt;&gt;"",Scoring!$G$22)+IF(Data!$R69&lt;&gt;"",Scoring!$G$23)+IF(Data!$S69&lt;&gt;"",Scoring!$G$24)+IF(Data!T69&lt;&gt;"",Scoring!$G$25)+IF(Data!$U69&lt;&gt;"",Scoring!$G$26)+IF(Data!$V69&lt;&gt;"",Scoring!$G$27)+IF(Data!$W69&lt;&gt;"",Scoring!$G$28)+IF(Data!$X69&lt;&gt;"",Scoring!$G$29)+IF(Data!$Y69&lt;&gt;"",Scoring!$G$30)+IF(Data!$Z69&lt;&gt;"",Scoring!$G$31)+IF(Data!$AA69&lt;&gt;"",Scoring!$G$32),"")</f>
        <v/>
      </c>
      <c r="AI69" s="106" t="str">
        <f>IF(AH69&lt;&gt;"",LOOKUP(AH69,Likelihoods!$A$7:$A$107,Likelihoods!E$7:E$107),"")</f>
        <v/>
      </c>
      <c r="AJ69" s="104" t="str">
        <f>IF(AND(COUNTBLANK($B69:$E69)=3,COUNTBLANK($F69:$H69)=2,COUNTBLANK($I69:$J69)=1,COUNTBLANK($K69:$L69)=1,COUNTBLANK($M69:$N69)=1,COUNTBLANK($O69:$P69)=1,COUNTBLANK($Q69:$R69)=1,COUNTBLANK($S69:$T69)=1,COUNTBLANK($U69:$V69)=1,COUNTBLANK($W69:$AA69)=4),IF(Data!$B69&lt;&gt;"",Scoring!$H$7)+IF(Data!$C69&lt;&gt;"",Scoring!$H$8)+IF(Data!$D69&lt;&gt;"",Scoring!$H$9)+IF(Data!$E69&lt;&gt;"",Scoring!$H$10)+IF(Data!$F69&lt;&gt;"",Scoring!$H$11)+IF(Data!$G69&lt;&gt;"",Scoring!$H$12)+IF(Data!$H69&lt;&gt;"",Scoring!$H$13)+IF(Data!$I69&lt;&gt;"",Scoring!$H$14)+IF(Data!$J69&lt;&gt;"",Scoring!$H$15)+IF(Data!$K69&lt;&gt;"",Scoring!$H$16)+IF(Data!$L69&lt;&gt;"",Scoring!$H$17)+IF(Data!$M69&lt;&gt;"",Scoring!$H$18)+IF(Data!$N69&lt;&gt;"",Scoring!$H$19)+IF(Data!$O69&lt;&gt;"",Scoring!$H$20)+IF(Data!$P69&lt;&gt;"",Scoring!$H$21)+IF(Data!$Q69&lt;&gt;"",Scoring!$H$22)+IF(Data!$R69&lt;&gt;"",Scoring!$H$23)+IF(Data!$S69&lt;&gt;"",Scoring!$H$24)+IF(Data!T69&lt;&gt;"",Scoring!$H$25)+IF(Data!$U69&lt;&gt;"",Scoring!$H$26)+IF(Data!$V69&lt;&gt;"",Scoring!$H$27)+IF(Data!$W69&lt;&gt;"",Scoring!$H$28)+IF(Data!$X69&lt;&gt;"",Scoring!$H$29)+IF(Data!$Y69&lt;&gt;"",Scoring!$H$30)+IF(Data!$Z69&lt;&gt;"",Scoring!$H$31)+IF(Data!$AA69&lt;&gt;"",Scoring!$H$32),"")</f>
        <v/>
      </c>
      <c r="AK69" s="105" t="str">
        <f>IF(AJ69&lt;&gt;"",LOOKUP(AJ69,Likelihoods!$A$7:$A$107,Likelihoods!F$7:F$107),"")</f>
        <v/>
      </c>
      <c r="AL69" s="102" t="str">
        <f>IF(AND(COUNTBLANK($B69:$E69)=3,COUNTBLANK($F69:$H69)=2,COUNTBLANK($I69:$J69)=1,COUNTBLANK($K69:$L69)=1,COUNTBLANK($M69:$N69)=1,COUNTBLANK($O69:$P69)=1,COUNTBLANK($Q69:$R69)=1,COUNTBLANK($S69:$T69)=1,COUNTBLANK($U69:$V69)=1,COUNTBLANK($W69:$AA69)=4),IF(Data!$B69&lt;&gt;"",Scoring!$I$7)+IF(Data!$C69&lt;&gt;"",Scoring!$I$8)+IF(Data!$D69&lt;&gt;"",Scoring!$I$9)+IF(Data!$E69&lt;&gt;"",Scoring!$I$10)+IF(Data!$F69&lt;&gt;"",Scoring!$I$11)+IF(Data!$G69&lt;&gt;"",Scoring!$I$12)+IF(Data!$H69&lt;&gt;"",Scoring!$I$13)+IF(Data!$I69&lt;&gt;"",Scoring!$I$14)+IF(Data!$J69&lt;&gt;"",Scoring!$I$15)+IF(Data!$K69&lt;&gt;"",Scoring!$I$16)+IF(Data!$L69&lt;&gt;"",Scoring!$I$17)+IF(Data!$M69&lt;&gt;"",Scoring!$I$18)+IF(Data!$N69&lt;&gt;"",Scoring!$I$19)+IF(Data!$O69&lt;&gt;"",Scoring!$I$20)+IF(Data!$P69&lt;&gt;"",Scoring!$I$21)+IF(Data!$Q69&lt;&gt;"",Scoring!$I$22)+IF(Data!$R69&lt;&gt;"",Scoring!$I$23)+IF(Data!$S69&lt;&gt;"",Scoring!$I$24)+IF(Data!T69&lt;&gt;"",Scoring!$I$25)+IF(Data!$U69&lt;&gt;"",Scoring!$I$26)+IF(Data!$V69&lt;&gt;"",Scoring!$I$27)+IF(Data!$W69&lt;&gt;"",Scoring!$I$28)+IF(Data!$X69&lt;&gt;"",Scoring!$I$29)+IF(Data!$Y69&lt;&gt;"",Scoring!$I$30)+IF(Data!$Z69&lt;&gt;"",Scoring!$I$31)+IF(Data!$AA69&lt;&gt;"",Scoring!$I$32),"")</f>
        <v/>
      </c>
      <c r="AM69" s="107" t="str">
        <f>IF(AL69&lt;&gt;"",LOOKUP(AL69,Likelihoods!$A$7:$A$107,Likelihoods!G$7:G$107),"")</f>
        <v/>
      </c>
      <c r="AN69" s="281" t="str">
        <f>IF(AND(COUNTBLANK($B69:$E69)=3,COUNTBLANK($F69:$H69)=2,COUNTBLANK($I69:$J69)=1,COUNTBLANK($K69:$L69)=1,COUNTBLANK($M69:$N69)=1,COUNTBLANK($O69:$P69)=1,COUNTBLANK($Q69:$R69)=1,COUNTBLANK($S69:$T69)=1,COUNTBLANK($U69:$V69)=1,COUNTBLANK($W69:$AA69)=4),IF(Data!$B69&lt;&gt;"",Scoring!$J$7)+IF(Data!$C69&lt;&gt;"",Scoring!$J$8)+IF(Data!$D69&lt;&gt;"",Scoring!$J$9)+IF(Data!$E69&lt;&gt;"",Scoring!$J$10)+IF(Data!$F69&lt;&gt;"",Scoring!$J$11)+IF(Data!$G69&lt;&gt;"",Scoring!$J$12)+IF(Data!$H69&lt;&gt;"",Scoring!$J$13)+IF(Data!$I69&lt;&gt;"",Scoring!$J$14)+IF(Data!$J69&lt;&gt;"",Scoring!$J$15)+IF(Data!$K69&lt;&gt;"",Scoring!$J$16)+IF(Data!$L69&lt;&gt;"",Scoring!$J$17)+IF(Data!$M69&lt;&gt;"",Scoring!$J$18)+IF(Data!$N69&lt;&gt;"",Scoring!$J$19)+IF(Data!$O69&lt;&gt;"",Scoring!$J$20)+IF(Data!$P69&lt;&gt;"",Scoring!$J$21)+IF(Data!$Q69&lt;&gt;"",Scoring!$J$22)+IF(Data!$R69&lt;&gt;"",Scoring!$J$23)+IF(Data!$S69&lt;&gt;"",Scoring!$J$24)+IF(Data!AF69&lt;&gt;"",Scoring!$J$25)+IF(Data!$U69&lt;&gt;"",Scoring!$J$26)+IF(Data!$V69&lt;&gt;"",Scoring!$J$27)+IF(Data!$W69&lt;&gt;"",Scoring!$J$28)+IF(Data!$X69&lt;&gt;"",Scoring!$J$29)+IF(Data!$Y69&lt;&gt;"",Scoring!$J$30)+IF(Data!$Z69&lt;&gt;"",Scoring!$J$31)+IF(Data!$AA69&lt;&gt;"",Scoring!$J$32),"")</f>
        <v/>
      </c>
      <c r="AO69" s="276" t="str">
        <f>IF(AN69&lt;&gt;"",LOOKUP(AN69,Likelihoods!$A$7:$A$107,Likelihoods!H$7:H$107),"")</f>
        <v/>
      </c>
      <c r="AP69" s="264" t="str">
        <f>IF(AND(COUNTBLANK($B69:$E69)=3,COUNTBLANK($F69:$H69)=2,COUNTBLANK($I69:$J69)=1,COUNTBLANK($K69:$L69)=1,COUNTBLANK($M69:$N69)=1,COUNTBLANK($O69:$P69)=1,COUNTBLANK($Q69:$R69)=1,COUNTBLANK($S69:$T69)=1,COUNTBLANK($U69:$V69)=1,COUNTBLANK($W69:$AA69)=4),IF(Data!$B69&lt;&gt;"",Scoring!$K$7)+IF(Data!$C69&lt;&gt;"",Scoring!$K$8)+IF(Data!$D69&lt;&gt;"",Scoring!$K$9)+IF(Data!$E69&lt;&gt;"",Scoring!$K$10)+IF(Data!$F69&lt;&gt;"",Scoring!$K$11)+IF(Data!$G69&lt;&gt;"",Scoring!$K$12)+IF(Data!$H69&lt;&gt;"",Scoring!$K$13)+IF(Data!$I69&lt;&gt;"",Scoring!$K$14)+IF(Data!$J69&lt;&gt;"",Scoring!$K$15)+IF(Data!$K69&lt;&gt;"",Scoring!$K$16)+IF(Data!$L69&lt;&gt;"",Scoring!$K$17)+IF(Data!$M69&lt;&gt;"",Scoring!$K$18)+IF(Data!$N69&lt;&gt;"",Scoring!$K$19)+IF(Data!$O69&lt;&gt;"",Scoring!$K$20)+IF(Data!$P69&lt;&gt;"",Scoring!$K$21)+IF(Data!$Q69&lt;&gt;"",Scoring!$K$22)+IF(Data!$R69&lt;&gt;"",Scoring!$K$23)+IF(Data!$S69&lt;&gt;"",Scoring!$K$24)+IF(Data!AH69&lt;&gt;"",Scoring!$K$25)+IF(Data!$U69&lt;&gt;"",Scoring!$K$26)+IF(Data!$V69&lt;&gt;"",Scoring!$K$27)+IF(Data!$W69&lt;&gt;"",Scoring!$K$28)+IF(Data!$X69&lt;&gt;"",Scoring!$K$29)+IF(Data!$Y69&lt;&gt;"",Scoring!$K$30)+IF(Data!$Z69&lt;&gt;"",Scoring!$K$31)+IF(Data!$AA69&lt;&gt;"",Scoring!$K$32),"")</f>
        <v/>
      </c>
      <c r="AQ69" s="107" t="str">
        <f>IF(AP69&lt;&gt;"",LOOKUP(AP69,Likelihoods!$A$7:$A$107,Likelihoods!I$7:I$107),"")</f>
        <v/>
      </c>
      <c r="AR69" s="281" t="str">
        <f>IF(AND(COUNTBLANK($B69:$E69)=3,COUNTBLANK($F69:$H69)=2,COUNTBLANK($I69:$J69)=1,COUNTBLANK($K69:$L69)=1,COUNTBLANK($M69:$N69)=1,COUNTBLANK($O69:$P69)=1,COUNTBLANK($Q69:$R69)=1,COUNTBLANK($S69:$T69)=1,COUNTBLANK($U69:$V69)=1,COUNTBLANK($W69:$AA69)=4),IF(Data!$B69&lt;&gt;"",Scoring!$L$7)+IF(Data!$C69&lt;&gt;"",Scoring!$L$8)+IF(Data!$D69&lt;&gt;"",Scoring!$L$9)+IF(Data!$E69&lt;&gt;"",Scoring!$L$10)+IF(Data!$F69&lt;&gt;"",Scoring!$L$11)+IF(Data!$G69&lt;&gt;"",Scoring!$L$12)+IF(Data!$H69&lt;&gt;"",Scoring!$L$13)+IF(Data!$I69&lt;&gt;"",Scoring!$L$14)+IF(Data!$J69&lt;&gt;"",Scoring!$L$15)+IF(Data!$K69&lt;&gt;"",Scoring!$L$16)+IF(Data!$L69&lt;&gt;"",Scoring!$L$17)+IF(Data!$M69&lt;&gt;"",Scoring!$L$18)+IF(Data!$N69&lt;&gt;"",Scoring!$L$19)+IF(Data!$O69&lt;&gt;"",Scoring!$L$20)+IF(Data!$P69&lt;&gt;"",Scoring!$L$21)+IF(Data!$Q69&lt;&gt;"",Scoring!$L$22)+IF(Data!$R69&lt;&gt;"",Scoring!$L$23)+IF(Data!$S69&lt;&gt;"",Scoring!$L$24)+IF(Data!AJ69&lt;&gt;"",Scoring!$L$25)+IF(Data!$U69&lt;&gt;"",Scoring!$L$26)+IF(Data!$V69&lt;&gt;"",Scoring!$L$27)+IF(Data!$W69&lt;&gt;"",Scoring!$L$28)+IF(Data!$X69&lt;&gt;"",Scoring!$L$29)+IF(Data!$Y69&lt;&gt;"",Scoring!$L$30)+IF(Data!$Z69&lt;&gt;"",Scoring!$L$31)+IF(Data!$AA69&lt;&gt;"",Scoring!$L$32),"")</f>
        <v/>
      </c>
      <c r="AS69" s="105" t="str">
        <f>IF(AR69&lt;&gt;"",LOOKUP(AR69,Likelihoods!$A$7:$A$107,Likelihoods!J$7:J$107),"")</f>
        <v/>
      </c>
      <c r="AT69" s="108" t="str">
        <f>IF(AND(COUNTBLANK($B69:$E69)=3,COUNTBLANK($F69:$H69)=2,COUNTBLANK($I69:$J69)=1,COUNTBLANK($K69:$L69)=1,COUNTBLANK($M69:$N69)=1,COUNTBLANK($O69:$P69)=1,COUNTBLANK($Q69:$R69)=1,COUNTBLANK($S69:$T69)=1,COUNTBLANK($U69:$V69)=1,COUNTBLANK($W69:$AA69)=4),IF(Data!$B69&lt;&gt;"",Scoring!$M$7)+IF(Data!$C69&lt;&gt;"",Scoring!$M$8)+IF(Data!$D69&lt;&gt;"",Scoring!$M$9)+IF(Data!$E69&lt;&gt;"",Scoring!$M$10)+IF(Data!$F69&lt;&gt;"",Scoring!$M$11)+IF(Data!$G69&lt;&gt;"",Scoring!$M$12)+IF(Data!$H69&lt;&gt;"",Scoring!$M$13)+IF(Data!$I69&lt;&gt;"",Scoring!$M$14)+IF(Data!$J69&lt;&gt;"",Scoring!$M$15)+IF(Data!$K69&lt;&gt;"",Scoring!$M$16)+IF(Data!$L69&lt;&gt;"",Scoring!$M$17)+IF(Data!$M69&lt;&gt;"",Scoring!$M$18)+IF(Data!$N69&lt;&gt;"",Scoring!$M$19)+IF(Data!$O69&lt;&gt;"",Scoring!$M$20)+IF(Data!$P69&lt;&gt;"",Scoring!$M$21)+IF(Data!$Q69&lt;&gt;"",Scoring!$M$22)+IF(Data!$R69&lt;&gt;"",Scoring!$M$23)+IF(Data!$S69&lt;&gt;"",Scoring!$M$24)+IF(Data!T69&lt;&gt;"",Scoring!$M$25)+IF(Data!$U69&lt;&gt;"",Scoring!$M$26)+IF(Data!$V69&lt;&gt;"",Scoring!$M$27)+IF(Data!$W69&lt;&gt;"",Scoring!$M$28)+IF(Data!$X69&lt;&gt;"",Scoring!$M$29)+IF(Data!$Y69&lt;&gt;"",Scoring!$M$30)+IF(Data!$Z69&lt;&gt;"",Scoring!$M$31)+IF(Data!$AA69&lt;&gt;"",Scoring!$M$32),"")</f>
        <v/>
      </c>
      <c r="AU69" s="105" t="str">
        <f>IF(AT69&lt;&gt;"",LOOKUP(AT69,Likelihoods!$A$7:$A$107,Likelihoods!K$7:K$107),"")</f>
        <v/>
      </c>
      <c r="AV69" s="108" t="str">
        <f>IF(AND(COUNTBLANK($B69:$E69)=3,COUNTBLANK($F69:$H69)=2,COUNTBLANK($I69:$J69)=1,COUNTBLANK($K69:$L69)=1,COUNTBLANK($M69:$N69)=1,COUNTBLANK($O69:$P69)=1,COUNTBLANK($Q69:$R69)=1,COUNTBLANK($S69:$T69)=1,COUNTBLANK($U69:$V69)=1,COUNTBLANK($W69:$AA69)=4),IF(Data!$B69&lt;&gt;"",Scoring!$N$7)+IF(Data!$C69&lt;&gt;"",Scoring!$N$8)+IF(Data!$D69&lt;&gt;"",Scoring!$N$9)+IF(Data!$E69&lt;&gt;"",Scoring!$N$10)+IF(Data!$F69&lt;&gt;"",Scoring!$N$11)+IF(Data!$G69&lt;&gt;"",Scoring!$N$12)+IF(Data!$H69&lt;&gt;"",Scoring!$N$13)+IF(Data!$I69&lt;&gt;"",Scoring!$N$14)+IF(Data!$J69&lt;&gt;"",Scoring!$N$15)+IF(Data!$K69&lt;&gt;"",Scoring!$N$16)+IF(Data!$L69&lt;&gt;"",Scoring!$N$17)+IF(Data!$M69&lt;&gt;"",Scoring!$N$18)+IF(Data!$N69&lt;&gt;"",Scoring!$N$19)+IF(Data!$O69&lt;&gt;"",Scoring!$N$20)+IF(Data!$P69&lt;&gt;"",Scoring!$N$21)+IF(Data!$Q69&lt;&gt;"",Scoring!$N$22)+IF(Data!$R69&lt;&gt;"",Scoring!$N$23)+IF(Data!$S69&lt;&gt;"",Scoring!$N$24)+IF(Data!T69&lt;&gt;"",Scoring!$N$25)+IF(Data!$U69&lt;&gt;"",Scoring!$N$26)+IF(Data!$V69&lt;&gt;"",Scoring!$N$27)+IF(Data!$W69&lt;&gt;"",Scoring!$N$28)+IF(Data!$X69&lt;&gt;"",Scoring!$N$29)+IF(Data!$Y69&lt;&gt;"",Scoring!$N$30)+IF(Data!$Z69&lt;&gt;"",Scoring!$N$31)+IF(Data!$AA69&lt;&gt;"",Scoring!$N$32),"")</f>
        <v/>
      </c>
      <c r="AW69" s="106" t="str">
        <f>IF(AV69&lt;&gt;"",LOOKUP(AV69,Likelihoods!$A$7:$A$107,Likelihoods!L$7:L$107),"")</f>
        <v/>
      </c>
      <c r="AX69" s="104" t="str">
        <f>IF(AND(COUNTBLANK($B69:$E69)=3,COUNTBLANK($F69:$H69)=2,COUNTBLANK($I69:$J69)=1,COUNTBLANK($K69:$L69)=1,COUNTBLANK($M69:$N69)=1,COUNTBLANK($O69:$P69)=1,COUNTBLANK($Q69:$R69)=1,COUNTBLANK($S69:$T69)=1,COUNTBLANK($U69:$V69)=1,COUNTBLANK($W69:$AA69)=4),IF(Data!$B69&lt;&gt;"",Scoring!$O$7)+IF(Data!$C69&lt;&gt;"",Scoring!$O$8)+IF(Data!$D69&lt;&gt;"",Scoring!$O$9)+IF(Data!$E69&lt;&gt;"",Scoring!$O$10)+IF(Data!$F69&lt;&gt;"",Scoring!$O$11)+IF(Data!$G69&lt;&gt;"",Scoring!$O$12)+IF(Data!$H69&lt;&gt;"",Scoring!$O$13)+IF(Data!$I69&lt;&gt;"",Scoring!$O$14)+IF(Data!$J69&lt;&gt;"",Scoring!$O$15)+IF(Data!$K69&lt;&gt;"",Scoring!$O$16)+IF(Data!$L69&lt;&gt;"",Scoring!$O$17)+IF(Data!$M69&lt;&gt;"",Scoring!$O$18)+IF(Data!$N69&lt;&gt;"",Scoring!$O$19)+IF(Data!$O69&lt;&gt;"",Scoring!$O$20)+IF(Data!$P69&lt;&gt;"",Scoring!$O$21)+IF(Data!$Q69&lt;&gt;"",Scoring!$O$22)+IF(Data!$R69&lt;&gt;"",Scoring!$O$23)+IF(Data!$S69&lt;&gt;"",Scoring!$O$24)+IF(Data!T69&lt;&gt;"",Scoring!$O$25)+IF(Data!$U69&lt;&gt;"",Scoring!$O$26)+IF(Data!$V69&lt;&gt;"",Scoring!$O$27)+IF(Data!$W69&lt;&gt;"",Scoring!$O$28)+IF(Data!$X69&lt;&gt;"",Scoring!$O$29)+IF(Data!$Y69&lt;&gt;"",Scoring!$O$30)+IF(Data!$Z69&lt;&gt;"",Scoring!$O$31)+IF(Data!$AA69&lt;&gt;"",Scoring!$O$32),"")</f>
        <v/>
      </c>
      <c r="AY69" s="107" t="str">
        <f>IF(AX69&lt;&gt;"",LOOKUP(AX69,Likelihoods!$A$7:$A$107,Likelihoods!M$7:M$107),"")</f>
        <v/>
      </c>
      <c r="AZ69" s="108" t="str">
        <f>IF(AND(COUNTBLANK($B69:$E69)=3,COUNTBLANK($F69:$H69)=2,COUNTBLANK($I69:$J69)=1,COUNTBLANK($K69:$L69)=1,COUNTBLANK($M69:$N69)=1,COUNTBLANK($O69:$P69)=1,COUNTBLANK($Q69:$R69)=1,COUNTBLANK($S69:$T69)=1,COUNTBLANK($U69:$V69)=1,COUNTBLANK($W69:$AA69)=4),IF(Data!$B69&lt;&gt;"",Scoring!$P$7)+IF(Data!$C69&lt;&gt;"",Scoring!$P$8)+IF(Data!$D69&lt;&gt;"",Scoring!$P$9)+IF(Data!$E69&lt;&gt;"",Scoring!$P$10)+IF(Data!$F69&lt;&gt;"",Scoring!$P$11)+IF(Data!$G69&lt;&gt;"",Scoring!$P$12)+IF(Data!$H69&lt;&gt;"",Scoring!$P$13)+IF(Data!$I69&lt;&gt;"",Scoring!$P$14)+IF(Data!$J69&lt;&gt;"",Scoring!$P$15)+IF(Data!$K69&lt;&gt;"",Scoring!$P$16)+IF(Data!$L69&lt;&gt;"",Scoring!$P$17)+IF(Data!$M69&lt;&gt;"",Scoring!$P$18)+IF(Data!$N69&lt;&gt;"",Scoring!$P$19)+IF(Data!$O69&lt;&gt;"",Scoring!$P$20)+IF(Data!$P69&lt;&gt;"",Scoring!$P$21)+IF(Data!$Q69&lt;&gt;"",Scoring!$P$22)+IF(Data!$R69&lt;&gt;"",Scoring!$P$23)+IF(Data!$S69&lt;&gt;"",Scoring!$P$24)+IF(Data!T69&lt;&gt;"",Scoring!$P$25)+IF(Data!$U69&lt;&gt;"",Scoring!$P$26)+IF(Data!$V69&lt;&gt;"",Scoring!$P$27)+IF(Data!$W69&lt;&gt;"",Scoring!$P$28)+IF(Data!$X69&lt;&gt;"",Scoring!$P$29)+IF(Data!$Y69&lt;&gt;"",Scoring!$P$30)+IF(Data!$Z69&lt;&gt;"",Scoring!$P$31)+IF(Data!$AA69&lt;&gt;"",Scoring!$P$32),"")</f>
        <v/>
      </c>
      <c r="BA69" s="105" t="str">
        <f>IF(AZ69&lt;&gt;"",LOOKUP(AZ69,Likelihoods!$A$7:$A$107,Likelihoods!N$7:N$107),"")</f>
        <v/>
      </c>
      <c r="BB69" s="102" t="str">
        <f>IF(AND(COUNTBLANK($B69:$E69)=3,COUNTBLANK($F69:$H69)=2,COUNTBLANK($I69:$J69)=1,COUNTBLANK($K69:$L69)=1,COUNTBLANK($M69:$N69)=1,COUNTBLANK($O69:$P69)=1,COUNTBLANK($Q69:$R69)=1,COUNTBLANK($S69:$T69)=1,COUNTBLANK($U69:$V69)=1,COUNTBLANK($W69:$AA69)=4),IF(Data!$B69&lt;&gt;"",Scoring!$Q$7)+IF(Data!$C69&lt;&gt;"",Scoring!$Q$8)+IF(Data!$D69&lt;&gt;"",Scoring!$Q$9)+IF(Data!$E69&lt;&gt;"",Scoring!$Q$10)+IF(Data!$F69&lt;&gt;"",Scoring!$Q$11)+IF(Data!$G69&lt;&gt;"",Scoring!$Q$12)+IF(Data!$H69&lt;&gt;"",Scoring!$Q$13)+IF(Data!$I69&lt;&gt;"",Scoring!$Q$14)+IF(Data!$J69&lt;&gt;"",Scoring!$Q$15)+IF(Data!$K69&lt;&gt;"",Scoring!$Q$16)+IF(Data!$L69&lt;&gt;"",Scoring!$Q$17)+IF(Data!$M69&lt;&gt;"",Scoring!$Q$18)+IF(Data!$N69&lt;&gt;"",Scoring!$Q$19)+IF(Data!$O69&lt;&gt;"",Scoring!$Q$20)+IF(Data!$P69&lt;&gt;"",Scoring!$Q$21)+IF(Data!$Q69&lt;&gt;"",Scoring!$Q$22)+IF(Data!$R69&lt;&gt;"",Scoring!$Q$23)+IF(Data!$S69&lt;&gt;"",Scoring!$Q$24)+IF(Data!T69&lt;&gt;"",Scoring!$Q$25)+IF(Data!$U69&lt;&gt;"",Scoring!$Q$26)+IF(Data!$V69&lt;&gt;"",Scoring!$Q$27)+IF(Data!$W69&lt;&gt;"",Scoring!$Q$28)+IF(Data!$X69&lt;&gt;"",Scoring!$Q$29)+IF(Data!$Y69&lt;&gt;"",Scoring!$Q$30)+IF(Data!$Z69&lt;&gt;"",Scoring!$Q$31)+IF(Data!$AA69&lt;&gt;"",Scoring!$Q$32),"")</f>
        <v/>
      </c>
      <c r="BC69" s="107" t="str">
        <f>IF(BB69&lt;&gt;"",LOOKUP(BB69,Likelihoods!$A$7:$A$107,Likelihoods!O$7:O$107),"")</f>
        <v/>
      </c>
      <c r="BD69" s="104" t="str">
        <f>IF(AND(COUNTBLANK($B69:$E69)=3,COUNTBLANK($F69:$H69)=2,COUNTBLANK($I69:$J69)=1,COUNTBLANK($K69:$L69)=1,COUNTBLANK($M69:$N69)=1,COUNTBLANK($O69:$P69)=1,COUNTBLANK($Q69:$R69)=1,COUNTBLANK($S69:$T69)=1,COUNTBLANK($U69:$V69)=1,COUNTBLANK($W69:$AA69)=4),IF(Data!$B69&lt;&gt;"",Scoring!$R$7)+IF(Data!$C69&lt;&gt;"",Scoring!$R$8)+IF(Data!$D69&lt;&gt;"",Scoring!$R$9)+IF(Data!$E69&lt;&gt;"",Scoring!$R$10)+IF(Data!$F69&lt;&gt;"",Scoring!$R$11)+IF(Data!$G69&lt;&gt;"",Scoring!$R$12)+IF(Data!$H69&lt;&gt;"",Scoring!$R$13)+IF(Data!$I69&lt;&gt;"",Scoring!$R$14)+IF(Data!$J69&lt;&gt;"",Scoring!$R$15)+IF(Data!$K69&lt;&gt;"",Scoring!$R$16)+IF(Data!$L69&lt;&gt;"",Scoring!$R$17)+IF(Data!$M69&lt;&gt;"",Scoring!$R$18)+IF(Data!$N69&lt;&gt;"",Scoring!$R$19)+IF(Data!$O69&lt;&gt;"",Scoring!$R$20)+IF(Data!$P69&lt;&gt;"",Scoring!$R$21)+IF(Data!$Q69&lt;&gt;"",Scoring!$R$22)+IF(Data!$R69&lt;&gt;"",Scoring!$R$23)+IF(Data!$S69&lt;&gt;"",Scoring!$R$24)+IF(Data!T69&lt;&gt;"",Scoring!$R$25)+IF(Data!$U69&lt;&gt;"",Scoring!$R$26)+IF(Data!$V69&lt;&gt;"",Scoring!$R$27)+IF(Data!$W69&lt;&gt;"",Scoring!$R$28)+IF(Data!$X69&lt;&gt;"",Scoring!$R$29)+IF(Data!$Y69&lt;&gt;"",Scoring!$R$30)+IF(Data!$Z69&lt;&gt;"",Scoring!$R$31)+IF(Data!$AA69&lt;&gt;"",Scoring!$R$32),"")</f>
        <v/>
      </c>
      <c r="BE69" s="105" t="str">
        <f>IF(BD69&lt;&gt;"",LOOKUP(BD69,Likelihoods!$A$7:$A$107,Likelihoods!P$7:P$107),"")</f>
        <v/>
      </c>
      <c r="BF69" s="102" t="str">
        <f>IF(AND(COUNTBLANK($B69:$E69)=3,COUNTBLANK($F69:$H69)=2,COUNTBLANK($I69:$J69)=1,COUNTBLANK($K69:$L69)=1,COUNTBLANK($M69:$N69)=1,COUNTBLANK($O69:$P69)=1,COUNTBLANK($Q69:$R69)=1,COUNTBLANK($S69:$T69)=1,COUNTBLANK($U69:$V69)=1,COUNTBLANK($W69:$AA69)=4),IF(Data!$B69&lt;&gt;"",Scoring!$S$7)+IF(Data!$C69&lt;&gt;"",Scoring!$S$8)+IF(Data!$D69&lt;&gt;"",Scoring!$S$9)+IF(Data!$E69&lt;&gt;"",Scoring!$S$10)+IF(Data!$F69&lt;&gt;"",Scoring!$S$11)+IF(Data!$G69&lt;&gt;"",Scoring!$S$12)+IF(Data!$H69&lt;&gt;"",Scoring!$S$13)+IF(Data!$I69&lt;&gt;"",Scoring!$S$14)+IF(Data!$J69&lt;&gt;"",Scoring!$S$15)+IF(Data!$K69&lt;&gt;"",Scoring!$S$16)+IF(Data!$L69&lt;&gt;"",Scoring!$S$17)+IF(Data!$M69&lt;&gt;"",Scoring!$S$18)+IF(Data!$N69&lt;&gt;"",Scoring!$S$19)+IF(Data!$O69&lt;&gt;"",Scoring!$S$20)+IF(Data!$P69&lt;&gt;"",Scoring!$S$21)+IF(Data!$Q69&lt;&gt;"",Scoring!$S$22)+IF(Data!$R69&lt;&gt;"",Scoring!$S$23)+IF(Data!$S69&lt;&gt;"",Scoring!$S$24)+IF(Data!T69&lt;&gt;"",Scoring!$S$25)+IF(Data!$U69&lt;&gt;"",Scoring!$S$26)+IF(Data!$V69&lt;&gt;"",Scoring!$S$27)+IF(Data!$W69&lt;&gt;"",Scoring!$S$28)+IF(Data!$X69&lt;&gt;"",Scoring!$S$29)+IF(Data!$Y69&lt;&gt;"",Scoring!$S$30)+IF(Data!$Z69&lt;&gt;"",Scoring!$S$31)+IF(Data!$AA69&lt;&gt;"",Scoring!$S$32),"")</f>
        <v/>
      </c>
      <c r="BG69" s="107" t="str">
        <f>IF(BF69&lt;&gt;"",LOOKUP(BF69,Likelihoods!$A$7:$A$107,Likelihoods!Q$7:Q$107),"")</f>
        <v/>
      </c>
      <c r="BH69" s="108" t="str">
        <f>IF(AND(COUNTBLANK($B69:$E69)=3,COUNTBLANK($F69:$H69)=2,COUNTBLANK($I69:$J69)=1,COUNTBLANK($K69:$L69)=1,COUNTBLANK($M69:$N69)=1,COUNTBLANK($O69:$P69)=1,COUNTBLANK($Q69:$R69)=1,COUNTBLANK($S69:$T69)=1,COUNTBLANK($U69:$V69)=1,COUNTBLANK($W69:$AA69)=4),IF(Data!$B69&lt;&gt;"",Scoring!$T$7)+IF(Data!$C69&lt;&gt;"",Scoring!$T$8)+IF(Data!$D69&lt;&gt;"",Scoring!$T$9)+IF(Data!$E69&lt;&gt;"",Scoring!$T$10)+IF(Data!$F69&lt;&gt;"",Scoring!$T$11)+IF(Data!$G69&lt;&gt;"",Scoring!$T$12)+IF(Data!$H69&lt;&gt;"",Scoring!$T$13)+IF(Data!$I69&lt;&gt;"",Scoring!$T$14)+IF(Data!$J69&lt;&gt;"",Scoring!$T$15)+IF(Data!$K69&lt;&gt;"",Scoring!$T$16)+IF(Data!$L69&lt;&gt;"",Scoring!$T$17)+IF(Data!$M69&lt;&gt;"",Scoring!$T$18)+IF(Data!$N69&lt;&gt;"",Scoring!$T$19)+IF(Data!$O69&lt;&gt;"",Scoring!$T$20)+IF(Data!$P69&lt;&gt;"",Scoring!$T$21)+IF(Data!$Q69&lt;&gt;"",Scoring!$T$22)+IF(Data!$R69&lt;&gt;"",Scoring!$T$23)+IF(Data!$S69&lt;&gt;"",Scoring!$T$24)+IF(Data!T69&lt;&gt;"",Scoring!$T$25)+IF(Data!$U69&lt;&gt;"",Scoring!$T$26)+IF(Data!$V69&lt;&gt;"",Scoring!$T$27)+IF(Data!$W69&lt;&gt;"",Scoring!$T$28)+IF(Data!$X69&lt;&gt;"",Scoring!$T$29)+IF(Data!$Y69&lt;&gt;"",Scoring!$T$30)+IF(Data!$Z69&lt;&gt;"",Scoring!$T$31)+IF(Data!$AA69&lt;&gt;"",Scoring!$T$32),"")</f>
        <v/>
      </c>
      <c r="BI69" s="105" t="str">
        <f>IF(BH69&lt;&gt;"",LOOKUP(BH69,Likelihoods!$A$7:$A$107,Likelihoods!R$7:R$107),"")</f>
        <v/>
      </c>
      <c r="BJ69" s="108" t="str">
        <f>IF(AND(COUNTBLANK($B69:$E69)=3,COUNTBLANK($F69:$H69)=2,COUNTBLANK($I69:$J69)=1,COUNTBLANK($K69:$L69)=1,COUNTBLANK($M69:$N69)=1,COUNTBLANK($O69:$P69)=1,COUNTBLANK($Q69:$R69)=1,COUNTBLANK($S69:$T69)=1,COUNTBLANK($U69:$V69)=1,COUNTBLANK($W69:$AA69)=4),IF(Data!$B69&lt;&gt;"",Scoring!$U$7)+IF(Data!$C69&lt;&gt;"",Scoring!$U$8)+IF(Data!$D69&lt;&gt;"",Scoring!$U$9)+IF(Data!$E69&lt;&gt;"",Scoring!$U$10)+IF(Data!$F69&lt;&gt;"",Scoring!$U$11)+IF(Data!$G69&lt;&gt;"",Scoring!$U$12)+IF(Data!$H69&lt;&gt;"",Scoring!$U$13)+IF(Data!$I69&lt;&gt;"",Scoring!$U$14)+IF(Data!$J69&lt;&gt;"",Scoring!$U$15)+IF(Data!$K69&lt;&gt;"",Scoring!$U$16)+IF(Data!$L69&lt;&gt;"",Scoring!$U$17)+IF(Data!$M69&lt;&gt;"",Scoring!$U$18)+IF(Data!$N69&lt;&gt;"",Scoring!$U$19)+IF(Data!$O69&lt;&gt;"",Scoring!$U$20)+IF(Data!$P69&lt;&gt;"",Scoring!$U$21)+IF(Data!$Q69&lt;&gt;"",Scoring!$U$22)+IF(Data!$R69&lt;&gt;"",Scoring!$U$23)+IF(Data!$S69&lt;&gt;"",Scoring!$U$24)+IF(Data!T69&lt;&gt;"",Scoring!$U$25)+IF(Data!$U69&lt;&gt;"",Scoring!$U$26)+IF(Data!$V69&lt;&gt;"",Scoring!$U$27)+IF(Data!$W69&lt;&gt;"",Scoring!$U$28)+IF(Data!$X69&lt;&gt;"",Scoring!$U$29)+IF(Data!$Y69&lt;&gt;"",Scoring!$U$30)+IF(Data!$Z69&lt;&gt;"",Scoring!$U$31)+IF(Data!$AA69&lt;&gt;"",Scoring!$U$32),"")</f>
        <v/>
      </c>
      <c r="BK69" s="106" t="str">
        <f>IF(BJ69&lt;&gt;"",LOOKUP(BJ69,Likelihoods!$A$7:$A$107,Likelihoods!S$7:S$107),"")</f>
        <v/>
      </c>
      <c r="BL69" s="8"/>
      <c r="BM69" s="8"/>
      <c r="BN69" s="8"/>
      <c r="BO69" s="8"/>
      <c r="BP69" s="8"/>
      <c r="BQ69" s="8"/>
      <c r="BR69" s="8"/>
      <c r="BS69" s="8"/>
      <c r="BT69" s="8"/>
      <c r="BU69" s="8"/>
      <c r="BV69" s="8"/>
      <c r="BW69" s="8"/>
      <c r="BX69" s="8"/>
      <c r="BY69" s="8"/>
    </row>
    <row r="70" spans="1:77" ht="14.25" x14ac:dyDescent="0.2">
      <c r="A70" s="68"/>
      <c r="B70" s="101"/>
      <c r="C70" s="102"/>
      <c r="D70" s="102"/>
      <c r="E70" s="102"/>
      <c r="F70" s="101"/>
      <c r="G70" s="102"/>
      <c r="H70" s="103"/>
      <c r="I70" s="102"/>
      <c r="J70" s="102"/>
      <c r="K70" s="101"/>
      <c r="L70" s="103"/>
      <c r="M70" s="102"/>
      <c r="N70" s="103"/>
      <c r="O70" s="101"/>
      <c r="P70" s="103"/>
      <c r="Q70" s="102"/>
      <c r="R70" s="102"/>
      <c r="S70" s="101"/>
      <c r="T70" s="103"/>
      <c r="U70" s="101"/>
      <c r="V70" s="103"/>
      <c r="W70" s="102"/>
      <c r="X70" s="102"/>
      <c r="Y70" s="102"/>
      <c r="Z70" s="102"/>
      <c r="AA70" s="102"/>
      <c r="AB70" s="104" t="str">
        <f>IF(AND(COUNTBLANK($B70:$E70)=3,COUNTBLANK($F70:$H70)=2,COUNTBLANK($I70:$J70)=1,COUNTBLANK($K70:$L70)=1,COUNTBLANK($M70:$N70)=1,COUNTBLANK($O70:$P70)=1,COUNTBLANK($Q70:$R70)=1,COUNTBLANK($S70:$T70)=1,COUNTBLANK($U70:$V70)=1,COUNTBLANK($W70:$AA70)=4),IF(Data!$B70&lt;&gt;"",Scoring!$D$7)+IF(Data!$C70&lt;&gt;"",Scoring!$D$8)+IF(Data!$D70&lt;&gt;"",Scoring!$D$9)+IF(Data!$E70&lt;&gt;"",Scoring!$D$10)+IF(Data!$F70&lt;&gt;"",Scoring!$D$11)+IF(Data!$G70&lt;&gt;"",Scoring!$D$12)+IF(Data!$H70&lt;&gt;"",Scoring!$D$13)+IF(Data!$I70&lt;&gt;"",Scoring!$D$14)+IF(Data!$J70&lt;&gt;"",Scoring!$D$15)+IF(Data!$K70&lt;&gt;"",Scoring!$D$16)+IF(Data!$L70&lt;&gt;"",Scoring!$D$17)+IF(Data!$M70&lt;&gt;"",Scoring!$D$18)+IF(Data!$N70&lt;&gt;"",Scoring!$D$19)+IF(Data!$O70&lt;&gt;"",Scoring!$D$20)+IF(Data!$P70&lt;&gt;"",Scoring!$D$21)+IF(Data!$Q70&lt;&gt;"",Scoring!$D$22)+IF(Data!$R70&lt;&gt;"",Scoring!$D$23)+IF(Data!$S70&lt;&gt;"",Scoring!$D$24)+IF(Data!T70&lt;&gt;"",Scoring!$D$25)+IF(Data!$U70&lt;&gt;"",Scoring!$D$26)+IF(Data!$V70&lt;&gt;"",Scoring!$D$27)+IF(Data!$W70&lt;&gt;"",Scoring!$D$28)+IF(Data!$X70&lt;&gt;"",Scoring!$D$29)+IF(Data!$Y70&lt;&gt;"",Scoring!$D$30)+IF(Data!$Z70&lt;&gt;"",Scoring!$D$31)+IF(Data!$AA70&lt;&gt;"",Scoring!$D$32),"")</f>
        <v/>
      </c>
      <c r="AC70" s="105" t="str">
        <f>IF(AB70&lt;&gt;"",LOOKUP(AB70,Likelihoods!$A$7:$A$107,Likelihoods!B$7:B$107),"")</f>
        <v/>
      </c>
      <c r="AD70" s="264" t="str">
        <f>IF(AND(COUNTBLANK($B70:$E70)=3,COUNTBLANK($F70:$H70)=2,COUNTBLANK($I70:$J70)=1,COUNTBLANK($K70:$L70)=1,COUNTBLANK($M70:$N70)=1,COUNTBLANK($O70:$P70)=1,COUNTBLANK($Q70:$R70)=1,COUNTBLANK($S70:$T70)=1,COUNTBLANK($U70:$V70)=1,COUNTBLANK($W70:$AA70)=4),IF(Data!$B70&lt;&gt;"",Scoring!$E$7)+IF(Data!$C70&lt;&gt;"",Scoring!$E$8)+IF(Data!$D70&lt;&gt;"",Scoring!$E$9)+IF(Data!$E70&lt;&gt;"",Scoring!$E$10)+IF(Data!$F70&lt;&gt;"",Scoring!$E$11)+IF(Data!$G70&lt;&gt;"",Scoring!$E$12)+IF(Data!$H70&lt;&gt;"",Scoring!$E$13)+IF(Data!$I70&lt;&gt;"",Scoring!$E$14)+IF(Data!$J70&lt;&gt;"",Scoring!$E$15)+IF(Data!$K70&lt;&gt;"",Scoring!$E$16)+IF(Data!$L70&lt;&gt;"",Scoring!$E$17)+IF(Data!$M70&lt;&gt;"",Scoring!$E$18)+IF(Data!$N70&lt;&gt;"",Scoring!$E$19)+IF(Data!$O70&lt;&gt;"",Scoring!$E$20)+IF(Data!$P70&lt;&gt;"",Scoring!$E$21)+IF(Data!$Q70&lt;&gt;"",Scoring!$E$22)+IF(Data!$R70&lt;&gt;"",Scoring!$E$23)+IF(Data!$S70&lt;&gt;"",Scoring!$E$24)+IF(Data!V70&lt;&gt;"",Scoring!$E$25)+IF(Data!$U70&lt;&gt;"",Scoring!$E$26)+IF(Data!$V70&lt;&gt;"",Scoring!$E$27)+IF(Data!$W70&lt;&gt;"",Scoring!$E$28)+IF(Data!$X70&lt;&gt;"",Scoring!$E$29)+IF(Data!$Y70&lt;&gt;"",Scoring!$E$30)+IF(Data!$Z70&lt;&gt;"",Scoring!$E$31)+IF(Data!$AA70&lt;&gt;"",Scoring!$E$32),"")</f>
        <v/>
      </c>
      <c r="AE70" s="107" t="str">
        <f>IF(AD70&lt;&gt;"",LOOKUP(AD70,Likelihoods!$A$7:$A$107,Likelihoods!C$7:C$107),"")</f>
        <v/>
      </c>
      <c r="AF70" s="108" t="str">
        <f>IF(AND(COUNTBLANK($B70:$E70)=3,COUNTBLANK($F70:$H70)=2,COUNTBLANK($I70:$J70)=1,COUNTBLANK($K70:$L70)=1,COUNTBLANK($M70:$N70)=1,COUNTBLANK($O70:$P70)=1,COUNTBLANK($Q70:$R70)=1,COUNTBLANK($S70:$T70)=1,COUNTBLANK($U70:$V70)=1,COUNTBLANK($W70:$AA70)=4),IF(Data!$B70&lt;&gt;"",Scoring!$F$7)+IF(Data!$C70&lt;&gt;"",Scoring!$F$8)+IF(Data!$D70&lt;&gt;"",Scoring!$F$9)+IF(Data!$E70&lt;&gt;"",Scoring!$F$10)+IF(Data!$F70&lt;&gt;"",Scoring!$F$11)+IF(Data!$G70&lt;&gt;"",Scoring!$F$12)+IF(Data!$H70&lt;&gt;"",Scoring!$F$13)+IF(Data!$I70&lt;&gt;"",Scoring!$F$14)+IF(Data!$J70&lt;&gt;"",Scoring!$F$15)+IF(Data!$K70&lt;&gt;"",Scoring!$F$16)+IF(Data!$L70&lt;&gt;"",Scoring!$F$17)+IF(Data!$M70&lt;&gt;"",Scoring!$F$18)+IF(Data!$N70&lt;&gt;"",Scoring!$F$19)+IF(Data!$O70&lt;&gt;"",Scoring!$F$20)+IF(Data!$P70&lt;&gt;"",Scoring!$F$21)+IF(Data!$Q70&lt;&gt;"",Scoring!$F$22)+IF(Data!$R70&lt;&gt;"",Scoring!$F$23)+IF(Data!$S70&lt;&gt;"",Scoring!$F$24)+IF(Data!T70&lt;&gt;"",Scoring!$F$25)+IF(Data!$U70&lt;&gt;"",Scoring!$F$26)+IF(Data!$V70&lt;&gt;"",Scoring!$F$27)+IF(Data!$W70&lt;&gt;"",Scoring!$F$28)+IF(Data!$X70&lt;&gt;"",Scoring!$F$29)+IF(Data!$Y70&lt;&gt;"",Scoring!$F$30)+IF(Data!$Z70&lt;&gt;"",Scoring!$F$31)+IF(Data!$AA70&lt;&gt;"",Scoring!$F$32),"")</f>
        <v/>
      </c>
      <c r="AG70" s="105" t="str">
        <f>IF(AF70&lt;&gt;"",LOOKUP(AF70,Likelihoods!$A$7:$A$107,Likelihoods!D$7:D$107),"")</f>
        <v/>
      </c>
      <c r="AH70" s="108" t="str">
        <f>IF(AND(COUNTBLANK($B70:$E70)=3,COUNTBLANK($F70:$H70)=2,COUNTBLANK($I70:$J70)=1,COUNTBLANK($K70:$L70)=1,COUNTBLANK($M70:$N70)=1,COUNTBLANK($O70:$P70)=1,COUNTBLANK($Q70:$R70)=1,COUNTBLANK($S70:$T70)=1,COUNTBLANK($U70:$V70)=1,COUNTBLANK($W70:$AA70)=4),IF(Data!$B70&lt;&gt;"",Scoring!$G$7)+IF(Data!$C70&lt;&gt;"",Scoring!$G$8)+IF(Data!$D70&lt;&gt;"",Scoring!$G$9)+IF(Data!$E70&lt;&gt;"",Scoring!$G$10)+IF(Data!$F70&lt;&gt;"",Scoring!$G$11)+IF(Data!$G70&lt;&gt;"",Scoring!$G$12)+IF(Data!$H70&lt;&gt;"",Scoring!$G$13)+IF(Data!$I70&lt;&gt;"",Scoring!$G$14)+IF(Data!$J70&lt;&gt;"",Scoring!$G$15)+IF(Data!$K70&lt;&gt;"",Scoring!$G$16)+IF(Data!$L70&lt;&gt;"",Scoring!$G$17)+IF(Data!$M70&lt;&gt;"",Scoring!$G$18)+IF(Data!$N70&lt;&gt;"",Scoring!$G$19)+IF(Data!$O70&lt;&gt;"",Scoring!$G$20)+IF(Data!$P70&lt;&gt;"",Scoring!$G$21)+IF(Data!$Q70&lt;&gt;"",Scoring!$G$22)+IF(Data!$R70&lt;&gt;"",Scoring!$G$23)+IF(Data!$S70&lt;&gt;"",Scoring!$G$24)+IF(Data!T70&lt;&gt;"",Scoring!$G$25)+IF(Data!$U70&lt;&gt;"",Scoring!$G$26)+IF(Data!$V70&lt;&gt;"",Scoring!$G$27)+IF(Data!$W70&lt;&gt;"",Scoring!$G$28)+IF(Data!$X70&lt;&gt;"",Scoring!$G$29)+IF(Data!$Y70&lt;&gt;"",Scoring!$G$30)+IF(Data!$Z70&lt;&gt;"",Scoring!$G$31)+IF(Data!$AA70&lt;&gt;"",Scoring!$G$32),"")</f>
        <v/>
      </c>
      <c r="AI70" s="106" t="str">
        <f>IF(AH70&lt;&gt;"",LOOKUP(AH70,Likelihoods!$A$7:$A$107,Likelihoods!E$7:E$107),"")</f>
        <v/>
      </c>
      <c r="AJ70" s="104" t="str">
        <f>IF(AND(COUNTBLANK($B70:$E70)=3,COUNTBLANK($F70:$H70)=2,COUNTBLANK($I70:$J70)=1,COUNTBLANK($K70:$L70)=1,COUNTBLANK($M70:$N70)=1,COUNTBLANK($O70:$P70)=1,COUNTBLANK($Q70:$R70)=1,COUNTBLANK($S70:$T70)=1,COUNTBLANK($U70:$V70)=1,COUNTBLANK($W70:$AA70)=4),IF(Data!$B70&lt;&gt;"",Scoring!$H$7)+IF(Data!$C70&lt;&gt;"",Scoring!$H$8)+IF(Data!$D70&lt;&gt;"",Scoring!$H$9)+IF(Data!$E70&lt;&gt;"",Scoring!$H$10)+IF(Data!$F70&lt;&gt;"",Scoring!$H$11)+IF(Data!$G70&lt;&gt;"",Scoring!$H$12)+IF(Data!$H70&lt;&gt;"",Scoring!$H$13)+IF(Data!$I70&lt;&gt;"",Scoring!$H$14)+IF(Data!$J70&lt;&gt;"",Scoring!$H$15)+IF(Data!$K70&lt;&gt;"",Scoring!$H$16)+IF(Data!$L70&lt;&gt;"",Scoring!$H$17)+IF(Data!$M70&lt;&gt;"",Scoring!$H$18)+IF(Data!$N70&lt;&gt;"",Scoring!$H$19)+IF(Data!$O70&lt;&gt;"",Scoring!$H$20)+IF(Data!$P70&lt;&gt;"",Scoring!$H$21)+IF(Data!$Q70&lt;&gt;"",Scoring!$H$22)+IF(Data!$R70&lt;&gt;"",Scoring!$H$23)+IF(Data!$S70&lt;&gt;"",Scoring!$H$24)+IF(Data!T70&lt;&gt;"",Scoring!$H$25)+IF(Data!$U70&lt;&gt;"",Scoring!$H$26)+IF(Data!$V70&lt;&gt;"",Scoring!$H$27)+IF(Data!$W70&lt;&gt;"",Scoring!$H$28)+IF(Data!$X70&lt;&gt;"",Scoring!$H$29)+IF(Data!$Y70&lt;&gt;"",Scoring!$H$30)+IF(Data!$Z70&lt;&gt;"",Scoring!$H$31)+IF(Data!$AA70&lt;&gt;"",Scoring!$H$32),"")</f>
        <v/>
      </c>
      <c r="AK70" s="105" t="str">
        <f>IF(AJ70&lt;&gt;"",LOOKUP(AJ70,Likelihoods!$A$7:$A$107,Likelihoods!F$7:F$107),"")</f>
        <v/>
      </c>
      <c r="AL70" s="102" t="str">
        <f>IF(AND(COUNTBLANK($B70:$E70)=3,COUNTBLANK($F70:$H70)=2,COUNTBLANK($I70:$J70)=1,COUNTBLANK($K70:$L70)=1,COUNTBLANK($M70:$N70)=1,COUNTBLANK($O70:$P70)=1,COUNTBLANK($Q70:$R70)=1,COUNTBLANK($S70:$T70)=1,COUNTBLANK($U70:$V70)=1,COUNTBLANK($W70:$AA70)=4),IF(Data!$B70&lt;&gt;"",Scoring!$I$7)+IF(Data!$C70&lt;&gt;"",Scoring!$I$8)+IF(Data!$D70&lt;&gt;"",Scoring!$I$9)+IF(Data!$E70&lt;&gt;"",Scoring!$I$10)+IF(Data!$F70&lt;&gt;"",Scoring!$I$11)+IF(Data!$G70&lt;&gt;"",Scoring!$I$12)+IF(Data!$H70&lt;&gt;"",Scoring!$I$13)+IF(Data!$I70&lt;&gt;"",Scoring!$I$14)+IF(Data!$J70&lt;&gt;"",Scoring!$I$15)+IF(Data!$K70&lt;&gt;"",Scoring!$I$16)+IF(Data!$L70&lt;&gt;"",Scoring!$I$17)+IF(Data!$M70&lt;&gt;"",Scoring!$I$18)+IF(Data!$N70&lt;&gt;"",Scoring!$I$19)+IF(Data!$O70&lt;&gt;"",Scoring!$I$20)+IF(Data!$P70&lt;&gt;"",Scoring!$I$21)+IF(Data!$Q70&lt;&gt;"",Scoring!$I$22)+IF(Data!$R70&lt;&gt;"",Scoring!$I$23)+IF(Data!$S70&lt;&gt;"",Scoring!$I$24)+IF(Data!T70&lt;&gt;"",Scoring!$I$25)+IF(Data!$U70&lt;&gt;"",Scoring!$I$26)+IF(Data!$V70&lt;&gt;"",Scoring!$I$27)+IF(Data!$W70&lt;&gt;"",Scoring!$I$28)+IF(Data!$X70&lt;&gt;"",Scoring!$I$29)+IF(Data!$Y70&lt;&gt;"",Scoring!$I$30)+IF(Data!$Z70&lt;&gt;"",Scoring!$I$31)+IF(Data!$AA70&lt;&gt;"",Scoring!$I$32),"")</f>
        <v/>
      </c>
      <c r="AM70" s="107" t="str">
        <f>IF(AL70&lt;&gt;"",LOOKUP(AL70,Likelihoods!$A$7:$A$107,Likelihoods!G$7:G$107),"")</f>
        <v/>
      </c>
      <c r="AN70" s="281" t="str">
        <f>IF(AND(COUNTBLANK($B70:$E70)=3,COUNTBLANK($F70:$H70)=2,COUNTBLANK($I70:$J70)=1,COUNTBLANK($K70:$L70)=1,COUNTBLANK($M70:$N70)=1,COUNTBLANK($O70:$P70)=1,COUNTBLANK($Q70:$R70)=1,COUNTBLANK($S70:$T70)=1,COUNTBLANK($U70:$V70)=1,COUNTBLANK($W70:$AA70)=4),IF(Data!$B70&lt;&gt;"",Scoring!$J$7)+IF(Data!$C70&lt;&gt;"",Scoring!$J$8)+IF(Data!$D70&lt;&gt;"",Scoring!$J$9)+IF(Data!$E70&lt;&gt;"",Scoring!$J$10)+IF(Data!$F70&lt;&gt;"",Scoring!$J$11)+IF(Data!$G70&lt;&gt;"",Scoring!$J$12)+IF(Data!$H70&lt;&gt;"",Scoring!$J$13)+IF(Data!$I70&lt;&gt;"",Scoring!$J$14)+IF(Data!$J70&lt;&gt;"",Scoring!$J$15)+IF(Data!$K70&lt;&gt;"",Scoring!$J$16)+IF(Data!$L70&lt;&gt;"",Scoring!$J$17)+IF(Data!$M70&lt;&gt;"",Scoring!$J$18)+IF(Data!$N70&lt;&gt;"",Scoring!$J$19)+IF(Data!$O70&lt;&gt;"",Scoring!$J$20)+IF(Data!$P70&lt;&gt;"",Scoring!$J$21)+IF(Data!$Q70&lt;&gt;"",Scoring!$J$22)+IF(Data!$R70&lt;&gt;"",Scoring!$J$23)+IF(Data!$S70&lt;&gt;"",Scoring!$J$24)+IF(Data!AF70&lt;&gt;"",Scoring!$J$25)+IF(Data!$U70&lt;&gt;"",Scoring!$J$26)+IF(Data!$V70&lt;&gt;"",Scoring!$J$27)+IF(Data!$W70&lt;&gt;"",Scoring!$J$28)+IF(Data!$X70&lt;&gt;"",Scoring!$J$29)+IF(Data!$Y70&lt;&gt;"",Scoring!$J$30)+IF(Data!$Z70&lt;&gt;"",Scoring!$J$31)+IF(Data!$AA70&lt;&gt;"",Scoring!$J$32),"")</f>
        <v/>
      </c>
      <c r="AO70" s="276" t="str">
        <f>IF(AN70&lt;&gt;"",LOOKUP(AN70,Likelihoods!$A$7:$A$107,Likelihoods!H$7:H$107),"")</f>
        <v/>
      </c>
      <c r="AP70" s="264" t="str">
        <f>IF(AND(COUNTBLANK($B70:$E70)=3,COUNTBLANK($F70:$H70)=2,COUNTBLANK($I70:$J70)=1,COUNTBLANK($K70:$L70)=1,COUNTBLANK($M70:$N70)=1,COUNTBLANK($O70:$P70)=1,COUNTBLANK($Q70:$R70)=1,COUNTBLANK($S70:$T70)=1,COUNTBLANK($U70:$V70)=1,COUNTBLANK($W70:$AA70)=4),IF(Data!$B70&lt;&gt;"",Scoring!$K$7)+IF(Data!$C70&lt;&gt;"",Scoring!$K$8)+IF(Data!$D70&lt;&gt;"",Scoring!$K$9)+IF(Data!$E70&lt;&gt;"",Scoring!$K$10)+IF(Data!$F70&lt;&gt;"",Scoring!$K$11)+IF(Data!$G70&lt;&gt;"",Scoring!$K$12)+IF(Data!$H70&lt;&gt;"",Scoring!$K$13)+IF(Data!$I70&lt;&gt;"",Scoring!$K$14)+IF(Data!$J70&lt;&gt;"",Scoring!$K$15)+IF(Data!$K70&lt;&gt;"",Scoring!$K$16)+IF(Data!$L70&lt;&gt;"",Scoring!$K$17)+IF(Data!$M70&lt;&gt;"",Scoring!$K$18)+IF(Data!$N70&lt;&gt;"",Scoring!$K$19)+IF(Data!$O70&lt;&gt;"",Scoring!$K$20)+IF(Data!$P70&lt;&gt;"",Scoring!$K$21)+IF(Data!$Q70&lt;&gt;"",Scoring!$K$22)+IF(Data!$R70&lt;&gt;"",Scoring!$K$23)+IF(Data!$S70&lt;&gt;"",Scoring!$K$24)+IF(Data!AH70&lt;&gt;"",Scoring!$K$25)+IF(Data!$U70&lt;&gt;"",Scoring!$K$26)+IF(Data!$V70&lt;&gt;"",Scoring!$K$27)+IF(Data!$W70&lt;&gt;"",Scoring!$K$28)+IF(Data!$X70&lt;&gt;"",Scoring!$K$29)+IF(Data!$Y70&lt;&gt;"",Scoring!$K$30)+IF(Data!$Z70&lt;&gt;"",Scoring!$K$31)+IF(Data!$AA70&lt;&gt;"",Scoring!$K$32),"")</f>
        <v/>
      </c>
      <c r="AQ70" s="107" t="str">
        <f>IF(AP70&lt;&gt;"",LOOKUP(AP70,Likelihoods!$A$7:$A$107,Likelihoods!I$7:I$107),"")</f>
        <v/>
      </c>
      <c r="AR70" s="281" t="str">
        <f>IF(AND(COUNTBLANK($B70:$E70)=3,COUNTBLANK($F70:$H70)=2,COUNTBLANK($I70:$J70)=1,COUNTBLANK($K70:$L70)=1,COUNTBLANK($M70:$N70)=1,COUNTBLANK($O70:$P70)=1,COUNTBLANK($Q70:$R70)=1,COUNTBLANK($S70:$T70)=1,COUNTBLANK($U70:$V70)=1,COUNTBLANK($W70:$AA70)=4),IF(Data!$B70&lt;&gt;"",Scoring!$L$7)+IF(Data!$C70&lt;&gt;"",Scoring!$L$8)+IF(Data!$D70&lt;&gt;"",Scoring!$L$9)+IF(Data!$E70&lt;&gt;"",Scoring!$L$10)+IF(Data!$F70&lt;&gt;"",Scoring!$L$11)+IF(Data!$G70&lt;&gt;"",Scoring!$L$12)+IF(Data!$H70&lt;&gt;"",Scoring!$L$13)+IF(Data!$I70&lt;&gt;"",Scoring!$L$14)+IF(Data!$J70&lt;&gt;"",Scoring!$L$15)+IF(Data!$K70&lt;&gt;"",Scoring!$L$16)+IF(Data!$L70&lt;&gt;"",Scoring!$L$17)+IF(Data!$M70&lt;&gt;"",Scoring!$L$18)+IF(Data!$N70&lt;&gt;"",Scoring!$L$19)+IF(Data!$O70&lt;&gt;"",Scoring!$L$20)+IF(Data!$P70&lt;&gt;"",Scoring!$L$21)+IF(Data!$Q70&lt;&gt;"",Scoring!$L$22)+IF(Data!$R70&lt;&gt;"",Scoring!$L$23)+IF(Data!$S70&lt;&gt;"",Scoring!$L$24)+IF(Data!AJ70&lt;&gt;"",Scoring!$L$25)+IF(Data!$U70&lt;&gt;"",Scoring!$L$26)+IF(Data!$V70&lt;&gt;"",Scoring!$L$27)+IF(Data!$W70&lt;&gt;"",Scoring!$L$28)+IF(Data!$X70&lt;&gt;"",Scoring!$L$29)+IF(Data!$Y70&lt;&gt;"",Scoring!$L$30)+IF(Data!$Z70&lt;&gt;"",Scoring!$L$31)+IF(Data!$AA70&lt;&gt;"",Scoring!$L$32),"")</f>
        <v/>
      </c>
      <c r="AS70" s="105" t="str">
        <f>IF(AR70&lt;&gt;"",LOOKUP(AR70,Likelihoods!$A$7:$A$107,Likelihoods!J$7:J$107),"")</f>
        <v/>
      </c>
      <c r="AT70" s="108" t="str">
        <f>IF(AND(COUNTBLANK($B70:$E70)=3,COUNTBLANK($F70:$H70)=2,COUNTBLANK($I70:$J70)=1,COUNTBLANK($K70:$L70)=1,COUNTBLANK($M70:$N70)=1,COUNTBLANK($O70:$P70)=1,COUNTBLANK($Q70:$R70)=1,COUNTBLANK($S70:$T70)=1,COUNTBLANK($U70:$V70)=1,COUNTBLANK($W70:$AA70)=4),IF(Data!$B70&lt;&gt;"",Scoring!$M$7)+IF(Data!$C70&lt;&gt;"",Scoring!$M$8)+IF(Data!$D70&lt;&gt;"",Scoring!$M$9)+IF(Data!$E70&lt;&gt;"",Scoring!$M$10)+IF(Data!$F70&lt;&gt;"",Scoring!$M$11)+IF(Data!$G70&lt;&gt;"",Scoring!$M$12)+IF(Data!$H70&lt;&gt;"",Scoring!$M$13)+IF(Data!$I70&lt;&gt;"",Scoring!$M$14)+IF(Data!$J70&lt;&gt;"",Scoring!$M$15)+IF(Data!$K70&lt;&gt;"",Scoring!$M$16)+IF(Data!$L70&lt;&gt;"",Scoring!$M$17)+IF(Data!$M70&lt;&gt;"",Scoring!$M$18)+IF(Data!$N70&lt;&gt;"",Scoring!$M$19)+IF(Data!$O70&lt;&gt;"",Scoring!$M$20)+IF(Data!$P70&lt;&gt;"",Scoring!$M$21)+IF(Data!$Q70&lt;&gt;"",Scoring!$M$22)+IF(Data!$R70&lt;&gt;"",Scoring!$M$23)+IF(Data!$S70&lt;&gt;"",Scoring!$M$24)+IF(Data!T70&lt;&gt;"",Scoring!$M$25)+IF(Data!$U70&lt;&gt;"",Scoring!$M$26)+IF(Data!$V70&lt;&gt;"",Scoring!$M$27)+IF(Data!$W70&lt;&gt;"",Scoring!$M$28)+IF(Data!$X70&lt;&gt;"",Scoring!$M$29)+IF(Data!$Y70&lt;&gt;"",Scoring!$M$30)+IF(Data!$Z70&lt;&gt;"",Scoring!$M$31)+IF(Data!$AA70&lt;&gt;"",Scoring!$M$32),"")</f>
        <v/>
      </c>
      <c r="AU70" s="105" t="str">
        <f>IF(AT70&lt;&gt;"",LOOKUP(AT70,Likelihoods!$A$7:$A$107,Likelihoods!K$7:K$107),"")</f>
        <v/>
      </c>
      <c r="AV70" s="108" t="str">
        <f>IF(AND(COUNTBLANK($B70:$E70)=3,COUNTBLANK($F70:$H70)=2,COUNTBLANK($I70:$J70)=1,COUNTBLANK($K70:$L70)=1,COUNTBLANK($M70:$N70)=1,COUNTBLANK($O70:$P70)=1,COUNTBLANK($Q70:$R70)=1,COUNTBLANK($S70:$T70)=1,COUNTBLANK($U70:$V70)=1,COUNTBLANK($W70:$AA70)=4),IF(Data!$B70&lt;&gt;"",Scoring!$N$7)+IF(Data!$C70&lt;&gt;"",Scoring!$N$8)+IF(Data!$D70&lt;&gt;"",Scoring!$N$9)+IF(Data!$E70&lt;&gt;"",Scoring!$N$10)+IF(Data!$F70&lt;&gt;"",Scoring!$N$11)+IF(Data!$G70&lt;&gt;"",Scoring!$N$12)+IF(Data!$H70&lt;&gt;"",Scoring!$N$13)+IF(Data!$I70&lt;&gt;"",Scoring!$N$14)+IF(Data!$J70&lt;&gt;"",Scoring!$N$15)+IF(Data!$K70&lt;&gt;"",Scoring!$N$16)+IF(Data!$L70&lt;&gt;"",Scoring!$N$17)+IF(Data!$M70&lt;&gt;"",Scoring!$N$18)+IF(Data!$N70&lt;&gt;"",Scoring!$N$19)+IF(Data!$O70&lt;&gt;"",Scoring!$N$20)+IF(Data!$P70&lt;&gt;"",Scoring!$N$21)+IF(Data!$Q70&lt;&gt;"",Scoring!$N$22)+IF(Data!$R70&lt;&gt;"",Scoring!$N$23)+IF(Data!$S70&lt;&gt;"",Scoring!$N$24)+IF(Data!T70&lt;&gt;"",Scoring!$N$25)+IF(Data!$U70&lt;&gt;"",Scoring!$N$26)+IF(Data!$V70&lt;&gt;"",Scoring!$N$27)+IF(Data!$W70&lt;&gt;"",Scoring!$N$28)+IF(Data!$X70&lt;&gt;"",Scoring!$N$29)+IF(Data!$Y70&lt;&gt;"",Scoring!$N$30)+IF(Data!$Z70&lt;&gt;"",Scoring!$N$31)+IF(Data!$AA70&lt;&gt;"",Scoring!$N$32),"")</f>
        <v/>
      </c>
      <c r="AW70" s="106" t="str">
        <f>IF(AV70&lt;&gt;"",LOOKUP(AV70,Likelihoods!$A$7:$A$107,Likelihoods!L$7:L$107),"")</f>
        <v/>
      </c>
      <c r="AX70" s="104" t="str">
        <f>IF(AND(COUNTBLANK($B70:$E70)=3,COUNTBLANK($F70:$H70)=2,COUNTBLANK($I70:$J70)=1,COUNTBLANK($K70:$L70)=1,COUNTBLANK($M70:$N70)=1,COUNTBLANK($O70:$P70)=1,COUNTBLANK($Q70:$R70)=1,COUNTBLANK($S70:$T70)=1,COUNTBLANK($U70:$V70)=1,COUNTBLANK($W70:$AA70)=4),IF(Data!$B70&lt;&gt;"",Scoring!$O$7)+IF(Data!$C70&lt;&gt;"",Scoring!$O$8)+IF(Data!$D70&lt;&gt;"",Scoring!$O$9)+IF(Data!$E70&lt;&gt;"",Scoring!$O$10)+IF(Data!$F70&lt;&gt;"",Scoring!$O$11)+IF(Data!$G70&lt;&gt;"",Scoring!$O$12)+IF(Data!$H70&lt;&gt;"",Scoring!$O$13)+IF(Data!$I70&lt;&gt;"",Scoring!$O$14)+IF(Data!$J70&lt;&gt;"",Scoring!$O$15)+IF(Data!$K70&lt;&gt;"",Scoring!$O$16)+IF(Data!$L70&lt;&gt;"",Scoring!$O$17)+IF(Data!$M70&lt;&gt;"",Scoring!$O$18)+IF(Data!$N70&lt;&gt;"",Scoring!$O$19)+IF(Data!$O70&lt;&gt;"",Scoring!$O$20)+IF(Data!$P70&lt;&gt;"",Scoring!$O$21)+IF(Data!$Q70&lt;&gt;"",Scoring!$O$22)+IF(Data!$R70&lt;&gt;"",Scoring!$O$23)+IF(Data!$S70&lt;&gt;"",Scoring!$O$24)+IF(Data!T70&lt;&gt;"",Scoring!$O$25)+IF(Data!$U70&lt;&gt;"",Scoring!$O$26)+IF(Data!$V70&lt;&gt;"",Scoring!$O$27)+IF(Data!$W70&lt;&gt;"",Scoring!$O$28)+IF(Data!$X70&lt;&gt;"",Scoring!$O$29)+IF(Data!$Y70&lt;&gt;"",Scoring!$O$30)+IF(Data!$Z70&lt;&gt;"",Scoring!$O$31)+IF(Data!$AA70&lt;&gt;"",Scoring!$O$32),"")</f>
        <v/>
      </c>
      <c r="AY70" s="107" t="str">
        <f>IF(AX70&lt;&gt;"",LOOKUP(AX70,Likelihoods!$A$7:$A$107,Likelihoods!M$7:M$107),"")</f>
        <v/>
      </c>
      <c r="AZ70" s="108" t="str">
        <f>IF(AND(COUNTBLANK($B70:$E70)=3,COUNTBLANK($F70:$H70)=2,COUNTBLANK($I70:$J70)=1,COUNTBLANK($K70:$L70)=1,COUNTBLANK($M70:$N70)=1,COUNTBLANK($O70:$P70)=1,COUNTBLANK($Q70:$R70)=1,COUNTBLANK($S70:$T70)=1,COUNTBLANK($U70:$V70)=1,COUNTBLANK($W70:$AA70)=4),IF(Data!$B70&lt;&gt;"",Scoring!$P$7)+IF(Data!$C70&lt;&gt;"",Scoring!$P$8)+IF(Data!$D70&lt;&gt;"",Scoring!$P$9)+IF(Data!$E70&lt;&gt;"",Scoring!$P$10)+IF(Data!$F70&lt;&gt;"",Scoring!$P$11)+IF(Data!$G70&lt;&gt;"",Scoring!$P$12)+IF(Data!$H70&lt;&gt;"",Scoring!$P$13)+IF(Data!$I70&lt;&gt;"",Scoring!$P$14)+IF(Data!$J70&lt;&gt;"",Scoring!$P$15)+IF(Data!$K70&lt;&gt;"",Scoring!$P$16)+IF(Data!$L70&lt;&gt;"",Scoring!$P$17)+IF(Data!$M70&lt;&gt;"",Scoring!$P$18)+IF(Data!$N70&lt;&gt;"",Scoring!$P$19)+IF(Data!$O70&lt;&gt;"",Scoring!$P$20)+IF(Data!$P70&lt;&gt;"",Scoring!$P$21)+IF(Data!$Q70&lt;&gt;"",Scoring!$P$22)+IF(Data!$R70&lt;&gt;"",Scoring!$P$23)+IF(Data!$S70&lt;&gt;"",Scoring!$P$24)+IF(Data!T70&lt;&gt;"",Scoring!$P$25)+IF(Data!$U70&lt;&gt;"",Scoring!$P$26)+IF(Data!$V70&lt;&gt;"",Scoring!$P$27)+IF(Data!$W70&lt;&gt;"",Scoring!$P$28)+IF(Data!$X70&lt;&gt;"",Scoring!$P$29)+IF(Data!$Y70&lt;&gt;"",Scoring!$P$30)+IF(Data!$Z70&lt;&gt;"",Scoring!$P$31)+IF(Data!$AA70&lt;&gt;"",Scoring!$P$32),"")</f>
        <v/>
      </c>
      <c r="BA70" s="105" t="str">
        <f>IF(AZ70&lt;&gt;"",LOOKUP(AZ70,Likelihoods!$A$7:$A$107,Likelihoods!N$7:N$107),"")</f>
        <v/>
      </c>
      <c r="BB70" s="102" t="str">
        <f>IF(AND(COUNTBLANK($B70:$E70)=3,COUNTBLANK($F70:$H70)=2,COUNTBLANK($I70:$J70)=1,COUNTBLANK($K70:$L70)=1,COUNTBLANK($M70:$N70)=1,COUNTBLANK($O70:$P70)=1,COUNTBLANK($Q70:$R70)=1,COUNTBLANK($S70:$T70)=1,COUNTBLANK($U70:$V70)=1,COUNTBLANK($W70:$AA70)=4),IF(Data!$B70&lt;&gt;"",Scoring!$Q$7)+IF(Data!$C70&lt;&gt;"",Scoring!$Q$8)+IF(Data!$D70&lt;&gt;"",Scoring!$Q$9)+IF(Data!$E70&lt;&gt;"",Scoring!$Q$10)+IF(Data!$F70&lt;&gt;"",Scoring!$Q$11)+IF(Data!$G70&lt;&gt;"",Scoring!$Q$12)+IF(Data!$H70&lt;&gt;"",Scoring!$Q$13)+IF(Data!$I70&lt;&gt;"",Scoring!$Q$14)+IF(Data!$J70&lt;&gt;"",Scoring!$Q$15)+IF(Data!$K70&lt;&gt;"",Scoring!$Q$16)+IF(Data!$L70&lt;&gt;"",Scoring!$Q$17)+IF(Data!$M70&lt;&gt;"",Scoring!$Q$18)+IF(Data!$N70&lt;&gt;"",Scoring!$Q$19)+IF(Data!$O70&lt;&gt;"",Scoring!$Q$20)+IF(Data!$P70&lt;&gt;"",Scoring!$Q$21)+IF(Data!$Q70&lt;&gt;"",Scoring!$Q$22)+IF(Data!$R70&lt;&gt;"",Scoring!$Q$23)+IF(Data!$S70&lt;&gt;"",Scoring!$Q$24)+IF(Data!T70&lt;&gt;"",Scoring!$Q$25)+IF(Data!$U70&lt;&gt;"",Scoring!$Q$26)+IF(Data!$V70&lt;&gt;"",Scoring!$Q$27)+IF(Data!$W70&lt;&gt;"",Scoring!$Q$28)+IF(Data!$X70&lt;&gt;"",Scoring!$Q$29)+IF(Data!$Y70&lt;&gt;"",Scoring!$Q$30)+IF(Data!$Z70&lt;&gt;"",Scoring!$Q$31)+IF(Data!$AA70&lt;&gt;"",Scoring!$Q$32),"")</f>
        <v/>
      </c>
      <c r="BC70" s="107" t="str">
        <f>IF(BB70&lt;&gt;"",LOOKUP(BB70,Likelihoods!$A$7:$A$107,Likelihoods!O$7:O$107),"")</f>
        <v/>
      </c>
      <c r="BD70" s="104" t="str">
        <f>IF(AND(COUNTBLANK($B70:$E70)=3,COUNTBLANK($F70:$H70)=2,COUNTBLANK($I70:$J70)=1,COUNTBLANK($K70:$L70)=1,COUNTBLANK($M70:$N70)=1,COUNTBLANK($O70:$P70)=1,COUNTBLANK($Q70:$R70)=1,COUNTBLANK($S70:$T70)=1,COUNTBLANK($U70:$V70)=1,COUNTBLANK($W70:$AA70)=4),IF(Data!$B70&lt;&gt;"",Scoring!$R$7)+IF(Data!$C70&lt;&gt;"",Scoring!$R$8)+IF(Data!$D70&lt;&gt;"",Scoring!$R$9)+IF(Data!$E70&lt;&gt;"",Scoring!$R$10)+IF(Data!$F70&lt;&gt;"",Scoring!$R$11)+IF(Data!$G70&lt;&gt;"",Scoring!$R$12)+IF(Data!$H70&lt;&gt;"",Scoring!$R$13)+IF(Data!$I70&lt;&gt;"",Scoring!$R$14)+IF(Data!$J70&lt;&gt;"",Scoring!$R$15)+IF(Data!$K70&lt;&gt;"",Scoring!$R$16)+IF(Data!$L70&lt;&gt;"",Scoring!$R$17)+IF(Data!$M70&lt;&gt;"",Scoring!$R$18)+IF(Data!$N70&lt;&gt;"",Scoring!$R$19)+IF(Data!$O70&lt;&gt;"",Scoring!$R$20)+IF(Data!$P70&lt;&gt;"",Scoring!$R$21)+IF(Data!$Q70&lt;&gt;"",Scoring!$R$22)+IF(Data!$R70&lt;&gt;"",Scoring!$R$23)+IF(Data!$S70&lt;&gt;"",Scoring!$R$24)+IF(Data!T70&lt;&gt;"",Scoring!$R$25)+IF(Data!$U70&lt;&gt;"",Scoring!$R$26)+IF(Data!$V70&lt;&gt;"",Scoring!$R$27)+IF(Data!$W70&lt;&gt;"",Scoring!$R$28)+IF(Data!$X70&lt;&gt;"",Scoring!$R$29)+IF(Data!$Y70&lt;&gt;"",Scoring!$R$30)+IF(Data!$Z70&lt;&gt;"",Scoring!$R$31)+IF(Data!$AA70&lt;&gt;"",Scoring!$R$32),"")</f>
        <v/>
      </c>
      <c r="BE70" s="105" t="str">
        <f>IF(BD70&lt;&gt;"",LOOKUP(BD70,Likelihoods!$A$7:$A$107,Likelihoods!P$7:P$107),"")</f>
        <v/>
      </c>
      <c r="BF70" s="102" t="str">
        <f>IF(AND(COUNTBLANK($B70:$E70)=3,COUNTBLANK($F70:$H70)=2,COUNTBLANK($I70:$J70)=1,COUNTBLANK($K70:$L70)=1,COUNTBLANK($M70:$N70)=1,COUNTBLANK($O70:$P70)=1,COUNTBLANK($Q70:$R70)=1,COUNTBLANK($S70:$T70)=1,COUNTBLANK($U70:$V70)=1,COUNTBLANK($W70:$AA70)=4),IF(Data!$B70&lt;&gt;"",Scoring!$S$7)+IF(Data!$C70&lt;&gt;"",Scoring!$S$8)+IF(Data!$D70&lt;&gt;"",Scoring!$S$9)+IF(Data!$E70&lt;&gt;"",Scoring!$S$10)+IF(Data!$F70&lt;&gt;"",Scoring!$S$11)+IF(Data!$G70&lt;&gt;"",Scoring!$S$12)+IF(Data!$H70&lt;&gt;"",Scoring!$S$13)+IF(Data!$I70&lt;&gt;"",Scoring!$S$14)+IF(Data!$J70&lt;&gt;"",Scoring!$S$15)+IF(Data!$K70&lt;&gt;"",Scoring!$S$16)+IF(Data!$L70&lt;&gt;"",Scoring!$S$17)+IF(Data!$M70&lt;&gt;"",Scoring!$S$18)+IF(Data!$N70&lt;&gt;"",Scoring!$S$19)+IF(Data!$O70&lt;&gt;"",Scoring!$S$20)+IF(Data!$P70&lt;&gt;"",Scoring!$S$21)+IF(Data!$Q70&lt;&gt;"",Scoring!$S$22)+IF(Data!$R70&lt;&gt;"",Scoring!$S$23)+IF(Data!$S70&lt;&gt;"",Scoring!$S$24)+IF(Data!T70&lt;&gt;"",Scoring!$S$25)+IF(Data!$U70&lt;&gt;"",Scoring!$S$26)+IF(Data!$V70&lt;&gt;"",Scoring!$S$27)+IF(Data!$W70&lt;&gt;"",Scoring!$S$28)+IF(Data!$X70&lt;&gt;"",Scoring!$S$29)+IF(Data!$Y70&lt;&gt;"",Scoring!$S$30)+IF(Data!$Z70&lt;&gt;"",Scoring!$S$31)+IF(Data!$AA70&lt;&gt;"",Scoring!$S$32),"")</f>
        <v/>
      </c>
      <c r="BG70" s="107" t="str">
        <f>IF(BF70&lt;&gt;"",LOOKUP(BF70,Likelihoods!$A$7:$A$107,Likelihoods!Q$7:Q$107),"")</f>
        <v/>
      </c>
      <c r="BH70" s="108" t="str">
        <f>IF(AND(COUNTBLANK($B70:$E70)=3,COUNTBLANK($F70:$H70)=2,COUNTBLANK($I70:$J70)=1,COUNTBLANK($K70:$L70)=1,COUNTBLANK($M70:$N70)=1,COUNTBLANK($O70:$P70)=1,COUNTBLANK($Q70:$R70)=1,COUNTBLANK($S70:$T70)=1,COUNTBLANK($U70:$V70)=1,COUNTBLANK($W70:$AA70)=4),IF(Data!$B70&lt;&gt;"",Scoring!$T$7)+IF(Data!$C70&lt;&gt;"",Scoring!$T$8)+IF(Data!$D70&lt;&gt;"",Scoring!$T$9)+IF(Data!$E70&lt;&gt;"",Scoring!$T$10)+IF(Data!$F70&lt;&gt;"",Scoring!$T$11)+IF(Data!$G70&lt;&gt;"",Scoring!$T$12)+IF(Data!$H70&lt;&gt;"",Scoring!$T$13)+IF(Data!$I70&lt;&gt;"",Scoring!$T$14)+IF(Data!$J70&lt;&gt;"",Scoring!$T$15)+IF(Data!$K70&lt;&gt;"",Scoring!$T$16)+IF(Data!$L70&lt;&gt;"",Scoring!$T$17)+IF(Data!$M70&lt;&gt;"",Scoring!$T$18)+IF(Data!$N70&lt;&gt;"",Scoring!$T$19)+IF(Data!$O70&lt;&gt;"",Scoring!$T$20)+IF(Data!$P70&lt;&gt;"",Scoring!$T$21)+IF(Data!$Q70&lt;&gt;"",Scoring!$T$22)+IF(Data!$R70&lt;&gt;"",Scoring!$T$23)+IF(Data!$S70&lt;&gt;"",Scoring!$T$24)+IF(Data!T70&lt;&gt;"",Scoring!$T$25)+IF(Data!$U70&lt;&gt;"",Scoring!$T$26)+IF(Data!$V70&lt;&gt;"",Scoring!$T$27)+IF(Data!$W70&lt;&gt;"",Scoring!$T$28)+IF(Data!$X70&lt;&gt;"",Scoring!$T$29)+IF(Data!$Y70&lt;&gt;"",Scoring!$T$30)+IF(Data!$Z70&lt;&gt;"",Scoring!$T$31)+IF(Data!$AA70&lt;&gt;"",Scoring!$T$32),"")</f>
        <v/>
      </c>
      <c r="BI70" s="105" t="str">
        <f>IF(BH70&lt;&gt;"",LOOKUP(BH70,Likelihoods!$A$7:$A$107,Likelihoods!R$7:R$107),"")</f>
        <v/>
      </c>
      <c r="BJ70" s="108" t="str">
        <f>IF(AND(COUNTBLANK($B70:$E70)=3,COUNTBLANK($F70:$H70)=2,COUNTBLANK($I70:$J70)=1,COUNTBLANK($K70:$L70)=1,COUNTBLANK($M70:$N70)=1,COUNTBLANK($O70:$P70)=1,COUNTBLANK($Q70:$R70)=1,COUNTBLANK($S70:$T70)=1,COUNTBLANK($U70:$V70)=1,COUNTBLANK($W70:$AA70)=4),IF(Data!$B70&lt;&gt;"",Scoring!$U$7)+IF(Data!$C70&lt;&gt;"",Scoring!$U$8)+IF(Data!$D70&lt;&gt;"",Scoring!$U$9)+IF(Data!$E70&lt;&gt;"",Scoring!$U$10)+IF(Data!$F70&lt;&gt;"",Scoring!$U$11)+IF(Data!$G70&lt;&gt;"",Scoring!$U$12)+IF(Data!$H70&lt;&gt;"",Scoring!$U$13)+IF(Data!$I70&lt;&gt;"",Scoring!$U$14)+IF(Data!$J70&lt;&gt;"",Scoring!$U$15)+IF(Data!$K70&lt;&gt;"",Scoring!$U$16)+IF(Data!$L70&lt;&gt;"",Scoring!$U$17)+IF(Data!$M70&lt;&gt;"",Scoring!$U$18)+IF(Data!$N70&lt;&gt;"",Scoring!$U$19)+IF(Data!$O70&lt;&gt;"",Scoring!$U$20)+IF(Data!$P70&lt;&gt;"",Scoring!$U$21)+IF(Data!$Q70&lt;&gt;"",Scoring!$U$22)+IF(Data!$R70&lt;&gt;"",Scoring!$U$23)+IF(Data!$S70&lt;&gt;"",Scoring!$U$24)+IF(Data!T70&lt;&gt;"",Scoring!$U$25)+IF(Data!$U70&lt;&gt;"",Scoring!$U$26)+IF(Data!$V70&lt;&gt;"",Scoring!$U$27)+IF(Data!$W70&lt;&gt;"",Scoring!$U$28)+IF(Data!$X70&lt;&gt;"",Scoring!$U$29)+IF(Data!$Y70&lt;&gt;"",Scoring!$U$30)+IF(Data!$Z70&lt;&gt;"",Scoring!$U$31)+IF(Data!$AA70&lt;&gt;"",Scoring!$U$32),"")</f>
        <v/>
      </c>
      <c r="BK70" s="106" t="str">
        <f>IF(BJ70&lt;&gt;"",LOOKUP(BJ70,Likelihoods!$A$7:$A$107,Likelihoods!S$7:S$107),"")</f>
        <v/>
      </c>
      <c r="BL70" s="8"/>
      <c r="BM70" s="8"/>
      <c r="BN70" s="8"/>
      <c r="BO70" s="8"/>
      <c r="BP70" s="8"/>
      <c r="BQ70" s="8"/>
      <c r="BR70" s="8"/>
      <c r="BS70" s="8"/>
      <c r="BT70" s="8"/>
      <c r="BU70" s="8"/>
      <c r="BV70" s="8"/>
      <c r="BW70" s="8"/>
      <c r="BX70" s="8"/>
      <c r="BY70" s="8"/>
    </row>
    <row r="71" spans="1:77" ht="14.25" x14ac:dyDescent="0.2">
      <c r="A71" s="68"/>
      <c r="B71" s="101"/>
      <c r="C71" s="102"/>
      <c r="D71" s="102"/>
      <c r="E71" s="102"/>
      <c r="F71" s="101"/>
      <c r="G71" s="102"/>
      <c r="H71" s="103"/>
      <c r="I71" s="102"/>
      <c r="J71" s="102"/>
      <c r="K71" s="101"/>
      <c r="L71" s="103"/>
      <c r="M71" s="102"/>
      <c r="N71" s="103"/>
      <c r="O71" s="101"/>
      <c r="P71" s="103"/>
      <c r="Q71" s="102"/>
      <c r="R71" s="102"/>
      <c r="S71" s="101"/>
      <c r="T71" s="103"/>
      <c r="U71" s="101"/>
      <c r="V71" s="103"/>
      <c r="W71" s="102"/>
      <c r="X71" s="102"/>
      <c r="Y71" s="102"/>
      <c r="Z71" s="102"/>
      <c r="AA71" s="102"/>
      <c r="AB71" s="104" t="str">
        <f>IF(AND(COUNTBLANK($B71:$E71)=3,COUNTBLANK($F71:$H71)=2,COUNTBLANK($I71:$J71)=1,COUNTBLANK($K71:$L71)=1,COUNTBLANK($M71:$N71)=1,COUNTBLANK($O71:$P71)=1,COUNTBLANK($Q71:$R71)=1,COUNTBLANK($S71:$T71)=1,COUNTBLANK($U71:$V71)=1,COUNTBLANK($W71:$AA71)=4),IF(Data!$B71&lt;&gt;"",Scoring!$D$7)+IF(Data!$C71&lt;&gt;"",Scoring!$D$8)+IF(Data!$D71&lt;&gt;"",Scoring!$D$9)+IF(Data!$E71&lt;&gt;"",Scoring!$D$10)+IF(Data!$F71&lt;&gt;"",Scoring!$D$11)+IF(Data!$G71&lt;&gt;"",Scoring!$D$12)+IF(Data!$H71&lt;&gt;"",Scoring!$D$13)+IF(Data!$I71&lt;&gt;"",Scoring!$D$14)+IF(Data!$J71&lt;&gt;"",Scoring!$D$15)+IF(Data!$K71&lt;&gt;"",Scoring!$D$16)+IF(Data!$L71&lt;&gt;"",Scoring!$D$17)+IF(Data!$M71&lt;&gt;"",Scoring!$D$18)+IF(Data!$N71&lt;&gt;"",Scoring!$D$19)+IF(Data!$O71&lt;&gt;"",Scoring!$D$20)+IF(Data!$P71&lt;&gt;"",Scoring!$D$21)+IF(Data!$Q71&lt;&gt;"",Scoring!$D$22)+IF(Data!$R71&lt;&gt;"",Scoring!$D$23)+IF(Data!$S71&lt;&gt;"",Scoring!$D$24)+IF(Data!T71&lt;&gt;"",Scoring!$D$25)+IF(Data!$U71&lt;&gt;"",Scoring!$D$26)+IF(Data!$V71&lt;&gt;"",Scoring!$D$27)+IF(Data!$W71&lt;&gt;"",Scoring!$D$28)+IF(Data!$X71&lt;&gt;"",Scoring!$D$29)+IF(Data!$Y71&lt;&gt;"",Scoring!$D$30)+IF(Data!$Z71&lt;&gt;"",Scoring!$D$31)+IF(Data!$AA71&lt;&gt;"",Scoring!$D$32),"")</f>
        <v/>
      </c>
      <c r="AC71" s="105" t="str">
        <f>IF(AB71&lt;&gt;"",LOOKUP(AB71,Likelihoods!$A$7:$A$107,Likelihoods!B$7:B$107),"")</f>
        <v/>
      </c>
      <c r="AD71" s="264" t="str">
        <f>IF(AND(COUNTBLANK($B71:$E71)=3,COUNTBLANK($F71:$H71)=2,COUNTBLANK($I71:$J71)=1,COUNTBLANK($K71:$L71)=1,COUNTBLANK($M71:$N71)=1,COUNTBLANK($O71:$P71)=1,COUNTBLANK($Q71:$R71)=1,COUNTBLANK($S71:$T71)=1,COUNTBLANK($U71:$V71)=1,COUNTBLANK($W71:$AA71)=4),IF(Data!$B71&lt;&gt;"",Scoring!$E$7)+IF(Data!$C71&lt;&gt;"",Scoring!$E$8)+IF(Data!$D71&lt;&gt;"",Scoring!$E$9)+IF(Data!$E71&lt;&gt;"",Scoring!$E$10)+IF(Data!$F71&lt;&gt;"",Scoring!$E$11)+IF(Data!$G71&lt;&gt;"",Scoring!$E$12)+IF(Data!$H71&lt;&gt;"",Scoring!$E$13)+IF(Data!$I71&lt;&gt;"",Scoring!$E$14)+IF(Data!$J71&lt;&gt;"",Scoring!$E$15)+IF(Data!$K71&lt;&gt;"",Scoring!$E$16)+IF(Data!$L71&lt;&gt;"",Scoring!$E$17)+IF(Data!$M71&lt;&gt;"",Scoring!$E$18)+IF(Data!$N71&lt;&gt;"",Scoring!$E$19)+IF(Data!$O71&lt;&gt;"",Scoring!$E$20)+IF(Data!$P71&lt;&gt;"",Scoring!$E$21)+IF(Data!$Q71&lt;&gt;"",Scoring!$E$22)+IF(Data!$R71&lt;&gt;"",Scoring!$E$23)+IF(Data!$S71&lt;&gt;"",Scoring!$E$24)+IF(Data!V71&lt;&gt;"",Scoring!$E$25)+IF(Data!$U71&lt;&gt;"",Scoring!$E$26)+IF(Data!$V71&lt;&gt;"",Scoring!$E$27)+IF(Data!$W71&lt;&gt;"",Scoring!$E$28)+IF(Data!$X71&lt;&gt;"",Scoring!$E$29)+IF(Data!$Y71&lt;&gt;"",Scoring!$E$30)+IF(Data!$Z71&lt;&gt;"",Scoring!$E$31)+IF(Data!$AA71&lt;&gt;"",Scoring!$E$32),"")</f>
        <v/>
      </c>
      <c r="AE71" s="107" t="str">
        <f>IF(AD71&lt;&gt;"",LOOKUP(AD71,Likelihoods!$A$7:$A$107,Likelihoods!C$7:C$107),"")</f>
        <v/>
      </c>
      <c r="AF71" s="108" t="str">
        <f>IF(AND(COUNTBLANK($B71:$E71)=3,COUNTBLANK($F71:$H71)=2,COUNTBLANK($I71:$J71)=1,COUNTBLANK($K71:$L71)=1,COUNTBLANK($M71:$N71)=1,COUNTBLANK($O71:$P71)=1,COUNTBLANK($Q71:$R71)=1,COUNTBLANK($S71:$T71)=1,COUNTBLANK($U71:$V71)=1,COUNTBLANK($W71:$AA71)=4),IF(Data!$B71&lt;&gt;"",Scoring!$F$7)+IF(Data!$C71&lt;&gt;"",Scoring!$F$8)+IF(Data!$D71&lt;&gt;"",Scoring!$F$9)+IF(Data!$E71&lt;&gt;"",Scoring!$F$10)+IF(Data!$F71&lt;&gt;"",Scoring!$F$11)+IF(Data!$G71&lt;&gt;"",Scoring!$F$12)+IF(Data!$H71&lt;&gt;"",Scoring!$F$13)+IF(Data!$I71&lt;&gt;"",Scoring!$F$14)+IF(Data!$J71&lt;&gt;"",Scoring!$F$15)+IF(Data!$K71&lt;&gt;"",Scoring!$F$16)+IF(Data!$L71&lt;&gt;"",Scoring!$F$17)+IF(Data!$M71&lt;&gt;"",Scoring!$F$18)+IF(Data!$N71&lt;&gt;"",Scoring!$F$19)+IF(Data!$O71&lt;&gt;"",Scoring!$F$20)+IF(Data!$P71&lt;&gt;"",Scoring!$F$21)+IF(Data!$Q71&lt;&gt;"",Scoring!$F$22)+IF(Data!$R71&lt;&gt;"",Scoring!$F$23)+IF(Data!$S71&lt;&gt;"",Scoring!$F$24)+IF(Data!T71&lt;&gt;"",Scoring!$F$25)+IF(Data!$U71&lt;&gt;"",Scoring!$F$26)+IF(Data!$V71&lt;&gt;"",Scoring!$F$27)+IF(Data!$W71&lt;&gt;"",Scoring!$F$28)+IF(Data!$X71&lt;&gt;"",Scoring!$F$29)+IF(Data!$Y71&lt;&gt;"",Scoring!$F$30)+IF(Data!$Z71&lt;&gt;"",Scoring!$F$31)+IF(Data!$AA71&lt;&gt;"",Scoring!$F$32),"")</f>
        <v/>
      </c>
      <c r="AG71" s="105" t="str">
        <f>IF(AF71&lt;&gt;"",LOOKUP(AF71,Likelihoods!$A$7:$A$107,Likelihoods!D$7:D$107),"")</f>
        <v/>
      </c>
      <c r="AH71" s="108" t="str">
        <f>IF(AND(COUNTBLANK($B71:$E71)=3,COUNTBLANK($F71:$H71)=2,COUNTBLANK($I71:$J71)=1,COUNTBLANK($K71:$L71)=1,COUNTBLANK($M71:$N71)=1,COUNTBLANK($O71:$P71)=1,COUNTBLANK($Q71:$R71)=1,COUNTBLANK($S71:$T71)=1,COUNTBLANK($U71:$V71)=1,COUNTBLANK($W71:$AA71)=4),IF(Data!$B71&lt;&gt;"",Scoring!$G$7)+IF(Data!$C71&lt;&gt;"",Scoring!$G$8)+IF(Data!$D71&lt;&gt;"",Scoring!$G$9)+IF(Data!$E71&lt;&gt;"",Scoring!$G$10)+IF(Data!$F71&lt;&gt;"",Scoring!$G$11)+IF(Data!$G71&lt;&gt;"",Scoring!$G$12)+IF(Data!$H71&lt;&gt;"",Scoring!$G$13)+IF(Data!$I71&lt;&gt;"",Scoring!$G$14)+IF(Data!$J71&lt;&gt;"",Scoring!$G$15)+IF(Data!$K71&lt;&gt;"",Scoring!$G$16)+IF(Data!$L71&lt;&gt;"",Scoring!$G$17)+IF(Data!$M71&lt;&gt;"",Scoring!$G$18)+IF(Data!$N71&lt;&gt;"",Scoring!$G$19)+IF(Data!$O71&lt;&gt;"",Scoring!$G$20)+IF(Data!$P71&lt;&gt;"",Scoring!$G$21)+IF(Data!$Q71&lt;&gt;"",Scoring!$G$22)+IF(Data!$R71&lt;&gt;"",Scoring!$G$23)+IF(Data!$S71&lt;&gt;"",Scoring!$G$24)+IF(Data!T71&lt;&gt;"",Scoring!$G$25)+IF(Data!$U71&lt;&gt;"",Scoring!$G$26)+IF(Data!$V71&lt;&gt;"",Scoring!$G$27)+IF(Data!$W71&lt;&gt;"",Scoring!$G$28)+IF(Data!$X71&lt;&gt;"",Scoring!$G$29)+IF(Data!$Y71&lt;&gt;"",Scoring!$G$30)+IF(Data!$Z71&lt;&gt;"",Scoring!$G$31)+IF(Data!$AA71&lt;&gt;"",Scoring!$G$32),"")</f>
        <v/>
      </c>
      <c r="AI71" s="106" t="str">
        <f>IF(AH71&lt;&gt;"",LOOKUP(AH71,Likelihoods!$A$7:$A$107,Likelihoods!E$7:E$107),"")</f>
        <v/>
      </c>
      <c r="AJ71" s="104" t="str">
        <f>IF(AND(COUNTBLANK($B71:$E71)=3,COUNTBLANK($F71:$H71)=2,COUNTBLANK($I71:$J71)=1,COUNTBLANK($K71:$L71)=1,COUNTBLANK($M71:$N71)=1,COUNTBLANK($O71:$P71)=1,COUNTBLANK($Q71:$R71)=1,COUNTBLANK($S71:$T71)=1,COUNTBLANK($U71:$V71)=1,COUNTBLANK($W71:$AA71)=4),IF(Data!$B71&lt;&gt;"",Scoring!$H$7)+IF(Data!$C71&lt;&gt;"",Scoring!$H$8)+IF(Data!$D71&lt;&gt;"",Scoring!$H$9)+IF(Data!$E71&lt;&gt;"",Scoring!$H$10)+IF(Data!$F71&lt;&gt;"",Scoring!$H$11)+IF(Data!$G71&lt;&gt;"",Scoring!$H$12)+IF(Data!$H71&lt;&gt;"",Scoring!$H$13)+IF(Data!$I71&lt;&gt;"",Scoring!$H$14)+IF(Data!$J71&lt;&gt;"",Scoring!$H$15)+IF(Data!$K71&lt;&gt;"",Scoring!$H$16)+IF(Data!$L71&lt;&gt;"",Scoring!$H$17)+IF(Data!$M71&lt;&gt;"",Scoring!$H$18)+IF(Data!$N71&lt;&gt;"",Scoring!$H$19)+IF(Data!$O71&lt;&gt;"",Scoring!$H$20)+IF(Data!$P71&lt;&gt;"",Scoring!$H$21)+IF(Data!$Q71&lt;&gt;"",Scoring!$H$22)+IF(Data!$R71&lt;&gt;"",Scoring!$H$23)+IF(Data!$S71&lt;&gt;"",Scoring!$H$24)+IF(Data!T71&lt;&gt;"",Scoring!$H$25)+IF(Data!$U71&lt;&gt;"",Scoring!$H$26)+IF(Data!$V71&lt;&gt;"",Scoring!$H$27)+IF(Data!$W71&lt;&gt;"",Scoring!$H$28)+IF(Data!$X71&lt;&gt;"",Scoring!$H$29)+IF(Data!$Y71&lt;&gt;"",Scoring!$H$30)+IF(Data!$Z71&lt;&gt;"",Scoring!$H$31)+IF(Data!$AA71&lt;&gt;"",Scoring!$H$32),"")</f>
        <v/>
      </c>
      <c r="AK71" s="105" t="str">
        <f>IF(AJ71&lt;&gt;"",LOOKUP(AJ71,Likelihoods!$A$7:$A$107,Likelihoods!F$7:F$107),"")</f>
        <v/>
      </c>
      <c r="AL71" s="102" t="str">
        <f>IF(AND(COUNTBLANK($B71:$E71)=3,COUNTBLANK($F71:$H71)=2,COUNTBLANK($I71:$J71)=1,COUNTBLANK($K71:$L71)=1,COUNTBLANK($M71:$N71)=1,COUNTBLANK($O71:$P71)=1,COUNTBLANK($Q71:$R71)=1,COUNTBLANK($S71:$T71)=1,COUNTBLANK($U71:$V71)=1,COUNTBLANK($W71:$AA71)=4),IF(Data!$B71&lt;&gt;"",Scoring!$I$7)+IF(Data!$C71&lt;&gt;"",Scoring!$I$8)+IF(Data!$D71&lt;&gt;"",Scoring!$I$9)+IF(Data!$E71&lt;&gt;"",Scoring!$I$10)+IF(Data!$F71&lt;&gt;"",Scoring!$I$11)+IF(Data!$G71&lt;&gt;"",Scoring!$I$12)+IF(Data!$H71&lt;&gt;"",Scoring!$I$13)+IF(Data!$I71&lt;&gt;"",Scoring!$I$14)+IF(Data!$J71&lt;&gt;"",Scoring!$I$15)+IF(Data!$K71&lt;&gt;"",Scoring!$I$16)+IF(Data!$L71&lt;&gt;"",Scoring!$I$17)+IF(Data!$M71&lt;&gt;"",Scoring!$I$18)+IF(Data!$N71&lt;&gt;"",Scoring!$I$19)+IF(Data!$O71&lt;&gt;"",Scoring!$I$20)+IF(Data!$P71&lt;&gt;"",Scoring!$I$21)+IF(Data!$Q71&lt;&gt;"",Scoring!$I$22)+IF(Data!$R71&lt;&gt;"",Scoring!$I$23)+IF(Data!$S71&lt;&gt;"",Scoring!$I$24)+IF(Data!T71&lt;&gt;"",Scoring!$I$25)+IF(Data!$U71&lt;&gt;"",Scoring!$I$26)+IF(Data!$V71&lt;&gt;"",Scoring!$I$27)+IF(Data!$W71&lt;&gt;"",Scoring!$I$28)+IF(Data!$X71&lt;&gt;"",Scoring!$I$29)+IF(Data!$Y71&lt;&gt;"",Scoring!$I$30)+IF(Data!$Z71&lt;&gt;"",Scoring!$I$31)+IF(Data!$AA71&lt;&gt;"",Scoring!$I$32),"")</f>
        <v/>
      </c>
      <c r="AM71" s="107" t="str">
        <f>IF(AL71&lt;&gt;"",LOOKUP(AL71,Likelihoods!$A$7:$A$107,Likelihoods!G$7:G$107),"")</f>
        <v/>
      </c>
      <c r="AN71" s="281" t="str">
        <f>IF(AND(COUNTBLANK($B71:$E71)=3,COUNTBLANK($F71:$H71)=2,COUNTBLANK($I71:$J71)=1,COUNTBLANK($K71:$L71)=1,COUNTBLANK($M71:$N71)=1,COUNTBLANK($O71:$P71)=1,COUNTBLANK($Q71:$R71)=1,COUNTBLANK($S71:$T71)=1,COUNTBLANK($U71:$V71)=1,COUNTBLANK($W71:$AA71)=4),IF(Data!$B71&lt;&gt;"",Scoring!$J$7)+IF(Data!$C71&lt;&gt;"",Scoring!$J$8)+IF(Data!$D71&lt;&gt;"",Scoring!$J$9)+IF(Data!$E71&lt;&gt;"",Scoring!$J$10)+IF(Data!$F71&lt;&gt;"",Scoring!$J$11)+IF(Data!$G71&lt;&gt;"",Scoring!$J$12)+IF(Data!$H71&lt;&gt;"",Scoring!$J$13)+IF(Data!$I71&lt;&gt;"",Scoring!$J$14)+IF(Data!$J71&lt;&gt;"",Scoring!$J$15)+IF(Data!$K71&lt;&gt;"",Scoring!$J$16)+IF(Data!$L71&lt;&gt;"",Scoring!$J$17)+IF(Data!$M71&lt;&gt;"",Scoring!$J$18)+IF(Data!$N71&lt;&gt;"",Scoring!$J$19)+IF(Data!$O71&lt;&gt;"",Scoring!$J$20)+IF(Data!$P71&lt;&gt;"",Scoring!$J$21)+IF(Data!$Q71&lt;&gt;"",Scoring!$J$22)+IF(Data!$R71&lt;&gt;"",Scoring!$J$23)+IF(Data!$S71&lt;&gt;"",Scoring!$J$24)+IF(Data!AF71&lt;&gt;"",Scoring!$J$25)+IF(Data!$U71&lt;&gt;"",Scoring!$J$26)+IF(Data!$V71&lt;&gt;"",Scoring!$J$27)+IF(Data!$W71&lt;&gt;"",Scoring!$J$28)+IF(Data!$X71&lt;&gt;"",Scoring!$J$29)+IF(Data!$Y71&lt;&gt;"",Scoring!$J$30)+IF(Data!$Z71&lt;&gt;"",Scoring!$J$31)+IF(Data!$AA71&lt;&gt;"",Scoring!$J$32),"")</f>
        <v/>
      </c>
      <c r="AO71" s="276" t="str">
        <f>IF(AN71&lt;&gt;"",LOOKUP(AN71,Likelihoods!$A$7:$A$107,Likelihoods!H$7:H$107),"")</f>
        <v/>
      </c>
      <c r="AP71" s="264" t="str">
        <f>IF(AND(COUNTBLANK($B71:$E71)=3,COUNTBLANK($F71:$H71)=2,COUNTBLANK($I71:$J71)=1,COUNTBLANK($K71:$L71)=1,COUNTBLANK($M71:$N71)=1,COUNTBLANK($O71:$P71)=1,COUNTBLANK($Q71:$R71)=1,COUNTBLANK($S71:$T71)=1,COUNTBLANK($U71:$V71)=1,COUNTBLANK($W71:$AA71)=4),IF(Data!$B71&lt;&gt;"",Scoring!$K$7)+IF(Data!$C71&lt;&gt;"",Scoring!$K$8)+IF(Data!$D71&lt;&gt;"",Scoring!$K$9)+IF(Data!$E71&lt;&gt;"",Scoring!$K$10)+IF(Data!$F71&lt;&gt;"",Scoring!$K$11)+IF(Data!$G71&lt;&gt;"",Scoring!$K$12)+IF(Data!$H71&lt;&gt;"",Scoring!$K$13)+IF(Data!$I71&lt;&gt;"",Scoring!$K$14)+IF(Data!$J71&lt;&gt;"",Scoring!$K$15)+IF(Data!$K71&lt;&gt;"",Scoring!$K$16)+IF(Data!$L71&lt;&gt;"",Scoring!$K$17)+IF(Data!$M71&lt;&gt;"",Scoring!$K$18)+IF(Data!$N71&lt;&gt;"",Scoring!$K$19)+IF(Data!$O71&lt;&gt;"",Scoring!$K$20)+IF(Data!$P71&lt;&gt;"",Scoring!$K$21)+IF(Data!$Q71&lt;&gt;"",Scoring!$K$22)+IF(Data!$R71&lt;&gt;"",Scoring!$K$23)+IF(Data!$S71&lt;&gt;"",Scoring!$K$24)+IF(Data!AH71&lt;&gt;"",Scoring!$K$25)+IF(Data!$U71&lt;&gt;"",Scoring!$K$26)+IF(Data!$V71&lt;&gt;"",Scoring!$K$27)+IF(Data!$W71&lt;&gt;"",Scoring!$K$28)+IF(Data!$X71&lt;&gt;"",Scoring!$K$29)+IF(Data!$Y71&lt;&gt;"",Scoring!$K$30)+IF(Data!$Z71&lt;&gt;"",Scoring!$K$31)+IF(Data!$AA71&lt;&gt;"",Scoring!$K$32),"")</f>
        <v/>
      </c>
      <c r="AQ71" s="107" t="str">
        <f>IF(AP71&lt;&gt;"",LOOKUP(AP71,Likelihoods!$A$7:$A$107,Likelihoods!I$7:I$107),"")</f>
        <v/>
      </c>
      <c r="AR71" s="281" t="str">
        <f>IF(AND(COUNTBLANK($B71:$E71)=3,COUNTBLANK($F71:$H71)=2,COUNTBLANK($I71:$J71)=1,COUNTBLANK($K71:$L71)=1,COUNTBLANK($M71:$N71)=1,COUNTBLANK($O71:$P71)=1,COUNTBLANK($Q71:$R71)=1,COUNTBLANK($S71:$T71)=1,COUNTBLANK($U71:$V71)=1,COUNTBLANK($W71:$AA71)=4),IF(Data!$B71&lt;&gt;"",Scoring!$L$7)+IF(Data!$C71&lt;&gt;"",Scoring!$L$8)+IF(Data!$D71&lt;&gt;"",Scoring!$L$9)+IF(Data!$E71&lt;&gt;"",Scoring!$L$10)+IF(Data!$F71&lt;&gt;"",Scoring!$L$11)+IF(Data!$G71&lt;&gt;"",Scoring!$L$12)+IF(Data!$H71&lt;&gt;"",Scoring!$L$13)+IF(Data!$I71&lt;&gt;"",Scoring!$L$14)+IF(Data!$J71&lt;&gt;"",Scoring!$L$15)+IF(Data!$K71&lt;&gt;"",Scoring!$L$16)+IF(Data!$L71&lt;&gt;"",Scoring!$L$17)+IF(Data!$M71&lt;&gt;"",Scoring!$L$18)+IF(Data!$N71&lt;&gt;"",Scoring!$L$19)+IF(Data!$O71&lt;&gt;"",Scoring!$L$20)+IF(Data!$P71&lt;&gt;"",Scoring!$L$21)+IF(Data!$Q71&lt;&gt;"",Scoring!$L$22)+IF(Data!$R71&lt;&gt;"",Scoring!$L$23)+IF(Data!$S71&lt;&gt;"",Scoring!$L$24)+IF(Data!AJ71&lt;&gt;"",Scoring!$L$25)+IF(Data!$U71&lt;&gt;"",Scoring!$L$26)+IF(Data!$V71&lt;&gt;"",Scoring!$L$27)+IF(Data!$W71&lt;&gt;"",Scoring!$L$28)+IF(Data!$X71&lt;&gt;"",Scoring!$L$29)+IF(Data!$Y71&lt;&gt;"",Scoring!$L$30)+IF(Data!$Z71&lt;&gt;"",Scoring!$L$31)+IF(Data!$AA71&lt;&gt;"",Scoring!$L$32),"")</f>
        <v/>
      </c>
      <c r="AS71" s="105" t="str">
        <f>IF(AR71&lt;&gt;"",LOOKUP(AR71,Likelihoods!$A$7:$A$107,Likelihoods!J$7:J$107),"")</f>
        <v/>
      </c>
      <c r="AT71" s="108" t="str">
        <f>IF(AND(COUNTBLANK($B71:$E71)=3,COUNTBLANK($F71:$H71)=2,COUNTBLANK($I71:$J71)=1,COUNTBLANK($K71:$L71)=1,COUNTBLANK($M71:$N71)=1,COUNTBLANK($O71:$P71)=1,COUNTBLANK($Q71:$R71)=1,COUNTBLANK($S71:$T71)=1,COUNTBLANK($U71:$V71)=1,COUNTBLANK($W71:$AA71)=4),IF(Data!$B71&lt;&gt;"",Scoring!$M$7)+IF(Data!$C71&lt;&gt;"",Scoring!$M$8)+IF(Data!$D71&lt;&gt;"",Scoring!$M$9)+IF(Data!$E71&lt;&gt;"",Scoring!$M$10)+IF(Data!$F71&lt;&gt;"",Scoring!$M$11)+IF(Data!$G71&lt;&gt;"",Scoring!$M$12)+IF(Data!$H71&lt;&gt;"",Scoring!$M$13)+IF(Data!$I71&lt;&gt;"",Scoring!$M$14)+IF(Data!$J71&lt;&gt;"",Scoring!$M$15)+IF(Data!$K71&lt;&gt;"",Scoring!$M$16)+IF(Data!$L71&lt;&gt;"",Scoring!$M$17)+IF(Data!$M71&lt;&gt;"",Scoring!$M$18)+IF(Data!$N71&lt;&gt;"",Scoring!$M$19)+IF(Data!$O71&lt;&gt;"",Scoring!$M$20)+IF(Data!$P71&lt;&gt;"",Scoring!$M$21)+IF(Data!$Q71&lt;&gt;"",Scoring!$M$22)+IF(Data!$R71&lt;&gt;"",Scoring!$M$23)+IF(Data!$S71&lt;&gt;"",Scoring!$M$24)+IF(Data!T71&lt;&gt;"",Scoring!$M$25)+IF(Data!$U71&lt;&gt;"",Scoring!$M$26)+IF(Data!$V71&lt;&gt;"",Scoring!$M$27)+IF(Data!$W71&lt;&gt;"",Scoring!$M$28)+IF(Data!$X71&lt;&gt;"",Scoring!$M$29)+IF(Data!$Y71&lt;&gt;"",Scoring!$M$30)+IF(Data!$Z71&lt;&gt;"",Scoring!$M$31)+IF(Data!$AA71&lt;&gt;"",Scoring!$M$32),"")</f>
        <v/>
      </c>
      <c r="AU71" s="105" t="str">
        <f>IF(AT71&lt;&gt;"",LOOKUP(AT71,Likelihoods!$A$7:$A$107,Likelihoods!K$7:K$107),"")</f>
        <v/>
      </c>
      <c r="AV71" s="108" t="str">
        <f>IF(AND(COUNTBLANK($B71:$E71)=3,COUNTBLANK($F71:$H71)=2,COUNTBLANK($I71:$J71)=1,COUNTBLANK($K71:$L71)=1,COUNTBLANK($M71:$N71)=1,COUNTBLANK($O71:$P71)=1,COUNTBLANK($Q71:$R71)=1,COUNTBLANK($S71:$T71)=1,COUNTBLANK($U71:$V71)=1,COUNTBLANK($W71:$AA71)=4),IF(Data!$B71&lt;&gt;"",Scoring!$N$7)+IF(Data!$C71&lt;&gt;"",Scoring!$N$8)+IF(Data!$D71&lt;&gt;"",Scoring!$N$9)+IF(Data!$E71&lt;&gt;"",Scoring!$N$10)+IF(Data!$F71&lt;&gt;"",Scoring!$N$11)+IF(Data!$G71&lt;&gt;"",Scoring!$N$12)+IF(Data!$H71&lt;&gt;"",Scoring!$N$13)+IF(Data!$I71&lt;&gt;"",Scoring!$N$14)+IF(Data!$J71&lt;&gt;"",Scoring!$N$15)+IF(Data!$K71&lt;&gt;"",Scoring!$N$16)+IF(Data!$L71&lt;&gt;"",Scoring!$N$17)+IF(Data!$M71&lt;&gt;"",Scoring!$N$18)+IF(Data!$N71&lt;&gt;"",Scoring!$N$19)+IF(Data!$O71&lt;&gt;"",Scoring!$N$20)+IF(Data!$P71&lt;&gt;"",Scoring!$N$21)+IF(Data!$Q71&lt;&gt;"",Scoring!$N$22)+IF(Data!$R71&lt;&gt;"",Scoring!$N$23)+IF(Data!$S71&lt;&gt;"",Scoring!$N$24)+IF(Data!T71&lt;&gt;"",Scoring!$N$25)+IF(Data!$U71&lt;&gt;"",Scoring!$N$26)+IF(Data!$V71&lt;&gt;"",Scoring!$N$27)+IF(Data!$W71&lt;&gt;"",Scoring!$N$28)+IF(Data!$X71&lt;&gt;"",Scoring!$N$29)+IF(Data!$Y71&lt;&gt;"",Scoring!$N$30)+IF(Data!$Z71&lt;&gt;"",Scoring!$N$31)+IF(Data!$AA71&lt;&gt;"",Scoring!$N$32),"")</f>
        <v/>
      </c>
      <c r="AW71" s="106" t="str">
        <f>IF(AV71&lt;&gt;"",LOOKUP(AV71,Likelihoods!$A$7:$A$107,Likelihoods!L$7:L$107),"")</f>
        <v/>
      </c>
      <c r="AX71" s="104" t="str">
        <f>IF(AND(COUNTBLANK($B71:$E71)=3,COUNTBLANK($F71:$H71)=2,COUNTBLANK($I71:$J71)=1,COUNTBLANK($K71:$L71)=1,COUNTBLANK($M71:$N71)=1,COUNTBLANK($O71:$P71)=1,COUNTBLANK($Q71:$R71)=1,COUNTBLANK($S71:$T71)=1,COUNTBLANK($U71:$V71)=1,COUNTBLANK($W71:$AA71)=4),IF(Data!$B71&lt;&gt;"",Scoring!$O$7)+IF(Data!$C71&lt;&gt;"",Scoring!$O$8)+IF(Data!$D71&lt;&gt;"",Scoring!$O$9)+IF(Data!$E71&lt;&gt;"",Scoring!$O$10)+IF(Data!$F71&lt;&gt;"",Scoring!$O$11)+IF(Data!$G71&lt;&gt;"",Scoring!$O$12)+IF(Data!$H71&lt;&gt;"",Scoring!$O$13)+IF(Data!$I71&lt;&gt;"",Scoring!$O$14)+IF(Data!$J71&lt;&gt;"",Scoring!$O$15)+IF(Data!$K71&lt;&gt;"",Scoring!$O$16)+IF(Data!$L71&lt;&gt;"",Scoring!$O$17)+IF(Data!$M71&lt;&gt;"",Scoring!$O$18)+IF(Data!$N71&lt;&gt;"",Scoring!$O$19)+IF(Data!$O71&lt;&gt;"",Scoring!$O$20)+IF(Data!$P71&lt;&gt;"",Scoring!$O$21)+IF(Data!$Q71&lt;&gt;"",Scoring!$O$22)+IF(Data!$R71&lt;&gt;"",Scoring!$O$23)+IF(Data!$S71&lt;&gt;"",Scoring!$O$24)+IF(Data!T71&lt;&gt;"",Scoring!$O$25)+IF(Data!$U71&lt;&gt;"",Scoring!$O$26)+IF(Data!$V71&lt;&gt;"",Scoring!$O$27)+IF(Data!$W71&lt;&gt;"",Scoring!$O$28)+IF(Data!$X71&lt;&gt;"",Scoring!$O$29)+IF(Data!$Y71&lt;&gt;"",Scoring!$O$30)+IF(Data!$Z71&lt;&gt;"",Scoring!$O$31)+IF(Data!$AA71&lt;&gt;"",Scoring!$O$32),"")</f>
        <v/>
      </c>
      <c r="AY71" s="107" t="str">
        <f>IF(AX71&lt;&gt;"",LOOKUP(AX71,Likelihoods!$A$7:$A$107,Likelihoods!M$7:M$107),"")</f>
        <v/>
      </c>
      <c r="AZ71" s="108" t="str">
        <f>IF(AND(COUNTBLANK($B71:$E71)=3,COUNTBLANK($F71:$H71)=2,COUNTBLANK($I71:$J71)=1,COUNTBLANK($K71:$L71)=1,COUNTBLANK($M71:$N71)=1,COUNTBLANK($O71:$P71)=1,COUNTBLANK($Q71:$R71)=1,COUNTBLANK($S71:$T71)=1,COUNTBLANK($U71:$V71)=1,COUNTBLANK($W71:$AA71)=4),IF(Data!$B71&lt;&gt;"",Scoring!$P$7)+IF(Data!$C71&lt;&gt;"",Scoring!$P$8)+IF(Data!$D71&lt;&gt;"",Scoring!$P$9)+IF(Data!$E71&lt;&gt;"",Scoring!$P$10)+IF(Data!$F71&lt;&gt;"",Scoring!$P$11)+IF(Data!$G71&lt;&gt;"",Scoring!$P$12)+IF(Data!$H71&lt;&gt;"",Scoring!$P$13)+IF(Data!$I71&lt;&gt;"",Scoring!$P$14)+IF(Data!$J71&lt;&gt;"",Scoring!$P$15)+IF(Data!$K71&lt;&gt;"",Scoring!$P$16)+IF(Data!$L71&lt;&gt;"",Scoring!$P$17)+IF(Data!$M71&lt;&gt;"",Scoring!$P$18)+IF(Data!$N71&lt;&gt;"",Scoring!$P$19)+IF(Data!$O71&lt;&gt;"",Scoring!$P$20)+IF(Data!$P71&lt;&gt;"",Scoring!$P$21)+IF(Data!$Q71&lt;&gt;"",Scoring!$P$22)+IF(Data!$R71&lt;&gt;"",Scoring!$P$23)+IF(Data!$S71&lt;&gt;"",Scoring!$P$24)+IF(Data!T71&lt;&gt;"",Scoring!$P$25)+IF(Data!$U71&lt;&gt;"",Scoring!$P$26)+IF(Data!$V71&lt;&gt;"",Scoring!$P$27)+IF(Data!$W71&lt;&gt;"",Scoring!$P$28)+IF(Data!$X71&lt;&gt;"",Scoring!$P$29)+IF(Data!$Y71&lt;&gt;"",Scoring!$P$30)+IF(Data!$Z71&lt;&gt;"",Scoring!$P$31)+IF(Data!$AA71&lt;&gt;"",Scoring!$P$32),"")</f>
        <v/>
      </c>
      <c r="BA71" s="105" t="str">
        <f>IF(AZ71&lt;&gt;"",LOOKUP(AZ71,Likelihoods!$A$7:$A$107,Likelihoods!N$7:N$107),"")</f>
        <v/>
      </c>
      <c r="BB71" s="102" t="str">
        <f>IF(AND(COUNTBLANK($B71:$E71)=3,COUNTBLANK($F71:$H71)=2,COUNTBLANK($I71:$J71)=1,COUNTBLANK($K71:$L71)=1,COUNTBLANK($M71:$N71)=1,COUNTBLANK($O71:$P71)=1,COUNTBLANK($Q71:$R71)=1,COUNTBLANK($S71:$T71)=1,COUNTBLANK($U71:$V71)=1,COUNTBLANK($W71:$AA71)=4),IF(Data!$B71&lt;&gt;"",Scoring!$Q$7)+IF(Data!$C71&lt;&gt;"",Scoring!$Q$8)+IF(Data!$D71&lt;&gt;"",Scoring!$Q$9)+IF(Data!$E71&lt;&gt;"",Scoring!$Q$10)+IF(Data!$F71&lt;&gt;"",Scoring!$Q$11)+IF(Data!$G71&lt;&gt;"",Scoring!$Q$12)+IF(Data!$H71&lt;&gt;"",Scoring!$Q$13)+IF(Data!$I71&lt;&gt;"",Scoring!$Q$14)+IF(Data!$J71&lt;&gt;"",Scoring!$Q$15)+IF(Data!$K71&lt;&gt;"",Scoring!$Q$16)+IF(Data!$L71&lt;&gt;"",Scoring!$Q$17)+IF(Data!$M71&lt;&gt;"",Scoring!$Q$18)+IF(Data!$N71&lt;&gt;"",Scoring!$Q$19)+IF(Data!$O71&lt;&gt;"",Scoring!$Q$20)+IF(Data!$P71&lt;&gt;"",Scoring!$Q$21)+IF(Data!$Q71&lt;&gt;"",Scoring!$Q$22)+IF(Data!$R71&lt;&gt;"",Scoring!$Q$23)+IF(Data!$S71&lt;&gt;"",Scoring!$Q$24)+IF(Data!T71&lt;&gt;"",Scoring!$Q$25)+IF(Data!$U71&lt;&gt;"",Scoring!$Q$26)+IF(Data!$V71&lt;&gt;"",Scoring!$Q$27)+IF(Data!$W71&lt;&gt;"",Scoring!$Q$28)+IF(Data!$X71&lt;&gt;"",Scoring!$Q$29)+IF(Data!$Y71&lt;&gt;"",Scoring!$Q$30)+IF(Data!$Z71&lt;&gt;"",Scoring!$Q$31)+IF(Data!$AA71&lt;&gt;"",Scoring!$Q$32),"")</f>
        <v/>
      </c>
      <c r="BC71" s="107" t="str">
        <f>IF(BB71&lt;&gt;"",LOOKUP(BB71,Likelihoods!$A$7:$A$107,Likelihoods!O$7:O$107),"")</f>
        <v/>
      </c>
      <c r="BD71" s="104" t="str">
        <f>IF(AND(COUNTBLANK($B71:$E71)=3,COUNTBLANK($F71:$H71)=2,COUNTBLANK($I71:$J71)=1,COUNTBLANK($K71:$L71)=1,COUNTBLANK($M71:$N71)=1,COUNTBLANK($O71:$P71)=1,COUNTBLANK($Q71:$R71)=1,COUNTBLANK($S71:$T71)=1,COUNTBLANK($U71:$V71)=1,COUNTBLANK($W71:$AA71)=4),IF(Data!$B71&lt;&gt;"",Scoring!$R$7)+IF(Data!$C71&lt;&gt;"",Scoring!$R$8)+IF(Data!$D71&lt;&gt;"",Scoring!$R$9)+IF(Data!$E71&lt;&gt;"",Scoring!$R$10)+IF(Data!$F71&lt;&gt;"",Scoring!$R$11)+IF(Data!$G71&lt;&gt;"",Scoring!$R$12)+IF(Data!$H71&lt;&gt;"",Scoring!$R$13)+IF(Data!$I71&lt;&gt;"",Scoring!$R$14)+IF(Data!$J71&lt;&gt;"",Scoring!$R$15)+IF(Data!$K71&lt;&gt;"",Scoring!$R$16)+IF(Data!$L71&lt;&gt;"",Scoring!$R$17)+IF(Data!$M71&lt;&gt;"",Scoring!$R$18)+IF(Data!$N71&lt;&gt;"",Scoring!$R$19)+IF(Data!$O71&lt;&gt;"",Scoring!$R$20)+IF(Data!$P71&lt;&gt;"",Scoring!$R$21)+IF(Data!$Q71&lt;&gt;"",Scoring!$R$22)+IF(Data!$R71&lt;&gt;"",Scoring!$R$23)+IF(Data!$S71&lt;&gt;"",Scoring!$R$24)+IF(Data!T71&lt;&gt;"",Scoring!$R$25)+IF(Data!$U71&lt;&gt;"",Scoring!$R$26)+IF(Data!$V71&lt;&gt;"",Scoring!$R$27)+IF(Data!$W71&lt;&gt;"",Scoring!$R$28)+IF(Data!$X71&lt;&gt;"",Scoring!$R$29)+IF(Data!$Y71&lt;&gt;"",Scoring!$R$30)+IF(Data!$Z71&lt;&gt;"",Scoring!$R$31)+IF(Data!$AA71&lt;&gt;"",Scoring!$R$32),"")</f>
        <v/>
      </c>
      <c r="BE71" s="105" t="str">
        <f>IF(BD71&lt;&gt;"",LOOKUP(BD71,Likelihoods!$A$7:$A$107,Likelihoods!P$7:P$107),"")</f>
        <v/>
      </c>
      <c r="BF71" s="102" t="str">
        <f>IF(AND(COUNTBLANK($B71:$E71)=3,COUNTBLANK($F71:$H71)=2,COUNTBLANK($I71:$J71)=1,COUNTBLANK($K71:$L71)=1,COUNTBLANK($M71:$N71)=1,COUNTBLANK($O71:$P71)=1,COUNTBLANK($Q71:$R71)=1,COUNTBLANK($S71:$T71)=1,COUNTBLANK($U71:$V71)=1,COUNTBLANK($W71:$AA71)=4),IF(Data!$B71&lt;&gt;"",Scoring!$S$7)+IF(Data!$C71&lt;&gt;"",Scoring!$S$8)+IF(Data!$D71&lt;&gt;"",Scoring!$S$9)+IF(Data!$E71&lt;&gt;"",Scoring!$S$10)+IF(Data!$F71&lt;&gt;"",Scoring!$S$11)+IF(Data!$G71&lt;&gt;"",Scoring!$S$12)+IF(Data!$H71&lt;&gt;"",Scoring!$S$13)+IF(Data!$I71&lt;&gt;"",Scoring!$S$14)+IF(Data!$J71&lt;&gt;"",Scoring!$S$15)+IF(Data!$K71&lt;&gt;"",Scoring!$S$16)+IF(Data!$L71&lt;&gt;"",Scoring!$S$17)+IF(Data!$M71&lt;&gt;"",Scoring!$S$18)+IF(Data!$N71&lt;&gt;"",Scoring!$S$19)+IF(Data!$O71&lt;&gt;"",Scoring!$S$20)+IF(Data!$P71&lt;&gt;"",Scoring!$S$21)+IF(Data!$Q71&lt;&gt;"",Scoring!$S$22)+IF(Data!$R71&lt;&gt;"",Scoring!$S$23)+IF(Data!$S71&lt;&gt;"",Scoring!$S$24)+IF(Data!T71&lt;&gt;"",Scoring!$S$25)+IF(Data!$U71&lt;&gt;"",Scoring!$S$26)+IF(Data!$V71&lt;&gt;"",Scoring!$S$27)+IF(Data!$W71&lt;&gt;"",Scoring!$S$28)+IF(Data!$X71&lt;&gt;"",Scoring!$S$29)+IF(Data!$Y71&lt;&gt;"",Scoring!$S$30)+IF(Data!$Z71&lt;&gt;"",Scoring!$S$31)+IF(Data!$AA71&lt;&gt;"",Scoring!$S$32),"")</f>
        <v/>
      </c>
      <c r="BG71" s="107" t="str">
        <f>IF(BF71&lt;&gt;"",LOOKUP(BF71,Likelihoods!$A$7:$A$107,Likelihoods!Q$7:Q$107),"")</f>
        <v/>
      </c>
      <c r="BH71" s="108" t="str">
        <f>IF(AND(COUNTBLANK($B71:$E71)=3,COUNTBLANK($F71:$H71)=2,COUNTBLANK($I71:$J71)=1,COUNTBLANK($K71:$L71)=1,COUNTBLANK($M71:$N71)=1,COUNTBLANK($O71:$P71)=1,COUNTBLANK($Q71:$R71)=1,COUNTBLANK($S71:$T71)=1,COUNTBLANK($U71:$V71)=1,COUNTBLANK($W71:$AA71)=4),IF(Data!$B71&lt;&gt;"",Scoring!$T$7)+IF(Data!$C71&lt;&gt;"",Scoring!$T$8)+IF(Data!$D71&lt;&gt;"",Scoring!$T$9)+IF(Data!$E71&lt;&gt;"",Scoring!$T$10)+IF(Data!$F71&lt;&gt;"",Scoring!$T$11)+IF(Data!$G71&lt;&gt;"",Scoring!$T$12)+IF(Data!$H71&lt;&gt;"",Scoring!$T$13)+IF(Data!$I71&lt;&gt;"",Scoring!$T$14)+IF(Data!$J71&lt;&gt;"",Scoring!$T$15)+IF(Data!$K71&lt;&gt;"",Scoring!$T$16)+IF(Data!$L71&lt;&gt;"",Scoring!$T$17)+IF(Data!$M71&lt;&gt;"",Scoring!$T$18)+IF(Data!$N71&lt;&gt;"",Scoring!$T$19)+IF(Data!$O71&lt;&gt;"",Scoring!$T$20)+IF(Data!$P71&lt;&gt;"",Scoring!$T$21)+IF(Data!$Q71&lt;&gt;"",Scoring!$T$22)+IF(Data!$R71&lt;&gt;"",Scoring!$T$23)+IF(Data!$S71&lt;&gt;"",Scoring!$T$24)+IF(Data!T71&lt;&gt;"",Scoring!$T$25)+IF(Data!$U71&lt;&gt;"",Scoring!$T$26)+IF(Data!$V71&lt;&gt;"",Scoring!$T$27)+IF(Data!$W71&lt;&gt;"",Scoring!$T$28)+IF(Data!$X71&lt;&gt;"",Scoring!$T$29)+IF(Data!$Y71&lt;&gt;"",Scoring!$T$30)+IF(Data!$Z71&lt;&gt;"",Scoring!$T$31)+IF(Data!$AA71&lt;&gt;"",Scoring!$T$32),"")</f>
        <v/>
      </c>
      <c r="BI71" s="105" t="str">
        <f>IF(BH71&lt;&gt;"",LOOKUP(BH71,Likelihoods!$A$7:$A$107,Likelihoods!R$7:R$107),"")</f>
        <v/>
      </c>
      <c r="BJ71" s="108" t="str">
        <f>IF(AND(COUNTBLANK($B71:$E71)=3,COUNTBLANK($F71:$H71)=2,COUNTBLANK($I71:$J71)=1,COUNTBLANK($K71:$L71)=1,COUNTBLANK($M71:$N71)=1,COUNTBLANK($O71:$P71)=1,COUNTBLANK($Q71:$R71)=1,COUNTBLANK($S71:$T71)=1,COUNTBLANK($U71:$V71)=1,COUNTBLANK($W71:$AA71)=4),IF(Data!$B71&lt;&gt;"",Scoring!$U$7)+IF(Data!$C71&lt;&gt;"",Scoring!$U$8)+IF(Data!$D71&lt;&gt;"",Scoring!$U$9)+IF(Data!$E71&lt;&gt;"",Scoring!$U$10)+IF(Data!$F71&lt;&gt;"",Scoring!$U$11)+IF(Data!$G71&lt;&gt;"",Scoring!$U$12)+IF(Data!$H71&lt;&gt;"",Scoring!$U$13)+IF(Data!$I71&lt;&gt;"",Scoring!$U$14)+IF(Data!$J71&lt;&gt;"",Scoring!$U$15)+IF(Data!$K71&lt;&gt;"",Scoring!$U$16)+IF(Data!$L71&lt;&gt;"",Scoring!$U$17)+IF(Data!$M71&lt;&gt;"",Scoring!$U$18)+IF(Data!$N71&lt;&gt;"",Scoring!$U$19)+IF(Data!$O71&lt;&gt;"",Scoring!$U$20)+IF(Data!$P71&lt;&gt;"",Scoring!$U$21)+IF(Data!$Q71&lt;&gt;"",Scoring!$U$22)+IF(Data!$R71&lt;&gt;"",Scoring!$U$23)+IF(Data!$S71&lt;&gt;"",Scoring!$U$24)+IF(Data!T71&lt;&gt;"",Scoring!$U$25)+IF(Data!$U71&lt;&gt;"",Scoring!$U$26)+IF(Data!$V71&lt;&gt;"",Scoring!$U$27)+IF(Data!$W71&lt;&gt;"",Scoring!$U$28)+IF(Data!$X71&lt;&gt;"",Scoring!$U$29)+IF(Data!$Y71&lt;&gt;"",Scoring!$U$30)+IF(Data!$Z71&lt;&gt;"",Scoring!$U$31)+IF(Data!$AA71&lt;&gt;"",Scoring!$U$32),"")</f>
        <v/>
      </c>
      <c r="BK71" s="106" t="str">
        <f>IF(BJ71&lt;&gt;"",LOOKUP(BJ71,Likelihoods!$A$7:$A$107,Likelihoods!S$7:S$107),"")</f>
        <v/>
      </c>
      <c r="BL71" s="8"/>
      <c r="BM71" s="8"/>
      <c r="BN71" s="8"/>
      <c r="BO71" s="8"/>
      <c r="BP71" s="8"/>
      <c r="BQ71" s="8"/>
      <c r="BR71" s="8"/>
      <c r="BS71" s="8"/>
      <c r="BT71" s="8"/>
      <c r="BU71" s="8"/>
      <c r="BV71" s="8"/>
      <c r="BW71" s="8"/>
      <c r="BX71" s="8"/>
      <c r="BY71" s="8"/>
    </row>
    <row r="72" spans="1:77" ht="14.25" x14ac:dyDescent="0.2">
      <c r="A72" s="68"/>
      <c r="B72" s="101"/>
      <c r="C72" s="102"/>
      <c r="D72" s="102"/>
      <c r="E72" s="102"/>
      <c r="F72" s="101"/>
      <c r="G72" s="102"/>
      <c r="H72" s="103"/>
      <c r="I72" s="102"/>
      <c r="J72" s="102"/>
      <c r="K72" s="101"/>
      <c r="L72" s="103"/>
      <c r="M72" s="102"/>
      <c r="N72" s="103"/>
      <c r="O72" s="101"/>
      <c r="P72" s="103"/>
      <c r="Q72" s="102"/>
      <c r="R72" s="102"/>
      <c r="S72" s="101"/>
      <c r="T72" s="103"/>
      <c r="U72" s="101"/>
      <c r="V72" s="103"/>
      <c r="W72" s="102"/>
      <c r="X72" s="102"/>
      <c r="Y72" s="102"/>
      <c r="Z72" s="102"/>
      <c r="AA72" s="102"/>
      <c r="AB72" s="104" t="str">
        <f>IF(AND(COUNTBLANK($B72:$E72)=3,COUNTBLANK($F72:$H72)=2,COUNTBLANK($I72:$J72)=1,COUNTBLANK($K72:$L72)=1,COUNTBLANK($M72:$N72)=1,COUNTBLANK($O72:$P72)=1,COUNTBLANK($Q72:$R72)=1,COUNTBLANK($S72:$T72)=1,COUNTBLANK($U72:$V72)=1,COUNTBLANK($W72:$AA72)=4),IF(Data!$B72&lt;&gt;"",Scoring!$D$7)+IF(Data!$C72&lt;&gt;"",Scoring!$D$8)+IF(Data!$D72&lt;&gt;"",Scoring!$D$9)+IF(Data!$E72&lt;&gt;"",Scoring!$D$10)+IF(Data!$F72&lt;&gt;"",Scoring!$D$11)+IF(Data!$G72&lt;&gt;"",Scoring!$D$12)+IF(Data!$H72&lt;&gt;"",Scoring!$D$13)+IF(Data!$I72&lt;&gt;"",Scoring!$D$14)+IF(Data!$J72&lt;&gt;"",Scoring!$D$15)+IF(Data!$K72&lt;&gt;"",Scoring!$D$16)+IF(Data!$L72&lt;&gt;"",Scoring!$D$17)+IF(Data!$M72&lt;&gt;"",Scoring!$D$18)+IF(Data!$N72&lt;&gt;"",Scoring!$D$19)+IF(Data!$O72&lt;&gt;"",Scoring!$D$20)+IF(Data!$P72&lt;&gt;"",Scoring!$D$21)+IF(Data!$Q72&lt;&gt;"",Scoring!$D$22)+IF(Data!$R72&lt;&gt;"",Scoring!$D$23)+IF(Data!$S72&lt;&gt;"",Scoring!$D$24)+IF(Data!T72&lt;&gt;"",Scoring!$D$25)+IF(Data!$U72&lt;&gt;"",Scoring!$D$26)+IF(Data!$V72&lt;&gt;"",Scoring!$D$27)+IF(Data!$W72&lt;&gt;"",Scoring!$D$28)+IF(Data!$X72&lt;&gt;"",Scoring!$D$29)+IF(Data!$Y72&lt;&gt;"",Scoring!$D$30)+IF(Data!$Z72&lt;&gt;"",Scoring!$D$31)+IF(Data!$AA72&lt;&gt;"",Scoring!$D$32),"")</f>
        <v/>
      </c>
      <c r="AC72" s="105" t="str">
        <f>IF(AB72&lt;&gt;"",LOOKUP(AB72,Likelihoods!$A$7:$A$107,Likelihoods!B$7:B$107),"")</f>
        <v/>
      </c>
      <c r="AD72" s="264" t="str">
        <f>IF(AND(COUNTBLANK($B72:$E72)=3,COUNTBLANK($F72:$H72)=2,COUNTBLANK($I72:$J72)=1,COUNTBLANK($K72:$L72)=1,COUNTBLANK($M72:$N72)=1,COUNTBLANK($O72:$P72)=1,COUNTBLANK($Q72:$R72)=1,COUNTBLANK($S72:$T72)=1,COUNTBLANK($U72:$V72)=1,COUNTBLANK($W72:$AA72)=4),IF(Data!$B72&lt;&gt;"",Scoring!$E$7)+IF(Data!$C72&lt;&gt;"",Scoring!$E$8)+IF(Data!$D72&lt;&gt;"",Scoring!$E$9)+IF(Data!$E72&lt;&gt;"",Scoring!$E$10)+IF(Data!$F72&lt;&gt;"",Scoring!$E$11)+IF(Data!$G72&lt;&gt;"",Scoring!$E$12)+IF(Data!$H72&lt;&gt;"",Scoring!$E$13)+IF(Data!$I72&lt;&gt;"",Scoring!$E$14)+IF(Data!$J72&lt;&gt;"",Scoring!$E$15)+IF(Data!$K72&lt;&gt;"",Scoring!$E$16)+IF(Data!$L72&lt;&gt;"",Scoring!$E$17)+IF(Data!$M72&lt;&gt;"",Scoring!$E$18)+IF(Data!$N72&lt;&gt;"",Scoring!$E$19)+IF(Data!$O72&lt;&gt;"",Scoring!$E$20)+IF(Data!$P72&lt;&gt;"",Scoring!$E$21)+IF(Data!$Q72&lt;&gt;"",Scoring!$E$22)+IF(Data!$R72&lt;&gt;"",Scoring!$E$23)+IF(Data!$S72&lt;&gt;"",Scoring!$E$24)+IF(Data!V72&lt;&gt;"",Scoring!$E$25)+IF(Data!$U72&lt;&gt;"",Scoring!$E$26)+IF(Data!$V72&lt;&gt;"",Scoring!$E$27)+IF(Data!$W72&lt;&gt;"",Scoring!$E$28)+IF(Data!$X72&lt;&gt;"",Scoring!$E$29)+IF(Data!$Y72&lt;&gt;"",Scoring!$E$30)+IF(Data!$Z72&lt;&gt;"",Scoring!$E$31)+IF(Data!$AA72&lt;&gt;"",Scoring!$E$32),"")</f>
        <v/>
      </c>
      <c r="AE72" s="107" t="str">
        <f>IF(AD72&lt;&gt;"",LOOKUP(AD72,Likelihoods!$A$7:$A$107,Likelihoods!C$7:C$107),"")</f>
        <v/>
      </c>
      <c r="AF72" s="108" t="str">
        <f>IF(AND(COUNTBLANK($B72:$E72)=3,COUNTBLANK($F72:$H72)=2,COUNTBLANK($I72:$J72)=1,COUNTBLANK($K72:$L72)=1,COUNTBLANK($M72:$N72)=1,COUNTBLANK($O72:$P72)=1,COUNTBLANK($Q72:$R72)=1,COUNTBLANK($S72:$T72)=1,COUNTBLANK($U72:$V72)=1,COUNTBLANK($W72:$AA72)=4),IF(Data!$B72&lt;&gt;"",Scoring!$F$7)+IF(Data!$C72&lt;&gt;"",Scoring!$F$8)+IF(Data!$D72&lt;&gt;"",Scoring!$F$9)+IF(Data!$E72&lt;&gt;"",Scoring!$F$10)+IF(Data!$F72&lt;&gt;"",Scoring!$F$11)+IF(Data!$G72&lt;&gt;"",Scoring!$F$12)+IF(Data!$H72&lt;&gt;"",Scoring!$F$13)+IF(Data!$I72&lt;&gt;"",Scoring!$F$14)+IF(Data!$J72&lt;&gt;"",Scoring!$F$15)+IF(Data!$K72&lt;&gt;"",Scoring!$F$16)+IF(Data!$L72&lt;&gt;"",Scoring!$F$17)+IF(Data!$M72&lt;&gt;"",Scoring!$F$18)+IF(Data!$N72&lt;&gt;"",Scoring!$F$19)+IF(Data!$O72&lt;&gt;"",Scoring!$F$20)+IF(Data!$P72&lt;&gt;"",Scoring!$F$21)+IF(Data!$Q72&lt;&gt;"",Scoring!$F$22)+IF(Data!$R72&lt;&gt;"",Scoring!$F$23)+IF(Data!$S72&lt;&gt;"",Scoring!$F$24)+IF(Data!T72&lt;&gt;"",Scoring!$F$25)+IF(Data!$U72&lt;&gt;"",Scoring!$F$26)+IF(Data!$V72&lt;&gt;"",Scoring!$F$27)+IF(Data!$W72&lt;&gt;"",Scoring!$F$28)+IF(Data!$X72&lt;&gt;"",Scoring!$F$29)+IF(Data!$Y72&lt;&gt;"",Scoring!$F$30)+IF(Data!$Z72&lt;&gt;"",Scoring!$F$31)+IF(Data!$AA72&lt;&gt;"",Scoring!$F$32),"")</f>
        <v/>
      </c>
      <c r="AG72" s="105" t="str">
        <f>IF(AF72&lt;&gt;"",LOOKUP(AF72,Likelihoods!$A$7:$A$107,Likelihoods!D$7:D$107),"")</f>
        <v/>
      </c>
      <c r="AH72" s="108" t="str">
        <f>IF(AND(COUNTBLANK($B72:$E72)=3,COUNTBLANK($F72:$H72)=2,COUNTBLANK($I72:$J72)=1,COUNTBLANK($K72:$L72)=1,COUNTBLANK($M72:$N72)=1,COUNTBLANK($O72:$P72)=1,COUNTBLANK($Q72:$R72)=1,COUNTBLANK($S72:$T72)=1,COUNTBLANK($U72:$V72)=1,COUNTBLANK($W72:$AA72)=4),IF(Data!$B72&lt;&gt;"",Scoring!$G$7)+IF(Data!$C72&lt;&gt;"",Scoring!$G$8)+IF(Data!$D72&lt;&gt;"",Scoring!$G$9)+IF(Data!$E72&lt;&gt;"",Scoring!$G$10)+IF(Data!$F72&lt;&gt;"",Scoring!$G$11)+IF(Data!$G72&lt;&gt;"",Scoring!$G$12)+IF(Data!$H72&lt;&gt;"",Scoring!$G$13)+IF(Data!$I72&lt;&gt;"",Scoring!$G$14)+IF(Data!$J72&lt;&gt;"",Scoring!$G$15)+IF(Data!$K72&lt;&gt;"",Scoring!$G$16)+IF(Data!$L72&lt;&gt;"",Scoring!$G$17)+IF(Data!$M72&lt;&gt;"",Scoring!$G$18)+IF(Data!$N72&lt;&gt;"",Scoring!$G$19)+IF(Data!$O72&lt;&gt;"",Scoring!$G$20)+IF(Data!$P72&lt;&gt;"",Scoring!$G$21)+IF(Data!$Q72&lt;&gt;"",Scoring!$G$22)+IF(Data!$R72&lt;&gt;"",Scoring!$G$23)+IF(Data!$S72&lt;&gt;"",Scoring!$G$24)+IF(Data!T72&lt;&gt;"",Scoring!$G$25)+IF(Data!$U72&lt;&gt;"",Scoring!$G$26)+IF(Data!$V72&lt;&gt;"",Scoring!$G$27)+IF(Data!$W72&lt;&gt;"",Scoring!$G$28)+IF(Data!$X72&lt;&gt;"",Scoring!$G$29)+IF(Data!$Y72&lt;&gt;"",Scoring!$G$30)+IF(Data!$Z72&lt;&gt;"",Scoring!$G$31)+IF(Data!$AA72&lt;&gt;"",Scoring!$G$32),"")</f>
        <v/>
      </c>
      <c r="AI72" s="106" t="str">
        <f>IF(AH72&lt;&gt;"",LOOKUP(AH72,Likelihoods!$A$7:$A$107,Likelihoods!E$7:E$107),"")</f>
        <v/>
      </c>
      <c r="AJ72" s="104" t="str">
        <f>IF(AND(COUNTBLANK($B72:$E72)=3,COUNTBLANK($F72:$H72)=2,COUNTBLANK($I72:$J72)=1,COUNTBLANK($K72:$L72)=1,COUNTBLANK($M72:$N72)=1,COUNTBLANK($O72:$P72)=1,COUNTBLANK($Q72:$R72)=1,COUNTBLANK($S72:$T72)=1,COUNTBLANK($U72:$V72)=1,COUNTBLANK($W72:$AA72)=4),IF(Data!$B72&lt;&gt;"",Scoring!$H$7)+IF(Data!$C72&lt;&gt;"",Scoring!$H$8)+IF(Data!$D72&lt;&gt;"",Scoring!$H$9)+IF(Data!$E72&lt;&gt;"",Scoring!$H$10)+IF(Data!$F72&lt;&gt;"",Scoring!$H$11)+IF(Data!$G72&lt;&gt;"",Scoring!$H$12)+IF(Data!$H72&lt;&gt;"",Scoring!$H$13)+IF(Data!$I72&lt;&gt;"",Scoring!$H$14)+IF(Data!$J72&lt;&gt;"",Scoring!$H$15)+IF(Data!$K72&lt;&gt;"",Scoring!$H$16)+IF(Data!$L72&lt;&gt;"",Scoring!$H$17)+IF(Data!$M72&lt;&gt;"",Scoring!$H$18)+IF(Data!$N72&lt;&gt;"",Scoring!$H$19)+IF(Data!$O72&lt;&gt;"",Scoring!$H$20)+IF(Data!$P72&lt;&gt;"",Scoring!$H$21)+IF(Data!$Q72&lt;&gt;"",Scoring!$H$22)+IF(Data!$R72&lt;&gt;"",Scoring!$H$23)+IF(Data!$S72&lt;&gt;"",Scoring!$H$24)+IF(Data!T72&lt;&gt;"",Scoring!$H$25)+IF(Data!$U72&lt;&gt;"",Scoring!$H$26)+IF(Data!$V72&lt;&gt;"",Scoring!$H$27)+IF(Data!$W72&lt;&gt;"",Scoring!$H$28)+IF(Data!$X72&lt;&gt;"",Scoring!$H$29)+IF(Data!$Y72&lt;&gt;"",Scoring!$H$30)+IF(Data!$Z72&lt;&gt;"",Scoring!$H$31)+IF(Data!$AA72&lt;&gt;"",Scoring!$H$32),"")</f>
        <v/>
      </c>
      <c r="AK72" s="105" t="str">
        <f>IF(AJ72&lt;&gt;"",LOOKUP(AJ72,Likelihoods!$A$7:$A$107,Likelihoods!F$7:F$107),"")</f>
        <v/>
      </c>
      <c r="AL72" s="102" t="str">
        <f>IF(AND(COUNTBLANK($B72:$E72)=3,COUNTBLANK($F72:$H72)=2,COUNTBLANK($I72:$J72)=1,COUNTBLANK($K72:$L72)=1,COUNTBLANK($M72:$N72)=1,COUNTBLANK($O72:$P72)=1,COUNTBLANK($Q72:$R72)=1,COUNTBLANK($S72:$T72)=1,COUNTBLANK($U72:$V72)=1,COUNTBLANK($W72:$AA72)=4),IF(Data!$B72&lt;&gt;"",Scoring!$I$7)+IF(Data!$C72&lt;&gt;"",Scoring!$I$8)+IF(Data!$D72&lt;&gt;"",Scoring!$I$9)+IF(Data!$E72&lt;&gt;"",Scoring!$I$10)+IF(Data!$F72&lt;&gt;"",Scoring!$I$11)+IF(Data!$G72&lt;&gt;"",Scoring!$I$12)+IF(Data!$H72&lt;&gt;"",Scoring!$I$13)+IF(Data!$I72&lt;&gt;"",Scoring!$I$14)+IF(Data!$J72&lt;&gt;"",Scoring!$I$15)+IF(Data!$K72&lt;&gt;"",Scoring!$I$16)+IF(Data!$L72&lt;&gt;"",Scoring!$I$17)+IF(Data!$M72&lt;&gt;"",Scoring!$I$18)+IF(Data!$N72&lt;&gt;"",Scoring!$I$19)+IF(Data!$O72&lt;&gt;"",Scoring!$I$20)+IF(Data!$P72&lt;&gt;"",Scoring!$I$21)+IF(Data!$Q72&lt;&gt;"",Scoring!$I$22)+IF(Data!$R72&lt;&gt;"",Scoring!$I$23)+IF(Data!$S72&lt;&gt;"",Scoring!$I$24)+IF(Data!T72&lt;&gt;"",Scoring!$I$25)+IF(Data!$U72&lt;&gt;"",Scoring!$I$26)+IF(Data!$V72&lt;&gt;"",Scoring!$I$27)+IF(Data!$W72&lt;&gt;"",Scoring!$I$28)+IF(Data!$X72&lt;&gt;"",Scoring!$I$29)+IF(Data!$Y72&lt;&gt;"",Scoring!$I$30)+IF(Data!$Z72&lt;&gt;"",Scoring!$I$31)+IF(Data!$AA72&lt;&gt;"",Scoring!$I$32),"")</f>
        <v/>
      </c>
      <c r="AM72" s="107" t="str">
        <f>IF(AL72&lt;&gt;"",LOOKUP(AL72,Likelihoods!$A$7:$A$107,Likelihoods!G$7:G$107),"")</f>
        <v/>
      </c>
      <c r="AN72" s="281" t="str">
        <f>IF(AND(COUNTBLANK($B72:$E72)=3,COUNTBLANK($F72:$H72)=2,COUNTBLANK($I72:$J72)=1,COUNTBLANK($K72:$L72)=1,COUNTBLANK($M72:$N72)=1,COUNTBLANK($O72:$P72)=1,COUNTBLANK($Q72:$R72)=1,COUNTBLANK($S72:$T72)=1,COUNTBLANK($U72:$V72)=1,COUNTBLANK($W72:$AA72)=4),IF(Data!$B72&lt;&gt;"",Scoring!$J$7)+IF(Data!$C72&lt;&gt;"",Scoring!$J$8)+IF(Data!$D72&lt;&gt;"",Scoring!$J$9)+IF(Data!$E72&lt;&gt;"",Scoring!$J$10)+IF(Data!$F72&lt;&gt;"",Scoring!$J$11)+IF(Data!$G72&lt;&gt;"",Scoring!$J$12)+IF(Data!$H72&lt;&gt;"",Scoring!$J$13)+IF(Data!$I72&lt;&gt;"",Scoring!$J$14)+IF(Data!$J72&lt;&gt;"",Scoring!$J$15)+IF(Data!$K72&lt;&gt;"",Scoring!$J$16)+IF(Data!$L72&lt;&gt;"",Scoring!$J$17)+IF(Data!$M72&lt;&gt;"",Scoring!$J$18)+IF(Data!$N72&lt;&gt;"",Scoring!$J$19)+IF(Data!$O72&lt;&gt;"",Scoring!$J$20)+IF(Data!$P72&lt;&gt;"",Scoring!$J$21)+IF(Data!$Q72&lt;&gt;"",Scoring!$J$22)+IF(Data!$R72&lt;&gt;"",Scoring!$J$23)+IF(Data!$S72&lt;&gt;"",Scoring!$J$24)+IF(Data!AF72&lt;&gt;"",Scoring!$J$25)+IF(Data!$U72&lt;&gt;"",Scoring!$J$26)+IF(Data!$V72&lt;&gt;"",Scoring!$J$27)+IF(Data!$W72&lt;&gt;"",Scoring!$J$28)+IF(Data!$X72&lt;&gt;"",Scoring!$J$29)+IF(Data!$Y72&lt;&gt;"",Scoring!$J$30)+IF(Data!$Z72&lt;&gt;"",Scoring!$J$31)+IF(Data!$AA72&lt;&gt;"",Scoring!$J$32),"")</f>
        <v/>
      </c>
      <c r="AO72" s="276" t="str">
        <f>IF(AN72&lt;&gt;"",LOOKUP(AN72,Likelihoods!$A$7:$A$107,Likelihoods!H$7:H$107),"")</f>
        <v/>
      </c>
      <c r="AP72" s="264" t="str">
        <f>IF(AND(COUNTBLANK($B72:$E72)=3,COUNTBLANK($F72:$H72)=2,COUNTBLANK($I72:$J72)=1,COUNTBLANK($K72:$L72)=1,COUNTBLANK($M72:$N72)=1,COUNTBLANK($O72:$P72)=1,COUNTBLANK($Q72:$R72)=1,COUNTBLANK($S72:$T72)=1,COUNTBLANK($U72:$V72)=1,COUNTBLANK($W72:$AA72)=4),IF(Data!$B72&lt;&gt;"",Scoring!$K$7)+IF(Data!$C72&lt;&gt;"",Scoring!$K$8)+IF(Data!$D72&lt;&gt;"",Scoring!$K$9)+IF(Data!$E72&lt;&gt;"",Scoring!$K$10)+IF(Data!$F72&lt;&gt;"",Scoring!$K$11)+IF(Data!$G72&lt;&gt;"",Scoring!$K$12)+IF(Data!$H72&lt;&gt;"",Scoring!$K$13)+IF(Data!$I72&lt;&gt;"",Scoring!$K$14)+IF(Data!$J72&lt;&gt;"",Scoring!$K$15)+IF(Data!$K72&lt;&gt;"",Scoring!$K$16)+IF(Data!$L72&lt;&gt;"",Scoring!$K$17)+IF(Data!$M72&lt;&gt;"",Scoring!$K$18)+IF(Data!$N72&lt;&gt;"",Scoring!$K$19)+IF(Data!$O72&lt;&gt;"",Scoring!$K$20)+IF(Data!$P72&lt;&gt;"",Scoring!$K$21)+IF(Data!$Q72&lt;&gt;"",Scoring!$K$22)+IF(Data!$R72&lt;&gt;"",Scoring!$K$23)+IF(Data!$S72&lt;&gt;"",Scoring!$K$24)+IF(Data!AH72&lt;&gt;"",Scoring!$K$25)+IF(Data!$U72&lt;&gt;"",Scoring!$K$26)+IF(Data!$V72&lt;&gt;"",Scoring!$K$27)+IF(Data!$W72&lt;&gt;"",Scoring!$K$28)+IF(Data!$X72&lt;&gt;"",Scoring!$K$29)+IF(Data!$Y72&lt;&gt;"",Scoring!$K$30)+IF(Data!$Z72&lt;&gt;"",Scoring!$K$31)+IF(Data!$AA72&lt;&gt;"",Scoring!$K$32),"")</f>
        <v/>
      </c>
      <c r="AQ72" s="107" t="str">
        <f>IF(AP72&lt;&gt;"",LOOKUP(AP72,Likelihoods!$A$7:$A$107,Likelihoods!I$7:I$107),"")</f>
        <v/>
      </c>
      <c r="AR72" s="281" t="str">
        <f>IF(AND(COUNTBLANK($B72:$E72)=3,COUNTBLANK($F72:$H72)=2,COUNTBLANK($I72:$J72)=1,COUNTBLANK($K72:$L72)=1,COUNTBLANK($M72:$N72)=1,COUNTBLANK($O72:$P72)=1,COUNTBLANK($Q72:$R72)=1,COUNTBLANK($S72:$T72)=1,COUNTBLANK($U72:$V72)=1,COUNTBLANK($W72:$AA72)=4),IF(Data!$B72&lt;&gt;"",Scoring!$L$7)+IF(Data!$C72&lt;&gt;"",Scoring!$L$8)+IF(Data!$D72&lt;&gt;"",Scoring!$L$9)+IF(Data!$E72&lt;&gt;"",Scoring!$L$10)+IF(Data!$F72&lt;&gt;"",Scoring!$L$11)+IF(Data!$G72&lt;&gt;"",Scoring!$L$12)+IF(Data!$H72&lt;&gt;"",Scoring!$L$13)+IF(Data!$I72&lt;&gt;"",Scoring!$L$14)+IF(Data!$J72&lt;&gt;"",Scoring!$L$15)+IF(Data!$K72&lt;&gt;"",Scoring!$L$16)+IF(Data!$L72&lt;&gt;"",Scoring!$L$17)+IF(Data!$M72&lt;&gt;"",Scoring!$L$18)+IF(Data!$N72&lt;&gt;"",Scoring!$L$19)+IF(Data!$O72&lt;&gt;"",Scoring!$L$20)+IF(Data!$P72&lt;&gt;"",Scoring!$L$21)+IF(Data!$Q72&lt;&gt;"",Scoring!$L$22)+IF(Data!$R72&lt;&gt;"",Scoring!$L$23)+IF(Data!$S72&lt;&gt;"",Scoring!$L$24)+IF(Data!AJ72&lt;&gt;"",Scoring!$L$25)+IF(Data!$U72&lt;&gt;"",Scoring!$L$26)+IF(Data!$V72&lt;&gt;"",Scoring!$L$27)+IF(Data!$W72&lt;&gt;"",Scoring!$L$28)+IF(Data!$X72&lt;&gt;"",Scoring!$L$29)+IF(Data!$Y72&lt;&gt;"",Scoring!$L$30)+IF(Data!$Z72&lt;&gt;"",Scoring!$L$31)+IF(Data!$AA72&lt;&gt;"",Scoring!$L$32),"")</f>
        <v/>
      </c>
      <c r="AS72" s="105" t="str">
        <f>IF(AR72&lt;&gt;"",LOOKUP(AR72,Likelihoods!$A$7:$A$107,Likelihoods!J$7:J$107),"")</f>
        <v/>
      </c>
      <c r="AT72" s="108" t="str">
        <f>IF(AND(COUNTBLANK($B72:$E72)=3,COUNTBLANK($F72:$H72)=2,COUNTBLANK($I72:$J72)=1,COUNTBLANK($K72:$L72)=1,COUNTBLANK($M72:$N72)=1,COUNTBLANK($O72:$P72)=1,COUNTBLANK($Q72:$R72)=1,COUNTBLANK($S72:$T72)=1,COUNTBLANK($U72:$V72)=1,COUNTBLANK($W72:$AA72)=4),IF(Data!$B72&lt;&gt;"",Scoring!$M$7)+IF(Data!$C72&lt;&gt;"",Scoring!$M$8)+IF(Data!$D72&lt;&gt;"",Scoring!$M$9)+IF(Data!$E72&lt;&gt;"",Scoring!$M$10)+IF(Data!$F72&lt;&gt;"",Scoring!$M$11)+IF(Data!$G72&lt;&gt;"",Scoring!$M$12)+IF(Data!$H72&lt;&gt;"",Scoring!$M$13)+IF(Data!$I72&lt;&gt;"",Scoring!$M$14)+IF(Data!$J72&lt;&gt;"",Scoring!$M$15)+IF(Data!$K72&lt;&gt;"",Scoring!$M$16)+IF(Data!$L72&lt;&gt;"",Scoring!$M$17)+IF(Data!$M72&lt;&gt;"",Scoring!$M$18)+IF(Data!$N72&lt;&gt;"",Scoring!$M$19)+IF(Data!$O72&lt;&gt;"",Scoring!$M$20)+IF(Data!$P72&lt;&gt;"",Scoring!$M$21)+IF(Data!$Q72&lt;&gt;"",Scoring!$M$22)+IF(Data!$R72&lt;&gt;"",Scoring!$M$23)+IF(Data!$S72&lt;&gt;"",Scoring!$M$24)+IF(Data!T72&lt;&gt;"",Scoring!$M$25)+IF(Data!$U72&lt;&gt;"",Scoring!$M$26)+IF(Data!$V72&lt;&gt;"",Scoring!$M$27)+IF(Data!$W72&lt;&gt;"",Scoring!$M$28)+IF(Data!$X72&lt;&gt;"",Scoring!$M$29)+IF(Data!$Y72&lt;&gt;"",Scoring!$M$30)+IF(Data!$Z72&lt;&gt;"",Scoring!$M$31)+IF(Data!$AA72&lt;&gt;"",Scoring!$M$32),"")</f>
        <v/>
      </c>
      <c r="AU72" s="105" t="str">
        <f>IF(AT72&lt;&gt;"",LOOKUP(AT72,Likelihoods!$A$7:$A$107,Likelihoods!K$7:K$107),"")</f>
        <v/>
      </c>
      <c r="AV72" s="108" t="str">
        <f>IF(AND(COUNTBLANK($B72:$E72)=3,COUNTBLANK($F72:$H72)=2,COUNTBLANK($I72:$J72)=1,COUNTBLANK($K72:$L72)=1,COUNTBLANK($M72:$N72)=1,COUNTBLANK($O72:$P72)=1,COUNTBLANK($Q72:$R72)=1,COUNTBLANK($S72:$T72)=1,COUNTBLANK($U72:$V72)=1,COUNTBLANK($W72:$AA72)=4),IF(Data!$B72&lt;&gt;"",Scoring!$N$7)+IF(Data!$C72&lt;&gt;"",Scoring!$N$8)+IF(Data!$D72&lt;&gt;"",Scoring!$N$9)+IF(Data!$E72&lt;&gt;"",Scoring!$N$10)+IF(Data!$F72&lt;&gt;"",Scoring!$N$11)+IF(Data!$G72&lt;&gt;"",Scoring!$N$12)+IF(Data!$H72&lt;&gt;"",Scoring!$N$13)+IF(Data!$I72&lt;&gt;"",Scoring!$N$14)+IF(Data!$J72&lt;&gt;"",Scoring!$N$15)+IF(Data!$K72&lt;&gt;"",Scoring!$N$16)+IF(Data!$L72&lt;&gt;"",Scoring!$N$17)+IF(Data!$M72&lt;&gt;"",Scoring!$N$18)+IF(Data!$N72&lt;&gt;"",Scoring!$N$19)+IF(Data!$O72&lt;&gt;"",Scoring!$N$20)+IF(Data!$P72&lt;&gt;"",Scoring!$N$21)+IF(Data!$Q72&lt;&gt;"",Scoring!$N$22)+IF(Data!$R72&lt;&gt;"",Scoring!$N$23)+IF(Data!$S72&lt;&gt;"",Scoring!$N$24)+IF(Data!T72&lt;&gt;"",Scoring!$N$25)+IF(Data!$U72&lt;&gt;"",Scoring!$N$26)+IF(Data!$V72&lt;&gt;"",Scoring!$N$27)+IF(Data!$W72&lt;&gt;"",Scoring!$N$28)+IF(Data!$X72&lt;&gt;"",Scoring!$N$29)+IF(Data!$Y72&lt;&gt;"",Scoring!$N$30)+IF(Data!$Z72&lt;&gt;"",Scoring!$N$31)+IF(Data!$AA72&lt;&gt;"",Scoring!$N$32),"")</f>
        <v/>
      </c>
      <c r="AW72" s="106" t="str">
        <f>IF(AV72&lt;&gt;"",LOOKUP(AV72,Likelihoods!$A$7:$A$107,Likelihoods!L$7:L$107),"")</f>
        <v/>
      </c>
      <c r="AX72" s="104" t="str">
        <f>IF(AND(COUNTBLANK($B72:$E72)=3,COUNTBLANK($F72:$H72)=2,COUNTBLANK($I72:$J72)=1,COUNTBLANK($K72:$L72)=1,COUNTBLANK($M72:$N72)=1,COUNTBLANK($O72:$P72)=1,COUNTBLANK($Q72:$R72)=1,COUNTBLANK($S72:$T72)=1,COUNTBLANK($U72:$V72)=1,COUNTBLANK($W72:$AA72)=4),IF(Data!$B72&lt;&gt;"",Scoring!$O$7)+IF(Data!$C72&lt;&gt;"",Scoring!$O$8)+IF(Data!$D72&lt;&gt;"",Scoring!$O$9)+IF(Data!$E72&lt;&gt;"",Scoring!$O$10)+IF(Data!$F72&lt;&gt;"",Scoring!$O$11)+IF(Data!$G72&lt;&gt;"",Scoring!$O$12)+IF(Data!$H72&lt;&gt;"",Scoring!$O$13)+IF(Data!$I72&lt;&gt;"",Scoring!$O$14)+IF(Data!$J72&lt;&gt;"",Scoring!$O$15)+IF(Data!$K72&lt;&gt;"",Scoring!$O$16)+IF(Data!$L72&lt;&gt;"",Scoring!$O$17)+IF(Data!$M72&lt;&gt;"",Scoring!$O$18)+IF(Data!$N72&lt;&gt;"",Scoring!$O$19)+IF(Data!$O72&lt;&gt;"",Scoring!$O$20)+IF(Data!$P72&lt;&gt;"",Scoring!$O$21)+IF(Data!$Q72&lt;&gt;"",Scoring!$O$22)+IF(Data!$R72&lt;&gt;"",Scoring!$O$23)+IF(Data!$S72&lt;&gt;"",Scoring!$O$24)+IF(Data!T72&lt;&gt;"",Scoring!$O$25)+IF(Data!$U72&lt;&gt;"",Scoring!$O$26)+IF(Data!$V72&lt;&gt;"",Scoring!$O$27)+IF(Data!$W72&lt;&gt;"",Scoring!$O$28)+IF(Data!$X72&lt;&gt;"",Scoring!$O$29)+IF(Data!$Y72&lt;&gt;"",Scoring!$O$30)+IF(Data!$Z72&lt;&gt;"",Scoring!$O$31)+IF(Data!$AA72&lt;&gt;"",Scoring!$O$32),"")</f>
        <v/>
      </c>
      <c r="AY72" s="107" t="str">
        <f>IF(AX72&lt;&gt;"",LOOKUP(AX72,Likelihoods!$A$7:$A$107,Likelihoods!M$7:M$107),"")</f>
        <v/>
      </c>
      <c r="AZ72" s="108" t="str">
        <f>IF(AND(COUNTBLANK($B72:$E72)=3,COUNTBLANK($F72:$H72)=2,COUNTBLANK($I72:$J72)=1,COUNTBLANK($K72:$L72)=1,COUNTBLANK($M72:$N72)=1,COUNTBLANK($O72:$P72)=1,COUNTBLANK($Q72:$R72)=1,COUNTBLANK($S72:$T72)=1,COUNTBLANK($U72:$V72)=1,COUNTBLANK($W72:$AA72)=4),IF(Data!$B72&lt;&gt;"",Scoring!$P$7)+IF(Data!$C72&lt;&gt;"",Scoring!$P$8)+IF(Data!$D72&lt;&gt;"",Scoring!$P$9)+IF(Data!$E72&lt;&gt;"",Scoring!$P$10)+IF(Data!$F72&lt;&gt;"",Scoring!$P$11)+IF(Data!$G72&lt;&gt;"",Scoring!$P$12)+IF(Data!$H72&lt;&gt;"",Scoring!$P$13)+IF(Data!$I72&lt;&gt;"",Scoring!$P$14)+IF(Data!$J72&lt;&gt;"",Scoring!$P$15)+IF(Data!$K72&lt;&gt;"",Scoring!$P$16)+IF(Data!$L72&lt;&gt;"",Scoring!$P$17)+IF(Data!$M72&lt;&gt;"",Scoring!$P$18)+IF(Data!$N72&lt;&gt;"",Scoring!$P$19)+IF(Data!$O72&lt;&gt;"",Scoring!$P$20)+IF(Data!$P72&lt;&gt;"",Scoring!$P$21)+IF(Data!$Q72&lt;&gt;"",Scoring!$P$22)+IF(Data!$R72&lt;&gt;"",Scoring!$P$23)+IF(Data!$S72&lt;&gt;"",Scoring!$P$24)+IF(Data!T72&lt;&gt;"",Scoring!$P$25)+IF(Data!$U72&lt;&gt;"",Scoring!$P$26)+IF(Data!$V72&lt;&gt;"",Scoring!$P$27)+IF(Data!$W72&lt;&gt;"",Scoring!$P$28)+IF(Data!$X72&lt;&gt;"",Scoring!$P$29)+IF(Data!$Y72&lt;&gt;"",Scoring!$P$30)+IF(Data!$Z72&lt;&gt;"",Scoring!$P$31)+IF(Data!$AA72&lt;&gt;"",Scoring!$P$32),"")</f>
        <v/>
      </c>
      <c r="BA72" s="105" t="str">
        <f>IF(AZ72&lt;&gt;"",LOOKUP(AZ72,Likelihoods!$A$7:$A$107,Likelihoods!N$7:N$107),"")</f>
        <v/>
      </c>
      <c r="BB72" s="102" t="str">
        <f>IF(AND(COUNTBLANK($B72:$E72)=3,COUNTBLANK($F72:$H72)=2,COUNTBLANK($I72:$J72)=1,COUNTBLANK($K72:$L72)=1,COUNTBLANK($M72:$N72)=1,COUNTBLANK($O72:$P72)=1,COUNTBLANK($Q72:$R72)=1,COUNTBLANK($S72:$T72)=1,COUNTBLANK($U72:$V72)=1,COUNTBLANK($W72:$AA72)=4),IF(Data!$B72&lt;&gt;"",Scoring!$Q$7)+IF(Data!$C72&lt;&gt;"",Scoring!$Q$8)+IF(Data!$D72&lt;&gt;"",Scoring!$Q$9)+IF(Data!$E72&lt;&gt;"",Scoring!$Q$10)+IF(Data!$F72&lt;&gt;"",Scoring!$Q$11)+IF(Data!$G72&lt;&gt;"",Scoring!$Q$12)+IF(Data!$H72&lt;&gt;"",Scoring!$Q$13)+IF(Data!$I72&lt;&gt;"",Scoring!$Q$14)+IF(Data!$J72&lt;&gt;"",Scoring!$Q$15)+IF(Data!$K72&lt;&gt;"",Scoring!$Q$16)+IF(Data!$L72&lt;&gt;"",Scoring!$Q$17)+IF(Data!$M72&lt;&gt;"",Scoring!$Q$18)+IF(Data!$N72&lt;&gt;"",Scoring!$Q$19)+IF(Data!$O72&lt;&gt;"",Scoring!$Q$20)+IF(Data!$P72&lt;&gt;"",Scoring!$Q$21)+IF(Data!$Q72&lt;&gt;"",Scoring!$Q$22)+IF(Data!$R72&lt;&gt;"",Scoring!$Q$23)+IF(Data!$S72&lt;&gt;"",Scoring!$Q$24)+IF(Data!T72&lt;&gt;"",Scoring!$Q$25)+IF(Data!$U72&lt;&gt;"",Scoring!$Q$26)+IF(Data!$V72&lt;&gt;"",Scoring!$Q$27)+IF(Data!$W72&lt;&gt;"",Scoring!$Q$28)+IF(Data!$X72&lt;&gt;"",Scoring!$Q$29)+IF(Data!$Y72&lt;&gt;"",Scoring!$Q$30)+IF(Data!$Z72&lt;&gt;"",Scoring!$Q$31)+IF(Data!$AA72&lt;&gt;"",Scoring!$Q$32),"")</f>
        <v/>
      </c>
      <c r="BC72" s="107" t="str">
        <f>IF(BB72&lt;&gt;"",LOOKUP(BB72,Likelihoods!$A$7:$A$107,Likelihoods!O$7:O$107),"")</f>
        <v/>
      </c>
      <c r="BD72" s="104" t="str">
        <f>IF(AND(COUNTBLANK($B72:$E72)=3,COUNTBLANK($F72:$H72)=2,COUNTBLANK($I72:$J72)=1,COUNTBLANK($K72:$L72)=1,COUNTBLANK($M72:$N72)=1,COUNTBLANK($O72:$P72)=1,COUNTBLANK($Q72:$R72)=1,COUNTBLANK($S72:$T72)=1,COUNTBLANK($U72:$V72)=1,COUNTBLANK($W72:$AA72)=4),IF(Data!$B72&lt;&gt;"",Scoring!$R$7)+IF(Data!$C72&lt;&gt;"",Scoring!$R$8)+IF(Data!$D72&lt;&gt;"",Scoring!$R$9)+IF(Data!$E72&lt;&gt;"",Scoring!$R$10)+IF(Data!$F72&lt;&gt;"",Scoring!$R$11)+IF(Data!$G72&lt;&gt;"",Scoring!$R$12)+IF(Data!$H72&lt;&gt;"",Scoring!$R$13)+IF(Data!$I72&lt;&gt;"",Scoring!$R$14)+IF(Data!$J72&lt;&gt;"",Scoring!$R$15)+IF(Data!$K72&lt;&gt;"",Scoring!$R$16)+IF(Data!$L72&lt;&gt;"",Scoring!$R$17)+IF(Data!$M72&lt;&gt;"",Scoring!$R$18)+IF(Data!$N72&lt;&gt;"",Scoring!$R$19)+IF(Data!$O72&lt;&gt;"",Scoring!$R$20)+IF(Data!$P72&lt;&gt;"",Scoring!$R$21)+IF(Data!$Q72&lt;&gt;"",Scoring!$R$22)+IF(Data!$R72&lt;&gt;"",Scoring!$R$23)+IF(Data!$S72&lt;&gt;"",Scoring!$R$24)+IF(Data!T72&lt;&gt;"",Scoring!$R$25)+IF(Data!$U72&lt;&gt;"",Scoring!$R$26)+IF(Data!$V72&lt;&gt;"",Scoring!$R$27)+IF(Data!$W72&lt;&gt;"",Scoring!$R$28)+IF(Data!$X72&lt;&gt;"",Scoring!$R$29)+IF(Data!$Y72&lt;&gt;"",Scoring!$R$30)+IF(Data!$Z72&lt;&gt;"",Scoring!$R$31)+IF(Data!$AA72&lt;&gt;"",Scoring!$R$32),"")</f>
        <v/>
      </c>
      <c r="BE72" s="105" t="str">
        <f>IF(BD72&lt;&gt;"",LOOKUP(BD72,Likelihoods!$A$7:$A$107,Likelihoods!P$7:P$107),"")</f>
        <v/>
      </c>
      <c r="BF72" s="102" t="str">
        <f>IF(AND(COUNTBLANK($B72:$E72)=3,COUNTBLANK($F72:$H72)=2,COUNTBLANK($I72:$J72)=1,COUNTBLANK($K72:$L72)=1,COUNTBLANK($M72:$N72)=1,COUNTBLANK($O72:$P72)=1,COUNTBLANK($Q72:$R72)=1,COUNTBLANK($S72:$T72)=1,COUNTBLANK($U72:$V72)=1,COUNTBLANK($W72:$AA72)=4),IF(Data!$B72&lt;&gt;"",Scoring!$S$7)+IF(Data!$C72&lt;&gt;"",Scoring!$S$8)+IF(Data!$D72&lt;&gt;"",Scoring!$S$9)+IF(Data!$E72&lt;&gt;"",Scoring!$S$10)+IF(Data!$F72&lt;&gt;"",Scoring!$S$11)+IF(Data!$G72&lt;&gt;"",Scoring!$S$12)+IF(Data!$H72&lt;&gt;"",Scoring!$S$13)+IF(Data!$I72&lt;&gt;"",Scoring!$S$14)+IF(Data!$J72&lt;&gt;"",Scoring!$S$15)+IF(Data!$K72&lt;&gt;"",Scoring!$S$16)+IF(Data!$L72&lt;&gt;"",Scoring!$S$17)+IF(Data!$M72&lt;&gt;"",Scoring!$S$18)+IF(Data!$N72&lt;&gt;"",Scoring!$S$19)+IF(Data!$O72&lt;&gt;"",Scoring!$S$20)+IF(Data!$P72&lt;&gt;"",Scoring!$S$21)+IF(Data!$Q72&lt;&gt;"",Scoring!$S$22)+IF(Data!$R72&lt;&gt;"",Scoring!$S$23)+IF(Data!$S72&lt;&gt;"",Scoring!$S$24)+IF(Data!T72&lt;&gt;"",Scoring!$S$25)+IF(Data!$U72&lt;&gt;"",Scoring!$S$26)+IF(Data!$V72&lt;&gt;"",Scoring!$S$27)+IF(Data!$W72&lt;&gt;"",Scoring!$S$28)+IF(Data!$X72&lt;&gt;"",Scoring!$S$29)+IF(Data!$Y72&lt;&gt;"",Scoring!$S$30)+IF(Data!$Z72&lt;&gt;"",Scoring!$S$31)+IF(Data!$AA72&lt;&gt;"",Scoring!$S$32),"")</f>
        <v/>
      </c>
      <c r="BG72" s="107" t="str">
        <f>IF(BF72&lt;&gt;"",LOOKUP(BF72,Likelihoods!$A$7:$A$107,Likelihoods!Q$7:Q$107),"")</f>
        <v/>
      </c>
      <c r="BH72" s="108" t="str">
        <f>IF(AND(COUNTBLANK($B72:$E72)=3,COUNTBLANK($F72:$H72)=2,COUNTBLANK($I72:$J72)=1,COUNTBLANK($K72:$L72)=1,COUNTBLANK($M72:$N72)=1,COUNTBLANK($O72:$P72)=1,COUNTBLANK($Q72:$R72)=1,COUNTBLANK($S72:$T72)=1,COUNTBLANK($U72:$V72)=1,COUNTBLANK($W72:$AA72)=4),IF(Data!$B72&lt;&gt;"",Scoring!$T$7)+IF(Data!$C72&lt;&gt;"",Scoring!$T$8)+IF(Data!$D72&lt;&gt;"",Scoring!$T$9)+IF(Data!$E72&lt;&gt;"",Scoring!$T$10)+IF(Data!$F72&lt;&gt;"",Scoring!$T$11)+IF(Data!$G72&lt;&gt;"",Scoring!$T$12)+IF(Data!$H72&lt;&gt;"",Scoring!$T$13)+IF(Data!$I72&lt;&gt;"",Scoring!$T$14)+IF(Data!$J72&lt;&gt;"",Scoring!$T$15)+IF(Data!$K72&lt;&gt;"",Scoring!$T$16)+IF(Data!$L72&lt;&gt;"",Scoring!$T$17)+IF(Data!$M72&lt;&gt;"",Scoring!$T$18)+IF(Data!$N72&lt;&gt;"",Scoring!$T$19)+IF(Data!$O72&lt;&gt;"",Scoring!$T$20)+IF(Data!$P72&lt;&gt;"",Scoring!$T$21)+IF(Data!$Q72&lt;&gt;"",Scoring!$T$22)+IF(Data!$R72&lt;&gt;"",Scoring!$T$23)+IF(Data!$S72&lt;&gt;"",Scoring!$T$24)+IF(Data!T72&lt;&gt;"",Scoring!$T$25)+IF(Data!$U72&lt;&gt;"",Scoring!$T$26)+IF(Data!$V72&lt;&gt;"",Scoring!$T$27)+IF(Data!$W72&lt;&gt;"",Scoring!$T$28)+IF(Data!$X72&lt;&gt;"",Scoring!$T$29)+IF(Data!$Y72&lt;&gt;"",Scoring!$T$30)+IF(Data!$Z72&lt;&gt;"",Scoring!$T$31)+IF(Data!$AA72&lt;&gt;"",Scoring!$T$32),"")</f>
        <v/>
      </c>
      <c r="BI72" s="105" t="str">
        <f>IF(BH72&lt;&gt;"",LOOKUP(BH72,Likelihoods!$A$7:$A$107,Likelihoods!R$7:R$107),"")</f>
        <v/>
      </c>
      <c r="BJ72" s="108" t="str">
        <f>IF(AND(COUNTBLANK($B72:$E72)=3,COUNTBLANK($F72:$H72)=2,COUNTBLANK($I72:$J72)=1,COUNTBLANK($K72:$L72)=1,COUNTBLANK($M72:$N72)=1,COUNTBLANK($O72:$P72)=1,COUNTBLANK($Q72:$R72)=1,COUNTBLANK($S72:$T72)=1,COUNTBLANK($U72:$V72)=1,COUNTBLANK($W72:$AA72)=4),IF(Data!$B72&lt;&gt;"",Scoring!$U$7)+IF(Data!$C72&lt;&gt;"",Scoring!$U$8)+IF(Data!$D72&lt;&gt;"",Scoring!$U$9)+IF(Data!$E72&lt;&gt;"",Scoring!$U$10)+IF(Data!$F72&lt;&gt;"",Scoring!$U$11)+IF(Data!$G72&lt;&gt;"",Scoring!$U$12)+IF(Data!$H72&lt;&gt;"",Scoring!$U$13)+IF(Data!$I72&lt;&gt;"",Scoring!$U$14)+IF(Data!$J72&lt;&gt;"",Scoring!$U$15)+IF(Data!$K72&lt;&gt;"",Scoring!$U$16)+IF(Data!$L72&lt;&gt;"",Scoring!$U$17)+IF(Data!$M72&lt;&gt;"",Scoring!$U$18)+IF(Data!$N72&lt;&gt;"",Scoring!$U$19)+IF(Data!$O72&lt;&gt;"",Scoring!$U$20)+IF(Data!$P72&lt;&gt;"",Scoring!$U$21)+IF(Data!$Q72&lt;&gt;"",Scoring!$U$22)+IF(Data!$R72&lt;&gt;"",Scoring!$U$23)+IF(Data!$S72&lt;&gt;"",Scoring!$U$24)+IF(Data!T72&lt;&gt;"",Scoring!$U$25)+IF(Data!$U72&lt;&gt;"",Scoring!$U$26)+IF(Data!$V72&lt;&gt;"",Scoring!$U$27)+IF(Data!$W72&lt;&gt;"",Scoring!$U$28)+IF(Data!$X72&lt;&gt;"",Scoring!$U$29)+IF(Data!$Y72&lt;&gt;"",Scoring!$U$30)+IF(Data!$Z72&lt;&gt;"",Scoring!$U$31)+IF(Data!$AA72&lt;&gt;"",Scoring!$U$32),"")</f>
        <v/>
      </c>
      <c r="BK72" s="106" t="str">
        <f>IF(BJ72&lt;&gt;"",LOOKUP(BJ72,Likelihoods!$A$7:$A$107,Likelihoods!S$7:S$107),"")</f>
        <v/>
      </c>
      <c r="BL72" s="8"/>
      <c r="BM72" s="8"/>
      <c r="BN72" s="8"/>
      <c r="BO72" s="8"/>
      <c r="BP72" s="8"/>
      <c r="BQ72" s="8"/>
      <c r="BR72" s="8"/>
      <c r="BS72" s="8"/>
      <c r="BT72" s="8"/>
      <c r="BU72" s="8"/>
      <c r="BV72" s="8"/>
      <c r="BW72" s="8"/>
      <c r="BX72" s="8"/>
      <c r="BY72" s="8"/>
    </row>
    <row r="73" spans="1:77" ht="14.25" x14ac:dyDescent="0.2">
      <c r="A73" s="68"/>
      <c r="B73" s="101"/>
      <c r="C73" s="102"/>
      <c r="D73" s="102"/>
      <c r="E73" s="102"/>
      <c r="F73" s="101"/>
      <c r="G73" s="102"/>
      <c r="H73" s="103"/>
      <c r="I73" s="102"/>
      <c r="J73" s="102"/>
      <c r="K73" s="101"/>
      <c r="L73" s="103"/>
      <c r="M73" s="102"/>
      <c r="N73" s="103"/>
      <c r="O73" s="101"/>
      <c r="P73" s="103"/>
      <c r="Q73" s="102"/>
      <c r="R73" s="102"/>
      <c r="S73" s="101"/>
      <c r="T73" s="103"/>
      <c r="U73" s="101"/>
      <c r="V73" s="103"/>
      <c r="W73" s="102"/>
      <c r="X73" s="102"/>
      <c r="Y73" s="102"/>
      <c r="Z73" s="102"/>
      <c r="AA73" s="102"/>
      <c r="AB73" s="104" t="str">
        <f>IF(AND(COUNTBLANK($B73:$E73)=3,COUNTBLANK($F73:$H73)=2,COUNTBLANK($I73:$J73)=1,COUNTBLANK($K73:$L73)=1,COUNTBLANK($M73:$N73)=1,COUNTBLANK($O73:$P73)=1,COUNTBLANK($Q73:$R73)=1,COUNTBLANK($S73:$T73)=1,COUNTBLANK($U73:$V73)=1,COUNTBLANK($W73:$AA73)=4),IF(Data!$B73&lt;&gt;"",Scoring!$D$7)+IF(Data!$C73&lt;&gt;"",Scoring!$D$8)+IF(Data!$D73&lt;&gt;"",Scoring!$D$9)+IF(Data!$E73&lt;&gt;"",Scoring!$D$10)+IF(Data!$F73&lt;&gt;"",Scoring!$D$11)+IF(Data!$G73&lt;&gt;"",Scoring!$D$12)+IF(Data!$H73&lt;&gt;"",Scoring!$D$13)+IF(Data!$I73&lt;&gt;"",Scoring!$D$14)+IF(Data!$J73&lt;&gt;"",Scoring!$D$15)+IF(Data!$K73&lt;&gt;"",Scoring!$D$16)+IF(Data!$L73&lt;&gt;"",Scoring!$D$17)+IF(Data!$M73&lt;&gt;"",Scoring!$D$18)+IF(Data!$N73&lt;&gt;"",Scoring!$D$19)+IF(Data!$O73&lt;&gt;"",Scoring!$D$20)+IF(Data!$P73&lt;&gt;"",Scoring!$D$21)+IF(Data!$Q73&lt;&gt;"",Scoring!$D$22)+IF(Data!$R73&lt;&gt;"",Scoring!$D$23)+IF(Data!$S73&lt;&gt;"",Scoring!$D$24)+IF(Data!T73&lt;&gt;"",Scoring!$D$25)+IF(Data!$U73&lt;&gt;"",Scoring!$D$26)+IF(Data!$V73&lt;&gt;"",Scoring!$D$27)+IF(Data!$W73&lt;&gt;"",Scoring!$D$28)+IF(Data!$X73&lt;&gt;"",Scoring!$D$29)+IF(Data!$Y73&lt;&gt;"",Scoring!$D$30)+IF(Data!$Z73&lt;&gt;"",Scoring!$D$31)+IF(Data!$AA73&lt;&gt;"",Scoring!$D$32),"")</f>
        <v/>
      </c>
      <c r="AC73" s="105" t="str">
        <f>IF(AB73&lt;&gt;"",LOOKUP(AB73,Likelihoods!$A$7:$A$107,Likelihoods!B$7:B$107),"")</f>
        <v/>
      </c>
      <c r="AD73" s="264" t="str">
        <f>IF(AND(COUNTBLANK($B73:$E73)=3,COUNTBLANK($F73:$H73)=2,COUNTBLANK($I73:$J73)=1,COUNTBLANK($K73:$L73)=1,COUNTBLANK($M73:$N73)=1,COUNTBLANK($O73:$P73)=1,COUNTBLANK($Q73:$R73)=1,COUNTBLANK($S73:$T73)=1,COUNTBLANK($U73:$V73)=1,COUNTBLANK($W73:$AA73)=4),IF(Data!$B73&lt;&gt;"",Scoring!$E$7)+IF(Data!$C73&lt;&gt;"",Scoring!$E$8)+IF(Data!$D73&lt;&gt;"",Scoring!$E$9)+IF(Data!$E73&lt;&gt;"",Scoring!$E$10)+IF(Data!$F73&lt;&gt;"",Scoring!$E$11)+IF(Data!$G73&lt;&gt;"",Scoring!$E$12)+IF(Data!$H73&lt;&gt;"",Scoring!$E$13)+IF(Data!$I73&lt;&gt;"",Scoring!$E$14)+IF(Data!$J73&lt;&gt;"",Scoring!$E$15)+IF(Data!$K73&lt;&gt;"",Scoring!$E$16)+IF(Data!$L73&lt;&gt;"",Scoring!$E$17)+IF(Data!$M73&lt;&gt;"",Scoring!$E$18)+IF(Data!$N73&lt;&gt;"",Scoring!$E$19)+IF(Data!$O73&lt;&gt;"",Scoring!$E$20)+IF(Data!$P73&lt;&gt;"",Scoring!$E$21)+IF(Data!$Q73&lt;&gt;"",Scoring!$E$22)+IF(Data!$R73&lt;&gt;"",Scoring!$E$23)+IF(Data!$S73&lt;&gt;"",Scoring!$E$24)+IF(Data!V73&lt;&gt;"",Scoring!$E$25)+IF(Data!$U73&lt;&gt;"",Scoring!$E$26)+IF(Data!$V73&lt;&gt;"",Scoring!$E$27)+IF(Data!$W73&lt;&gt;"",Scoring!$E$28)+IF(Data!$X73&lt;&gt;"",Scoring!$E$29)+IF(Data!$Y73&lt;&gt;"",Scoring!$E$30)+IF(Data!$Z73&lt;&gt;"",Scoring!$E$31)+IF(Data!$AA73&lt;&gt;"",Scoring!$E$32),"")</f>
        <v/>
      </c>
      <c r="AE73" s="107" t="str">
        <f>IF(AD73&lt;&gt;"",LOOKUP(AD73,Likelihoods!$A$7:$A$107,Likelihoods!C$7:C$107),"")</f>
        <v/>
      </c>
      <c r="AF73" s="108" t="str">
        <f>IF(AND(COUNTBLANK($B73:$E73)=3,COUNTBLANK($F73:$H73)=2,COUNTBLANK($I73:$J73)=1,COUNTBLANK($K73:$L73)=1,COUNTBLANK($M73:$N73)=1,COUNTBLANK($O73:$P73)=1,COUNTBLANK($Q73:$R73)=1,COUNTBLANK($S73:$T73)=1,COUNTBLANK($U73:$V73)=1,COUNTBLANK($W73:$AA73)=4),IF(Data!$B73&lt;&gt;"",Scoring!$F$7)+IF(Data!$C73&lt;&gt;"",Scoring!$F$8)+IF(Data!$D73&lt;&gt;"",Scoring!$F$9)+IF(Data!$E73&lt;&gt;"",Scoring!$F$10)+IF(Data!$F73&lt;&gt;"",Scoring!$F$11)+IF(Data!$G73&lt;&gt;"",Scoring!$F$12)+IF(Data!$H73&lt;&gt;"",Scoring!$F$13)+IF(Data!$I73&lt;&gt;"",Scoring!$F$14)+IF(Data!$J73&lt;&gt;"",Scoring!$F$15)+IF(Data!$K73&lt;&gt;"",Scoring!$F$16)+IF(Data!$L73&lt;&gt;"",Scoring!$F$17)+IF(Data!$M73&lt;&gt;"",Scoring!$F$18)+IF(Data!$N73&lt;&gt;"",Scoring!$F$19)+IF(Data!$O73&lt;&gt;"",Scoring!$F$20)+IF(Data!$P73&lt;&gt;"",Scoring!$F$21)+IF(Data!$Q73&lt;&gt;"",Scoring!$F$22)+IF(Data!$R73&lt;&gt;"",Scoring!$F$23)+IF(Data!$S73&lt;&gt;"",Scoring!$F$24)+IF(Data!T73&lt;&gt;"",Scoring!$F$25)+IF(Data!$U73&lt;&gt;"",Scoring!$F$26)+IF(Data!$V73&lt;&gt;"",Scoring!$F$27)+IF(Data!$W73&lt;&gt;"",Scoring!$F$28)+IF(Data!$X73&lt;&gt;"",Scoring!$F$29)+IF(Data!$Y73&lt;&gt;"",Scoring!$F$30)+IF(Data!$Z73&lt;&gt;"",Scoring!$F$31)+IF(Data!$AA73&lt;&gt;"",Scoring!$F$32),"")</f>
        <v/>
      </c>
      <c r="AG73" s="105" t="str">
        <f>IF(AF73&lt;&gt;"",LOOKUP(AF73,Likelihoods!$A$7:$A$107,Likelihoods!D$7:D$107),"")</f>
        <v/>
      </c>
      <c r="AH73" s="108" t="str">
        <f>IF(AND(COUNTBLANK($B73:$E73)=3,COUNTBLANK($F73:$H73)=2,COUNTBLANK($I73:$J73)=1,COUNTBLANK($K73:$L73)=1,COUNTBLANK($M73:$N73)=1,COUNTBLANK($O73:$P73)=1,COUNTBLANK($Q73:$R73)=1,COUNTBLANK($S73:$T73)=1,COUNTBLANK($U73:$V73)=1,COUNTBLANK($W73:$AA73)=4),IF(Data!$B73&lt;&gt;"",Scoring!$G$7)+IF(Data!$C73&lt;&gt;"",Scoring!$G$8)+IF(Data!$D73&lt;&gt;"",Scoring!$G$9)+IF(Data!$E73&lt;&gt;"",Scoring!$G$10)+IF(Data!$F73&lt;&gt;"",Scoring!$G$11)+IF(Data!$G73&lt;&gt;"",Scoring!$G$12)+IF(Data!$H73&lt;&gt;"",Scoring!$G$13)+IF(Data!$I73&lt;&gt;"",Scoring!$G$14)+IF(Data!$J73&lt;&gt;"",Scoring!$G$15)+IF(Data!$K73&lt;&gt;"",Scoring!$G$16)+IF(Data!$L73&lt;&gt;"",Scoring!$G$17)+IF(Data!$M73&lt;&gt;"",Scoring!$G$18)+IF(Data!$N73&lt;&gt;"",Scoring!$G$19)+IF(Data!$O73&lt;&gt;"",Scoring!$G$20)+IF(Data!$P73&lt;&gt;"",Scoring!$G$21)+IF(Data!$Q73&lt;&gt;"",Scoring!$G$22)+IF(Data!$R73&lt;&gt;"",Scoring!$G$23)+IF(Data!$S73&lt;&gt;"",Scoring!$G$24)+IF(Data!T73&lt;&gt;"",Scoring!$G$25)+IF(Data!$U73&lt;&gt;"",Scoring!$G$26)+IF(Data!$V73&lt;&gt;"",Scoring!$G$27)+IF(Data!$W73&lt;&gt;"",Scoring!$G$28)+IF(Data!$X73&lt;&gt;"",Scoring!$G$29)+IF(Data!$Y73&lt;&gt;"",Scoring!$G$30)+IF(Data!$Z73&lt;&gt;"",Scoring!$G$31)+IF(Data!$AA73&lt;&gt;"",Scoring!$G$32),"")</f>
        <v/>
      </c>
      <c r="AI73" s="106" t="str">
        <f>IF(AH73&lt;&gt;"",LOOKUP(AH73,Likelihoods!$A$7:$A$107,Likelihoods!E$7:E$107),"")</f>
        <v/>
      </c>
      <c r="AJ73" s="104" t="str">
        <f>IF(AND(COUNTBLANK($B73:$E73)=3,COUNTBLANK($F73:$H73)=2,COUNTBLANK($I73:$J73)=1,COUNTBLANK($K73:$L73)=1,COUNTBLANK($M73:$N73)=1,COUNTBLANK($O73:$P73)=1,COUNTBLANK($Q73:$R73)=1,COUNTBLANK($S73:$T73)=1,COUNTBLANK($U73:$V73)=1,COUNTBLANK($W73:$AA73)=4),IF(Data!$B73&lt;&gt;"",Scoring!$H$7)+IF(Data!$C73&lt;&gt;"",Scoring!$H$8)+IF(Data!$D73&lt;&gt;"",Scoring!$H$9)+IF(Data!$E73&lt;&gt;"",Scoring!$H$10)+IF(Data!$F73&lt;&gt;"",Scoring!$H$11)+IF(Data!$G73&lt;&gt;"",Scoring!$H$12)+IF(Data!$H73&lt;&gt;"",Scoring!$H$13)+IF(Data!$I73&lt;&gt;"",Scoring!$H$14)+IF(Data!$J73&lt;&gt;"",Scoring!$H$15)+IF(Data!$K73&lt;&gt;"",Scoring!$H$16)+IF(Data!$L73&lt;&gt;"",Scoring!$H$17)+IF(Data!$M73&lt;&gt;"",Scoring!$H$18)+IF(Data!$N73&lt;&gt;"",Scoring!$H$19)+IF(Data!$O73&lt;&gt;"",Scoring!$H$20)+IF(Data!$P73&lt;&gt;"",Scoring!$H$21)+IF(Data!$Q73&lt;&gt;"",Scoring!$H$22)+IF(Data!$R73&lt;&gt;"",Scoring!$H$23)+IF(Data!$S73&lt;&gt;"",Scoring!$H$24)+IF(Data!T73&lt;&gt;"",Scoring!$H$25)+IF(Data!$U73&lt;&gt;"",Scoring!$H$26)+IF(Data!$V73&lt;&gt;"",Scoring!$H$27)+IF(Data!$W73&lt;&gt;"",Scoring!$H$28)+IF(Data!$X73&lt;&gt;"",Scoring!$H$29)+IF(Data!$Y73&lt;&gt;"",Scoring!$H$30)+IF(Data!$Z73&lt;&gt;"",Scoring!$H$31)+IF(Data!$AA73&lt;&gt;"",Scoring!$H$32),"")</f>
        <v/>
      </c>
      <c r="AK73" s="105" t="str">
        <f>IF(AJ73&lt;&gt;"",LOOKUP(AJ73,Likelihoods!$A$7:$A$107,Likelihoods!F$7:F$107),"")</f>
        <v/>
      </c>
      <c r="AL73" s="102" t="str">
        <f>IF(AND(COUNTBLANK($B73:$E73)=3,COUNTBLANK($F73:$H73)=2,COUNTBLANK($I73:$J73)=1,COUNTBLANK($K73:$L73)=1,COUNTBLANK($M73:$N73)=1,COUNTBLANK($O73:$P73)=1,COUNTBLANK($Q73:$R73)=1,COUNTBLANK($S73:$T73)=1,COUNTBLANK($U73:$V73)=1,COUNTBLANK($W73:$AA73)=4),IF(Data!$B73&lt;&gt;"",Scoring!$I$7)+IF(Data!$C73&lt;&gt;"",Scoring!$I$8)+IF(Data!$D73&lt;&gt;"",Scoring!$I$9)+IF(Data!$E73&lt;&gt;"",Scoring!$I$10)+IF(Data!$F73&lt;&gt;"",Scoring!$I$11)+IF(Data!$G73&lt;&gt;"",Scoring!$I$12)+IF(Data!$H73&lt;&gt;"",Scoring!$I$13)+IF(Data!$I73&lt;&gt;"",Scoring!$I$14)+IF(Data!$J73&lt;&gt;"",Scoring!$I$15)+IF(Data!$K73&lt;&gt;"",Scoring!$I$16)+IF(Data!$L73&lt;&gt;"",Scoring!$I$17)+IF(Data!$M73&lt;&gt;"",Scoring!$I$18)+IF(Data!$N73&lt;&gt;"",Scoring!$I$19)+IF(Data!$O73&lt;&gt;"",Scoring!$I$20)+IF(Data!$P73&lt;&gt;"",Scoring!$I$21)+IF(Data!$Q73&lt;&gt;"",Scoring!$I$22)+IF(Data!$R73&lt;&gt;"",Scoring!$I$23)+IF(Data!$S73&lt;&gt;"",Scoring!$I$24)+IF(Data!T73&lt;&gt;"",Scoring!$I$25)+IF(Data!$U73&lt;&gt;"",Scoring!$I$26)+IF(Data!$V73&lt;&gt;"",Scoring!$I$27)+IF(Data!$W73&lt;&gt;"",Scoring!$I$28)+IF(Data!$X73&lt;&gt;"",Scoring!$I$29)+IF(Data!$Y73&lt;&gt;"",Scoring!$I$30)+IF(Data!$Z73&lt;&gt;"",Scoring!$I$31)+IF(Data!$AA73&lt;&gt;"",Scoring!$I$32),"")</f>
        <v/>
      </c>
      <c r="AM73" s="107" t="str">
        <f>IF(AL73&lt;&gt;"",LOOKUP(AL73,Likelihoods!$A$7:$A$107,Likelihoods!G$7:G$107),"")</f>
        <v/>
      </c>
      <c r="AN73" s="281" t="str">
        <f>IF(AND(COUNTBLANK($B73:$E73)=3,COUNTBLANK($F73:$H73)=2,COUNTBLANK($I73:$J73)=1,COUNTBLANK($K73:$L73)=1,COUNTBLANK($M73:$N73)=1,COUNTBLANK($O73:$P73)=1,COUNTBLANK($Q73:$R73)=1,COUNTBLANK($S73:$T73)=1,COUNTBLANK($U73:$V73)=1,COUNTBLANK($W73:$AA73)=4),IF(Data!$B73&lt;&gt;"",Scoring!$J$7)+IF(Data!$C73&lt;&gt;"",Scoring!$J$8)+IF(Data!$D73&lt;&gt;"",Scoring!$J$9)+IF(Data!$E73&lt;&gt;"",Scoring!$J$10)+IF(Data!$F73&lt;&gt;"",Scoring!$J$11)+IF(Data!$G73&lt;&gt;"",Scoring!$J$12)+IF(Data!$H73&lt;&gt;"",Scoring!$J$13)+IF(Data!$I73&lt;&gt;"",Scoring!$J$14)+IF(Data!$J73&lt;&gt;"",Scoring!$J$15)+IF(Data!$K73&lt;&gt;"",Scoring!$J$16)+IF(Data!$L73&lt;&gt;"",Scoring!$J$17)+IF(Data!$M73&lt;&gt;"",Scoring!$J$18)+IF(Data!$N73&lt;&gt;"",Scoring!$J$19)+IF(Data!$O73&lt;&gt;"",Scoring!$J$20)+IF(Data!$P73&lt;&gt;"",Scoring!$J$21)+IF(Data!$Q73&lt;&gt;"",Scoring!$J$22)+IF(Data!$R73&lt;&gt;"",Scoring!$J$23)+IF(Data!$S73&lt;&gt;"",Scoring!$J$24)+IF(Data!AF73&lt;&gt;"",Scoring!$J$25)+IF(Data!$U73&lt;&gt;"",Scoring!$J$26)+IF(Data!$V73&lt;&gt;"",Scoring!$J$27)+IF(Data!$W73&lt;&gt;"",Scoring!$J$28)+IF(Data!$X73&lt;&gt;"",Scoring!$J$29)+IF(Data!$Y73&lt;&gt;"",Scoring!$J$30)+IF(Data!$Z73&lt;&gt;"",Scoring!$J$31)+IF(Data!$AA73&lt;&gt;"",Scoring!$J$32),"")</f>
        <v/>
      </c>
      <c r="AO73" s="276" t="str">
        <f>IF(AN73&lt;&gt;"",LOOKUP(AN73,Likelihoods!$A$7:$A$107,Likelihoods!H$7:H$107),"")</f>
        <v/>
      </c>
      <c r="AP73" s="264" t="str">
        <f>IF(AND(COUNTBLANK($B73:$E73)=3,COUNTBLANK($F73:$H73)=2,COUNTBLANK($I73:$J73)=1,COUNTBLANK($K73:$L73)=1,COUNTBLANK($M73:$N73)=1,COUNTBLANK($O73:$P73)=1,COUNTBLANK($Q73:$R73)=1,COUNTBLANK($S73:$T73)=1,COUNTBLANK($U73:$V73)=1,COUNTBLANK($W73:$AA73)=4),IF(Data!$B73&lt;&gt;"",Scoring!$K$7)+IF(Data!$C73&lt;&gt;"",Scoring!$K$8)+IF(Data!$D73&lt;&gt;"",Scoring!$K$9)+IF(Data!$E73&lt;&gt;"",Scoring!$K$10)+IF(Data!$F73&lt;&gt;"",Scoring!$K$11)+IF(Data!$G73&lt;&gt;"",Scoring!$K$12)+IF(Data!$H73&lt;&gt;"",Scoring!$K$13)+IF(Data!$I73&lt;&gt;"",Scoring!$K$14)+IF(Data!$J73&lt;&gt;"",Scoring!$K$15)+IF(Data!$K73&lt;&gt;"",Scoring!$K$16)+IF(Data!$L73&lt;&gt;"",Scoring!$K$17)+IF(Data!$M73&lt;&gt;"",Scoring!$K$18)+IF(Data!$N73&lt;&gt;"",Scoring!$K$19)+IF(Data!$O73&lt;&gt;"",Scoring!$K$20)+IF(Data!$P73&lt;&gt;"",Scoring!$K$21)+IF(Data!$Q73&lt;&gt;"",Scoring!$K$22)+IF(Data!$R73&lt;&gt;"",Scoring!$K$23)+IF(Data!$S73&lt;&gt;"",Scoring!$K$24)+IF(Data!AH73&lt;&gt;"",Scoring!$K$25)+IF(Data!$U73&lt;&gt;"",Scoring!$K$26)+IF(Data!$V73&lt;&gt;"",Scoring!$K$27)+IF(Data!$W73&lt;&gt;"",Scoring!$K$28)+IF(Data!$X73&lt;&gt;"",Scoring!$K$29)+IF(Data!$Y73&lt;&gt;"",Scoring!$K$30)+IF(Data!$Z73&lt;&gt;"",Scoring!$K$31)+IF(Data!$AA73&lt;&gt;"",Scoring!$K$32),"")</f>
        <v/>
      </c>
      <c r="AQ73" s="107" t="str">
        <f>IF(AP73&lt;&gt;"",LOOKUP(AP73,Likelihoods!$A$7:$A$107,Likelihoods!I$7:I$107),"")</f>
        <v/>
      </c>
      <c r="AR73" s="281" t="str">
        <f>IF(AND(COUNTBLANK($B73:$E73)=3,COUNTBLANK($F73:$H73)=2,COUNTBLANK($I73:$J73)=1,COUNTBLANK($K73:$L73)=1,COUNTBLANK($M73:$N73)=1,COUNTBLANK($O73:$P73)=1,COUNTBLANK($Q73:$R73)=1,COUNTBLANK($S73:$T73)=1,COUNTBLANK($U73:$V73)=1,COUNTBLANK($W73:$AA73)=4),IF(Data!$B73&lt;&gt;"",Scoring!$L$7)+IF(Data!$C73&lt;&gt;"",Scoring!$L$8)+IF(Data!$D73&lt;&gt;"",Scoring!$L$9)+IF(Data!$E73&lt;&gt;"",Scoring!$L$10)+IF(Data!$F73&lt;&gt;"",Scoring!$L$11)+IF(Data!$G73&lt;&gt;"",Scoring!$L$12)+IF(Data!$H73&lt;&gt;"",Scoring!$L$13)+IF(Data!$I73&lt;&gt;"",Scoring!$L$14)+IF(Data!$J73&lt;&gt;"",Scoring!$L$15)+IF(Data!$K73&lt;&gt;"",Scoring!$L$16)+IF(Data!$L73&lt;&gt;"",Scoring!$L$17)+IF(Data!$M73&lt;&gt;"",Scoring!$L$18)+IF(Data!$N73&lt;&gt;"",Scoring!$L$19)+IF(Data!$O73&lt;&gt;"",Scoring!$L$20)+IF(Data!$P73&lt;&gt;"",Scoring!$L$21)+IF(Data!$Q73&lt;&gt;"",Scoring!$L$22)+IF(Data!$R73&lt;&gt;"",Scoring!$L$23)+IF(Data!$S73&lt;&gt;"",Scoring!$L$24)+IF(Data!AJ73&lt;&gt;"",Scoring!$L$25)+IF(Data!$U73&lt;&gt;"",Scoring!$L$26)+IF(Data!$V73&lt;&gt;"",Scoring!$L$27)+IF(Data!$W73&lt;&gt;"",Scoring!$L$28)+IF(Data!$X73&lt;&gt;"",Scoring!$L$29)+IF(Data!$Y73&lt;&gt;"",Scoring!$L$30)+IF(Data!$Z73&lt;&gt;"",Scoring!$L$31)+IF(Data!$AA73&lt;&gt;"",Scoring!$L$32),"")</f>
        <v/>
      </c>
      <c r="AS73" s="105" t="str">
        <f>IF(AR73&lt;&gt;"",LOOKUP(AR73,Likelihoods!$A$7:$A$107,Likelihoods!J$7:J$107),"")</f>
        <v/>
      </c>
      <c r="AT73" s="108" t="str">
        <f>IF(AND(COUNTBLANK($B73:$E73)=3,COUNTBLANK($F73:$H73)=2,COUNTBLANK($I73:$J73)=1,COUNTBLANK($K73:$L73)=1,COUNTBLANK($M73:$N73)=1,COUNTBLANK($O73:$P73)=1,COUNTBLANK($Q73:$R73)=1,COUNTBLANK($S73:$T73)=1,COUNTBLANK($U73:$V73)=1,COUNTBLANK($W73:$AA73)=4),IF(Data!$B73&lt;&gt;"",Scoring!$M$7)+IF(Data!$C73&lt;&gt;"",Scoring!$M$8)+IF(Data!$D73&lt;&gt;"",Scoring!$M$9)+IF(Data!$E73&lt;&gt;"",Scoring!$M$10)+IF(Data!$F73&lt;&gt;"",Scoring!$M$11)+IF(Data!$G73&lt;&gt;"",Scoring!$M$12)+IF(Data!$H73&lt;&gt;"",Scoring!$M$13)+IF(Data!$I73&lt;&gt;"",Scoring!$M$14)+IF(Data!$J73&lt;&gt;"",Scoring!$M$15)+IF(Data!$K73&lt;&gt;"",Scoring!$M$16)+IF(Data!$L73&lt;&gt;"",Scoring!$M$17)+IF(Data!$M73&lt;&gt;"",Scoring!$M$18)+IF(Data!$N73&lt;&gt;"",Scoring!$M$19)+IF(Data!$O73&lt;&gt;"",Scoring!$M$20)+IF(Data!$P73&lt;&gt;"",Scoring!$M$21)+IF(Data!$Q73&lt;&gt;"",Scoring!$M$22)+IF(Data!$R73&lt;&gt;"",Scoring!$M$23)+IF(Data!$S73&lt;&gt;"",Scoring!$M$24)+IF(Data!T73&lt;&gt;"",Scoring!$M$25)+IF(Data!$U73&lt;&gt;"",Scoring!$M$26)+IF(Data!$V73&lt;&gt;"",Scoring!$M$27)+IF(Data!$W73&lt;&gt;"",Scoring!$M$28)+IF(Data!$X73&lt;&gt;"",Scoring!$M$29)+IF(Data!$Y73&lt;&gt;"",Scoring!$M$30)+IF(Data!$Z73&lt;&gt;"",Scoring!$M$31)+IF(Data!$AA73&lt;&gt;"",Scoring!$M$32),"")</f>
        <v/>
      </c>
      <c r="AU73" s="105" t="str">
        <f>IF(AT73&lt;&gt;"",LOOKUP(AT73,Likelihoods!$A$7:$A$107,Likelihoods!K$7:K$107),"")</f>
        <v/>
      </c>
      <c r="AV73" s="108" t="str">
        <f>IF(AND(COUNTBLANK($B73:$E73)=3,COUNTBLANK($F73:$H73)=2,COUNTBLANK($I73:$J73)=1,COUNTBLANK($K73:$L73)=1,COUNTBLANK($M73:$N73)=1,COUNTBLANK($O73:$P73)=1,COUNTBLANK($Q73:$R73)=1,COUNTBLANK($S73:$T73)=1,COUNTBLANK($U73:$V73)=1,COUNTBLANK($W73:$AA73)=4),IF(Data!$B73&lt;&gt;"",Scoring!$N$7)+IF(Data!$C73&lt;&gt;"",Scoring!$N$8)+IF(Data!$D73&lt;&gt;"",Scoring!$N$9)+IF(Data!$E73&lt;&gt;"",Scoring!$N$10)+IF(Data!$F73&lt;&gt;"",Scoring!$N$11)+IF(Data!$G73&lt;&gt;"",Scoring!$N$12)+IF(Data!$H73&lt;&gt;"",Scoring!$N$13)+IF(Data!$I73&lt;&gt;"",Scoring!$N$14)+IF(Data!$J73&lt;&gt;"",Scoring!$N$15)+IF(Data!$K73&lt;&gt;"",Scoring!$N$16)+IF(Data!$L73&lt;&gt;"",Scoring!$N$17)+IF(Data!$M73&lt;&gt;"",Scoring!$N$18)+IF(Data!$N73&lt;&gt;"",Scoring!$N$19)+IF(Data!$O73&lt;&gt;"",Scoring!$N$20)+IF(Data!$P73&lt;&gt;"",Scoring!$N$21)+IF(Data!$Q73&lt;&gt;"",Scoring!$N$22)+IF(Data!$R73&lt;&gt;"",Scoring!$N$23)+IF(Data!$S73&lt;&gt;"",Scoring!$N$24)+IF(Data!T73&lt;&gt;"",Scoring!$N$25)+IF(Data!$U73&lt;&gt;"",Scoring!$N$26)+IF(Data!$V73&lt;&gt;"",Scoring!$N$27)+IF(Data!$W73&lt;&gt;"",Scoring!$N$28)+IF(Data!$X73&lt;&gt;"",Scoring!$N$29)+IF(Data!$Y73&lt;&gt;"",Scoring!$N$30)+IF(Data!$Z73&lt;&gt;"",Scoring!$N$31)+IF(Data!$AA73&lt;&gt;"",Scoring!$N$32),"")</f>
        <v/>
      </c>
      <c r="AW73" s="106" t="str">
        <f>IF(AV73&lt;&gt;"",LOOKUP(AV73,Likelihoods!$A$7:$A$107,Likelihoods!L$7:L$107),"")</f>
        <v/>
      </c>
      <c r="AX73" s="104" t="str">
        <f>IF(AND(COUNTBLANK($B73:$E73)=3,COUNTBLANK($F73:$H73)=2,COUNTBLANK($I73:$J73)=1,COUNTBLANK($K73:$L73)=1,COUNTBLANK($M73:$N73)=1,COUNTBLANK($O73:$P73)=1,COUNTBLANK($Q73:$R73)=1,COUNTBLANK($S73:$T73)=1,COUNTBLANK($U73:$V73)=1,COUNTBLANK($W73:$AA73)=4),IF(Data!$B73&lt;&gt;"",Scoring!$O$7)+IF(Data!$C73&lt;&gt;"",Scoring!$O$8)+IF(Data!$D73&lt;&gt;"",Scoring!$O$9)+IF(Data!$E73&lt;&gt;"",Scoring!$O$10)+IF(Data!$F73&lt;&gt;"",Scoring!$O$11)+IF(Data!$G73&lt;&gt;"",Scoring!$O$12)+IF(Data!$H73&lt;&gt;"",Scoring!$O$13)+IF(Data!$I73&lt;&gt;"",Scoring!$O$14)+IF(Data!$J73&lt;&gt;"",Scoring!$O$15)+IF(Data!$K73&lt;&gt;"",Scoring!$O$16)+IF(Data!$L73&lt;&gt;"",Scoring!$O$17)+IF(Data!$M73&lt;&gt;"",Scoring!$O$18)+IF(Data!$N73&lt;&gt;"",Scoring!$O$19)+IF(Data!$O73&lt;&gt;"",Scoring!$O$20)+IF(Data!$P73&lt;&gt;"",Scoring!$O$21)+IF(Data!$Q73&lt;&gt;"",Scoring!$O$22)+IF(Data!$R73&lt;&gt;"",Scoring!$O$23)+IF(Data!$S73&lt;&gt;"",Scoring!$O$24)+IF(Data!T73&lt;&gt;"",Scoring!$O$25)+IF(Data!$U73&lt;&gt;"",Scoring!$O$26)+IF(Data!$V73&lt;&gt;"",Scoring!$O$27)+IF(Data!$W73&lt;&gt;"",Scoring!$O$28)+IF(Data!$X73&lt;&gt;"",Scoring!$O$29)+IF(Data!$Y73&lt;&gt;"",Scoring!$O$30)+IF(Data!$Z73&lt;&gt;"",Scoring!$O$31)+IF(Data!$AA73&lt;&gt;"",Scoring!$O$32),"")</f>
        <v/>
      </c>
      <c r="AY73" s="107" t="str">
        <f>IF(AX73&lt;&gt;"",LOOKUP(AX73,Likelihoods!$A$7:$A$107,Likelihoods!M$7:M$107),"")</f>
        <v/>
      </c>
      <c r="AZ73" s="108" t="str">
        <f>IF(AND(COUNTBLANK($B73:$E73)=3,COUNTBLANK($F73:$H73)=2,COUNTBLANK($I73:$J73)=1,COUNTBLANK($K73:$L73)=1,COUNTBLANK($M73:$N73)=1,COUNTBLANK($O73:$P73)=1,COUNTBLANK($Q73:$R73)=1,COUNTBLANK($S73:$T73)=1,COUNTBLANK($U73:$V73)=1,COUNTBLANK($W73:$AA73)=4),IF(Data!$B73&lt;&gt;"",Scoring!$P$7)+IF(Data!$C73&lt;&gt;"",Scoring!$P$8)+IF(Data!$D73&lt;&gt;"",Scoring!$P$9)+IF(Data!$E73&lt;&gt;"",Scoring!$P$10)+IF(Data!$F73&lt;&gt;"",Scoring!$P$11)+IF(Data!$G73&lt;&gt;"",Scoring!$P$12)+IF(Data!$H73&lt;&gt;"",Scoring!$P$13)+IF(Data!$I73&lt;&gt;"",Scoring!$P$14)+IF(Data!$J73&lt;&gt;"",Scoring!$P$15)+IF(Data!$K73&lt;&gt;"",Scoring!$P$16)+IF(Data!$L73&lt;&gt;"",Scoring!$P$17)+IF(Data!$M73&lt;&gt;"",Scoring!$P$18)+IF(Data!$N73&lt;&gt;"",Scoring!$P$19)+IF(Data!$O73&lt;&gt;"",Scoring!$P$20)+IF(Data!$P73&lt;&gt;"",Scoring!$P$21)+IF(Data!$Q73&lt;&gt;"",Scoring!$P$22)+IF(Data!$R73&lt;&gt;"",Scoring!$P$23)+IF(Data!$S73&lt;&gt;"",Scoring!$P$24)+IF(Data!T73&lt;&gt;"",Scoring!$P$25)+IF(Data!$U73&lt;&gt;"",Scoring!$P$26)+IF(Data!$V73&lt;&gt;"",Scoring!$P$27)+IF(Data!$W73&lt;&gt;"",Scoring!$P$28)+IF(Data!$X73&lt;&gt;"",Scoring!$P$29)+IF(Data!$Y73&lt;&gt;"",Scoring!$P$30)+IF(Data!$Z73&lt;&gt;"",Scoring!$P$31)+IF(Data!$AA73&lt;&gt;"",Scoring!$P$32),"")</f>
        <v/>
      </c>
      <c r="BA73" s="105" t="str">
        <f>IF(AZ73&lt;&gt;"",LOOKUP(AZ73,Likelihoods!$A$7:$A$107,Likelihoods!N$7:N$107),"")</f>
        <v/>
      </c>
      <c r="BB73" s="102" t="str">
        <f>IF(AND(COUNTBLANK($B73:$E73)=3,COUNTBLANK($F73:$H73)=2,COUNTBLANK($I73:$J73)=1,COUNTBLANK($K73:$L73)=1,COUNTBLANK($M73:$N73)=1,COUNTBLANK($O73:$P73)=1,COUNTBLANK($Q73:$R73)=1,COUNTBLANK($S73:$T73)=1,COUNTBLANK($U73:$V73)=1,COUNTBLANK($W73:$AA73)=4),IF(Data!$B73&lt;&gt;"",Scoring!$Q$7)+IF(Data!$C73&lt;&gt;"",Scoring!$Q$8)+IF(Data!$D73&lt;&gt;"",Scoring!$Q$9)+IF(Data!$E73&lt;&gt;"",Scoring!$Q$10)+IF(Data!$F73&lt;&gt;"",Scoring!$Q$11)+IF(Data!$G73&lt;&gt;"",Scoring!$Q$12)+IF(Data!$H73&lt;&gt;"",Scoring!$Q$13)+IF(Data!$I73&lt;&gt;"",Scoring!$Q$14)+IF(Data!$J73&lt;&gt;"",Scoring!$Q$15)+IF(Data!$K73&lt;&gt;"",Scoring!$Q$16)+IF(Data!$L73&lt;&gt;"",Scoring!$Q$17)+IF(Data!$M73&lt;&gt;"",Scoring!$Q$18)+IF(Data!$N73&lt;&gt;"",Scoring!$Q$19)+IF(Data!$O73&lt;&gt;"",Scoring!$Q$20)+IF(Data!$P73&lt;&gt;"",Scoring!$Q$21)+IF(Data!$Q73&lt;&gt;"",Scoring!$Q$22)+IF(Data!$R73&lt;&gt;"",Scoring!$Q$23)+IF(Data!$S73&lt;&gt;"",Scoring!$Q$24)+IF(Data!T73&lt;&gt;"",Scoring!$Q$25)+IF(Data!$U73&lt;&gt;"",Scoring!$Q$26)+IF(Data!$V73&lt;&gt;"",Scoring!$Q$27)+IF(Data!$W73&lt;&gt;"",Scoring!$Q$28)+IF(Data!$X73&lt;&gt;"",Scoring!$Q$29)+IF(Data!$Y73&lt;&gt;"",Scoring!$Q$30)+IF(Data!$Z73&lt;&gt;"",Scoring!$Q$31)+IF(Data!$AA73&lt;&gt;"",Scoring!$Q$32),"")</f>
        <v/>
      </c>
      <c r="BC73" s="107" t="str">
        <f>IF(BB73&lt;&gt;"",LOOKUP(BB73,Likelihoods!$A$7:$A$107,Likelihoods!O$7:O$107),"")</f>
        <v/>
      </c>
      <c r="BD73" s="104" t="str">
        <f>IF(AND(COUNTBLANK($B73:$E73)=3,COUNTBLANK($F73:$H73)=2,COUNTBLANK($I73:$J73)=1,COUNTBLANK($K73:$L73)=1,COUNTBLANK($M73:$N73)=1,COUNTBLANK($O73:$P73)=1,COUNTBLANK($Q73:$R73)=1,COUNTBLANK($S73:$T73)=1,COUNTBLANK($U73:$V73)=1,COUNTBLANK($W73:$AA73)=4),IF(Data!$B73&lt;&gt;"",Scoring!$R$7)+IF(Data!$C73&lt;&gt;"",Scoring!$R$8)+IF(Data!$D73&lt;&gt;"",Scoring!$R$9)+IF(Data!$E73&lt;&gt;"",Scoring!$R$10)+IF(Data!$F73&lt;&gt;"",Scoring!$R$11)+IF(Data!$G73&lt;&gt;"",Scoring!$R$12)+IF(Data!$H73&lt;&gt;"",Scoring!$R$13)+IF(Data!$I73&lt;&gt;"",Scoring!$R$14)+IF(Data!$J73&lt;&gt;"",Scoring!$R$15)+IF(Data!$K73&lt;&gt;"",Scoring!$R$16)+IF(Data!$L73&lt;&gt;"",Scoring!$R$17)+IF(Data!$M73&lt;&gt;"",Scoring!$R$18)+IF(Data!$N73&lt;&gt;"",Scoring!$R$19)+IF(Data!$O73&lt;&gt;"",Scoring!$R$20)+IF(Data!$P73&lt;&gt;"",Scoring!$R$21)+IF(Data!$Q73&lt;&gt;"",Scoring!$R$22)+IF(Data!$R73&lt;&gt;"",Scoring!$R$23)+IF(Data!$S73&lt;&gt;"",Scoring!$R$24)+IF(Data!T73&lt;&gt;"",Scoring!$R$25)+IF(Data!$U73&lt;&gt;"",Scoring!$R$26)+IF(Data!$V73&lt;&gt;"",Scoring!$R$27)+IF(Data!$W73&lt;&gt;"",Scoring!$R$28)+IF(Data!$X73&lt;&gt;"",Scoring!$R$29)+IF(Data!$Y73&lt;&gt;"",Scoring!$R$30)+IF(Data!$Z73&lt;&gt;"",Scoring!$R$31)+IF(Data!$AA73&lt;&gt;"",Scoring!$R$32),"")</f>
        <v/>
      </c>
      <c r="BE73" s="105" t="str">
        <f>IF(BD73&lt;&gt;"",LOOKUP(BD73,Likelihoods!$A$7:$A$107,Likelihoods!P$7:P$107),"")</f>
        <v/>
      </c>
      <c r="BF73" s="102" t="str">
        <f>IF(AND(COUNTBLANK($B73:$E73)=3,COUNTBLANK($F73:$H73)=2,COUNTBLANK($I73:$J73)=1,COUNTBLANK($K73:$L73)=1,COUNTBLANK($M73:$N73)=1,COUNTBLANK($O73:$P73)=1,COUNTBLANK($Q73:$R73)=1,COUNTBLANK($S73:$T73)=1,COUNTBLANK($U73:$V73)=1,COUNTBLANK($W73:$AA73)=4),IF(Data!$B73&lt;&gt;"",Scoring!$S$7)+IF(Data!$C73&lt;&gt;"",Scoring!$S$8)+IF(Data!$D73&lt;&gt;"",Scoring!$S$9)+IF(Data!$E73&lt;&gt;"",Scoring!$S$10)+IF(Data!$F73&lt;&gt;"",Scoring!$S$11)+IF(Data!$G73&lt;&gt;"",Scoring!$S$12)+IF(Data!$H73&lt;&gt;"",Scoring!$S$13)+IF(Data!$I73&lt;&gt;"",Scoring!$S$14)+IF(Data!$J73&lt;&gt;"",Scoring!$S$15)+IF(Data!$K73&lt;&gt;"",Scoring!$S$16)+IF(Data!$L73&lt;&gt;"",Scoring!$S$17)+IF(Data!$M73&lt;&gt;"",Scoring!$S$18)+IF(Data!$N73&lt;&gt;"",Scoring!$S$19)+IF(Data!$O73&lt;&gt;"",Scoring!$S$20)+IF(Data!$P73&lt;&gt;"",Scoring!$S$21)+IF(Data!$Q73&lt;&gt;"",Scoring!$S$22)+IF(Data!$R73&lt;&gt;"",Scoring!$S$23)+IF(Data!$S73&lt;&gt;"",Scoring!$S$24)+IF(Data!T73&lt;&gt;"",Scoring!$S$25)+IF(Data!$U73&lt;&gt;"",Scoring!$S$26)+IF(Data!$V73&lt;&gt;"",Scoring!$S$27)+IF(Data!$W73&lt;&gt;"",Scoring!$S$28)+IF(Data!$X73&lt;&gt;"",Scoring!$S$29)+IF(Data!$Y73&lt;&gt;"",Scoring!$S$30)+IF(Data!$Z73&lt;&gt;"",Scoring!$S$31)+IF(Data!$AA73&lt;&gt;"",Scoring!$S$32),"")</f>
        <v/>
      </c>
      <c r="BG73" s="107" t="str">
        <f>IF(BF73&lt;&gt;"",LOOKUP(BF73,Likelihoods!$A$7:$A$107,Likelihoods!Q$7:Q$107),"")</f>
        <v/>
      </c>
      <c r="BH73" s="108" t="str">
        <f>IF(AND(COUNTBLANK($B73:$E73)=3,COUNTBLANK($F73:$H73)=2,COUNTBLANK($I73:$J73)=1,COUNTBLANK($K73:$L73)=1,COUNTBLANK($M73:$N73)=1,COUNTBLANK($O73:$P73)=1,COUNTBLANK($Q73:$R73)=1,COUNTBLANK($S73:$T73)=1,COUNTBLANK($U73:$V73)=1,COUNTBLANK($W73:$AA73)=4),IF(Data!$B73&lt;&gt;"",Scoring!$T$7)+IF(Data!$C73&lt;&gt;"",Scoring!$T$8)+IF(Data!$D73&lt;&gt;"",Scoring!$T$9)+IF(Data!$E73&lt;&gt;"",Scoring!$T$10)+IF(Data!$F73&lt;&gt;"",Scoring!$T$11)+IF(Data!$G73&lt;&gt;"",Scoring!$T$12)+IF(Data!$H73&lt;&gt;"",Scoring!$T$13)+IF(Data!$I73&lt;&gt;"",Scoring!$T$14)+IF(Data!$J73&lt;&gt;"",Scoring!$T$15)+IF(Data!$K73&lt;&gt;"",Scoring!$T$16)+IF(Data!$L73&lt;&gt;"",Scoring!$T$17)+IF(Data!$M73&lt;&gt;"",Scoring!$T$18)+IF(Data!$N73&lt;&gt;"",Scoring!$T$19)+IF(Data!$O73&lt;&gt;"",Scoring!$T$20)+IF(Data!$P73&lt;&gt;"",Scoring!$T$21)+IF(Data!$Q73&lt;&gt;"",Scoring!$T$22)+IF(Data!$R73&lt;&gt;"",Scoring!$T$23)+IF(Data!$S73&lt;&gt;"",Scoring!$T$24)+IF(Data!T73&lt;&gt;"",Scoring!$T$25)+IF(Data!$U73&lt;&gt;"",Scoring!$T$26)+IF(Data!$V73&lt;&gt;"",Scoring!$T$27)+IF(Data!$W73&lt;&gt;"",Scoring!$T$28)+IF(Data!$X73&lt;&gt;"",Scoring!$T$29)+IF(Data!$Y73&lt;&gt;"",Scoring!$T$30)+IF(Data!$Z73&lt;&gt;"",Scoring!$T$31)+IF(Data!$AA73&lt;&gt;"",Scoring!$T$32),"")</f>
        <v/>
      </c>
      <c r="BI73" s="105" t="str">
        <f>IF(BH73&lt;&gt;"",LOOKUP(BH73,Likelihoods!$A$7:$A$107,Likelihoods!R$7:R$107),"")</f>
        <v/>
      </c>
      <c r="BJ73" s="108" t="str">
        <f>IF(AND(COUNTBLANK($B73:$E73)=3,COUNTBLANK($F73:$H73)=2,COUNTBLANK($I73:$J73)=1,COUNTBLANK($K73:$L73)=1,COUNTBLANK($M73:$N73)=1,COUNTBLANK($O73:$P73)=1,COUNTBLANK($Q73:$R73)=1,COUNTBLANK($S73:$T73)=1,COUNTBLANK($U73:$V73)=1,COUNTBLANK($W73:$AA73)=4),IF(Data!$B73&lt;&gt;"",Scoring!$U$7)+IF(Data!$C73&lt;&gt;"",Scoring!$U$8)+IF(Data!$D73&lt;&gt;"",Scoring!$U$9)+IF(Data!$E73&lt;&gt;"",Scoring!$U$10)+IF(Data!$F73&lt;&gt;"",Scoring!$U$11)+IF(Data!$G73&lt;&gt;"",Scoring!$U$12)+IF(Data!$H73&lt;&gt;"",Scoring!$U$13)+IF(Data!$I73&lt;&gt;"",Scoring!$U$14)+IF(Data!$J73&lt;&gt;"",Scoring!$U$15)+IF(Data!$K73&lt;&gt;"",Scoring!$U$16)+IF(Data!$L73&lt;&gt;"",Scoring!$U$17)+IF(Data!$M73&lt;&gt;"",Scoring!$U$18)+IF(Data!$N73&lt;&gt;"",Scoring!$U$19)+IF(Data!$O73&lt;&gt;"",Scoring!$U$20)+IF(Data!$P73&lt;&gt;"",Scoring!$U$21)+IF(Data!$Q73&lt;&gt;"",Scoring!$U$22)+IF(Data!$R73&lt;&gt;"",Scoring!$U$23)+IF(Data!$S73&lt;&gt;"",Scoring!$U$24)+IF(Data!T73&lt;&gt;"",Scoring!$U$25)+IF(Data!$U73&lt;&gt;"",Scoring!$U$26)+IF(Data!$V73&lt;&gt;"",Scoring!$U$27)+IF(Data!$W73&lt;&gt;"",Scoring!$U$28)+IF(Data!$X73&lt;&gt;"",Scoring!$U$29)+IF(Data!$Y73&lt;&gt;"",Scoring!$U$30)+IF(Data!$Z73&lt;&gt;"",Scoring!$U$31)+IF(Data!$AA73&lt;&gt;"",Scoring!$U$32),"")</f>
        <v/>
      </c>
      <c r="BK73" s="106" t="str">
        <f>IF(BJ73&lt;&gt;"",LOOKUP(BJ73,Likelihoods!$A$7:$A$107,Likelihoods!S$7:S$107),"")</f>
        <v/>
      </c>
      <c r="BL73" s="8"/>
      <c r="BM73" s="8"/>
      <c r="BN73" s="8"/>
      <c r="BO73" s="8"/>
      <c r="BP73" s="8"/>
      <c r="BQ73" s="8"/>
      <c r="BR73" s="8"/>
      <c r="BS73" s="8"/>
      <c r="BT73" s="8"/>
      <c r="BU73" s="8"/>
      <c r="BV73" s="8"/>
      <c r="BW73" s="8"/>
      <c r="BX73" s="8"/>
      <c r="BY73" s="8"/>
    </row>
    <row r="74" spans="1:77" ht="14.25" x14ac:dyDescent="0.2">
      <c r="A74" s="68"/>
      <c r="B74" s="101"/>
      <c r="C74" s="102"/>
      <c r="D74" s="102"/>
      <c r="E74" s="102"/>
      <c r="F74" s="101"/>
      <c r="G74" s="102"/>
      <c r="H74" s="103"/>
      <c r="I74" s="102"/>
      <c r="J74" s="102"/>
      <c r="K74" s="101"/>
      <c r="L74" s="103"/>
      <c r="M74" s="102"/>
      <c r="N74" s="103"/>
      <c r="O74" s="101"/>
      <c r="P74" s="103"/>
      <c r="Q74" s="102"/>
      <c r="R74" s="102"/>
      <c r="S74" s="101"/>
      <c r="T74" s="103"/>
      <c r="U74" s="101"/>
      <c r="V74" s="103"/>
      <c r="W74" s="102"/>
      <c r="X74" s="102"/>
      <c r="Y74" s="102"/>
      <c r="Z74" s="102"/>
      <c r="AA74" s="102"/>
      <c r="AB74" s="104" t="str">
        <f>IF(AND(COUNTBLANK($B74:$E74)=3,COUNTBLANK($F74:$H74)=2,COUNTBLANK($I74:$J74)=1,COUNTBLANK($K74:$L74)=1,COUNTBLANK($M74:$N74)=1,COUNTBLANK($O74:$P74)=1,COUNTBLANK($Q74:$R74)=1,COUNTBLANK($S74:$T74)=1,COUNTBLANK($U74:$V74)=1,COUNTBLANK($W74:$AA74)=4),IF(Data!$B74&lt;&gt;"",Scoring!$D$7)+IF(Data!$C74&lt;&gt;"",Scoring!$D$8)+IF(Data!$D74&lt;&gt;"",Scoring!$D$9)+IF(Data!$E74&lt;&gt;"",Scoring!$D$10)+IF(Data!$F74&lt;&gt;"",Scoring!$D$11)+IF(Data!$G74&lt;&gt;"",Scoring!$D$12)+IF(Data!$H74&lt;&gt;"",Scoring!$D$13)+IF(Data!$I74&lt;&gt;"",Scoring!$D$14)+IF(Data!$J74&lt;&gt;"",Scoring!$D$15)+IF(Data!$K74&lt;&gt;"",Scoring!$D$16)+IF(Data!$L74&lt;&gt;"",Scoring!$D$17)+IF(Data!$M74&lt;&gt;"",Scoring!$D$18)+IF(Data!$N74&lt;&gt;"",Scoring!$D$19)+IF(Data!$O74&lt;&gt;"",Scoring!$D$20)+IF(Data!$P74&lt;&gt;"",Scoring!$D$21)+IF(Data!$Q74&lt;&gt;"",Scoring!$D$22)+IF(Data!$R74&lt;&gt;"",Scoring!$D$23)+IF(Data!$S74&lt;&gt;"",Scoring!$D$24)+IF(Data!T74&lt;&gt;"",Scoring!$D$25)+IF(Data!$U74&lt;&gt;"",Scoring!$D$26)+IF(Data!$V74&lt;&gt;"",Scoring!$D$27)+IF(Data!$W74&lt;&gt;"",Scoring!$D$28)+IF(Data!$X74&lt;&gt;"",Scoring!$D$29)+IF(Data!$Y74&lt;&gt;"",Scoring!$D$30)+IF(Data!$Z74&lt;&gt;"",Scoring!$D$31)+IF(Data!$AA74&lt;&gt;"",Scoring!$D$32),"")</f>
        <v/>
      </c>
      <c r="AC74" s="105" t="str">
        <f>IF(AB74&lt;&gt;"",LOOKUP(AB74,Likelihoods!$A$7:$A$107,Likelihoods!B$7:B$107),"")</f>
        <v/>
      </c>
      <c r="AD74" s="264" t="str">
        <f>IF(AND(COUNTBLANK($B74:$E74)=3,COUNTBLANK($F74:$H74)=2,COUNTBLANK($I74:$J74)=1,COUNTBLANK($K74:$L74)=1,COUNTBLANK($M74:$N74)=1,COUNTBLANK($O74:$P74)=1,COUNTBLANK($Q74:$R74)=1,COUNTBLANK($S74:$T74)=1,COUNTBLANK($U74:$V74)=1,COUNTBLANK($W74:$AA74)=4),IF(Data!$B74&lt;&gt;"",Scoring!$E$7)+IF(Data!$C74&lt;&gt;"",Scoring!$E$8)+IF(Data!$D74&lt;&gt;"",Scoring!$E$9)+IF(Data!$E74&lt;&gt;"",Scoring!$E$10)+IF(Data!$F74&lt;&gt;"",Scoring!$E$11)+IF(Data!$G74&lt;&gt;"",Scoring!$E$12)+IF(Data!$H74&lt;&gt;"",Scoring!$E$13)+IF(Data!$I74&lt;&gt;"",Scoring!$E$14)+IF(Data!$J74&lt;&gt;"",Scoring!$E$15)+IF(Data!$K74&lt;&gt;"",Scoring!$E$16)+IF(Data!$L74&lt;&gt;"",Scoring!$E$17)+IF(Data!$M74&lt;&gt;"",Scoring!$E$18)+IF(Data!$N74&lt;&gt;"",Scoring!$E$19)+IF(Data!$O74&lt;&gt;"",Scoring!$E$20)+IF(Data!$P74&lt;&gt;"",Scoring!$E$21)+IF(Data!$Q74&lt;&gt;"",Scoring!$E$22)+IF(Data!$R74&lt;&gt;"",Scoring!$E$23)+IF(Data!$S74&lt;&gt;"",Scoring!$E$24)+IF(Data!V74&lt;&gt;"",Scoring!$E$25)+IF(Data!$U74&lt;&gt;"",Scoring!$E$26)+IF(Data!$V74&lt;&gt;"",Scoring!$E$27)+IF(Data!$W74&lt;&gt;"",Scoring!$E$28)+IF(Data!$X74&lt;&gt;"",Scoring!$E$29)+IF(Data!$Y74&lt;&gt;"",Scoring!$E$30)+IF(Data!$Z74&lt;&gt;"",Scoring!$E$31)+IF(Data!$AA74&lt;&gt;"",Scoring!$E$32),"")</f>
        <v/>
      </c>
      <c r="AE74" s="107" t="str">
        <f>IF(AD74&lt;&gt;"",LOOKUP(AD74,Likelihoods!$A$7:$A$107,Likelihoods!C$7:C$107),"")</f>
        <v/>
      </c>
      <c r="AF74" s="108" t="str">
        <f>IF(AND(COUNTBLANK($B74:$E74)=3,COUNTBLANK($F74:$H74)=2,COUNTBLANK($I74:$J74)=1,COUNTBLANK($K74:$L74)=1,COUNTBLANK($M74:$N74)=1,COUNTBLANK($O74:$P74)=1,COUNTBLANK($Q74:$R74)=1,COUNTBLANK($S74:$T74)=1,COUNTBLANK($U74:$V74)=1,COUNTBLANK($W74:$AA74)=4),IF(Data!$B74&lt;&gt;"",Scoring!$F$7)+IF(Data!$C74&lt;&gt;"",Scoring!$F$8)+IF(Data!$D74&lt;&gt;"",Scoring!$F$9)+IF(Data!$E74&lt;&gt;"",Scoring!$F$10)+IF(Data!$F74&lt;&gt;"",Scoring!$F$11)+IF(Data!$G74&lt;&gt;"",Scoring!$F$12)+IF(Data!$H74&lt;&gt;"",Scoring!$F$13)+IF(Data!$I74&lt;&gt;"",Scoring!$F$14)+IF(Data!$J74&lt;&gt;"",Scoring!$F$15)+IF(Data!$K74&lt;&gt;"",Scoring!$F$16)+IF(Data!$L74&lt;&gt;"",Scoring!$F$17)+IF(Data!$M74&lt;&gt;"",Scoring!$F$18)+IF(Data!$N74&lt;&gt;"",Scoring!$F$19)+IF(Data!$O74&lt;&gt;"",Scoring!$F$20)+IF(Data!$P74&lt;&gt;"",Scoring!$F$21)+IF(Data!$Q74&lt;&gt;"",Scoring!$F$22)+IF(Data!$R74&lt;&gt;"",Scoring!$F$23)+IF(Data!$S74&lt;&gt;"",Scoring!$F$24)+IF(Data!T74&lt;&gt;"",Scoring!$F$25)+IF(Data!$U74&lt;&gt;"",Scoring!$F$26)+IF(Data!$V74&lt;&gt;"",Scoring!$F$27)+IF(Data!$W74&lt;&gt;"",Scoring!$F$28)+IF(Data!$X74&lt;&gt;"",Scoring!$F$29)+IF(Data!$Y74&lt;&gt;"",Scoring!$F$30)+IF(Data!$Z74&lt;&gt;"",Scoring!$F$31)+IF(Data!$AA74&lt;&gt;"",Scoring!$F$32),"")</f>
        <v/>
      </c>
      <c r="AG74" s="105" t="str">
        <f>IF(AF74&lt;&gt;"",LOOKUP(AF74,Likelihoods!$A$7:$A$107,Likelihoods!D$7:D$107),"")</f>
        <v/>
      </c>
      <c r="AH74" s="108" t="str">
        <f>IF(AND(COUNTBLANK($B74:$E74)=3,COUNTBLANK($F74:$H74)=2,COUNTBLANK($I74:$J74)=1,COUNTBLANK($K74:$L74)=1,COUNTBLANK($M74:$N74)=1,COUNTBLANK($O74:$P74)=1,COUNTBLANK($Q74:$R74)=1,COUNTBLANK($S74:$T74)=1,COUNTBLANK($U74:$V74)=1,COUNTBLANK($W74:$AA74)=4),IF(Data!$B74&lt;&gt;"",Scoring!$G$7)+IF(Data!$C74&lt;&gt;"",Scoring!$G$8)+IF(Data!$D74&lt;&gt;"",Scoring!$G$9)+IF(Data!$E74&lt;&gt;"",Scoring!$G$10)+IF(Data!$F74&lt;&gt;"",Scoring!$G$11)+IF(Data!$G74&lt;&gt;"",Scoring!$G$12)+IF(Data!$H74&lt;&gt;"",Scoring!$G$13)+IF(Data!$I74&lt;&gt;"",Scoring!$G$14)+IF(Data!$J74&lt;&gt;"",Scoring!$G$15)+IF(Data!$K74&lt;&gt;"",Scoring!$G$16)+IF(Data!$L74&lt;&gt;"",Scoring!$G$17)+IF(Data!$M74&lt;&gt;"",Scoring!$G$18)+IF(Data!$N74&lt;&gt;"",Scoring!$G$19)+IF(Data!$O74&lt;&gt;"",Scoring!$G$20)+IF(Data!$P74&lt;&gt;"",Scoring!$G$21)+IF(Data!$Q74&lt;&gt;"",Scoring!$G$22)+IF(Data!$R74&lt;&gt;"",Scoring!$G$23)+IF(Data!$S74&lt;&gt;"",Scoring!$G$24)+IF(Data!T74&lt;&gt;"",Scoring!$G$25)+IF(Data!$U74&lt;&gt;"",Scoring!$G$26)+IF(Data!$V74&lt;&gt;"",Scoring!$G$27)+IF(Data!$W74&lt;&gt;"",Scoring!$G$28)+IF(Data!$X74&lt;&gt;"",Scoring!$G$29)+IF(Data!$Y74&lt;&gt;"",Scoring!$G$30)+IF(Data!$Z74&lt;&gt;"",Scoring!$G$31)+IF(Data!$AA74&lt;&gt;"",Scoring!$G$32),"")</f>
        <v/>
      </c>
      <c r="AI74" s="106" t="str">
        <f>IF(AH74&lt;&gt;"",LOOKUP(AH74,Likelihoods!$A$7:$A$107,Likelihoods!E$7:E$107),"")</f>
        <v/>
      </c>
      <c r="AJ74" s="104" t="str">
        <f>IF(AND(COUNTBLANK($B74:$E74)=3,COUNTBLANK($F74:$H74)=2,COUNTBLANK($I74:$J74)=1,COUNTBLANK($K74:$L74)=1,COUNTBLANK($M74:$N74)=1,COUNTBLANK($O74:$P74)=1,COUNTBLANK($Q74:$R74)=1,COUNTBLANK($S74:$T74)=1,COUNTBLANK($U74:$V74)=1,COUNTBLANK($W74:$AA74)=4),IF(Data!$B74&lt;&gt;"",Scoring!$H$7)+IF(Data!$C74&lt;&gt;"",Scoring!$H$8)+IF(Data!$D74&lt;&gt;"",Scoring!$H$9)+IF(Data!$E74&lt;&gt;"",Scoring!$H$10)+IF(Data!$F74&lt;&gt;"",Scoring!$H$11)+IF(Data!$G74&lt;&gt;"",Scoring!$H$12)+IF(Data!$H74&lt;&gt;"",Scoring!$H$13)+IF(Data!$I74&lt;&gt;"",Scoring!$H$14)+IF(Data!$J74&lt;&gt;"",Scoring!$H$15)+IF(Data!$K74&lt;&gt;"",Scoring!$H$16)+IF(Data!$L74&lt;&gt;"",Scoring!$H$17)+IF(Data!$M74&lt;&gt;"",Scoring!$H$18)+IF(Data!$N74&lt;&gt;"",Scoring!$H$19)+IF(Data!$O74&lt;&gt;"",Scoring!$H$20)+IF(Data!$P74&lt;&gt;"",Scoring!$H$21)+IF(Data!$Q74&lt;&gt;"",Scoring!$H$22)+IF(Data!$R74&lt;&gt;"",Scoring!$H$23)+IF(Data!$S74&lt;&gt;"",Scoring!$H$24)+IF(Data!T74&lt;&gt;"",Scoring!$H$25)+IF(Data!$U74&lt;&gt;"",Scoring!$H$26)+IF(Data!$V74&lt;&gt;"",Scoring!$H$27)+IF(Data!$W74&lt;&gt;"",Scoring!$H$28)+IF(Data!$X74&lt;&gt;"",Scoring!$H$29)+IF(Data!$Y74&lt;&gt;"",Scoring!$H$30)+IF(Data!$Z74&lt;&gt;"",Scoring!$H$31)+IF(Data!$AA74&lt;&gt;"",Scoring!$H$32),"")</f>
        <v/>
      </c>
      <c r="AK74" s="105" t="str">
        <f>IF(AJ74&lt;&gt;"",LOOKUP(AJ74,Likelihoods!$A$7:$A$107,Likelihoods!F$7:F$107),"")</f>
        <v/>
      </c>
      <c r="AL74" s="102" t="str">
        <f>IF(AND(COUNTBLANK($B74:$E74)=3,COUNTBLANK($F74:$H74)=2,COUNTBLANK($I74:$J74)=1,COUNTBLANK($K74:$L74)=1,COUNTBLANK($M74:$N74)=1,COUNTBLANK($O74:$P74)=1,COUNTBLANK($Q74:$R74)=1,COUNTBLANK($S74:$T74)=1,COUNTBLANK($U74:$V74)=1,COUNTBLANK($W74:$AA74)=4),IF(Data!$B74&lt;&gt;"",Scoring!$I$7)+IF(Data!$C74&lt;&gt;"",Scoring!$I$8)+IF(Data!$D74&lt;&gt;"",Scoring!$I$9)+IF(Data!$E74&lt;&gt;"",Scoring!$I$10)+IF(Data!$F74&lt;&gt;"",Scoring!$I$11)+IF(Data!$G74&lt;&gt;"",Scoring!$I$12)+IF(Data!$H74&lt;&gt;"",Scoring!$I$13)+IF(Data!$I74&lt;&gt;"",Scoring!$I$14)+IF(Data!$J74&lt;&gt;"",Scoring!$I$15)+IF(Data!$K74&lt;&gt;"",Scoring!$I$16)+IF(Data!$L74&lt;&gt;"",Scoring!$I$17)+IF(Data!$M74&lt;&gt;"",Scoring!$I$18)+IF(Data!$N74&lt;&gt;"",Scoring!$I$19)+IF(Data!$O74&lt;&gt;"",Scoring!$I$20)+IF(Data!$P74&lt;&gt;"",Scoring!$I$21)+IF(Data!$Q74&lt;&gt;"",Scoring!$I$22)+IF(Data!$R74&lt;&gt;"",Scoring!$I$23)+IF(Data!$S74&lt;&gt;"",Scoring!$I$24)+IF(Data!T74&lt;&gt;"",Scoring!$I$25)+IF(Data!$U74&lt;&gt;"",Scoring!$I$26)+IF(Data!$V74&lt;&gt;"",Scoring!$I$27)+IF(Data!$W74&lt;&gt;"",Scoring!$I$28)+IF(Data!$X74&lt;&gt;"",Scoring!$I$29)+IF(Data!$Y74&lt;&gt;"",Scoring!$I$30)+IF(Data!$Z74&lt;&gt;"",Scoring!$I$31)+IF(Data!$AA74&lt;&gt;"",Scoring!$I$32),"")</f>
        <v/>
      </c>
      <c r="AM74" s="107" t="str">
        <f>IF(AL74&lt;&gt;"",LOOKUP(AL74,Likelihoods!$A$7:$A$107,Likelihoods!G$7:G$107),"")</f>
        <v/>
      </c>
      <c r="AN74" s="281" t="str">
        <f>IF(AND(COUNTBLANK($B74:$E74)=3,COUNTBLANK($F74:$H74)=2,COUNTBLANK($I74:$J74)=1,COUNTBLANK($K74:$L74)=1,COUNTBLANK($M74:$N74)=1,COUNTBLANK($O74:$P74)=1,COUNTBLANK($Q74:$R74)=1,COUNTBLANK($S74:$T74)=1,COUNTBLANK($U74:$V74)=1,COUNTBLANK($W74:$AA74)=4),IF(Data!$B74&lt;&gt;"",Scoring!$J$7)+IF(Data!$C74&lt;&gt;"",Scoring!$J$8)+IF(Data!$D74&lt;&gt;"",Scoring!$J$9)+IF(Data!$E74&lt;&gt;"",Scoring!$J$10)+IF(Data!$F74&lt;&gt;"",Scoring!$J$11)+IF(Data!$G74&lt;&gt;"",Scoring!$J$12)+IF(Data!$H74&lt;&gt;"",Scoring!$J$13)+IF(Data!$I74&lt;&gt;"",Scoring!$J$14)+IF(Data!$J74&lt;&gt;"",Scoring!$J$15)+IF(Data!$K74&lt;&gt;"",Scoring!$J$16)+IF(Data!$L74&lt;&gt;"",Scoring!$J$17)+IF(Data!$M74&lt;&gt;"",Scoring!$J$18)+IF(Data!$N74&lt;&gt;"",Scoring!$J$19)+IF(Data!$O74&lt;&gt;"",Scoring!$J$20)+IF(Data!$P74&lt;&gt;"",Scoring!$J$21)+IF(Data!$Q74&lt;&gt;"",Scoring!$J$22)+IF(Data!$R74&lt;&gt;"",Scoring!$J$23)+IF(Data!$S74&lt;&gt;"",Scoring!$J$24)+IF(Data!AF74&lt;&gt;"",Scoring!$J$25)+IF(Data!$U74&lt;&gt;"",Scoring!$J$26)+IF(Data!$V74&lt;&gt;"",Scoring!$J$27)+IF(Data!$W74&lt;&gt;"",Scoring!$J$28)+IF(Data!$X74&lt;&gt;"",Scoring!$J$29)+IF(Data!$Y74&lt;&gt;"",Scoring!$J$30)+IF(Data!$Z74&lt;&gt;"",Scoring!$J$31)+IF(Data!$AA74&lt;&gt;"",Scoring!$J$32),"")</f>
        <v/>
      </c>
      <c r="AO74" s="276" t="str">
        <f>IF(AN74&lt;&gt;"",LOOKUP(AN74,Likelihoods!$A$7:$A$107,Likelihoods!H$7:H$107),"")</f>
        <v/>
      </c>
      <c r="AP74" s="264" t="str">
        <f>IF(AND(COUNTBLANK($B74:$E74)=3,COUNTBLANK($F74:$H74)=2,COUNTBLANK($I74:$J74)=1,COUNTBLANK($K74:$L74)=1,COUNTBLANK($M74:$N74)=1,COUNTBLANK($O74:$P74)=1,COUNTBLANK($Q74:$R74)=1,COUNTBLANK($S74:$T74)=1,COUNTBLANK($U74:$V74)=1,COUNTBLANK($W74:$AA74)=4),IF(Data!$B74&lt;&gt;"",Scoring!$K$7)+IF(Data!$C74&lt;&gt;"",Scoring!$K$8)+IF(Data!$D74&lt;&gt;"",Scoring!$K$9)+IF(Data!$E74&lt;&gt;"",Scoring!$K$10)+IF(Data!$F74&lt;&gt;"",Scoring!$K$11)+IF(Data!$G74&lt;&gt;"",Scoring!$K$12)+IF(Data!$H74&lt;&gt;"",Scoring!$K$13)+IF(Data!$I74&lt;&gt;"",Scoring!$K$14)+IF(Data!$J74&lt;&gt;"",Scoring!$K$15)+IF(Data!$K74&lt;&gt;"",Scoring!$K$16)+IF(Data!$L74&lt;&gt;"",Scoring!$K$17)+IF(Data!$M74&lt;&gt;"",Scoring!$K$18)+IF(Data!$N74&lt;&gt;"",Scoring!$K$19)+IF(Data!$O74&lt;&gt;"",Scoring!$K$20)+IF(Data!$P74&lt;&gt;"",Scoring!$K$21)+IF(Data!$Q74&lt;&gt;"",Scoring!$K$22)+IF(Data!$R74&lt;&gt;"",Scoring!$K$23)+IF(Data!$S74&lt;&gt;"",Scoring!$K$24)+IF(Data!AH74&lt;&gt;"",Scoring!$K$25)+IF(Data!$U74&lt;&gt;"",Scoring!$K$26)+IF(Data!$V74&lt;&gt;"",Scoring!$K$27)+IF(Data!$W74&lt;&gt;"",Scoring!$K$28)+IF(Data!$X74&lt;&gt;"",Scoring!$K$29)+IF(Data!$Y74&lt;&gt;"",Scoring!$K$30)+IF(Data!$Z74&lt;&gt;"",Scoring!$K$31)+IF(Data!$AA74&lt;&gt;"",Scoring!$K$32),"")</f>
        <v/>
      </c>
      <c r="AQ74" s="107" t="str">
        <f>IF(AP74&lt;&gt;"",LOOKUP(AP74,Likelihoods!$A$7:$A$107,Likelihoods!I$7:I$107),"")</f>
        <v/>
      </c>
      <c r="AR74" s="281" t="str">
        <f>IF(AND(COUNTBLANK($B74:$E74)=3,COUNTBLANK($F74:$H74)=2,COUNTBLANK($I74:$J74)=1,COUNTBLANK($K74:$L74)=1,COUNTBLANK($M74:$N74)=1,COUNTBLANK($O74:$P74)=1,COUNTBLANK($Q74:$R74)=1,COUNTBLANK($S74:$T74)=1,COUNTBLANK($U74:$V74)=1,COUNTBLANK($W74:$AA74)=4),IF(Data!$B74&lt;&gt;"",Scoring!$L$7)+IF(Data!$C74&lt;&gt;"",Scoring!$L$8)+IF(Data!$D74&lt;&gt;"",Scoring!$L$9)+IF(Data!$E74&lt;&gt;"",Scoring!$L$10)+IF(Data!$F74&lt;&gt;"",Scoring!$L$11)+IF(Data!$G74&lt;&gt;"",Scoring!$L$12)+IF(Data!$H74&lt;&gt;"",Scoring!$L$13)+IF(Data!$I74&lt;&gt;"",Scoring!$L$14)+IF(Data!$J74&lt;&gt;"",Scoring!$L$15)+IF(Data!$K74&lt;&gt;"",Scoring!$L$16)+IF(Data!$L74&lt;&gt;"",Scoring!$L$17)+IF(Data!$M74&lt;&gt;"",Scoring!$L$18)+IF(Data!$N74&lt;&gt;"",Scoring!$L$19)+IF(Data!$O74&lt;&gt;"",Scoring!$L$20)+IF(Data!$P74&lt;&gt;"",Scoring!$L$21)+IF(Data!$Q74&lt;&gt;"",Scoring!$L$22)+IF(Data!$R74&lt;&gt;"",Scoring!$L$23)+IF(Data!$S74&lt;&gt;"",Scoring!$L$24)+IF(Data!AJ74&lt;&gt;"",Scoring!$L$25)+IF(Data!$U74&lt;&gt;"",Scoring!$L$26)+IF(Data!$V74&lt;&gt;"",Scoring!$L$27)+IF(Data!$W74&lt;&gt;"",Scoring!$L$28)+IF(Data!$X74&lt;&gt;"",Scoring!$L$29)+IF(Data!$Y74&lt;&gt;"",Scoring!$L$30)+IF(Data!$Z74&lt;&gt;"",Scoring!$L$31)+IF(Data!$AA74&lt;&gt;"",Scoring!$L$32),"")</f>
        <v/>
      </c>
      <c r="AS74" s="105" t="str">
        <f>IF(AR74&lt;&gt;"",LOOKUP(AR74,Likelihoods!$A$7:$A$107,Likelihoods!J$7:J$107),"")</f>
        <v/>
      </c>
      <c r="AT74" s="108" t="str">
        <f>IF(AND(COUNTBLANK($B74:$E74)=3,COUNTBLANK($F74:$H74)=2,COUNTBLANK($I74:$J74)=1,COUNTBLANK($K74:$L74)=1,COUNTBLANK($M74:$N74)=1,COUNTBLANK($O74:$P74)=1,COUNTBLANK($Q74:$R74)=1,COUNTBLANK($S74:$T74)=1,COUNTBLANK($U74:$V74)=1,COUNTBLANK($W74:$AA74)=4),IF(Data!$B74&lt;&gt;"",Scoring!$M$7)+IF(Data!$C74&lt;&gt;"",Scoring!$M$8)+IF(Data!$D74&lt;&gt;"",Scoring!$M$9)+IF(Data!$E74&lt;&gt;"",Scoring!$M$10)+IF(Data!$F74&lt;&gt;"",Scoring!$M$11)+IF(Data!$G74&lt;&gt;"",Scoring!$M$12)+IF(Data!$H74&lt;&gt;"",Scoring!$M$13)+IF(Data!$I74&lt;&gt;"",Scoring!$M$14)+IF(Data!$J74&lt;&gt;"",Scoring!$M$15)+IF(Data!$K74&lt;&gt;"",Scoring!$M$16)+IF(Data!$L74&lt;&gt;"",Scoring!$M$17)+IF(Data!$M74&lt;&gt;"",Scoring!$M$18)+IF(Data!$N74&lt;&gt;"",Scoring!$M$19)+IF(Data!$O74&lt;&gt;"",Scoring!$M$20)+IF(Data!$P74&lt;&gt;"",Scoring!$M$21)+IF(Data!$Q74&lt;&gt;"",Scoring!$M$22)+IF(Data!$R74&lt;&gt;"",Scoring!$M$23)+IF(Data!$S74&lt;&gt;"",Scoring!$M$24)+IF(Data!T74&lt;&gt;"",Scoring!$M$25)+IF(Data!$U74&lt;&gt;"",Scoring!$M$26)+IF(Data!$V74&lt;&gt;"",Scoring!$M$27)+IF(Data!$W74&lt;&gt;"",Scoring!$M$28)+IF(Data!$X74&lt;&gt;"",Scoring!$M$29)+IF(Data!$Y74&lt;&gt;"",Scoring!$M$30)+IF(Data!$Z74&lt;&gt;"",Scoring!$M$31)+IF(Data!$AA74&lt;&gt;"",Scoring!$M$32),"")</f>
        <v/>
      </c>
      <c r="AU74" s="105" t="str">
        <f>IF(AT74&lt;&gt;"",LOOKUP(AT74,Likelihoods!$A$7:$A$107,Likelihoods!K$7:K$107),"")</f>
        <v/>
      </c>
      <c r="AV74" s="108" t="str">
        <f>IF(AND(COUNTBLANK($B74:$E74)=3,COUNTBLANK($F74:$H74)=2,COUNTBLANK($I74:$J74)=1,COUNTBLANK($K74:$L74)=1,COUNTBLANK($M74:$N74)=1,COUNTBLANK($O74:$P74)=1,COUNTBLANK($Q74:$R74)=1,COUNTBLANK($S74:$T74)=1,COUNTBLANK($U74:$V74)=1,COUNTBLANK($W74:$AA74)=4),IF(Data!$B74&lt;&gt;"",Scoring!$N$7)+IF(Data!$C74&lt;&gt;"",Scoring!$N$8)+IF(Data!$D74&lt;&gt;"",Scoring!$N$9)+IF(Data!$E74&lt;&gt;"",Scoring!$N$10)+IF(Data!$F74&lt;&gt;"",Scoring!$N$11)+IF(Data!$G74&lt;&gt;"",Scoring!$N$12)+IF(Data!$H74&lt;&gt;"",Scoring!$N$13)+IF(Data!$I74&lt;&gt;"",Scoring!$N$14)+IF(Data!$J74&lt;&gt;"",Scoring!$N$15)+IF(Data!$K74&lt;&gt;"",Scoring!$N$16)+IF(Data!$L74&lt;&gt;"",Scoring!$N$17)+IF(Data!$M74&lt;&gt;"",Scoring!$N$18)+IF(Data!$N74&lt;&gt;"",Scoring!$N$19)+IF(Data!$O74&lt;&gt;"",Scoring!$N$20)+IF(Data!$P74&lt;&gt;"",Scoring!$N$21)+IF(Data!$Q74&lt;&gt;"",Scoring!$N$22)+IF(Data!$R74&lt;&gt;"",Scoring!$N$23)+IF(Data!$S74&lt;&gt;"",Scoring!$N$24)+IF(Data!T74&lt;&gt;"",Scoring!$N$25)+IF(Data!$U74&lt;&gt;"",Scoring!$N$26)+IF(Data!$V74&lt;&gt;"",Scoring!$N$27)+IF(Data!$W74&lt;&gt;"",Scoring!$N$28)+IF(Data!$X74&lt;&gt;"",Scoring!$N$29)+IF(Data!$Y74&lt;&gt;"",Scoring!$N$30)+IF(Data!$Z74&lt;&gt;"",Scoring!$N$31)+IF(Data!$AA74&lt;&gt;"",Scoring!$N$32),"")</f>
        <v/>
      </c>
      <c r="AW74" s="106" t="str">
        <f>IF(AV74&lt;&gt;"",LOOKUP(AV74,Likelihoods!$A$7:$A$107,Likelihoods!L$7:L$107),"")</f>
        <v/>
      </c>
      <c r="AX74" s="104" t="str">
        <f>IF(AND(COUNTBLANK($B74:$E74)=3,COUNTBLANK($F74:$H74)=2,COUNTBLANK($I74:$J74)=1,COUNTBLANK($K74:$L74)=1,COUNTBLANK($M74:$N74)=1,COUNTBLANK($O74:$P74)=1,COUNTBLANK($Q74:$R74)=1,COUNTBLANK($S74:$T74)=1,COUNTBLANK($U74:$V74)=1,COUNTBLANK($W74:$AA74)=4),IF(Data!$B74&lt;&gt;"",Scoring!$O$7)+IF(Data!$C74&lt;&gt;"",Scoring!$O$8)+IF(Data!$D74&lt;&gt;"",Scoring!$O$9)+IF(Data!$E74&lt;&gt;"",Scoring!$O$10)+IF(Data!$F74&lt;&gt;"",Scoring!$O$11)+IF(Data!$G74&lt;&gt;"",Scoring!$O$12)+IF(Data!$H74&lt;&gt;"",Scoring!$O$13)+IF(Data!$I74&lt;&gt;"",Scoring!$O$14)+IF(Data!$J74&lt;&gt;"",Scoring!$O$15)+IF(Data!$K74&lt;&gt;"",Scoring!$O$16)+IF(Data!$L74&lt;&gt;"",Scoring!$O$17)+IF(Data!$M74&lt;&gt;"",Scoring!$O$18)+IF(Data!$N74&lt;&gt;"",Scoring!$O$19)+IF(Data!$O74&lt;&gt;"",Scoring!$O$20)+IF(Data!$P74&lt;&gt;"",Scoring!$O$21)+IF(Data!$Q74&lt;&gt;"",Scoring!$O$22)+IF(Data!$R74&lt;&gt;"",Scoring!$O$23)+IF(Data!$S74&lt;&gt;"",Scoring!$O$24)+IF(Data!T74&lt;&gt;"",Scoring!$O$25)+IF(Data!$U74&lt;&gt;"",Scoring!$O$26)+IF(Data!$V74&lt;&gt;"",Scoring!$O$27)+IF(Data!$W74&lt;&gt;"",Scoring!$O$28)+IF(Data!$X74&lt;&gt;"",Scoring!$O$29)+IF(Data!$Y74&lt;&gt;"",Scoring!$O$30)+IF(Data!$Z74&lt;&gt;"",Scoring!$O$31)+IF(Data!$AA74&lt;&gt;"",Scoring!$O$32),"")</f>
        <v/>
      </c>
      <c r="AY74" s="107" t="str">
        <f>IF(AX74&lt;&gt;"",LOOKUP(AX74,Likelihoods!$A$7:$A$107,Likelihoods!M$7:M$107),"")</f>
        <v/>
      </c>
      <c r="AZ74" s="108" t="str">
        <f>IF(AND(COUNTBLANK($B74:$E74)=3,COUNTBLANK($F74:$H74)=2,COUNTBLANK($I74:$J74)=1,COUNTBLANK($K74:$L74)=1,COUNTBLANK($M74:$N74)=1,COUNTBLANK($O74:$P74)=1,COUNTBLANK($Q74:$R74)=1,COUNTBLANK($S74:$T74)=1,COUNTBLANK($U74:$V74)=1,COUNTBLANK($W74:$AA74)=4),IF(Data!$B74&lt;&gt;"",Scoring!$P$7)+IF(Data!$C74&lt;&gt;"",Scoring!$P$8)+IF(Data!$D74&lt;&gt;"",Scoring!$P$9)+IF(Data!$E74&lt;&gt;"",Scoring!$P$10)+IF(Data!$F74&lt;&gt;"",Scoring!$P$11)+IF(Data!$G74&lt;&gt;"",Scoring!$P$12)+IF(Data!$H74&lt;&gt;"",Scoring!$P$13)+IF(Data!$I74&lt;&gt;"",Scoring!$P$14)+IF(Data!$J74&lt;&gt;"",Scoring!$P$15)+IF(Data!$K74&lt;&gt;"",Scoring!$P$16)+IF(Data!$L74&lt;&gt;"",Scoring!$P$17)+IF(Data!$M74&lt;&gt;"",Scoring!$P$18)+IF(Data!$N74&lt;&gt;"",Scoring!$P$19)+IF(Data!$O74&lt;&gt;"",Scoring!$P$20)+IF(Data!$P74&lt;&gt;"",Scoring!$P$21)+IF(Data!$Q74&lt;&gt;"",Scoring!$P$22)+IF(Data!$R74&lt;&gt;"",Scoring!$P$23)+IF(Data!$S74&lt;&gt;"",Scoring!$P$24)+IF(Data!T74&lt;&gt;"",Scoring!$P$25)+IF(Data!$U74&lt;&gt;"",Scoring!$P$26)+IF(Data!$V74&lt;&gt;"",Scoring!$P$27)+IF(Data!$W74&lt;&gt;"",Scoring!$P$28)+IF(Data!$X74&lt;&gt;"",Scoring!$P$29)+IF(Data!$Y74&lt;&gt;"",Scoring!$P$30)+IF(Data!$Z74&lt;&gt;"",Scoring!$P$31)+IF(Data!$AA74&lt;&gt;"",Scoring!$P$32),"")</f>
        <v/>
      </c>
      <c r="BA74" s="105" t="str">
        <f>IF(AZ74&lt;&gt;"",LOOKUP(AZ74,Likelihoods!$A$7:$A$107,Likelihoods!N$7:N$107),"")</f>
        <v/>
      </c>
      <c r="BB74" s="102" t="str">
        <f>IF(AND(COUNTBLANK($B74:$E74)=3,COUNTBLANK($F74:$H74)=2,COUNTBLANK($I74:$J74)=1,COUNTBLANK($K74:$L74)=1,COUNTBLANK($M74:$N74)=1,COUNTBLANK($O74:$P74)=1,COUNTBLANK($Q74:$R74)=1,COUNTBLANK($S74:$T74)=1,COUNTBLANK($U74:$V74)=1,COUNTBLANK($W74:$AA74)=4),IF(Data!$B74&lt;&gt;"",Scoring!$Q$7)+IF(Data!$C74&lt;&gt;"",Scoring!$Q$8)+IF(Data!$D74&lt;&gt;"",Scoring!$Q$9)+IF(Data!$E74&lt;&gt;"",Scoring!$Q$10)+IF(Data!$F74&lt;&gt;"",Scoring!$Q$11)+IF(Data!$G74&lt;&gt;"",Scoring!$Q$12)+IF(Data!$H74&lt;&gt;"",Scoring!$Q$13)+IF(Data!$I74&lt;&gt;"",Scoring!$Q$14)+IF(Data!$J74&lt;&gt;"",Scoring!$Q$15)+IF(Data!$K74&lt;&gt;"",Scoring!$Q$16)+IF(Data!$L74&lt;&gt;"",Scoring!$Q$17)+IF(Data!$M74&lt;&gt;"",Scoring!$Q$18)+IF(Data!$N74&lt;&gt;"",Scoring!$Q$19)+IF(Data!$O74&lt;&gt;"",Scoring!$Q$20)+IF(Data!$P74&lt;&gt;"",Scoring!$Q$21)+IF(Data!$Q74&lt;&gt;"",Scoring!$Q$22)+IF(Data!$R74&lt;&gt;"",Scoring!$Q$23)+IF(Data!$S74&lt;&gt;"",Scoring!$Q$24)+IF(Data!T74&lt;&gt;"",Scoring!$Q$25)+IF(Data!$U74&lt;&gt;"",Scoring!$Q$26)+IF(Data!$V74&lt;&gt;"",Scoring!$Q$27)+IF(Data!$W74&lt;&gt;"",Scoring!$Q$28)+IF(Data!$X74&lt;&gt;"",Scoring!$Q$29)+IF(Data!$Y74&lt;&gt;"",Scoring!$Q$30)+IF(Data!$Z74&lt;&gt;"",Scoring!$Q$31)+IF(Data!$AA74&lt;&gt;"",Scoring!$Q$32),"")</f>
        <v/>
      </c>
      <c r="BC74" s="107" t="str">
        <f>IF(BB74&lt;&gt;"",LOOKUP(BB74,Likelihoods!$A$7:$A$107,Likelihoods!O$7:O$107),"")</f>
        <v/>
      </c>
      <c r="BD74" s="104" t="str">
        <f>IF(AND(COUNTBLANK($B74:$E74)=3,COUNTBLANK($F74:$H74)=2,COUNTBLANK($I74:$J74)=1,COUNTBLANK($K74:$L74)=1,COUNTBLANK($M74:$N74)=1,COUNTBLANK($O74:$P74)=1,COUNTBLANK($Q74:$R74)=1,COUNTBLANK($S74:$T74)=1,COUNTBLANK($U74:$V74)=1,COUNTBLANK($W74:$AA74)=4),IF(Data!$B74&lt;&gt;"",Scoring!$R$7)+IF(Data!$C74&lt;&gt;"",Scoring!$R$8)+IF(Data!$D74&lt;&gt;"",Scoring!$R$9)+IF(Data!$E74&lt;&gt;"",Scoring!$R$10)+IF(Data!$F74&lt;&gt;"",Scoring!$R$11)+IF(Data!$G74&lt;&gt;"",Scoring!$R$12)+IF(Data!$H74&lt;&gt;"",Scoring!$R$13)+IF(Data!$I74&lt;&gt;"",Scoring!$R$14)+IF(Data!$J74&lt;&gt;"",Scoring!$R$15)+IF(Data!$K74&lt;&gt;"",Scoring!$R$16)+IF(Data!$L74&lt;&gt;"",Scoring!$R$17)+IF(Data!$M74&lt;&gt;"",Scoring!$R$18)+IF(Data!$N74&lt;&gt;"",Scoring!$R$19)+IF(Data!$O74&lt;&gt;"",Scoring!$R$20)+IF(Data!$P74&lt;&gt;"",Scoring!$R$21)+IF(Data!$Q74&lt;&gt;"",Scoring!$R$22)+IF(Data!$R74&lt;&gt;"",Scoring!$R$23)+IF(Data!$S74&lt;&gt;"",Scoring!$R$24)+IF(Data!T74&lt;&gt;"",Scoring!$R$25)+IF(Data!$U74&lt;&gt;"",Scoring!$R$26)+IF(Data!$V74&lt;&gt;"",Scoring!$R$27)+IF(Data!$W74&lt;&gt;"",Scoring!$R$28)+IF(Data!$X74&lt;&gt;"",Scoring!$R$29)+IF(Data!$Y74&lt;&gt;"",Scoring!$R$30)+IF(Data!$Z74&lt;&gt;"",Scoring!$R$31)+IF(Data!$AA74&lt;&gt;"",Scoring!$R$32),"")</f>
        <v/>
      </c>
      <c r="BE74" s="105" t="str">
        <f>IF(BD74&lt;&gt;"",LOOKUP(BD74,Likelihoods!$A$7:$A$107,Likelihoods!P$7:P$107),"")</f>
        <v/>
      </c>
      <c r="BF74" s="102" t="str">
        <f>IF(AND(COUNTBLANK($B74:$E74)=3,COUNTBLANK($F74:$H74)=2,COUNTBLANK($I74:$J74)=1,COUNTBLANK($K74:$L74)=1,COUNTBLANK($M74:$N74)=1,COUNTBLANK($O74:$P74)=1,COUNTBLANK($Q74:$R74)=1,COUNTBLANK($S74:$T74)=1,COUNTBLANK($U74:$V74)=1,COUNTBLANK($W74:$AA74)=4),IF(Data!$B74&lt;&gt;"",Scoring!$S$7)+IF(Data!$C74&lt;&gt;"",Scoring!$S$8)+IF(Data!$D74&lt;&gt;"",Scoring!$S$9)+IF(Data!$E74&lt;&gt;"",Scoring!$S$10)+IF(Data!$F74&lt;&gt;"",Scoring!$S$11)+IF(Data!$G74&lt;&gt;"",Scoring!$S$12)+IF(Data!$H74&lt;&gt;"",Scoring!$S$13)+IF(Data!$I74&lt;&gt;"",Scoring!$S$14)+IF(Data!$J74&lt;&gt;"",Scoring!$S$15)+IF(Data!$K74&lt;&gt;"",Scoring!$S$16)+IF(Data!$L74&lt;&gt;"",Scoring!$S$17)+IF(Data!$M74&lt;&gt;"",Scoring!$S$18)+IF(Data!$N74&lt;&gt;"",Scoring!$S$19)+IF(Data!$O74&lt;&gt;"",Scoring!$S$20)+IF(Data!$P74&lt;&gt;"",Scoring!$S$21)+IF(Data!$Q74&lt;&gt;"",Scoring!$S$22)+IF(Data!$R74&lt;&gt;"",Scoring!$S$23)+IF(Data!$S74&lt;&gt;"",Scoring!$S$24)+IF(Data!T74&lt;&gt;"",Scoring!$S$25)+IF(Data!$U74&lt;&gt;"",Scoring!$S$26)+IF(Data!$V74&lt;&gt;"",Scoring!$S$27)+IF(Data!$W74&lt;&gt;"",Scoring!$S$28)+IF(Data!$X74&lt;&gt;"",Scoring!$S$29)+IF(Data!$Y74&lt;&gt;"",Scoring!$S$30)+IF(Data!$Z74&lt;&gt;"",Scoring!$S$31)+IF(Data!$AA74&lt;&gt;"",Scoring!$S$32),"")</f>
        <v/>
      </c>
      <c r="BG74" s="107" t="str">
        <f>IF(BF74&lt;&gt;"",LOOKUP(BF74,Likelihoods!$A$7:$A$107,Likelihoods!Q$7:Q$107),"")</f>
        <v/>
      </c>
      <c r="BH74" s="108" t="str">
        <f>IF(AND(COUNTBLANK($B74:$E74)=3,COUNTBLANK($F74:$H74)=2,COUNTBLANK($I74:$J74)=1,COUNTBLANK($K74:$L74)=1,COUNTBLANK($M74:$N74)=1,COUNTBLANK($O74:$P74)=1,COUNTBLANK($Q74:$R74)=1,COUNTBLANK($S74:$T74)=1,COUNTBLANK($U74:$V74)=1,COUNTBLANK($W74:$AA74)=4),IF(Data!$B74&lt;&gt;"",Scoring!$T$7)+IF(Data!$C74&lt;&gt;"",Scoring!$T$8)+IF(Data!$D74&lt;&gt;"",Scoring!$T$9)+IF(Data!$E74&lt;&gt;"",Scoring!$T$10)+IF(Data!$F74&lt;&gt;"",Scoring!$T$11)+IF(Data!$G74&lt;&gt;"",Scoring!$T$12)+IF(Data!$H74&lt;&gt;"",Scoring!$T$13)+IF(Data!$I74&lt;&gt;"",Scoring!$T$14)+IF(Data!$J74&lt;&gt;"",Scoring!$T$15)+IF(Data!$K74&lt;&gt;"",Scoring!$T$16)+IF(Data!$L74&lt;&gt;"",Scoring!$T$17)+IF(Data!$M74&lt;&gt;"",Scoring!$T$18)+IF(Data!$N74&lt;&gt;"",Scoring!$T$19)+IF(Data!$O74&lt;&gt;"",Scoring!$T$20)+IF(Data!$P74&lt;&gt;"",Scoring!$T$21)+IF(Data!$Q74&lt;&gt;"",Scoring!$T$22)+IF(Data!$R74&lt;&gt;"",Scoring!$T$23)+IF(Data!$S74&lt;&gt;"",Scoring!$T$24)+IF(Data!T74&lt;&gt;"",Scoring!$T$25)+IF(Data!$U74&lt;&gt;"",Scoring!$T$26)+IF(Data!$V74&lt;&gt;"",Scoring!$T$27)+IF(Data!$W74&lt;&gt;"",Scoring!$T$28)+IF(Data!$X74&lt;&gt;"",Scoring!$T$29)+IF(Data!$Y74&lt;&gt;"",Scoring!$T$30)+IF(Data!$Z74&lt;&gt;"",Scoring!$T$31)+IF(Data!$AA74&lt;&gt;"",Scoring!$T$32),"")</f>
        <v/>
      </c>
      <c r="BI74" s="105" t="str">
        <f>IF(BH74&lt;&gt;"",LOOKUP(BH74,Likelihoods!$A$7:$A$107,Likelihoods!R$7:R$107),"")</f>
        <v/>
      </c>
      <c r="BJ74" s="108" t="str">
        <f>IF(AND(COUNTBLANK($B74:$E74)=3,COUNTBLANK($F74:$H74)=2,COUNTBLANK($I74:$J74)=1,COUNTBLANK($K74:$L74)=1,COUNTBLANK($M74:$N74)=1,COUNTBLANK($O74:$P74)=1,COUNTBLANK($Q74:$R74)=1,COUNTBLANK($S74:$T74)=1,COUNTBLANK($U74:$V74)=1,COUNTBLANK($W74:$AA74)=4),IF(Data!$B74&lt;&gt;"",Scoring!$U$7)+IF(Data!$C74&lt;&gt;"",Scoring!$U$8)+IF(Data!$D74&lt;&gt;"",Scoring!$U$9)+IF(Data!$E74&lt;&gt;"",Scoring!$U$10)+IF(Data!$F74&lt;&gt;"",Scoring!$U$11)+IF(Data!$G74&lt;&gt;"",Scoring!$U$12)+IF(Data!$H74&lt;&gt;"",Scoring!$U$13)+IF(Data!$I74&lt;&gt;"",Scoring!$U$14)+IF(Data!$J74&lt;&gt;"",Scoring!$U$15)+IF(Data!$K74&lt;&gt;"",Scoring!$U$16)+IF(Data!$L74&lt;&gt;"",Scoring!$U$17)+IF(Data!$M74&lt;&gt;"",Scoring!$U$18)+IF(Data!$N74&lt;&gt;"",Scoring!$U$19)+IF(Data!$O74&lt;&gt;"",Scoring!$U$20)+IF(Data!$P74&lt;&gt;"",Scoring!$U$21)+IF(Data!$Q74&lt;&gt;"",Scoring!$U$22)+IF(Data!$R74&lt;&gt;"",Scoring!$U$23)+IF(Data!$S74&lt;&gt;"",Scoring!$U$24)+IF(Data!T74&lt;&gt;"",Scoring!$U$25)+IF(Data!$U74&lt;&gt;"",Scoring!$U$26)+IF(Data!$V74&lt;&gt;"",Scoring!$U$27)+IF(Data!$W74&lt;&gt;"",Scoring!$U$28)+IF(Data!$X74&lt;&gt;"",Scoring!$U$29)+IF(Data!$Y74&lt;&gt;"",Scoring!$U$30)+IF(Data!$Z74&lt;&gt;"",Scoring!$U$31)+IF(Data!$AA74&lt;&gt;"",Scoring!$U$32),"")</f>
        <v/>
      </c>
      <c r="BK74" s="106" t="str">
        <f>IF(BJ74&lt;&gt;"",LOOKUP(BJ74,Likelihoods!$A$7:$A$107,Likelihoods!S$7:S$107),"")</f>
        <v/>
      </c>
      <c r="BL74" s="8"/>
      <c r="BM74" s="8"/>
      <c r="BN74" s="8"/>
      <c r="BO74" s="8"/>
      <c r="BP74" s="8"/>
      <c r="BQ74" s="8"/>
      <c r="BR74" s="8"/>
      <c r="BS74" s="8"/>
      <c r="BT74" s="8"/>
      <c r="BU74" s="8"/>
      <c r="BV74" s="8"/>
      <c r="BW74" s="8"/>
      <c r="BX74" s="8"/>
      <c r="BY74" s="8"/>
    </row>
    <row r="75" spans="1:77" ht="14.25" x14ac:dyDescent="0.2">
      <c r="A75" s="68"/>
      <c r="B75" s="101"/>
      <c r="C75" s="102"/>
      <c r="D75" s="102"/>
      <c r="E75" s="102"/>
      <c r="F75" s="101"/>
      <c r="G75" s="102"/>
      <c r="H75" s="103"/>
      <c r="I75" s="102"/>
      <c r="J75" s="102"/>
      <c r="K75" s="101"/>
      <c r="L75" s="103"/>
      <c r="M75" s="102"/>
      <c r="N75" s="103"/>
      <c r="O75" s="101"/>
      <c r="P75" s="103"/>
      <c r="Q75" s="102"/>
      <c r="R75" s="102"/>
      <c r="S75" s="101"/>
      <c r="T75" s="103"/>
      <c r="U75" s="101"/>
      <c r="V75" s="103"/>
      <c r="W75" s="102"/>
      <c r="X75" s="102"/>
      <c r="Y75" s="102"/>
      <c r="Z75" s="102"/>
      <c r="AA75" s="102"/>
      <c r="AB75" s="104" t="str">
        <f>IF(AND(COUNTBLANK($B75:$E75)=3,COUNTBLANK($F75:$H75)=2,COUNTBLANK($I75:$J75)=1,COUNTBLANK($K75:$L75)=1,COUNTBLANK($M75:$N75)=1,COUNTBLANK($O75:$P75)=1,COUNTBLANK($Q75:$R75)=1,COUNTBLANK($S75:$T75)=1,COUNTBLANK($U75:$V75)=1,COUNTBLANK($W75:$AA75)=4),IF(Data!$B75&lt;&gt;"",Scoring!$D$7)+IF(Data!$C75&lt;&gt;"",Scoring!$D$8)+IF(Data!$D75&lt;&gt;"",Scoring!$D$9)+IF(Data!$E75&lt;&gt;"",Scoring!$D$10)+IF(Data!$F75&lt;&gt;"",Scoring!$D$11)+IF(Data!$G75&lt;&gt;"",Scoring!$D$12)+IF(Data!$H75&lt;&gt;"",Scoring!$D$13)+IF(Data!$I75&lt;&gt;"",Scoring!$D$14)+IF(Data!$J75&lt;&gt;"",Scoring!$D$15)+IF(Data!$K75&lt;&gt;"",Scoring!$D$16)+IF(Data!$L75&lt;&gt;"",Scoring!$D$17)+IF(Data!$M75&lt;&gt;"",Scoring!$D$18)+IF(Data!$N75&lt;&gt;"",Scoring!$D$19)+IF(Data!$O75&lt;&gt;"",Scoring!$D$20)+IF(Data!$P75&lt;&gt;"",Scoring!$D$21)+IF(Data!$Q75&lt;&gt;"",Scoring!$D$22)+IF(Data!$R75&lt;&gt;"",Scoring!$D$23)+IF(Data!$S75&lt;&gt;"",Scoring!$D$24)+IF(Data!T75&lt;&gt;"",Scoring!$D$25)+IF(Data!$U75&lt;&gt;"",Scoring!$D$26)+IF(Data!$V75&lt;&gt;"",Scoring!$D$27)+IF(Data!$W75&lt;&gt;"",Scoring!$D$28)+IF(Data!$X75&lt;&gt;"",Scoring!$D$29)+IF(Data!$Y75&lt;&gt;"",Scoring!$D$30)+IF(Data!$Z75&lt;&gt;"",Scoring!$D$31)+IF(Data!$AA75&lt;&gt;"",Scoring!$D$32),"")</f>
        <v/>
      </c>
      <c r="AC75" s="105" t="str">
        <f>IF(AB75&lt;&gt;"",LOOKUP(AB75,Likelihoods!$A$7:$A$107,Likelihoods!B$7:B$107),"")</f>
        <v/>
      </c>
      <c r="AD75" s="264" t="str">
        <f>IF(AND(COUNTBLANK($B75:$E75)=3,COUNTBLANK($F75:$H75)=2,COUNTBLANK($I75:$J75)=1,COUNTBLANK($K75:$L75)=1,COUNTBLANK($M75:$N75)=1,COUNTBLANK($O75:$P75)=1,COUNTBLANK($Q75:$R75)=1,COUNTBLANK($S75:$T75)=1,COUNTBLANK($U75:$V75)=1,COUNTBLANK($W75:$AA75)=4),IF(Data!$B75&lt;&gt;"",Scoring!$E$7)+IF(Data!$C75&lt;&gt;"",Scoring!$E$8)+IF(Data!$D75&lt;&gt;"",Scoring!$E$9)+IF(Data!$E75&lt;&gt;"",Scoring!$E$10)+IF(Data!$F75&lt;&gt;"",Scoring!$E$11)+IF(Data!$G75&lt;&gt;"",Scoring!$E$12)+IF(Data!$H75&lt;&gt;"",Scoring!$E$13)+IF(Data!$I75&lt;&gt;"",Scoring!$E$14)+IF(Data!$J75&lt;&gt;"",Scoring!$E$15)+IF(Data!$K75&lt;&gt;"",Scoring!$E$16)+IF(Data!$L75&lt;&gt;"",Scoring!$E$17)+IF(Data!$M75&lt;&gt;"",Scoring!$E$18)+IF(Data!$N75&lt;&gt;"",Scoring!$E$19)+IF(Data!$O75&lt;&gt;"",Scoring!$E$20)+IF(Data!$P75&lt;&gt;"",Scoring!$E$21)+IF(Data!$Q75&lt;&gt;"",Scoring!$E$22)+IF(Data!$R75&lt;&gt;"",Scoring!$E$23)+IF(Data!$S75&lt;&gt;"",Scoring!$E$24)+IF(Data!V75&lt;&gt;"",Scoring!$E$25)+IF(Data!$U75&lt;&gt;"",Scoring!$E$26)+IF(Data!$V75&lt;&gt;"",Scoring!$E$27)+IF(Data!$W75&lt;&gt;"",Scoring!$E$28)+IF(Data!$X75&lt;&gt;"",Scoring!$E$29)+IF(Data!$Y75&lt;&gt;"",Scoring!$E$30)+IF(Data!$Z75&lt;&gt;"",Scoring!$E$31)+IF(Data!$AA75&lt;&gt;"",Scoring!$E$32),"")</f>
        <v/>
      </c>
      <c r="AE75" s="107" t="str">
        <f>IF(AD75&lt;&gt;"",LOOKUP(AD75,Likelihoods!$A$7:$A$107,Likelihoods!C$7:C$107),"")</f>
        <v/>
      </c>
      <c r="AF75" s="108" t="str">
        <f>IF(AND(COUNTBLANK($B75:$E75)=3,COUNTBLANK($F75:$H75)=2,COUNTBLANK($I75:$J75)=1,COUNTBLANK($K75:$L75)=1,COUNTBLANK($M75:$N75)=1,COUNTBLANK($O75:$P75)=1,COUNTBLANK($Q75:$R75)=1,COUNTBLANK($S75:$T75)=1,COUNTBLANK($U75:$V75)=1,COUNTBLANK($W75:$AA75)=4),IF(Data!$B75&lt;&gt;"",Scoring!$F$7)+IF(Data!$C75&lt;&gt;"",Scoring!$F$8)+IF(Data!$D75&lt;&gt;"",Scoring!$F$9)+IF(Data!$E75&lt;&gt;"",Scoring!$F$10)+IF(Data!$F75&lt;&gt;"",Scoring!$F$11)+IF(Data!$G75&lt;&gt;"",Scoring!$F$12)+IF(Data!$H75&lt;&gt;"",Scoring!$F$13)+IF(Data!$I75&lt;&gt;"",Scoring!$F$14)+IF(Data!$J75&lt;&gt;"",Scoring!$F$15)+IF(Data!$K75&lt;&gt;"",Scoring!$F$16)+IF(Data!$L75&lt;&gt;"",Scoring!$F$17)+IF(Data!$M75&lt;&gt;"",Scoring!$F$18)+IF(Data!$N75&lt;&gt;"",Scoring!$F$19)+IF(Data!$O75&lt;&gt;"",Scoring!$F$20)+IF(Data!$P75&lt;&gt;"",Scoring!$F$21)+IF(Data!$Q75&lt;&gt;"",Scoring!$F$22)+IF(Data!$R75&lt;&gt;"",Scoring!$F$23)+IF(Data!$S75&lt;&gt;"",Scoring!$F$24)+IF(Data!T75&lt;&gt;"",Scoring!$F$25)+IF(Data!$U75&lt;&gt;"",Scoring!$F$26)+IF(Data!$V75&lt;&gt;"",Scoring!$F$27)+IF(Data!$W75&lt;&gt;"",Scoring!$F$28)+IF(Data!$X75&lt;&gt;"",Scoring!$F$29)+IF(Data!$Y75&lt;&gt;"",Scoring!$F$30)+IF(Data!$Z75&lt;&gt;"",Scoring!$F$31)+IF(Data!$AA75&lt;&gt;"",Scoring!$F$32),"")</f>
        <v/>
      </c>
      <c r="AG75" s="105" t="str">
        <f>IF(AF75&lt;&gt;"",LOOKUP(AF75,Likelihoods!$A$7:$A$107,Likelihoods!D$7:D$107),"")</f>
        <v/>
      </c>
      <c r="AH75" s="108" t="str">
        <f>IF(AND(COUNTBLANK($B75:$E75)=3,COUNTBLANK($F75:$H75)=2,COUNTBLANK($I75:$J75)=1,COUNTBLANK($K75:$L75)=1,COUNTBLANK($M75:$N75)=1,COUNTBLANK($O75:$P75)=1,COUNTBLANK($Q75:$R75)=1,COUNTBLANK($S75:$T75)=1,COUNTBLANK($U75:$V75)=1,COUNTBLANK($W75:$AA75)=4),IF(Data!$B75&lt;&gt;"",Scoring!$G$7)+IF(Data!$C75&lt;&gt;"",Scoring!$G$8)+IF(Data!$D75&lt;&gt;"",Scoring!$G$9)+IF(Data!$E75&lt;&gt;"",Scoring!$G$10)+IF(Data!$F75&lt;&gt;"",Scoring!$G$11)+IF(Data!$G75&lt;&gt;"",Scoring!$G$12)+IF(Data!$H75&lt;&gt;"",Scoring!$G$13)+IF(Data!$I75&lt;&gt;"",Scoring!$G$14)+IF(Data!$J75&lt;&gt;"",Scoring!$G$15)+IF(Data!$K75&lt;&gt;"",Scoring!$G$16)+IF(Data!$L75&lt;&gt;"",Scoring!$G$17)+IF(Data!$M75&lt;&gt;"",Scoring!$G$18)+IF(Data!$N75&lt;&gt;"",Scoring!$G$19)+IF(Data!$O75&lt;&gt;"",Scoring!$G$20)+IF(Data!$P75&lt;&gt;"",Scoring!$G$21)+IF(Data!$Q75&lt;&gt;"",Scoring!$G$22)+IF(Data!$R75&lt;&gt;"",Scoring!$G$23)+IF(Data!$S75&lt;&gt;"",Scoring!$G$24)+IF(Data!T75&lt;&gt;"",Scoring!$G$25)+IF(Data!$U75&lt;&gt;"",Scoring!$G$26)+IF(Data!$V75&lt;&gt;"",Scoring!$G$27)+IF(Data!$W75&lt;&gt;"",Scoring!$G$28)+IF(Data!$X75&lt;&gt;"",Scoring!$G$29)+IF(Data!$Y75&lt;&gt;"",Scoring!$G$30)+IF(Data!$Z75&lt;&gt;"",Scoring!$G$31)+IF(Data!$AA75&lt;&gt;"",Scoring!$G$32),"")</f>
        <v/>
      </c>
      <c r="AI75" s="106" t="str">
        <f>IF(AH75&lt;&gt;"",LOOKUP(AH75,Likelihoods!$A$7:$A$107,Likelihoods!E$7:E$107),"")</f>
        <v/>
      </c>
      <c r="AJ75" s="104" t="str">
        <f>IF(AND(COUNTBLANK($B75:$E75)=3,COUNTBLANK($F75:$H75)=2,COUNTBLANK($I75:$J75)=1,COUNTBLANK($K75:$L75)=1,COUNTBLANK($M75:$N75)=1,COUNTBLANK($O75:$P75)=1,COUNTBLANK($Q75:$R75)=1,COUNTBLANK($S75:$T75)=1,COUNTBLANK($U75:$V75)=1,COUNTBLANK($W75:$AA75)=4),IF(Data!$B75&lt;&gt;"",Scoring!$H$7)+IF(Data!$C75&lt;&gt;"",Scoring!$H$8)+IF(Data!$D75&lt;&gt;"",Scoring!$H$9)+IF(Data!$E75&lt;&gt;"",Scoring!$H$10)+IF(Data!$F75&lt;&gt;"",Scoring!$H$11)+IF(Data!$G75&lt;&gt;"",Scoring!$H$12)+IF(Data!$H75&lt;&gt;"",Scoring!$H$13)+IF(Data!$I75&lt;&gt;"",Scoring!$H$14)+IF(Data!$J75&lt;&gt;"",Scoring!$H$15)+IF(Data!$K75&lt;&gt;"",Scoring!$H$16)+IF(Data!$L75&lt;&gt;"",Scoring!$H$17)+IF(Data!$M75&lt;&gt;"",Scoring!$H$18)+IF(Data!$N75&lt;&gt;"",Scoring!$H$19)+IF(Data!$O75&lt;&gt;"",Scoring!$H$20)+IF(Data!$P75&lt;&gt;"",Scoring!$H$21)+IF(Data!$Q75&lt;&gt;"",Scoring!$H$22)+IF(Data!$R75&lt;&gt;"",Scoring!$H$23)+IF(Data!$S75&lt;&gt;"",Scoring!$H$24)+IF(Data!T75&lt;&gt;"",Scoring!$H$25)+IF(Data!$U75&lt;&gt;"",Scoring!$H$26)+IF(Data!$V75&lt;&gt;"",Scoring!$H$27)+IF(Data!$W75&lt;&gt;"",Scoring!$H$28)+IF(Data!$X75&lt;&gt;"",Scoring!$H$29)+IF(Data!$Y75&lt;&gt;"",Scoring!$H$30)+IF(Data!$Z75&lt;&gt;"",Scoring!$H$31)+IF(Data!$AA75&lt;&gt;"",Scoring!$H$32),"")</f>
        <v/>
      </c>
      <c r="AK75" s="105" t="str">
        <f>IF(AJ75&lt;&gt;"",LOOKUP(AJ75,Likelihoods!$A$7:$A$107,Likelihoods!F$7:F$107),"")</f>
        <v/>
      </c>
      <c r="AL75" s="102" t="str">
        <f>IF(AND(COUNTBLANK($B75:$E75)=3,COUNTBLANK($F75:$H75)=2,COUNTBLANK($I75:$J75)=1,COUNTBLANK($K75:$L75)=1,COUNTBLANK($M75:$N75)=1,COUNTBLANK($O75:$P75)=1,COUNTBLANK($Q75:$R75)=1,COUNTBLANK($S75:$T75)=1,COUNTBLANK($U75:$V75)=1,COUNTBLANK($W75:$AA75)=4),IF(Data!$B75&lt;&gt;"",Scoring!$I$7)+IF(Data!$C75&lt;&gt;"",Scoring!$I$8)+IF(Data!$D75&lt;&gt;"",Scoring!$I$9)+IF(Data!$E75&lt;&gt;"",Scoring!$I$10)+IF(Data!$F75&lt;&gt;"",Scoring!$I$11)+IF(Data!$G75&lt;&gt;"",Scoring!$I$12)+IF(Data!$H75&lt;&gt;"",Scoring!$I$13)+IF(Data!$I75&lt;&gt;"",Scoring!$I$14)+IF(Data!$J75&lt;&gt;"",Scoring!$I$15)+IF(Data!$K75&lt;&gt;"",Scoring!$I$16)+IF(Data!$L75&lt;&gt;"",Scoring!$I$17)+IF(Data!$M75&lt;&gt;"",Scoring!$I$18)+IF(Data!$N75&lt;&gt;"",Scoring!$I$19)+IF(Data!$O75&lt;&gt;"",Scoring!$I$20)+IF(Data!$P75&lt;&gt;"",Scoring!$I$21)+IF(Data!$Q75&lt;&gt;"",Scoring!$I$22)+IF(Data!$R75&lt;&gt;"",Scoring!$I$23)+IF(Data!$S75&lt;&gt;"",Scoring!$I$24)+IF(Data!T75&lt;&gt;"",Scoring!$I$25)+IF(Data!$U75&lt;&gt;"",Scoring!$I$26)+IF(Data!$V75&lt;&gt;"",Scoring!$I$27)+IF(Data!$W75&lt;&gt;"",Scoring!$I$28)+IF(Data!$X75&lt;&gt;"",Scoring!$I$29)+IF(Data!$Y75&lt;&gt;"",Scoring!$I$30)+IF(Data!$Z75&lt;&gt;"",Scoring!$I$31)+IF(Data!$AA75&lt;&gt;"",Scoring!$I$32),"")</f>
        <v/>
      </c>
      <c r="AM75" s="107" t="str">
        <f>IF(AL75&lt;&gt;"",LOOKUP(AL75,Likelihoods!$A$7:$A$107,Likelihoods!G$7:G$107),"")</f>
        <v/>
      </c>
      <c r="AN75" s="281" t="str">
        <f>IF(AND(COUNTBLANK($B75:$E75)=3,COUNTBLANK($F75:$H75)=2,COUNTBLANK($I75:$J75)=1,COUNTBLANK($K75:$L75)=1,COUNTBLANK($M75:$N75)=1,COUNTBLANK($O75:$P75)=1,COUNTBLANK($Q75:$R75)=1,COUNTBLANK($S75:$T75)=1,COUNTBLANK($U75:$V75)=1,COUNTBLANK($W75:$AA75)=4),IF(Data!$B75&lt;&gt;"",Scoring!$J$7)+IF(Data!$C75&lt;&gt;"",Scoring!$J$8)+IF(Data!$D75&lt;&gt;"",Scoring!$J$9)+IF(Data!$E75&lt;&gt;"",Scoring!$J$10)+IF(Data!$F75&lt;&gt;"",Scoring!$J$11)+IF(Data!$G75&lt;&gt;"",Scoring!$J$12)+IF(Data!$H75&lt;&gt;"",Scoring!$J$13)+IF(Data!$I75&lt;&gt;"",Scoring!$J$14)+IF(Data!$J75&lt;&gt;"",Scoring!$J$15)+IF(Data!$K75&lt;&gt;"",Scoring!$J$16)+IF(Data!$L75&lt;&gt;"",Scoring!$J$17)+IF(Data!$M75&lt;&gt;"",Scoring!$J$18)+IF(Data!$N75&lt;&gt;"",Scoring!$J$19)+IF(Data!$O75&lt;&gt;"",Scoring!$J$20)+IF(Data!$P75&lt;&gt;"",Scoring!$J$21)+IF(Data!$Q75&lt;&gt;"",Scoring!$J$22)+IF(Data!$R75&lt;&gt;"",Scoring!$J$23)+IF(Data!$S75&lt;&gt;"",Scoring!$J$24)+IF(Data!AF75&lt;&gt;"",Scoring!$J$25)+IF(Data!$U75&lt;&gt;"",Scoring!$J$26)+IF(Data!$V75&lt;&gt;"",Scoring!$J$27)+IF(Data!$W75&lt;&gt;"",Scoring!$J$28)+IF(Data!$X75&lt;&gt;"",Scoring!$J$29)+IF(Data!$Y75&lt;&gt;"",Scoring!$J$30)+IF(Data!$Z75&lt;&gt;"",Scoring!$J$31)+IF(Data!$AA75&lt;&gt;"",Scoring!$J$32),"")</f>
        <v/>
      </c>
      <c r="AO75" s="276" t="str">
        <f>IF(AN75&lt;&gt;"",LOOKUP(AN75,Likelihoods!$A$7:$A$107,Likelihoods!H$7:H$107),"")</f>
        <v/>
      </c>
      <c r="AP75" s="264" t="str">
        <f>IF(AND(COUNTBLANK($B75:$E75)=3,COUNTBLANK($F75:$H75)=2,COUNTBLANK($I75:$J75)=1,COUNTBLANK($K75:$L75)=1,COUNTBLANK($M75:$N75)=1,COUNTBLANK($O75:$P75)=1,COUNTBLANK($Q75:$R75)=1,COUNTBLANK($S75:$T75)=1,COUNTBLANK($U75:$V75)=1,COUNTBLANK($W75:$AA75)=4),IF(Data!$B75&lt;&gt;"",Scoring!$K$7)+IF(Data!$C75&lt;&gt;"",Scoring!$K$8)+IF(Data!$D75&lt;&gt;"",Scoring!$K$9)+IF(Data!$E75&lt;&gt;"",Scoring!$K$10)+IF(Data!$F75&lt;&gt;"",Scoring!$K$11)+IF(Data!$G75&lt;&gt;"",Scoring!$K$12)+IF(Data!$H75&lt;&gt;"",Scoring!$K$13)+IF(Data!$I75&lt;&gt;"",Scoring!$K$14)+IF(Data!$J75&lt;&gt;"",Scoring!$K$15)+IF(Data!$K75&lt;&gt;"",Scoring!$K$16)+IF(Data!$L75&lt;&gt;"",Scoring!$K$17)+IF(Data!$M75&lt;&gt;"",Scoring!$K$18)+IF(Data!$N75&lt;&gt;"",Scoring!$K$19)+IF(Data!$O75&lt;&gt;"",Scoring!$K$20)+IF(Data!$P75&lt;&gt;"",Scoring!$K$21)+IF(Data!$Q75&lt;&gt;"",Scoring!$K$22)+IF(Data!$R75&lt;&gt;"",Scoring!$K$23)+IF(Data!$S75&lt;&gt;"",Scoring!$K$24)+IF(Data!AH75&lt;&gt;"",Scoring!$K$25)+IF(Data!$U75&lt;&gt;"",Scoring!$K$26)+IF(Data!$V75&lt;&gt;"",Scoring!$K$27)+IF(Data!$W75&lt;&gt;"",Scoring!$K$28)+IF(Data!$X75&lt;&gt;"",Scoring!$K$29)+IF(Data!$Y75&lt;&gt;"",Scoring!$K$30)+IF(Data!$Z75&lt;&gt;"",Scoring!$K$31)+IF(Data!$AA75&lt;&gt;"",Scoring!$K$32),"")</f>
        <v/>
      </c>
      <c r="AQ75" s="107" t="str">
        <f>IF(AP75&lt;&gt;"",LOOKUP(AP75,Likelihoods!$A$7:$A$107,Likelihoods!I$7:I$107),"")</f>
        <v/>
      </c>
      <c r="AR75" s="281" t="str">
        <f>IF(AND(COUNTBLANK($B75:$E75)=3,COUNTBLANK($F75:$H75)=2,COUNTBLANK($I75:$J75)=1,COUNTBLANK($K75:$L75)=1,COUNTBLANK($M75:$N75)=1,COUNTBLANK($O75:$P75)=1,COUNTBLANK($Q75:$R75)=1,COUNTBLANK($S75:$T75)=1,COUNTBLANK($U75:$V75)=1,COUNTBLANK($W75:$AA75)=4),IF(Data!$B75&lt;&gt;"",Scoring!$L$7)+IF(Data!$C75&lt;&gt;"",Scoring!$L$8)+IF(Data!$D75&lt;&gt;"",Scoring!$L$9)+IF(Data!$E75&lt;&gt;"",Scoring!$L$10)+IF(Data!$F75&lt;&gt;"",Scoring!$L$11)+IF(Data!$G75&lt;&gt;"",Scoring!$L$12)+IF(Data!$H75&lt;&gt;"",Scoring!$L$13)+IF(Data!$I75&lt;&gt;"",Scoring!$L$14)+IF(Data!$J75&lt;&gt;"",Scoring!$L$15)+IF(Data!$K75&lt;&gt;"",Scoring!$L$16)+IF(Data!$L75&lt;&gt;"",Scoring!$L$17)+IF(Data!$M75&lt;&gt;"",Scoring!$L$18)+IF(Data!$N75&lt;&gt;"",Scoring!$L$19)+IF(Data!$O75&lt;&gt;"",Scoring!$L$20)+IF(Data!$P75&lt;&gt;"",Scoring!$L$21)+IF(Data!$Q75&lt;&gt;"",Scoring!$L$22)+IF(Data!$R75&lt;&gt;"",Scoring!$L$23)+IF(Data!$S75&lt;&gt;"",Scoring!$L$24)+IF(Data!AJ75&lt;&gt;"",Scoring!$L$25)+IF(Data!$U75&lt;&gt;"",Scoring!$L$26)+IF(Data!$V75&lt;&gt;"",Scoring!$L$27)+IF(Data!$W75&lt;&gt;"",Scoring!$L$28)+IF(Data!$X75&lt;&gt;"",Scoring!$L$29)+IF(Data!$Y75&lt;&gt;"",Scoring!$L$30)+IF(Data!$Z75&lt;&gt;"",Scoring!$L$31)+IF(Data!$AA75&lt;&gt;"",Scoring!$L$32),"")</f>
        <v/>
      </c>
      <c r="AS75" s="105" t="str">
        <f>IF(AR75&lt;&gt;"",LOOKUP(AR75,Likelihoods!$A$7:$A$107,Likelihoods!J$7:J$107),"")</f>
        <v/>
      </c>
      <c r="AT75" s="108" t="str">
        <f>IF(AND(COUNTBLANK($B75:$E75)=3,COUNTBLANK($F75:$H75)=2,COUNTBLANK($I75:$J75)=1,COUNTBLANK($K75:$L75)=1,COUNTBLANK($M75:$N75)=1,COUNTBLANK($O75:$P75)=1,COUNTBLANK($Q75:$R75)=1,COUNTBLANK($S75:$T75)=1,COUNTBLANK($U75:$V75)=1,COUNTBLANK($W75:$AA75)=4),IF(Data!$B75&lt;&gt;"",Scoring!$M$7)+IF(Data!$C75&lt;&gt;"",Scoring!$M$8)+IF(Data!$D75&lt;&gt;"",Scoring!$M$9)+IF(Data!$E75&lt;&gt;"",Scoring!$M$10)+IF(Data!$F75&lt;&gt;"",Scoring!$M$11)+IF(Data!$G75&lt;&gt;"",Scoring!$M$12)+IF(Data!$H75&lt;&gt;"",Scoring!$M$13)+IF(Data!$I75&lt;&gt;"",Scoring!$M$14)+IF(Data!$J75&lt;&gt;"",Scoring!$M$15)+IF(Data!$K75&lt;&gt;"",Scoring!$M$16)+IF(Data!$L75&lt;&gt;"",Scoring!$M$17)+IF(Data!$M75&lt;&gt;"",Scoring!$M$18)+IF(Data!$N75&lt;&gt;"",Scoring!$M$19)+IF(Data!$O75&lt;&gt;"",Scoring!$M$20)+IF(Data!$P75&lt;&gt;"",Scoring!$M$21)+IF(Data!$Q75&lt;&gt;"",Scoring!$M$22)+IF(Data!$R75&lt;&gt;"",Scoring!$M$23)+IF(Data!$S75&lt;&gt;"",Scoring!$M$24)+IF(Data!T75&lt;&gt;"",Scoring!$M$25)+IF(Data!$U75&lt;&gt;"",Scoring!$M$26)+IF(Data!$V75&lt;&gt;"",Scoring!$M$27)+IF(Data!$W75&lt;&gt;"",Scoring!$M$28)+IF(Data!$X75&lt;&gt;"",Scoring!$M$29)+IF(Data!$Y75&lt;&gt;"",Scoring!$M$30)+IF(Data!$Z75&lt;&gt;"",Scoring!$M$31)+IF(Data!$AA75&lt;&gt;"",Scoring!$M$32),"")</f>
        <v/>
      </c>
      <c r="AU75" s="105" t="str">
        <f>IF(AT75&lt;&gt;"",LOOKUP(AT75,Likelihoods!$A$7:$A$107,Likelihoods!K$7:K$107),"")</f>
        <v/>
      </c>
      <c r="AV75" s="108" t="str">
        <f>IF(AND(COUNTBLANK($B75:$E75)=3,COUNTBLANK($F75:$H75)=2,COUNTBLANK($I75:$J75)=1,COUNTBLANK($K75:$L75)=1,COUNTBLANK($M75:$N75)=1,COUNTBLANK($O75:$P75)=1,COUNTBLANK($Q75:$R75)=1,COUNTBLANK($S75:$T75)=1,COUNTBLANK($U75:$V75)=1,COUNTBLANK($W75:$AA75)=4),IF(Data!$B75&lt;&gt;"",Scoring!$N$7)+IF(Data!$C75&lt;&gt;"",Scoring!$N$8)+IF(Data!$D75&lt;&gt;"",Scoring!$N$9)+IF(Data!$E75&lt;&gt;"",Scoring!$N$10)+IF(Data!$F75&lt;&gt;"",Scoring!$N$11)+IF(Data!$G75&lt;&gt;"",Scoring!$N$12)+IF(Data!$H75&lt;&gt;"",Scoring!$N$13)+IF(Data!$I75&lt;&gt;"",Scoring!$N$14)+IF(Data!$J75&lt;&gt;"",Scoring!$N$15)+IF(Data!$K75&lt;&gt;"",Scoring!$N$16)+IF(Data!$L75&lt;&gt;"",Scoring!$N$17)+IF(Data!$M75&lt;&gt;"",Scoring!$N$18)+IF(Data!$N75&lt;&gt;"",Scoring!$N$19)+IF(Data!$O75&lt;&gt;"",Scoring!$N$20)+IF(Data!$P75&lt;&gt;"",Scoring!$N$21)+IF(Data!$Q75&lt;&gt;"",Scoring!$N$22)+IF(Data!$R75&lt;&gt;"",Scoring!$N$23)+IF(Data!$S75&lt;&gt;"",Scoring!$N$24)+IF(Data!T75&lt;&gt;"",Scoring!$N$25)+IF(Data!$U75&lt;&gt;"",Scoring!$N$26)+IF(Data!$V75&lt;&gt;"",Scoring!$N$27)+IF(Data!$W75&lt;&gt;"",Scoring!$N$28)+IF(Data!$X75&lt;&gt;"",Scoring!$N$29)+IF(Data!$Y75&lt;&gt;"",Scoring!$N$30)+IF(Data!$Z75&lt;&gt;"",Scoring!$N$31)+IF(Data!$AA75&lt;&gt;"",Scoring!$N$32),"")</f>
        <v/>
      </c>
      <c r="AW75" s="106" t="str">
        <f>IF(AV75&lt;&gt;"",LOOKUP(AV75,Likelihoods!$A$7:$A$107,Likelihoods!L$7:L$107),"")</f>
        <v/>
      </c>
      <c r="AX75" s="104" t="str">
        <f>IF(AND(COUNTBLANK($B75:$E75)=3,COUNTBLANK($F75:$H75)=2,COUNTBLANK($I75:$J75)=1,COUNTBLANK($K75:$L75)=1,COUNTBLANK($M75:$N75)=1,COUNTBLANK($O75:$P75)=1,COUNTBLANK($Q75:$R75)=1,COUNTBLANK($S75:$T75)=1,COUNTBLANK($U75:$V75)=1,COUNTBLANK($W75:$AA75)=4),IF(Data!$B75&lt;&gt;"",Scoring!$O$7)+IF(Data!$C75&lt;&gt;"",Scoring!$O$8)+IF(Data!$D75&lt;&gt;"",Scoring!$O$9)+IF(Data!$E75&lt;&gt;"",Scoring!$O$10)+IF(Data!$F75&lt;&gt;"",Scoring!$O$11)+IF(Data!$G75&lt;&gt;"",Scoring!$O$12)+IF(Data!$H75&lt;&gt;"",Scoring!$O$13)+IF(Data!$I75&lt;&gt;"",Scoring!$O$14)+IF(Data!$J75&lt;&gt;"",Scoring!$O$15)+IF(Data!$K75&lt;&gt;"",Scoring!$O$16)+IF(Data!$L75&lt;&gt;"",Scoring!$O$17)+IF(Data!$M75&lt;&gt;"",Scoring!$O$18)+IF(Data!$N75&lt;&gt;"",Scoring!$O$19)+IF(Data!$O75&lt;&gt;"",Scoring!$O$20)+IF(Data!$P75&lt;&gt;"",Scoring!$O$21)+IF(Data!$Q75&lt;&gt;"",Scoring!$O$22)+IF(Data!$R75&lt;&gt;"",Scoring!$O$23)+IF(Data!$S75&lt;&gt;"",Scoring!$O$24)+IF(Data!T75&lt;&gt;"",Scoring!$O$25)+IF(Data!$U75&lt;&gt;"",Scoring!$O$26)+IF(Data!$V75&lt;&gt;"",Scoring!$O$27)+IF(Data!$W75&lt;&gt;"",Scoring!$O$28)+IF(Data!$X75&lt;&gt;"",Scoring!$O$29)+IF(Data!$Y75&lt;&gt;"",Scoring!$O$30)+IF(Data!$Z75&lt;&gt;"",Scoring!$O$31)+IF(Data!$AA75&lt;&gt;"",Scoring!$O$32),"")</f>
        <v/>
      </c>
      <c r="AY75" s="107" t="str">
        <f>IF(AX75&lt;&gt;"",LOOKUP(AX75,Likelihoods!$A$7:$A$107,Likelihoods!M$7:M$107),"")</f>
        <v/>
      </c>
      <c r="AZ75" s="108" t="str">
        <f>IF(AND(COUNTBLANK($B75:$E75)=3,COUNTBLANK($F75:$H75)=2,COUNTBLANK($I75:$J75)=1,COUNTBLANK($K75:$L75)=1,COUNTBLANK($M75:$N75)=1,COUNTBLANK($O75:$P75)=1,COUNTBLANK($Q75:$R75)=1,COUNTBLANK($S75:$T75)=1,COUNTBLANK($U75:$V75)=1,COUNTBLANK($W75:$AA75)=4),IF(Data!$B75&lt;&gt;"",Scoring!$P$7)+IF(Data!$C75&lt;&gt;"",Scoring!$P$8)+IF(Data!$D75&lt;&gt;"",Scoring!$P$9)+IF(Data!$E75&lt;&gt;"",Scoring!$P$10)+IF(Data!$F75&lt;&gt;"",Scoring!$P$11)+IF(Data!$G75&lt;&gt;"",Scoring!$P$12)+IF(Data!$H75&lt;&gt;"",Scoring!$P$13)+IF(Data!$I75&lt;&gt;"",Scoring!$P$14)+IF(Data!$J75&lt;&gt;"",Scoring!$P$15)+IF(Data!$K75&lt;&gt;"",Scoring!$P$16)+IF(Data!$L75&lt;&gt;"",Scoring!$P$17)+IF(Data!$M75&lt;&gt;"",Scoring!$P$18)+IF(Data!$N75&lt;&gt;"",Scoring!$P$19)+IF(Data!$O75&lt;&gt;"",Scoring!$P$20)+IF(Data!$P75&lt;&gt;"",Scoring!$P$21)+IF(Data!$Q75&lt;&gt;"",Scoring!$P$22)+IF(Data!$R75&lt;&gt;"",Scoring!$P$23)+IF(Data!$S75&lt;&gt;"",Scoring!$P$24)+IF(Data!T75&lt;&gt;"",Scoring!$P$25)+IF(Data!$U75&lt;&gt;"",Scoring!$P$26)+IF(Data!$V75&lt;&gt;"",Scoring!$P$27)+IF(Data!$W75&lt;&gt;"",Scoring!$P$28)+IF(Data!$X75&lt;&gt;"",Scoring!$P$29)+IF(Data!$Y75&lt;&gt;"",Scoring!$P$30)+IF(Data!$Z75&lt;&gt;"",Scoring!$P$31)+IF(Data!$AA75&lt;&gt;"",Scoring!$P$32),"")</f>
        <v/>
      </c>
      <c r="BA75" s="105" t="str">
        <f>IF(AZ75&lt;&gt;"",LOOKUP(AZ75,Likelihoods!$A$7:$A$107,Likelihoods!N$7:N$107),"")</f>
        <v/>
      </c>
      <c r="BB75" s="102" t="str">
        <f>IF(AND(COUNTBLANK($B75:$E75)=3,COUNTBLANK($F75:$H75)=2,COUNTBLANK($I75:$J75)=1,COUNTBLANK($K75:$L75)=1,COUNTBLANK($M75:$N75)=1,COUNTBLANK($O75:$P75)=1,COUNTBLANK($Q75:$R75)=1,COUNTBLANK($S75:$T75)=1,COUNTBLANK($U75:$V75)=1,COUNTBLANK($W75:$AA75)=4),IF(Data!$B75&lt;&gt;"",Scoring!$Q$7)+IF(Data!$C75&lt;&gt;"",Scoring!$Q$8)+IF(Data!$D75&lt;&gt;"",Scoring!$Q$9)+IF(Data!$E75&lt;&gt;"",Scoring!$Q$10)+IF(Data!$F75&lt;&gt;"",Scoring!$Q$11)+IF(Data!$G75&lt;&gt;"",Scoring!$Q$12)+IF(Data!$H75&lt;&gt;"",Scoring!$Q$13)+IF(Data!$I75&lt;&gt;"",Scoring!$Q$14)+IF(Data!$J75&lt;&gt;"",Scoring!$Q$15)+IF(Data!$K75&lt;&gt;"",Scoring!$Q$16)+IF(Data!$L75&lt;&gt;"",Scoring!$Q$17)+IF(Data!$M75&lt;&gt;"",Scoring!$Q$18)+IF(Data!$N75&lt;&gt;"",Scoring!$Q$19)+IF(Data!$O75&lt;&gt;"",Scoring!$Q$20)+IF(Data!$P75&lt;&gt;"",Scoring!$Q$21)+IF(Data!$Q75&lt;&gt;"",Scoring!$Q$22)+IF(Data!$R75&lt;&gt;"",Scoring!$Q$23)+IF(Data!$S75&lt;&gt;"",Scoring!$Q$24)+IF(Data!T75&lt;&gt;"",Scoring!$Q$25)+IF(Data!$U75&lt;&gt;"",Scoring!$Q$26)+IF(Data!$V75&lt;&gt;"",Scoring!$Q$27)+IF(Data!$W75&lt;&gt;"",Scoring!$Q$28)+IF(Data!$X75&lt;&gt;"",Scoring!$Q$29)+IF(Data!$Y75&lt;&gt;"",Scoring!$Q$30)+IF(Data!$Z75&lt;&gt;"",Scoring!$Q$31)+IF(Data!$AA75&lt;&gt;"",Scoring!$Q$32),"")</f>
        <v/>
      </c>
      <c r="BC75" s="107" t="str">
        <f>IF(BB75&lt;&gt;"",LOOKUP(BB75,Likelihoods!$A$7:$A$107,Likelihoods!O$7:O$107),"")</f>
        <v/>
      </c>
      <c r="BD75" s="104" t="str">
        <f>IF(AND(COUNTBLANK($B75:$E75)=3,COUNTBLANK($F75:$H75)=2,COUNTBLANK($I75:$J75)=1,COUNTBLANK($K75:$L75)=1,COUNTBLANK($M75:$N75)=1,COUNTBLANK($O75:$P75)=1,COUNTBLANK($Q75:$R75)=1,COUNTBLANK($S75:$T75)=1,COUNTBLANK($U75:$V75)=1,COUNTBLANK($W75:$AA75)=4),IF(Data!$B75&lt;&gt;"",Scoring!$R$7)+IF(Data!$C75&lt;&gt;"",Scoring!$R$8)+IF(Data!$D75&lt;&gt;"",Scoring!$R$9)+IF(Data!$E75&lt;&gt;"",Scoring!$R$10)+IF(Data!$F75&lt;&gt;"",Scoring!$R$11)+IF(Data!$G75&lt;&gt;"",Scoring!$R$12)+IF(Data!$H75&lt;&gt;"",Scoring!$R$13)+IF(Data!$I75&lt;&gt;"",Scoring!$R$14)+IF(Data!$J75&lt;&gt;"",Scoring!$R$15)+IF(Data!$K75&lt;&gt;"",Scoring!$R$16)+IF(Data!$L75&lt;&gt;"",Scoring!$R$17)+IF(Data!$M75&lt;&gt;"",Scoring!$R$18)+IF(Data!$N75&lt;&gt;"",Scoring!$R$19)+IF(Data!$O75&lt;&gt;"",Scoring!$R$20)+IF(Data!$P75&lt;&gt;"",Scoring!$R$21)+IF(Data!$Q75&lt;&gt;"",Scoring!$R$22)+IF(Data!$R75&lt;&gt;"",Scoring!$R$23)+IF(Data!$S75&lt;&gt;"",Scoring!$R$24)+IF(Data!T75&lt;&gt;"",Scoring!$R$25)+IF(Data!$U75&lt;&gt;"",Scoring!$R$26)+IF(Data!$V75&lt;&gt;"",Scoring!$R$27)+IF(Data!$W75&lt;&gt;"",Scoring!$R$28)+IF(Data!$X75&lt;&gt;"",Scoring!$R$29)+IF(Data!$Y75&lt;&gt;"",Scoring!$R$30)+IF(Data!$Z75&lt;&gt;"",Scoring!$R$31)+IF(Data!$AA75&lt;&gt;"",Scoring!$R$32),"")</f>
        <v/>
      </c>
      <c r="BE75" s="105" t="str">
        <f>IF(BD75&lt;&gt;"",LOOKUP(BD75,Likelihoods!$A$7:$A$107,Likelihoods!P$7:P$107),"")</f>
        <v/>
      </c>
      <c r="BF75" s="102" t="str">
        <f>IF(AND(COUNTBLANK($B75:$E75)=3,COUNTBLANK($F75:$H75)=2,COUNTBLANK($I75:$J75)=1,COUNTBLANK($K75:$L75)=1,COUNTBLANK($M75:$N75)=1,COUNTBLANK($O75:$P75)=1,COUNTBLANK($Q75:$R75)=1,COUNTBLANK($S75:$T75)=1,COUNTBLANK($U75:$V75)=1,COUNTBLANK($W75:$AA75)=4),IF(Data!$B75&lt;&gt;"",Scoring!$S$7)+IF(Data!$C75&lt;&gt;"",Scoring!$S$8)+IF(Data!$D75&lt;&gt;"",Scoring!$S$9)+IF(Data!$E75&lt;&gt;"",Scoring!$S$10)+IF(Data!$F75&lt;&gt;"",Scoring!$S$11)+IF(Data!$G75&lt;&gt;"",Scoring!$S$12)+IF(Data!$H75&lt;&gt;"",Scoring!$S$13)+IF(Data!$I75&lt;&gt;"",Scoring!$S$14)+IF(Data!$J75&lt;&gt;"",Scoring!$S$15)+IF(Data!$K75&lt;&gt;"",Scoring!$S$16)+IF(Data!$L75&lt;&gt;"",Scoring!$S$17)+IF(Data!$M75&lt;&gt;"",Scoring!$S$18)+IF(Data!$N75&lt;&gt;"",Scoring!$S$19)+IF(Data!$O75&lt;&gt;"",Scoring!$S$20)+IF(Data!$P75&lt;&gt;"",Scoring!$S$21)+IF(Data!$Q75&lt;&gt;"",Scoring!$S$22)+IF(Data!$R75&lt;&gt;"",Scoring!$S$23)+IF(Data!$S75&lt;&gt;"",Scoring!$S$24)+IF(Data!T75&lt;&gt;"",Scoring!$S$25)+IF(Data!$U75&lt;&gt;"",Scoring!$S$26)+IF(Data!$V75&lt;&gt;"",Scoring!$S$27)+IF(Data!$W75&lt;&gt;"",Scoring!$S$28)+IF(Data!$X75&lt;&gt;"",Scoring!$S$29)+IF(Data!$Y75&lt;&gt;"",Scoring!$S$30)+IF(Data!$Z75&lt;&gt;"",Scoring!$S$31)+IF(Data!$AA75&lt;&gt;"",Scoring!$S$32),"")</f>
        <v/>
      </c>
      <c r="BG75" s="107" t="str">
        <f>IF(BF75&lt;&gt;"",LOOKUP(BF75,Likelihoods!$A$7:$A$107,Likelihoods!Q$7:Q$107),"")</f>
        <v/>
      </c>
      <c r="BH75" s="108" t="str">
        <f>IF(AND(COUNTBLANK($B75:$E75)=3,COUNTBLANK($F75:$H75)=2,COUNTBLANK($I75:$J75)=1,COUNTBLANK($K75:$L75)=1,COUNTBLANK($M75:$N75)=1,COUNTBLANK($O75:$P75)=1,COUNTBLANK($Q75:$R75)=1,COUNTBLANK($S75:$T75)=1,COUNTBLANK($U75:$V75)=1,COUNTBLANK($W75:$AA75)=4),IF(Data!$B75&lt;&gt;"",Scoring!$T$7)+IF(Data!$C75&lt;&gt;"",Scoring!$T$8)+IF(Data!$D75&lt;&gt;"",Scoring!$T$9)+IF(Data!$E75&lt;&gt;"",Scoring!$T$10)+IF(Data!$F75&lt;&gt;"",Scoring!$T$11)+IF(Data!$G75&lt;&gt;"",Scoring!$T$12)+IF(Data!$H75&lt;&gt;"",Scoring!$T$13)+IF(Data!$I75&lt;&gt;"",Scoring!$T$14)+IF(Data!$J75&lt;&gt;"",Scoring!$T$15)+IF(Data!$K75&lt;&gt;"",Scoring!$T$16)+IF(Data!$L75&lt;&gt;"",Scoring!$T$17)+IF(Data!$M75&lt;&gt;"",Scoring!$T$18)+IF(Data!$N75&lt;&gt;"",Scoring!$T$19)+IF(Data!$O75&lt;&gt;"",Scoring!$T$20)+IF(Data!$P75&lt;&gt;"",Scoring!$T$21)+IF(Data!$Q75&lt;&gt;"",Scoring!$T$22)+IF(Data!$R75&lt;&gt;"",Scoring!$T$23)+IF(Data!$S75&lt;&gt;"",Scoring!$T$24)+IF(Data!T75&lt;&gt;"",Scoring!$T$25)+IF(Data!$U75&lt;&gt;"",Scoring!$T$26)+IF(Data!$V75&lt;&gt;"",Scoring!$T$27)+IF(Data!$W75&lt;&gt;"",Scoring!$T$28)+IF(Data!$X75&lt;&gt;"",Scoring!$T$29)+IF(Data!$Y75&lt;&gt;"",Scoring!$T$30)+IF(Data!$Z75&lt;&gt;"",Scoring!$T$31)+IF(Data!$AA75&lt;&gt;"",Scoring!$T$32),"")</f>
        <v/>
      </c>
      <c r="BI75" s="105" t="str">
        <f>IF(BH75&lt;&gt;"",LOOKUP(BH75,Likelihoods!$A$7:$A$107,Likelihoods!R$7:R$107),"")</f>
        <v/>
      </c>
      <c r="BJ75" s="108" t="str">
        <f>IF(AND(COUNTBLANK($B75:$E75)=3,COUNTBLANK($F75:$H75)=2,COUNTBLANK($I75:$J75)=1,COUNTBLANK($K75:$L75)=1,COUNTBLANK($M75:$N75)=1,COUNTBLANK($O75:$P75)=1,COUNTBLANK($Q75:$R75)=1,COUNTBLANK($S75:$T75)=1,COUNTBLANK($U75:$V75)=1,COUNTBLANK($W75:$AA75)=4),IF(Data!$B75&lt;&gt;"",Scoring!$U$7)+IF(Data!$C75&lt;&gt;"",Scoring!$U$8)+IF(Data!$D75&lt;&gt;"",Scoring!$U$9)+IF(Data!$E75&lt;&gt;"",Scoring!$U$10)+IF(Data!$F75&lt;&gt;"",Scoring!$U$11)+IF(Data!$G75&lt;&gt;"",Scoring!$U$12)+IF(Data!$H75&lt;&gt;"",Scoring!$U$13)+IF(Data!$I75&lt;&gt;"",Scoring!$U$14)+IF(Data!$J75&lt;&gt;"",Scoring!$U$15)+IF(Data!$K75&lt;&gt;"",Scoring!$U$16)+IF(Data!$L75&lt;&gt;"",Scoring!$U$17)+IF(Data!$M75&lt;&gt;"",Scoring!$U$18)+IF(Data!$N75&lt;&gt;"",Scoring!$U$19)+IF(Data!$O75&lt;&gt;"",Scoring!$U$20)+IF(Data!$P75&lt;&gt;"",Scoring!$U$21)+IF(Data!$Q75&lt;&gt;"",Scoring!$U$22)+IF(Data!$R75&lt;&gt;"",Scoring!$U$23)+IF(Data!$S75&lt;&gt;"",Scoring!$U$24)+IF(Data!T75&lt;&gt;"",Scoring!$U$25)+IF(Data!$U75&lt;&gt;"",Scoring!$U$26)+IF(Data!$V75&lt;&gt;"",Scoring!$U$27)+IF(Data!$W75&lt;&gt;"",Scoring!$U$28)+IF(Data!$X75&lt;&gt;"",Scoring!$U$29)+IF(Data!$Y75&lt;&gt;"",Scoring!$U$30)+IF(Data!$Z75&lt;&gt;"",Scoring!$U$31)+IF(Data!$AA75&lt;&gt;"",Scoring!$U$32),"")</f>
        <v/>
      </c>
      <c r="BK75" s="106" t="str">
        <f>IF(BJ75&lt;&gt;"",LOOKUP(BJ75,Likelihoods!$A$7:$A$107,Likelihoods!S$7:S$107),"")</f>
        <v/>
      </c>
      <c r="BL75" s="8"/>
      <c r="BM75" s="8"/>
      <c r="BN75" s="8"/>
      <c r="BO75" s="8"/>
      <c r="BP75" s="8"/>
      <c r="BQ75" s="8"/>
      <c r="BR75" s="8"/>
      <c r="BS75" s="8"/>
      <c r="BT75" s="8"/>
      <c r="BU75" s="8"/>
      <c r="BV75" s="8"/>
      <c r="BW75" s="8"/>
      <c r="BX75" s="8"/>
      <c r="BY75" s="8"/>
    </row>
    <row r="76" spans="1:77" ht="14.25" x14ac:dyDescent="0.2">
      <c r="A76" s="68"/>
      <c r="B76" s="101"/>
      <c r="C76" s="102"/>
      <c r="D76" s="102"/>
      <c r="E76" s="102"/>
      <c r="F76" s="101"/>
      <c r="G76" s="102"/>
      <c r="H76" s="103"/>
      <c r="I76" s="102"/>
      <c r="J76" s="102"/>
      <c r="K76" s="101"/>
      <c r="L76" s="103"/>
      <c r="M76" s="102"/>
      <c r="N76" s="103"/>
      <c r="O76" s="101"/>
      <c r="P76" s="103"/>
      <c r="Q76" s="102"/>
      <c r="R76" s="102"/>
      <c r="S76" s="101"/>
      <c r="T76" s="103"/>
      <c r="U76" s="101"/>
      <c r="V76" s="103"/>
      <c r="W76" s="102"/>
      <c r="X76" s="102"/>
      <c r="Y76" s="102"/>
      <c r="Z76" s="102"/>
      <c r="AA76" s="102"/>
      <c r="AB76" s="104" t="str">
        <f>IF(AND(COUNTBLANK($B76:$E76)=3,COUNTBLANK($F76:$H76)=2,COUNTBLANK($I76:$J76)=1,COUNTBLANK($K76:$L76)=1,COUNTBLANK($M76:$N76)=1,COUNTBLANK($O76:$P76)=1,COUNTBLANK($Q76:$R76)=1,COUNTBLANK($S76:$T76)=1,COUNTBLANK($U76:$V76)=1,COUNTBLANK($W76:$AA76)=4),IF(Data!$B76&lt;&gt;"",Scoring!$D$7)+IF(Data!$C76&lt;&gt;"",Scoring!$D$8)+IF(Data!$D76&lt;&gt;"",Scoring!$D$9)+IF(Data!$E76&lt;&gt;"",Scoring!$D$10)+IF(Data!$F76&lt;&gt;"",Scoring!$D$11)+IF(Data!$G76&lt;&gt;"",Scoring!$D$12)+IF(Data!$H76&lt;&gt;"",Scoring!$D$13)+IF(Data!$I76&lt;&gt;"",Scoring!$D$14)+IF(Data!$J76&lt;&gt;"",Scoring!$D$15)+IF(Data!$K76&lt;&gt;"",Scoring!$D$16)+IF(Data!$L76&lt;&gt;"",Scoring!$D$17)+IF(Data!$M76&lt;&gt;"",Scoring!$D$18)+IF(Data!$N76&lt;&gt;"",Scoring!$D$19)+IF(Data!$O76&lt;&gt;"",Scoring!$D$20)+IF(Data!$P76&lt;&gt;"",Scoring!$D$21)+IF(Data!$Q76&lt;&gt;"",Scoring!$D$22)+IF(Data!$R76&lt;&gt;"",Scoring!$D$23)+IF(Data!$S76&lt;&gt;"",Scoring!$D$24)+IF(Data!T76&lt;&gt;"",Scoring!$D$25)+IF(Data!$U76&lt;&gt;"",Scoring!$D$26)+IF(Data!$V76&lt;&gt;"",Scoring!$D$27)+IF(Data!$W76&lt;&gt;"",Scoring!$D$28)+IF(Data!$X76&lt;&gt;"",Scoring!$D$29)+IF(Data!$Y76&lt;&gt;"",Scoring!$D$30)+IF(Data!$Z76&lt;&gt;"",Scoring!$D$31)+IF(Data!$AA76&lt;&gt;"",Scoring!$D$32),"")</f>
        <v/>
      </c>
      <c r="AC76" s="105" t="str">
        <f>IF(AB76&lt;&gt;"",LOOKUP(AB76,Likelihoods!$A$7:$A$107,Likelihoods!B$7:B$107),"")</f>
        <v/>
      </c>
      <c r="AD76" s="264" t="str">
        <f>IF(AND(COUNTBLANK($B76:$E76)=3,COUNTBLANK($F76:$H76)=2,COUNTBLANK($I76:$J76)=1,COUNTBLANK($K76:$L76)=1,COUNTBLANK($M76:$N76)=1,COUNTBLANK($O76:$P76)=1,COUNTBLANK($Q76:$R76)=1,COUNTBLANK($S76:$T76)=1,COUNTBLANK($U76:$V76)=1,COUNTBLANK($W76:$AA76)=4),IF(Data!$B76&lt;&gt;"",Scoring!$E$7)+IF(Data!$C76&lt;&gt;"",Scoring!$E$8)+IF(Data!$D76&lt;&gt;"",Scoring!$E$9)+IF(Data!$E76&lt;&gt;"",Scoring!$E$10)+IF(Data!$F76&lt;&gt;"",Scoring!$E$11)+IF(Data!$G76&lt;&gt;"",Scoring!$E$12)+IF(Data!$H76&lt;&gt;"",Scoring!$E$13)+IF(Data!$I76&lt;&gt;"",Scoring!$E$14)+IF(Data!$J76&lt;&gt;"",Scoring!$E$15)+IF(Data!$K76&lt;&gt;"",Scoring!$E$16)+IF(Data!$L76&lt;&gt;"",Scoring!$E$17)+IF(Data!$M76&lt;&gt;"",Scoring!$E$18)+IF(Data!$N76&lt;&gt;"",Scoring!$E$19)+IF(Data!$O76&lt;&gt;"",Scoring!$E$20)+IF(Data!$P76&lt;&gt;"",Scoring!$E$21)+IF(Data!$Q76&lt;&gt;"",Scoring!$E$22)+IF(Data!$R76&lt;&gt;"",Scoring!$E$23)+IF(Data!$S76&lt;&gt;"",Scoring!$E$24)+IF(Data!V76&lt;&gt;"",Scoring!$E$25)+IF(Data!$U76&lt;&gt;"",Scoring!$E$26)+IF(Data!$V76&lt;&gt;"",Scoring!$E$27)+IF(Data!$W76&lt;&gt;"",Scoring!$E$28)+IF(Data!$X76&lt;&gt;"",Scoring!$E$29)+IF(Data!$Y76&lt;&gt;"",Scoring!$E$30)+IF(Data!$Z76&lt;&gt;"",Scoring!$E$31)+IF(Data!$AA76&lt;&gt;"",Scoring!$E$32),"")</f>
        <v/>
      </c>
      <c r="AE76" s="107" t="str">
        <f>IF(AD76&lt;&gt;"",LOOKUP(AD76,Likelihoods!$A$7:$A$107,Likelihoods!C$7:C$107),"")</f>
        <v/>
      </c>
      <c r="AF76" s="108" t="str">
        <f>IF(AND(COUNTBLANK($B76:$E76)=3,COUNTBLANK($F76:$H76)=2,COUNTBLANK($I76:$J76)=1,COUNTBLANK($K76:$L76)=1,COUNTBLANK($M76:$N76)=1,COUNTBLANK($O76:$P76)=1,COUNTBLANK($Q76:$R76)=1,COUNTBLANK($S76:$T76)=1,COUNTBLANK($U76:$V76)=1,COUNTBLANK($W76:$AA76)=4),IF(Data!$B76&lt;&gt;"",Scoring!$F$7)+IF(Data!$C76&lt;&gt;"",Scoring!$F$8)+IF(Data!$D76&lt;&gt;"",Scoring!$F$9)+IF(Data!$E76&lt;&gt;"",Scoring!$F$10)+IF(Data!$F76&lt;&gt;"",Scoring!$F$11)+IF(Data!$G76&lt;&gt;"",Scoring!$F$12)+IF(Data!$H76&lt;&gt;"",Scoring!$F$13)+IF(Data!$I76&lt;&gt;"",Scoring!$F$14)+IF(Data!$J76&lt;&gt;"",Scoring!$F$15)+IF(Data!$K76&lt;&gt;"",Scoring!$F$16)+IF(Data!$L76&lt;&gt;"",Scoring!$F$17)+IF(Data!$M76&lt;&gt;"",Scoring!$F$18)+IF(Data!$N76&lt;&gt;"",Scoring!$F$19)+IF(Data!$O76&lt;&gt;"",Scoring!$F$20)+IF(Data!$P76&lt;&gt;"",Scoring!$F$21)+IF(Data!$Q76&lt;&gt;"",Scoring!$F$22)+IF(Data!$R76&lt;&gt;"",Scoring!$F$23)+IF(Data!$S76&lt;&gt;"",Scoring!$F$24)+IF(Data!T76&lt;&gt;"",Scoring!$F$25)+IF(Data!$U76&lt;&gt;"",Scoring!$F$26)+IF(Data!$V76&lt;&gt;"",Scoring!$F$27)+IF(Data!$W76&lt;&gt;"",Scoring!$F$28)+IF(Data!$X76&lt;&gt;"",Scoring!$F$29)+IF(Data!$Y76&lt;&gt;"",Scoring!$F$30)+IF(Data!$Z76&lt;&gt;"",Scoring!$F$31)+IF(Data!$AA76&lt;&gt;"",Scoring!$F$32),"")</f>
        <v/>
      </c>
      <c r="AG76" s="105" t="str">
        <f>IF(AF76&lt;&gt;"",LOOKUP(AF76,Likelihoods!$A$7:$A$107,Likelihoods!D$7:D$107),"")</f>
        <v/>
      </c>
      <c r="AH76" s="108" t="str">
        <f>IF(AND(COUNTBLANK($B76:$E76)=3,COUNTBLANK($F76:$H76)=2,COUNTBLANK($I76:$J76)=1,COUNTBLANK($K76:$L76)=1,COUNTBLANK($M76:$N76)=1,COUNTBLANK($O76:$P76)=1,COUNTBLANK($Q76:$R76)=1,COUNTBLANK($S76:$T76)=1,COUNTBLANK($U76:$V76)=1,COUNTBLANK($W76:$AA76)=4),IF(Data!$B76&lt;&gt;"",Scoring!$G$7)+IF(Data!$C76&lt;&gt;"",Scoring!$G$8)+IF(Data!$D76&lt;&gt;"",Scoring!$G$9)+IF(Data!$E76&lt;&gt;"",Scoring!$G$10)+IF(Data!$F76&lt;&gt;"",Scoring!$G$11)+IF(Data!$G76&lt;&gt;"",Scoring!$G$12)+IF(Data!$H76&lt;&gt;"",Scoring!$G$13)+IF(Data!$I76&lt;&gt;"",Scoring!$G$14)+IF(Data!$J76&lt;&gt;"",Scoring!$G$15)+IF(Data!$K76&lt;&gt;"",Scoring!$G$16)+IF(Data!$L76&lt;&gt;"",Scoring!$G$17)+IF(Data!$M76&lt;&gt;"",Scoring!$G$18)+IF(Data!$N76&lt;&gt;"",Scoring!$G$19)+IF(Data!$O76&lt;&gt;"",Scoring!$G$20)+IF(Data!$P76&lt;&gt;"",Scoring!$G$21)+IF(Data!$Q76&lt;&gt;"",Scoring!$G$22)+IF(Data!$R76&lt;&gt;"",Scoring!$G$23)+IF(Data!$S76&lt;&gt;"",Scoring!$G$24)+IF(Data!T76&lt;&gt;"",Scoring!$G$25)+IF(Data!$U76&lt;&gt;"",Scoring!$G$26)+IF(Data!$V76&lt;&gt;"",Scoring!$G$27)+IF(Data!$W76&lt;&gt;"",Scoring!$G$28)+IF(Data!$X76&lt;&gt;"",Scoring!$G$29)+IF(Data!$Y76&lt;&gt;"",Scoring!$G$30)+IF(Data!$Z76&lt;&gt;"",Scoring!$G$31)+IF(Data!$AA76&lt;&gt;"",Scoring!$G$32),"")</f>
        <v/>
      </c>
      <c r="AI76" s="106" t="str">
        <f>IF(AH76&lt;&gt;"",LOOKUP(AH76,Likelihoods!$A$7:$A$107,Likelihoods!E$7:E$107),"")</f>
        <v/>
      </c>
      <c r="AJ76" s="104" t="str">
        <f>IF(AND(COUNTBLANK($B76:$E76)=3,COUNTBLANK($F76:$H76)=2,COUNTBLANK($I76:$J76)=1,COUNTBLANK($K76:$L76)=1,COUNTBLANK($M76:$N76)=1,COUNTBLANK($O76:$P76)=1,COUNTBLANK($Q76:$R76)=1,COUNTBLANK($S76:$T76)=1,COUNTBLANK($U76:$V76)=1,COUNTBLANK($W76:$AA76)=4),IF(Data!$B76&lt;&gt;"",Scoring!$H$7)+IF(Data!$C76&lt;&gt;"",Scoring!$H$8)+IF(Data!$D76&lt;&gt;"",Scoring!$H$9)+IF(Data!$E76&lt;&gt;"",Scoring!$H$10)+IF(Data!$F76&lt;&gt;"",Scoring!$H$11)+IF(Data!$G76&lt;&gt;"",Scoring!$H$12)+IF(Data!$H76&lt;&gt;"",Scoring!$H$13)+IF(Data!$I76&lt;&gt;"",Scoring!$H$14)+IF(Data!$J76&lt;&gt;"",Scoring!$H$15)+IF(Data!$K76&lt;&gt;"",Scoring!$H$16)+IF(Data!$L76&lt;&gt;"",Scoring!$H$17)+IF(Data!$M76&lt;&gt;"",Scoring!$H$18)+IF(Data!$N76&lt;&gt;"",Scoring!$H$19)+IF(Data!$O76&lt;&gt;"",Scoring!$H$20)+IF(Data!$P76&lt;&gt;"",Scoring!$H$21)+IF(Data!$Q76&lt;&gt;"",Scoring!$H$22)+IF(Data!$R76&lt;&gt;"",Scoring!$H$23)+IF(Data!$S76&lt;&gt;"",Scoring!$H$24)+IF(Data!T76&lt;&gt;"",Scoring!$H$25)+IF(Data!$U76&lt;&gt;"",Scoring!$H$26)+IF(Data!$V76&lt;&gt;"",Scoring!$H$27)+IF(Data!$W76&lt;&gt;"",Scoring!$H$28)+IF(Data!$X76&lt;&gt;"",Scoring!$H$29)+IF(Data!$Y76&lt;&gt;"",Scoring!$H$30)+IF(Data!$Z76&lt;&gt;"",Scoring!$H$31)+IF(Data!$AA76&lt;&gt;"",Scoring!$H$32),"")</f>
        <v/>
      </c>
      <c r="AK76" s="105" t="str">
        <f>IF(AJ76&lt;&gt;"",LOOKUP(AJ76,Likelihoods!$A$7:$A$107,Likelihoods!F$7:F$107),"")</f>
        <v/>
      </c>
      <c r="AL76" s="102" t="str">
        <f>IF(AND(COUNTBLANK($B76:$E76)=3,COUNTBLANK($F76:$H76)=2,COUNTBLANK($I76:$J76)=1,COUNTBLANK($K76:$L76)=1,COUNTBLANK($M76:$N76)=1,COUNTBLANK($O76:$P76)=1,COUNTBLANK($Q76:$R76)=1,COUNTBLANK($S76:$T76)=1,COUNTBLANK($U76:$V76)=1,COUNTBLANK($W76:$AA76)=4),IF(Data!$B76&lt;&gt;"",Scoring!$I$7)+IF(Data!$C76&lt;&gt;"",Scoring!$I$8)+IF(Data!$D76&lt;&gt;"",Scoring!$I$9)+IF(Data!$E76&lt;&gt;"",Scoring!$I$10)+IF(Data!$F76&lt;&gt;"",Scoring!$I$11)+IF(Data!$G76&lt;&gt;"",Scoring!$I$12)+IF(Data!$H76&lt;&gt;"",Scoring!$I$13)+IF(Data!$I76&lt;&gt;"",Scoring!$I$14)+IF(Data!$J76&lt;&gt;"",Scoring!$I$15)+IF(Data!$K76&lt;&gt;"",Scoring!$I$16)+IF(Data!$L76&lt;&gt;"",Scoring!$I$17)+IF(Data!$M76&lt;&gt;"",Scoring!$I$18)+IF(Data!$N76&lt;&gt;"",Scoring!$I$19)+IF(Data!$O76&lt;&gt;"",Scoring!$I$20)+IF(Data!$P76&lt;&gt;"",Scoring!$I$21)+IF(Data!$Q76&lt;&gt;"",Scoring!$I$22)+IF(Data!$R76&lt;&gt;"",Scoring!$I$23)+IF(Data!$S76&lt;&gt;"",Scoring!$I$24)+IF(Data!T76&lt;&gt;"",Scoring!$I$25)+IF(Data!$U76&lt;&gt;"",Scoring!$I$26)+IF(Data!$V76&lt;&gt;"",Scoring!$I$27)+IF(Data!$W76&lt;&gt;"",Scoring!$I$28)+IF(Data!$X76&lt;&gt;"",Scoring!$I$29)+IF(Data!$Y76&lt;&gt;"",Scoring!$I$30)+IF(Data!$Z76&lt;&gt;"",Scoring!$I$31)+IF(Data!$AA76&lt;&gt;"",Scoring!$I$32),"")</f>
        <v/>
      </c>
      <c r="AM76" s="107" t="str">
        <f>IF(AL76&lt;&gt;"",LOOKUP(AL76,Likelihoods!$A$7:$A$107,Likelihoods!G$7:G$107),"")</f>
        <v/>
      </c>
      <c r="AN76" s="281" t="str">
        <f>IF(AND(COUNTBLANK($B76:$E76)=3,COUNTBLANK($F76:$H76)=2,COUNTBLANK($I76:$J76)=1,COUNTBLANK($K76:$L76)=1,COUNTBLANK($M76:$N76)=1,COUNTBLANK($O76:$P76)=1,COUNTBLANK($Q76:$R76)=1,COUNTBLANK($S76:$T76)=1,COUNTBLANK($U76:$V76)=1,COUNTBLANK($W76:$AA76)=4),IF(Data!$B76&lt;&gt;"",Scoring!$J$7)+IF(Data!$C76&lt;&gt;"",Scoring!$J$8)+IF(Data!$D76&lt;&gt;"",Scoring!$J$9)+IF(Data!$E76&lt;&gt;"",Scoring!$J$10)+IF(Data!$F76&lt;&gt;"",Scoring!$J$11)+IF(Data!$G76&lt;&gt;"",Scoring!$J$12)+IF(Data!$H76&lt;&gt;"",Scoring!$J$13)+IF(Data!$I76&lt;&gt;"",Scoring!$J$14)+IF(Data!$J76&lt;&gt;"",Scoring!$J$15)+IF(Data!$K76&lt;&gt;"",Scoring!$J$16)+IF(Data!$L76&lt;&gt;"",Scoring!$J$17)+IF(Data!$M76&lt;&gt;"",Scoring!$J$18)+IF(Data!$N76&lt;&gt;"",Scoring!$J$19)+IF(Data!$O76&lt;&gt;"",Scoring!$J$20)+IF(Data!$P76&lt;&gt;"",Scoring!$J$21)+IF(Data!$Q76&lt;&gt;"",Scoring!$J$22)+IF(Data!$R76&lt;&gt;"",Scoring!$J$23)+IF(Data!$S76&lt;&gt;"",Scoring!$J$24)+IF(Data!AF76&lt;&gt;"",Scoring!$J$25)+IF(Data!$U76&lt;&gt;"",Scoring!$J$26)+IF(Data!$V76&lt;&gt;"",Scoring!$J$27)+IF(Data!$W76&lt;&gt;"",Scoring!$J$28)+IF(Data!$X76&lt;&gt;"",Scoring!$J$29)+IF(Data!$Y76&lt;&gt;"",Scoring!$J$30)+IF(Data!$Z76&lt;&gt;"",Scoring!$J$31)+IF(Data!$AA76&lt;&gt;"",Scoring!$J$32),"")</f>
        <v/>
      </c>
      <c r="AO76" s="276" t="str">
        <f>IF(AN76&lt;&gt;"",LOOKUP(AN76,Likelihoods!$A$7:$A$107,Likelihoods!H$7:H$107),"")</f>
        <v/>
      </c>
      <c r="AP76" s="264" t="str">
        <f>IF(AND(COUNTBLANK($B76:$E76)=3,COUNTBLANK($F76:$H76)=2,COUNTBLANK($I76:$J76)=1,COUNTBLANK($K76:$L76)=1,COUNTBLANK($M76:$N76)=1,COUNTBLANK($O76:$P76)=1,COUNTBLANK($Q76:$R76)=1,COUNTBLANK($S76:$T76)=1,COUNTBLANK($U76:$V76)=1,COUNTBLANK($W76:$AA76)=4),IF(Data!$B76&lt;&gt;"",Scoring!$K$7)+IF(Data!$C76&lt;&gt;"",Scoring!$K$8)+IF(Data!$D76&lt;&gt;"",Scoring!$K$9)+IF(Data!$E76&lt;&gt;"",Scoring!$K$10)+IF(Data!$F76&lt;&gt;"",Scoring!$K$11)+IF(Data!$G76&lt;&gt;"",Scoring!$K$12)+IF(Data!$H76&lt;&gt;"",Scoring!$K$13)+IF(Data!$I76&lt;&gt;"",Scoring!$K$14)+IF(Data!$J76&lt;&gt;"",Scoring!$K$15)+IF(Data!$K76&lt;&gt;"",Scoring!$K$16)+IF(Data!$L76&lt;&gt;"",Scoring!$K$17)+IF(Data!$M76&lt;&gt;"",Scoring!$K$18)+IF(Data!$N76&lt;&gt;"",Scoring!$K$19)+IF(Data!$O76&lt;&gt;"",Scoring!$K$20)+IF(Data!$P76&lt;&gt;"",Scoring!$K$21)+IF(Data!$Q76&lt;&gt;"",Scoring!$K$22)+IF(Data!$R76&lt;&gt;"",Scoring!$K$23)+IF(Data!$S76&lt;&gt;"",Scoring!$K$24)+IF(Data!AH76&lt;&gt;"",Scoring!$K$25)+IF(Data!$U76&lt;&gt;"",Scoring!$K$26)+IF(Data!$V76&lt;&gt;"",Scoring!$K$27)+IF(Data!$W76&lt;&gt;"",Scoring!$K$28)+IF(Data!$X76&lt;&gt;"",Scoring!$K$29)+IF(Data!$Y76&lt;&gt;"",Scoring!$K$30)+IF(Data!$Z76&lt;&gt;"",Scoring!$K$31)+IF(Data!$AA76&lt;&gt;"",Scoring!$K$32),"")</f>
        <v/>
      </c>
      <c r="AQ76" s="107" t="str">
        <f>IF(AP76&lt;&gt;"",LOOKUP(AP76,Likelihoods!$A$7:$A$107,Likelihoods!I$7:I$107),"")</f>
        <v/>
      </c>
      <c r="AR76" s="281" t="str">
        <f>IF(AND(COUNTBLANK($B76:$E76)=3,COUNTBLANK($F76:$H76)=2,COUNTBLANK($I76:$J76)=1,COUNTBLANK($K76:$L76)=1,COUNTBLANK($M76:$N76)=1,COUNTBLANK($O76:$P76)=1,COUNTBLANK($Q76:$R76)=1,COUNTBLANK($S76:$T76)=1,COUNTBLANK($U76:$V76)=1,COUNTBLANK($W76:$AA76)=4),IF(Data!$B76&lt;&gt;"",Scoring!$L$7)+IF(Data!$C76&lt;&gt;"",Scoring!$L$8)+IF(Data!$D76&lt;&gt;"",Scoring!$L$9)+IF(Data!$E76&lt;&gt;"",Scoring!$L$10)+IF(Data!$F76&lt;&gt;"",Scoring!$L$11)+IF(Data!$G76&lt;&gt;"",Scoring!$L$12)+IF(Data!$H76&lt;&gt;"",Scoring!$L$13)+IF(Data!$I76&lt;&gt;"",Scoring!$L$14)+IF(Data!$J76&lt;&gt;"",Scoring!$L$15)+IF(Data!$K76&lt;&gt;"",Scoring!$L$16)+IF(Data!$L76&lt;&gt;"",Scoring!$L$17)+IF(Data!$M76&lt;&gt;"",Scoring!$L$18)+IF(Data!$N76&lt;&gt;"",Scoring!$L$19)+IF(Data!$O76&lt;&gt;"",Scoring!$L$20)+IF(Data!$P76&lt;&gt;"",Scoring!$L$21)+IF(Data!$Q76&lt;&gt;"",Scoring!$L$22)+IF(Data!$R76&lt;&gt;"",Scoring!$L$23)+IF(Data!$S76&lt;&gt;"",Scoring!$L$24)+IF(Data!AJ76&lt;&gt;"",Scoring!$L$25)+IF(Data!$U76&lt;&gt;"",Scoring!$L$26)+IF(Data!$V76&lt;&gt;"",Scoring!$L$27)+IF(Data!$W76&lt;&gt;"",Scoring!$L$28)+IF(Data!$X76&lt;&gt;"",Scoring!$L$29)+IF(Data!$Y76&lt;&gt;"",Scoring!$L$30)+IF(Data!$Z76&lt;&gt;"",Scoring!$L$31)+IF(Data!$AA76&lt;&gt;"",Scoring!$L$32),"")</f>
        <v/>
      </c>
      <c r="AS76" s="105" t="str">
        <f>IF(AR76&lt;&gt;"",LOOKUP(AR76,Likelihoods!$A$7:$A$107,Likelihoods!J$7:J$107),"")</f>
        <v/>
      </c>
      <c r="AT76" s="108" t="str">
        <f>IF(AND(COUNTBLANK($B76:$E76)=3,COUNTBLANK($F76:$H76)=2,COUNTBLANK($I76:$J76)=1,COUNTBLANK($K76:$L76)=1,COUNTBLANK($M76:$N76)=1,COUNTBLANK($O76:$P76)=1,COUNTBLANK($Q76:$R76)=1,COUNTBLANK($S76:$T76)=1,COUNTBLANK($U76:$V76)=1,COUNTBLANK($W76:$AA76)=4),IF(Data!$B76&lt;&gt;"",Scoring!$M$7)+IF(Data!$C76&lt;&gt;"",Scoring!$M$8)+IF(Data!$D76&lt;&gt;"",Scoring!$M$9)+IF(Data!$E76&lt;&gt;"",Scoring!$M$10)+IF(Data!$F76&lt;&gt;"",Scoring!$M$11)+IF(Data!$G76&lt;&gt;"",Scoring!$M$12)+IF(Data!$H76&lt;&gt;"",Scoring!$M$13)+IF(Data!$I76&lt;&gt;"",Scoring!$M$14)+IF(Data!$J76&lt;&gt;"",Scoring!$M$15)+IF(Data!$K76&lt;&gt;"",Scoring!$M$16)+IF(Data!$L76&lt;&gt;"",Scoring!$M$17)+IF(Data!$M76&lt;&gt;"",Scoring!$M$18)+IF(Data!$N76&lt;&gt;"",Scoring!$M$19)+IF(Data!$O76&lt;&gt;"",Scoring!$M$20)+IF(Data!$P76&lt;&gt;"",Scoring!$M$21)+IF(Data!$Q76&lt;&gt;"",Scoring!$M$22)+IF(Data!$R76&lt;&gt;"",Scoring!$M$23)+IF(Data!$S76&lt;&gt;"",Scoring!$M$24)+IF(Data!T76&lt;&gt;"",Scoring!$M$25)+IF(Data!$U76&lt;&gt;"",Scoring!$M$26)+IF(Data!$V76&lt;&gt;"",Scoring!$M$27)+IF(Data!$W76&lt;&gt;"",Scoring!$M$28)+IF(Data!$X76&lt;&gt;"",Scoring!$M$29)+IF(Data!$Y76&lt;&gt;"",Scoring!$M$30)+IF(Data!$Z76&lt;&gt;"",Scoring!$M$31)+IF(Data!$AA76&lt;&gt;"",Scoring!$M$32),"")</f>
        <v/>
      </c>
      <c r="AU76" s="105" t="str">
        <f>IF(AT76&lt;&gt;"",LOOKUP(AT76,Likelihoods!$A$7:$A$107,Likelihoods!K$7:K$107),"")</f>
        <v/>
      </c>
      <c r="AV76" s="108" t="str">
        <f>IF(AND(COUNTBLANK($B76:$E76)=3,COUNTBLANK($F76:$H76)=2,COUNTBLANK($I76:$J76)=1,COUNTBLANK($K76:$L76)=1,COUNTBLANK($M76:$N76)=1,COUNTBLANK($O76:$P76)=1,COUNTBLANK($Q76:$R76)=1,COUNTBLANK($S76:$T76)=1,COUNTBLANK($U76:$V76)=1,COUNTBLANK($W76:$AA76)=4),IF(Data!$B76&lt;&gt;"",Scoring!$N$7)+IF(Data!$C76&lt;&gt;"",Scoring!$N$8)+IF(Data!$D76&lt;&gt;"",Scoring!$N$9)+IF(Data!$E76&lt;&gt;"",Scoring!$N$10)+IF(Data!$F76&lt;&gt;"",Scoring!$N$11)+IF(Data!$G76&lt;&gt;"",Scoring!$N$12)+IF(Data!$H76&lt;&gt;"",Scoring!$N$13)+IF(Data!$I76&lt;&gt;"",Scoring!$N$14)+IF(Data!$J76&lt;&gt;"",Scoring!$N$15)+IF(Data!$K76&lt;&gt;"",Scoring!$N$16)+IF(Data!$L76&lt;&gt;"",Scoring!$N$17)+IF(Data!$M76&lt;&gt;"",Scoring!$N$18)+IF(Data!$N76&lt;&gt;"",Scoring!$N$19)+IF(Data!$O76&lt;&gt;"",Scoring!$N$20)+IF(Data!$P76&lt;&gt;"",Scoring!$N$21)+IF(Data!$Q76&lt;&gt;"",Scoring!$N$22)+IF(Data!$R76&lt;&gt;"",Scoring!$N$23)+IF(Data!$S76&lt;&gt;"",Scoring!$N$24)+IF(Data!T76&lt;&gt;"",Scoring!$N$25)+IF(Data!$U76&lt;&gt;"",Scoring!$N$26)+IF(Data!$V76&lt;&gt;"",Scoring!$N$27)+IF(Data!$W76&lt;&gt;"",Scoring!$N$28)+IF(Data!$X76&lt;&gt;"",Scoring!$N$29)+IF(Data!$Y76&lt;&gt;"",Scoring!$N$30)+IF(Data!$Z76&lt;&gt;"",Scoring!$N$31)+IF(Data!$AA76&lt;&gt;"",Scoring!$N$32),"")</f>
        <v/>
      </c>
      <c r="AW76" s="106" t="str">
        <f>IF(AV76&lt;&gt;"",LOOKUP(AV76,Likelihoods!$A$7:$A$107,Likelihoods!L$7:L$107),"")</f>
        <v/>
      </c>
      <c r="AX76" s="104" t="str">
        <f>IF(AND(COUNTBLANK($B76:$E76)=3,COUNTBLANK($F76:$H76)=2,COUNTBLANK($I76:$J76)=1,COUNTBLANK($K76:$L76)=1,COUNTBLANK($M76:$N76)=1,COUNTBLANK($O76:$P76)=1,COUNTBLANK($Q76:$R76)=1,COUNTBLANK($S76:$T76)=1,COUNTBLANK($U76:$V76)=1,COUNTBLANK($W76:$AA76)=4),IF(Data!$B76&lt;&gt;"",Scoring!$O$7)+IF(Data!$C76&lt;&gt;"",Scoring!$O$8)+IF(Data!$D76&lt;&gt;"",Scoring!$O$9)+IF(Data!$E76&lt;&gt;"",Scoring!$O$10)+IF(Data!$F76&lt;&gt;"",Scoring!$O$11)+IF(Data!$G76&lt;&gt;"",Scoring!$O$12)+IF(Data!$H76&lt;&gt;"",Scoring!$O$13)+IF(Data!$I76&lt;&gt;"",Scoring!$O$14)+IF(Data!$J76&lt;&gt;"",Scoring!$O$15)+IF(Data!$K76&lt;&gt;"",Scoring!$O$16)+IF(Data!$L76&lt;&gt;"",Scoring!$O$17)+IF(Data!$M76&lt;&gt;"",Scoring!$O$18)+IF(Data!$N76&lt;&gt;"",Scoring!$O$19)+IF(Data!$O76&lt;&gt;"",Scoring!$O$20)+IF(Data!$P76&lt;&gt;"",Scoring!$O$21)+IF(Data!$Q76&lt;&gt;"",Scoring!$O$22)+IF(Data!$R76&lt;&gt;"",Scoring!$O$23)+IF(Data!$S76&lt;&gt;"",Scoring!$O$24)+IF(Data!T76&lt;&gt;"",Scoring!$O$25)+IF(Data!$U76&lt;&gt;"",Scoring!$O$26)+IF(Data!$V76&lt;&gt;"",Scoring!$O$27)+IF(Data!$W76&lt;&gt;"",Scoring!$O$28)+IF(Data!$X76&lt;&gt;"",Scoring!$O$29)+IF(Data!$Y76&lt;&gt;"",Scoring!$O$30)+IF(Data!$Z76&lt;&gt;"",Scoring!$O$31)+IF(Data!$AA76&lt;&gt;"",Scoring!$O$32),"")</f>
        <v/>
      </c>
      <c r="AY76" s="107" t="str">
        <f>IF(AX76&lt;&gt;"",LOOKUP(AX76,Likelihoods!$A$7:$A$107,Likelihoods!M$7:M$107),"")</f>
        <v/>
      </c>
      <c r="AZ76" s="108" t="str">
        <f>IF(AND(COUNTBLANK($B76:$E76)=3,COUNTBLANK($F76:$H76)=2,COUNTBLANK($I76:$J76)=1,COUNTBLANK($K76:$L76)=1,COUNTBLANK($M76:$N76)=1,COUNTBLANK($O76:$P76)=1,COUNTBLANK($Q76:$R76)=1,COUNTBLANK($S76:$T76)=1,COUNTBLANK($U76:$V76)=1,COUNTBLANK($W76:$AA76)=4),IF(Data!$B76&lt;&gt;"",Scoring!$P$7)+IF(Data!$C76&lt;&gt;"",Scoring!$P$8)+IF(Data!$D76&lt;&gt;"",Scoring!$P$9)+IF(Data!$E76&lt;&gt;"",Scoring!$P$10)+IF(Data!$F76&lt;&gt;"",Scoring!$P$11)+IF(Data!$G76&lt;&gt;"",Scoring!$P$12)+IF(Data!$H76&lt;&gt;"",Scoring!$P$13)+IF(Data!$I76&lt;&gt;"",Scoring!$P$14)+IF(Data!$J76&lt;&gt;"",Scoring!$P$15)+IF(Data!$K76&lt;&gt;"",Scoring!$P$16)+IF(Data!$L76&lt;&gt;"",Scoring!$P$17)+IF(Data!$M76&lt;&gt;"",Scoring!$P$18)+IF(Data!$N76&lt;&gt;"",Scoring!$P$19)+IF(Data!$O76&lt;&gt;"",Scoring!$P$20)+IF(Data!$P76&lt;&gt;"",Scoring!$P$21)+IF(Data!$Q76&lt;&gt;"",Scoring!$P$22)+IF(Data!$R76&lt;&gt;"",Scoring!$P$23)+IF(Data!$S76&lt;&gt;"",Scoring!$P$24)+IF(Data!T76&lt;&gt;"",Scoring!$P$25)+IF(Data!$U76&lt;&gt;"",Scoring!$P$26)+IF(Data!$V76&lt;&gt;"",Scoring!$P$27)+IF(Data!$W76&lt;&gt;"",Scoring!$P$28)+IF(Data!$X76&lt;&gt;"",Scoring!$P$29)+IF(Data!$Y76&lt;&gt;"",Scoring!$P$30)+IF(Data!$Z76&lt;&gt;"",Scoring!$P$31)+IF(Data!$AA76&lt;&gt;"",Scoring!$P$32),"")</f>
        <v/>
      </c>
      <c r="BA76" s="105" t="str">
        <f>IF(AZ76&lt;&gt;"",LOOKUP(AZ76,Likelihoods!$A$7:$A$107,Likelihoods!N$7:N$107),"")</f>
        <v/>
      </c>
      <c r="BB76" s="102" t="str">
        <f>IF(AND(COUNTBLANK($B76:$E76)=3,COUNTBLANK($F76:$H76)=2,COUNTBLANK($I76:$J76)=1,COUNTBLANK($K76:$L76)=1,COUNTBLANK($M76:$N76)=1,COUNTBLANK($O76:$P76)=1,COUNTBLANK($Q76:$R76)=1,COUNTBLANK($S76:$T76)=1,COUNTBLANK($U76:$V76)=1,COUNTBLANK($W76:$AA76)=4),IF(Data!$B76&lt;&gt;"",Scoring!$Q$7)+IF(Data!$C76&lt;&gt;"",Scoring!$Q$8)+IF(Data!$D76&lt;&gt;"",Scoring!$Q$9)+IF(Data!$E76&lt;&gt;"",Scoring!$Q$10)+IF(Data!$F76&lt;&gt;"",Scoring!$Q$11)+IF(Data!$G76&lt;&gt;"",Scoring!$Q$12)+IF(Data!$H76&lt;&gt;"",Scoring!$Q$13)+IF(Data!$I76&lt;&gt;"",Scoring!$Q$14)+IF(Data!$J76&lt;&gt;"",Scoring!$Q$15)+IF(Data!$K76&lt;&gt;"",Scoring!$Q$16)+IF(Data!$L76&lt;&gt;"",Scoring!$Q$17)+IF(Data!$M76&lt;&gt;"",Scoring!$Q$18)+IF(Data!$N76&lt;&gt;"",Scoring!$Q$19)+IF(Data!$O76&lt;&gt;"",Scoring!$Q$20)+IF(Data!$P76&lt;&gt;"",Scoring!$Q$21)+IF(Data!$Q76&lt;&gt;"",Scoring!$Q$22)+IF(Data!$R76&lt;&gt;"",Scoring!$Q$23)+IF(Data!$S76&lt;&gt;"",Scoring!$Q$24)+IF(Data!T76&lt;&gt;"",Scoring!$Q$25)+IF(Data!$U76&lt;&gt;"",Scoring!$Q$26)+IF(Data!$V76&lt;&gt;"",Scoring!$Q$27)+IF(Data!$W76&lt;&gt;"",Scoring!$Q$28)+IF(Data!$X76&lt;&gt;"",Scoring!$Q$29)+IF(Data!$Y76&lt;&gt;"",Scoring!$Q$30)+IF(Data!$Z76&lt;&gt;"",Scoring!$Q$31)+IF(Data!$AA76&lt;&gt;"",Scoring!$Q$32),"")</f>
        <v/>
      </c>
      <c r="BC76" s="107" t="str">
        <f>IF(BB76&lt;&gt;"",LOOKUP(BB76,Likelihoods!$A$7:$A$107,Likelihoods!O$7:O$107),"")</f>
        <v/>
      </c>
      <c r="BD76" s="104" t="str">
        <f>IF(AND(COUNTBLANK($B76:$E76)=3,COUNTBLANK($F76:$H76)=2,COUNTBLANK($I76:$J76)=1,COUNTBLANK($K76:$L76)=1,COUNTBLANK($M76:$N76)=1,COUNTBLANK($O76:$P76)=1,COUNTBLANK($Q76:$R76)=1,COUNTBLANK($S76:$T76)=1,COUNTBLANK($U76:$V76)=1,COUNTBLANK($W76:$AA76)=4),IF(Data!$B76&lt;&gt;"",Scoring!$R$7)+IF(Data!$C76&lt;&gt;"",Scoring!$R$8)+IF(Data!$D76&lt;&gt;"",Scoring!$R$9)+IF(Data!$E76&lt;&gt;"",Scoring!$R$10)+IF(Data!$F76&lt;&gt;"",Scoring!$R$11)+IF(Data!$G76&lt;&gt;"",Scoring!$R$12)+IF(Data!$H76&lt;&gt;"",Scoring!$R$13)+IF(Data!$I76&lt;&gt;"",Scoring!$R$14)+IF(Data!$J76&lt;&gt;"",Scoring!$R$15)+IF(Data!$K76&lt;&gt;"",Scoring!$R$16)+IF(Data!$L76&lt;&gt;"",Scoring!$R$17)+IF(Data!$M76&lt;&gt;"",Scoring!$R$18)+IF(Data!$N76&lt;&gt;"",Scoring!$R$19)+IF(Data!$O76&lt;&gt;"",Scoring!$R$20)+IF(Data!$P76&lt;&gt;"",Scoring!$R$21)+IF(Data!$Q76&lt;&gt;"",Scoring!$R$22)+IF(Data!$R76&lt;&gt;"",Scoring!$R$23)+IF(Data!$S76&lt;&gt;"",Scoring!$R$24)+IF(Data!T76&lt;&gt;"",Scoring!$R$25)+IF(Data!$U76&lt;&gt;"",Scoring!$R$26)+IF(Data!$V76&lt;&gt;"",Scoring!$R$27)+IF(Data!$W76&lt;&gt;"",Scoring!$R$28)+IF(Data!$X76&lt;&gt;"",Scoring!$R$29)+IF(Data!$Y76&lt;&gt;"",Scoring!$R$30)+IF(Data!$Z76&lt;&gt;"",Scoring!$R$31)+IF(Data!$AA76&lt;&gt;"",Scoring!$R$32),"")</f>
        <v/>
      </c>
      <c r="BE76" s="105" t="str">
        <f>IF(BD76&lt;&gt;"",LOOKUP(BD76,Likelihoods!$A$7:$A$107,Likelihoods!P$7:P$107),"")</f>
        <v/>
      </c>
      <c r="BF76" s="102" t="str">
        <f>IF(AND(COUNTBLANK($B76:$E76)=3,COUNTBLANK($F76:$H76)=2,COUNTBLANK($I76:$J76)=1,COUNTBLANK($K76:$L76)=1,COUNTBLANK($M76:$N76)=1,COUNTBLANK($O76:$P76)=1,COUNTBLANK($Q76:$R76)=1,COUNTBLANK($S76:$T76)=1,COUNTBLANK($U76:$V76)=1,COUNTBLANK($W76:$AA76)=4),IF(Data!$B76&lt;&gt;"",Scoring!$S$7)+IF(Data!$C76&lt;&gt;"",Scoring!$S$8)+IF(Data!$D76&lt;&gt;"",Scoring!$S$9)+IF(Data!$E76&lt;&gt;"",Scoring!$S$10)+IF(Data!$F76&lt;&gt;"",Scoring!$S$11)+IF(Data!$G76&lt;&gt;"",Scoring!$S$12)+IF(Data!$H76&lt;&gt;"",Scoring!$S$13)+IF(Data!$I76&lt;&gt;"",Scoring!$S$14)+IF(Data!$J76&lt;&gt;"",Scoring!$S$15)+IF(Data!$K76&lt;&gt;"",Scoring!$S$16)+IF(Data!$L76&lt;&gt;"",Scoring!$S$17)+IF(Data!$M76&lt;&gt;"",Scoring!$S$18)+IF(Data!$N76&lt;&gt;"",Scoring!$S$19)+IF(Data!$O76&lt;&gt;"",Scoring!$S$20)+IF(Data!$P76&lt;&gt;"",Scoring!$S$21)+IF(Data!$Q76&lt;&gt;"",Scoring!$S$22)+IF(Data!$R76&lt;&gt;"",Scoring!$S$23)+IF(Data!$S76&lt;&gt;"",Scoring!$S$24)+IF(Data!T76&lt;&gt;"",Scoring!$S$25)+IF(Data!$U76&lt;&gt;"",Scoring!$S$26)+IF(Data!$V76&lt;&gt;"",Scoring!$S$27)+IF(Data!$W76&lt;&gt;"",Scoring!$S$28)+IF(Data!$X76&lt;&gt;"",Scoring!$S$29)+IF(Data!$Y76&lt;&gt;"",Scoring!$S$30)+IF(Data!$Z76&lt;&gt;"",Scoring!$S$31)+IF(Data!$AA76&lt;&gt;"",Scoring!$S$32),"")</f>
        <v/>
      </c>
      <c r="BG76" s="107" t="str">
        <f>IF(BF76&lt;&gt;"",LOOKUP(BF76,Likelihoods!$A$7:$A$107,Likelihoods!Q$7:Q$107),"")</f>
        <v/>
      </c>
      <c r="BH76" s="108" t="str">
        <f>IF(AND(COUNTBLANK($B76:$E76)=3,COUNTBLANK($F76:$H76)=2,COUNTBLANK($I76:$J76)=1,COUNTBLANK($K76:$L76)=1,COUNTBLANK($M76:$N76)=1,COUNTBLANK($O76:$P76)=1,COUNTBLANK($Q76:$R76)=1,COUNTBLANK($S76:$T76)=1,COUNTBLANK($U76:$V76)=1,COUNTBLANK($W76:$AA76)=4),IF(Data!$B76&lt;&gt;"",Scoring!$T$7)+IF(Data!$C76&lt;&gt;"",Scoring!$T$8)+IF(Data!$D76&lt;&gt;"",Scoring!$T$9)+IF(Data!$E76&lt;&gt;"",Scoring!$T$10)+IF(Data!$F76&lt;&gt;"",Scoring!$T$11)+IF(Data!$G76&lt;&gt;"",Scoring!$T$12)+IF(Data!$H76&lt;&gt;"",Scoring!$T$13)+IF(Data!$I76&lt;&gt;"",Scoring!$T$14)+IF(Data!$J76&lt;&gt;"",Scoring!$T$15)+IF(Data!$K76&lt;&gt;"",Scoring!$T$16)+IF(Data!$L76&lt;&gt;"",Scoring!$T$17)+IF(Data!$M76&lt;&gt;"",Scoring!$T$18)+IF(Data!$N76&lt;&gt;"",Scoring!$T$19)+IF(Data!$O76&lt;&gt;"",Scoring!$T$20)+IF(Data!$P76&lt;&gt;"",Scoring!$T$21)+IF(Data!$Q76&lt;&gt;"",Scoring!$T$22)+IF(Data!$R76&lt;&gt;"",Scoring!$T$23)+IF(Data!$S76&lt;&gt;"",Scoring!$T$24)+IF(Data!T76&lt;&gt;"",Scoring!$T$25)+IF(Data!$U76&lt;&gt;"",Scoring!$T$26)+IF(Data!$V76&lt;&gt;"",Scoring!$T$27)+IF(Data!$W76&lt;&gt;"",Scoring!$T$28)+IF(Data!$X76&lt;&gt;"",Scoring!$T$29)+IF(Data!$Y76&lt;&gt;"",Scoring!$T$30)+IF(Data!$Z76&lt;&gt;"",Scoring!$T$31)+IF(Data!$AA76&lt;&gt;"",Scoring!$T$32),"")</f>
        <v/>
      </c>
      <c r="BI76" s="105" t="str">
        <f>IF(BH76&lt;&gt;"",LOOKUP(BH76,Likelihoods!$A$7:$A$107,Likelihoods!R$7:R$107),"")</f>
        <v/>
      </c>
      <c r="BJ76" s="108" t="str">
        <f>IF(AND(COUNTBLANK($B76:$E76)=3,COUNTBLANK($F76:$H76)=2,COUNTBLANK($I76:$J76)=1,COUNTBLANK($K76:$L76)=1,COUNTBLANK($M76:$N76)=1,COUNTBLANK($O76:$P76)=1,COUNTBLANK($Q76:$R76)=1,COUNTBLANK($S76:$T76)=1,COUNTBLANK($U76:$V76)=1,COUNTBLANK($W76:$AA76)=4),IF(Data!$B76&lt;&gt;"",Scoring!$U$7)+IF(Data!$C76&lt;&gt;"",Scoring!$U$8)+IF(Data!$D76&lt;&gt;"",Scoring!$U$9)+IF(Data!$E76&lt;&gt;"",Scoring!$U$10)+IF(Data!$F76&lt;&gt;"",Scoring!$U$11)+IF(Data!$G76&lt;&gt;"",Scoring!$U$12)+IF(Data!$H76&lt;&gt;"",Scoring!$U$13)+IF(Data!$I76&lt;&gt;"",Scoring!$U$14)+IF(Data!$J76&lt;&gt;"",Scoring!$U$15)+IF(Data!$K76&lt;&gt;"",Scoring!$U$16)+IF(Data!$L76&lt;&gt;"",Scoring!$U$17)+IF(Data!$M76&lt;&gt;"",Scoring!$U$18)+IF(Data!$N76&lt;&gt;"",Scoring!$U$19)+IF(Data!$O76&lt;&gt;"",Scoring!$U$20)+IF(Data!$P76&lt;&gt;"",Scoring!$U$21)+IF(Data!$Q76&lt;&gt;"",Scoring!$U$22)+IF(Data!$R76&lt;&gt;"",Scoring!$U$23)+IF(Data!$S76&lt;&gt;"",Scoring!$U$24)+IF(Data!T76&lt;&gt;"",Scoring!$U$25)+IF(Data!$U76&lt;&gt;"",Scoring!$U$26)+IF(Data!$V76&lt;&gt;"",Scoring!$U$27)+IF(Data!$W76&lt;&gt;"",Scoring!$U$28)+IF(Data!$X76&lt;&gt;"",Scoring!$U$29)+IF(Data!$Y76&lt;&gt;"",Scoring!$U$30)+IF(Data!$Z76&lt;&gt;"",Scoring!$U$31)+IF(Data!$AA76&lt;&gt;"",Scoring!$U$32),"")</f>
        <v/>
      </c>
      <c r="BK76" s="106" t="str">
        <f>IF(BJ76&lt;&gt;"",LOOKUP(BJ76,Likelihoods!$A$7:$A$107,Likelihoods!S$7:S$107),"")</f>
        <v/>
      </c>
      <c r="BL76" s="8"/>
      <c r="BM76" s="8"/>
      <c r="BN76" s="8"/>
      <c r="BO76" s="8"/>
      <c r="BP76" s="8"/>
      <c r="BQ76" s="8"/>
      <c r="BR76" s="8"/>
      <c r="BS76" s="8"/>
      <c r="BT76" s="8"/>
      <c r="BU76" s="8"/>
      <c r="BV76" s="8"/>
      <c r="BW76" s="8"/>
      <c r="BX76" s="8"/>
      <c r="BY76" s="8"/>
    </row>
    <row r="77" spans="1:77" ht="14.25" x14ac:dyDescent="0.2">
      <c r="A77" s="68"/>
      <c r="B77" s="101"/>
      <c r="C77" s="102"/>
      <c r="D77" s="102"/>
      <c r="E77" s="102"/>
      <c r="F77" s="101"/>
      <c r="G77" s="102"/>
      <c r="H77" s="103"/>
      <c r="I77" s="102"/>
      <c r="J77" s="102"/>
      <c r="K77" s="101"/>
      <c r="L77" s="103"/>
      <c r="M77" s="102"/>
      <c r="N77" s="103"/>
      <c r="O77" s="101"/>
      <c r="P77" s="103"/>
      <c r="Q77" s="102"/>
      <c r="R77" s="102"/>
      <c r="S77" s="101"/>
      <c r="T77" s="103"/>
      <c r="U77" s="101"/>
      <c r="V77" s="103"/>
      <c r="W77" s="102"/>
      <c r="X77" s="102"/>
      <c r="Y77" s="102"/>
      <c r="Z77" s="102"/>
      <c r="AA77" s="102"/>
      <c r="AB77" s="104" t="str">
        <f>IF(AND(COUNTBLANK($B77:$E77)=3,COUNTBLANK($F77:$H77)=2,COUNTBLANK($I77:$J77)=1,COUNTBLANK($K77:$L77)=1,COUNTBLANK($M77:$N77)=1,COUNTBLANK($O77:$P77)=1,COUNTBLANK($Q77:$R77)=1,COUNTBLANK($S77:$T77)=1,COUNTBLANK($U77:$V77)=1,COUNTBLANK($W77:$AA77)=4),IF(Data!$B77&lt;&gt;"",Scoring!$D$7)+IF(Data!$C77&lt;&gt;"",Scoring!$D$8)+IF(Data!$D77&lt;&gt;"",Scoring!$D$9)+IF(Data!$E77&lt;&gt;"",Scoring!$D$10)+IF(Data!$F77&lt;&gt;"",Scoring!$D$11)+IF(Data!$G77&lt;&gt;"",Scoring!$D$12)+IF(Data!$H77&lt;&gt;"",Scoring!$D$13)+IF(Data!$I77&lt;&gt;"",Scoring!$D$14)+IF(Data!$J77&lt;&gt;"",Scoring!$D$15)+IF(Data!$K77&lt;&gt;"",Scoring!$D$16)+IF(Data!$L77&lt;&gt;"",Scoring!$D$17)+IF(Data!$M77&lt;&gt;"",Scoring!$D$18)+IF(Data!$N77&lt;&gt;"",Scoring!$D$19)+IF(Data!$O77&lt;&gt;"",Scoring!$D$20)+IF(Data!$P77&lt;&gt;"",Scoring!$D$21)+IF(Data!$Q77&lt;&gt;"",Scoring!$D$22)+IF(Data!$R77&lt;&gt;"",Scoring!$D$23)+IF(Data!$S77&lt;&gt;"",Scoring!$D$24)+IF(Data!T77&lt;&gt;"",Scoring!$D$25)+IF(Data!$U77&lt;&gt;"",Scoring!$D$26)+IF(Data!$V77&lt;&gt;"",Scoring!$D$27)+IF(Data!$W77&lt;&gt;"",Scoring!$D$28)+IF(Data!$X77&lt;&gt;"",Scoring!$D$29)+IF(Data!$Y77&lt;&gt;"",Scoring!$D$30)+IF(Data!$Z77&lt;&gt;"",Scoring!$D$31)+IF(Data!$AA77&lt;&gt;"",Scoring!$D$32),"")</f>
        <v/>
      </c>
      <c r="AC77" s="105" t="str">
        <f>IF(AB77&lt;&gt;"",LOOKUP(AB77,Likelihoods!$A$7:$A$107,Likelihoods!B$7:B$107),"")</f>
        <v/>
      </c>
      <c r="AD77" s="264" t="str">
        <f>IF(AND(COUNTBLANK($B77:$E77)=3,COUNTBLANK($F77:$H77)=2,COUNTBLANK($I77:$J77)=1,COUNTBLANK($K77:$L77)=1,COUNTBLANK($M77:$N77)=1,COUNTBLANK($O77:$P77)=1,COUNTBLANK($Q77:$R77)=1,COUNTBLANK($S77:$T77)=1,COUNTBLANK($U77:$V77)=1,COUNTBLANK($W77:$AA77)=4),IF(Data!$B77&lt;&gt;"",Scoring!$E$7)+IF(Data!$C77&lt;&gt;"",Scoring!$E$8)+IF(Data!$D77&lt;&gt;"",Scoring!$E$9)+IF(Data!$E77&lt;&gt;"",Scoring!$E$10)+IF(Data!$F77&lt;&gt;"",Scoring!$E$11)+IF(Data!$G77&lt;&gt;"",Scoring!$E$12)+IF(Data!$H77&lt;&gt;"",Scoring!$E$13)+IF(Data!$I77&lt;&gt;"",Scoring!$E$14)+IF(Data!$J77&lt;&gt;"",Scoring!$E$15)+IF(Data!$K77&lt;&gt;"",Scoring!$E$16)+IF(Data!$L77&lt;&gt;"",Scoring!$E$17)+IF(Data!$M77&lt;&gt;"",Scoring!$E$18)+IF(Data!$N77&lt;&gt;"",Scoring!$E$19)+IF(Data!$O77&lt;&gt;"",Scoring!$E$20)+IF(Data!$P77&lt;&gt;"",Scoring!$E$21)+IF(Data!$Q77&lt;&gt;"",Scoring!$E$22)+IF(Data!$R77&lt;&gt;"",Scoring!$E$23)+IF(Data!$S77&lt;&gt;"",Scoring!$E$24)+IF(Data!V77&lt;&gt;"",Scoring!$E$25)+IF(Data!$U77&lt;&gt;"",Scoring!$E$26)+IF(Data!$V77&lt;&gt;"",Scoring!$E$27)+IF(Data!$W77&lt;&gt;"",Scoring!$E$28)+IF(Data!$X77&lt;&gt;"",Scoring!$E$29)+IF(Data!$Y77&lt;&gt;"",Scoring!$E$30)+IF(Data!$Z77&lt;&gt;"",Scoring!$E$31)+IF(Data!$AA77&lt;&gt;"",Scoring!$E$32),"")</f>
        <v/>
      </c>
      <c r="AE77" s="107" t="str">
        <f>IF(AD77&lt;&gt;"",LOOKUP(AD77,Likelihoods!$A$7:$A$107,Likelihoods!C$7:C$107),"")</f>
        <v/>
      </c>
      <c r="AF77" s="108" t="str">
        <f>IF(AND(COUNTBLANK($B77:$E77)=3,COUNTBLANK($F77:$H77)=2,COUNTBLANK($I77:$J77)=1,COUNTBLANK($K77:$L77)=1,COUNTBLANK($M77:$N77)=1,COUNTBLANK($O77:$P77)=1,COUNTBLANK($Q77:$R77)=1,COUNTBLANK($S77:$T77)=1,COUNTBLANK($U77:$V77)=1,COUNTBLANK($W77:$AA77)=4),IF(Data!$B77&lt;&gt;"",Scoring!$F$7)+IF(Data!$C77&lt;&gt;"",Scoring!$F$8)+IF(Data!$D77&lt;&gt;"",Scoring!$F$9)+IF(Data!$E77&lt;&gt;"",Scoring!$F$10)+IF(Data!$F77&lt;&gt;"",Scoring!$F$11)+IF(Data!$G77&lt;&gt;"",Scoring!$F$12)+IF(Data!$H77&lt;&gt;"",Scoring!$F$13)+IF(Data!$I77&lt;&gt;"",Scoring!$F$14)+IF(Data!$J77&lt;&gt;"",Scoring!$F$15)+IF(Data!$K77&lt;&gt;"",Scoring!$F$16)+IF(Data!$L77&lt;&gt;"",Scoring!$F$17)+IF(Data!$M77&lt;&gt;"",Scoring!$F$18)+IF(Data!$N77&lt;&gt;"",Scoring!$F$19)+IF(Data!$O77&lt;&gt;"",Scoring!$F$20)+IF(Data!$P77&lt;&gt;"",Scoring!$F$21)+IF(Data!$Q77&lt;&gt;"",Scoring!$F$22)+IF(Data!$R77&lt;&gt;"",Scoring!$F$23)+IF(Data!$S77&lt;&gt;"",Scoring!$F$24)+IF(Data!T77&lt;&gt;"",Scoring!$F$25)+IF(Data!$U77&lt;&gt;"",Scoring!$F$26)+IF(Data!$V77&lt;&gt;"",Scoring!$F$27)+IF(Data!$W77&lt;&gt;"",Scoring!$F$28)+IF(Data!$X77&lt;&gt;"",Scoring!$F$29)+IF(Data!$Y77&lt;&gt;"",Scoring!$F$30)+IF(Data!$Z77&lt;&gt;"",Scoring!$F$31)+IF(Data!$AA77&lt;&gt;"",Scoring!$F$32),"")</f>
        <v/>
      </c>
      <c r="AG77" s="105" t="str">
        <f>IF(AF77&lt;&gt;"",LOOKUP(AF77,Likelihoods!$A$7:$A$107,Likelihoods!D$7:D$107),"")</f>
        <v/>
      </c>
      <c r="AH77" s="108" t="str">
        <f>IF(AND(COUNTBLANK($B77:$E77)=3,COUNTBLANK($F77:$H77)=2,COUNTBLANK($I77:$J77)=1,COUNTBLANK($K77:$L77)=1,COUNTBLANK($M77:$N77)=1,COUNTBLANK($O77:$P77)=1,COUNTBLANK($Q77:$R77)=1,COUNTBLANK($S77:$T77)=1,COUNTBLANK($U77:$V77)=1,COUNTBLANK($W77:$AA77)=4),IF(Data!$B77&lt;&gt;"",Scoring!$G$7)+IF(Data!$C77&lt;&gt;"",Scoring!$G$8)+IF(Data!$D77&lt;&gt;"",Scoring!$G$9)+IF(Data!$E77&lt;&gt;"",Scoring!$G$10)+IF(Data!$F77&lt;&gt;"",Scoring!$G$11)+IF(Data!$G77&lt;&gt;"",Scoring!$G$12)+IF(Data!$H77&lt;&gt;"",Scoring!$G$13)+IF(Data!$I77&lt;&gt;"",Scoring!$G$14)+IF(Data!$J77&lt;&gt;"",Scoring!$G$15)+IF(Data!$K77&lt;&gt;"",Scoring!$G$16)+IF(Data!$L77&lt;&gt;"",Scoring!$G$17)+IF(Data!$M77&lt;&gt;"",Scoring!$G$18)+IF(Data!$N77&lt;&gt;"",Scoring!$G$19)+IF(Data!$O77&lt;&gt;"",Scoring!$G$20)+IF(Data!$P77&lt;&gt;"",Scoring!$G$21)+IF(Data!$Q77&lt;&gt;"",Scoring!$G$22)+IF(Data!$R77&lt;&gt;"",Scoring!$G$23)+IF(Data!$S77&lt;&gt;"",Scoring!$G$24)+IF(Data!T77&lt;&gt;"",Scoring!$G$25)+IF(Data!$U77&lt;&gt;"",Scoring!$G$26)+IF(Data!$V77&lt;&gt;"",Scoring!$G$27)+IF(Data!$W77&lt;&gt;"",Scoring!$G$28)+IF(Data!$X77&lt;&gt;"",Scoring!$G$29)+IF(Data!$Y77&lt;&gt;"",Scoring!$G$30)+IF(Data!$Z77&lt;&gt;"",Scoring!$G$31)+IF(Data!$AA77&lt;&gt;"",Scoring!$G$32),"")</f>
        <v/>
      </c>
      <c r="AI77" s="106" t="str">
        <f>IF(AH77&lt;&gt;"",LOOKUP(AH77,Likelihoods!$A$7:$A$107,Likelihoods!E$7:E$107),"")</f>
        <v/>
      </c>
      <c r="AJ77" s="104" t="str">
        <f>IF(AND(COUNTBLANK($B77:$E77)=3,COUNTBLANK($F77:$H77)=2,COUNTBLANK($I77:$J77)=1,COUNTBLANK($K77:$L77)=1,COUNTBLANK($M77:$N77)=1,COUNTBLANK($O77:$P77)=1,COUNTBLANK($Q77:$R77)=1,COUNTBLANK($S77:$T77)=1,COUNTBLANK($U77:$V77)=1,COUNTBLANK($W77:$AA77)=4),IF(Data!$B77&lt;&gt;"",Scoring!$H$7)+IF(Data!$C77&lt;&gt;"",Scoring!$H$8)+IF(Data!$D77&lt;&gt;"",Scoring!$H$9)+IF(Data!$E77&lt;&gt;"",Scoring!$H$10)+IF(Data!$F77&lt;&gt;"",Scoring!$H$11)+IF(Data!$G77&lt;&gt;"",Scoring!$H$12)+IF(Data!$H77&lt;&gt;"",Scoring!$H$13)+IF(Data!$I77&lt;&gt;"",Scoring!$H$14)+IF(Data!$J77&lt;&gt;"",Scoring!$H$15)+IF(Data!$K77&lt;&gt;"",Scoring!$H$16)+IF(Data!$L77&lt;&gt;"",Scoring!$H$17)+IF(Data!$M77&lt;&gt;"",Scoring!$H$18)+IF(Data!$N77&lt;&gt;"",Scoring!$H$19)+IF(Data!$O77&lt;&gt;"",Scoring!$H$20)+IF(Data!$P77&lt;&gt;"",Scoring!$H$21)+IF(Data!$Q77&lt;&gt;"",Scoring!$H$22)+IF(Data!$R77&lt;&gt;"",Scoring!$H$23)+IF(Data!$S77&lt;&gt;"",Scoring!$H$24)+IF(Data!T77&lt;&gt;"",Scoring!$H$25)+IF(Data!$U77&lt;&gt;"",Scoring!$H$26)+IF(Data!$V77&lt;&gt;"",Scoring!$H$27)+IF(Data!$W77&lt;&gt;"",Scoring!$H$28)+IF(Data!$X77&lt;&gt;"",Scoring!$H$29)+IF(Data!$Y77&lt;&gt;"",Scoring!$H$30)+IF(Data!$Z77&lt;&gt;"",Scoring!$H$31)+IF(Data!$AA77&lt;&gt;"",Scoring!$H$32),"")</f>
        <v/>
      </c>
      <c r="AK77" s="105" t="str">
        <f>IF(AJ77&lt;&gt;"",LOOKUP(AJ77,Likelihoods!$A$7:$A$107,Likelihoods!F$7:F$107),"")</f>
        <v/>
      </c>
      <c r="AL77" s="102" t="str">
        <f>IF(AND(COUNTBLANK($B77:$E77)=3,COUNTBLANK($F77:$H77)=2,COUNTBLANK($I77:$J77)=1,COUNTBLANK($K77:$L77)=1,COUNTBLANK($M77:$N77)=1,COUNTBLANK($O77:$P77)=1,COUNTBLANK($Q77:$R77)=1,COUNTBLANK($S77:$T77)=1,COUNTBLANK($U77:$V77)=1,COUNTBLANK($W77:$AA77)=4),IF(Data!$B77&lt;&gt;"",Scoring!$I$7)+IF(Data!$C77&lt;&gt;"",Scoring!$I$8)+IF(Data!$D77&lt;&gt;"",Scoring!$I$9)+IF(Data!$E77&lt;&gt;"",Scoring!$I$10)+IF(Data!$F77&lt;&gt;"",Scoring!$I$11)+IF(Data!$G77&lt;&gt;"",Scoring!$I$12)+IF(Data!$H77&lt;&gt;"",Scoring!$I$13)+IF(Data!$I77&lt;&gt;"",Scoring!$I$14)+IF(Data!$J77&lt;&gt;"",Scoring!$I$15)+IF(Data!$K77&lt;&gt;"",Scoring!$I$16)+IF(Data!$L77&lt;&gt;"",Scoring!$I$17)+IF(Data!$M77&lt;&gt;"",Scoring!$I$18)+IF(Data!$N77&lt;&gt;"",Scoring!$I$19)+IF(Data!$O77&lt;&gt;"",Scoring!$I$20)+IF(Data!$P77&lt;&gt;"",Scoring!$I$21)+IF(Data!$Q77&lt;&gt;"",Scoring!$I$22)+IF(Data!$R77&lt;&gt;"",Scoring!$I$23)+IF(Data!$S77&lt;&gt;"",Scoring!$I$24)+IF(Data!T77&lt;&gt;"",Scoring!$I$25)+IF(Data!$U77&lt;&gt;"",Scoring!$I$26)+IF(Data!$V77&lt;&gt;"",Scoring!$I$27)+IF(Data!$W77&lt;&gt;"",Scoring!$I$28)+IF(Data!$X77&lt;&gt;"",Scoring!$I$29)+IF(Data!$Y77&lt;&gt;"",Scoring!$I$30)+IF(Data!$Z77&lt;&gt;"",Scoring!$I$31)+IF(Data!$AA77&lt;&gt;"",Scoring!$I$32),"")</f>
        <v/>
      </c>
      <c r="AM77" s="107" t="str">
        <f>IF(AL77&lt;&gt;"",LOOKUP(AL77,Likelihoods!$A$7:$A$107,Likelihoods!G$7:G$107),"")</f>
        <v/>
      </c>
      <c r="AN77" s="281" t="str">
        <f>IF(AND(COUNTBLANK($B77:$E77)=3,COUNTBLANK($F77:$H77)=2,COUNTBLANK($I77:$J77)=1,COUNTBLANK($K77:$L77)=1,COUNTBLANK($M77:$N77)=1,COUNTBLANK($O77:$P77)=1,COUNTBLANK($Q77:$R77)=1,COUNTBLANK($S77:$T77)=1,COUNTBLANK($U77:$V77)=1,COUNTBLANK($W77:$AA77)=4),IF(Data!$B77&lt;&gt;"",Scoring!$J$7)+IF(Data!$C77&lt;&gt;"",Scoring!$J$8)+IF(Data!$D77&lt;&gt;"",Scoring!$J$9)+IF(Data!$E77&lt;&gt;"",Scoring!$J$10)+IF(Data!$F77&lt;&gt;"",Scoring!$J$11)+IF(Data!$G77&lt;&gt;"",Scoring!$J$12)+IF(Data!$H77&lt;&gt;"",Scoring!$J$13)+IF(Data!$I77&lt;&gt;"",Scoring!$J$14)+IF(Data!$J77&lt;&gt;"",Scoring!$J$15)+IF(Data!$K77&lt;&gt;"",Scoring!$J$16)+IF(Data!$L77&lt;&gt;"",Scoring!$J$17)+IF(Data!$M77&lt;&gt;"",Scoring!$J$18)+IF(Data!$N77&lt;&gt;"",Scoring!$J$19)+IF(Data!$O77&lt;&gt;"",Scoring!$J$20)+IF(Data!$P77&lt;&gt;"",Scoring!$J$21)+IF(Data!$Q77&lt;&gt;"",Scoring!$J$22)+IF(Data!$R77&lt;&gt;"",Scoring!$J$23)+IF(Data!$S77&lt;&gt;"",Scoring!$J$24)+IF(Data!AF77&lt;&gt;"",Scoring!$J$25)+IF(Data!$U77&lt;&gt;"",Scoring!$J$26)+IF(Data!$V77&lt;&gt;"",Scoring!$J$27)+IF(Data!$W77&lt;&gt;"",Scoring!$J$28)+IF(Data!$X77&lt;&gt;"",Scoring!$J$29)+IF(Data!$Y77&lt;&gt;"",Scoring!$J$30)+IF(Data!$Z77&lt;&gt;"",Scoring!$J$31)+IF(Data!$AA77&lt;&gt;"",Scoring!$J$32),"")</f>
        <v/>
      </c>
      <c r="AO77" s="276" t="str">
        <f>IF(AN77&lt;&gt;"",LOOKUP(AN77,Likelihoods!$A$7:$A$107,Likelihoods!H$7:H$107),"")</f>
        <v/>
      </c>
      <c r="AP77" s="264" t="str">
        <f>IF(AND(COUNTBLANK($B77:$E77)=3,COUNTBLANK($F77:$H77)=2,COUNTBLANK($I77:$J77)=1,COUNTBLANK($K77:$L77)=1,COUNTBLANK($M77:$N77)=1,COUNTBLANK($O77:$P77)=1,COUNTBLANK($Q77:$R77)=1,COUNTBLANK($S77:$T77)=1,COUNTBLANK($U77:$V77)=1,COUNTBLANK($W77:$AA77)=4),IF(Data!$B77&lt;&gt;"",Scoring!$K$7)+IF(Data!$C77&lt;&gt;"",Scoring!$K$8)+IF(Data!$D77&lt;&gt;"",Scoring!$K$9)+IF(Data!$E77&lt;&gt;"",Scoring!$K$10)+IF(Data!$F77&lt;&gt;"",Scoring!$K$11)+IF(Data!$G77&lt;&gt;"",Scoring!$K$12)+IF(Data!$H77&lt;&gt;"",Scoring!$K$13)+IF(Data!$I77&lt;&gt;"",Scoring!$K$14)+IF(Data!$J77&lt;&gt;"",Scoring!$K$15)+IF(Data!$K77&lt;&gt;"",Scoring!$K$16)+IF(Data!$L77&lt;&gt;"",Scoring!$K$17)+IF(Data!$M77&lt;&gt;"",Scoring!$K$18)+IF(Data!$N77&lt;&gt;"",Scoring!$K$19)+IF(Data!$O77&lt;&gt;"",Scoring!$K$20)+IF(Data!$P77&lt;&gt;"",Scoring!$K$21)+IF(Data!$Q77&lt;&gt;"",Scoring!$K$22)+IF(Data!$R77&lt;&gt;"",Scoring!$K$23)+IF(Data!$S77&lt;&gt;"",Scoring!$K$24)+IF(Data!AH77&lt;&gt;"",Scoring!$K$25)+IF(Data!$U77&lt;&gt;"",Scoring!$K$26)+IF(Data!$V77&lt;&gt;"",Scoring!$K$27)+IF(Data!$W77&lt;&gt;"",Scoring!$K$28)+IF(Data!$X77&lt;&gt;"",Scoring!$K$29)+IF(Data!$Y77&lt;&gt;"",Scoring!$K$30)+IF(Data!$Z77&lt;&gt;"",Scoring!$K$31)+IF(Data!$AA77&lt;&gt;"",Scoring!$K$32),"")</f>
        <v/>
      </c>
      <c r="AQ77" s="107" t="str">
        <f>IF(AP77&lt;&gt;"",LOOKUP(AP77,Likelihoods!$A$7:$A$107,Likelihoods!I$7:I$107),"")</f>
        <v/>
      </c>
      <c r="AR77" s="281" t="str">
        <f>IF(AND(COUNTBLANK($B77:$E77)=3,COUNTBLANK($F77:$H77)=2,COUNTBLANK($I77:$J77)=1,COUNTBLANK($K77:$L77)=1,COUNTBLANK($M77:$N77)=1,COUNTBLANK($O77:$P77)=1,COUNTBLANK($Q77:$R77)=1,COUNTBLANK($S77:$T77)=1,COUNTBLANK($U77:$V77)=1,COUNTBLANK($W77:$AA77)=4),IF(Data!$B77&lt;&gt;"",Scoring!$L$7)+IF(Data!$C77&lt;&gt;"",Scoring!$L$8)+IF(Data!$D77&lt;&gt;"",Scoring!$L$9)+IF(Data!$E77&lt;&gt;"",Scoring!$L$10)+IF(Data!$F77&lt;&gt;"",Scoring!$L$11)+IF(Data!$G77&lt;&gt;"",Scoring!$L$12)+IF(Data!$H77&lt;&gt;"",Scoring!$L$13)+IF(Data!$I77&lt;&gt;"",Scoring!$L$14)+IF(Data!$J77&lt;&gt;"",Scoring!$L$15)+IF(Data!$K77&lt;&gt;"",Scoring!$L$16)+IF(Data!$L77&lt;&gt;"",Scoring!$L$17)+IF(Data!$M77&lt;&gt;"",Scoring!$L$18)+IF(Data!$N77&lt;&gt;"",Scoring!$L$19)+IF(Data!$O77&lt;&gt;"",Scoring!$L$20)+IF(Data!$P77&lt;&gt;"",Scoring!$L$21)+IF(Data!$Q77&lt;&gt;"",Scoring!$L$22)+IF(Data!$R77&lt;&gt;"",Scoring!$L$23)+IF(Data!$S77&lt;&gt;"",Scoring!$L$24)+IF(Data!AJ77&lt;&gt;"",Scoring!$L$25)+IF(Data!$U77&lt;&gt;"",Scoring!$L$26)+IF(Data!$V77&lt;&gt;"",Scoring!$L$27)+IF(Data!$W77&lt;&gt;"",Scoring!$L$28)+IF(Data!$X77&lt;&gt;"",Scoring!$L$29)+IF(Data!$Y77&lt;&gt;"",Scoring!$L$30)+IF(Data!$Z77&lt;&gt;"",Scoring!$L$31)+IF(Data!$AA77&lt;&gt;"",Scoring!$L$32),"")</f>
        <v/>
      </c>
      <c r="AS77" s="105" t="str">
        <f>IF(AR77&lt;&gt;"",LOOKUP(AR77,Likelihoods!$A$7:$A$107,Likelihoods!J$7:J$107),"")</f>
        <v/>
      </c>
      <c r="AT77" s="108" t="str">
        <f>IF(AND(COUNTBLANK($B77:$E77)=3,COUNTBLANK($F77:$H77)=2,COUNTBLANK($I77:$J77)=1,COUNTBLANK($K77:$L77)=1,COUNTBLANK($M77:$N77)=1,COUNTBLANK($O77:$P77)=1,COUNTBLANK($Q77:$R77)=1,COUNTBLANK($S77:$T77)=1,COUNTBLANK($U77:$V77)=1,COUNTBLANK($W77:$AA77)=4),IF(Data!$B77&lt;&gt;"",Scoring!$M$7)+IF(Data!$C77&lt;&gt;"",Scoring!$M$8)+IF(Data!$D77&lt;&gt;"",Scoring!$M$9)+IF(Data!$E77&lt;&gt;"",Scoring!$M$10)+IF(Data!$F77&lt;&gt;"",Scoring!$M$11)+IF(Data!$G77&lt;&gt;"",Scoring!$M$12)+IF(Data!$H77&lt;&gt;"",Scoring!$M$13)+IF(Data!$I77&lt;&gt;"",Scoring!$M$14)+IF(Data!$J77&lt;&gt;"",Scoring!$M$15)+IF(Data!$K77&lt;&gt;"",Scoring!$M$16)+IF(Data!$L77&lt;&gt;"",Scoring!$M$17)+IF(Data!$M77&lt;&gt;"",Scoring!$M$18)+IF(Data!$N77&lt;&gt;"",Scoring!$M$19)+IF(Data!$O77&lt;&gt;"",Scoring!$M$20)+IF(Data!$P77&lt;&gt;"",Scoring!$M$21)+IF(Data!$Q77&lt;&gt;"",Scoring!$M$22)+IF(Data!$R77&lt;&gt;"",Scoring!$M$23)+IF(Data!$S77&lt;&gt;"",Scoring!$M$24)+IF(Data!T77&lt;&gt;"",Scoring!$M$25)+IF(Data!$U77&lt;&gt;"",Scoring!$M$26)+IF(Data!$V77&lt;&gt;"",Scoring!$M$27)+IF(Data!$W77&lt;&gt;"",Scoring!$M$28)+IF(Data!$X77&lt;&gt;"",Scoring!$M$29)+IF(Data!$Y77&lt;&gt;"",Scoring!$M$30)+IF(Data!$Z77&lt;&gt;"",Scoring!$M$31)+IF(Data!$AA77&lt;&gt;"",Scoring!$M$32),"")</f>
        <v/>
      </c>
      <c r="AU77" s="105" t="str">
        <f>IF(AT77&lt;&gt;"",LOOKUP(AT77,Likelihoods!$A$7:$A$107,Likelihoods!K$7:K$107),"")</f>
        <v/>
      </c>
      <c r="AV77" s="108" t="str">
        <f>IF(AND(COUNTBLANK($B77:$E77)=3,COUNTBLANK($F77:$H77)=2,COUNTBLANK($I77:$J77)=1,COUNTBLANK($K77:$L77)=1,COUNTBLANK($M77:$N77)=1,COUNTBLANK($O77:$P77)=1,COUNTBLANK($Q77:$R77)=1,COUNTBLANK($S77:$T77)=1,COUNTBLANK($U77:$V77)=1,COUNTBLANK($W77:$AA77)=4),IF(Data!$B77&lt;&gt;"",Scoring!$N$7)+IF(Data!$C77&lt;&gt;"",Scoring!$N$8)+IF(Data!$D77&lt;&gt;"",Scoring!$N$9)+IF(Data!$E77&lt;&gt;"",Scoring!$N$10)+IF(Data!$F77&lt;&gt;"",Scoring!$N$11)+IF(Data!$G77&lt;&gt;"",Scoring!$N$12)+IF(Data!$H77&lt;&gt;"",Scoring!$N$13)+IF(Data!$I77&lt;&gt;"",Scoring!$N$14)+IF(Data!$J77&lt;&gt;"",Scoring!$N$15)+IF(Data!$K77&lt;&gt;"",Scoring!$N$16)+IF(Data!$L77&lt;&gt;"",Scoring!$N$17)+IF(Data!$M77&lt;&gt;"",Scoring!$N$18)+IF(Data!$N77&lt;&gt;"",Scoring!$N$19)+IF(Data!$O77&lt;&gt;"",Scoring!$N$20)+IF(Data!$P77&lt;&gt;"",Scoring!$N$21)+IF(Data!$Q77&lt;&gt;"",Scoring!$N$22)+IF(Data!$R77&lt;&gt;"",Scoring!$N$23)+IF(Data!$S77&lt;&gt;"",Scoring!$N$24)+IF(Data!T77&lt;&gt;"",Scoring!$N$25)+IF(Data!$U77&lt;&gt;"",Scoring!$N$26)+IF(Data!$V77&lt;&gt;"",Scoring!$N$27)+IF(Data!$W77&lt;&gt;"",Scoring!$N$28)+IF(Data!$X77&lt;&gt;"",Scoring!$N$29)+IF(Data!$Y77&lt;&gt;"",Scoring!$N$30)+IF(Data!$Z77&lt;&gt;"",Scoring!$N$31)+IF(Data!$AA77&lt;&gt;"",Scoring!$N$32),"")</f>
        <v/>
      </c>
      <c r="AW77" s="106" t="str">
        <f>IF(AV77&lt;&gt;"",LOOKUP(AV77,Likelihoods!$A$7:$A$107,Likelihoods!L$7:L$107),"")</f>
        <v/>
      </c>
      <c r="AX77" s="104" t="str">
        <f>IF(AND(COUNTBLANK($B77:$E77)=3,COUNTBLANK($F77:$H77)=2,COUNTBLANK($I77:$J77)=1,COUNTBLANK($K77:$L77)=1,COUNTBLANK($M77:$N77)=1,COUNTBLANK($O77:$P77)=1,COUNTBLANK($Q77:$R77)=1,COUNTBLANK($S77:$T77)=1,COUNTBLANK($U77:$V77)=1,COUNTBLANK($W77:$AA77)=4),IF(Data!$B77&lt;&gt;"",Scoring!$O$7)+IF(Data!$C77&lt;&gt;"",Scoring!$O$8)+IF(Data!$D77&lt;&gt;"",Scoring!$O$9)+IF(Data!$E77&lt;&gt;"",Scoring!$O$10)+IF(Data!$F77&lt;&gt;"",Scoring!$O$11)+IF(Data!$G77&lt;&gt;"",Scoring!$O$12)+IF(Data!$H77&lt;&gt;"",Scoring!$O$13)+IF(Data!$I77&lt;&gt;"",Scoring!$O$14)+IF(Data!$J77&lt;&gt;"",Scoring!$O$15)+IF(Data!$K77&lt;&gt;"",Scoring!$O$16)+IF(Data!$L77&lt;&gt;"",Scoring!$O$17)+IF(Data!$M77&lt;&gt;"",Scoring!$O$18)+IF(Data!$N77&lt;&gt;"",Scoring!$O$19)+IF(Data!$O77&lt;&gt;"",Scoring!$O$20)+IF(Data!$P77&lt;&gt;"",Scoring!$O$21)+IF(Data!$Q77&lt;&gt;"",Scoring!$O$22)+IF(Data!$R77&lt;&gt;"",Scoring!$O$23)+IF(Data!$S77&lt;&gt;"",Scoring!$O$24)+IF(Data!T77&lt;&gt;"",Scoring!$O$25)+IF(Data!$U77&lt;&gt;"",Scoring!$O$26)+IF(Data!$V77&lt;&gt;"",Scoring!$O$27)+IF(Data!$W77&lt;&gt;"",Scoring!$O$28)+IF(Data!$X77&lt;&gt;"",Scoring!$O$29)+IF(Data!$Y77&lt;&gt;"",Scoring!$O$30)+IF(Data!$Z77&lt;&gt;"",Scoring!$O$31)+IF(Data!$AA77&lt;&gt;"",Scoring!$O$32),"")</f>
        <v/>
      </c>
      <c r="AY77" s="107" t="str">
        <f>IF(AX77&lt;&gt;"",LOOKUP(AX77,Likelihoods!$A$7:$A$107,Likelihoods!M$7:M$107),"")</f>
        <v/>
      </c>
      <c r="AZ77" s="108" t="str">
        <f>IF(AND(COUNTBLANK($B77:$E77)=3,COUNTBLANK($F77:$H77)=2,COUNTBLANK($I77:$J77)=1,COUNTBLANK($K77:$L77)=1,COUNTBLANK($M77:$N77)=1,COUNTBLANK($O77:$P77)=1,COUNTBLANK($Q77:$R77)=1,COUNTBLANK($S77:$T77)=1,COUNTBLANK($U77:$V77)=1,COUNTBLANK($W77:$AA77)=4),IF(Data!$B77&lt;&gt;"",Scoring!$P$7)+IF(Data!$C77&lt;&gt;"",Scoring!$P$8)+IF(Data!$D77&lt;&gt;"",Scoring!$P$9)+IF(Data!$E77&lt;&gt;"",Scoring!$P$10)+IF(Data!$F77&lt;&gt;"",Scoring!$P$11)+IF(Data!$G77&lt;&gt;"",Scoring!$P$12)+IF(Data!$H77&lt;&gt;"",Scoring!$P$13)+IF(Data!$I77&lt;&gt;"",Scoring!$P$14)+IF(Data!$J77&lt;&gt;"",Scoring!$P$15)+IF(Data!$K77&lt;&gt;"",Scoring!$P$16)+IF(Data!$L77&lt;&gt;"",Scoring!$P$17)+IF(Data!$M77&lt;&gt;"",Scoring!$P$18)+IF(Data!$N77&lt;&gt;"",Scoring!$P$19)+IF(Data!$O77&lt;&gt;"",Scoring!$P$20)+IF(Data!$P77&lt;&gt;"",Scoring!$P$21)+IF(Data!$Q77&lt;&gt;"",Scoring!$P$22)+IF(Data!$R77&lt;&gt;"",Scoring!$P$23)+IF(Data!$S77&lt;&gt;"",Scoring!$P$24)+IF(Data!T77&lt;&gt;"",Scoring!$P$25)+IF(Data!$U77&lt;&gt;"",Scoring!$P$26)+IF(Data!$V77&lt;&gt;"",Scoring!$P$27)+IF(Data!$W77&lt;&gt;"",Scoring!$P$28)+IF(Data!$X77&lt;&gt;"",Scoring!$P$29)+IF(Data!$Y77&lt;&gt;"",Scoring!$P$30)+IF(Data!$Z77&lt;&gt;"",Scoring!$P$31)+IF(Data!$AA77&lt;&gt;"",Scoring!$P$32),"")</f>
        <v/>
      </c>
      <c r="BA77" s="105" t="str">
        <f>IF(AZ77&lt;&gt;"",LOOKUP(AZ77,Likelihoods!$A$7:$A$107,Likelihoods!N$7:N$107),"")</f>
        <v/>
      </c>
      <c r="BB77" s="102" t="str">
        <f>IF(AND(COUNTBLANK($B77:$E77)=3,COUNTBLANK($F77:$H77)=2,COUNTBLANK($I77:$J77)=1,COUNTBLANK($K77:$L77)=1,COUNTBLANK($M77:$N77)=1,COUNTBLANK($O77:$P77)=1,COUNTBLANK($Q77:$R77)=1,COUNTBLANK($S77:$T77)=1,COUNTBLANK($U77:$V77)=1,COUNTBLANK($W77:$AA77)=4),IF(Data!$B77&lt;&gt;"",Scoring!$Q$7)+IF(Data!$C77&lt;&gt;"",Scoring!$Q$8)+IF(Data!$D77&lt;&gt;"",Scoring!$Q$9)+IF(Data!$E77&lt;&gt;"",Scoring!$Q$10)+IF(Data!$F77&lt;&gt;"",Scoring!$Q$11)+IF(Data!$G77&lt;&gt;"",Scoring!$Q$12)+IF(Data!$H77&lt;&gt;"",Scoring!$Q$13)+IF(Data!$I77&lt;&gt;"",Scoring!$Q$14)+IF(Data!$J77&lt;&gt;"",Scoring!$Q$15)+IF(Data!$K77&lt;&gt;"",Scoring!$Q$16)+IF(Data!$L77&lt;&gt;"",Scoring!$Q$17)+IF(Data!$M77&lt;&gt;"",Scoring!$Q$18)+IF(Data!$N77&lt;&gt;"",Scoring!$Q$19)+IF(Data!$O77&lt;&gt;"",Scoring!$Q$20)+IF(Data!$P77&lt;&gt;"",Scoring!$Q$21)+IF(Data!$Q77&lt;&gt;"",Scoring!$Q$22)+IF(Data!$R77&lt;&gt;"",Scoring!$Q$23)+IF(Data!$S77&lt;&gt;"",Scoring!$Q$24)+IF(Data!T77&lt;&gt;"",Scoring!$Q$25)+IF(Data!$U77&lt;&gt;"",Scoring!$Q$26)+IF(Data!$V77&lt;&gt;"",Scoring!$Q$27)+IF(Data!$W77&lt;&gt;"",Scoring!$Q$28)+IF(Data!$X77&lt;&gt;"",Scoring!$Q$29)+IF(Data!$Y77&lt;&gt;"",Scoring!$Q$30)+IF(Data!$Z77&lt;&gt;"",Scoring!$Q$31)+IF(Data!$AA77&lt;&gt;"",Scoring!$Q$32),"")</f>
        <v/>
      </c>
      <c r="BC77" s="107" t="str">
        <f>IF(BB77&lt;&gt;"",LOOKUP(BB77,Likelihoods!$A$7:$A$107,Likelihoods!O$7:O$107),"")</f>
        <v/>
      </c>
      <c r="BD77" s="104" t="str">
        <f>IF(AND(COUNTBLANK($B77:$E77)=3,COUNTBLANK($F77:$H77)=2,COUNTBLANK($I77:$J77)=1,COUNTBLANK($K77:$L77)=1,COUNTBLANK($M77:$N77)=1,COUNTBLANK($O77:$P77)=1,COUNTBLANK($Q77:$R77)=1,COUNTBLANK($S77:$T77)=1,COUNTBLANK($U77:$V77)=1,COUNTBLANK($W77:$AA77)=4),IF(Data!$B77&lt;&gt;"",Scoring!$R$7)+IF(Data!$C77&lt;&gt;"",Scoring!$R$8)+IF(Data!$D77&lt;&gt;"",Scoring!$R$9)+IF(Data!$E77&lt;&gt;"",Scoring!$R$10)+IF(Data!$F77&lt;&gt;"",Scoring!$R$11)+IF(Data!$G77&lt;&gt;"",Scoring!$R$12)+IF(Data!$H77&lt;&gt;"",Scoring!$R$13)+IF(Data!$I77&lt;&gt;"",Scoring!$R$14)+IF(Data!$J77&lt;&gt;"",Scoring!$R$15)+IF(Data!$K77&lt;&gt;"",Scoring!$R$16)+IF(Data!$L77&lt;&gt;"",Scoring!$R$17)+IF(Data!$M77&lt;&gt;"",Scoring!$R$18)+IF(Data!$N77&lt;&gt;"",Scoring!$R$19)+IF(Data!$O77&lt;&gt;"",Scoring!$R$20)+IF(Data!$P77&lt;&gt;"",Scoring!$R$21)+IF(Data!$Q77&lt;&gt;"",Scoring!$R$22)+IF(Data!$R77&lt;&gt;"",Scoring!$R$23)+IF(Data!$S77&lt;&gt;"",Scoring!$R$24)+IF(Data!T77&lt;&gt;"",Scoring!$R$25)+IF(Data!$U77&lt;&gt;"",Scoring!$R$26)+IF(Data!$V77&lt;&gt;"",Scoring!$R$27)+IF(Data!$W77&lt;&gt;"",Scoring!$R$28)+IF(Data!$X77&lt;&gt;"",Scoring!$R$29)+IF(Data!$Y77&lt;&gt;"",Scoring!$R$30)+IF(Data!$Z77&lt;&gt;"",Scoring!$R$31)+IF(Data!$AA77&lt;&gt;"",Scoring!$R$32),"")</f>
        <v/>
      </c>
      <c r="BE77" s="105" t="str">
        <f>IF(BD77&lt;&gt;"",LOOKUP(BD77,Likelihoods!$A$7:$A$107,Likelihoods!P$7:P$107),"")</f>
        <v/>
      </c>
      <c r="BF77" s="102" t="str">
        <f>IF(AND(COUNTBLANK($B77:$E77)=3,COUNTBLANK($F77:$H77)=2,COUNTBLANK($I77:$J77)=1,COUNTBLANK($K77:$L77)=1,COUNTBLANK($M77:$N77)=1,COUNTBLANK($O77:$P77)=1,COUNTBLANK($Q77:$R77)=1,COUNTBLANK($S77:$T77)=1,COUNTBLANK($U77:$V77)=1,COUNTBLANK($W77:$AA77)=4),IF(Data!$B77&lt;&gt;"",Scoring!$S$7)+IF(Data!$C77&lt;&gt;"",Scoring!$S$8)+IF(Data!$D77&lt;&gt;"",Scoring!$S$9)+IF(Data!$E77&lt;&gt;"",Scoring!$S$10)+IF(Data!$F77&lt;&gt;"",Scoring!$S$11)+IF(Data!$G77&lt;&gt;"",Scoring!$S$12)+IF(Data!$H77&lt;&gt;"",Scoring!$S$13)+IF(Data!$I77&lt;&gt;"",Scoring!$S$14)+IF(Data!$J77&lt;&gt;"",Scoring!$S$15)+IF(Data!$K77&lt;&gt;"",Scoring!$S$16)+IF(Data!$L77&lt;&gt;"",Scoring!$S$17)+IF(Data!$M77&lt;&gt;"",Scoring!$S$18)+IF(Data!$N77&lt;&gt;"",Scoring!$S$19)+IF(Data!$O77&lt;&gt;"",Scoring!$S$20)+IF(Data!$P77&lt;&gt;"",Scoring!$S$21)+IF(Data!$Q77&lt;&gt;"",Scoring!$S$22)+IF(Data!$R77&lt;&gt;"",Scoring!$S$23)+IF(Data!$S77&lt;&gt;"",Scoring!$S$24)+IF(Data!T77&lt;&gt;"",Scoring!$S$25)+IF(Data!$U77&lt;&gt;"",Scoring!$S$26)+IF(Data!$V77&lt;&gt;"",Scoring!$S$27)+IF(Data!$W77&lt;&gt;"",Scoring!$S$28)+IF(Data!$X77&lt;&gt;"",Scoring!$S$29)+IF(Data!$Y77&lt;&gt;"",Scoring!$S$30)+IF(Data!$Z77&lt;&gt;"",Scoring!$S$31)+IF(Data!$AA77&lt;&gt;"",Scoring!$S$32),"")</f>
        <v/>
      </c>
      <c r="BG77" s="107" t="str">
        <f>IF(BF77&lt;&gt;"",LOOKUP(BF77,Likelihoods!$A$7:$A$107,Likelihoods!Q$7:Q$107),"")</f>
        <v/>
      </c>
      <c r="BH77" s="108" t="str">
        <f>IF(AND(COUNTBLANK($B77:$E77)=3,COUNTBLANK($F77:$H77)=2,COUNTBLANK($I77:$J77)=1,COUNTBLANK($K77:$L77)=1,COUNTBLANK($M77:$N77)=1,COUNTBLANK($O77:$P77)=1,COUNTBLANK($Q77:$R77)=1,COUNTBLANK($S77:$T77)=1,COUNTBLANK($U77:$V77)=1,COUNTBLANK($W77:$AA77)=4),IF(Data!$B77&lt;&gt;"",Scoring!$T$7)+IF(Data!$C77&lt;&gt;"",Scoring!$T$8)+IF(Data!$D77&lt;&gt;"",Scoring!$T$9)+IF(Data!$E77&lt;&gt;"",Scoring!$T$10)+IF(Data!$F77&lt;&gt;"",Scoring!$T$11)+IF(Data!$G77&lt;&gt;"",Scoring!$T$12)+IF(Data!$H77&lt;&gt;"",Scoring!$T$13)+IF(Data!$I77&lt;&gt;"",Scoring!$T$14)+IF(Data!$J77&lt;&gt;"",Scoring!$T$15)+IF(Data!$K77&lt;&gt;"",Scoring!$T$16)+IF(Data!$L77&lt;&gt;"",Scoring!$T$17)+IF(Data!$M77&lt;&gt;"",Scoring!$T$18)+IF(Data!$N77&lt;&gt;"",Scoring!$T$19)+IF(Data!$O77&lt;&gt;"",Scoring!$T$20)+IF(Data!$P77&lt;&gt;"",Scoring!$T$21)+IF(Data!$Q77&lt;&gt;"",Scoring!$T$22)+IF(Data!$R77&lt;&gt;"",Scoring!$T$23)+IF(Data!$S77&lt;&gt;"",Scoring!$T$24)+IF(Data!T77&lt;&gt;"",Scoring!$T$25)+IF(Data!$U77&lt;&gt;"",Scoring!$T$26)+IF(Data!$V77&lt;&gt;"",Scoring!$T$27)+IF(Data!$W77&lt;&gt;"",Scoring!$T$28)+IF(Data!$X77&lt;&gt;"",Scoring!$T$29)+IF(Data!$Y77&lt;&gt;"",Scoring!$T$30)+IF(Data!$Z77&lt;&gt;"",Scoring!$T$31)+IF(Data!$AA77&lt;&gt;"",Scoring!$T$32),"")</f>
        <v/>
      </c>
      <c r="BI77" s="105" t="str">
        <f>IF(BH77&lt;&gt;"",LOOKUP(BH77,Likelihoods!$A$7:$A$107,Likelihoods!R$7:R$107),"")</f>
        <v/>
      </c>
      <c r="BJ77" s="108" t="str">
        <f>IF(AND(COUNTBLANK($B77:$E77)=3,COUNTBLANK($F77:$H77)=2,COUNTBLANK($I77:$J77)=1,COUNTBLANK($K77:$L77)=1,COUNTBLANK($M77:$N77)=1,COUNTBLANK($O77:$P77)=1,COUNTBLANK($Q77:$R77)=1,COUNTBLANK($S77:$T77)=1,COUNTBLANK($U77:$V77)=1,COUNTBLANK($W77:$AA77)=4),IF(Data!$B77&lt;&gt;"",Scoring!$U$7)+IF(Data!$C77&lt;&gt;"",Scoring!$U$8)+IF(Data!$D77&lt;&gt;"",Scoring!$U$9)+IF(Data!$E77&lt;&gt;"",Scoring!$U$10)+IF(Data!$F77&lt;&gt;"",Scoring!$U$11)+IF(Data!$G77&lt;&gt;"",Scoring!$U$12)+IF(Data!$H77&lt;&gt;"",Scoring!$U$13)+IF(Data!$I77&lt;&gt;"",Scoring!$U$14)+IF(Data!$J77&lt;&gt;"",Scoring!$U$15)+IF(Data!$K77&lt;&gt;"",Scoring!$U$16)+IF(Data!$L77&lt;&gt;"",Scoring!$U$17)+IF(Data!$M77&lt;&gt;"",Scoring!$U$18)+IF(Data!$N77&lt;&gt;"",Scoring!$U$19)+IF(Data!$O77&lt;&gt;"",Scoring!$U$20)+IF(Data!$P77&lt;&gt;"",Scoring!$U$21)+IF(Data!$Q77&lt;&gt;"",Scoring!$U$22)+IF(Data!$R77&lt;&gt;"",Scoring!$U$23)+IF(Data!$S77&lt;&gt;"",Scoring!$U$24)+IF(Data!T77&lt;&gt;"",Scoring!$U$25)+IF(Data!$U77&lt;&gt;"",Scoring!$U$26)+IF(Data!$V77&lt;&gt;"",Scoring!$U$27)+IF(Data!$W77&lt;&gt;"",Scoring!$U$28)+IF(Data!$X77&lt;&gt;"",Scoring!$U$29)+IF(Data!$Y77&lt;&gt;"",Scoring!$U$30)+IF(Data!$Z77&lt;&gt;"",Scoring!$U$31)+IF(Data!$AA77&lt;&gt;"",Scoring!$U$32),"")</f>
        <v/>
      </c>
      <c r="BK77" s="106" t="str">
        <f>IF(BJ77&lt;&gt;"",LOOKUP(BJ77,Likelihoods!$A$7:$A$107,Likelihoods!S$7:S$107),"")</f>
        <v/>
      </c>
      <c r="BL77" s="8"/>
      <c r="BM77" s="8"/>
      <c r="BN77" s="8"/>
      <c r="BO77" s="8"/>
      <c r="BP77" s="8"/>
      <c r="BQ77" s="8"/>
      <c r="BR77" s="8"/>
      <c r="BS77" s="8"/>
      <c r="BT77" s="8"/>
      <c r="BU77" s="8"/>
      <c r="BV77" s="8"/>
      <c r="BW77" s="8"/>
      <c r="BX77" s="8"/>
      <c r="BY77" s="8"/>
    </row>
    <row r="78" spans="1:77" ht="14.25" x14ac:dyDescent="0.2">
      <c r="A78" s="68"/>
      <c r="B78" s="101"/>
      <c r="C78" s="102"/>
      <c r="D78" s="102"/>
      <c r="E78" s="102"/>
      <c r="F78" s="101"/>
      <c r="G78" s="102"/>
      <c r="H78" s="103"/>
      <c r="I78" s="102"/>
      <c r="J78" s="102"/>
      <c r="K78" s="101"/>
      <c r="L78" s="103"/>
      <c r="M78" s="102"/>
      <c r="N78" s="103"/>
      <c r="O78" s="101"/>
      <c r="P78" s="103"/>
      <c r="Q78" s="102"/>
      <c r="R78" s="102"/>
      <c r="S78" s="101"/>
      <c r="T78" s="103"/>
      <c r="U78" s="101"/>
      <c r="V78" s="103"/>
      <c r="W78" s="102"/>
      <c r="X78" s="102"/>
      <c r="Y78" s="102"/>
      <c r="Z78" s="102"/>
      <c r="AA78" s="102"/>
      <c r="AB78" s="104" t="str">
        <f>IF(AND(COUNTBLANK($B78:$E78)=3,COUNTBLANK($F78:$H78)=2,COUNTBLANK($I78:$J78)=1,COUNTBLANK($K78:$L78)=1,COUNTBLANK($M78:$N78)=1,COUNTBLANK($O78:$P78)=1,COUNTBLANK($Q78:$R78)=1,COUNTBLANK($S78:$T78)=1,COUNTBLANK($U78:$V78)=1,COUNTBLANK($W78:$AA78)=4),IF(Data!$B78&lt;&gt;"",Scoring!$D$7)+IF(Data!$C78&lt;&gt;"",Scoring!$D$8)+IF(Data!$D78&lt;&gt;"",Scoring!$D$9)+IF(Data!$E78&lt;&gt;"",Scoring!$D$10)+IF(Data!$F78&lt;&gt;"",Scoring!$D$11)+IF(Data!$G78&lt;&gt;"",Scoring!$D$12)+IF(Data!$H78&lt;&gt;"",Scoring!$D$13)+IF(Data!$I78&lt;&gt;"",Scoring!$D$14)+IF(Data!$J78&lt;&gt;"",Scoring!$D$15)+IF(Data!$K78&lt;&gt;"",Scoring!$D$16)+IF(Data!$L78&lt;&gt;"",Scoring!$D$17)+IF(Data!$M78&lt;&gt;"",Scoring!$D$18)+IF(Data!$N78&lt;&gt;"",Scoring!$D$19)+IF(Data!$O78&lt;&gt;"",Scoring!$D$20)+IF(Data!$P78&lt;&gt;"",Scoring!$D$21)+IF(Data!$Q78&lt;&gt;"",Scoring!$D$22)+IF(Data!$R78&lt;&gt;"",Scoring!$D$23)+IF(Data!$S78&lt;&gt;"",Scoring!$D$24)+IF(Data!T78&lt;&gt;"",Scoring!$D$25)+IF(Data!$U78&lt;&gt;"",Scoring!$D$26)+IF(Data!$V78&lt;&gt;"",Scoring!$D$27)+IF(Data!$W78&lt;&gt;"",Scoring!$D$28)+IF(Data!$X78&lt;&gt;"",Scoring!$D$29)+IF(Data!$Y78&lt;&gt;"",Scoring!$D$30)+IF(Data!$Z78&lt;&gt;"",Scoring!$D$31)+IF(Data!$AA78&lt;&gt;"",Scoring!$D$32),"")</f>
        <v/>
      </c>
      <c r="AC78" s="105" t="str">
        <f>IF(AB78&lt;&gt;"",LOOKUP(AB78,Likelihoods!$A$7:$A$107,Likelihoods!B$7:B$107),"")</f>
        <v/>
      </c>
      <c r="AD78" s="264" t="str">
        <f>IF(AND(COUNTBLANK($B78:$E78)=3,COUNTBLANK($F78:$H78)=2,COUNTBLANK($I78:$J78)=1,COUNTBLANK($K78:$L78)=1,COUNTBLANK($M78:$N78)=1,COUNTBLANK($O78:$P78)=1,COUNTBLANK($Q78:$R78)=1,COUNTBLANK($S78:$T78)=1,COUNTBLANK($U78:$V78)=1,COUNTBLANK($W78:$AA78)=4),IF(Data!$B78&lt;&gt;"",Scoring!$E$7)+IF(Data!$C78&lt;&gt;"",Scoring!$E$8)+IF(Data!$D78&lt;&gt;"",Scoring!$E$9)+IF(Data!$E78&lt;&gt;"",Scoring!$E$10)+IF(Data!$F78&lt;&gt;"",Scoring!$E$11)+IF(Data!$G78&lt;&gt;"",Scoring!$E$12)+IF(Data!$H78&lt;&gt;"",Scoring!$E$13)+IF(Data!$I78&lt;&gt;"",Scoring!$E$14)+IF(Data!$J78&lt;&gt;"",Scoring!$E$15)+IF(Data!$K78&lt;&gt;"",Scoring!$E$16)+IF(Data!$L78&lt;&gt;"",Scoring!$E$17)+IF(Data!$M78&lt;&gt;"",Scoring!$E$18)+IF(Data!$N78&lt;&gt;"",Scoring!$E$19)+IF(Data!$O78&lt;&gt;"",Scoring!$E$20)+IF(Data!$P78&lt;&gt;"",Scoring!$E$21)+IF(Data!$Q78&lt;&gt;"",Scoring!$E$22)+IF(Data!$R78&lt;&gt;"",Scoring!$E$23)+IF(Data!$S78&lt;&gt;"",Scoring!$E$24)+IF(Data!V78&lt;&gt;"",Scoring!$E$25)+IF(Data!$U78&lt;&gt;"",Scoring!$E$26)+IF(Data!$V78&lt;&gt;"",Scoring!$E$27)+IF(Data!$W78&lt;&gt;"",Scoring!$E$28)+IF(Data!$X78&lt;&gt;"",Scoring!$E$29)+IF(Data!$Y78&lt;&gt;"",Scoring!$E$30)+IF(Data!$Z78&lt;&gt;"",Scoring!$E$31)+IF(Data!$AA78&lt;&gt;"",Scoring!$E$32),"")</f>
        <v/>
      </c>
      <c r="AE78" s="107" t="str">
        <f>IF(AD78&lt;&gt;"",LOOKUP(AD78,Likelihoods!$A$7:$A$107,Likelihoods!C$7:C$107),"")</f>
        <v/>
      </c>
      <c r="AF78" s="108" t="str">
        <f>IF(AND(COUNTBLANK($B78:$E78)=3,COUNTBLANK($F78:$H78)=2,COUNTBLANK($I78:$J78)=1,COUNTBLANK($K78:$L78)=1,COUNTBLANK($M78:$N78)=1,COUNTBLANK($O78:$P78)=1,COUNTBLANK($Q78:$R78)=1,COUNTBLANK($S78:$T78)=1,COUNTBLANK($U78:$V78)=1,COUNTBLANK($W78:$AA78)=4),IF(Data!$B78&lt;&gt;"",Scoring!$F$7)+IF(Data!$C78&lt;&gt;"",Scoring!$F$8)+IF(Data!$D78&lt;&gt;"",Scoring!$F$9)+IF(Data!$E78&lt;&gt;"",Scoring!$F$10)+IF(Data!$F78&lt;&gt;"",Scoring!$F$11)+IF(Data!$G78&lt;&gt;"",Scoring!$F$12)+IF(Data!$H78&lt;&gt;"",Scoring!$F$13)+IF(Data!$I78&lt;&gt;"",Scoring!$F$14)+IF(Data!$J78&lt;&gt;"",Scoring!$F$15)+IF(Data!$K78&lt;&gt;"",Scoring!$F$16)+IF(Data!$L78&lt;&gt;"",Scoring!$F$17)+IF(Data!$M78&lt;&gt;"",Scoring!$F$18)+IF(Data!$N78&lt;&gt;"",Scoring!$F$19)+IF(Data!$O78&lt;&gt;"",Scoring!$F$20)+IF(Data!$P78&lt;&gt;"",Scoring!$F$21)+IF(Data!$Q78&lt;&gt;"",Scoring!$F$22)+IF(Data!$R78&lt;&gt;"",Scoring!$F$23)+IF(Data!$S78&lt;&gt;"",Scoring!$F$24)+IF(Data!T78&lt;&gt;"",Scoring!$F$25)+IF(Data!$U78&lt;&gt;"",Scoring!$F$26)+IF(Data!$V78&lt;&gt;"",Scoring!$F$27)+IF(Data!$W78&lt;&gt;"",Scoring!$F$28)+IF(Data!$X78&lt;&gt;"",Scoring!$F$29)+IF(Data!$Y78&lt;&gt;"",Scoring!$F$30)+IF(Data!$Z78&lt;&gt;"",Scoring!$F$31)+IF(Data!$AA78&lt;&gt;"",Scoring!$F$32),"")</f>
        <v/>
      </c>
      <c r="AG78" s="105" t="str">
        <f>IF(AF78&lt;&gt;"",LOOKUP(AF78,Likelihoods!$A$7:$A$107,Likelihoods!D$7:D$107),"")</f>
        <v/>
      </c>
      <c r="AH78" s="108" t="str">
        <f>IF(AND(COUNTBLANK($B78:$E78)=3,COUNTBLANK($F78:$H78)=2,COUNTBLANK($I78:$J78)=1,COUNTBLANK($K78:$L78)=1,COUNTBLANK($M78:$N78)=1,COUNTBLANK($O78:$P78)=1,COUNTBLANK($Q78:$R78)=1,COUNTBLANK($S78:$T78)=1,COUNTBLANK($U78:$V78)=1,COUNTBLANK($W78:$AA78)=4),IF(Data!$B78&lt;&gt;"",Scoring!$G$7)+IF(Data!$C78&lt;&gt;"",Scoring!$G$8)+IF(Data!$D78&lt;&gt;"",Scoring!$G$9)+IF(Data!$E78&lt;&gt;"",Scoring!$G$10)+IF(Data!$F78&lt;&gt;"",Scoring!$G$11)+IF(Data!$G78&lt;&gt;"",Scoring!$G$12)+IF(Data!$H78&lt;&gt;"",Scoring!$G$13)+IF(Data!$I78&lt;&gt;"",Scoring!$G$14)+IF(Data!$J78&lt;&gt;"",Scoring!$G$15)+IF(Data!$K78&lt;&gt;"",Scoring!$G$16)+IF(Data!$L78&lt;&gt;"",Scoring!$G$17)+IF(Data!$M78&lt;&gt;"",Scoring!$G$18)+IF(Data!$N78&lt;&gt;"",Scoring!$G$19)+IF(Data!$O78&lt;&gt;"",Scoring!$G$20)+IF(Data!$P78&lt;&gt;"",Scoring!$G$21)+IF(Data!$Q78&lt;&gt;"",Scoring!$G$22)+IF(Data!$R78&lt;&gt;"",Scoring!$G$23)+IF(Data!$S78&lt;&gt;"",Scoring!$G$24)+IF(Data!T78&lt;&gt;"",Scoring!$G$25)+IF(Data!$U78&lt;&gt;"",Scoring!$G$26)+IF(Data!$V78&lt;&gt;"",Scoring!$G$27)+IF(Data!$W78&lt;&gt;"",Scoring!$G$28)+IF(Data!$X78&lt;&gt;"",Scoring!$G$29)+IF(Data!$Y78&lt;&gt;"",Scoring!$G$30)+IF(Data!$Z78&lt;&gt;"",Scoring!$G$31)+IF(Data!$AA78&lt;&gt;"",Scoring!$G$32),"")</f>
        <v/>
      </c>
      <c r="AI78" s="106" t="str">
        <f>IF(AH78&lt;&gt;"",LOOKUP(AH78,Likelihoods!$A$7:$A$107,Likelihoods!E$7:E$107),"")</f>
        <v/>
      </c>
      <c r="AJ78" s="104" t="str">
        <f>IF(AND(COUNTBLANK($B78:$E78)=3,COUNTBLANK($F78:$H78)=2,COUNTBLANK($I78:$J78)=1,COUNTBLANK($K78:$L78)=1,COUNTBLANK($M78:$N78)=1,COUNTBLANK($O78:$P78)=1,COUNTBLANK($Q78:$R78)=1,COUNTBLANK($S78:$T78)=1,COUNTBLANK($U78:$V78)=1,COUNTBLANK($W78:$AA78)=4),IF(Data!$B78&lt;&gt;"",Scoring!$H$7)+IF(Data!$C78&lt;&gt;"",Scoring!$H$8)+IF(Data!$D78&lt;&gt;"",Scoring!$H$9)+IF(Data!$E78&lt;&gt;"",Scoring!$H$10)+IF(Data!$F78&lt;&gt;"",Scoring!$H$11)+IF(Data!$G78&lt;&gt;"",Scoring!$H$12)+IF(Data!$H78&lt;&gt;"",Scoring!$H$13)+IF(Data!$I78&lt;&gt;"",Scoring!$H$14)+IF(Data!$J78&lt;&gt;"",Scoring!$H$15)+IF(Data!$K78&lt;&gt;"",Scoring!$H$16)+IF(Data!$L78&lt;&gt;"",Scoring!$H$17)+IF(Data!$M78&lt;&gt;"",Scoring!$H$18)+IF(Data!$N78&lt;&gt;"",Scoring!$H$19)+IF(Data!$O78&lt;&gt;"",Scoring!$H$20)+IF(Data!$P78&lt;&gt;"",Scoring!$H$21)+IF(Data!$Q78&lt;&gt;"",Scoring!$H$22)+IF(Data!$R78&lt;&gt;"",Scoring!$H$23)+IF(Data!$S78&lt;&gt;"",Scoring!$H$24)+IF(Data!T78&lt;&gt;"",Scoring!$H$25)+IF(Data!$U78&lt;&gt;"",Scoring!$H$26)+IF(Data!$V78&lt;&gt;"",Scoring!$H$27)+IF(Data!$W78&lt;&gt;"",Scoring!$H$28)+IF(Data!$X78&lt;&gt;"",Scoring!$H$29)+IF(Data!$Y78&lt;&gt;"",Scoring!$H$30)+IF(Data!$Z78&lt;&gt;"",Scoring!$H$31)+IF(Data!$AA78&lt;&gt;"",Scoring!$H$32),"")</f>
        <v/>
      </c>
      <c r="AK78" s="105" t="str">
        <f>IF(AJ78&lt;&gt;"",LOOKUP(AJ78,Likelihoods!$A$7:$A$107,Likelihoods!F$7:F$107),"")</f>
        <v/>
      </c>
      <c r="AL78" s="102" t="str">
        <f>IF(AND(COUNTBLANK($B78:$E78)=3,COUNTBLANK($F78:$H78)=2,COUNTBLANK($I78:$J78)=1,COUNTBLANK($K78:$L78)=1,COUNTBLANK($M78:$N78)=1,COUNTBLANK($O78:$P78)=1,COUNTBLANK($Q78:$R78)=1,COUNTBLANK($S78:$T78)=1,COUNTBLANK($U78:$V78)=1,COUNTBLANK($W78:$AA78)=4),IF(Data!$B78&lt;&gt;"",Scoring!$I$7)+IF(Data!$C78&lt;&gt;"",Scoring!$I$8)+IF(Data!$D78&lt;&gt;"",Scoring!$I$9)+IF(Data!$E78&lt;&gt;"",Scoring!$I$10)+IF(Data!$F78&lt;&gt;"",Scoring!$I$11)+IF(Data!$G78&lt;&gt;"",Scoring!$I$12)+IF(Data!$H78&lt;&gt;"",Scoring!$I$13)+IF(Data!$I78&lt;&gt;"",Scoring!$I$14)+IF(Data!$J78&lt;&gt;"",Scoring!$I$15)+IF(Data!$K78&lt;&gt;"",Scoring!$I$16)+IF(Data!$L78&lt;&gt;"",Scoring!$I$17)+IF(Data!$M78&lt;&gt;"",Scoring!$I$18)+IF(Data!$N78&lt;&gt;"",Scoring!$I$19)+IF(Data!$O78&lt;&gt;"",Scoring!$I$20)+IF(Data!$P78&lt;&gt;"",Scoring!$I$21)+IF(Data!$Q78&lt;&gt;"",Scoring!$I$22)+IF(Data!$R78&lt;&gt;"",Scoring!$I$23)+IF(Data!$S78&lt;&gt;"",Scoring!$I$24)+IF(Data!T78&lt;&gt;"",Scoring!$I$25)+IF(Data!$U78&lt;&gt;"",Scoring!$I$26)+IF(Data!$V78&lt;&gt;"",Scoring!$I$27)+IF(Data!$W78&lt;&gt;"",Scoring!$I$28)+IF(Data!$X78&lt;&gt;"",Scoring!$I$29)+IF(Data!$Y78&lt;&gt;"",Scoring!$I$30)+IF(Data!$Z78&lt;&gt;"",Scoring!$I$31)+IF(Data!$AA78&lt;&gt;"",Scoring!$I$32),"")</f>
        <v/>
      </c>
      <c r="AM78" s="107" t="str">
        <f>IF(AL78&lt;&gt;"",LOOKUP(AL78,Likelihoods!$A$7:$A$107,Likelihoods!G$7:G$107),"")</f>
        <v/>
      </c>
      <c r="AN78" s="281" t="str">
        <f>IF(AND(COUNTBLANK($B78:$E78)=3,COUNTBLANK($F78:$H78)=2,COUNTBLANK($I78:$J78)=1,COUNTBLANK($K78:$L78)=1,COUNTBLANK($M78:$N78)=1,COUNTBLANK($O78:$P78)=1,COUNTBLANK($Q78:$R78)=1,COUNTBLANK($S78:$T78)=1,COUNTBLANK($U78:$V78)=1,COUNTBLANK($W78:$AA78)=4),IF(Data!$B78&lt;&gt;"",Scoring!$J$7)+IF(Data!$C78&lt;&gt;"",Scoring!$J$8)+IF(Data!$D78&lt;&gt;"",Scoring!$J$9)+IF(Data!$E78&lt;&gt;"",Scoring!$J$10)+IF(Data!$F78&lt;&gt;"",Scoring!$J$11)+IF(Data!$G78&lt;&gt;"",Scoring!$J$12)+IF(Data!$H78&lt;&gt;"",Scoring!$J$13)+IF(Data!$I78&lt;&gt;"",Scoring!$J$14)+IF(Data!$J78&lt;&gt;"",Scoring!$J$15)+IF(Data!$K78&lt;&gt;"",Scoring!$J$16)+IF(Data!$L78&lt;&gt;"",Scoring!$J$17)+IF(Data!$M78&lt;&gt;"",Scoring!$J$18)+IF(Data!$N78&lt;&gt;"",Scoring!$J$19)+IF(Data!$O78&lt;&gt;"",Scoring!$J$20)+IF(Data!$P78&lt;&gt;"",Scoring!$J$21)+IF(Data!$Q78&lt;&gt;"",Scoring!$J$22)+IF(Data!$R78&lt;&gt;"",Scoring!$J$23)+IF(Data!$S78&lt;&gt;"",Scoring!$J$24)+IF(Data!AF78&lt;&gt;"",Scoring!$J$25)+IF(Data!$U78&lt;&gt;"",Scoring!$J$26)+IF(Data!$V78&lt;&gt;"",Scoring!$J$27)+IF(Data!$W78&lt;&gt;"",Scoring!$J$28)+IF(Data!$X78&lt;&gt;"",Scoring!$J$29)+IF(Data!$Y78&lt;&gt;"",Scoring!$J$30)+IF(Data!$Z78&lt;&gt;"",Scoring!$J$31)+IF(Data!$AA78&lt;&gt;"",Scoring!$J$32),"")</f>
        <v/>
      </c>
      <c r="AO78" s="276" t="str">
        <f>IF(AN78&lt;&gt;"",LOOKUP(AN78,Likelihoods!$A$7:$A$107,Likelihoods!H$7:H$107),"")</f>
        <v/>
      </c>
      <c r="AP78" s="264" t="str">
        <f>IF(AND(COUNTBLANK($B78:$E78)=3,COUNTBLANK($F78:$H78)=2,COUNTBLANK($I78:$J78)=1,COUNTBLANK($K78:$L78)=1,COUNTBLANK($M78:$N78)=1,COUNTBLANK($O78:$P78)=1,COUNTBLANK($Q78:$R78)=1,COUNTBLANK($S78:$T78)=1,COUNTBLANK($U78:$V78)=1,COUNTBLANK($W78:$AA78)=4),IF(Data!$B78&lt;&gt;"",Scoring!$K$7)+IF(Data!$C78&lt;&gt;"",Scoring!$K$8)+IF(Data!$D78&lt;&gt;"",Scoring!$K$9)+IF(Data!$E78&lt;&gt;"",Scoring!$K$10)+IF(Data!$F78&lt;&gt;"",Scoring!$K$11)+IF(Data!$G78&lt;&gt;"",Scoring!$K$12)+IF(Data!$H78&lt;&gt;"",Scoring!$K$13)+IF(Data!$I78&lt;&gt;"",Scoring!$K$14)+IF(Data!$J78&lt;&gt;"",Scoring!$K$15)+IF(Data!$K78&lt;&gt;"",Scoring!$K$16)+IF(Data!$L78&lt;&gt;"",Scoring!$K$17)+IF(Data!$M78&lt;&gt;"",Scoring!$K$18)+IF(Data!$N78&lt;&gt;"",Scoring!$K$19)+IF(Data!$O78&lt;&gt;"",Scoring!$K$20)+IF(Data!$P78&lt;&gt;"",Scoring!$K$21)+IF(Data!$Q78&lt;&gt;"",Scoring!$K$22)+IF(Data!$R78&lt;&gt;"",Scoring!$K$23)+IF(Data!$S78&lt;&gt;"",Scoring!$K$24)+IF(Data!AH78&lt;&gt;"",Scoring!$K$25)+IF(Data!$U78&lt;&gt;"",Scoring!$K$26)+IF(Data!$V78&lt;&gt;"",Scoring!$K$27)+IF(Data!$W78&lt;&gt;"",Scoring!$K$28)+IF(Data!$X78&lt;&gt;"",Scoring!$K$29)+IF(Data!$Y78&lt;&gt;"",Scoring!$K$30)+IF(Data!$Z78&lt;&gt;"",Scoring!$K$31)+IF(Data!$AA78&lt;&gt;"",Scoring!$K$32),"")</f>
        <v/>
      </c>
      <c r="AQ78" s="107" t="str">
        <f>IF(AP78&lt;&gt;"",LOOKUP(AP78,Likelihoods!$A$7:$A$107,Likelihoods!I$7:I$107),"")</f>
        <v/>
      </c>
      <c r="AR78" s="281" t="str">
        <f>IF(AND(COUNTBLANK($B78:$E78)=3,COUNTBLANK($F78:$H78)=2,COUNTBLANK($I78:$J78)=1,COUNTBLANK($K78:$L78)=1,COUNTBLANK($M78:$N78)=1,COUNTBLANK($O78:$P78)=1,COUNTBLANK($Q78:$R78)=1,COUNTBLANK($S78:$T78)=1,COUNTBLANK($U78:$V78)=1,COUNTBLANK($W78:$AA78)=4),IF(Data!$B78&lt;&gt;"",Scoring!$L$7)+IF(Data!$C78&lt;&gt;"",Scoring!$L$8)+IF(Data!$D78&lt;&gt;"",Scoring!$L$9)+IF(Data!$E78&lt;&gt;"",Scoring!$L$10)+IF(Data!$F78&lt;&gt;"",Scoring!$L$11)+IF(Data!$G78&lt;&gt;"",Scoring!$L$12)+IF(Data!$H78&lt;&gt;"",Scoring!$L$13)+IF(Data!$I78&lt;&gt;"",Scoring!$L$14)+IF(Data!$J78&lt;&gt;"",Scoring!$L$15)+IF(Data!$K78&lt;&gt;"",Scoring!$L$16)+IF(Data!$L78&lt;&gt;"",Scoring!$L$17)+IF(Data!$M78&lt;&gt;"",Scoring!$L$18)+IF(Data!$N78&lt;&gt;"",Scoring!$L$19)+IF(Data!$O78&lt;&gt;"",Scoring!$L$20)+IF(Data!$P78&lt;&gt;"",Scoring!$L$21)+IF(Data!$Q78&lt;&gt;"",Scoring!$L$22)+IF(Data!$R78&lt;&gt;"",Scoring!$L$23)+IF(Data!$S78&lt;&gt;"",Scoring!$L$24)+IF(Data!AJ78&lt;&gt;"",Scoring!$L$25)+IF(Data!$U78&lt;&gt;"",Scoring!$L$26)+IF(Data!$V78&lt;&gt;"",Scoring!$L$27)+IF(Data!$W78&lt;&gt;"",Scoring!$L$28)+IF(Data!$X78&lt;&gt;"",Scoring!$L$29)+IF(Data!$Y78&lt;&gt;"",Scoring!$L$30)+IF(Data!$Z78&lt;&gt;"",Scoring!$L$31)+IF(Data!$AA78&lt;&gt;"",Scoring!$L$32),"")</f>
        <v/>
      </c>
      <c r="AS78" s="105" t="str">
        <f>IF(AR78&lt;&gt;"",LOOKUP(AR78,Likelihoods!$A$7:$A$107,Likelihoods!J$7:J$107),"")</f>
        <v/>
      </c>
      <c r="AT78" s="108" t="str">
        <f>IF(AND(COUNTBLANK($B78:$E78)=3,COUNTBLANK($F78:$H78)=2,COUNTBLANK($I78:$J78)=1,COUNTBLANK($K78:$L78)=1,COUNTBLANK($M78:$N78)=1,COUNTBLANK($O78:$P78)=1,COUNTBLANK($Q78:$R78)=1,COUNTBLANK($S78:$T78)=1,COUNTBLANK($U78:$V78)=1,COUNTBLANK($W78:$AA78)=4),IF(Data!$B78&lt;&gt;"",Scoring!$M$7)+IF(Data!$C78&lt;&gt;"",Scoring!$M$8)+IF(Data!$D78&lt;&gt;"",Scoring!$M$9)+IF(Data!$E78&lt;&gt;"",Scoring!$M$10)+IF(Data!$F78&lt;&gt;"",Scoring!$M$11)+IF(Data!$G78&lt;&gt;"",Scoring!$M$12)+IF(Data!$H78&lt;&gt;"",Scoring!$M$13)+IF(Data!$I78&lt;&gt;"",Scoring!$M$14)+IF(Data!$J78&lt;&gt;"",Scoring!$M$15)+IF(Data!$K78&lt;&gt;"",Scoring!$M$16)+IF(Data!$L78&lt;&gt;"",Scoring!$M$17)+IF(Data!$M78&lt;&gt;"",Scoring!$M$18)+IF(Data!$N78&lt;&gt;"",Scoring!$M$19)+IF(Data!$O78&lt;&gt;"",Scoring!$M$20)+IF(Data!$P78&lt;&gt;"",Scoring!$M$21)+IF(Data!$Q78&lt;&gt;"",Scoring!$M$22)+IF(Data!$R78&lt;&gt;"",Scoring!$M$23)+IF(Data!$S78&lt;&gt;"",Scoring!$M$24)+IF(Data!T78&lt;&gt;"",Scoring!$M$25)+IF(Data!$U78&lt;&gt;"",Scoring!$M$26)+IF(Data!$V78&lt;&gt;"",Scoring!$M$27)+IF(Data!$W78&lt;&gt;"",Scoring!$M$28)+IF(Data!$X78&lt;&gt;"",Scoring!$M$29)+IF(Data!$Y78&lt;&gt;"",Scoring!$M$30)+IF(Data!$Z78&lt;&gt;"",Scoring!$M$31)+IF(Data!$AA78&lt;&gt;"",Scoring!$M$32),"")</f>
        <v/>
      </c>
      <c r="AU78" s="105" t="str">
        <f>IF(AT78&lt;&gt;"",LOOKUP(AT78,Likelihoods!$A$7:$A$107,Likelihoods!K$7:K$107),"")</f>
        <v/>
      </c>
      <c r="AV78" s="108" t="str">
        <f>IF(AND(COUNTBLANK($B78:$E78)=3,COUNTBLANK($F78:$H78)=2,COUNTBLANK($I78:$J78)=1,COUNTBLANK($K78:$L78)=1,COUNTBLANK($M78:$N78)=1,COUNTBLANK($O78:$P78)=1,COUNTBLANK($Q78:$R78)=1,COUNTBLANK($S78:$T78)=1,COUNTBLANK($U78:$V78)=1,COUNTBLANK($W78:$AA78)=4),IF(Data!$B78&lt;&gt;"",Scoring!$N$7)+IF(Data!$C78&lt;&gt;"",Scoring!$N$8)+IF(Data!$D78&lt;&gt;"",Scoring!$N$9)+IF(Data!$E78&lt;&gt;"",Scoring!$N$10)+IF(Data!$F78&lt;&gt;"",Scoring!$N$11)+IF(Data!$G78&lt;&gt;"",Scoring!$N$12)+IF(Data!$H78&lt;&gt;"",Scoring!$N$13)+IF(Data!$I78&lt;&gt;"",Scoring!$N$14)+IF(Data!$J78&lt;&gt;"",Scoring!$N$15)+IF(Data!$K78&lt;&gt;"",Scoring!$N$16)+IF(Data!$L78&lt;&gt;"",Scoring!$N$17)+IF(Data!$M78&lt;&gt;"",Scoring!$N$18)+IF(Data!$N78&lt;&gt;"",Scoring!$N$19)+IF(Data!$O78&lt;&gt;"",Scoring!$N$20)+IF(Data!$P78&lt;&gt;"",Scoring!$N$21)+IF(Data!$Q78&lt;&gt;"",Scoring!$N$22)+IF(Data!$R78&lt;&gt;"",Scoring!$N$23)+IF(Data!$S78&lt;&gt;"",Scoring!$N$24)+IF(Data!T78&lt;&gt;"",Scoring!$N$25)+IF(Data!$U78&lt;&gt;"",Scoring!$N$26)+IF(Data!$V78&lt;&gt;"",Scoring!$N$27)+IF(Data!$W78&lt;&gt;"",Scoring!$N$28)+IF(Data!$X78&lt;&gt;"",Scoring!$N$29)+IF(Data!$Y78&lt;&gt;"",Scoring!$N$30)+IF(Data!$Z78&lt;&gt;"",Scoring!$N$31)+IF(Data!$AA78&lt;&gt;"",Scoring!$N$32),"")</f>
        <v/>
      </c>
      <c r="AW78" s="106" t="str">
        <f>IF(AV78&lt;&gt;"",LOOKUP(AV78,Likelihoods!$A$7:$A$107,Likelihoods!L$7:L$107),"")</f>
        <v/>
      </c>
      <c r="AX78" s="104" t="str">
        <f>IF(AND(COUNTBLANK($B78:$E78)=3,COUNTBLANK($F78:$H78)=2,COUNTBLANK($I78:$J78)=1,COUNTBLANK($K78:$L78)=1,COUNTBLANK($M78:$N78)=1,COUNTBLANK($O78:$P78)=1,COUNTBLANK($Q78:$R78)=1,COUNTBLANK($S78:$T78)=1,COUNTBLANK($U78:$V78)=1,COUNTBLANK($W78:$AA78)=4),IF(Data!$B78&lt;&gt;"",Scoring!$O$7)+IF(Data!$C78&lt;&gt;"",Scoring!$O$8)+IF(Data!$D78&lt;&gt;"",Scoring!$O$9)+IF(Data!$E78&lt;&gt;"",Scoring!$O$10)+IF(Data!$F78&lt;&gt;"",Scoring!$O$11)+IF(Data!$G78&lt;&gt;"",Scoring!$O$12)+IF(Data!$H78&lt;&gt;"",Scoring!$O$13)+IF(Data!$I78&lt;&gt;"",Scoring!$O$14)+IF(Data!$J78&lt;&gt;"",Scoring!$O$15)+IF(Data!$K78&lt;&gt;"",Scoring!$O$16)+IF(Data!$L78&lt;&gt;"",Scoring!$O$17)+IF(Data!$M78&lt;&gt;"",Scoring!$O$18)+IF(Data!$N78&lt;&gt;"",Scoring!$O$19)+IF(Data!$O78&lt;&gt;"",Scoring!$O$20)+IF(Data!$P78&lt;&gt;"",Scoring!$O$21)+IF(Data!$Q78&lt;&gt;"",Scoring!$O$22)+IF(Data!$R78&lt;&gt;"",Scoring!$O$23)+IF(Data!$S78&lt;&gt;"",Scoring!$O$24)+IF(Data!T78&lt;&gt;"",Scoring!$O$25)+IF(Data!$U78&lt;&gt;"",Scoring!$O$26)+IF(Data!$V78&lt;&gt;"",Scoring!$O$27)+IF(Data!$W78&lt;&gt;"",Scoring!$O$28)+IF(Data!$X78&lt;&gt;"",Scoring!$O$29)+IF(Data!$Y78&lt;&gt;"",Scoring!$O$30)+IF(Data!$Z78&lt;&gt;"",Scoring!$O$31)+IF(Data!$AA78&lt;&gt;"",Scoring!$O$32),"")</f>
        <v/>
      </c>
      <c r="AY78" s="107" t="str">
        <f>IF(AX78&lt;&gt;"",LOOKUP(AX78,Likelihoods!$A$7:$A$107,Likelihoods!M$7:M$107),"")</f>
        <v/>
      </c>
      <c r="AZ78" s="108" t="str">
        <f>IF(AND(COUNTBLANK($B78:$E78)=3,COUNTBLANK($F78:$H78)=2,COUNTBLANK($I78:$J78)=1,COUNTBLANK($K78:$L78)=1,COUNTBLANK($M78:$N78)=1,COUNTBLANK($O78:$P78)=1,COUNTBLANK($Q78:$R78)=1,COUNTBLANK($S78:$T78)=1,COUNTBLANK($U78:$V78)=1,COUNTBLANK($W78:$AA78)=4),IF(Data!$B78&lt;&gt;"",Scoring!$P$7)+IF(Data!$C78&lt;&gt;"",Scoring!$P$8)+IF(Data!$D78&lt;&gt;"",Scoring!$P$9)+IF(Data!$E78&lt;&gt;"",Scoring!$P$10)+IF(Data!$F78&lt;&gt;"",Scoring!$P$11)+IF(Data!$G78&lt;&gt;"",Scoring!$P$12)+IF(Data!$H78&lt;&gt;"",Scoring!$P$13)+IF(Data!$I78&lt;&gt;"",Scoring!$P$14)+IF(Data!$J78&lt;&gt;"",Scoring!$P$15)+IF(Data!$K78&lt;&gt;"",Scoring!$P$16)+IF(Data!$L78&lt;&gt;"",Scoring!$P$17)+IF(Data!$M78&lt;&gt;"",Scoring!$P$18)+IF(Data!$N78&lt;&gt;"",Scoring!$P$19)+IF(Data!$O78&lt;&gt;"",Scoring!$P$20)+IF(Data!$P78&lt;&gt;"",Scoring!$P$21)+IF(Data!$Q78&lt;&gt;"",Scoring!$P$22)+IF(Data!$R78&lt;&gt;"",Scoring!$P$23)+IF(Data!$S78&lt;&gt;"",Scoring!$P$24)+IF(Data!T78&lt;&gt;"",Scoring!$P$25)+IF(Data!$U78&lt;&gt;"",Scoring!$P$26)+IF(Data!$V78&lt;&gt;"",Scoring!$P$27)+IF(Data!$W78&lt;&gt;"",Scoring!$P$28)+IF(Data!$X78&lt;&gt;"",Scoring!$P$29)+IF(Data!$Y78&lt;&gt;"",Scoring!$P$30)+IF(Data!$Z78&lt;&gt;"",Scoring!$P$31)+IF(Data!$AA78&lt;&gt;"",Scoring!$P$32),"")</f>
        <v/>
      </c>
      <c r="BA78" s="105" t="str">
        <f>IF(AZ78&lt;&gt;"",LOOKUP(AZ78,Likelihoods!$A$7:$A$107,Likelihoods!N$7:N$107),"")</f>
        <v/>
      </c>
      <c r="BB78" s="102" t="str">
        <f>IF(AND(COUNTBLANK($B78:$E78)=3,COUNTBLANK($F78:$H78)=2,COUNTBLANK($I78:$J78)=1,COUNTBLANK($K78:$L78)=1,COUNTBLANK($M78:$N78)=1,COUNTBLANK($O78:$P78)=1,COUNTBLANK($Q78:$R78)=1,COUNTBLANK($S78:$T78)=1,COUNTBLANK($U78:$V78)=1,COUNTBLANK($W78:$AA78)=4),IF(Data!$B78&lt;&gt;"",Scoring!$Q$7)+IF(Data!$C78&lt;&gt;"",Scoring!$Q$8)+IF(Data!$D78&lt;&gt;"",Scoring!$Q$9)+IF(Data!$E78&lt;&gt;"",Scoring!$Q$10)+IF(Data!$F78&lt;&gt;"",Scoring!$Q$11)+IF(Data!$G78&lt;&gt;"",Scoring!$Q$12)+IF(Data!$H78&lt;&gt;"",Scoring!$Q$13)+IF(Data!$I78&lt;&gt;"",Scoring!$Q$14)+IF(Data!$J78&lt;&gt;"",Scoring!$Q$15)+IF(Data!$K78&lt;&gt;"",Scoring!$Q$16)+IF(Data!$L78&lt;&gt;"",Scoring!$Q$17)+IF(Data!$M78&lt;&gt;"",Scoring!$Q$18)+IF(Data!$N78&lt;&gt;"",Scoring!$Q$19)+IF(Data!$O78&lt;&gt;"",Scoring!$Q$20)+IF(Data!$P78&lt;&gt;"",Scoring!$Q$21)+IF(Data!$Q78&lt;&gt;"",Scoring!$Q$22)+IF(Data!$R78&lt;&gt;"",Scoring!$Q$23)+IF(Data!$S78&lt;&gt;"",Scoring!$Q$24)+IF(Data!T78&lt;&gt;"",Scoring!$Q$25)+IF(Data!$U78&lt;&gt;"",Scoring!$Q$26)+IF(Data!$V78&lt;&gt;"",Scoring!$Q$27)+IF(Data!$W78&lt;&gt;"",Scoring!$Q$28)+IF(Data!$X78&lt;&gt;"",Scoring!$Q$29)+IF(Data!$Y78&lt;&gt;"",Scoring!$Q$30)+IF(Data!$Z78&lt;&gt;"",Scoring!$Q$31)+IF(Data!$AA78&lt;&gt;"",Scoring!$Q$32),"")</f>
        <v/>
      </c>
      <c r="BC78" s="107" t="str">
        <f>IF(BB78&lt;&gt;"",LOOKUP(BB78,Likelihoods!$A$7:$A$107,Likelihoods!O$7:O$107),"")</f>
        <v/>
      </c>
      <c r="BD78" s="104" t="str">
        <f>IF(AND(COUNTBLANK($B78:$E78)=3,COUNTBLANK($F78:$H78)=2,COUNTBLANK($I78:$J78)=1,COUNTBLANK($K78:$L78)=1,COUNTBLANK($M78:$N78)=1,COUNTBLANK($O78:$P78)=1,COUNTBLANK($Q78:$R78)=1,COUNTBLANK($S78:$T78)=1,COUNTBLANK($U78:$V78)=1,COUNTBLANK($W78:$AA78)=4),IF(Data!$B78&lt;&gt;"",Scoring!$R$7)+IF(Data!$C78&lt;&gt;"",Scoring!$R$8)+IF(Data!$D78&lt;&gt;"",Scoring!$R$9)+IF(Data!$E78&lt;&gt;"",Scoring!$R$10)+IF(Data!$F78&lt;&gt;"",Scoring!$R$11)+IF(Data!$G78&lt;&gt;"",Scoring!$R$12)+IF(Data!$H78&lt;&gt;"",Scoring!$R$13)+IF(Data!$I78&lt;&gt;"",Scoring!$R$14)+IF(Data!$J78&lt;&gt;"",Scoring!$R$15)+IF(Data!$K78&lt;&gt;"",Scoring!$R$16)+IF(Data!$L78&lt;&gt;"",Scoring!$R$17)+IF(Data!$M78&lt;&gt;"",Scoring!$R$18)+IF(Data!$N78&lt;&gt;"",Scoring!$R$19)+IF(Data!$O78&lt;&gt;"",Scoring!$R$20)+IF(Data!$P78&lt;&gt;"",Scoring!$R$21)+IF(Data!$Q78&lt;&gt;"",Scoring!$R$22)+IF(Data!$R78&lt;&gt;"",Scoring!$R$23)+IF(Data!$S78&lt;&gt;"",Scoring!$R$24)+IF(Data!T78&lt;&gt;"",Scoring!$R$25)+IF(Data!$U78&lt;&gt;"",Scoring!$R$26)+IF(Data!$V78&lt;&gt;"",Scoring!$R$27)+IF(Data!$W78&lt;&gt;"",Scoring!$R$28)+IF(Data!$X78&lt;&gt;"",Scoring!$R$29)+IF(Data!$Y78&lt;&gt;"",Scoring!$R$30)+IF(Data!$Z78&lt;&gt;"",Scoring!$R$31)+IF(Data!$AA78&lt;&gt;"",Scoring!$R$32),"")</f>
        <v/>
      </c>
      <c r="BE78" s="105" t="str">
        <f>IF(BD78&lt;&gt;"",LOOKUP(BD78,Likelihoods!$A$7:$A$107,Likelihoods!P$7:P$107),"")</f>
        <v/>
      </c>
      <c r="BF78" s="102" t="str">
        <f>IF(AND(COUNTBLANK($B78:$E78)=3,COUNTBLANK($F78:$H78)=2,COUNTBLANK($I78:$J78)=1,COUNTBLANK($K78:$L78)=1,COUNTBLANK($M78:$N78)=1,COUNTBLANK($O78:$P78)=1,COUNTBLANK($Q78:$R78)=1,COUNTBLANK($S78:$T78)=1,COUNTBLANK($U78:$V78)=1,COUNTBLANK($W78:$AA78)=4),IF(Data!$B78&lt;&gt;"",Scoring!$S$7)+IF(Data!$C78&lt;&gt;"",Scoring!$S$8)+IF(Data!$D78&lt;&gt;"",Scoring!$S$9)+IF(Data!$E78&lt;&gt;"",Scoring!$S$10)+IF(Data!$F78&lt;&gt;"",Scoring!$S$11)+IF(Data!$G78&lt;&gt;"",Scoring!$S$12)+IF(Data!$H78&lt;&gt;"",Scoring!$S$13)+IF(Data!$I78&lt;&gt;"",Scoring!$S$14)+IF(Data!$J78&lt;&gt;"",Scoring!$S$15)+IF(Data!$K78&lt;&gt;"",Scoring!$S$16)+IF(Data!$L78&lt;&gt;"",Scoring!$S$17)+IF(Data!$M78&lt;&gt;"",Scoring!$S$18)+IF(Data!$N78&lt;&gt;"",Scoring!$S$19)+IF(Data!$O78&lt;&gt;"",Scoring!$S$20)+IF(Data!$P78&lt;&gt;"",Scoring!$S$21)+IF(Data!$Q78&lt;&gt;"",Scoring!$S$22)+IF(Data!$R78&lt;&gt;"",Scoring!$S$23)+IF(Data!$S78&lt;&gt;"",Scoring!$S$24)+IF(Data!T78&lt;&gt;"",Scoring!$S$25)+IF(Data!$U78&lt;&gt;"",Scoring!$S$26)+IF(Data!$V78&lt;&gt;"",Scoring!$S$27)+IF(Data!$W78&lt;&gt;"",Scoring!$S$28)+IF(Data!$X78&lt;&gt;"",Scoring!$S$29)+IF(Data!$Y78&lt;&gt;"",Scoring!$S$30)+IF(Data!$Z78&lt;&gt;"",Scoring!$S$31)+IF(Data!$AA78&lt;&gt;"",Scoring!$S$32),"")</f>
        <v/>
      </c>
      <c r="BG78" s="107" t="str">
        <f>IF(BF78&lt;&gt;"",LOOKUP(BF78,Likelihoods!$A$7:$A$107,Likelihoods!Q$7:Q$107),"")</f>
        <v/>
      </c>
      <c r="BH78" s="108" t="str">
        <f>IF(AND(COUNTBLANK($B78:$E78)=3,COUNTBLANK($F78:$H78)=2,COUNTBLANK($I78:$J78)=1,COUNTBLANK($K78:$L78)=1,COUNTBLANK($M78:$N78)=1,COUNTBLANK($O78:$P78)=1,COUNTBLANK($Q78:$R78)=1,COUNTBLANK($S78:$T78)=1,COUNTBLANK($U78:$V78)=1,COUNTBLANK($W78:$AA78)=4),IF(Data!$B78&lt;&gt;"",Scoring!$T$7)+IF(Data!$C78&lt;&gt;"",Scoring!$T$8)+IF(Data!$D78&lt;&gt;"",Scoring!$T$9)+IF(Data!$E78&lt;&gt;"",Scoring!$T$10)+IF(Data!$F78&lt;&gt;"",Scoring!$T$11)+IF(Data!$G78&lt;&gt;"",Scoring!$T$12)+IF(Data!$H78&lt;&gt;"",Scoring!$T$13)+IF(Data!$I78&lt;&gt;"",Scoring!$T$14)+IF(Data!$J78&lt;&gt;"",Scoring!$T$15)+IF(Data!$K78&lt;&gt;"",Scoring!$T$16)+IF(Data!$L78&lt;&gt;"",Scoring!$T$17)+IF(Data!$M78&lt;&gt;"",Scoring!$T$18)+IF(Data!$N78&lt;&gt;"",Scoring!$T$19)+IF(Data!$O78&lt;&gt;"",Scoring!$T$20)+IF(Data!$P78&lt;&gt;"",Scoring!$T$21)+IF(Data!$Q78&lt;&gt;"",Scoring!$T$22)+IF(Data!$R78&lt;&gt;"",Scoring!$T$23)+IF(Data!$S78&lt;&gt;"",Scoring!$T$24)+IF(Data!T78&lt;&gt;"",Scoring!$T$25)+IF(Data!$U78&lt;&gt;"",Scoring!$T$26)+IF(Data!$V78&lt;&gt;"",Scoring!$T$27)+IF(Data!$W78&lt;&gt;"",Scoring!$T$28)+IF(Data!$X78&lt;&gt;"",Scoring!$T$29)+IF(Data!$Y78&lt;&gt;"",Scoring!$T$30)+IF(Data!$Z78&lt;&gt;"",Scoring!$T$31)+IF(Data!$AA78&lt;&gt;"",Scoring!$T$32),"")</f>
        <v/>
      </c>
      <c r="BI78" s="105" t="str">
        <f>IF(BH78&lt;&gt;"",LOOKUP(BH78,Likelihoods!$A$7:$A$107,Likelihoods!R$7:R$107),"")</f>
        <v/>
      </c>
      <c r="BJ78" s="108" t="str">
        <f>IF(AND(COUNTBLANK($B78:$E78)=3,COUNTBLANK($F78:$H78)=2,COUNTBLANK($I78:$J78)=1,COUNTBLANK($K78:$L78)=1,COUNTBLANK($M78:$N78)=1,COUNTBLANK($O78:$P78)=1,COUNTBLANK($Q78:$R78)=1,COUNTBLANK($S78:$T78)=1,COUNTBLANK($U78:$V78)=1,COUNTBLANK($W78:$AA78)=4),IF(Data!$B78&lt;&gt;"",Scoring!$U$7)+IF(Data!$C78&lt;&gt;"",Scoring!$U$8)+IF(Data!$D78&lt;&gt;"",Scoring!$U$9)+IF(Data!$E78&lt;&gt;"",Scoring!$U$10)+IF(Data!$F78&lt;&gt;"",Scoring!$U$11)+IF(Data!$G78&lt;&gt;"",Scoring!$U$12)+IF(Data!$H78&lt;&gt;"",Scoring!$U$13)+IF(Data!$I78&lt;&gt;"",Scoring!$U$14)+IF(Data!$J78&lt;&gt;"",Scoring!$U$15)+IF(Data!$K78&lt;&gt;"",Scoring!$U$16)+IF(Data!$L78&lt;&gt;"",Scoring!$U$17)+IF(Data!$M78&lt;&gt;"",Scoring!$U$18)+IF(Data!$N78&lt;&gt;"",Scoring!$U$19)+IF(Data!$O78&lt;&gt;"",Scoring!$U$20)+IF(Data!$P78&lt;&gt;"",Scoring!$U$21)+IF(Data!$Q78&lt;&gt;"",Scoring!$U$22)+IF(Data!$R78&lt;&gt;"",Scoring!$U$23)+IF(Data!$S78&lt;&gt;"",Scoring!$U$24)+IF(Data!T78&lt;&gt;"",Scoring!$U$25)+IF(Data!$U78&lt;&gt;"",Scoring!$U$26)+IF(Data!$V78&lt;&gt;"",Scoring!$U$27)+IF(Data!$W78&lt;&gt;"",Scoring!$U$28)+IF(Data!$X78&lt;&gt;"",Scoring!$U$29)+IF(Data!$Y78&lt;&gt;"",Scoring!$U$30)+IF(Data!$Z78&lt;&gt;"",Scoring!$U$31)+IF(Data!$AA78&lt;&gt;"",Scoring!$U$32),"")</f>
        <v/>
      </c>
      <c r="BK78" s="106" t="str">
        <f>IF(BJ78&lt;&gt;"",LOOKUP(BJ78,Likelihoods!$A$7:$A$107,Likelihoods!S$7:S$107),"")</f>
        <v/>
      </c>
      <c r="BL78" s="8"/>
      <c r="BM78" s="8"/>
      <c r="BN78" s="8"/>
      <c r="BO78" s="8"/>
      <c r="BP78" s="8"/>
      <c r="BQ78" s="8"/>
      <c r="BR78" s="8"/>
      <c r="BS78" s="8"/>
      <c r="BT78" s="8"/>
      <c r="BU78" s="8"/>
      <c r="BV78" s="8"/>
      <c r="BW78" s="8"/>
      <c r="BX78" s="8"/>
      <c r="BY78" s="8"/>
    </row>
    <row r="79" spans="1:77" ht="14.25" x14ac:dyDescent="0.2">
      <c r="A79" s="68"/>
      <c r="B79" s="101"/>
      <c r="C79" s="102"/>
      <c r="D79" s="102"/>
      <c r="E79" s="102"/>
      <c r="F79" s="101"/>
      <c r="G79" s="102"/>
      <c r="H79" s="103"/>
      <c r="I79" s="102"/>
      <c r="J79" s="102"/>
      <c r="K79" s="101"/>
      <c r="L79" s="103"/>
      <c r="M79" s="102"/>
      <c r="N79" s="103"/>
      <c r="O79" s="101"/>
      <c r="P79" s="103"/>
      <c r="Q79" s="102"/>
      <c r="R79" s="102"/>
      <c r="S79" s="101"/>
      <c r="T79" s="103"/>
      <c r="U79" s="101"/>
      <c r="V79" s="103"/>
      <c r="W79" s="102"/>
      <c r="X79" s="102"/>
      <c r="Y79" s="102"/>
      <c r="Z79" s="102"/>
      <c r="AA79" s="102"/>
      <c r="AB79" s="104" t="str">
        <f>IF(AND(COUNTBLANK($B79:$E79)=3,COUNTBLANK($F79:$H79)=2,COUNTBLANK($I79:$J79)=1,COUNTBLANK($K79:$L79)=1,COUNTBLANK($M79:$N79)=1,COUNTBLANK($O79:$P79)=1,COUNTBLANK($Q79:$R79)=1,COUNTBLANK($S79:$T79)=1,COUNTBLANK($U79:$V79)=1,COUNTBLANK($W79:$AA79)=4),IF(Data!$B79&lt;&gt;"",Scoring!$D$7)+IF(Data!$C79&lt;&gt;"",Scoring!$D$8)+IF(Data!$D79&lt;&gt;"",Scoring!$D$9)+IF(Data!$E79&lt;&gt;"",Scoring!$D$10)+IF(Data!$F79&lt;&gt;"",Scoring!$D$11)+IF(Data!$G79&lt;&gt;"",Scoring!$D$12)+IF(Data!$H79&lt;&gt;"",Scoring!$D$13)+IF(Data!$I79&lt;&gt;"",Scoring!$D$14)+IF(Data!$J79&lt;&gt;"",Scoring!$D$15)+IF(Data!$K79&lt;&gt;"",Scoring!$D$16)+IF(Data!$L79&lt;&gt;"",Scoring!$D$17)+IF(Data!$M79&lt;&gt;"",Scoring!$D$18)+IF(Data!$N79&lt;&gt;"",Scoring!$D$19)+IF(Data!$O79&lt;&gt;"",Scoring!$D$20)+IF(Data!$P79&lt;&gt;"",Scoring!$D$21)+IF(Data!$Q79&lt;&gt;"",Scoring!$D$22)+IF(Data!$R79&lt;&gt;"",Scoring!$D$23)+IF(Data!$S79&lt;&gt;"",Scoring!$D$24)+IF(Data!T79&lt;&gt;"",Scoring!$D$25)+IF(Data!$U79&lt;&gt;"",Scoring!$D$26)+IF(Data!$V79&lt;&gt;"",Scoring!$D$27)+IF(Data!$W79&lt;&gt;"",Scoring!$D$28)+IF(Data!$X79&lt;&gt;"",Scoring!$D$29)+IF(Data!$Y79&lt;&gt;"",Scoring!$D$30)+IF(Data!$Z79&lt;&gt;"",Scoring!$D$31)+IF(Data!$AA79&lt;&gt;"",Scoring!$D$32),"")</f>
        <v/>
      </c>
      <c r="AC79" s="105" t="str">
        <f>IF(AB79&lt;&gt;"",LOOKUP(AB79,Likelihoods!$A$7:$A$107,Likelihoods!B$7:B$107),"")</f>
        <v/>
      </c>
      <c r="AD79" s="264" t="str">
        <f>IF(AND(COUNTBLANK($B79:$E79)=3,COUNTBLANK($F79:$H79)=2,COUNTBLANK($I79:$J79)=1,COUNTBLANK($K79:$L79)=1,COUNTBLANK($M79:$N79)=1,COUNTBLANK($O79:$P79)=1,COUNTBLANK($Q79:$R79)=1,COUNTBLANK($S79:$T79)=1,COUNTBLANK($U79:$V79)=1,COUNTBLANK($W79:$AA79)=4),IF(Data!$B79&lt;&gt;"",Scoring!$E$7)+IF(Data!$C79&lt;&gt;"",Scoring!$E$8)+IF(Data!$D79&lt;&gt;"",Scoring!$E$9)+IF(Data!$E79&lt;&gt;"",Scoring!$E$10)+IF(Data!$F79&lt;&gt;"",Scoring!$E$11)+IF(Data!$G79&lt;&gt;"",Scoring!$E$12)+IF(Data!$H79&lt;&gt;"",Scoring!$E$13)+IF(Data!$I79&lt;&gt;"",Scoring!$E$14)+IF(Data!$J79&lt;&gt;"",Scoring!$E$15)+IF(Data!$K79&lt;&gt;"",Scoring!$E$16)+IF(Data!$L79&lt;&gt;"",Scoring!$E$17)+IF(Data!$M79&lt;&gt;"",Scoring!$E$18)+IF(Data!$N79&lt;&gt;"",Scoring!$E$19)+IF(Data!$O79&lt;&gt;"",Scoring!$E$20)+IF(Data!$P79&lt;&gt;"",Scoring!$E$21)+IF(Data!$Q79&lt;&gt;"",Scoring!$E$22)+IF(Data!$R79&lt;&gt;"",Scoring!$E$23)+IF(Data!$S79&lt;&gt;"",Scoring!$E$24)+IF(Data!V79&lt;&gt;"",Scoring!$E$25)+IF(Data!$U79&lt;&gt;"",Scoring!$E$26)+IF(Data!$V79&lt;&gt;"",Scoring!$E$27)+IF(Data!$W79&lt;&gt;"",Scoring!$E$28)+IF(Data!$X79&lt;&gt;"",Scoring!$E$29)+IF(Data!$Y79&lt;&gt;"",Scoring!$E$30)+IF(Data!$Z79&lt;&gt;"",Scoring!$E$31)+IF(Data!$AA79&lt;&gt;"",Scoring!$E$32),"")</f>
        <v/>
      </c>
      <c r="AE79" s="107" t="str">
        <f>IF(AD79&lt;&gt;"",LOOKUP(AD79,Likelihoods!$A$7:$A$107,Likelihoods!C$7:C$107),"")</f>
        <v/>
      </c>
      <c r="AF79" s="108" t="str">
        <f>IF(AND(COUNTBLANK($B79:$E79)=3,COUNTBLANK($F79:$H79)=2,COUNTBLANK($I79:$J79)=1,COUNTBLANK($K79:$L79)=1,COUNTBLANK($M79:$N79)=1,COUNTBLANK($O79:$P79)=1,COUNTBLANK($Q79:$R79)=1,COUNTBLANK($S79:$T79)=1,COUNTBLANK($U79:$V79)=1,COUNTBLANK($W79:$AA79)=4),IF(Data!$B79&lt;&gt;"",Scoring!$F$7)+IF(Data!$C79&lt;&gt;"",Scoring!$F$8)+IF(Data!$D79&lt;&gt;"",Scoring!$F$9)+IF(Data!$E79&lt;&gt;"",Scoring!$F$10)+IF(Data!$F79&lt;&gt;"",Scoring!$F$11)+IF(Data!$G79&lt;&gt;"",Scoring!$F$12)+IF(Data!$H79&lt;&gt;"",Scoring!$F$13)+IF(Data!$I79&lt;&gt;"",Scoring!$F$14)+IF(Data!$J79&lt;&gt;"",Scoring!$F$15)+IF(Data!$K79&lt;&gt;"",Scoring!$F$16)+IF(Data!$L79&lt;&gt;"",Scoring!$F$17)+IF(Data!$M79&lt;&gt;"",Scoring!$F$18)+IF(Data!$N79&lt;&gt;"",Scoring!$F$19)+IF(Data!$O79&lt;&gt;"",Scoring!$F$20)+IF(Data!$P79&lt;&gt;"",Scoring!$F$21)+IF(Data!$Q79&lt;&gt;"",Scoring!$F$22)+IF(Data!$R79&lt;&gt;"",Scoring!$F$23)+IF(Data!$S79&lt;&gt;"",Scoring!$F$24)+IF(Data!T79&lt;&gt;"",Scoring!$F$25)+IF(Data!$U79&lt;&gt;"",Scoring!$F$26)+IF(Data!$V79&lt;&gt;"",Scoring!$F$27)+IF(Data!$W79&lt;&gt;"",Scoring!$F$28)+IF(Data!$X79&lt;&gt;"",Scoring!$F$29)+IF(Data!$Y79&lt;&gt;"",Scoring!$F$30)+IF(Data!$Z79&lt;&gt;"",Scoring!$F$31)+IF(Data!$AA79&lt;&gt;"",Scoring!$F$32),"")</f>
        <v/>
      </c>
      <c r="AG79" s="105" t="str">
        <f>IF(AF79&lt;&gt;"",LOOKUP(AF79,Likelihoods!$A$7:$A$107,Likelihoods!D$7:D$107),"")</f>
        <v/>
      </c>
      <c r="AH79" s="108" t="str">
        <f>IF(AND(COUNTBLANK($B79:$E79)=3,COUNTBLANK($F79:$H79)=2,COUNTBLANK($I79:$J79)=1,COUNTBLANK($K79:$L79)=1,COUNTBLANK($M79:$N79)=1,COUNTBLANK($O79:$P79)=1,COUNTBLANK($Q79:$R79)=1,COUNTBLANK($S79:$T79)=1,COUNTBLANK($U79:$V79)=1,COUNTBLANK($W79:$AA79)=4),IF(Data!$B79&lt;&gt;"",Scoring!$G$7)+IF(Data!$C79&lt;&gt;"",Scoring!$G$8)+IF(Data!$D79&lt;&gt;"",Scoring!$G$9)+IF(Data!$E79&lt;&gt;"",Scoring!$G$10)+IF(Data!$F79&lt;&gt;"",Scoring!$G$11)+IF(Data!$G79&lt;&gt;"",Scoring!$G$12)+IF(Data!$H79&lt;&gt;"",Scoring!$G$13)+IF(Data!$I79&lt;&gt;"",Scoring!$G$14)+IF(Data!$J79&lt;&gt;"",Scoring!$G$15)+IF(Data!$K79&lt;&gt;"",Scoring!$G$16)+IF(Data!$L79&lt;&gt;"",Scoring!$G$17)+IF(Data!$M79&lt;&gt;"",Scoring!$G$18)+IF(Data!$N79&lt;&gt;"",Scoring!$G$19)+IF(Data!$O79&lt;&gt;"",Scoring!$G$20)+IF(Data!$P79&lt;&gt;"",Scoring!$G$21)+IF(Data!$Q79&lt;&gt;"",Scoring!$G$22)+IF(Data!$R79&lt;&gt;"",Scoring!$G$23)+IF(Data!$S79&lt;&gt;"",Scoring!$G$24)+IF(Data!T79&lt;&gt;"",Scoring!$G$25)+IF(Data!$U79&lt;&gt;"",Scoring!$G$26)+IF(Data!$V79&lt;&gt;"",Scoring!$G$27)+IF(Data!$W79&lt;&gt;"",Scoring!$G$28)+IF(Data!$X79&lt;&gt;"",Scoring!$G$29)+IF(Data!$Y79&lt;&gt;"",Scoring!$G$30)+IF(Data!$Z79&lt;&gt;"",Scoring!$G$31)+IF(Data!$AA79&lt;&gt;"",Scoring!$G$32),"")</f>
        <v/>
      </c>
      <c r="AI79" s="106" t="str">
        <f>IF(AH79&lt;&gt;"",LOOKUP(AH79,Likelihoods!$A$7:$A$107,Likelihoods!E$7:E$107),"")</f>
        <v/>
      </c>
      <c r="AJ79" s="104" t="str">
        <f>IF(AND(COUNTBLANK($B79:$E79)=3,COUNTBLANK($F79:$H79)=2,COUNTBLANK($I79:$J79)=1,COUNTBLANK($K79:$L79)=1,COUNTBLANK($M79:$N79)=1,COUNTBLANK($O79:$P79)=1,COUNTBLANK($Q79:$R79)=1,COUNTBLANK($S79:$T79)=1,COUNTBLANK($U79:$V79)=1,COUNTBLANK($W79:$AA79)=4),IF(Data!$B79&lt;&gt;"",Scoring!$H$7)+IF(Data!$C79&lt;&gt;"",Scoring!$H$8)+IF(Data!$D79&lt;&gt;"",Scoring!$H$9)+IF(Data!$E79&lt;&gt;"",Scoring!$H$10)+IF(Data!$F79&lt;&gt;"",Scoring!$H$11)+IF(Data!$G79&lt;&gt;"",Scoring!$H$12)+IF(Data!$H79&lt;&gt;"",Scoring!$H$13)+IF(Data!$I79&lt;&gt;"",Scoring!$H$14)+IF(Data!$J79&lt;&gt;"",Scoring!$H$15)+IF(Data!$K79&lt;&gt;"",Scoring!$H$16)+IF(Data!$L79&lt;&gt;"",Scoring!$H$17)+IF(Data!$M79&lt;&gt;"",Scoring!$H$18)+IF(Data!$N79&lt;&gt;"",Scoring!$H$19)+IF(Data!$O79&lt;&gt;"",Scoring!$H$20)+IF(Data!$P79&lt;&gt;"",Scoring!$H$21)+IF(Data!$Q79&lt;&gt;"",Scoring!$H$22)+IF(Data!$R79&lt;&gt;"",Scoring!$H$23)+IF(Data!$S79&lt;&gt;"",Scoring!$H$24)+IF(Data!T79&lt;&gt;"",Scoring!$H$25)+IF(Data!$U79&lt;&gt;"",Scoring!$H$26)+IF(Data!$V79&lt;&gt;"",Scoring!$H$27)+IF(Data!$W79&lt;&gt;"",Scoring!$H$28)+IF(Data!$X79&lt;&gt;"",Scoring!$H$29)+IF(Data!$Y79&lt;&gt;"",Scoring!$H$30)+IF(Data!$Z79&lt;&gt;"",Scoring!$H$31)+IF(Data!$AA79&lt;&gt;"",Scoring!$H$32),"")</f>
        <v/>
      </c>
      <c r="AK79" s="105" t="str">
        <f>IF(AJ79&lt;&gt;"",LOOKUP(AJ79,Likelihoods!$A$7:$A$107,Likelihoods!F$7:F$107),"")</f>
        <v/>
      </c>
      <c r="AL79" s="102" t="str">
        <f>IF(AND(COUNTBLANK($B79:$E79)=3,COUNTBLANK($F79:$H79)=2,COUNTBLANK($I79:$J79)=1,COUNTBLANK($K79:$L79)=1,COUNTBLANK($M79:$N79)=1,COUNTBLANK($O79:$P79)=1,COUNTBLANK($Q79:$R79)=1,COUNTBLANK($S79:$T79)=1,COUNTBLANK($U79:$V79)=1,COUNTBLANK($W79:$AA79)=4),IF(Data!$B79&lt;&gt;"",Scoring!$I$7)+IF(Data!$C79&lt;&gt;"",Scoring!$I$8)+IF(Data!$D79&lt;&gt;"",Scoring!$I$9)+IF(Data!$E79&lt;&gt;"",Scoring!$I$10)+IF(Data!$F79&lt;&gt;"",Scoring!$I$11)+IF(Data!$G79&lt;&gt;"",Scoring!$I$12)+IF(Data!$H79&lt;&gt;"",Scoring!$I$13)+IF(Data!$I79&lt;&gt;"",Scoring!$I$14)+IF(Data!$J79&lt;&gt;"",Scoring!$I$15)+IF(Data!$K79&lt;&gt;"",Scoring!$I$16)+IF(Data!$L79&lt;&gt;"",Scoring!$I$17)+IF(Data!$M79&lt;&gt;"",Scoring!$I$18)+IF(Data!$N79&lt;&gt;"",Scoring!$I$19)+IF(Data!$O79&lt;&gt;"",Scoring!$I$20)+IF(Data!$P79&lt;&gt;"",Scoring!$I$21)+IF(Data!$Q79&lt;&gt;"",Scoring!$I$22)+IF(Data!$R79&lt;&gt;"",Scoring!$I$23)+IF(Data!$S79&lt;&gt;"",Scoring!$I$24)+IF(Data!T79&lt;&gt;"",Scoring!$I$25)+IF(Data!$U79&lt;&gt;"",Scoring!$I$26)+IF(Data!$V79&lt;&gt;"",Scoring!$I$27)+IF(Data!$W79&lt;&gt;"",Scoring!$I$28)+IF(Data!$X79&lt;&gt;"",Scoring!$I$29)+IF(Data!$Y79&lt;&gt;"",Scoring!$I$30)+IF(Data!$Z79&lt;&gt;"",Scoring!$I$31)+IF(Data!$AA79&lt;&gt;"",Scoring!$I$32),"")</f>
        <v/>
      </c>
      <c r="AM79" s="107" t="str">
        <f>IF(AL79&lt;&gt;"",LOOKUP(AL79,Likelihoods!$A$7:$A$107,Likelihoods!G$7:G$107),"")</f>
        <v/>
      </c>
      <c r="AN79" s="281" t="str">
        <f>IF(AND(COUNTBLANK($B79:$E79)=3,COUNTBLANK($F79:$H79)=2,COUNTBLANK($I79:$J79)=1,COUNTBLANK($K79:$L79)=1,COUNTBLANK($M79:$N79)=1,COUNTBLANK($O79:$P79)=1,COUNTBLANK($Q79:$R79)=1,COUNTBLANK($S79:$T79)=1,COUNTBLANK($U79:$V79)=1,COUNTBLANK($W79:$AA79)=4),IF(Data!$B79&lt;&gt;"",Scoring!$J$7)+IF(Data!$C79&lt;&gt;"",Scoring!$J$8)+IF(Data!$D79&lt;&gt;"",Scoring!$J$9)+IF(Data!$E79&lt;&gt;"",Scoring!$J$10)+IF(Data!$F79&lt;&gt;"",Scoring!$J$11)+IF(Data!$G79&lt;&gt;"",Scoring!$J$12)+IF(Data!$H79&lt;&gt;"",Scoring!$J$13)+IF(Data!$I79&lt;&gt;"",Scoring!$J$14)+IF(Data!$J79&lt;&gt;"",Scoring!$J$15)+IF(Data!$K79&lt;&gt;"",Scoring!$J$16)+IF(Data!$L79&lt;&gt;"",Scoring!$J$17)+IF(Data!$M79&lt;&gt;"",Scoring!$J$18)+IF(Data!$N79&lt;&gt;"",Scoring!$J$19)+IF(Data!$O79&lt;&gt;"",Scoring!$J$20)+IF(Data!$P79&lt;&gt;"",Scoring!$J$21)+IF(Data!$Q79&lt;&gt;"",Scoring!$J$22)+IF(Data!$R79&lt;&gt;"",Scoring!$J$23)+IF(Data!$S79&lt;&gt;"",Scoring!$J$24)+IF(Data!AF79&lt;&gt;"",Scoring!$J$25)+IF(Data!$U79&lt;&gt;"",Scoring!$J$26)+IF(Data!$V79&lt;&gt;"",Scoring!$J$27)+IF(Data!$W79&lt;&gt;"",Scoring!$J$28)+IF(Data!$X79&lt;&gt;"",Scoring!$J$29)+IF(Data!$Y79&lt;&gt;"",Scoring!$J$30)+IF(Data!$Z79&lt;&gt;"",Scoring!$J$31)+IF(Data!$AA79&lt;&gt;"",Scoring!$J$32),"")</f>
        <v/>
      </c>
      <c r="AO79" s="276" t="str">
        <f>IF(AN79&lt;&gt;"",LOOKUP(AN79,Likelihoods!$A$7:$A$107,Likelihoods!H$7:H$107),"")</f>
        <v/>
      </c>
      <c r="AP79" s="264" t="str">
        <f>IF(AND(COUNTBLANK($B79:$E79)=3,COUNTBLANK($F79:$H79)=2,COUNTBLANK($I79:$J79)=1,COUNTBLANK($K79:$L79)=1,COUNTBLANK($M79:$N79)=1,COUNTBLANK($O79:$P79)=1,COUNTBLANK($Q79:$R79)=1,COUNTBLANK($S79:$T79)=1,COUNTBLANK($U79:$V79)=1,COUNTBLANK($W79:$AA79)=4),IF(Data!$B79&lt;&gt;"",Scoring!$K$7)+IF(Data!$C79&lt;&gt;"",Scoring!$K$8)+IF(Data!$D79&lt;&gt;"",Scoring!$K$9)+IF(Data!$E79&lt;&gt;"",Scoring!$K$10)+IF(Data!$F79&lt;&gt;"",Scoring!$K$11)+IF(Data!$G79&lt;&gt;"",Scoring!$K$12)+IF(Data!$H79&lt;&gt;"",Scoring!$K$13)+IF(Data!$I79&lt;&gt;"",Scoring!$K$14)+IF(Data!$J79&lt;&gt;"",Scoring!$K$15)+IF(Data!$K79&lt;&gt;"",Scoring!$K$16)+IF(Data!$L79&lt;&gt;"",Scoring!$K$17)+IF(Data!$M79&lt;&gt;"",Scoring!$K$18)+IF(Data!$N79&lt;&gt;"",Scoring!$K$19)+IF(Data!$O79&lt;&gt;"",Scoring!$K$20)+IF(Data!$P79&lt;&gt;"",Scoring!$K$21)+IF(Data!$Q79&lt;&gt;"",Scoring!$K$22)+IF(Data!$R79&lt;&gt;"",Scoring!$K$23)+IF(Data!$S79&lt;&gt;"",Scoring!$K$24)+IF(Data!AH79&lt;&gt;"",Scoring!$K$25)+IF(Data!$U79&lt;&gt;"",Scoring!$K$26)+IF(Data!$V79&lt;&gt;"",Scoring!$K$27)+IF(Data!$W79&lt;&gt;"",Scoring!$K$28)+IF(Data!$X79&lt;&gt;"",Scoring!$K$29)+IF(Data!$Y79&lt;&gt;"",Scoring!$K$30)+IF(Data!$Z79&lt;&gt;"",Scoring!$K$31)+IF(Data!$AA79&lt;&gt;"",Scoring!$K$32),"")</f>
        <v/>
      </c>
      <c r="AQ79" s="107" t="str">
        <f>IF(AP79&lt;&gt;"",LOOKUP(AP79,Likelihoods!$A$7:$A$107,Likelihoods!I$7:I$107),"")</f>
        <v/>
      </c>
      <c r="AR79" s="281" t="str">
        <f>IF(AND(COUNTBLANK($B79:$E79)=3,COUNTBLANK($F79:$H79)=2,COUNTBLANK($I79:$J79)=1,COUNTBLANK($K79:$L79)=1,COUNTBLANK($M79:$N79)=1,COUNTBLANK($O79:$P79)=1,COUNTBLANK($Q79:$R79)=1,COUNTBLANK($S79:$T79)=1,COUNTBLANK($U79:$V79)=1,COUNTBLANK($W79:$AA79)=4),IF(Data!$B79&lt;&gt;"",Scoring!$L$7)+IF(Data!$C79&lt;&gt;"",Scoring!$L$8)+IF(Data!$D79&lt;&gt;"",Scoring!$L$9)+IF(Data!$E79&lt;&gt;"",Scoring!$L$10)+IF(Data!$F79&lt;&gt;"",Scoring!$L$11)+IF(Data!$G79&lt;&gt;"",Scoring!$L$12)+IF(Data!$H79&lt;&gt;"",Scoring!$L$13)+IF(Data!$I79&lt;&gt;"",Scoring!$L$14)+IF(Data!$J79&lt;&gt;"",Scoring!$L$15)+IF(Data!$K79&lt;&gt;"",Scoring!$L$16)+IF(Data!$L79&lt;&gt;"",Scoring!$L$17)+IF(Data!$M79&lt;&gt;"",Scoring!$L$18)+IF(Data!$N79&lt;&gt;"",Scoring!$L$19)+IF(Data!$O79&lt;&gt;"",Scoring!$L$20)+IF(Data!$P79&lt;&gt;"",Scoring!$L$21)+IF(Data!$Q79&lt;&gt;"",Scoring!$L$22)+IF(Data!$R79&lt;&gt;"",Scoring!$L$23)+IF(Data!$S79&lt;&gt;"",Scoring!$L$24)+IF(Data!AJ79&lt;&gt;"",Scoring!$L$25)+IF(Data!$U79&lt;&gt;"",Scoring!$L$26)+IF(Data!$V79&lt;&gt;"",Scoring!$L$27)+IF(Data!$W79&lt;&gt;"",Scoring!$L$28)+IF(Data!$X79&lt;&gt;"",Scoring!$L$29)+IF(Data!$Y79&lt;&gt;"",Scoring!$L$30)+IF(Data!$Z79&lt;&gt;"",Scoring!$L$31)+IF(Data!$AA79&lt;&gt;"",Scoring!$L$32),"")</f>
        <v/>
      </c>
      <c r="AS79" s="105" t="str">
        <f>IF(AR79&lt;&gt;"",LOOKUP(AR79,Likelihoods!$A$7:$A$107,Likelihoods!J$7:J$107),"")</f>
        <v/>
      </c>
      <c r="AT79" s="108" t="str">
        <f>IF(AND(COUNTBLANK($B79:$E79)=3,COUNTBLANK($F79:$H79)=2,COUNTBLANK($I79:$J79)=1,COUNTBLANK($K79:$L79)=1,COUNTBLANK($M79:$N79)=1,COUNTBLANK($O79:$P79)=1,COUNTBLANK($Q79:$R79)=1,COUNTBLANK($S79:$T79)=1,COUNTBLANK($U79:$V79)=1,COUNTBLANK($W79:$AA79)=4),IF(Data!$B79&lt;&gt;"",Scoring!$M$7)+IF(Data!$C79&lt;&gt;"",Scoring!$M$8)+IF(Data!$D79&lt;&gt;"",Scoring!$M$9)+IF(Data!$E79&lt;&gt;"",Scoring!$M$10)+IF(Data!$F79&lt;&gt;"",Scoring!$M$11)+IF(Data!$G79&lt;&gt;"",Scoring!$M$12)+IF(Data!$H79&lt;&gt;"",Scoring!$M$13)+IF(Data!$I79&lt;&gt;"",Scoring!$M$14)+IF(Data!$J79&lt;&gt;"",Scoring!$M$15)+IF(Data!$K79&lt;&gt;"",Scoring!$M$16)+IF(Data!$L79&lt;&gt;"",Scoring!$M$17)+IF(Data!$M79&lt;&gt;"",Scoring!$M$18)+IF(Data!$N79&lt;&gt;"",Scoring!$M$19)+IF(Data!$O79&lt;&gt;"",Scoring!$M$20)+IF(Data!$P79&lt;&gt;"",Scoring!$M$21)+IF(Data!$Q79&lt;&gt;"",Scoring!$M$22)+IF(Data!$R79&lt;&gt;"",Scoring!$M$23)+IF(Data!$S79&lt;&gt;"",Scoring!$M$24)+IF(Data!T79&lt;&gt;"",Scoring!$M$25)+IF(Data!$U79&lt;&gt;"",Scoring!$M$26)+IF(Data!$V79&lt;&gt;"",Scoring!$M$27)+IF(Data!$W79&lt;&gt;"",Scoring!$M$28)+IF(Data!$X79&lt;&gt;"",Scoring!$M$29)+IF(Data!$Y79&lt;&gt;"",Scoring!$M$30)+IF(Data!$Z79&lt;&gt;"",Scoring!$M$31)+IF(Data!$AA79&lt;&gt;"",Scoring!$M$32),"")</f>
        <v/>
      </c>
      <c r="AU79" s="105" t="str">
        <f>IF(AT79&lt;&gt;"",LOOKUP(AT79,Likelihoods!$A$7:$A$107,Likelihoods!K$7:K$107),"")</f>
        <v/>
      </c>
      <c r="AV79" s="108" t="str">
        <f>IF(AND(COUNTBLANK($B79:$E79)=3,COUNTBLANK($F79:$H79)=2,COUNTBLANK($I79:$J79)=1,COUNTBLANK($K79:$L79)=1,COUNTBLANK($M79:$N79)=1,COUNTBLANK($O79:$P79)=1,COUNTBLANK($Q79:$R79)=1,COUNTBLANK($S79:$T79)=1,COUNTBLANK($U79:$V79)=1,COUNTBLANK($W79:$AA79)=4),IF(Data!$B79&lt;&gt;"",Scoring!$N$7)+IF(Data!$C79&lt;&gt;"",Scoring!$N$8)+IF(Data!$D79&lt;&gt;"",Scoring!$N$9)+IF(Data!$E79&lt;&gt;"",Scoring!$N$10)+IF(Data!$F79&lt;&gt;"",Scoring!$N$11)+IF(Data!$G79&lt;&gt;"",Scoring!$N$12)+IF(Data!$H79&lt;&gt;"",Scoring!$N$13)+IF(Data!$I79&lt;&gt;"",Scoring!$N$14)+IF(Data!$J79&lt;&gt;"",Scoring!$N$15)+IF(Data!$K79&lt;&gt;"",Scoring!$N$16)+IF(Data!$L79&lt;&gt;"",Scoring!$N$17)+IF(Data!$M79&lt;&gt;"",Scoring!$N$18)+IF(Data!$N79&lt;&gt;"",Scoring!$N$19)+IF(Data!$O79&lt;&gt;"",Scoring!$N$20)+IF(Data!$P79&lt;&gt;"",Scoring!$N$21)+IF(Data!$Q79&lt;&gt;"",Scoring!$N$22)+IF(Data!$R79&lt;&gt;"",Scoring!$N$23)+IF(Data!$S79&lt;&gt;"",Scoring!$N$24)+IF(Data!T79&lt;&gt;"",Scoring!$N$25)+IF(Data!$U79&lt;&gt;"",Scoring!$N$26)+IF(Data!$V79&lt;&gt;"",Scoring!$N$27)+IF(Data!$W79&lt;&gt;"",Scoring!$N$28)+IF(Data!$X79&lt;&gt;"",Scoring!$N$29)+IF(Data!$Y79&lt;&gt;"",Scoring!$N$30)+IF(Data!$Z79&lt;&gt;"",Scoring!$N$31)+IF(Data!$AA79&lt;&gt;"",Scoring!$N$32),"")</f>
        <v/>
      </c>
      <c r="AW79" s="106" t="str">
        <f>IF(AV79&lt;&gt;"",LOOKUP(AV79,Likelihoods!$A$7:$A$107,Likelihoods!L$7:L$107),"")</f>
        <v/>
      </c>
      <c r="AX79" s="104" t="str">
        <f>IF(AND(COUNTBLANK($B79:$E79)=3,COUNTBLANK($F79:$H79)=2,COUNTBLANK($I79:$J79)=1,COUNTBLANK($K79:$L79)=1,COUNTBLANK($M79:$N79)=1,COUNTBLANK($O79:$P79)=1,COUNTBLANK($Q79:$R79)=1,COUNTBLANK($S79:$T79)=1,COUNTBLANK($U79:$V79)=1,COUNTBLANK($W79:$AA79)=4),IF(Data!$B79&lt;&gt;"",Scoring!$O$7)+IF(Data!$C79&lt;&gt;"",Scoring!$O$8)+IF(Data!$D79&lt;&gt;"",Scoring!$O$9)+IF(Data!$E79&lt;&gt;"",Scoring!$O$10)+IF(Data!$F79&lt;&gt;"",Scoring!$O$11)+IF(Data!$G79&lt;&gt;"",Scoring!$O$12)+IF(Data!$H79&lt;&gt;"",Scoring!$O$13)+IF(Data!$I79&lt;&gt;"",Scoring!$O$14)+IF(Data!$J79&lt;&gt;"",Scoring!$O$15)+IF(Data!$K79&lt;&gt;"",Scoring!$O$16)+IF(Data!$L79&lt;&gt;"",Scoring!$O$17)+IF(Data!$M79&lt;&gt;"",Scoring!$O$18)+IF(Data!$N79&lt;&gt;"",Scoring!$O$19)+IF(Data!$O79&lt;&gt;"",Scoring!$O$20)+IF(Data!$P79&lt;&gt;"",Scoring!$O$21)+IF(Data!$Q79&lt;&gt;"",Scoring!$O$22)+IF(Data!$R79&lt;&gt;"",Scoring!$O$23)+IF(Data!$S79&lt;&gt;"",Scoring!$O$24)+IF(Data!T79&lt;&gt;"",Scoring!$O$25)+IF(Data!$U79&lt;&gt;"",Scoring!$O$26)+IF(Data!$V79&lt;&gt;"",Scoring!$O$27)+IF(Data!$W79&lt;&gt;"",Scoring!$O$28)+IF(Data!$X79&lt;&gt;"",Scoring!$O$29)+IF(Data!$Y79&lt;&gt;"",Scoring!$O$30)+IF(Data!$Z79&lt;&gt;"",Scoring!$O$31)+IF(Data!$AA79&lt;&gt;"",Scoring!$O$32),"")</f>
        <v/>
      </c>
      <c r="AY79" s="107" t="str">
        <f>IF(AX79&lt;&gt;"",LOOKUP(AX79,Likelihoods!$A$7:$A$107,Likelihoods!M$7:M$107),"")</f>
        <v/>
      </c>
      <c r="AZ79" s="108" t="str">
        <f>IF(AND(COUNTBLANK($B79:$E79)=3,COUNTBLANK($F79:$H79)=2,COUNTBLANK($I79:$J79)=1,COUNTBLANK($K79:$L79)=1,COUNTBLANK($M79:$N79)=1,COUNTBLANK($O79:$P79)=1,COUNTBLANK($Q79:$R79)=1,COUNTBLANK($S79:$T79)=1,COUNTBLANK($U79:$V79)=1,COUNTBLANK($W79:$AA79)=4),IF(Data!$B79&lt;&gt;"",Scoring!$P$7)+IF(Data!$C79&lt;&gt;"",Scoring!$P$8)+IF(Data!$D79&lt;&gt;"",Scoring!$P$9)+IF(Data!$E79&lt;&gt;"",Scoring!$P$10)+IF(Data!$F79&lt;&gt;"",Scoring!$P$11)+IF(Data!$G79&lt;&gt;"",Scoring!$P$12)+IF(Data!$H79&lt;&gt;"",Scoring!$P$13)+IF(Data!$I79&lt;&gt;"",Scoring!$P$14)+IF(Data!$J79&lt;&gt;"",Scoring!$P$15)+IF(Data!$K79&lt;&gt;"",Scoring!$P$16)+IF(Data!$L79&lt;&gt;"",Scoring!$P$17)+IF(Data!$M79&lt;&gt;"",Scoring!$P$18)+IF(Data!$N79&lt;&gt;"",Scoring!$P$19)+IF(Data!$O79&lt;&gt;"",Scoring!$P$20)+IF(Data!$P79&lt;&gt;"",Scoring!$P$21)+IF(Data!$Q79&lt;&gt;"",Scoring!$P$22)+IF(Data!$R79&lt;&gt;"",Scoring!$P$23)+IF(Data!$S79&lt;&gt;"",Scoring!$P$24)+IF(Data!T79&lt;&gt;"",Scoring!$P$25)+IF(Data!$U79&lt;&gt;"",Scoring!$P$26)+IF(Data!$V79&lt;&gt;"",Scoring!$P$27)+IF(Data!$W79&lt;&gt;"",Scoring!$P$28)+IF(Data!$X79&lt;&gt;"",Scoring!$P$29)+IF(Data!$Y79&lt;&gt;"",Scoring!$P$30)+IF(Data!$Z79&lt;&gt;"",Scoring!$P$31)+IF(Data!$AA79&lt;&gt;"",Scoring!$P$32),"")</f>
        <v/>
      </c>
      <c r="BA79" s="105" t="str">
        <f>IF(AZ79&lt;&gt;"",LOOKUP(AZ79,Likelihoods!$A$7:$A$107,Likelihoods!N$7:N$107),"")</f>
        <v/>
      </c>
      <c r="BB79" s="102" t="str">
        <f>IF(AND(COUNTBLANK($B79:$E79)=3,COUNTBLANK($F79:$H79)=2,COUNTBLANK($I79:$J79)=1,COUNTBLANK($K79:$L79)=1,COUNTBLANK($M79:$N79)=1,COUNTBLANK($O79:$P79)=1,COUNTBLANK($Q79:$R79)=1,COUNTBLANK($S79:$T79)=1,COUNTBLANK($U79:$V79)=1,COUNTBLANK($W79:$AA79)=4),IF(Data!$B79&lt;&gt;"",Scoring!$Q$7)+IF(Data!$C79&lt;&gt;"",Scoring!$Q$8)+IF(Data!$D79&lt;&gt;"",Scoring!$Q$9)+IF(Data!$E79&lt;&gt;"",Scoring!$Q$10)+IF(Data!$F79&lt;&gt;"",Scoring!$Q$11)+IF(Data!$G79&lt;&gt;"",Scoring!$Q$12)+IF(Data!$H79&lt;&gt;"",Scoring!$Q$13)+IF(Data!$I79&lt;&gt;"",Scoring!$Q$14)+IF(Data!$J79&lt;&gt;"",Scoring!$Q$15)+IF(Data!$K79&lt;&gt;"",Scoring!$Q$16)+IF(Data!$L79&lt;&gt;"",Scoring!$Q$17)+IF(Data!$M79&lt;&gt;"",Scoring!$Q$18)+IF(Data!$N79&lt;&gt;"",Scoring!$Q$19)+IF(Data!$O79&lt;&gt;"",Scoring!$Q$20)+IF(Data!$P79&lt;&gt;"",Scoring!$Q$21)+IF(Data!$Q79&lt;&gt;"",Scoring!$Q$22)+IF(Data!$R79&lt;&gt;"",Scoring!$Q$23)+IF(Data!$S79&lt;&gt;"",Scoring!$Q$24)+IF(Data!T79&lt;&gt;"",Scoring!$Q$25)+IF(Data!$U79&lt;&gt;"",Scoring!$Q$26)+IF(Data!$V79&lt;&gt;"",Scoring!$Q$27)+IF(Data!$W79&lt;&gt;"",Scoring!$Q$28)+IF(Data!$X79&lt;&gt;"",Scoring!$Q$29)+IF(Data!$Y79&lt;&gt;"",Scoring!$Q$30)+IF(Data!$Z79&lt;&gt;"",Scoring!$Q$31)+IF(Data!$AA79&lt;&gt;"",Scoring!$Q$32),"")</f>
        <v/>
      </c>
      <c r="BC79" s="107" t="str">
        <f>IF(BB79&lt;&gt;"",LOOKUP(BB79,Likelihoods!$A$7:$A$107,Likelihoods!O$7:O$107),"")</f>
        <v/>
      </c>
      <c r="BD79" s="104" t="str">
        <f>IF(AND(COUNTBLANK($B79:$E79)=3,COUNTBLANK($F79:$H79)=2,COUNTBLANK($I79:$J79)=1,COUNTBLANK($K79:$L79)=1,COUNTBLANK($M79:$N79)=1,COUNTBLANK($O79:$P79)=1,COUNTBLANK($Q79:$R79)=1,COUNTBLANK($S79:$T79)=1,COUNTBLANK($U79:$V79)=1,COUNTBLANK($W79:$AA79)=4),IF(Data!$B79&lt;&gt;"",Scoring!$R$7)+IF(Data!$C79&lt;&gt;"",Scoring!$R$8)+IF(Data!$D79&lt;&gt;"",Scoring!$R$9)+IF(Data!$E79&lt;&gt;"",Scoring!$R$10)+IF(Data!$F79&lt;&gt;"",Scoring!$R$11)+IF(Data!$G79&lt;&gt;"",Scoring!$R$12)+IF(Data!$H79&lt;&gt;"",Scoring!$R$13)+IF(Data!$I79&lt;&gt;"",Scoring!$R$14)+IF(Data!$J79&lt;&gt;"",Scoring!$R$15)+IF(Data!$K79&lt;&gt;"",Scoring!$R$16)+IF(Data!$L79&lt;&gt;"",Scoring!$R$17)+IF(Data!$M79&lt;&gt;"",Scoring!$R$18)+IF(Data!$N79&lt;&gt;"",Scoring!$R$19)+IF(Data!$O79&lt;&gt;"",Scoring!$R$20)+IF(Data!$P79&lt;&gt;"",Scoring!$R$21)+IF(Data!$Q79&lt;&gt;"",Scoring!$R$22)+IF(Data!$R79&lt;&gt;"",Scoring!$R$23)+IF(Data!$S79&lt;&gt;"",Scoring!$R$24)+IF(Data!T79&lt;&gt;"",Scoring!$R$25)+IF(Data!$U79&lt;&gt;"",Scoring!$R$26)+IF(Data!$V79&lt;&gt;"",Scoring!$R$27)+IF(Data!$W79&lt;&gt;"",Scoring!$R$28)+IF(Data!$X79&lt;&gt;"",Scoring!$R$29)+IF(Data!$Y79&lt;&gt;"",Scoring!$R$30)+IF(Data!$Z79&lt;&gt;"",Scoring!$R$31)+IF(Data!$AA79&lt;&gt;"",Scoring!$R$32),"")</f>
        <v/>
      </c>
      <c r="BE79" s="105" t="str">
        <f>IF(BD79&lt;&gt;"",LOOKUP(BD79,Likelihoods!$A$7:$A$107,Likelihoods!P$7:P$107),"")</f>
        <v/>
      </c>
      <c r="BF79" s="102" t="str">
        <f>IF(AND(COUNTBLANK($B79:$E79)=3,COUNTBLANK($F79:$H79)=2,COUNTBLANK($I79:$J79)=1,COUNTBLANK($K79:$L79)=1,COUNTBLANK($M79:$N79)=1,COUNTBLANK($O79:$P79)=1,COUNTBLANK($Q79:$R79)=1,COUNTBLANK($S79:$T79)=1,COUNTBLANK($U79:$V79)=1,COUNTBLANK($W79:$AA79)=4),IF(Data!$B79&lt;&gt;"",Scoring!$S$7)+IF(Data!$C79&lt;&gt;"",Scoring!$S$8)+IF(Data!$D79&lt;&gt;"",Scoring!$S$9)+IF(Data!$E79&lt;&gt;"",Scoring!$S$10)+IF(Data!$F79&lt;&gt;"",Scoring!$S$11)+IF(Data!$G79&lt;&gt;"",Scoring!$S$12)+IF(Data!$H79&lt;&gt;"",Scoring!$S$13)+IF(Data!$I79&lt;&gt;"",Scoring!$S$14)+IF(Data!$J79&lt;&gt;"",Scoring!$S$15)+IF(Data!$K79&lt;&gt;"",Scoring!$S$16)+IF(Data!$L79&lt;&gt;"",Scoring!$S$17)+IF(Data!$M79&lt;&gt;"",Scoring!$S$18)+IF(Data!$N79&lt;&gt;"",Scoring!$S$19)+IF(Data!$O79&lt;&gt;"",Scoring!$S$20)+IF(Data!$P79&lt;&gt;"",Scoring!$S$21)+IF(Data!$Q79&lt;&gt;"",Scoring!$S$22)+IF(Data!$R79&lt;&gt;"",Scoring!$S$23)+IF(Data!$S79&lt;&gt;"",Scoring!$S$24)+IF(Data!T79&lt;&gt;"",Scoring!$S$25)+IF(Data!$U79&lt;&gt;"",Scoring!$S$26)+IF(Data!$V79&lt;&gt;"",Scoring!$S$27)+IF(Data!$W79&lt;&gt;"",Scoring!$S$28)+IF(Data!$X79&lt;&gt;"",Scoring!$S$29)+IF(Data!$Y79&lt;&gt;"",Scoring!$S$30)+IF(Data!$Z79&lt;&gt;"",Scoring!$S$31)+IF(Data!$AA79&lt;&gt;"",Scoring!$S$32),"")</f>
        <v/>
      </c>
      <c r="BG79" s="107" t="str">
        <f>IF(BF79&lt;&gt;"",LOOKUP(BF79,Likelihoods!$A$7:$A$107,Likelihoods!Q$7:Q$107),"")</f>
        <v/>
      </c>
      <c r="BH79" s="108" t="str">
        <f>IF(AND(COUNTBLANK($B79:$E79)=3,COUNTBLANK($F79:$H79)=2,COUNTBLANK($I79:$J79)=1,COUNTBLANK($K79:$L79)=1,COUNTBLANK($M79:$N79)=1,COUNTBLANK($O79:$P79)=1,COUNTBLANK($Q79:$R79)=1,COUNTBLANK($S79:$T79)=1,COUNTBLANK($U79:$V79)=1,COUNTBLANK($W79:$AA79)=4),IF(Data!$B79&lt;&gt;"",Scoring!$T$7)+IF(Data!$C79&lt;&gt;"",Scoring!$T$8)+IF(Data!$D79&lt;&gt;"",Scoring!$T$9)+IF(Data!$E79&lt;&gt;"",Scoring!$T$10)+IF(Data!$F79&lt;&gt;"",Scoring!$T$11)+IF(Data!$G79&lt;&gt;"",Scoring!$T$12)+IF(Data!$H79&lt;&gt;"",Scoring!$T$13)+IF(Data!$I79&lt;&gt;"",Scoring!$T$14)+IF(Data!$J79&lt;&gt;"",Scoring!$T$15)+IF(Data!$K79&lt;&gt;"",Scoring!$T$16)+IF(Data!$L79&lt;&gt;"",Scoring!$T$17)+IF(Data!$M79&lt;&gt;"",Scoring!$T$18)+IF(Data!$N79&lt;&gt;"",Scoring!$T$19)+IF(Data!$O79&lt;&gt;"",Scoring!$T$20)+IF(Data!$P79&lt;&gt;"",Scoring!$T$21)+IF(Data!$Q79&lt;&gt;"",Scoring!$T$22)+IF(Data!$R79&lt;&gt;"",Scoring!$T$23)+IF(Data!$S79&lt;&gt;"",Scoring!$T$24)+IF(Data!T79&lt;&gt;"",Scoring!$T$25)+IF(Data!$U79&lt;&gt;"",Scoring!$T$26)+IF(Data!$V79&lt;&gt;"",Scoring!$T$27)+IF(Data!$W79&lt;&gt;"",Scoring!$T$28)+IF(Data!$X79&lt;&gt;"",Scoring!$T$29)+IF(Data!$Y79&lt;&gt;"",Scoring!$T$30)+IF(Data!$Z79&lt;&gt;"",Scoring!$T$31)+IF(Data!$AA79&lt;&gt;"",Scoring!$T$32),"")</f>
        <v/>
      </c>
      <c r="BI79" s="105" t="str">
        <f>IF(BH79&lt;&gt;"",LOOKUP(BH79,Likelihoods!$A$7:$A$107,Likelihoods!R$7:R$107),"")</f>
        <v/>
      </c>
      <c r="BJ79" s="108" t="str">
        <f>IF(AND(COUNTBLANK($B79:$E79)=3,COUNTBLANK($F79:$H79)=2,COUNTBLANK($I79:$J79)=1,COUNTBLANK($K79:$L79)=1,COUNTBLANK($M79:$N79)=1,COUNTBLANK($O79:$P79)=1,COUNTBLANK($Q79:$R79)=1,COUNTBLANK($S79:$T79)=1,COUNTBLANK($U79:$V79)=1,COUNTBLANK($W79:$AA79)=4),IF(Data!$B79&lt;&gt;"",Scoring!$U$7)+IF(Data!$C79&lt;&gt;"",Scoring!$U$8)+IF(Data!$D79&lt;&gt;"",Scoring!$U$9)+IF(Data!$E79&lt;&gt;"",Scoring!$U$10)+IF(Data!$F79&lt;&gt;"",Scoring!$U$11)+IF(Data!$G79&lt;&gt;"",Scoring!$U$12)+IF(Data!$H79&lt;&gt;"",Scoring!$U$13)+IF(Data!$I79&lt;&gt;"",Scoring!$U$14)+IF(Data!$J79&lt;&gt;"",Scoring!$U$15)+IF(Data!$K79&lt;&gt;"",Scoring!$U$16)+IF(Data!$L79&lt;&gt;"",Scoring!$U$17)+IF(Data!$M79&lt;&gt;"",Scoring!$U$18)+IF(Data!$N79&lt;&gt;"",Scoring!$U$19)+IF(Data!$O79&lt;&gt;"",Scoring!$U$20)+IF(Data!$P79&lt;&gt;"",Scoring!$U$21)+IF(Data!$Q79&lt;&gt;"",Scoring!$U$22)+IF(Data!$R79&lt;&gt;"",Scoring!$U$23)+IF(Data!$S79&lt;&gt;"",Scoring!$U$24)+IF(Data!T79&lt;&gt;"",Scoring!$U$25)+IF(Data!$U79&lt;&gt;"",Scoring!$U$26)+IF(Data!$V79&lt;&gt;"",Scoring!$U$27)+IF(Data!$W79&lt;&gt;"",Scoring!$U$28)+IF(Data!$X79&lt;&gt;"",Scoring!$U$29)+IF(Data!$Y79&lt;&gt;"",Scoring!$U$30)+IF(Data!$Z79&lt;&gt;"",Scoring!$U$31)+IF(Data!$AA79&lt;&gt;"",Scoring!$U$32),"")</f>
        <v/>
      </c>
      <c r="BK79" s="106" t="str">
        <f>IF(BJ79&lt;&gt;"",LOOKUP(BJ79,Likelihoods!$A$7:$A$107,Likelihoods!S$7:S$107),"")</f>
        <v/>
      </c>
      <c r="BL79" s="8"/>
      <c r="BM79" s="8"/>
      <c r="BN79" s="8"/>
      <c r="BO79" s="8"/>
      <c r="BP79" s="8"/>
      <c r="BQ79" s="8"/>
      <c r="BR79" s="8"/>
      <c r="BS79" s="8"/>
      <c r="BT79" s="8"/>
      <c r="BU79" s="8"/>
      <c r="BV79" s="8"/>
      <c r="BW79" s="8"/>
      <c r="BX79" s="8"/>
      <c r="BY79" s="8"/>
    </row>
    <row r="80" spans="1:77" ht="14.25" x14ac:dyDescent="0.2">
      <c r="A80" s="68"/>
      <c r="B80" s="101"/>
      <c r="C80" s="102"/>
      <c r="D80" s="102"/>
      <c r="E80" s="102"/>
      <c r="F80" s="101"/>
      <c r="G80" s="102"/>
      <c r="H80" s="103"/>
      <c r="I80" s="102"/>
      <c r="J80" s="102"/>
      <c r="K80" s="101"/>
      <c r="L80" s="103"/>
      <c r="M80" s="102"/>
      <c r="N80" s="103"/>
      <c r="O80" s="101"/>
      <c r="P80" s="103"/>
      <c r="Q80" s="102"/>
      <c r="R80" s="102"/>
      <c r="S80" s="101"/>
      <c r="T80" s="103"/>
      <c r="U80" s="101"/>
      <c r="V80" s="103"/>
      <c r="W80" s="102"/>
      <c r="X80" s="102"/>
      <c r="Y80" s="102"/>
      <c r="Z80" s="102"/>
      <c r="AA80" s="102"/>
      <c r="AB80" s="104" t="str">
        <f>IF(AND(COUNTBLANK($B80:$E80)=3,COUNTBLANK($F80:$H80)=2,COUNTBLANK($I80:$J80)=1,COUNTBLANK($K80:$L80)=1,COUNTBLANK($M80:$N80)=1,COUNTBLANK($O80:$P80)=1,COUNTBLANK($Q80:$R80)=1,COUNTBLANK($S80:$T80)=1,COUNTBLANK($U80:$V80)=1,COUNTBLANK($W80:$AA80)=4),IF(Data!$B80&lt;&gt;"",Scoring!$D$7)+IF(Data!$C80&lt;&gt;"",Scoring!$D$8)+IF(Data!$D80&lt;&gt;"",Scoring!$D$9)+IF(Data!$E80&lt;&gt;"",Scoring!$D$10)+IF(Data!$F80&lt;&gt;"",Scoring!$D$11)+IF(Data!$G80&lt;&gt;"",Scoring!$D$12)+IF(Data!$H80&lt;&gt;"",Scoring!$D$13)+IF(Data!$I80&lt;&gt;"",Scoring!$D$14)+IF(Data!$J80&lt;&gt;"",Scoring!$D$15)+IF(Data!$K80&lt;&gt;"",Scoring!$D$16)+IF(Data!$L80&lt;&gt;"",Scoring!$D$17)+IF(Data!$M80&lt;&gt;"",Scoring!$D$18)+IF(Data!$N80&lt;&gt;"",Scoring!$D$19)+IF(Data!$O80&lt;&gt;"",Scoring!$D$20)+IF(Data!$P80&lt;&gt;"",Scoring!$D$21)+IF(Data!$Q80&lt;&gt;"",Scoring!$D$22)+IF(Data!$R80&lt;&gt;"",Scoring!$D$23)+IF(Data!$S80&lt;&gt;"",Scoring!$D$24)+IF(Data!T80&lt;&gt;"",Scoring!$D$25)+IF(Data!$U80&lt;&gt;"",Scoring!$D$26)+IF(Data!$V80&lt;&gt;"",Scoring!$D$27)+IF(Data!$W80&lt;&gt;"",Scoring!$D$28)+IF(Data!$X80&lt;&gt;"",Scoring!$D$29)+IF(Data!$Y80&lt;&gt;"",Scoring!$D$30)+IF(Data!$Z80&lt;&gt;"",Scoring!$D$31)+IF(Data!$AA80&lt;&gt;"",Scoring!$D$32),"")</f>
        <v/>
      </c>
      <c r="AC80" s="105" t="str">
        <f>IF(AB80&lt;&gt;"",LOOKUP(AB80,Likelihoods!$A$7:$A$107,Likelihoods!B$7:B$107),"")</f>
        <v/>
      </c>
      <c r="AD80" s="264" t="str">
        <f>IF(AND(COUNTBLANK($B80:$E80)=3,COUNTBLANK($F80:$H80)=2,COUNTBLANK($I80:$J80)=1,COUNTBLANK($K80:$L80)=1,COUNTBLANK($M80:$N80)=1,COUNTBLANK($O80:$P80)=1,COUNTBLANK($Q80:$R80)=1,COUNTBLANK($S80:$T80)=1,COUNTBLANK($U80:$V80)=1,COUNTBLANK($W80:$AA80)=4),IF(Data!$B80&lt;&gt;"",Scoring!$E$7)+IF(Data!$C80&lt;&gt;"",Scoring!$E$8)+IF(Data!$D80&lt;&gt;"",Scoring!$E$9)+IF(Data!$E80&lt;&gt;"",Scoring!$E$10)+IF(Data!$F80&lt;&gt;"",Scoring!$E$11)+IF(Data!$G80&lt;&gt;"",Scoring!$E$12)+IF(Data!$H80&lt;&gt;"",Scoring!$E$13)+IF(Data!$I80&lt;&gt;"",Scoring!$E$14)+IF(Data!$J80&lt;&gt;"",Scoring!$E$15)+IF(Data!$K80&lt;&gt;"",Scoring!$E$16)+IF(Data!$L80&lt;&gt;"",Scoring!$E$17)+IF(Data!$M80&lt;&gt;"",Scoring!$E$18)+IF(Data!$N80&lt;&gt;"",Scoring!$E$19)+IF(Data!$O80&lt;&gt;"",Scoring!$E$20)+IF(Data!$P80&lt;&gt;"",Scoring!$E$21)+IF(Data!$Q80&lt;&gt;"",Scoring!$E$22)+IF(Data!$R80&lt;&gt;"",Scoring!$E$23)+IF(Data!$S80&lt;&gt;"",Scoring!$E$24)+IF(Data!V80&lt;&gt;"",Scoring!$E$25)+IF(Data!$U80&lt;&gt;"",Scoring!$E$26)+IF(Data!$V80&lt;&gt;"",Scoring!$E$27)+IF(Data!$W80&lt;&gt;"",Scoring!$E$28)+IF(Data!$X80&lt;&gt;"",Scoring!$E$29)+IF(Data!$Y80&lt;&gt;"",Scoring!$E$30)+IF(Data!$Z80&lt;&gt;"",Scoring!$E$31)+IF(Data!$AA80&lt;&gt;"",Scoring!$E$32),"")</f>
        <v/>
      </c>
      <c r="AE80" s="107" t="str">
        <f>IF(AD80&lt;&gt;"",LOOKUP(AD80,Likelihoods!$A$7:$A$107,Likelihoods!C$7:C$107),"")</f>
        <v/>
      </c>
      <c r="AF80" s="108" t="str">
        <f>IF(AND(COUNTBLANK($B80:$E80)=3,COUNTBLANK($F80:$H80)=2,COUNTBLANK($I80:$J80)=1,COUNTBLANK($K80:$L80)=1,COUNTBLANK($M80:$N80)=1,COUNTBLANK($O80:$P80)=1,COUNTBLANK($Q80:$R80)=1,COUNTBLANK($S80:$T80)=1,COUNTBLANK($U80:$V80)=1,COUNTBLANK($W80:$AA80)=4),IF(Data!$B80&lt;&gt;"",Scoring!$F$7)+IF(Data!$C80&lt;&gt;"",Scoring!$F$8)+IF(Data!$D80&lt;&gt;"",Scoring!$F$9)+IF(Data!$E80&lt;&gt;"",Scoring!$F$10)+IF(Data!$F80&lt;&gt;"",Scoring!$F$11)+IF(Data!$G80&lt;&gt;"",Scoring!$F$12)+IF(Data!$H80&lt;&gt;"",Scoring!$F$13)+IF(Data!$I80&lt;&gt;"",Scoring!$F$14)+IF(Data!$J80&lt;&gt;"",Scoring!$F$15)+IF(Data!$K80&lt;&gt;"",Scoring!$F$16)+IF(Data!$L80&lt;&gt;"",Scoring!$F$17)+IF(Data!$M80&lt;&gt;"",Scoring!$F$18)+IF(Data!$N80&lt;&gt;"",Scoring!$F$19)+IF(Data!$O80&lt;&gt;"",Scoring!$F$20)+IF(Data!$P80&lt;&gt;"",Scoring!$F$21)+IF(Data!$Q80&lt;&gt;"",Scoring!$F$22)+IF(Data!$R80&lt;&gt;"",Scoring!$F$23)+IF(Data!$S80&lt;&gt;"",Scoring!$F$24)+IF(Data!T80&lt;&gt;"",Scoring!$F$25)+IF(Data!$U80&lt;&gt;"",Scoring!$F$26)+IF(Data!$V80&lt;&gt;"",Scoring!$F$27)+IF(Data!$W80&lt;&gt;"",Scoring!$F$28)+IF(Data!$X80&lt;&gt;"",Scoring!$F$29)+IF(Data!$Y80&lt;&gt;"",Scoring!$F$30)+IF(Data!$Z80&lt;&gt;"",Scoring!$F$31)+IF(Data!$AA80&lt;&gt;"",Scoring!$F$32),"")</f>
        <v/>
      </c>
      <c r="AG80" s="105" t="str">
        <f>IF(AF80&lt;&gt;"",LOOKUP(AF80,Likelihoods!$A$7:$A$107,Likelihoods!D$7:D$107),"")</f>
        <v/>
      </c>
      <c r="AH80" s="108" t="str">
        <f>IF(AND(COUNTBLANK($B80:$E80)=3,COUNTBLANK($F80:$H80)=2,COUNTBLANK($I80:$J80)=1,COUNTBLANK($K80:$L80)=1,COUNTBLANK($M80:$N80)=1,COUNTBLANK($O80:$P80)=1,COUNTBLANK($Q80:$R80)=1,COUNTBLANK($S80:$T80)=1,COUNTBLANK($U80:$V80)=1,COUNTBLANK($W80:$AA80)=4),IF(Data!$B80&lt;&gt;"",Scoring!$G$7)+IF(Data!$C80&lt;&gt;"",Scoring!$G$8)+IF(Data!$D80&lt;&gt;"",Scoring!$G$9)+IF(Data!$E80&lt;&gt;"",Scoring!$G$10)+IF(Data!$F80&lt;&gt;"",Scoring!$G$11)+IF(Data!$G80&lt;&gt;"",Scoring!$G$12)+IF(Data!$H80&lt;&gt;"",Scoring!$G$13)+IF(Data!$I80&lt;&gt;"",Scoring!$G$14)+IF(Data!$J80&lt;&gt;"",Scoring!$G$15)+IF(Data!$K80&lt;&gt;"",Scoring!$G$16)+IF(Data!$L80&lt;&gt;"",Scoring!$G$17)+IF(Data!$M80&lt;&gt;"",Scoring!$G$18)+IF(Data!$N80&lt;&gt;"",Scoring!$G$19)+IF(Data!$O80&lt;&gt;"",Scoring!$G$20)+IF(Data!$P80&lt;&gt;"",Scoring!$G$21)+IF(Data!$Q80&lt;&gt;"",Scoring!$G$22)+IF(Data!$R80&lt;&gt;"",Scoring!$G$23)+IF(Data!$S80&lt;&gt;"",Scoring!$G$24)+IF(Data!T80&lt;&gt;"",Scoring!$G$25)+IF(Data!$U80&lt;&gt;"",Scoring!$G$26)+IF(Data!$V80&lt;&gt;"",Scoring!$G$27)+IF(Data!$W80&lt;&gt;"",Scoring!$G$28)+IF(Data!$X80&lt;&gt;"",Scoring!$G$29)+IF(Data!$Y80&lt;&gt;"",Scoring!$G$30)+IF(Data!$Z80&lt;&gt;"",Scoring!$G$31)+IF(Data!$AA80&lt;&gt;"",Scoring!$G$32),"")</f>
        <v/>
      </c>
      <c r="AI80" s="106" t="str">
        <f>IF(AH80&lt;&gt;"",LOOKUP(AH80,Likelihoods!$A$7:$A$107,Likelihoods!E$7:E$107),"")</f>
        <v/>
      </c>
      <c r="AJ80" s="104" t="str">
        <f>IF(AND(COUNTBLANK($B80:$E80)=3,COUNTBLANK($F80:$H80)=2,COUNTBLANK($I80:$J80)=1,COUNTBLANK($K80:$L80)=1,COUNTBLANK($M80:$N80)=1,COUNTBLANK($O80:$P80)=1,COUNTBLANK($Q80:$R80)=1,COUNTBLANK($S80:$T80)=1,COUNTBLANK($U80:$V80)=1,COUNTBLANK($W80:$AA80)=4),IF(Data!$B80&lt;&gt;"",Scoring!$H$7)+IF(Data!$C80&lt;&gt;"",Scoring!$H$8)+IF(Data!$D80&lt;&gt;"",Scoring!$H$9)+IF(Data!$E80&lt;&gt;"",Scoring!$H$10)+IF(Data!$F80&lt;&gt;"",Scoring!$H$11)+IF(Data!$G80&lt;&gt;"",Scoring!$H$12)+IF(Data!$H80&lt;&gt;"",Scoring!$H$13)+IF(Data!$I80&lt;&gt;"",Scoring!$H$14)+IF(Data!$J80&lt;&gt;"",Scoring!$H$15)+IF(Data!$K80&lt;&gt;"",Scoring!$H$16)+IF(Data!$L80&lt;&gt;"",Scoring!$H$17)+IF(Data!$M80&lt;&gt;"",Scoring!$H$18)+IF(Data!$N80&lt;&gt;"",Scoring!$H$19)+IF(Data!$O80&lt;&gt;"",Scoring!$H$20)+IF(Data!$P80&lt;&gt;"",Scoring!$H$21)+IF(Data!$Q80&lt;&gt;"",Scoring!$H$22)+IF(Data!$R80&lt;&gt;"",Scoring!$H$23)+IF(Data!$S80&lt;&gt;"",Scoring!$H$24)+IF(Data!T80&lt;&gt;"",Scoring!$H$25)+IF(Data!$U80&lt;&gt;"",Scoring!$H$26)+IF(Data!$V80&lt;&gt;"",Scoring!$H$27)+IF(Data!$W80&lt;&gt;"",Scoring!$H$28)+IF(Data!$X80&lt;&gt;"",Scoring!$H$29)+IF(Data!$Y80&lt;&gt;"",Scoring!$H$30)+IF(Data!$Z80&lt;&gt;"",Scoring!$H$31)+IF(Data!$AA80&lt;&gt;"",Scoring!$H$32),"")</f>
        <v/>
      </c>
      <c r="AK80" s="105" t="str">
        <f>IF(AJ80&lt;&gt;"",LOOKUP(AJ80,Likelihoods!$A$7:$A$107,Likelihoods!F$7:F$107),"")</f>
        <v/>
      </c>
      <c r="AL80" s="102" t="str">
        <f>IF(AND(COUNTBLANK($B80:$E80)=3,COUNTBLANK($F80:$H80)=2,COUNTBLANK($I80:$J80)=1,COUNTBLANK($K80:$L80)=1,COUNTBLANK($M80:$N80)=1,COUNTBLANK($O80:$P80)=1,COUNTBLANK($Q80:$R80)=1,COUNTBLANK($S80:$T80)=1,COUNTBLANK($U80:$V80)=1,COUNTBLANK($W80:$AA80)=4),IF(Data!$B80&lt;&gt;"",Scoring!$I$7)+IF(Data!$C80&lt;&gt;"",Scoring!$I$8)+IF(Data!$D80&lt;&gt;"",Scoring!$I$9)+IF(Data!$E80&lt;&gt;"",Scoring!$I$10)+IF(Data!$F80&lt;&gt;"",Scoring!$I$11)+IF(Data!$G80&lt;&gt;"",Scoring!$I$12)+IF(Data!$H80&lt;&gt;"",Scoring!$I$13)+IF(Data!$I80&lt;&gt;"",Scoring!$I$14)+IF(Data!$J80&lt;&gt;"",Scoring!$I$15)+IF(Data!$K80&lt;&gt;"",Scoring!$I$16)+IF(Data!$L80&lt;&gt;"",Scoring!$I$17)+IF(Data!$M80&lt;&gt;"",Scoring!$I$18)+IF(Data!$N80&lt;&gt;"",Scoring!$I$19)+IF(Data!$O80&lt;&gt;"",Scoring!$I$20)+IF(Data!$P80&lt;&gt;"",Scoring!$I$21)+IF(Data!$Q80&lt;&gt;"",Scoring!$I$22)+IF(Data!$R80&lt;&gt;"",Scoring!$I$23)+IF(Data!$S80&lt;&gt;"",Scoring!$I$24)+IF(Data!T80&lt;&gt;"",Scoring!$I$25)+IF(Data!$U80&lt;&gt;"",Scoring!$I$26)+IF(Data!$V80&lt;&gt;"",Scoring!$I$27)+IF(Data!$W80&lt;&gt;"",Scoring!$I$28)+IF(Data!$X80&lt;&gt;"",Scoring!$I$29)+IF(Data!$Y80&lt;&gt;"",Scoring!$I$30)+IF(Data!$Z80&lt;&gt;"",Scoring!$I$31)+IF(Data!$AA80&lt;&gt;"",Scoring!$I$32),"")</f>
        <v/>
      </c>
      <c r="AM80" s="107" t="str">
        <f>IF(AL80&lt;&gt;"",LOOKUP(AL80,Likelihoods!$A$7:$A$107,Likelihoods!G$7:G$107),"")</f>
        <v/>
      </c>
      <c r="AN80" s="281" t="str">
        <f>IF(AND(COUNTBLANK($B80:$E80)=3,COUNTBLANK($F80:$H80)=2,COUNTBLANK($I80:$J80)=1,COUNTBLANK($K80:$L80)=1,COUNTBLANK($M80:$N80)=1,COUNTBLANK($O80:$P80)=1,COUNTBLANK($Q80:$R80)=1,COUNTBLANK($S80:$T80)=1,COUNTBLANK($U80:$V80)=1,COUNTBLANK($W80:$AA80)=4),IF(Data!$B80&lt;&gt;"",Scoring!$J$7)+IF(Data!$C80&lt;&gt;"",Scoring!$J$8)+IF(Data!$D80&lt;&gt;"",Scoring!$J$9)+IF(Data!$E80&lt;&gt;"",Scoring!$J$10)+IF(Data!$F80&lt;&gt;"",Scoring!$J$11)+IF(Data!$G80&lt;&gt;"",Scoring!$J$12)+IF(Data!$H80&lt;&gt;"",Scoring!$J$13)+IF(Data!$I80&lt;&gt;"",Scoring!$J$14)+IF(Data!$J80&lt;&gt;"",Scoring!$J$15)+IF(Data!$K80&lt;&gt;"",Scoring!$J$16)+IF(Data!$L80&lt;&gt;"",Scoring!$J$17)+IF(Data!$M80&lt;&gt;"",Scoring!$J$18)+IF(Data!$N80&lt;&gt;"",Scoring!$J$19)+IF(Data!$O80&lt;&gt;"",Scoring!$J$20)+IF(Data!$P80&lt;&gt;"",Scoring!$J$21)+IF(Data!$Q80&lt;&gt;"",Scoring!$J$22)+IF(Data!$R80&lt;&gt;"",Scoring!$J$23)+IF(Data!$S80&lt;&gt;"",Scoring!$J$24)+IF(Data!AF80&lt;&gt;"",Scoring!$J$25)+IF(Data!$U80&lt;&gt;"",Scoring!$J$26)+IF(Data!$V80&lt;&gt;"",Scoring!$J$27)+IF(Data!$W80&lt;&gt;"",Scoring!$J$28)+IF(Data!$X80&lt;&gt;"",Scoring!$J$29)+IF(Data!$Y80&lt;&gt;"",Scoring!$J$30)+IF(Data!$Z80&lt;&gt;"",Scoring!$J$31)+IF(Data!$AA80&lt;&gt;"",Scoring!$J$32),"")</f>
        <v/>
      </c>
      <c r="AO80" s="276" t="str">
        <f>IF(AN80&lt;&gt;"",LOOKUP(AN80,Likelihoods!$A$7:$A$107,Likelihoods!H$7:H$107),"")</f>
        <v/>
      </c>
      <c r="AP80" s="264" t="str">
        <f>IF(AND(COUNTBLANK($B80:$E80)=3,COUNTBLANK($F80:$H80)=2,COUNTBLANK($I80:$J80)=1,COUNTBLANK($K80:$L80)=1,COUNTBLANK($M80:$N80)=1,COUNTBLANK($O80:$P80)=1,COUNTBLANK($Q80:$R80)=1,COUNTBLANK($S80:$T80)=1,COUNTBLANK($U80:$V80)=1,COUNTBLANK($W80:$AA80)=4),IF(Data!$B80&lt;&gt;"",Scoring!$K$7)+IF(Data!$C80&lt;&gt;"",Scoring!$K$8)+IF(Data!$D80&lt;&gt;"",Scoring!$K$9)+IF(Data!$E80&lt;&gt;"",Scoring!$K$10)+IF(Data!$F80&lt;&gt;"",Scoring!$K$11)+IF(Data!$G80&lt;&gt;"",Scoring!$K$12)+IF(Data!$H80&lt;&gt;"",Scoring!$K$13)+IF(Data!$I80&lt;&gt;"",Scoring!$K$14)+IF(Data!$J80&lt;&gt;"",Scoring!$K$15)+IF(Data!$K80&lt;&gt;"",Scoring!$K$16)+IF(Data!$L80&lt;&gt;"",Scoring!$K$17)+IF(Data!$M80&lt;&gt;"",Scoring!$K$18)+IF(Data!$N80&lt;&gt;"",Scoring!$K$19)+IF(Data!$O80&lt;&gt;"",Scoring!$K$20)+IF(Data!$P80&lt;&gt;"",Scoring!$K$21)+IF(Data!$Q80&lt;&gt;"",Scoring!$K$22)+IF(Data!$R80&lt;&gt;"",Scoring!$K$23)+IF(Data!$S80&lt;&gt;"",Scoring!$K$24)+IF(Data!AH80&lt;&gt;"",Scoring!$K$25)+IF(Data!$U80&lt;&gt;"",Scoring!$K$26)+IF(Data!$V80&lt;&gt;"",Scoring!$K$27)+IF(Data!$W80&lt;&gt;"",Scoring!$K$28)+IF(Data!$X80&lt;&gt;"",Scoring!$K$29)+IF(Data!$Y80&lt;&gt;"",Scoring!$K$30)+IF(Data!$Z80&lt;&gt;"",Scoring!$K$31)+IF(Data!$AA80&lt;&gt;"",Scoring!$K$32),"")</f>
        <v/>
      </c>
      <c r="AQ80" s="107" t="str">
        <f>IF(AP80&lt;&gt;"",LOOKUP(AP80,Likelihoods!$A$7:$A$107,Likelihoods!I$7:I$107),"")</f>
        <v/>
      </c>
      <c r="AR80" s="281" t="str">
        <f>IF(AND(COUNTBLANK($B80:$E80)=3,COUNTBLANK($F80:$H80)=2,COUNTBLANK($I80:$J80)=1,COUNTBLANK($K80:$L80)=1,COUNTBLANK($M80:$N80)=1,COUNTBLANK($O80:$P80)=1,COUNTBLANK($Q80:$R80)=1,COUNTBLANK($S80:$T80)=1,COUNTBLANK($U80:$V80)=1,COUNTBLANK($W80:$AA80)=4),IF(Data!$B80&lt;&gt;"",Scoring!$L$7)+IF(Data!$C80&lt;&gt;"",Scoring!$L$8)+IF(Data!$D80&lt;&gt;"",Scoring!$L$9)+IF(Data!$E80&lt;&gt;"",Scoring!$L$10)+IF(Data!$F80&lt;&gt;"",Scoring!$L$11)+IF(Data!$G80&lt;&gt;"",Scoring!$L$12)+IF(Data!$H80&lt;&gt;"",Scoring!$L$13)+IF(Data!$I80&lt;&gt;"",Scoring!$L$14)+IF(Data!$J80&lt;&gt;"",Scoring!$L$15)+IF(Data!$K80&lt;&gt;"",Scoring!$L$16)+IF(Data!$L80&lt;&gt;"",Scoring!$L$17)+IF(Data!$M80&lt;&gt;"",Scoring!$L$18)+IF(Data!$N80&lt;&gt;"",Scoring!$L$19)+IF(Data!$O80&lt;&gt;"",Scoring!$L$20)+IF(Data!$P80&lt;&gt;"",Scoring!$L$21)+IF(Data!$Q80&lt;&gt;"",Scoring!$L$22)+IF(Data!$R80&lt;&gt;"",Scoring!$L$23)+IF(Data!$S80&lt;&gt;"",Scoring!$L$24)+IF(Data!AJ80&lt;&gt;"",Scoring!$L$25)+IF(Data!$U80&lt;&gt;"",Scoring!$L$26)+IF(Data!$V80&lt;&gt;"",Scoring!$L$27)+IF(Data!$W80&lt;&gt;"",Scoring!$L$28)+IF(Data!$X80&lt;&gt;"",Scoring!$L$29)+IF(Data!$Y80&lt;&gt;"",Scoring!$L$30)+IF(Data!$Z80&lt;&gt;"",Scoring!$L$31)+IF(Data!$AA80&lt;&gt;"",Scoring!$L$32),"")</f>
        <v/>
      </c>
      <c r="AS80" s="105" t="str">
        <f>IF(AR80&lt;&gt;"",LOOKUP(AR80,Likelihoods!$A$7:$A$107,Likelihoods!J$7:J$107),"")</f>
        <v/>
      </c>
      <c r="AT80" s="108" t="str">
        <f>IF(AND(COUNTBLANK($B80:$E80)=3,COUNTBLANK($F80:$H80)=2,COUNTBLANK($I80:$J80)=1,COUNTBLANK($K80:$L80)=1,COUNTBLANK($M80:$N80)=1,COUNTBLANK($O80:$P80)=1,COUNTBLANK($Q80:$R80)=1,COUNTBLANK($S80:$T80)=1,COUNTBLANK($U80:$V80)=1,COUNTBLANK($W80:$AA80)=4),IF(Data!$B80&lt;&gt;"",Scoring!$M$7)+IF(Data!$C80&lt;&gt;"",Scoring!$M$8)+IF(Data!$D80&lt;&gt;"",Scoring!$M$9)+IF(Data!$E80&lt;&gt;"",Scoring!$M$10)+IF(Data!$F80&lt;&gt;"",Scoring!$M$11)+IF(Data!$G80&lt;&gt;"",Scoring!$M$12)+IF(Data!$H80&lt;&gt;"",Scoring!$M$13)+IF(Data!$I80&lt;&gt;"",Scoring!$M$14)+IF(Data!$J80&lt;&gt;"",Scoring!$M$15)+IF(Data!$K80&lt;&gt;"",Scoring!$M$16)+IF(Data!$L80&lt;&gt;"",Scoring!$M$17)+IF(Data!$M80&lt;&gt;"",Scoring!$M$18)+IF(Data!$N80&lt;&gt;"",Scoring!$M$19)+IF(Data!$O80&lt;&gt;"",Scoring!$M$20)+IF(Data!$P80&lt;&gt;"",Scoring!$M$21)+IF(Data!$Q80&lt;&gt;"",Scoring!$M$22)+IF(Data!$R80&lt;&gt;"",Scoring!$M$23)+IF(Data!$S80&lt;&gt;"",Scoring!$M$24)+IF(Data!T80&lt;&gt;"",Scoring!$M$25)+IF(Data!$U80&lt;&gt;"",Scoring!$M$26)+IF(Data!$V80&lt;&gt;"",Scoring!$M$27)+IF(Data!$W80&lt;&gt;"",Scoring!$M$28)+IF(Data!$X80&lt;&gt;"",Scoring!$M$29)+IF(Data!$Y80&lt;&gt;"",Scoring!$M$30)+IF(Data!$Z80&lt;&gt;"",Scoring!$M$31)+IF(Data!$AA80&lt;&gt;"",Scoring!$M$32),"")</f>
        <v/>
      </c>
      <c r="AU80" s="105" t="str">
        <f>IF(AT80&lt;&gt;"",LOOKUP(AT80,Likelihoods!$A$7:$A$107,Likelihoods!K$7:K$107),"")</f>
        <v/>
      </c>
      <c r="AV80" s="108" t="str">
        <f>IF(AND(COUNTBLANK($B80:$E80)=3,COUNTBLANK($F80:$H80)=2,COUNTBLANK($I80:$J80)=1,COUNTBLANK($K80:$L80)=1,COUNTBLANK($M80:$N80)=1,COUNTBLANK($O80:$P80)=1,COUNTBLANK($Q80:$R80)=1,COUNTBLANK($S80:$T80)=1,COUNTBLANK($U80:$V80)=1,COUNTBLANK($W80:$AA80)=4),IF(Data!$B80&lt;&gt;"",Scoring!$N$7)+IF(Data!$C80&lt;&gt;"",Scoring!$N$8)+IF(Data!$D80&lt;&gt;"",Scoring!$N$9)+IF(Data!$E80&lt;&gt;"",Scoring!$N$10)+IF(Data!$F80&lt;&gt;"",Scoring!$N$11)+IF(Data!$G80&lt;&gt;"",Scoring!$N$12)+IF(Data!$H80&lt;&gt;"",Scoring!$N$13)+IF(Data!$I80&lt;&gt;"",Scoring!$N$14)+IF(Data!$J80&lt;&gt;"",Scoring!$N$15)+IF(Data!$K80&lt;&gt;"",Scoring!$N$16)+IF(Data!$L80&lt;&gt;"",Scoring!$N$17)+IF(Data!$M80&lt;&gt;"",Scoring!$N$18)+IF(Data!$N80&lt;&gt;"",Scoring!$N$19)+IF(Data!$O80&lt;&gt;"",Scoring!$N$20)+IF(Data!$P80&lt;&gt;"",Scoring!$N$21)+IF(Data!$Q80&lt;&gt;"",Scoring!$N$22)+IF(Data!$R80&lt;&gt;"",Scoring!$N$23)+IF(Data!$S80&lt;&gt;"",Scoring!$N$24)+IF(Data!T80&lt;&gt;"",Scoring!$N$25)+IF(Data!$U80&lt;&gt;"",Scoring!$N$26)+IF(Data!$V80&lt;&gt;"",Scoring!$N$27)+IF(Data!$W80&lt;&gt;"",Scoring!$N$28)+IF(Data!$X80&lt;&gt;"",Scoring!$N$29)+IF(Data!$Y80&lt;&gt;"",Scoring!$N$30)+IF(Data!$Z80&lt;&gt;"",Scoring!$N$31)+IF(Data!$AA80&lt;&gt;"",Scoring!$N$32),"")</f>
        <v/>
      </c>
      <c r="AW80" s="106" t="str">
        <f>IF(AV80&lt;&gt;"",LOOKUP(AV80,Likelihoods!$A$7:$A$107,Likelihoods!L$7:L$107),"")</f>
        <v/>
      </c>
      <c r="AX80" s="104" t="str">
        <f>IF(AND(COUNTBLANK($B80:$E80)=3,COUNTBLANK($F80:$H80)=2,COUNTBLANK($I80:$J80)=1,COUNTBLANK($K80:$L80)=1,COUNTBLANK($M80:$N80)=1,COUNTBLANK($O80:$P80)=1,COUNTBLANK($Q80:$R80)=1,COUNTBLANK($S80:$T80)=1,COUNTBLANK($U80:$V80)=1,COUNTBLANK($W80:$AA80)=4),IF(Data!$B80&lt;&gt;"",Scoring!$O$7)+IF(Data!$C80&lt;&gt;"",Scoring!$O$8)+IF(Data!$D80&lt;&gt;"",Scoring!$O$9)+IF(Data!$E80&lt;&gt;"",Scoring!$O$10)+IF(Data!$F80&lt;&gt;"",Scoring!$O$11)+IF(Data!$G80&lt;&gt;"",Scoring!$O$12)+IF(Data!$H80&lt;&gt;"",Scoring!$O$13)+IF(Data!$I80&lt;&gt;"",Scoring!$O$14)+IF(Data!$J80&lt;&gt;"",Scoring!$O$15)+IF(Data!$K80&lt;&gt;"",Scoring!$O$16)+IF(Data!$L80&lt;&gt;"",Scoring!$O$17)+IF(Data!$M80&lt;&gt;"",Scoring!$O$18)+IF(Data!$N80&lt;&gt;"",Scoring!$O$19)+IF(Data!$O80&lt;&gt;"",Scoring!$O$20)+IF(Data!$P80&lt;&gt;"",Scoring!$O$21)+IF(Data!$Q80&lt;&gt;"",Scoring!$O$22)+IF(Data!$R80&lt;&gt;"",Scoring!$O$23)+IF(Data!$S80&lt;&gt;"",Scoring!$O$24)+IF(Data!T80&lt;&gt;"",Scoring!$O$25)+IF(Data!$U80&lt;&gt;"",Scoring!$O$26)+IF(Data!$V80&lt;&gt;"",Scoring!$O$27)+IF(Data!$W80&lt;&gt;"",Scoring!$O$28)+IF(Data!$X80&lt;&gt;"",Scoring!$O$29)+IF(Data!$Y80&lt;&gt;"",Scoring!$O$30)+IF(Data!$Z80&lt;&gt;"",Scoring!$O$31)+IF(Data!$AA80&lt;&gt;"",Scoring!$O$32),"")</f>
        <v/>
      </c>
      <c r="AY80" s="107" t="str">
        <f>IF(AX80&lt;&gt;"",LOOKUP(AX80,Likelihoods!$A$7:$A$107,Likelihoods!M$7:M$107),"")</f>
        <v/>
      </c>
      <c r="AZ80" s="108" t="str">
        <f>IF(AND(COUNTBLANK($B80:$E80)=3,COUNTBLANK($F80:$H80)=2,COUNTBLANK($I80:$J80)=1,COUNTBLANK($K80:$L80)=1,COUNTBLANK($M80:$N80)=1,COUNTBLANK($O80:$P80)=1,COUNTBLANK($Q80:$R80)=1,COUNTBLANK($S80:$T80)=1,COUNTBLANK($U80:$V80)=1,COUNTBLANK($W80:$AA80)=4),IF(Data!$B80&lt;&gt;"",Scoring!$P$7)+IF(Data!$C80&lt;&gt;"",Scoring!$P$8)+IF(Data!$D80&lt;&gt;"",Scoring!$P$9)+IF(Data!$E80&lt;&gt;"",Scoring!$P$10)+IF(Data!$F80&lt;&gt;"",Scoring!$P$11)+IF(Data!$G80&lt;&gt;"",Scoring!$P$12)+IF(Data!$H80&lt;&gt;"",Scoring!$P$13)+IF(Data!$I80&lt;&gt;"",Scoring!$P$14)+IF(Data!$J80&lt;&gt;"",Scoring!$P$15)+IF(Data!$K80&lt;&gt;"",Scoring!$P$16)+IF(Data!$L80&lt;&gt;"",Scoring!$P$17)+IF(Data!$M80&lt;&gt;"",Scoring!$P$18)+IF(Data!$N80&lt;&gt;"",Scoring!$P$19)+IF(Data!$O80&lt;&gt;"",Scoring!$P$20)+IF(Data!$P80&lt;&gt;"",Scoring!$P$21)+IF(Data!$Q80&lt;&gt;"",Scoring!$P$22)+IF(Data!$R80&lt;&gt;"",Scoring!$P$23)+IF(Data!$S80&lt;&gt;"",Scoring!$P$24)+IF(Data!T80&lt;&gt;"",Scoring!$P$25)+IF(Data!$U80&lt;&gt;"",Scoring!$P$26)+IF(Data!$V80&lt;&gt;"",Scoring!$P$27)+IF(Data!$W80&lt;&gt;"",Scoring!$P$28)+IF(Data!$X80&lt;&gt;"",Scoring!$P$29)+IF(Data!$Y80&lt;&gt;"",Scoring!$P$30)+IF(Data!$Z80&lt;&gt;"",Scoring!$P$31)+IF(Data!$AA80&lt;&gt;"",Scoring!$P$32),"")</f>
        <v/>
      </c>
      <c r="BA80" s="105" t="str">
        <f>IF(AZ80&lt;&gt;"",LOOKUP(AZ80,Likelihoods!$A$7:$A$107,Likelihoods!N$7:N$107),"")</f>
        <v/>
      </c>
      <c r="BB80" s="102" t="str">
        <f>IF(AND(COUNTBLANK($B80:$E80)=3,COUNTBLANK($F80:$H80)=2,COUNTBLANK($I80:$J80)=1,COUNTBLANK($K80:$L80)=1,COUNTBLANK($M80:$N80)=1,COUNTBLANK($O80:$P80)=1,COUNTBLANK($Q80:$R80)=1,COUNTBLANK($S80:$T80)=1,COUNTBLANK($U80:$V80)=1,COUNTBLANK($W80:$AA80)=4),IF(Data!$B80&lt;&gt;"",Scoring!$Q$7)+IF(Data!$C80&lt;&gt;"",Scoring!$Q$8)+IF(Data!$D80&lt;&gt;"",Scoring!$Q$9)+IF(Data!$E80&lt;&gt;"",Scoring!$Q$10)+IF(Data!$F80&lt;&gt;"",Scoring!$Q$11)+IF(Data!$G80&lt;&gt;"",Scoring!$Q$12)+IF(Data!$H80&lt;&gt;"",Scoring!$Q$13)+IF(Data!$I80&lt;&gt;"",Scoring!$Q$14)+IF(Data!$J80&lt;&gt;"",Scoring!$Q$15)+IF(Data!$K80&lt;&gt;"",Scoring!$Q$16)+IF(Data!$L80&lt;&gt;"",Scoring!$Q$17)+IF(Data!$M80&lt;&gt;"",Scoring!$Q$18)+IF(Data!$N80&lt;&gt;"",Scoring!$Q$19)+IF(Data!$O80&lt;&gt;"",Scoring!$Q$20)+IF(Data!$P80&lt;&gt;"",Scoring!$Q$21)+IF(Data!$Q80&lt;&gt;"",Scoring!$Q$22)+IF(Data!$R80&lt;&gt;"",Scoring!$Q$23)+IF(Data!$S80&lt;&gt;"",Scoring!$Q$24)+IF(Data!T80&lt;&gt;"",Scoring!$Q$25)+IF(Data!$U80&lt;&gt;"",Scoring!$Q$26)+IF(Data!$V80&lt;&gt;"",Scoring!$Q$27)+IF(Data!$W80&lt;&gt;"",Scoring!$Q$28)+IF(Data!$X80&lt;&gt;"",Scoring!$Q$29)+IF(Data!$Y80&lt;&gt;"",Scoring!$Q$30)+IF(Data!$Z80&lt;&gt;"",Scoring!$Q$31)+IF(Data!$AA80&lt;&gt;"",Scoring!$Q$32),"")</f>
        <v/>
      </c>
      <c r="BC80" s="107" t="str">
        <f>IF(BB80&lt;&gt;"",LOOKUP(BB80,Likelihoods!$A$7:$A$107,Likelihoods!O$7:O$107),"")</f>
        <v/>
      </c>
      <c r="BD80" s="104" t="str">
        <f>IF(AND(COUNTBLANK($B80:$E80)=3,COUNTBLANK($F80:$H80)=2,COUNTBLANK($I80:$J80)=1,COUNTBLANK($K80:$L80)=1,COUNTBLANK($M80:$N80)=1,COUNTBLANK($O80:$P80)=1,COUNTBLANK($Q80:$R80)=1,COUNTBLANK($S80:$T80)=1,COUNTBLANK($U80:$V80)=1,COUNTBLANK($W80:$AA80)=4),IF(Data!$B80&lt;&gt;"",Scoring!$R$7)+IF(Data!$C80&lt;&gt;"",Scoring!$R$8)+IF(Data!$D80&lt;&gt;"",Scoring!$R$9)+IF(Data!$E80&lt;&gt;"",Scoring!$R$10)+IF(Data!$F80&lt;&gt;"",Scoring!$R$11)+IF(Data!$G80&lt;&gt;"",Scoring!$R$12)+IF(Data!$H80&lt;&gt;"",Scoring!$R$13)+IF(Data!$I80&lt;&gt;"",Scoring!$R$14)+IF(Data!$J80&lt;&gt;"",Scoring!$R$15)+IF(Data!$K80&lt;&gt;"",Scoring!$R$16)+IF(Data!$L80&lt;&gt;"",Scoring!$R$17)+IF(Data!$M80&lt;&gt;"",Scoring!$R$18)+IF(Data!$N80&lt;&gt;"",Scoring!$R$19)+IF(Data!$O80&lt;&gt;"",Scoring!$R$20)+IF(Data!$P80&lt;&gt;"",Scoring!$R$21)+IF(Data!$Q80&lt;&gt;"",Scoring!$R$22)+IF(Data!$R80&lt;&gt;"",Scoring!$R$23)+IF(Data!$S80&lt;&gt;"",Scoring!$R$24)+IF(Data!T80&lt;&gt;"",Scoring!$R$25)+IF(Data!$U80&lt;&gt;"",Scoring!$R$26)+IF(Data!$V80&lt;&gt;"",Scoring!$R$27)+IF(Data!$W80&lt;&gt;"",Scoring!$R$28)+IF(Data!$X80&lt;&gt;"",Scoring!$R$29)+IF(Data!$Y80&lt;&gt;"",Scoring!$R$30)+IF(Data!$Z80&lt;&gt;"",Scoring!$R$31)+IF(Data!$AA80&lt;&gt;"",Scoring!$R$32),"")</f>
        <v/>
      </c>
      <c r="BE80" s="105" t="str">
        <f>IF(BD80&lt;&gt;"",LOOKUP(BD80,Likelihoods!$A$7:$A$107,Likelihoods!P$7:P$107),"")</f>
        <v/>
      </c>
      <c r="BF80" s="102" t="str">
        <f>IF(AND(COUNTBLANK($B80:$E80)=3,COUNTBLANK($F80:$H80)=2,COUNTBLANK($I80:$J80)=1,COUNTBLANK($K80:$L80)=1,COUNTBLANK($M80:$N80)=1,COUNTBLANK($O80:$P80)=1,COUNTBLANK($Q80:$R80)=1,COUNTBLANK($S80:$T80)=1,COUNTBLANK($U80:$V80)=1,COUNTBLANK($W80:$AA80)=4),IF(Data!$B80&lt;&gt;"",Scoring!$S$7)+IF(Data!$C80&lt;&gt;"",Scoring!$S$8)+IF(Data!$D80&lt;&gt;"",Scoring!$S$9)+IF(Data!$E80&lt;&gt;"",Scoring!$S$10)+IF(Data!$F80&lt;&gt;"",Scoring!$S$11)+IF(Data!$G80&lt;&gt;"",Scoring!$S$12)+IF(Data!$H80&lt;&gt;"",Scoring!$S$13)+IF(Data!$I80&lt;&gt;"",Scoring!$S$14)+IF(Data!$J80&lt;&gt;"",Scoring!$S$15)+IF(Data!$K80&lt;&gt;"",Scoring!$S$16)+IF(Data!$L80&lt;&gt;"",Scoring!$S$17)+IF(Data!$M80&lt;&gt;"",Scoring!$S$18)+IF(Data!$N80&lt;&gt;"",Scoring!$S$19)+IF(Data!$O80&lt;&gt;"",Scoring!$S$20)+IF(Data!$P80&lt;&gt;"",Scoring!$S$21)+IF(Data!$Q80&lt;&gt;"",Scoring!$S$22)+IF(Data!$R80&lt;&gt;"",Scoring!$S$23)+IF(Data!$S80&lt;&gt;"",Scoring!$S$24)+IF(Data!T80&lt;&gt;"",Scoring!$S$25)+IF(Data!$U80&lt;&gt;"",Scoring!$S$26)+IF(Data!$V80&lt;&gt;"",Scoring!$S$27)+IF(Data!$W80&lt;&gt;"",Scoring!$S$28)+IF(Data!$X80&lt;&gt;"",Scoring!$S$29)+IF(Data!$Y80&lt;&gt;"",Scoring!$S$30)+IF(Data!$Z80&lt;&gt;"",Scoring!$S$31)+IF(Data!$AA80&lt;&gt;"",Scoring!$S$32),"")</f>
        <v/>
      </c>
      <c r="BG80" s="107" t="str">
        <f>IF(BF80&lt;&gt;"",LOOKUP(BF80,Likelihoods!$A$7:$A$107,Likelihoods!Q$7:Q$107),"")</f>
        <v/>
      </c>
      <c r="BH80" s="108" t="str">
        <f>IF(AND(COUNTBLANK($B80:$E80)=3,COUNTBLANK($F80:$H80)=2,COUNTBLANK($I80:$J80)=1,COUNTBLANK($K80:$L80)=1,COUNTBLANK($M80:$N80)=1,COUNTBLANK($O80:$P80)=1,COUNTBLANK($Q80:$R80)=1,COUNTBLANK($S80:$T80)=1,COUNTBLANK($U80:$V80)=1,COUNTBLANK($W80:$AA80)=4),IF(Data!$B80&lt;&gt;"",Scoring!$T$7)+IF(Data!$C80&lt;&gt;"",Scoring!$T$8)+IF(Data!$D80&lt;&gt;"",Scoring!$T$9)+IF(Data!$E80&lt;&gt;"",Scoring!$T$10)+IF(Data!$F80&lt;&gt;"",Scoring!$T$11)+IF(Data!$G80&lt;&gt;"",Scoring!$T$12)+IF(Data!$H80&lt;&gt;"",Scoring!$T$13)+IF(Data!$I80&lt;&gt;"",Scoring!$T$14)+IF(Data!$J80&lt;&gt;"",Scoring!$T$15)+IF(Data!$K80&lt;&gt;"",Scoring!$T$16)+IF(Data!$L80&lt;&gt;"",Scoring!$T$17)+IF(Data!$M80&lt;&gt;"",Scoring!$T$18)+IF(Data!$N80&lt;&gt;"",Scoring!$T$19)+IF(Data!$O80&lt;&gt;"",Scoring!$T$20)+IF(Data!$P80&lt;&gt;"",Scoring!$T$21)+IF(Data!$Q80&lt;&gt;"",Scoring!$T$22)+IF(Data!$R80&lt;&gt;"",Scoring!$T$23)+IF(Data!$S80&lt;&gt;"",Scoring!$T$24)+IF(Data!T80&lt;&gt;"",Scoring!$T$25)+IF(Data!$U80&lt;&gt;"",Scoring!$T$26)+IF(Data!$V80&lt;&gt;"",Scoring!$T$27)+IF(Data!$W80&lt;&gt;"",Scoring!$T$28)+IF(Data!$X80&lt;&gt;"",Scoring!$T$29)+IF(Data!$Y80&lt;&gt;"",Scoring!$T$30)+IF(Data!$Z80&lt;&gt;"",Scoring!$T$31)+IF(Data!$AA80&lt;&gt;"",Scoring!$T$32),"")</f>
        <v/>
      </c>
      <c r="BI80" s="105" t="str">
        <f>IF(BH80&lt;&gt;"",LOOKUP(BH80,Likelihoods!$A$7:$A$107,Likelihoods!R$7:R$107),"")</f>
        <v/>
      </c>
      <c r="BJ80" s="108" t="str">
        <f>IF(AND(COUNTBLANK($B80:$E80)=3,COUNTBLANK($F80:$H80)=2,COUNTBLANK($I80:$J80)=1,COUNTBLANK($K80:$L80)=1,COUNTBLANK($M80:$N80)=1,COUNTBLANK($O80:$P80)=1,COUNTBLANK($Q80:$R80)=1,COUNTBLANK($S80:$T80)=1,COUNTBLANK($U80:$V80)=1,COUNTBLANK($W80:$AA80)=4),IF(Data!$B80&lt;&gt;"",Scoring!$U$7)+IF(Data!$C80&lt;&gt;"",Scoring!$U$8)+IF(Data!$D80&lt;&gt;"",Scoring!$U$9)+IF(Data!$E80&lt;&gt;"",Scoring!$U$10)+IF(Data!$F80&lt;&gt;"",Scoring!$U$11)+IF(Data!$G80&lt;&gt;"",Scoring!$U$12)+IF(Data!$H80&lt;&gt;"",Scoring!$U$13)+IF(Data!$I80&lt;&gt;"",Scoring!$U$14)+IF(Data!$J80&lt;&gt;"",Scoring!$U$15)+IF(Data!$K80&lt;&gt;"",Scoring!$U$16)+IF(Data!$L80&lt;&gt;"",Scoring!$U$17)+IF(Data!$M80&lt;&gt;"",Scoring!$U$18)+IF(Data!$N80&lt;&gt;"",Scoring!$U$19)+IF(Data!$O80&lt;&gt;"",Scoring!$U$20)+IF(Data!$P80&lt;&gt;"",Scoring!$U$21)+IF(Data!$Q80&lt;&gt;"",Scoring!$U$22)+IF(Data!$R80&lt;&gt;"",Scoring!$U$23)+IF(Data!$S80&lt;&gt;"",Scoring!$U$24)+IF(Data!T80&lt;&gt;"",Scoring!$U$25)+IF(Data!$U80&lt;&gt;"",Scoring!$U$26)+IF(Data!$V80&lt;&gt;"",Scoring!$U$27)+IF(Data!$W80&lt;&gt;"",Scoring!$U$28)+IF(Data!$X80&lt;&gt;"",Scoring!$U$29)+IF(Data!$Y80&lt;&gt;"",Scoring!$U$30)+IF(Data!$Z80&lt;&gt;"",Scoring!$U$31)+IF(Data!$AA80&lt;&gt;"",Scoring!$U$32),"")</f>
        <v/>
      </c>
      <c r="BK80" s="106" t="str">
        <f>IF(BJ80&lt;&gt;"",LOOKUP(BJ80,Likelihoods!$A$7:$A$107,Likelihoods!S$7:S$107),"")</f>
        <v/>
      </c>
      <c r="BL80" s="8"/>
      <c r="BM80" s="8"/>
      <c r="BN80" s="8"/>
      <c r="BO80" s="8"/>
      <c r="BP80" s="8"/>
      <c r="BQ80" s="8"/>
      <c r="BR80" s="8"/>
      <c r="BS80" s="8"/>
      <c r="BT80" s="8"/>
      <c r="BU80" s="8"/>
      <c r="BV80" s="8"/>
      <c r="BW80" s="8"/>
      <c r="BX80" s="8"/>
      <c r="BY80" s="8"/>
    </row>
    <row r="81" spans="1:77" ht="14.25" x14ac:dyDescent="0.2">
      <c r="A81" s="68"/>
      <c r="B81" s="101"/>
      <c r="C81" s="102"/>
      <c r="D81" s="102"/>
      <c r="E81" s="102"/>
      <c r="F81" s="101"/>
      <c r="G81" s="102"/>
      <c r="H81" s="103"/>
      <c r="I81" s="102"/>
      <c r="J81" s="102"/>
      <c r="K81" s="101"/>
      <c r="L81" s="103"/>
      <c r="M81" s="102"/>
      <c r="N81" s="103"/>
      <c r="O81" s="101"/>
      <c r="P81" s="103"/>
      <c r="Q81" s="102"/>
      <c r="R81" s="102"/>
      <c r="S81" s="101"/>
      <c r="T81" s="103"/>
      <c r="U81" s="101"/>
      <c r="V81" s="103"/>
      <c r="W81" s="102"/>
      <c r="X81" s="102"/>
      <c r="Y81" s="102"/>
      <c r="Z81" s="102"/>
      <c r="AA81" s="102"/>
      <c r="AB81" s="104" t="str">
        <f>IF(AND(COUNTBLANK($B81:$E81)=3,COUNTBLANK($F81:$H81)=2,COUNTBLANK($I81:$J81)=1,COUNTBLANK($K81:$L81)=1,COUNTBLANK($M81:$N81)=1,COUNTBLANK($O81:$P81)=1,COUNTBLANK($Q81:$R81)=1,COUNTBLANK($S81:$T81)=1,COUNTBLANK($U81:$V81)=1,COUNTBLANK($W81:$AA81)=4),IF(Data!$B81&lt;&gt;"",Scoring!$D$7)+IF(Data!$C81&lt;&gt;"",Scoring!$D$8)+IF(Data!$D81&lt;&gt;"",Scoring!$D$9)+IF(Data!$E81&lt;&gt;"",Scoring!$D$10)+IF(Data!$F81&lt;&gt;"",Scoring!$D$11)+IF(Data!$G81&lt;&gt;"",Scoring!$D$12)+IF(Data!$H81&lt;&gt;"",Scoring!$D$13)+IF(Data!$I81&lt;&gt;"",Scoring!$D$14)+IF(Data!$J81&lt;&gt;"",Scoring!$D$15)+IF(Data!$K81&lt;&gt;"",Scoring!$D$16)+IF(Data!$L81&lt;&gt;"",Scoring!$D$17)+IF(Data!$M81&lt;&gt;"",Scoring!$D$18)+IF(Data!$N81&lt;&gt;"",Scoring!$D$19)+IF(Data!$O81&lt;&gt;"",Scoring!$D$20)+IF(Data!$P81&lt;&gt;"",Scoring!$D$21)+IF(Data!$Q81&lt;&gt;"",Scoring!$D$22)+IF(Data!$R81&lt;&gt;"",Scoring!$D$23)+IF(Data!$S81&lt;&gt;"",Scoring!$D$24)+IF(Data!T81&lt;&gt;"",Scoring!$D$25)+IF(Data!$U81&lt;&gt;"",Scoring!$D$26)+IF(Data!$V81&lt;&gt;"",Scoring!$D$27)+IF(Data!$W81&lt;&gt;"",Scoring!$D$28)+IF(Data!$X81&lt;&gt;"",Scoring!$D$29)+IF(Data!$Y81&lt;&gt;"",Scoring!$D$30)+IF(Data!$Z81&lt;&gt;"",Scoring!$D$31)+IF(Data!$AA81&lt;&gt;"",Scoring!$D$32),"")</f>
        <v/>
      </c>
      <c r="AC81" s="105" t="str">
        <f>IF(AB81&lt;&gt;"",LOOKUP(AB81,Likelihoods!$A$7:$A$107,Likelihoods!B$7:B$107),"")</f>
        <v/>
      </c>
      <c r="AD81" s="264" t="str">
        <f>IF(AND(COUNTBLANK($B81:$E81)=3,COUNTBLANK($F81:$H81)=2,COUNTBLANK($I81:$J81)=1,COUNTBLANK($K81:$L81)=1,COUNTBLANK($M81:$N81)=1,COUNTBLANK($O81:$P81)=1,COUNTBLANK($Q81:$R81)=1,COUNTBLANK($S81:$T81)=1,COUNTBLANK($U81:$V81)=1,COUNTBLANK($W81:$AA81)=4),IF(Data!$B81&lt;&gt;"",Scoring!$E$7)+IF(Data!$C81&lt;&gt;"",Scoring!$E$8)+IF(Data!$D81&lt;&gt;"",Scoring!$E$9)+IF(Data!$E81&lt;&gt;"",Scoring!$E$10)+IF(Data!$F81&lt;&gt;"",Scoring!$E$11)+IF(Data!$G81&lt;&gt;"",Scoring!$E$12)+IF(Data!$H81&lt;&gt;"",Scoring!$E$13)+IF(Data!$I81&lt;&gt;"",Scoring!$E$14)+IF(Data!$J81&lt;&gt;"",Scoring!$E$15)+IF(Data!$K81&lt;&gt;"",Scoring!$E$16)+IF(Data!$L81&lt;&gt;"",Scoring!$E$17)+IF(Data!$M81&lt;&gt;"",Scoring!$E$18)+IF(Data!$N81&lt;&gt;"",Scoring!$E$19)+IF(Data!$O81&lt;&gt;"",Scoring!$E$20)+IF(Data!$P81&lt;&gt;"",Scoring!$E$21)+IF(Data!$Q81&lt;&gt;"",Scoring!$E$22)+IF(Data!$R81&lt;&gt;"",Scoring!$E$23)+IF(Data!$S81&lt;&gt;"",Scoring!$E$24)+IF(Data!V81&lt;&gt;"",Scoring!$E$25)+IF(Data!$U81&lt;&gt;"",Scoring!$E$26)+IF(Data!$V81&lt;&gt;"",Scoring!$E$27)+IF(Data!$W81&lt;&gt;"",Scoring!$E$28)+IF(Data!$X81&lt;&gt;"",Scoring!$E$29)+IF(Data!$Y81&lt;&gt;"",Scoring!$E$30)+IF(Data!$Z81&lt;&gt;"",Scoring!$E$31)+IF(Data!$AA81&lt;&gt;"",Scoring!$E$32),"")</f>
        <v/>
      </c>
      <c r="AE81" s="107" t="str">
        <f>IF(AD81&lt;&gt;"",LOOKUP(AD81,Likelihoods!$A$7:$A$107,Likelihoods!C$7:C$107),"")</f>
        <v/>
      </c>
      <c r="AF81" s="108" t="str">
        <f>IF(AND(COUNTBLANK($B81:$E81)=3,COUNTBLANK($F81:$H81)=2,COUNTBLANK($I81:$J81)=1,COUNTBLANK($K81:$L81)=1,COUNTBLANK($M81:$N81)=1,COUNTBLANK($O81:$P81)=1,COUNTBLANK($Q81:$R81)=1,COUNTBLANK($S81:$T81)=1,COUNTBLANK($U81:$V81)=1,COUNTBLANK($W81:$AA81)=4),IF(Data!$B81&lt;&gt;"",Scoring!$F$7)+IF(Data!$C81&lt;&gt;"",Scoring!$F$8)+IF(Data!$D81&lt;&gt;"",Scoring!$F$9)+IF(Data!$E81&lt;&gt;"",Scoring!$F$10)+IF(Data!$F81&lt;&gt;"",Scoring!$F$11)+IF(Data!$G81&lt;&gt;"",Scoring!$F$12)+IF(Data!$H81&lt;&gt;"",Scoring!$F$13)+IF(Data!$I81&lt;&gt;"",Scoring!$F$14)+IF(Data!$J81&lt;&gt;"",Scoring!$F$15)+IF(Data!$K81&lt;&gt;"",Scoring!$F$16)+IF(Data!$L81&lt;&gt;"",Scoring!$F$17)+IF(Data!$M81&lt;&gt;"",Scoring!$F$18)+IF(Data!$N81&lt;&gt;"",Scoring!$F$19)+IF(Data!$O81&lt;&gt;"",Scoring!$F$20)+IF(Data!$P81&lt;&gt;"",Scoring!$F$21)+IF(Data!$Q81&lt;&gt;"",Scoring!$F$22)+IF(Data!$R81&lt;&gt;"",Scoring!$F$23)+IF(Data!$S81&lt;&gt;"",Scoring!$F$24)+IF(Data!T81&lt;&gt;"",Scoring!$F$25)+IF(Data!$U81&lt;&gt;"",Scoring!$F$26)+IF(Data!$V81&lt;&gt;"",Scoring!$F$27)+IF(Data!$W81&lt;&gt;"",Scoring!$F$28)+IF(Data!$X81&lt;&gt;"",Scoring!$F$29)+IF(Data!$Y81&lt;&gt;"",Scoring!$F$30)+IF(Data!$Z81&lt;&gt;"",Scoring!$F$31)+IF(Data!$AA81&lt;&gt;"",Scoring!$F$32),"")</f>
        <v/>
      </c>
      <c r="AG81" s="105" t="str">
        <f>IF(AF81&lt;&gt;"",LOOKUP(AF81,Likelihoods!$A$7:$A$107,Likelihoods!D$7:D$107),"")</f>
        <v/>
      </c>
      <c r="AH81" s="108" t="str">
        <f>IF(AND(COUNTBLANK($B81:$E81)=3,COUNTBLANK($F81:$H81)=2,COUNTBLANK($I81:$J81)=1,COUNTBLANK($K81:$L81)=1,COUNTBLANK($M81:$N81)=1,COUNTBLANK($O81:$P81)=1,COUNTBLANK($Q81:$R81)=1,COUNTBLANK($S81:$T81)=1,COUNTBLANK($U81:$V81)=1,COUNTBLANK($W81:$AA81)=4),IF(Data!$B81&lt;&gt;"",Scoring!$G$7)+IF(Data!$C81&lt;&gt;"",Scoring!$G$8)+IF(Data!$D81&lt;&gt;"",Scoring!$G$9)+IF(Data!$E81&lt;&gt;"",Scoring!$G$10)+IF(Data!$F81&lt;&gt;"",Scoring!$G$11)+IF(Data!$G81&lt;&gt;"",Scoring!$G$12)+IF(Data!$H81&lt;&gt;"",Scoring!$G$13)+IF(Data!$I81&lt;&gt;"",Scoring!$G$14)+IF(Data!$J81&lt;&gt;"",Scoring!$G$15)+IF(Data!$K81&lt;&gt;"",Scoring!$G$16)+IF(Data!$L81&lt;&gt;"",Scoring!$G$17)+IF(Data!$M81&lt;&gt;"",Scoring!$G$18)+IF(Data!$N81&lt;&gt;"",Scoring!$G$19)+IF(Data!$O81&lt;&gt;"",Scoring!$G$20)+IF(Data!$P81&lt;&gt;"",Scoring!$G$21)+IF(Data!$Q81&lt;&gt;"",Scoring!$G$22)+IF(Data!$R81&lt;&gt;"",Scoring!$G$23)+IF(Data!$S81&lt;&gt;"",Scoring!$G$24)+IF(Data!T81&lt;&gt;"",Scoring!$G$25)+IF(Data!$U81&lt;&gt;"",Scoring!$G$26)+IF(Data!$V81&lt;&gt;"",Scoring!$G$27)+IF(Data!$W81&lt;&gt;"",Scoring!$G$28)+IF(Data!$X81&lt;&gt;"",Scoring!$G$29)+IF(Data!$Y81&lt;&gt;"",Scoring!$G$30)+IF(Data!$Z81&lt;&gt;"",Scoring!$G$31)+IF(Data!$AA81&lt;&gt;"",Scoring!$G$32),"")</f>
        <v/>
      </c>
      <c r="AI81" s="106" t="str">
        <f>IF(AH81&lt;&gt;"",LOOKUP(AH81,Likelihoods!$A$7:$A$107,Likelihoods!E$7:E$107),"")</f>
        <v/>
      </c>
      <c r="AJ81" s="104" t="str">
        <f>IF(AND(COUNTBLANK($B81:$E81)=3,COUNTBLANK($F81:$H81)=2,COUNTBLANK($I81:$J81)=1,COUNTBLANK($K81:$L81)=1,COUNTBLANK($M81:$N81)=1,COUNTBLANK($O81:$P81)=1,COUNTBLANK($Q81:$R81)=1,COUNTBLANK($S81:$T81)=1,COUNTBLANK($U81:$V81)=1,COUNTBLANK($W81:$AA81)=4),IF(Data!$B81&lt;&gt;"",Scoring!$H$7)+IF(Data!$C81&lt;&gt;"",Scoring!$H$8)+IF(Data!$D81&lt;&gt;"",Scoring!$H$9)+IF(Data!$E81&lt;&gt;"",Scoring!$H$10)+IF(Data!$F81&lt;&gt;"",Scoring!$H$11)+IF(Data!$G81&lt;&gt;"",Scoring!$H$12)+IF(Data!$H81&lt;&gt;"",Scoring!$H$13)+IF(Data!$I81&lt;&gt;"",Scoring!$H$14)+IF(Data!$J81&lt;&gt;"",Scoring!$H$15)+IF(Data!$K81&lt;&gt;"",Scoring!$H$16)+IF(Data!$L81&lt;&gt;"",Scoring!$H$17)+IF(Data!$M81&lt;&gt;"",Scoring!$H$18)+IF(Data!$N81&lt;&gt;"",Scoring!$H$19)+IF(Data!$O81&lt;&gt;"",Scoring!$H$20)+IF(Data!$P81&lt;&gt;"",Scoring!$H$21)+IF(Data!$Q81&lt;&gt;"",Scoring!$H$22)+IF(Data!$R81&lt;&gt;"",Scoring!$H$23)+IF(Data!$S81&lt;&gt;"",Scoring!$H$24)+IF(Data!T81&lt;&gt;"",Scoring!$H$25)+IF(Data!$U81&lt;&gt;"",Scoring!$H$26)+IF(Data!$V81&lt;&gt;"",Scoring!$H$27)+IF(Data!$W81&lt;&gt;"",Scoring!$H$28)+IF(Data!$X81&lt;&gt;"",Scoring!$H$29)+IF(Data!$Y81&lt;&gt;"",Scoring!$H$30)+IF(Data!$Z81&lt;&gt;"",Scoring!$H$31)+IF(Data!$AA81&lt;&gt;"",Scoring!$H$32),"")</f>
        <v/>
      </c>
      <c r="AK81" s="105" t="str">
        <f>IF(AJ81&lt;&gt;"",LOOKUP(AJ81,Likelihoods!$A$7:$A$107,Likelihoods!F$7:F$107),"")</f>
        <v/>
      </c>
      <c r="AL81" s="102" t="str">
        <f>IF(AND(COUNTBLANK($B81:$E81)=3,COUNTBLANK($F81:$H81)=2,COUNTBLANK($I81:$J81)=1,COUNTBLANK($K81:$L81)=1,COUNTBLANK($M81:$N81)=1,COUNTBLANK($O81:$P81)=1,COUNTBLANK($Q81:$R81)=1,COUNTBLANK($S81:$T81)=1,COUNTBLANK($U81:$V81)=1,COUNTBLANK($W81:$AA81)=4),IF(Data!$B81&lt;&gt;"",Scoring!$I$7)+IF(Data!$C81&lt;&gt;"",Scoring!$I$8)+IF(Data!$D81&lt;&gt;"",Scoring!$I$9)+IF(Data!$E81&lt;&gt;"",Scoring!$I$10)+IF(Data!$F81&lt;&gt;"",Scoring!$I$11)+IF(Data!$G81&lt;&gt;"",Scoring!$I$12)+IF(Data!$H81&lt;&gt;"",Scoring!$I$13)+IF(Data!$I81&lt;&gt;"",Scoring!$I$14)+IF(Data!$J81&lt;&gt;"",Scoring!$I$15)+IF(Data!$K81&lt;&gt;"",Scoring!$I$16)+IF(Data!$L81&lt;&gt;"",Scoring!$I$17)+IF(Data!$M81&lt;&gt;"",Scoring!$I$18)+IF(Data!$N81&lt;&gt;"",Scoring!$I$19)+IF(Data!$O81&lt;&gt;"",Scoring!$I$20)+IF(Data!$P81&lt;&gt;"",Scoring!$I$21)+IF(Data!$Q81&lt;&gt;"",Scoring!$I$22)+IF(Data!$R81&lt;&gt;"",Scoring!$I$23)+IF(Data!$S81&lt;&gt;"",Scoring!$I$24)+IF(Data!T81&lt;&gt;"",Scoring!$I$25)+IF(Data!$U81&lt;&gt;"",Scoring!$I$26)+IF(Data!$V81&lt;&gt;"",Scoring!$I$27)+IF(Data!$W81&lt;&gt;"",Scoring!$I$28)+IF(Data!$X81&lt;&gt;"",Scoring!$I$29)+IF(Data!$Y81&lt;&gt;"",Scoring!$I$30)+IF(Data!$Z81&lt;&gt;"",Scoring!$I$31)+IF(Data!$AA81&lt;&gt;"",Scoring!$I$32),"")</f>
        <v/>
      </c>
      <c r="AM81" s="107" t="str">
        <f>IF(AL81&lt;&gt;"",LOOKUP(AL81,Likelihoods!$A$7:$A$107,Likelihoods!G$7:G$107),"")</f>
        <v/>
      </c>
      <c r="AN81" s="281" t="str">
        <f>IF(AND(COUNTBLANK($B81:$E81)=3,COUNTBLANK($F81:$H81)=2,COUNTBLANK($I81:$J81)=1,COUNTBLANK($K81:$L81)=1,COUNTBLANK($M81:$N81)=1,COUNTBLANK($O81:$P81)=1,COUNTBLANK($Q81:$R81)=1,COUNTBLANK($S81:$T81)=1,COUNTBLANK($U81:$V81)=1,COUNTBLANK($W81:$AA81)=4),IF(Data!$B81&lt;&gt;"",Scoring!$J$7)+IF(Data!$C81&lt;&gt;"",Scoring!$J$8)+IF(Data!$D81&lt;&gt;"",Scoring!$J$9)+IF(Data!$E81&lt;&gt;"",Scoring!$J$10)+IF(Data!$F81&lt;&gt;"",Scoring!$J$11)+IF(Data!$G81&lt;&gt;"",Scoring!$J$12)+IF(Data!$H81&lt;&gt;"",Scoring!$J$13)+IF(Data!$I81&lt;&gt;"",Scoring!$J$14)+IF(Data!$J81&lt;&gt;"",Scoring!$J$15)+IF(Data!$K81&lt;&gt;"",Scoring!$J$16)+IF(Data!$L81&lt;&gt;"",Scoring!$J$17)+IF(Data!$M81&lt;&gt;"",Scoring!$J$18)+IF(Data!$N81&lt;&gt;"",Scoring!$J$19)+IF(Data!$O81&lt;&gt;"",Scoring!$J$20)+IF(Data!$P81&lt;&gt;"",Scoring!$J$21)+IF(Data!$Q81&lt;&gt;"",Scoring!$J$22)+IF(Data!$R81&lt;&gt;"",Scoring!$J$23)+IF(Data!$S81&lt;&gt;"",Scoring!$J$24)+IF(Data!AF81&lt;&gt;"",Scoring!$J$25)+IF(Data!$U81&lt;&gt;"",Scoring!$J$26)+IF(Data!$V81&lt;&gt;"",Scoring!$J$27)+IF(Data!$W81&lt;&gt;"",Scoring!$J$28)+IF(Data!$X81&lt;&gt;"",Scoring!$J$29)+IF(Data!$Y81&lt;&gt;"",Scoring!$J$30)+IF(Data!$Z81&lt;&gt;"",Scoring!$J$31)+IF(Data!$AA81&lt;&gt;"",Scoring!$J$32),"")</f>
        <v/>
      </c>
      <c r="AO81" s="276" t="str">
        <f>IF(AN81&lt;&gt;"",LOOKUP(AN81,Likelihoods!$A$7:$A$107,Likelihoods!H$7:H$107),"")</f>
        <v/>
      </c>
      <c r="AP81" s="264" t="str">
        <f>IF(AND(COUNTBLANK($B81:$E81)=3,COUNTBLANK($F81:$H81)=2,COUNTBLANK($I81:$J81)=1,COUNTBLANK($K81:$L81)=1,COUNTBLANK($M81:$N81)=1,COUNTBLANK($O81:$P81)=1,COUNTBLANK($Q81:$R81)=1,COUNTBLANK($S81:$T81)=1,COUNTBLANK($U81:$V81)=1,COUNTBLANK($W81:$AA81)=4),IF(Data!$B81&lt;&gt;"",Scoring!$K$7)+IF(Data!$C81&lt;&gt;"",Scoring!$K$8)+IF(Data!$D81&lt;&gt;"",Scoring!$K$9)+IF(Data!$E81&lt;&gt;"",Scoring!$K$10)+IF(Data!$F81&lt;&gt;"",Scoring!$K$11)+IF(Data!$G81&lt;&gt;"",Scoring!$K$12)+IF(Data!$H81&lt;&gt;"",Scoring!$K$13)+IF(Data!$I81&lt;&gt;"",Scoring!$K$14)+IF(Data!$J81&lt;&gt;"",Scoring!$K$15)+IF(Data!$K81&lt;&gt;"",Scoring!$K$16)+IF(Data!$L81&lt;&gt;"",Scoring!$K$17)+IF(Data!$M81&lt;&gt;"",Scoring!$K$18)+IF(Data!$N81&lt;&gt;"",Scoring!$K$19)+IF(Data!$O81&lt;&gt;"",Scoring!$K$20)+IF(Data!$P81&lt;&gt;"",Scoring!$K$21)+IF(Data!$Q81&lt;&gt;"",Scoring!$K$22)+IF(Data!$R81&lt;&gt;"",Scoring!$K$23)+IF(Data!$S81&lt;&gt;"",Scoring!$K$24)+IF(Data!AH81&lt;&gt;"",Scoring!$K$25)+IF(Data!$U81&lt;&gt;"",Scoring!$K$26)+IF(Data!$V81&lt;&gt;"",Scoring!$K$27)+IF(Data!$W81&lt;&gt;"",Scoring!$K$28)+IF(Data!$X81&lt;&gt;"",Scoring!$K$29)+IF(Data!$Y81&lt;&gt;"",Scoring!$K$30)+IF(Data!$Z81&lt;&gt;"",Scoring!$K$31)+IF(Data!$AA81&lt;&gt;"",Scoring!$K$32),"")</f>
        <v/>
      </c>
      <c r="AQ81" s="107" t="str">
        <f>IF(AP81&lt;&gt;"",LOOKUP(AP81,Likelihoods!$A$7:$A$107,Likelihoods!I$7:I$107),"")</f>
        <v/>
      </c>
      <c r="AR81" s="281" t="str">
        <f>IF(AND(COUNTBLANK($B81:$E81)=3,COUNTBLANK($F81:$H81)=2,COUNTBLANK($I81:$J81)=1,COUNTBLANK($K81:$L81)=1,COUNTBLANK($M81:$N81)=1,COUNTBLANK($O81:$P81)=1,COUNTBLANK($Q81:$R81)=1,COUNTBLANK($S81:$T81)=1,COUNTBLANK($U81:$V81)=1,COUNTBLANK($W81:$AA81)=4),IF(Data!$B81&lt;&gt;"",Scoring!$L$7)+IF(Data!$C81&lt;&gt;"",Scoring!$L$8)+IF(Data!$D81&lt;&gt;"",Scoring!$L$9)+IF(Data!$E81&lt;&gt;"",Scoring!$L$10)+IF(Data!$F81&lt;&gt;"",Scoring!$L$11)+IF(Data!$G81&lt;&gt;"",Scoring!$L$12)+IF(Data!$H81&lt;&gt;"",Scoring!$L$13)+IF(Data!$I81&lt;&gt;"",Scoring!$L$14)+IF(Data!$J81&lt;&gt;"",Scoring!$L$15)+IF(Data!$K81&lt;&gt;"",Scoring!$L$16)+IF(Data!$L81&lt;&gt;"",Scoring!$L$17)+IF(Data!$M81&lt;&gt;"",Scoring!$L$18)+IF(Data!$N81&lt;&gt;"",Scoring!$L$19)+IF(Data!$O81&lt;&gt;"",Scoring!$L$20)+IF(Data!$P81&lt;&gt;"",Scoring!$L$21)+IF(Data!$Q81&lt;&gt;"",Scoring!$L$22)+IF(Data!$R81&lt;&gt;"",Scoring!$L$23)+IF(Data!$S81&lt;&gt;"",Scoring!$L$24)+IF(Data!AJ81&lt;&gt;"",Scoring!$L$25)+IF(Data!$U81&lt;&gt;"",Scoring!$L$26)+IF(Data!$V81&lt;&gt;"",Scoring!$L$27)+IF(Data!$W81&lt;&gt;"",Scoring!$L$28)+IF(Data!$X81&lt;&gt;"",Scoring!$L$29)+IF(Data!$Y81&lt;&gt;"",Scoring!$L$30)+IF(Data!$Z81&lt;&gt;"",Scoring!$L$31)+IF(Data!$AA81&lt;&gt;"",Scoring!$L$32),"")</f>
        <v/>
      </c>
      <c r="AS81" s="105" t="str">
        <f>IF(AR81&lt;&gt;"",LOOKUP(AR81,Likelihoods!$A$7:$A$107,Likelihoods!J$7:J$107),"")</f>
        <v/>
      </c>
      <c r="AT81" s="108" t="str">
        <f>IF(AND(COUNTBLANK($B81:$E81)=3,COUNTBLANK($F81:$H81)=2,COUNTBLANK($I81:$J81)=1,COUNTBLANK($K81:$L81)=1,COUNTBLANK($M81:$N81)=1,COUNTBLANK($O81:$P81)=1,COUNTBLANK($Q81:$R81)=1,COUNTBLANK($S81:$T81)=1,COUNTBLANK($U81:$V81)=1,COUNTBLANK($W81:$AA81)=4),IF(Data!$B81&lt;&gt;"",Scoring!$M$7)+IF(Data!$C81&lt;&gt;"",Scoring!$M$8)+IF(Data!$D81&lt;&gt;"",Scoring!$M$9)+IF(Data!$E81&lt;&gt;"",Scoring!$M$10)+IF(Data!$F81&lt;&gt;"",Scoring!$M$11)+IF(Data!$G81&lt;&gt;"",Scoring!$M$12)+IF(Data!$H81&lt;&gt;"",Scoring!$M$13)+IF(Data!$I81&lt;&gt;"",Scoring!$M$14)+IF(Data!$J81&lt;&gt;"",Scoring!$M$15)+IF(Data!$K81&lt;&gt;"",Scoring!$M$16)+IF(Data!$L81&lt;&gt;"",Scoring!$M$17)+IF(Data!$M81&lt;&gt;"",Scoring!$M$18)+IF(Data!$N81&lt;&gt;"",Scoring!$M$19)+IF(Data!$O81&lt;&gt;"",Scoring!$M$20)+IF(Data!$P81&lt;&gt;"",Scoring!$M$21)+IF(Data!$Q81&lt;&gt;"",Scoring!$M$22)+IF(Data!$R81&lt;&gt;"",Scoring!$M$23)+IF(Data!$S81&lt;&gt;"",Scoring!$M$24)+IF(Data!T81&lt;&gt;"",Scoring!$M$25)+IF(Data!$U81&lt;&gt;"",Scoring!$M$26)+IF(Data!$V81&lt;&gt;"",Scoring!$M$27)+IF(Data!$W81&lt;&gt;"",Scoring!$M$28)+IF(Data!$X81&lt;&gt;"",Scoring!$M$29)+IF(Data!$Y81&lt;&gt;"",Scoring!$M$30)+IF(Data!$Z81&lt;&gt;"",Scoring!$M$31)+IF(Data!$AA81&lt;&gt;"",Scoring!$M$32),"")</f>
        <v/>
      </c>
      <c r="AU81" s="105" t="str">
        <f>IF(AT81&lt;&gt;"",LOOKUP(AT81,Likelihoods!$A$7:$A$107,Likelihoods!K$7:K$107),"")</f>
        <v/>
      </c>
      <c r="AV81" s="108" t="str">
        <f>IF(AND(COUNTBLANK($B81:$E81)=3,COUNTBLANK($F81:$H81)=2,COUNTBLANK($I81:$J81)=1,COUNTBLANK($K81:$L81)=1,COUNTBLANK($M81:$N81)=1,COUNTBLANK($O81:$P81)=1,COUNTBLANK($Q81:$R81)=1,COUNTBLANK($S81:$T81)=1,COUNTBLANK($U81:$V81)=1,COUNTBLANK($W81:$AA81)=4),IF(Data!$B81&lt;&gt;"",Scoring!$N$7)+IF(Data!$C81&lt;&gt;"",Scoring!$N$8)+IF(Data!$D81&lt;&gt;"",Scoring!$N$9)+IF(Data!$E81&lt;&gt;"",Scoring!$N$10)+IF(Data!$F81&lt;&gt;"",Scoring!$N$11)+IF(Data!$G81&lt;&gt;"",Scoring!$N$12)+IF(Data!$H81&lt;&gt;"",Scoring!$N$13)+IF(Data!$I81&lt;&gt;"",Scoring!$N$14)+IF(Data!$J81&lt;&gt;"",Scoring!$N$15)+IF(Data!$K81&lt;&gt;"",Scoring!$N$16)+IF(Data!$L81&lt;&gt;"",Scoring!$N$17)+IF(Data!$M81&lt;&gt;"",Scoring!$N$18)+IF(Data!$N81&lt;&gt;"",Scoring!$N$19)+IF(Data!$O81&lt;&gt;"",Scoring!$N$20)+IF(Data!$P81&lt;&gt;"",Scoring!$N$21)+IF(Data!$Q81&lt;&gt;"",Scoring!$N$22)+IF(Data!$R81&lt;&gt;"",Scoring!$N$23)+IF(Data!$S81&lt;&gt;"",Scoring!$N$24)+IF(Data!T81&lt;&gt;"",Scoring!$N$25)+IF(Data!$U81&lt;&gt;"",Scoring!$N$26)+IF(Data!$V81&lt;&gt;"",Scoring!$N$27)+IF(Data!$W81&lt;&gt;"",Scoring!$N$28)+IF(Data!$X81&lt;&gt;"",Scoring!$N$29)+IF(Data!$Y81&lt;&gt;"",Scoring!$N$30)+IF(Data!$Z81&lt;&gt;"",Scoring!$N$31)+IF(Data!$AA81&lt;&gt;"",Scoring!$N$32),"")</f>
        <v/>
      </c>
      <c r="AW81" s="106" t="str">
        <f>IF(AV81&lt;&gt;"",LOOKUP(AV81,Likelihoods!$A$7:$A$107,Likelihoods!L$7:L$107),"")</f>
        <v/>
      </c>
      <c r="AX81" s="104" t="str">
        <f>IF(AND(COUNTBLANK($B81:$E81)=3,COUNTBLANK($F81:$H81)=2,COUNTBLANK($I81:$J81)=1,COUNTBLANK($K81:$L81)=1,COUNTBLANK($M81:$N81)=1,COUNTBLANK($O81:$P81)=1,COUNTBLANK($Q81:$R81)=1,COUNTBLANK($S81:$T81)=1,COUNTBLANK($U81:$V81)=1,COUNTBLANK($W81:$AA81)=4),IF(Data!$B81&lt;&gt;"",Scoring!$O$7)+IF(Data!$C81&lt;&gt;"",Scoring!$O$8)+IF(Data!$D81&lt;&gt;"",Scoring!$O$9)+IF(Data!$E81&lt;&gt;"",Scoring!$O$10)+IF(Data!$F81&lt;&gt;"",Scoring!$O$11)+IF(Data!$G81&lt;&gt;"",Scoring!$O$12)+IF(Data!$H81&lt;&gt;"",Scoring!$O$13)+IF(Data!$I81&lt;&gt;"",Scoring!$O$14)+IF(Data!$J81&lt;&gt;"",Scoring!$O$15)+IF(Data!$K81&lt;&gt;"",Scoring!$O$16)+IF(Data!$L81&lt;&gt;"",Scoring!$O$17)+IF(Data!$M81&lt;&gt;"",Scoring!$O$18)+IF(Data!$N81&lt;&gt;"",Scoring!$O$19)+IF(Data!$O81&lt;&gt;"",Scoring!$O$20)+IF(Data!$P81&lt;&gt;"",Scoring!$O$21)+IF(Data!$Q81&lt;&gt;"",Scoring!$O$22)+IF(Data!$R81&lt;&gt;"",Scoring!$O$23)+IF(Data!$S81&lt;&gt;"",Scoring!$O$24)+IF(Data!T81&lt;&gt;"",Scoring!$O$25)+IF(Data!$U81&lt;&gt;"",Scoring!$O$26)+IF(Data!$V81&lt;&gt;"",Scoring!$O$27)+IF(Data!$W81&lt;&gt;"",Scoring!$O$28)+IF(Data!$X81&lt;&gt;"",Scoring!$O$29)+IF(Data!$Y81&lt;&gt;"",Scoring!$O$30)+IF(Data!$Z81&lt;&gt;"",Scoring!$O$31)+IF(Data!$AA81&lt;&gt;"",Scoring!$O$32),"")</f>
        <v/>
      </c>
      <c r="AY81" s="107" t="str">
        <f>IF(AX81&lt;&gt;"",LOOKUP(AX81,Likelihoods!$A$7:$A$107,Likelihoods!M$7:M$107),"")</f>
        <v/>
      </c>
      <c r="AZ81" s="108" t="str">
        <f>IF(AND(COUNTBLANK($B81:$E81)=3,COUNTBLANK($F81:$H81)=2,COUNTBLANK($I81:$J81)=1,COUNTBLANK($K81:$L81)=1,COUNTBLANK($M81:$N81)=1,COUNTBLANK($O81:$P81)=1,COUNTBLANK($Q81:$R81)=1,COUNTBLANK($S81:$T81)=1,COUNTBLANK($U81:$V81)=1,COUNTBLANK($W81:$AA81)=4),IF(Data!$B81&lt;&gt;"",Scoring!$P$7)+IF(Data!$C81&lt;&gt;"",Scoring!$P$8)+IF(Data!$D81&lt;&gt;"",Scoring!$P$9)+IF(Data!$E81&lt;&gt;"",Scoring!$P$10)+IF(Data!$F81&lt;&gt;"",Scoring!$P$11)+IF(Data!$G81&lt;&gt;"",Scoring!$P$12)+IF(Data!$H81&lt;&gt;"",Scoring!$P$13)+IF(Data!$I81&lt;&gt;"",Scoring!$P$14)+IF(Data!$J81&lt;&gt;"",Scoring!$P$15)+IF(Data!$K81&lt;&gt;"",Scoring!$P$16)+IF(Data!$L81&lt;&gt;"",Scoring!$P$17)+IF(Data!$M81&lt;&gt;"",Scoring!$P$18)+IF(Data!$N81&lt;&gt;"",Scoring!$P$19)+IF(Data!$O81&lt;&gt;"",Scoring!$P$20)+IF(Data!$P81&lt;&gt;"",Scoring!$P$21)+IF(Data!$Q81&lt;&gt;"",Scoring!$P$22)+IF(Data!$R81&lt;&gt;"",Scoring!$P$23)+IF(Data!$S81&lt;&gt;"",Scoring!$P$24)+IF(Data!T81&lt;&gt;"",Scoring!$P$25)+IF(Data!$U81&lt;&gt;"",Scoring!$P$26)+IF(Data!$V81&lt;&gt;"",Scoring!$P$27)+IF(Data!$W81&lt;&gt;"",Scoring!$P$28)+IF(Data!$X81&lt;&gt;"",Scoring!$P$29)+IF(Data!$Y81&lt;&gt;"",Scoring!$P$30)+IF(Data!$Z81&lt;&gt;"",Scoring!$P$31)+IF(Data!$AA81&lt;&gt;"",Scoring!$P$32),"")</f>
        <v/>
      </c>
      <c r="BA81" s="105" t="str">
        <f>IF(AZ81&lt;&gt;"",LOOKUP(AZ81,Likelihoods!$A$7:$A$107,Likelihoods!N$7:N$107),"")</f>
        <v/>
      </c>
      <c r="BB81" s="102" t="str">
        <f>IF(AND(COUNTBLANK($B81:$E81)=3,COUNTBLANK($F81:$H81)=2,COUNTBLANK($I81:$J81)=1,COUNTBLANK($K81:$L81)=1,COUNTBLANK($M81:$N81)=1,COUNTBLANK($O81:$P81)=1,COUNTBLANK($Q81:$R81)=1,COUNTBLANK($S81:$T81)=1,COUNTBLANK($U81:$V81)=1,COUNTBLANK($W81:$AA81)=4),IF(Data!$B81&lt;&gt;"",Scoring!$Q$7)+IF(Data!$C81&lt;&gt;"",Scoring!$Q$8)+IF(Data!$D81&lt;&gt;"",Scoring!$Q$9)+IF(Data!$E81&lt;&gt;"",Scoring!$Q$10)+IF(Data!$F81&lt;&gt;"",Scoring!$Q$11)+IF(Data!$G81&lt;&gt;"",Scoring!$Q$12)+IF(Data!$H81&lt;&gt;"",Scoring!$Q$13)+IF(Data!$I81&lt;&gt;"",Scoring!$Q$14)+IF(Data!$J81&lt;&gt;"",Scoring!$Q$15)+IF(Data!$K81&lt;&gt;"",Scoring!$Q$16)+IF(Data!$L81&lt;&gt;"",Scoring!$Q$17)+IF(Data!$M81&lt;&gt;"",Scoring!$Q$18)+IF(Data!$N81&lt;&gt;"",Scoring!$Q$19)+IF(Data!$O81&lt;&gt;"",Scoring!$Q$20)+IF(Data!$P81&lt;&gt;"",Scoring!$Q$21)+IF(Data!$Q81&lt;&gt;"",Scoring!$Q$22)+IF(Data!$R81&lt;&gt;"",Scoring!$Q$23)+IF(Data!$S81&lt;&gt;"",Scoring!$Q$24)+IF(Data!T81&lt;&gt;"",Scoring!$Q$25)+IF(Data!$U81&lt;&gt;"",Scoring!$Q$26)+IF(Data!$V81&lt;&gt;"",Scoring!$Q$27)+IF(Data!$W81&lt;&gt;"",Scoring!$Q$28)+IF(Data!$X81&lt;&gt;"",Scoring!$Q$29)+IF(Data!$Y81&lt;&gt;"",Scoring!$Q$30)+IF(Data!$Z81&lt;&gt;"",Scoring!$Q$31)+IF(Data!$AA81&lt;&gt;"",Scoring!$Q$32),"")</f>
        <v/>
      </c>
      <c r="BC81" s="107" t="str">
        <f>IF(BB81&lt;&gt;"",LOOKUP(BB81,Likelihoods!$A$7:$A$107,Likelihoods!O$7:O$107),"")</f>
        <v/>
      </c>
      <c r="BD81" s="104" t="str">
        <f>IF(AND(COUNTBLANK($B81:$E81)=3,COUNTBLANK($F81:$H81)=2,COUNTBLANK($I81:$J81)=1,COUNTBLANK($K81:$L81)=1,COUNTBLANK($M81:$N81)=1,COUNTBLANK($O81:$P81)=1,COUNTBLANK($Q81:$R81)=1,COUNTBLANK($S81:$T81)=1,COUNTBLANK($U81:$V81)=1,COUNTBLANK($W81:$AA81)=4),IF(Data!$B81&lt;&gt;"",Scoring!$R$7)+IF(Data!$C81&lt;&gt;"",Scoring!$R$8)+IF(Data!$D81&lt;&gt;"",Scoring!$R$9)+IF(Data!$E81&lt;&gt;"",Scoring!$R$10)+IF(Data!$F81&lt;&gt;"",Scoring!$R$11)+IF(Data!$G81&lt;&gt;"",Scoring!$R$12)+IF(Data!$H81&lt;&gt;"",Scoring!$R$13)+IF(Data!$I81&lt;&gt;"",Scoring!$R$14)+IF(Data!$J81&lt;&gt;"",Scoring!$R$15)+IF(Data!$K81&lt;&gt;"",Scoring!$R$16)+IF(Data!$L81&lt;&gt;"",Scoring!$R$17)+IF(Data!$M81&lt;&gt;"",Scoring!$R$18)+IF(Data!$N81&lt;&gt;"",Scoring!$R$19)+IF(Data!$O81&lt;&gt;"",Scoring!$R$20)+IF(Data!$P81&lt;&gt;"",Scoring!$R$21)+IF(Data!$Q81&lt;&gt;"",Scoring!$R$22)+IF(Data!$R81&lt;&gt;"",Scoring!$R$23)+IF(Data!$S81&lt;&gt;"",Scoring!$R$24)+IF(Data!T81&lt;&gt;"",Scoring!$R$25)+IF(Data!$U81&lt;&gt;"",Scoring!$R$26)+IF(Data!$V81&lt;&gt;"",Scoring!$R$27)+IF(Data!$W81&lt;&gt;"",Scoring!$R$28)+IF(Data!$X81&lt;&gt;"",Scoring!$R$29)+IF(Data!$Y81&lt;&gt;"",Scoring!$R$30)+IF(Data!$Z81&lt;&gt;"",Scoring!$R$31)+IF(Data!$AA81&lt;&gt;"",Scoring!$R$32),"")</f>
        <v/>
      </c>
      <c r="BE81" s="105" t="str">
        <f>IF(BD81&lt;&gt;"",LOOKUP(BD81,Likelihoods!$A$7:$A$107,Likelihoods!P$7:P$107),"")</f>
        <v/>
      </c>
      <c r="BF81" s="102" t="str">
        <f>IF(AND(COUNTBLANK($B81:$E81)=3,COUNTBLANK($F81:$H81)=2,COUNTBLANK($I81:$J81)=1,COUNTBLANK($K81:$L81)=1,COUNTBLANK($M81:$N81)=1,COUNTBLANK($O81:$P81)=1,COUNTBLANK($Q81:$R81)=1,COUNTBLANK($S81:$T81)=1,COUNTBLANK($U81:$V81)=1,COUNTBLANK($W81:$AA81)=4),IF(Data!$B81&lt;&gt;"",Scoring!$S$7)+IF(Data!$C81&lt;&gt;"",Scoring!$S$8)+IF(Data!$D81&lt;&gt;"",Scoring!$S$9)+IF(Data!$E81&lt;&gt;"",Scoring!$S$10)+IF(Data!$F81&lt;&gt;"",Scoring!$S$11)+IF(Data!$G81&lt;&gt;"",Scoring!$S$12)+IF(Data!$H81&lt;&gt;"",Scoring!$S$13)+IF(Data!$I81&lt;&gt;"",Scoring!$S$14)+IF(Data!$J81&lt;&gt;"",Scoring!$S$15)+IF(Data!$K81&lt;&gt;"",Scoring!$S$16)+IF(Data!$L81&lt;&gt;"",Scoring!$S$17)+IF(Data!$M81&lt;&gt;"",Scoring!$S$18)+IF(Data!$N81&lt;&gt;"",Scoring!$S$19)+IF(Data!$O81&lt;&gt;"",Scoring!$S$20)+IF(Data!$P81&lt;&gt;"",Scoring!$S$21)+IF(Data!$Q81&lt;&gt;"",Scoring!$S$22)+IF(Data!$R81&lt;&gt;"",Scoring!$S$23)+IF(Data!$S81&lt;&gt;"",Scoring!$S$24)+IF(Data!T81&lt;&gt;"",Scoring!$S$25)+IF(Data!$U81&lt;&gt;"",Scoring!$S$26)+IF(Data!$V81&lt;&gt;"",Scoring!$S$27)+IF(Data!$W81&lt;&gt;"",Scoring!$S$28)+IF(Data!$X81&lt;&gt;"",Scoring!$S$29)+IF(Data!$Y81&lt;&gt;"",Scoring!$S$30)+IF(Data!$Z81&lt;&gt;"",Scoring!$S$31)+IF(Data!$AA81&lt;&gt;"",Scoring!$S$32),"")</f>
        <v/>
      </c>
      <c r="BG81" s="107" t="str">
        <f>IF(BF81&lt;&gt;"",LOOKUP(BF81,Likelihoods!$A$7:$A$107,Likelihoods!Q$7:Q$107),"")</f>
        <v/>
      </c>
      <c r="BH81" s="108" t="str">
        <f>IF(AND(COUNTBLANK($B81:$E81)=3,COUNTBLANK($F81:$H81)=2,COUNTBLANK($I81:$J81)=1,COUNTBLANK($K81:$L81)=1,COUNTBLANK($M81:$N81)=1,COUNTBLANK($O81:$P81)=1,COUNTBLANK($Q81:$R81)=1,COUNTBLANK($S81:$T81)=1,COUNTBLANK($U81:$V81)=1,COUNTBLANK($W81:$AA81)=4),IF(Data!$B81&lt;&gt;"",Scoring!$T$7)+IF(Data!$C81&lt;&gt;"",Scoring!$T$8)+IF(Data!$D81&lt;&gt;"",Scoring!$T$9)+IF(Data!$E81&lt;&gt;"",Scoring!$T$10)+IF(Data!$F81&lt;&gt;"",Scoring!$T$11)+IF(Data!$G81&lt;&gt;"",Scoring!$T$12)+IF(Data!$H81&lt;&gt;"",Scoring!$T$13)+IF(Data!$I81&lt;&gt;"",Scoring!$T$14)+IF(Data!$J81&lt;&gt;"",Scoring!$T$15)+IF(Data!$K81&lt;&gt;"",Scoring!$T$16)+IF(Data!$L81&lt;&gt;"",Scoring!$T$17)+IF(Data!$M81&lt;&gt;"",Scoring!$T$18)+IF(Data!$N81&lt;&gt;"",Scoring!$T$19)+IF(Data!$O81&lt;&gt;"",Scoring!$T$20)+IF(Data!$P81&lt;&gt;"",Scoring!$T$21)+IF(Data!$Q81&lt;&gt;"",Scoring!$T$22)+IF(Data!$R81&lt;&gt;"",Scoring!$T$23)+IF(Data!$S81&lt;&gt;"",Scoring!$T$24)+IF(Data!T81&lt;&gt;"",Scoring!$T$25)+IF(Data!$U81&lt;&gt;"",Scoring!$T$26)+IF(Data!$V81&lt;&gt;"",Scoring!$T$27)+IF(Data!$W81&lt;&gt;"",Scoring!$T$28)+IF(Data!$X81&lt;&gt;"",Scoring!$T$29)+IF(Data!$Y81&lt;&gt;"",Scoring!$T$30)+IF(Data!$Z81&lt;&gt;"",Scoring!$T$31)+IF(Data!$AA81&lt;&gt;"",Scoring!$T$32),"")</f>
        <v/>
      </c>
      <c r="BI81" s="105" t="str">
        <f>IF(BH81&lt;&gt;"",LOOKUP(BH81,Likelihoods!$A$7:$A$107,Likelihoods!R$7:R$107),"")</f>
        <v/>
      </c>
      <c r="BJ81" s="108" t="str">
        <f>IF(AND(COUNTBLANK($B81:$E81)=3,COUNTBLANK($F81:$H81)=2,COUNTBLANK($I81:$J81)=1,COUNTBLANK($K81:$L81)=1,COUNTBLANK($M81:$N81)=1,COUNTBLANK($O81:$P81)=1,COUNTBLANK($Q81:$R81)=1,COUNTBLANK($S81:$T81)=1,COUNTBLANK($U81:$V81)=1,COUNTBLANK($W81:$AA81)=4),IF(Data!$B81&lt;&gt;"",Scoring!$U$7)+IF(Data!$C81&lt;&gt;"",Scoring!$U$8)+IF(Data!$D81&lt;&gt;"",Scoring!$U$9)+IF(Data!$E81&lt;&gt;"",Scoring!$U$10)+IF(Data!$F81&lt;&gt;"",Scoring!$U$11)+IF(Data!$G81&lt;&gt;"",Scoring!$U$12)+IF(Data!$H81&lt;&gt;"",Scoring!$U$13)+IF(Data!$I81&lt;&gt;"",Scoring!$U$14)+IF(Data!$J81&lt;&gt;"",Scoring!$U$15)+IF(Data!$K81&lt;&gt;"",Scoring!$U$16)+IF(Data!$L81&lt;&gt;"",Scoring!$U$17)+IF(Data!$M81&lt;&gt;"",Scoring!$U$18)+IF(Data!$N81&lt;&gt;"",Scoring!$U$19)+IF(Data!$O81&lt;&gt;"",Scoring!$U$20)+IF(Data!$P81&lt;&gt;"",Scoring!$U$21)+IF(Data!$Q81&lt;&gt;"",Scoring!$U$22)+IF(Data!$R81&lt;&gt;"",Scoring!$U$23)+IF(Data!$S81&lt;&gt;"",Scoring!$U$24)+IF(Data!T81&lt;&gt;"",Scoring!$U$25)+IF(Data!$U81&lt;&gt;"",Scoring!$U$26)+IF(Data!$V81&lt;&gt;"",Scoring!$U$27)+IF(Data!$W81&lt;&gt;"",Scoring!$U$28)+IF(Data!$X81&lt;&gt;"",Scoring!$U$29)+IF(Data!$Y81&lt;&gt;"",Scoring!$U$30)+IF(Data!$Z81&lt;&gt;"",Scoring!$U$31)+IF(Data!$AA81&lt;&gt;"",Scoring!$U$32),"")</f>
        <v/>
      </c>
      <c r="BK81" s="106" t="str">
        <f>IF(BJ81&lt;&gt;"",LOOKUP(BJ81,Likelihoods!$A$7:$A$107,Likelihoods!S$7:S$107),"")</f>
        <v/>
      </c>
      <c r="BL81" s="8"/>
      <c r="BM81" s="8"/>
      <c r="BN81" s="8"/>
      <c r="BO81" s="8"/>
      <c r="BP81" s="8"/>
      <c r="BQ81" s="8"/>
      <c r="BR81" s="8"/>
      <c r="BS81" s="8"/>
      <c r="BT81" s="8"/>
      <c r="BU81" s="8"/>
      <c r="BV81" s="8"/>
      <c r="BW81" s="8"/>
      <c r="BX81" s="8"/>
      <c r="BY81" s="8"/>
    </row>
    <row r="82" spans="1:77" ht="14.25" x14ac:dyDescent="0.2">
      <c r="A82" s="68"/>
      <c r="B82" s="101"/>
      <c r="C82" s="102"/>
      <c r="D82" s="102"/>
      <c r="E82" s="102"/>
      <c r="F82" s="101"/>
      <c r="G82" s="102"/>
      <c r="H82" s="103"/>
      <c r="I82" s="102"/>
      <c r="J82" s="102"/>
      <c r="K82" s="101"/>
      <c r="L82" s="103"/>
      <c r="M82" s="102"/>
      <c r="N82" s="103"/>
      <c r="O82" s="101"/>
      <c r="P82" s="103"/>
      <c r="Q82" s="102"/>
      <c r="R82" s="102"/>
      <c r="S82" s="101"/>
      <c r="T82" s="103"/>
      <c r="U82" s="101"/>
      <c r="V82" s="103"/>
      <c r="W82" s="102"/>
      <c r="X82" s="102"/>
      <c r="Y82" s="102"/>
      <c r="Z82" s="102"/>
      <c r="AA82" s="102"/>
      <c r="AB82" s="104" t="str">
        <f>IF(AND(COUNTBLANK($B82:$E82)=3,COUNTBLANK($F82:$H82)=2,COUNTBLANK($I82:$J82)=1,COUNTBLANK($K82:$L82)=1,COUNTBLANK($M82:$N82)=1,COUNTBLANK($O82:$P82)=1,COUNTBLANK($Q82:$R82)=1,COUNTBLANK($S82:$T82)=1,COUNTBLANK($U82:$V82)=1,COUNTBLANK($W82:$AA82)=4),IF(Data!$B82&lt;&gt;"",Scoring!$D$7)+IF(Data!$C82&lt;&gt;"",Scoring!$D$8)+IF(Data!$D82&lt;&gt;"",Scoring!$D$9)+IF(Data!$E82&lt;&gt;"",Scoring!$D$10)+IF(Data!$F82&lt;&gt;"",Scoring!$D$11)+IF(Data!$G82&lt;&gt;"",Scoring!$D$12)+IF(Data!$H82&lt;&gt;"",Scoring!$D$13)+IF(Data!$I82&lt;&gt;"",Scoring!$D$14)+IF(Data!$J82&lt;&gt;"",Scoring!$D$15)+IF(Data!$K82&lt;&gt;"",Scoring!$D$16)+IF(Data!$L82&lt;&gt;"",Scoring!$D$17)+IF(Data!$M82&lt;&gt;"",Scoring!$D$18)+IF(Data!$N82&lt;&gt;"",Scoring!$D$19)+IF(Data!$O82&lt;&gt;"",Scoring!$D$20)+IF(Data!$P82&lt;&gt;"",Scoring!$D$21)+IF(Data!$Q82&lt;&gt;"",Scoring!$D$22)+IF(Data!$R82&lt;&gt;"",Scoring!$D$23)+IF(Data!$S82&lt;&gt;"",Scoring!$D$24)+IF(Data!T82&lt;&gt;"",Scoring!$D$25)+IF(Data!$U82&lt;&gt;"",Scoring!$D$26)+IF(Data!$V82&lt;&gt;"",Scoring!$D$27)+IF(Data!$W82&lt;&gt;"",Scoring!$D$28)+IF(Data!$X82&lt;&gt;"",Scoring!$D$29)+IF(Data!$Y82&lt;&gt;"",Scoring!$D$30)+IF(Data!$Z82&lt;&gt;"",Scoring!$D$31)+IF(Data!$AA82&lt;&gt;"",Scoring!$D$32),"")</f>
        <v/>
      </c>
      <c r="AC82" s="105" t="str">
        <f>IF(AB82&lt;&gt;"",LOOKUP(AB82,Likelihoods!$A$7:$A$107,Likelihoods!B$7:B$107),"")</f>
        <v/>
      </c>
      <c r="AD82" s="264" t="str">
        <f>IF(AND(COUNTBLANK($B82:$E82)=3,COUNTBLANK($F82:$H82)=2,COUNTBLANK($I82:$J82)=1,COUNTBLANK($K82:$L82)=1,COUNTBLANK($M82:$N82)=1,COUNTBLANK($O82:$P82)=1,COUNTBLANK($Q82:$R82)=1,COUNTBLANK($S82:$T82)=1,COUNTBLANK($U82:$V82)=1,COUNTBLANK($W82:$AA82)=4),IF(Data!$B82&lt;&gt;"",Scoring!$E$7)+IF(Data!$C82&lt;&gt;"",Scoring!$E$8)+IF(Data!$D82&lt;&gt;"",Scoring!$E$9)+IF(Data!$E82&lt;&gt;"",Scoring!$E$10)+IF(Data!$F82&lt;&gt;"",Scoring!$E$11)+IF(Data!$G82&lt;&gt;"",Scoring!$E$12)+IF(Data!$H82&lt;&gt;"",Scoring!$E$13)+IF(Data!$I82&lt;&gt;"",Scoring!$E$14)+IF(Data!$J82&lt;&gt;"",Scoring!$E$15)+IF(Data!$K82&lt;&gt;"",Scoring!$E$16)+IF(Data!$L82&lt;&gt;"",Scoring!$E$17)+IF(Data!$M82&lt;&gt;"",Scoring!$E$18)+IF(Data!$N82&lt;&gt;"",Scoring!$E$19)+IF(Data!$O82&lt;&gt;"",Scoring!$E$20)+IF(Data!$P82&lt;&gt;"",Scoring!$E$21)+IF(Data!$Q82&lt;&gt;"",Scoring!$E$22)+IF(Data!$R82&lt;&gt;"",Scoring!$E$23)+IF(Data!$S82&lt;&gt;"",Scoring!$E$24)+IF(Data!V82&lt;&gt;"",Scoring!$E$25)+IF(Data!$U82&lt;&gt;"",Scoring!$E$26)+IF(Data!$V82&lt;&gt;"",Scoring!$E$27)+IF(Data!$W82&lt;&gt;"",Scoring!$E$28)+IF(Data!$X82&lt;&gt;"",Scoring!$E$29)+IF(Data!$Y82&lt;&gt;"",Scoring!$E$30)+IF(Data!$Z82&lt;&gt;"",Scoring!$E$31)+IF(Data!$AA82&lt;&gt;"",Scoring!$E$32),"")</f>
        <v/>
      </c>
      <c r="AE82" s="107" t="str">
        <f>IF(AD82&lt;&gt;"",LOOKUP(AD82,Likelihoods!$A$7:$A$107,Likelihoods!C$7:C$107),"")</f>
        <v/>
      </c>
      <c r="AF82" s="108" t="str">
        <f>IF(AND(COUNTBLANK($B82:$E82)=3,COUNTBLANK($F82:$H82)=2,COUNTBLANK($I82:$J82)=1,COUNTBLANK($K82:$L82)=1,COUNTBLANK($M82:$N82)=1,COUNTBLANK($O82:$P82)=1,COUNTBLANK($Q82:$R82)=1,COUNTBLANK($S82:$T82)=1,COUNTBLANK($U82:$V82)=1,COUNTBLANK($W82:$AA82)=4),IF(Data!$B82&lt;&gt;"",Scoring!$F$7)+IF(Data!$C82&lt;&gt;"",Scoring!$F$8)+IF(Data!$D82&lt;&gt;"",Scoring!$F$9)+IF(Data!$E82&lt;&gt;"",Scoring!$F$10)+IF(Data!$F82&lt;&gt;"",Scoring!$F$11)+IF(Data!$G82&lt;&gt;"",Scoring!$F$12)+IF(Data!$H82&lt;&gt;"",Scoring!$F$13)+IF(Data!$I82&lt;&gt;"",Scoring!$F$14)+IF(Data!$J82&lt;&gt;"",Scoring!$F$15)+IF(Data!$K82&lt;&gt;"",Scoring!$F$16)+IF(Data!$L82&lt;&gt;"",Scoring!$F$17)+IF(Data!$M82&lt;&gt;"",Scoring!$F$18)+IF(Data!$N82&lt;&gt;"",Scoring!$F$19)+IF(Data!$O82&lt;&gt;"",Scoring!$F$20)+IF(Data!$P82&lt;&gt;"",Scoring!$F$21)+IF(Data!$Q82&lt;&gt;"",Scoring!$F$22)+IF(Data!$R82&lt;&gt;"",Scoring!$F$23)+IF(Data!$S82&lt;&gt;"",Scoring!$F$24)+IF(Data!T82&lt;&gt;"",Scoring!$F$25)+IF(Data!$U82&lt;&gt;"",Scoring!$F$26)+IF(Data!$V82&lt;&gt;"",Scoring!$F$27)+IF(Data!$W82&lt;&gt;"",Scoring!$F$28)+IF(Data!$X82&lt;&gt;"",Scoring!$F$29)+IF(Data!$Y82&lt;&gt;"",Scoring!$F$30)+IF(Data!$Z82&lt;&gt;"",Scoring!$F$31)+IF(Data!$AA82&lt;&gt;"",Scoring!$F$32),"")</f>
        <v/>
      </c>
      <c r="AG82" s="105" t="str">
        <f>IF(AF82&lt;&gt;"",LOOKUP(AF82,Likelihoods!$A$7:$A$107,Likelihoods!D$7:D$107),"")</f>
        <v/>
      </c>
      <c r="AH82" s="108" t="str">
        <f>IF(AND(COUNTBLANK($B82:$E82)=3,COUNTBLANK($F82:$H82)=2,COUNTBLANK($I82:$J82)=1,COUNTBLANK($K82:$L82)=1,COUNTBLANK($M82:$N82)=1,COUNTBLANK($O82:$P82)=1,COUNTBLANK($Q82:$R82)=1,COUNTBLANK($S82:$T82)=1,COUNTBLANK($U82:$V82)=1,COUNTBLANK($W82:$AA82)=4),IF(Data!$B82&lt;&gt;"",Scoring!$G$7)+IF(Data!$C82&lt;&gt;"",Scoring!$G$8)+IF(Data!$D82&lt;&gt;"",Scoring!$G$9)+IF(Data!$E82&lt;&gt;"",Scoring!$G$10)+IF(Data!$F82&lt;&gt;"",Scoring!$G$11)+IF(Data!$G82&lt;&gt;"",Scoring!$G$12)+IF(Data!$H82&lt;&gt;"",Scoring!$G$13)+IF(Data!$I82&lt;&gt;"",Scoring!$G$14)+IF(Data!$J82&lt;&gt;"",Scoring!$G$15)+IF(Data!$K82&lt;&gt;"",Scoring!$G$16)+IF(Data!$L82&lt;&gt;"",Scoring!$G$17)+IF(Data!$M82&lt;&gt;"",Scoring!$G$18)+IF(Data!$N82&lt;&gt;"",Scoring!$G$19)+IF(Data!$O82&lt;&gt;"",Scoring!$G$20)+IF(Data!$P82&lt;&gt;"",Scoring!$G$21)+IF(Data!$Q82&lt;&gt;"",Scoring!$G$22)+IF(Data!$R82&lt;&gt;"",Scoring!$G$23)+IF(Data!$S82&lt;&gt;"",Scoring!$G$24)+IF(Data!T82&lt;&gt;"",Scoring!$G$25)+IF(Data!$U82&lt;&gt;"",Scoring!$G$26)+IF(Data!$V82&lt;&gt;"",Scoring!$G$27)+IF(Data!$W82&lt;&gt;"",Scoring!$G$28)+IF(Data!$X82&lt;&gt;"",Scoring!$G$29)+IF(Data!$Y82&lt;&gt;"",Scoring!$G$30)+IF(Data!$Z82&lt;&gt;"",Scoring!$G$31)+IF(Data!$AA82&lt;&gt;"",Scoring!$G$32),"")</f>
        <v/>
      </c>
      <c r="AI82" s="106" t="str">
        <f>IF(AH82&lt;&gt;"",LOOKUP(AH82,Likelihoods!$A$7:$A$107,Likelihoods!E$7:E$107),"")</f>
        <v/>
      </c>
      <c r="AJ82" s="104" t="str">
        <f>IF(AND(COUNTBLANK($B82:$E82)=3,COUNTBLANK($F82:$H82)=2,COUNTBLANK($I82:$J82)=1,COUNTBLANK($K82:$L82)=1,COUNTBLANK($M82:$N82)=1,COUNTBLANK($O82:$P82)=1,COUNTBLANK($Q82:$R82)=1,COUNTBLANK($S82:$T82)=1,COUNTBLANK($U82:$V82)=1,COUNTBLANK($W82:$AA82)=4),IF(Data!$B82&lt;&gt;"",Scoring!$H$7)+IF(Data!$C82&lt;&gt;"",Scoring!$H$8)+IF(Data!$D82&lt;&gt;"",Scoring!$H$9)+IF(Data!$E82&lt;&gt;"",Scoring!$H$10)+IF(Data!$F82&lt;&gt;"",Scoring!$H$11)+IF(Data!$G82&lt;&gt;"",Scoring!$H$12)+IF(Data!$H82&lt;&gt;"",Scoring!$H$13)+IF(Data!$I82&lt;&gt;"",Scoring!$H$14)+IF(Data!$J82&lt;&gt;"",Scoring!$H$15)+IF(Data!$K82&lt;&gt;"",Scoring!$H$16)+IF(Data!$L82&lt;&gt;"",Scoring!$H$17)+IF(Data!$M82&lt;&gt;"",Scoring!$H$18)+IF(Data!$N82&lt;&gt;"",Scoring!$H$19)+IF(Data!$O82&lt;&gt;"",Scoring!$H$20)+IF(Data!$P82&lt;&gt;"",Scoring!$H$21)+IF(Data!$Q82&lt;&gt;"",Scoring!$H$22)+IF(Data!$R82&lt;&gt;"",Scoring!$H$23)+IF(Data!$S82&lt;&gt;"",Scoring!$H$24)+IF(Data!T82&lt;&gt;"",Scoring!$H$25)+IF(Data!$U82&lt;&gt;"",Scoring!$H$26)+IF(Data!$V82&lt;&gt;"",Scoring!$H$27)+IF(Data!$W82&lt;&gt;"",Scoring!$H$28)+IF(Data!$X82&lt;&gt;"",Scoring!$H$29)+IF(Data!$Y82&lt;&gt;"",Scoring!$H$30)+IF(Data!$Z82&lt;&gt;"",Scoring!$H$31)+IF(Data!$AA82&lt;&gt;"",Scoring!$H$32),"")</f>
        <v/>
      </c>
      <c r="AK82" s="105" t="str">
        <f>IF(AJ82&lt;&gt;"",LOOKUP(AJ82,Likelihoods!$A$7:$A$107,Likelihoods!F$7:F$107),"")</f>
        <v/>
      </c>
      <c r="AL82" s="102" t="str">
        <f>IF(AND(COUNTBLANK($B82:$E82)=3,COUNTBLANK($F82:$H82)=2,COUNTBLANK($I82:$J82)=1,COUNTBLANK($K82:$L82)=1,COUNTBLANK($M82:$N82)=1,COUNTBLANK($O82:$P82)=1,COUNTBLANK($Q82:$R82)=1,COUNTBLANK($S82:$T82)=1,COUNTBLANK($U82:$V82)=1,COUNTBLANK($W82:$AA82)=4),IF(Data!$B82&lt;&gt;"",Scoring!$I$7)+IF(Data!$C82&lt;&gt;"",Scoring!$I$8)+IF(Data!$D82&lt;&gt;"",Scoring!$I$9)+IF(Data!$E82&lt;&gt;"",Scoring!$I$10)+IF(Data!$F82&lt;&gt;"",Scoring!$I$11)+IF(Data!$G82&lt;&gt;"",Scoring!$I$12)+IF(Data!$H82&lt;&gt;"",Scoring!$I$13)+IF(Data!$I82&lt;&gt;"",Scoring!$I$14)+IF(Data!$J82&lt;&gt;"",Scoring!$I$15)+IF(Data!$K82&lt;&gt;"",Scoring!$I$16)+IF(Data!$L82&lt;&gt;"",Scoring!$I$17)+IF(Data!$M82&lt;&gt;"",Scoring!$I$18)+IF(Data!$N82&lt;&gt;"",Scoring!$I$19)+IF(Data!$O82&lt;&gt;"",Scoring!$I$20)+IF(Data!$P82&lt;&gt;"",Scoring!$I$21)+IF(Data!$Q82&lt;&gt;"",Scoring!$I$22)+IF(Data!$R82&lt;&gt;"",Scoring!$I$23)+IF(Data!$S82&lt;&gt;"",Scoring!$I$24)+IF(Data!T82&lt;&gt;"",Scoring!$I$25)+IF(Data!$U82&lt;&gt;"",Scoring!$I$26)+IF(Data!$V82&lt;&gt;"",Scoring!$I$27)+IF(Data!$W82&lt;&gt;"",Scoring!$I$28)+IF(Data!$X82&lt;&gt;"",Scoring!$I$29)+IF(Data!$Y82&lt;&gt;"",Scoring!$I$30)+IF(Data!$Z82&lt;&gt;"",Scoring!$I$31)+IF(Data!$AA82&lt;&gt;"",Scoring!$I$32),"")</f>
        <v/>
      </c>
      <c r="AM82" s="107" t="str">
        <f>IF(AL82&lt;&gt;"",LOOKUP(AL82,Likelihoods!$A$7:$A$107,Likelihoods!G$7:G$107),"")</f>
        <v/>
      </c>
      <c r="AN82" s="281" t="str">
        <f>IF(AND(COUNTBLANK($B82:$E82)=3,COUNTBLANK($F82:$H82)=2,COUNTBLANK($I82:$J82)=1,COUNTBLANK($K82:$L82)=1,COUNTBLANK($M82:$N82)=1,COUNTBLANK($O82:$P82)=1,COUNTBLANK($Q82:$R82)=1,COUNTBLANK($S82:$T82)=1,COUNTBLANK($U82:$V82)=1,COUNTBLANK($W82:$AA82)=4),IF(Data!$B82&lt;&gt;"",Scoring!$J$7)+IF(Data!$C82&lt;&gt;"",Scoring!$J$8)+IF(Data!$D82&lt;&gt;"",Scoring!$J$9)+IF(Data!$E82&lt;&gt;"",Scoring!$J$10)+IF(Data!$F82&lt;&gt;"",Scoring!$J$11)+IF(Data!$G82&lt;&gt;"",Scoring!$J$12)+IF(Data!$H82&lt;&gt;"",Scoring!$J$13)+IF(Data!$I82&lt;&gt;"",Scoring!$J$14)+IF(Data!$J82&lt;&gt;"",Scoring!$J$15)+IF(Data!$K82&lt;&gt;"",Scoring!$J$16)+IF(Data!$L82&lt;&gt;"",Scoring!$J$17)+IF(Data!$M82&lt;&gt;"",Scoring!$J$18)+IF(Data!$N82&lt;&gt;"",Scoring!$J$19)+IF(Data!$O82&lt;&gt;"",Scoring!$J$20)+IF(Data!$P82&lt;&gt;"",Scoring!$J$21)+IF(Data!$Q82&lt;&gt;"",Scoring!$J$22)+IF(Data!$R82&lt;&gt;"",Scoring!$J$23)+IF(Data!$S82&lt;&gt;"",Scoring!$J$24)+IF(Data!AF82&lt;&gt;"",Scoring!$J$25)+IF(Data!$U82&lt;&gt;"",Scoring!$J$26)+IF(Data!$V82&lt;&gt;"",Scoring!$J$27)+IF(Data!$W82&lt;&gt;"",Scoring!$J$28)+IF(Data!$X82&lt;&gt;"",Scoring!$J$29)+IF(Data!$Y82&lt;&gt;"",Scoring!$J$30)+IF(Data!$Z82&lt;&gt;"",Scoring!$J$31)+IF(Data!$AA82&lt;&gt;"",Scoring!$J$32),"")</f>
        <v/>
      </c>
      <c r="AO82" s="276" t="str">
        <f>IF(AN82&lt;&gt;"",LOOKUP(AN82,Likelihoods!$A$7:$A$107,Likelihoods!H$7:H$107),"")</f>
        <v/>
      </c>
      <c r="AP82" s="264" t="str">
        <f>IF(AND(COUNTBLANK($B82:$E82)=3,COUNTBLANK($F82:$H82)=2,COUNTBLANK($I82:$J82)=1,COUNTBLANK($K82:$L82)=1,COUNTBLANK($M82:$N82)=1,COUNTBLANK($O82:$P82)=1,COUNTBLANK($Q82:$R82)=1,COUNTBLANK($S82:$T82)=1,COUNTBLANK($U82:$V82)=1,COUNTBLANK($W82:$AA82)=4),IF(Data!$B82&lt;&gt;"",Scoring!$K$7)+IF(Data!$C82&lt;&gt;"",Scoring!$K$8)+IF(Data!$D82&lt;&gt;"",Scoring!$K$9)+IF(Data!$E82&lt;&gt;"",Scoring!$K$10)+IF(Data!$F82&lt;&gt;"",Scoring!$K$11)+IF(Data!$G82&lt;&gt;"",Scoring!$K$12)+IF(Data!$H82&lt;&gt;"",Scoring!$K$13)+IF(Data!$I82&lt;&gt;"",Scoring!$K$14)+IF(Data!$J82&lt;&gt;"",Scoring!$K$15)+IF(Data!$K82&lt;&gt;"",Scoring!$K$16)+IF(Data!$L82&lt;&gt;"",Scoring!$K$17)+IF(Data!$M82&lt;&gt;"",Scoring!$K$18)+IF(Data!$N82&lt;&gt;"",Scoring!$K$19)+IF(Data!$O82&lt;&gt;"",Scoring!$K$20)+IF(Data!$P82&lt;&gt;"",Scoring!$K$21)+IF(Data!$Q82&lt;&gt;"",Scoring!$K$22)+IF(Data!$R82&lt;&gt;"",Scoring!$K$23)+IF(Data!$S82&lt;&gt;"",Scoring!$K$24)+IF(Data!AH82&lt;&gt;"",Scoring!$K$25)+IF(Data!$U82&lt;&gt;"",Scoring!$K$26)+IF(Data!$V82&lt;&gt;"",Scoring!$K$27)+IF(Data!$W82&lt;&gt;"",Scoring!$K$28)+IF(Data!$X82&lt;&gt;"",Scoring!$K$29)+IF(Data!$Y82&lt;&gt;"",Scoring!$K$30)+IF(Data!$Z82&lt;&gt;"",Scoring!$K$31)+IF(Data!$AA82&lt;&gt;"",Scoring!$K$32),"")</f>
        <v/>
      </c>
      <c r="AQ82" s="107" t="str">
        <f>IF(AP82&lt;&gt;"",LOOKUP(AP82,Likelihoods!$A$7:$A$107,Likelihoods!I$7:I$107),"")</f>
        <v/>
      </c>
      <c r="AR82" s="281" t="str">
        <f>IF(AND(COUNTBLANK($B82:$E82)=3,COUNTBLANK($F82:$H82)=2,COUNTBLANK($I82:$J82)=1,COUNTBLANK($K82:$L82)=1,COUNTBLANK($M82:$N82)=1,COUNTBLANK($O82:$P82)=1,COUNTBLANK($Q82:$R82)=1,COUNTBLANK($S82:$T82)=1,COUNTBLANK($U82:$V82)=1,COUNTBLANK($W82:$AA82)=4),IF(Data!$B82&lt;&gt;"",Scoring!$L$7)+IF(Data!$C82&lt;&gt;"",Scoring!$L$8)+IF(Data!$D82&lt;&gt;"",Scoring!$L$9)+IF(Data!$E82&lt;&gt;"",Scoring!$L$10)+IF(Data!$F82&lt;&gt;"",Scoring!$L$11)+IF(Data!$G82&lt;&gt;"",Scoring!$L$12)+IF(Data!$H82&lt;&gt;"",Scoring!$L$13)+IF(Data!$I82&lt;&gt;"",Scoring!$L$14)+IF(Data!$J82&lt;&gt;"",Scoring!$L$15)+IF(Data!$K82&lt;&gt;"",Scoring!$L$16)+IF(Data!$L82&lt;&gt;"",Scoring!$L$17)+IF(Data!$M82&lt;&gt;"",Scoring!$L$18)+IF(Data!$N82&lt;&gt;"",Scoring!$L$19)+IF(Data!$O82&lt;&gt;"",Scoring!$L$20)+IF(Data!$P82&lt;&gt;"",Scoring!$L$21)+IF(Data!$Q82&lt;&gt;"",Scoring!$L$22)+IF(Data!$R82&lt;&gt;"",Scoring!$L$23)+IF(Data!$S82&lt;&gt;"",Scoring!$L$24)+IF(Data!AJ82&lt;&gt;"",Scoring!$L$25)+IF(Data!$U82&lt;&gt;"",Scoring!$L$26)+IF(Data!$V82&lt;&gt;"",Scoring!$L$27)+IF(Data!$W82&lt;&gt;"",Scoring!$L$28)+IF(Data!$X82&lt;&gt;"",Scoring!$L$29)+IF(Data!$Y82&lt;&gt;"",Scoring!$L$30)+IF(Data!$Z82&lt;&gt;"",Scoring!$L$31)+IF(Data!$AA82&lt;&gt;"",Scoring!$L$32),"")</f>
        <v/>
      </c>
      <c r="AS82" s="105" t="str">
        <f>IF(AR82&lt;&gt;"",LOOKUP(AR82,Likelihoods!$A$7:$A$107,Likelihoods!J$7:J$107),"")</f>
        <v/>
      </c>
      <c r="AT82" s="108" t="str">
        <f>IF(AND(COUNTBLANK($B82:$E82)=3,COUNTBLANK($F82:$H82)=2,COUNTBLANK($I82:$J82)=1,COUNTBLANK($K82:$L82)=1,COUNTBLANK($M82:$N82)=1,COUNTBLANK($O82:$P82)=1,COUNTBLANK($Q82:$R82)=1,COUNTBLANK($S82:$T82)=1,COUNTBLANK($U82:$V82)=1,COUNTBLANK($W82:$AA82)=4),IF(Data!$B82&lt;&gt;"",Scoring!$M$7)+IF(Data!$C82&lt;&gt;"",Scoring!$M$8)+IF(Data!$D82&lt;&gt;"",Scoring!$M$9)+IF(Data!$E82&lt;&gt;"",Scoring!$M$10)+IF(Data!$F82&lt;&gt;"",Scoring!$M$11)+IF(Data!$G82&lt;&gt;"",Scoring!$M$12)+IF(Data!$H82&lt;&gt;"",Scoring!$M$13)+IF(Data!$I82&lt;&gt;"",Scoring!$M$14)+IF(Data!$J82&lt;&gt;"",Scoring!$M$15)+IF(Data!$K82&lt;&gt;"",Scoring!$M$16)+IF(Data!$L82&lt;&gt;"",Scoring!$M$17)+IF(Data!$M82&lt;&gt;"",Scoring!$M$18)+IF(Data!$N82&lt;&gt;"",Scoring!$M$19)+IF(Data!$O82&lt;&gt;"",Scoring!$M$20)+IF(Data!$P82&lt;&gt;"",Scoring!$M$21)+IF(Data!$Q82&lt;&gt;"",Scoring!$M$22)+IF(Data!$R82&lt;&gt;"",Scoring!$M$23)+IF(Data!$S82&lt;&gt;"",Scoring!$M$24)+IF(Data!T82&lt;&gt;"",Scoring!$M$25)+IF(Data!$U82&lt;&gt;"",Scoring!$M$26)+IF(Data!$V82&lt;&gt;"",Scoring!$M$27)+IF(Data!$W82&lt;&gt;"",Scoring!$M$28)+IF(Data!$X82&lt;&gt;"",Scoring!$M$29)+IF(Data!$Y82&lt;&gt;"",Scoring!$M$30)+IF(Data!$Z82&lt;&gt;"",Scoring!$M$31)+IF(Data!$AA82&lt;&gt;"",Scoring!$M$32),"")</f>
        <v/>
      </c>
      <c r="AU82" s="105" t="str">
        <f>IF(AT82&lt;&gt;"",LOOKUP(AT82,Likelihoods!$A$7:$A$107,Likelihoods!K$7:K$107),"")</f>
        <v/>
      </c>
      <c r="AV82" s="108" t="str">
        <f>IF(AND(COUNTBLANK($B82:$E82)=3,COUNTBLANK($F82:$H82)=2,COUNTBLANK($I82:$J82)=1,COUNTBLANK($K82:$L82)=1,COUNTBLANK($M82:$N82)=1,COUNTBLANK($O82:$P82)=1,COUNTBLANK($Q82:$R82)=1,COUNTBLANK($S82:$T82)=1,COUNTBLANK($U82:$V82)=1,COUNTBLANK($W82:$AA82)=4),IF(Data!$B82&lt;&gt;"",Scoring!$N$7)+IF(Data!$C82&lt;&gt;"",Scoring!$N$8)+IF(Data!$D82&lt;&gt;"",Scoring!$N$9)+IF(Data!$E82&lt;&gt;"",Scoring!$N$10)+IF(Data!$F82&lt;&gt;"",Scoring!$N$11)+IF(Data!$G82&lt;&gt;"",Scoring!$N$12)+IF(Data!$H82&lt;&gt;"",Scoring!$N$13)+IF(Data!$I82&lt;&gt;"",Scoring!$N$14)+IF(Data!$J82&lt;&gt;"",Scoring!$N$15)+IF(Data!$K82&lt;&gt;"",Scoring!$N$16)+IF(Data!$L82&lt;&gt;"",Scoring!$N$17)+IF(Data!$M82&lt;&gt;"",Scoring!$N$18)+IF(Data!$N82&lt;&gt;"",Scoring!$N$19)+IF(Data!$O82&lt;&gt;"",Scoring!$N$20)+IF(Data!$P82&lt;&gt;"",Scoring!$N$21)+IF(Data!$Q82&lt;&gt;"",Scoring!$N$22)+IF(Data!$R82&lt;&gt;"",Scoring!$N$23)+IF(Data!$S82&lt;&gt;"",Scoring!$N$24)+IF(Data!T82&lt;&gt;"",Scoring!$N$25)+IF(Data!$U82&lt;&gt;"",Scoring!$N$26)+IF(Data!$V82&lt;&gt;"",Scoring!$N$27)+IF(Data!$W82&lt;&gt;"",Scoring!$N$28)+IF(Data!$X82&lt;&gt;"",Scoring!$N$29)+IF(Data!$Y82&lt;&gt;"",Scoring!$N$30)+IF(Data!$Z82&lt;&gt;"",Scoring!$N$31)+IF(Data!$AA82&lt;&gt;"",Scoring!$N$32),"")</f>
        <v/>
      </c>
      <c r="AW82" s="106" t="str">
        <f>IF(AV82&lt;&gt;"",LOOKUP(AV82,Likelihoods!$A$7:$A$107,Likelihoods!L$7:L$107),"")</f>
        <v/>
      </c>
      <c r="AX82" s="104" t="str">
        <f>IF(AND(COUNTBLANK($B82:$E82)=3,COUNTBLANK($F82:$H82)=2,COUNTBLANK($I82:$J82)=1,COUNTBLANK($K82:$L82)=1,COUNTBLANK($M82:$N82)=1,COUNTBLANK($O82:$P82)=1,COUNTBLANK($Q82:$R82)=1,COUNTBLANK($S82:$T82)=1,COUNTBLANK($U82:$V82)=1,COUNTBLANK($W82:$AA82)=4),IF(Data!$B82&lt;&gt;"",Scoring!$O$7)+IF(Data!$C82&lt;&gt;"",Scoring!$O$8)+IF(Data!$D82&lt;&gt;"",Scoring!$O$9)+IF(Data!$E82&lt;&gt;"",Scoring!$O$10)+IF(Data!$F82&lt;&gt;"",Scoring!$O$11)+IF(Data!$G82&lt;&gt;"",Scoring!$O$12)+IF(Data!$H82&lt;&gt;"",Scoring!$O$13)+IF(Data!$I82&lt;&gt;"",Scoring!$O$14)+IF(Data!$J82&lt;&gt;"",Scoring!$O$15)+IF(Data!$K82&lt;&gt;"",Scoring!$O$16)+IF(Data!$L82&lt;&gt;"",Scoring!$O$17)+IF(Data!$M82&lt;&gt;"",Scoring!$O$18)+IF(Data!$N82&lt;&gt;"",Scoring!$O$19)+IF(Data!$O82&lt;&gt;"",Scoring!$O$20)+IF(Data!$P82&lt;&gt;"",Scoring!$O$21)+IF(Data!$Q82&lt;&gt;"",Scoring!$O$22)+IF(Data!$R82&lt;&gt;"",Scoring!$O$23)+IF(Data!$S82&lt;&gt;"",Scoring!$O$24)+IF(Data!T82&lt;&gt;"",Scoring!$O$25)+IF(Data!$U82&lt;&gt;"",Scoring!$O$26)+IF(Data!$V82&lt;&gt;"",Scoring!$O$27)+IF(Data!$W82&lt;&gt;"",Scoring!$O$28)+IF(Data!$X82&lt;&gt;"",Scoring!$O$29)+IF(Data!$Y82&lt;&gt;"",Scoring!$O$30)+IF(Data!$Z82&lt;&gt;"",Scoring!$O$31)+IF(Data!$AA82&lt;&gt;"",Scoring!$O$32),"")</f>
        <v/>
      </c>
      <c r="AY82" s="107" t="str">
        <f>IF(AX82&lt;&gt;"",LOOKUP(AX82,Likelihoods!$A$7:$A$107,Likelihoods!M$7:M$107),"")</f>
        <v/>
      </c>
      <c r="AZ82" s="108" t="str">
        <f>IF(AND(COUNTBLANK($B82:$E82)=3,COUNTBLANK($F82:$H82)=2,COUNTBLANK($I82:$J82)=1,COUNTBLANK($K82:$L82)=1,COUNTBLANK($M82:$N82)=1,COUNTBLANK($O82:$P82)=1,COUNTBLANK($Q82:$R82)=1,COUNTBLANK($S82:$T82)=1,COUNTBLANK($U82:$V82)=1,COUNTBLANK($W82:$AA82)=4),IF(Data!$B82&lt;&gt;"",Scoring!$P$7)+IF(Data!$C82&lt;&gt;"",Scoring!$P$8)+IF(Data!$D82&lt;&gt;"",Scoring!$P$9)+IF(Data!$E82&lt;&gt;"",Scoring!$P$10)+IF(Data!$F82&lt;&gt;"",Scoring!$P$11)+IF(Data!$G82&lt;&gt;"",Scoring!$P$12)+IF(Data!$H82&lt;&gt;"",Scoring!$P$13)+IF(Data!$I82&lt;&gt;"",Scoring!$P$14)+IF(Data!$J82&lt;&gt;"",Scoring!$P$15)+IF(Data!$K82&lt;&gt;"",Scoring!$P$16)+IF(Data!$L82&lt;&gt;"",Scoring!$P$17)+IF(Data!$M82&lt;&gt;"",Scoring!$P$18)+IF(Data!$N82&lt;&gt;"",Scoring!$P$19)+IF(Data!$O82&lt;&gt;"",Scoring!$P$20)+IF(Data!$P82&lt;&gt;"",Scoring!$P$21)+IF(Data!$Q82&lt;&gt;"",Scoring!$P$22)+IF(Data!$R82&lt;&gt;"",Scoring!$P$23)+IF(Data!$S82&lt;&gt;"",Scoring!$P$24)+IF(Data!T82&lt;&gt;"",Scoring!$P$25)+IF(Data!$U82&lt;&gt;"",Scoring!$P$26)+IF(Data!$V82&lt;&gt;"",Scoring!$P$27)+IF(Data!$W82&lt;&gt;"",Scoring!$P$28)+IF(Data!$X82&lt;&gt;"",Scoring!$P$29)+IF(Data!$Y82&lt;&gt;"",Scoring!$P$30)+IF(Data!$Z82&lt;&gt;"",Scoring!$P$31)+IF(Data!$AA82&lt;&gt;"",Scoring!$P$32),"")</f>
        <v/>
      </c>
      <c r="BA82" s="105" t="str">
        <f>IF(AZ82&lt;&gt;"",LOOKUP(AZ82,Likelihoods!$A$7:$A$107,Likelihoods!N$7:N$107),"")</f>
        <v/>
      </c>
      <c r="BB82" s="102" t="str">
        <f>IF(AND(COUNTBLANK($B82:$E82)=3,COUNTBLANK($F82:$H82)=2,COUNTBLANK($I82:$J82)=1,COUNTBLANK($K82:$L82)=1,COUNTBLANK($M82:$N82)=1,COUNTBLANK($O82:$P82)=1,COUNTBLANK($Q82:$R82)=1,COUNTBLANK($S82:$T82)=1,COUNTBLANK($U82:$V82)=1,COUNTBLANK($W82:$AA82)=4),IF(Data!$B82&lt;&gt;"",Scoring!$Q$7)+IF(Data!$C82&lt;&gt;"",Scoring!$Q$8)+IF(Data!$D82&lt;&gt;"",Scoring!$Q$9)+IF(Data!$E82&lt;&gt;"",Scoring!$Q$10)+IF(Data!$F82&lt;&gt;"",Scoring!$Q$11)+IF(Data!$G82&lt;&gt;"",Scoring!$Q$12)+IF(Data!$H82&lt;&gt;"",Scoring!$Q$13)+IF(Data!$I82&lt;&gt;"",Scoring!$Q$14)+IF(Data!$J82&lt;&gt;"",Scoring!$Q$15)+IF(Data!$K82&lt;&gt;"",Scoring!$Q$16)+IF(Data!$L82&lt;&gt;"",Scoring!$Q$17)+IF(Data!$M82&lt;&gt;"",Scoring!$Q$18)+IF(Data!$N82&lt;&gt;"",Scoring!$Q$19)+IF(Data!$O82&lt;&gt;"",Scoring!$Q$20)+IF(Data!$P82&lt;&gt;"",Scoring!$Q$21)+IF(Data!$Q82&lt;&gt;"",Scoring!$Q$22)+IF(Data!$R82&lt;&gt;"",Scoring!$Q$23)+IF(Data!$S82&lt;&gt;"",Scoring!$Q$24)+IF(Data!T82&lt;&gt;"",Scoring!$Q$25)+IF(Data!$U82&lt;&gt;"",Scoring!$Q$26)+IF(Data!$V82&lt;&gt;"",Scoring!$Q$27)+IF(Data!$W82&lt;&gt;"",Scoring!$Q$28)+IF(Data!$X82&lt;&gt;"",Scoring!$Q$29)+IF(Data!$Y82&lt;&gt;"",Scoring!$Q$30)+IF(Data!$Z82&lt;&gt;"",Scoring!$Q$31)+IF(Data!$AA82&lt;&gt;"",Scoring!$Q$32),"")</f>
        <v/>
      </c>
      <c r="BC82" s="107" t="str">
        <f>IF(BB82&lt;&gt;"",LOOKUP(BB82,Likelihoods!$A$7:$A$107,Likelihoods!O$7:O$107),"")</f>
        <v/>
      </c>
      <c r="BD82" s="104" t="str">
        <f>IF(AND(COUNTBLANK($B82:$E82)=3,COUNTBLANK($F82:$H82)=2,COUNTBLANK($I82:$J82)=1,COUNTBLANK($K82:$L82)=1,COUNTBLANK($M82:$N82)=1,COUNTBLANK($O82:$P82)=1,COUNTBLANK($Q82:$R82)=1,COUNTBLANK($S82:$T82)=1,COUNTBLANK($U82:$V82)=1,COUNTBLANK($W82:$AA82)=4),IF(Data!$B82&lt;&gt;"",Scoring!$R$7)+IF(Data!$C82&lt;&gt;"",Scoring!$R$8)+IF(Data!$D82&lt;&gt;"",Scoring!$R$9)+IF(Data!$E82&lt;&gt;"",Scoring!$R$10)+IF(Data!$F82&lt;&gt;"",Scoring!$R$11)+IF(Data!$G82&lt;&gt;"",Scoring!$R$12)+IF(Data!$H82&lt;&gt;"",Scoring!$R$13)+IF(Data!$I82&lt;&gt;"",Scoring!$R$14)+IF(Data!$J82&lt;&gt;"",Scoring!$R$15)+IF(Data!$K82&lt;&gt;"",Scoring!$R$16)+IF(Data!$L82&lt;&gt;"",Scoring!$R$17)+IF(Data!$M82&lt;&gt;"",Scoring!$R$18)+IF(Data!$N82&lt;&gt;"",Scoring!$R$19)+IF(Data!$O82&lt;&gt;"",Scoring!$R$20)+IF(Data!$P82&lt;&gt;"",Scoring!$R$21)+IF(Data!$Q82&lt;&gt;"",Scoring!$R$22)+IF(Data!$R82&lt;&gt;"",Scoring!$R$23)+IF(Data!$S82&lt;&gt;"",Scoring!$R$24)+IF(Data!T82&lt;&gt;"",Scoring!$R$25)+IF(Data!$U82&lt;&gt;"",Scoring!$R$26)+IF(Data!$V82&lt;&gt;"",Scoring!$R$27)+IF(Data!$W82&lt;&gt;"",Scoring!$R$28)+IF(Data!$X82&lt;&gt;"",Scoring!$R$29)+IF(Data!$Y82&lt;&gt;"",Scoring!$R$30)+IF(Data!$Z82&lt;&gt;"",Scoring!$R$31)+IF(Data!$AA82&lt;&gt;"",Scoring!$R$32),"")</f>
        <v/>
      </c>
      <c r="BE82" s="105" t="str">
        <f>IF(BD82&lt;&gt;"",LOOKUP(BD82,Likelihoods!$A$7:$A$107,Likelihoods!P$7:P$107),"")</f>
        <v/>
      </c>
      <c r="BF82" s="102" t="str">
        <f>IF(AND(COUNTBLANK($B82:$E82)=3,COUNTBLANK($F82:$H82)=2,COUNTBLANK($I82:$J82)=1,COUNTBLANK($K82:$L82)=1,COUNTBLANK($M82:$N82)=1,COUNTBLANK($O82:$P82)=1,COUNTBLANK($Q82:$R82)=1,COUNTBLANK($S82:$T82)=1,COUNTBLANK($U82:$V82)=1,COUNTBLANK($W82:$AA82)=4),IF(Data!$B82&lt;&gt;"",Scoring!$S$7)+IF(Data!$C82&lt;&gt;"",Scoring!$S$8)+IF(Data!$D82&lt;&gt;"",Scoring!$S$9)+IF(Data!$E82&lt;&gt;"",Scoring!$S$10)+IF(Data!$F82&lt;&gt;"",Scoring!$S$11)+IF(Data!$G82&lt;&gt;"",Scoring!$S$12)+IF(Data!$H82&lt;&gt;"",Scoring!$S$13)+IF(Data!$I82&lt;&gt;"",Scoring!$S$14)+IF(Data!$J82&lt;&gt;"",Scoring!$S$15)+IF(Data!$K82&lt;&gt;"",Scoring!$S$16)+IF(Data!$L82&lt;&gt;"",Scoring!$S$17)+IF(Data!$M82&lt;&gt;"",Scoring!$S$18)+IF(Data!$N82&lt;&gt;"",Scoring!$S$19)+IF(Data!$O82&lt;&gt;"",Scoring!$S$20)+IF(Data!$P82&lt;&gt;"",Scoring!$S$21)+IF(Data!$Q82&lt;&gt;"",Scoring!$S$22)+IF(Data!$R82&lt;&gt;"",Scoring!$S$23)+IF(Data!$S82&lt;&gt;"",Scoring!$S$24)+IF(Data!T82&lt;&gt;"",Scoring!$S$25)+IF(Data!$U82&lt;&gt;"",Scoring!$S$26)+IF(Data!$V82&lt;&gt;"",Scoring!$S$27)+IF(Data!$W82&lt;&gt;"",Scoring!$S$28)+IF(Data!$X82&lt;&gt;"",Scoring!$S$29)+IF(Data!$Y82&lt;&gt;"",Scoring!$S$30)+IF(Data!$Z82&lt;&gt;"",Scoring!$S$31)+IF(Data!$AA82&lt;&gt;"",Scoring!$S$32),"")</f>
        <v/>
      </c>
      <c r="BG82" s="107" t="str">
        <f>IF(BF82&lt;&gt;"",LOOKUP(BF82,Likelihoods!$A$7:$A$107,Likelihoods!Q$7:Q$107),"")</f>
        <v/>
      </c>
      <c r="BH82" s="108" t="str">
        <f>IF(AND(COUNTBLANK($B82:$E82)=3,COUNTBLANK($F82:$H82)=2,COUNTBLANK($I82:$J82)=1,COUNTBLANK($K82:$L82)=1,COUNTBLANK($M82:$N82)=1,COUNTBLANK($O82:$P82)=1,COUNTBLANK($Q82:$R82)=1,COUNTBLANK($S82:$T82)=1,COUNTBLANK($U82:$V82)=1,COUNTBLANK($W82:$AA82)=4),IF(Data!$B82&lt;&gt;"",Scoring!$T$7)+IF(Data!$C82&lt;&gt;"",Scoring!$T$8)+IF(Data!$D82&lt;&gt;"",Scoring!$T$9)+IF(Data!$E82&lt;&gt;"",Scoring!$T$10)+IF(Data!$F82&lt;&gt;"",Scoring!$T$11)+IF(Data!$G82&lt;&gt;"",Scoring!$T$12)+IF(Data!$H82&lt;&gt;"",Scoring!$T$13)+IF(Data!$I82&lt;&gt;"",Scoring!$T$14)+IF(Data!$J82&lt;&gt;"",Scoring!$T$15)+IF(Data!$K82&lt;&gt;"",Scoring!$T$16)+IF(Data!$L82&lt;&gt;"",Scoring!$T$17)+IF(Data!$M82&lt;&gt;"",Scoring!$T$18)+IF(Data!$N82&lt;&gt;"",Scoring!$T$19)+IF(Data!$O82&lt;&gt;"",Scoring!$T$20)+IF(Data!$P82&lt;&gt;"",Scoring!$T$21)+IF(Data!$Q82&lt;&gt;"",Scoring!$T$22)+IF(Data!$R82&lt;&gt;"",Scoring!$T$23)+IF(Data!$S82&lt;&gt;"",Scoring!$T$24)+IF(Data!T82&lt;&gt;"",Scoring!$T$25)+IF(Data!$U82&lt;&gt;"",Scoring!$T$26)+IF(Data!$V82&lt;&gt;"",Scoring!$T$27)+IF(Data!$W82&lt;&gt;"",Scoring!$T$28)+IF(Data!$X82&lt;&gt;"",Scoring!$T$29)+IF(Data!$Y82&lt;&gt;"",Scoring!$T$30)+IF(Data!$Z82&lt;&gt;"",Scoring!$T$31)+IF(Data!$AA82&lt;&gt;"",Scoring!$T$32),"")</f>
        <v/>
      </c>
      <c r="BI82" s="105" t="str">
        <f>IF(BH82&lt;&gt;"",LOOKUP(BH82,Likelihoods!$A$7:$A$107,Likelihoods!R$7:R$107),"")</f>
        <v/>
      </c>
      <c r="BJ82" s="108" t="str">
        <f>IF(AND(COUNTBLANK($B82:$E82)=3,COUNTBLANK($F82:$H82)=2,COUNTBLANK($I82:$J82)=1,COUNTBLANK($K82:$L82)=1,COUNTBLANK($M82:$N82)=1,COUNTBLANK($O82:$P82)=1,COUNTBLANK($Q82:$R82)=1,COUNTBLANK($S82:$T82)=1,COUNTBLANK($U82:$V82)=1,COUNTBLANK($W82:$AA82)=4),IF(Data!$B82&lt;&gt;"",Scoring!$U$7)+IF(Data!$C82&lt;&gt;"",Scoring!$U$8)+IF(Data!$D82&lt;&gt;"",Scoring!$U$9)+IF(Data!$E82&lt;&gt;"",Scoring!$U$10)+IF(Data!$F82&lt;&gt;"",Scoring!$U$11)+IF(Data!$G82&lt;&gt;"",Scoring!$U$12)+IF(Data!$H82&lt;&gt;"",Scoring!$U$13)+IF(Data!$I82&lt;&gt;"",Scoring!$U$14)+IF(Data!$J82&lt;&gt;"",Scoring!$U$15)+IF(Data!$K82&lt;&gt;"",Scoring!$U$16)+IF(Data!$L82&lt;&gt;"",Scoring!$U$17)+IF(Data!$M82&lt;&gt;"",Scoring!$U$18)+IF(Data!$N82&lt;&gt;"",Scoring!$U$19)+IF(Data!$O82&lt;&gt;"",Scoring!$U$20)+IF(Data!$P82&lt;&gt;"",Scoring!$U$21)+IF(Data!$Q82&lt;&gt;"",Scoring!$U$22)+IF(Data!$R82&lt;&gt;"",Scoring!$U$23)+IF(Data!$S82&lt;&gt;"",Scoring!$U$24)+IF(Data!T82&lt;&gt;"",Scoring!$U$25)+IF(Data!$U82&lt;&gt;"",Scoring!$U$26)+IF(Data!$V82&lt;&gt;"",Scoring!$U$27)+IF(Data!$W82&lt;&gt;"",Scoring!$U$28)+IF(Data!$X82&lt;&gt;"",Scoring!$U$29)+IF(Data!$Y82&lt;&gt;"",Scoring!$U$30)+IF(Data!$Z82&lt;&gt;"",Scoring!$U$31)+IF(Data!$AA82&lt;&gt;"",Scoring!$U$32),"")</f>
        <v/>
      </c>
      <c r="BK82" s="106" t="str">
        <f>IF(BJ82&lt;&gt;"",LOOKUP(BJ82,Likelihoods!$A$7:$A$107,Likelihoods!S$7:S$107),"")</f>
        <v/>
      </c>
      <c r="BL82" s="8"/>
      <c r="BM82" s="8"/>
      <c r="BN82" s="8"/>
      <c r="BO82" s="8"/>
      <c r="BP82" s="8"/>
      <c r="BQ82" s="8"/>
      <c r="BR82" s="8"/>
      <c r="BS82" s="8"/>
      <c r="BT82" s="8"/>
      <c r="BU82" s="8"/>
      <c r="BV82" s="8"/>
      <c r="BW82" s="8"/>
      <c r="BX82" s="8"/>
      <c r="BY82" s="8"/>
    </row>
    <row r="83" spans="1:77" ht="14.25" x14ac:dyDescent="0.2">
      <c r="A83" s="68"/>
      <c r="B83" s="101"/>
      <c r="C83" s="102"/>
      <c r="D83" s="102"/>
      <c r="E83" s="102"/>
      <c r="F83" s="101"/>
      <c r="G83" s="102"/>
      <c r="H83" s="103"/>
      <c r="I83" s="102"/>
      <c r="J83" s="102"/>
      <c r="K83" s="101"/>
      <c r="L83" s="103"/>
      <c r="M83" s="102"/>
      <c r="N83" s="103"/>
      <c r="O83" s="101"/>
      <c r="P83" s="103"/>
      <c r="Q83" s="102"/>
      <c r="R83" s="102"/>
      <c r="S83" s="101"/>
      <c r="T83" s="103"/>
      <c r="U83" s="101"/>
      <c r="V83" s="103"/>
      <c r="W83" s="102"/>
      <c r="X83" s="102"/>
      <c r="Y83" s="102"/>
      <c r="Z83" s="102"/>
      <c r="AA83" s="102"/>
      <c r="AB83" s="104" t="str">
        <f>IF(AND(COUNTBLANK($B83:$E83)=3,COUNTBLANK($F83:$H83)=2,COUNTBLANK($I83:$J83)=1,COUNTBLANK($K83:$L83)=1,COUNTBLANK($M83:$N83)=1,COUNTBLANK($O83:$P83)=1,COUNTBLANK($Q83:$R83)=1,COUNTBLANK($S83:$T83)=1,COUNTBLANK($U83:$V83)=1,COUNTBLANK($W83:$AA83)=4),IF(Data!$B83&lt;&gt;"",Scoring!$D$7)+IF(Data!$C83&lt;&gt;"",Scoring!$D$8)+IF(Data!$D83&lt;&gt;"",Scoring!$D$9)+IF(Data!$E83&lt;&gt;"",Scoring!$D$10)+IF(Data!$F83&lt;&gt;"",Scoring!$D$11)+IF(Data!$G83&lt;&gt;"",Scoring!$D$12)+IF(Data!$H83&lt;&gt;"",Scoring!$D$13)+IF(Data!$I83&lt;&gt;"",Scoring!$D$14)+IF(Data!$J83&lt;&gt;"",Scoring!$D$15)+IF(Data!$K83&lt;&gt;"",Scoring!$D$16)+IF(Data!$L83&lt;&gt;"",Scoring!$D$17)+IF(Data!$M83&lt;&gt;"",Scoring!$D$18)+IF(Data!$N83&lt;&gt;"",Scoring!$D$19)+IF(Data!$O83&lt;&gt;"",Scoring!$D$20)+IF(Data!$P83&lt;&gt;"",Scoring!$D$21)+IF(Data!$Q83&lt;&gt;"",Scoring!$D$22)+IF(Data!$R83&lt;&gt;"",Scoring!$D$23)+IF(Data!$S83&lt;&gt;"",Scoring!$D$24)+IF(Data!T83&lt;&gt;"",Scoring!$D$25)+IF(Data!$U83&lt;&gt;"",Scoring!$D$26)+IF(Data!$V83&lt;&gt;"",Scoring!$D$27)+IF(Data!$W83&lt;&gt;"",Scoring!$D$28)+IF(Data!$X83&lt;&gt;"",Scoring!$D$29)+IF(Data!$Y83&lt;&gt;"",Scoring!$D$30)+IF(Data!$Z83&lt;&gt;"",Scoring!$D$31)+IF(Data!$AA83&lt;&gt;"",Scoring!$D$32),"")</f>
        <v/>
      </c>
      <c r="AC83" s="105" t="str">
        <f>IF(AB83&lt;&gt;"",LOOKUP(AB83,Likelihoods!$A$7:$A$107,Likelihoods!B$7:B$107),"")</f>
        <v/>
      </c>
      <c r="AD83" s="264" t="str">
        <f>IF(AND(COUNTBLANK($B83:$E83)=3,COUNTBLANK($F83:$H83)=2,COUNTBLANK($I83:$J83)=1,COUNTBLANK($K83:$L83)=1,COUNTBLANK($M83:$N83)=1,COUNTBLANK($O83:$P83)=1,COUNTBLANK($Q83:$R83)=1,COUNTBLANK($S83:$T83)=1,COUNTBLANK($U83:$V83)=1,COUNTBLANK($W83:$AA83)=4),IF(Data!$B83&lt;&gt;"",Scoring!$E$7)+IF(Data!$C83&lt;&gt;"",Scoring!$E$8)+IF(Data!$D83&lt;&gt;"",Scoring!$E$9)+IF(Data!$E83&lt;&gt;"",Scoring!$E$10)+IF(Data!$F83&lt;&gt;"",Scoring!$E$11)+IF(Data!$G83&lt;&gt;"",Scoring!$E$12)+IF(Data!$H83&lt;&gt;"",Scoring!$E$13)+IF(Data!$I83&lt;&gt;"",Scoring!$E$14)+IF(Data!$J83&lt;&gt;"",Scoring!$E$15)+IF(Data!$K83&lt;&gt;"",Scoring!$E$16)+IF(Data!$L83&lt;&gt;"",Scoring!$E$17)+IF(Data!$M83&lt;&gt;"",Scoring!$E$18)+IF(Data!$N83&lt;&gt;"",Scoring!$E$19)+IF(Data!$O83&lt;&gt;"",Scoring!$E$20)+IF(Data!$P83&lt;&gt;"",Scoring!$E$21)+IF(Data!$Q83&lt;&gt;"",Scoring!$E$22)+IF(Data!$R83&lt;&gt;"",Scoring!$E$23)+IF(Data!$S83&lt;&gt;"",Scoring!$E$24)+IF(Data!V83&lt;&gt;"",Scoring!$E$25)+IF(Data!$U83&lt;&gt;"",Scoring!$E$26)+IF(Data!$V83&lt;&gt;"",Scoring!$E$27)+IF(Data!$W83&lt;&gt;"",Scoring!$E$28)+IF(Data!$X83&lt;&gt;"",Scoring!$E$29)+IF(Data!$Y83&lt;&gt;"",Scoring!$E$30)+IF(Data!$Z83&lt;&gt;"",Scoring!$E$31)+IF(Data!$AA83&lt;&gt;"",Scoring!$E$32),"")</f>
        <v/>
      </c>
      <c r="AE83" s="107" t="str">
        <f>IF(AD83&lt;&gt;"",LOOKUP(AD83,Likelihoods!$A$7:$A$107,Likelihoods!C$7:C$107),"")</f>
        <v/>
      </c>
      <c r="AF83" s="108" t="str">
        <f>IF(AND(COUNTBLANK($B83:$E83)=3,COUNTBLANK($F83:$H83)=2,COUNTBLANK($I83:$J83)=1,COUNTBLANK($K83:$L83)=1,COUNTBLANK($M83:$N83)=1,COUNTBLANK($O83:$P83)=1,COUNTBLANK($Q83:$R83)=1,COUNTBLANK($S83:$T83)=1,COUNTBLANK($U83:$V83)=1,COUNTBLANK($W83:$AA83)=4),IF(Data!$B83&lt;&gt;"",Scoring!$F$7)+IF(Data!$C83&lt;&gt;"",Scoring!$F$8)+IF(Data!$D83&lt;&gt;"",Scoring!$F$9)+IF(Data!$E83&lt;&gt;"",Scoring!$F$10)+IF(Data!$F83&lt;&gt;"",Scoring!$F$11)+IF(Data!$G83&lt;&gt;"",Scoring!$F$12)+IF(Data!$H83&lt;&gt;"",Scoring!$F$13)+IF(Data!$I83&lt;&gt;"",Scoring!$F$14)+IF(Data!$J83&lt;&gt;"",Scoring!$F$15)+IF(Data!$K83&lt;&gt;"",Scoring!$F$16)+IF(Data!$L83&lt;&gt;"",Scoring!$F$17)+IF(Data!$M83&lt;&gt;"",Scoring!$F$18)+IF(Data!$N83&lt;&gt;"",Scoring!$F$19)+IF(Data!$O83&lt;&gt;"",Scoring!$F$20)+IF(Data!$P83&lt;&gt;"",Scoring!$F$21)+IF(Data!$Q83&lt;&gt;"",Scoring!$F$22)+IF(Data!$R83&lt;&gt;"",Scoring!$F$23)+IF(Data!$S83&lt;&gt;"",Scoring!$F$24)+IF(Data!T83&lt;&gt;"",Scoring!$F$25)+IF(Data!$U83&lt;&gt;"",Scoring!$F$26)+IF(Data!$V83&lt;&gt;"",Scoring!$F$27)+IF(Data!$W83&lt;&gt;"",Scoring!$F$28)+IF(Data!$X83&lt;&gt;"",Scoring!$F$29)+IF(Data!$Y83&lt;&gt;"",Scoring!$F$30)+IF(Data!$Z83&lt;&gt;"",Scoring!$F$31)+IF(Data!$AA83&lt;&gt;"",Scoring!$F$32),"")</f>
        <v/>
      </c>
      <c r="AG83" s="105" t="str">
        <f>IF(AF83&lt;&gt;"",LOOKUP(AF83,Likelihoods!$A$7:$A$107,Likelihoods!D$7:D$107),"")</f>
        <v/>
      </c>
      <c r="AH83" s="108" t="str">
        <f>IF(AND(COUNTBLANK($B83:$E83)=3,COUNTBLANK($F83:$H83)=2,COUNTBLANK($I83:$J83)=1,COUNTBLANK($K83:$L83)=1,COUNTBLANK($M83:$N83)=1,COUNTBLANK($O83:$P83)=1,COUNTBLANK($Q83:$R83)=1,COUNTBLANK($S83:$T83)=1,COUNTBLANK($U83:$V83)=1,COUNTBLANK($W83:$AA83)=4),IF(Data!$B83&lt;&gt;"",Scoring!$G$7)+IF(Data!$C83&lt;&gt;"",Scoring!$G$8)+IF(Data!$D83&lt;&gt;"",Scoring!$G$9)+IF(Data!$E83&lt;&gt;"",Scoring!$G$10)+IF(Data!$F83&lt;&gt;"",Scoring!$G$11)+IF(Data!$G83&lt;&gt;"",Scoring!$G$12)+IF(Data!$H83&lt;&gt;"",Scoring!$G$13)+IF(Data!$I83&lt;&gt;"",Scoring!$G$14)+IF(Data!$J83&lt;&gt;"",Scoring!$G$15)+IF(Data!$K83&lt;&gt;"",Scoring!$G$16)+IF(Data!$L83&lt;&gt;"",Scoring!$G$17)+IF(Data!$M83&lt;&gt;"",Scoring!$G$18)+IF(Data!$N83&lt;&gt;"",Scoring!$G$19)+IF(Data!$O83&lt;&gt;"",Scoring!$G$20)+IF(Data!$P83&lt;&gt;"",Scoring!$G$21)+IF(Data!$Q83&lt;&gt;"",Scoring!$G$22)+IF(Data!$R83&lt;&gt;"",Scoring!$G$23)+IF(Data!$S83&lt;&gt;"",Scoring!$G$24)+IF(Data!T83&lt;&gt;"",Scoring!$G$25)+IF(Data!$U83&lt;&gt;"",Scoring!$G$26)+IF(Data!$V83&lt;&gt;"",Scoring!$G$27)+IF(Data!$W83&lt;&gt;"",Scoring!$G$28)+IF(Data!$X83&lt;&gt;"",Scoring!$G$29)+IF(Data!$Y83&lt;&gt;"",Scoring!$G$30)+IF(Data!$Z83&lt;&gt;"",Scoring!$G$31)+IF(Data!$AA83&lt;&gt;"",Scoring!$G$32),"")</f>
        <v/>
      </c>
      <c r="AI83" s="106" t="str">
        <f>IF(AH83&lt;&gt;"",LOOKUP(AH83,Likelihoods!$A$7:$A$107,Likelihoods!E$7:E$107),"")</f>
        <v/>
      </c>
      <c r="AJ83" s="104" t="str">
        <f>IF(AND(COUNTBLANK($B83:$E83)=3,COUNTBLANK($F83:$H83)=2,COUNTBLANK($I83:$J83)=1,COUNTBLANK($K83:$L83)=1,COUNTBLANK($M83:$N83)=1,COUNTBLANK($O83:$P83)=1,COUNTBLANK($Q83:$R83)=1,COUNTBLANK($S83:$T83)=1,COUNTBLANK($U83:$V83)=1,COUNTBLANK($W83:$AA83)=4),IF(Data!$B83&lt;&gt;"",Scoring!$H$7)+IF(Data!$C83&lt;&gt;"",Scoring!$H$8)+IF(Data!$D83&lt;&gt;"",Scoring!$H$9)+IF(Data!$E83&lt;&gt;"",Scoring!$H$10)+IF(Data!$F83&lt;&gt;"",Scoring!$H$11)+IF(Data!$G83&lt;&gt;"",Scoring!$H$12)+IF(Data!$H83&lt;&gt;"",Scoring!$H$13)+IF(Data!$I83&lt;&gt;"",Scoring!$H$14)+IF(Data!$J83&lt;&gt;"",Scoring!$H$15)+IF(Data!$K83&lt;&gt;"",Scoring!$H$16)+IF(Data!$L83&lt;&gt;"",Scoring!$H$17)+IF(Data!$M83&lt;&gt;"",Scoring!$H$18)+IF(Data!$N83&lt;&gt;"",Scoring!$H$19)+IF(Data!$O83&lt;&gt;"",Scoring!$H$20)+IF(Data!$P83&lt;&gt;"",Scoring!$H$21)+IF(Data!$Q83&lt;&gt;"",Scoring!$H$22)+IF(Data!$R83&lt;&gt;"",Scoring!$H$23)+IF(Data!$S83&lt;&gt;"",Scoring!$H$24)+IF(Data!T83&lt;&gt;"",Scoring!$H$25)+IF(Data!$U83&lt;&gt;"",Scoring!$H$26)+IF(Data!$V83&lt;&gt;"",Scoring!$H$27)+IF(Data!$W83&lt;&gt;"",Scoring!$H$28)+IF(Data!$X83&lt;&gt;"",Scoring!$H$29)+IF(Data!$Y83&lt;&gt;"",Scoring!$H$30)+IF(Data!$Z83&lt;&gt;"",Scoring!$H$31)+IF(Data!$AA83&lt;&gt;"",Scoring!$H$32),"")</f>
        <v/>
      </c>
      <c r="AK83" s="105" t="str">
        <f>IF(AJ83&lt;&gt;"",LOOKUP(AJ83,Likelihoods!$A$7:$A$107,Likelihoods!F$7:F$107),"")</f>
        <v/>
      </c>
      <c r="AL83" s="102" t="str">
        <f>IF(AND(COUNTBLANK($B83:$E83)=3,COUNTBLANK($F83:$H83)=2,COUNTBLANK($I83:$J83)=1,COUNTBLANK($K83:$L83)=1,COUNTBLANK($M83:$N83)=1,COUNTBLANK($O83:$P83)=1,COUNTBLANK($Q83:$R83)=1,COUNTBLANK($S83:$T83)=1,COUNTBLANK($U83:$V83)=1,COUNTBLANK($W83:$AA83)=4),IF(Data!$B83&lt;&gt;"",Scoring!$I$7)+IF(Data!$C83&lt;&gt;"",Scoring!$I$8)+IF(Data!$D83&lt;&gt;"",Scoring!$I$9)+IF(Data!$E83&lt;&gt;"",Scoring!$I$10)+IF(Data!$F83&lt;&gt;"",Scoring!$I$11)+IF(Data!$G83&lt;&gt;"",Scoring!$I$12)+IF(Data!$H83&lt;&gt;"",Scoring!$I$13)+IF(Data!$I83&lt;&gt;"",Scoring!$I$14)+IF(Data!$J83&lt;&gt;"",Scoring!$I$15)+IF(Data!$K83&lt;&gt;"",Scoring!$I$16)+IF(Data!$L83&lt;&gt;"",Scoring!$I$17)+IF(Data!$M83&lt;&gt;"",Scoring!$I$18)+IF(Data!$N83&lt;&gt;"",Scoring!$I$19)+IF(Data!$O83&lt;&gt;"",Scoring!$I$20)+IF(Data!$P83&lt;&gt;"",Scoring!$I$21)+IF(Data!$Q83&lt;&gt;"",Scoring!$I$22)+IF(Data!$R83&lt;&gt;"",Scoring!$I$23)+IF(Data!$S83&lt;&gt;"",Scoring!$I$24)+IF(Data!T83&lt;&gt;"",Scoring!$I$25)+IF(Data!$U83&lt;&gt;"",Scoring!$I$26)+IF(Data!$V83&lt;&gt;"",Scoring!$I$27)+IF(Data!$W83&lt;&gt;"",Scoring!$I$28)+IF(Data!$X83&lt;&gt;"",Scoring!$I$29)+IF(Data!$Y83&lt;&gt;"",Scoring!$I$30)+IF(Data!$Z83&lt;&gt;"",Scoring!$I$31)+IF(Data!$AA83&lt;&gt;"",Scoring!$I$32),"")</f>
        <v/>
      </c>
      <c r="AM83" s="107" t="str">
        <f>IF(AL83&lt;&gt;"",LOOKUP(AL83,Likelihoods!$A$7:$A$107,Likelihoods!G$7:G$107),"")</f>
        <v/>
      </c>
      <c r="AN83" s="281" t="str">
        <f>IF(AND(COUNTBLANK($B83:$E83)=3,COUNTBLANK($F83:$H83)=2,COUNTBLANK($I83:$J83)=1,COUNTBLANK($K83:$L83)=1,COUNTBLANK($M83:$N83)=1,COUNTBLANK($O83:$P83)=1,COUNTBLANK($Q83:$R83)=1,COUNTBLANK($S83:$T83)=1,COUNTBLANK($U83:$V83)=1,COUNTBLANK($W83:$AA83)=4),IF(Data!$B83&lt;&gt;"",Scoring!$J$7)+IF(Data!$C83&lt;&gt;"",Scoring!$J$8)+IF(Data!$D83&lt;&gt;"",Scoring!$J$9)+IF(Data!$E83&lt;&gt;"",Scoring!$J$10)+IF(Data!$F83&lt;&gt;"",Scoring!$J$11)+IF(Data!$G83&lt;&gt;"",Scoring!$J$12)+IF(Data!$H83&lt;&gt;"",Scoring!$J$13)+IF(Data!$I83&lt;&gt;"",Scoring!$J$14)+IF(Data!$J83&lt;&gt;"",Scoring!$J$15)+IF(Data!$K83&lt;&gt;"",Scoring!$J$16)+IF(Data!$L83&lt;&gt;"",Scoring!$J$17)+IF(Data!$M83&lt;&gt;"",Scoring!$J$18)+IF(Data!$N83&lt;&gt;"",Scoring!$J$19)+IF(Data!$O83&lt;&gt;"",Scoring!$J$20)+IF(Data!$P83&lt;&gt;"",Scoring!$J$21)+IF(Data!$Q83&lt;&gt;"",Scoring!$J$22)+IF(Data!$R83&lt;&gt;"",Scoring!$J$23)+IF(Data!$S83&lt;&gt;"",Scoring!$J$24)+IF(Data!AF83&lt;&gt;"",Scoring!$J$25)+IF(Data!$U83&lt;&gt;"",Scoring!$J$26)+IF(Data!$V83&lt;&gt;"",Scoring!$J$27)+IF(Data!$W83&lt;&gt;"",Scoring!$J$28)+IF(Data!$X83&lt;&gt;"",Scoring!$J$29)+IF(Data!$Y83&lt;&gt;"",Scoring!$J$30)+IF(Data!$Z83&lt;&gt;"",Scoring!$J$31)+IF(Data!$AA83&lt;&gt;"",Scoring!$J$32),"")</f>
        <v/>
      </c>
      <c r="AO83" s="276" t="str">
        <f>IF(AN83&lt;&gt;"",LOOKUP(AN83,Likelihoods!$A$7:$A$107,Likelihoods!H$7:H$107),"")</f>
        <v/>
      </c>
      <c r="AP83" s="264" t="str">
        <f>IF(AND(COUNTBLANK($B83:$E83)=3,COUNTBLANK($F83:$H83)=2,COUNTBLANK($I83:$J83)=1,COUNTBLANK($K83:$L83)=1,COUNTBLANK($M83:$N83)=1,COUNTBLANK($O83:$P83)=1,COUNTBLANK($Q83:$R83)=1,COUNTBLANK($S83:$T83)=1,COUNTBLANK($U83:$V83)=1,COUNTBLANK($W83:$AA83)=4),IF(Data!$B83&lt;&gt;"",Scoring!$K$7)+IF(Data!$C83&lt;&gt;"",Scoring!$K$8)+IF(Data!$D83&lt;&gt;"",Scoring!$K$9)+IF(Data!$E83&lt;&gt;"",Scoring!$K$10)+IF(Data!$F83&lt;&gt;"",Scoring!$K$11)+IF(Data!$G83&lt;&gt;"",Scoring!$K$12)+IF(Data!$H83&lt;&gt;"",Scoring!$K$13)+IF(Data!$I83&lt;&gt;"",Scoring!$K$14)+IF(Data!$J83&lt;&gt;"",Scoring!$K$15)+IF(Data!$K83&lt;&gt;"",Scoring!$K$16)+IF(Data!$L83&lt;&gt;"",Scoring!$K$17)+IF(Data!$M83&lt;&gt;"",Scoring!$K$18)+IF(Data!$N83&lt;&gt;"",Scoring!$K$19)+IF(Data!$O83&lt;&gt;"",Scoring!$K$20)+IF(Data!$P83&lt;&gt;"",Scoring!$K$21)+IF(Data!$Q83&lt;&gt;"",Scoring!$K$22)+IF(Data!$R83&lt;&gt;"",Scoring!$K$23)+IF(Data!$S83&lt;&gt;"",Scoring!$K$24)+IF(Data!AH83&lt;&gt;"",Scoring!$K$25)+IF(Data!$U83&lt;&gt;"",Scoring!$K$26)+IF(Data!$V83&lt;&gt;"",Scoring!$K$27)+IF(Data!$W83&lt;&gt;"",Scoring!$K$28)+IF(Data!$X83&lt;&gt;"",Scoring!$K$29)+IF(Data!$Y83&lt;&gt;"",Scoring!$K$30)+IF(Data!$Z83&lt;&gt;"",Scoring!$K$31)+IF(Data!$AA83&lt;&gt;"",Scoring!$K$32),"")</f>
        <v/>
      </c>
      <c r="AQ83" s="107" t="str">
        <f>IF(AP83&lt;&gt;"",LOOKUP(AP83,Likelihoods!$A$7:$A$107,Likelihoods!I$7:I$107),"")</f>
        <v/>
      </c>
      <c r="AR83" s="281" t="str">
        <f>IF(AND(COUNTBLANK($B83:$E83)=3,COUNTBLANK($F83:$H83)=2,COUNTBLANK($I83:$J83)=1,COUNTBLANK($K83:$L83)=1,COUNTBLANK($M83:$N83)=1,COUNTBLANK($O83:$P83)=1,COUNTBLANK($Q83:$R83)=1,COUNTBLANK($S83:$T83)=1,COUNTBLANK($U83:$V83)=1,COUNTBLANK($W83:$AA83)=4),IF(Data!$B83&lt;&gt;"",Scoring!$L$7)+IF(Data!$C83&lt;&gt;"",Scoring!$L$8)+IF(Data!$D83&lt;&gt;"",Scoring!$L$9)+IF(Data!$E83&lt;&gt;"",Scoring!$L$10)+IF(Data!$F83&lt;&gt;"",Scoring!$L$11)+IF(Data!$G83&lt;&gt;"",Scoring!$L$12)+IF(Data!$H83&lt;&gt;"",Scoring!$L$13)+IF(Data!$I83&lt;&gt;"",Scoring!$L$14)+IF(Data!$J83&lt;&gt;"",Scoring!$L$15)+IF(Data!$K83&lt;&gt;"",Scoring!$L$16)+IF(Data!$L83&lt;&gt;"",Scoring!$L$17)+IF(Data!$M83&lt;&gt;"",Scoring!$L$18)+IF(Data!$N83&lt;&gt;"",Scoring!$L$19)+IF(Data!$O83&lt;&gt;"",Scoring!$L$20)+IF(Data!$P83&lt;&gt;"",Scoring!$L$21)+IF(Data!$Q83&lt;&gt;"",Scoring!$L$22)+IF(Data!$R83&lt;&gt;"",Scoring!$L$23)+IF(Data!$S83&lt;&gt;"",Scoring!$L$24)+IF(Data!AJ83&lt;&gt;"",Scoring!$L$25)+IF(Data!$U83&lt;&gt;"",Scoring!$L$26)+IF(Data!$V83&lt;&gt;"",Scoring!$L$27)+IF(Data!$W83&lt;&gt;"",Scoring!$L$28)+IF(Data!$X83&lt;&gt;"",Scoring!$L$29)+IF(Data!$Y83&lt;&gt;"",Scoring!$L$30)+IF(Data!$Z83&lt;&gt;"",Scoring!$L$31)+IF(Data!$AA83&lt;&gt;"",Scoring!$L$32),"")</f>
        <v/>
      </c>
      <c r="AS83" s="105" t="str">
        <f>IF(AR83&lt;&gt;"",LOOKUP(AR83,Likelihoods!$A$7:$A$107,Likelihoods!J$7:J$107),"")</f>
        <v/>
      </c>
      <c r="AT83" s="108" t="str">
        <f>IF(AND(COUNTBLANK($B83:$E83)=3,COUNTBLANK($F83:$H83)=2,COUNTBLANK($I83:$J83)=1,COUNTBLANK($K83:$L83)=1,COUNTBLANK($M83:$N83)=1,COUNTBLANK($O83:$P83)=1,COUNTBLANK($Q83:$R83)=1,COUNTBLANK($S83:$T83)=1,COUNTBLANK($U83:$V83)=1,COUNTBLANK($W83:$AA83)=4),IF(Data!$B83&lt;&gt;"",Scoring!$M$7)+IF(Data!$C83&lt;&gt;"",Scoring!$M$8)+IF(Data!$D83&lt;&gt;"",Scoring!$M$9)+IF(Data!$E83&lt;&gt;"",Scoring!$M$10)+IF(Data!$F83&lt;&gt;"",Scoring!$M$11)+IF(Data!$G83&lt;&gt;"",Scoring!$M$12)+IF(Data!$H83&lt;&gt;"",Scoring!$M$13)+IF(Data!$I83&lt;&gt;"",Scoring!$M$14)+IF(Data!$J83&lt;&gt;"",Scoring!$M$15)+IF(Data!$K83&lt;&gt;"",Scoring!$M$16)+IF(Data!$L83&lt;&gt;"",Scoring!$M$17)+IF(Data!$M83&lt;&gt;"",Scoring!$M$18)+IF(Data!$N83&lt;&gt;"",Scoring!$M$19)+IF(Data!$O83&lt;&gt;"",Scoring!$M$20)+IF(Data!$P83&lt;&gt;"",Scoring!$M$21)+IF(Data!$Q83&lt;&gt;"",Scoring!$M$22)+IF(Data!$R83&lt;&gt;"",Scoring!$M$23)+IF(Data!$S83&lt;&gt;"",Scoring!$M$24)+IF(Data!T83&lt;&gt;"",Scoring!$M$25)+IF(Data!$U83&lt;&gt;"",Scoring!$M$26)+IF(Data!$V83&lt;&gt;"",Scoring!$M$27)+IF(Data!$W83&lt;&gt;"",Scoring!$M$28)+IF(Data!$X83&lt;&gt;"",Scoring!$M$29)+IF(Data!$Y83&lt;&gt;"",Scoring!$M$30)+IF(Data!$Z83&lt;&gt;"",Scoring!$M$31)+IF(Data!$AA83&lt;&gt;"",Scoring!$M$32),"")</f>
        <v/>
      </c>
      <c r="AU83" s="105" t="str">
        <f>IF(AT83&lt;&gt;"",LOOKUP(AT83,Likelihoods!$A$7:$A$107,Likelihoods!K$7:K$107),"")</f>
        <v/>
      </c>
      <c r="AV83" s="108" t="str">
        <f>IF(AND(COUNTBLANK($B83:$E83)=3,COUNTBLANK($F83:$H83)=2,COUNTBLANK($I83:$J83)=1,COUNTBLANK($K83:$L83)=1,COUNTBLANK($M83:$N83)=1,COUNTBLANK($O83:$P83)=1,COUNTBLANK($Q83:$R83)=1,COUNTBLANK($S83:$T83)=1,COUNTBLANK($U83:$V83)=1,COUNTBLANK($W83:$AA83)=4),IF(Data!$B83&lt;&gt;"",Scoring!$N$7)+IF(Data!$C83&lt;&gt;"",Scoring!$N$8)+IF(Data!$D83&lt;&gt;"",Scoring!$N$9)+IF(Data!$E83&lt;&gt;"",Scoring!$N$10)+IF(Data!$F83&lt;&gt;"",Scoring!$N$11)+IF(Data!$G83&lt;&gt;"",Scoring!$N$12)+IF(Data!$H83&lt;&gt;"",Scoring!$N$13)+IF(Data!$I83&lt;&gt;"",Scoring!$N$14)+IF(Data!$J83&lt;&gt;"",Scoring!$N$15)+IF(Data!$K83&lt;&gt;"",Scoring!$N$16)+IF(Data!$L83&lt;&gt;"",Scoring!$N$17)+IF(Data!$M83&lt;&gt;"",Scoring!$N$18)+IF(Data!$N83&lt;&gt;"",Scoring!$N$19)+IF(Data!$O83&lt;&gt;"",Scoring!$N$20)+IF(Data!$P83&lt;&gt;"",Scoring!$N$21)+IF(Data!$Q83&lt;&gt;"",Scoring!$N$22)+IF(Data!$R83&lt;&gt;"",Scoring!$N$23)+IF(Data!$S83&lt;&gt;"",Scoring!$N$24)+IF(Data!T83&lt;&gt;"",Scoring!$N$25)+IF(Data!$U83&lt;&gt;"",Scoring!$N$26)+IF(Data!$V83&lt;&gt;"",Scoring!$N$27)+IF(Data!$W83&lt;&gt;"",Scoring!$N$28)+IF(Data!$X83&lt;&gt;"",Scoring!$N$29)+IF(Data!$Y83&lt;&gt;"",Scoring!$N$30)+IF(Data!$Z83&lt;&gt;"",Scoring!$N$31)+IF(Data!$AA83&lt;&gt;"",Scoring!$N$32),"")</f>
        <v/>
      </c>
      <c r="AW83" s="106" t="str">
        <f>IF(AV83&lt;&gt;"",LOOKUP(AV83,Likelihoods!$A$7:$A$107,Likelihoods!L$7:L$107),"")</f>
        <v/>
      </c>
      <c r="AX83" s="104" t="str">
        <f>IF(AND(COUNTBLANK($B83:$E83)=3,COUNTBLANK($F83:$H83)=2,COUNTBLANK($I83:$J83)=1,COUNTBLANK($K83:$L83)=1,COUNTBLANK($M83:$N83)=1,COUNTBLANK($O83:$P83)=1,COUNTBLANK($Q83:$R83)=1,COUNTBLANK($S83:$T83)=1,COUNTBLANK($U83:$V83)=1,COUNTBLANK($W83:$AA83)=4),IF(Data!$B83&lt;&gt;"",Scoring!$O$7)+IF(Data!$C83&lt;&gt;"",Scoring!$O$8)+IF(Data!$D83&lt;&gt;"",Scoring!$O$9)+IF(Data!$E83&lt;&gt;"",Scoring!$O$10)+IF(Data!$F83&lt;&gt;"",Scoring!$O$11)+IF(Data!$G83&lt;&gt;"",Scoring!$O$12)+IF(Data!$H83&lt;&gt;"",Scoring!$O$13)+IF(Data!$I83&lt;&gt;"",Scoring!$O$14)+IF(Data!$J83&lt;&gt;"",Scoring!$O$15)+IF(Data!$K83&lt;&gt;"",Scoring!$O$16)+IF(Data!$L83&lt;&gt;"",Scoring!$O$17)+IF(Data!$M83&lt;&gt;"",Scoring!$O$18)+IF(Data!$N83&lt;&gt;"",Scoring!$O$19)+IF(Data!$O83&lt;&gt;"",Scoring!$O$20)+IF(Data!$P83&lt;&gt;"",Scoring!$O$21)+IF(Data!$Q83&lt;&gt;"",Scoring!$O$22)+IF(Data!$R83&lt;&gt;"",Scoring!$O$23)+IF(Data!$S83&lt;&gt;"",Scoring!$O$24)+IF(Data!T83&lt;&gt;"",Scoring!$O$25)+IF(Data!$U83&lt;&gt;"",Scoring!$O$26)+IF(Data!$V83&lt;&gt;"",Scoring!$O$27)+IF(Data!$W83&lt;&gt;"",Scoring!$O$28)+IF(Data!$X83&lt;&gt;"",Scoring!$O$29)+IF(Data!$Y83&lt;&gt;"",Scoring!$O$30)+IF(Data!$Z83&lt;&gt;"",Scoring!$O$31)+IF(Data!$AA83&lt;&gt;"",Scoring!$O$32),"")</f>
        <v/>
      </c>
      <c r="AY83" s="107" t="str">
        <f>IF(AX83&lt;&gt;"",LOOKUP(AX83,Likelihoods!$A$7:$A$107,Likelihoods!M$7:M$107),"")</f>
        <v/>
      </c>
      <c r="AZ83" s="108" t="str">
        <f>IF(AND(COUNTBLANK($B83:$E83)=3,COUNTBLANK($F83:$H83)=2,COUNTBLANK($I83:$J83)=1,COUNTBLANK($K83:$L83)=1,COUNTBLANK($M83:$N83)=1,COUNTBLANK($O83:$P83)=1,COUNTBLANK($Q83:$R83)=1,COUNTBLANK($S83:$T83)=1,COUNTBLANK($U83:$V83)=1,COUNTBLANK($W83:$AA83)=4),IF(Data!$B83&lt;&gt;"",Scoring!$P$7)+IF(Data!$C83&lt;&gt;"",Scoring!$P$8)+IF(Data!$D83&lt;&gt;"",Scoring!$P$9)+IF(Data!$E83&lt;&gt;"",Scoring!$P$10)+IF(Data!$F83&lt;&gt;"",Scoring!$P$11)+IF(Data!$G83&lt;&gt;"",Scoring!$P$12)+IF(Data!$H83&lt;&gt;"",Scoring!$P$13)+IF(Data!$I83&lt;&gt;"",Scoring!$P$14)+IF(Data!$J83&lt;&gt;"",Scoring!$P$15)+IF(Data!$K83&lt;&gt;"",Scoring!$P$16)+IF(Data!$L83&lt;&gt;"",Scoring!$P$17)+IF(Data!$M83&lt;&gt;"",Scoring!$P$18)+IF(Data!$N83&lt;&gt;"",Scoring!$P$19)+IF(Data!$O83&lt;&gt;"",Scoring!$P$20)+IF(Data!$P83&lt;&gt;"",Scoring!$P$21)+IF(Data!$Q83&lt;&gt;"",Scoring!$P$22)+IF(Data!$R83&lt;&gt;"",Scoring!$P$23)+IF(Data!$S83&lt;&gt;"",Scoring!$P$24)+IF(Data!T83&lt;&gt;"",Scoring!$P$25)+IF(Data!$U83&lt;&gt;"",Scoring!$P$26)+IF(Data!$V83&lt;&gt;"",Scoring!$P$27)+IF(Data!$W83&lt;&gt;"",Scoring!$P$28)+IF(Data!$X83&lt;&gt;"",Scoring!$P$29)+IF(Data!$Y83&lt;&gt;"",Scoring!$P$30)+IF(Data!$Z83&lt;&gt;"",Scoring!$P$31)+IF(Data!$AA83&lt;&gt;"",Scoring!$P$32),"")</f>
        <v/>
      </c>
      <c r="BA83" s="105" t="str">
        <f>IF(AZ83&lt;&gt;"",LOOKUP(AZ83,Likelihoods!$A$7:$A$107,Likelihoods!N$7:N$107),"")</f>
        <v/>
      </c>
      <c r="BB83" s="102" t="str">
        <f>IF(AND(COUNTBLANK($B83:$E83)=3,COUNTBLANK($F83:$H83)=2,COUNTBLANK($I83:$J83)=1,COUNTBLANK($K83:$L83)=1,COUNTBLANK($M83:$N83)=1,COUNTBLANK($O83:$P83)=1,COUNTBLANK($Q83:$R83)=1,COUNTBLANK($S83:$T83)=1,COUNTBLANK($U83:$V83)=1,COUNTBLANK($W83:$AA83)=4),IF(Data!$B83&lt;&gt;"",Scoring!$Q$7)+IF(Data!$C83&lt;&gt;"",Scoring!$Q$8)+IF(Data!$D83&lt;&gt;"",Scoring!$Q$9)+IF(Data!$E83&lt;&gt;"",Scoring!$Q$10)+IF(Data!$F83&lt;&gt;"",Scoring!$Q$11)+IF(Data!$G83&lt;&gt;"",Scoring!$Q$12)+IF(Data!$H83&lt;&gt;"",Scoring!$Q$13)+IF(Data!$I83&lt;&gt;"",Scoring!$Q$14)+IF(Data!$J83&lt;&gt;"",Scoring!$Q$15)+IF(Data!$K83&lt;&gt;"",Scoring!$Q$16)+IF(Data!$L83&lt;&gt;"",Scoring!$Q$17)+IF(Data!$M83&lt;&gt;"",Scoring!$Q$18)+IF(Data!$N83&lt;&gt;"",Scoring!$Q$19)+IF(Data!$O83&lt;&gt;"",Scoring!$Q$20)+IF(Data!$P83&lt;&gt;"",Scoring!$Q$21)+IF(Data!$Q83&lt;&gt;"",Scoring!$Q$22)+IF(Data!$R83&lt;&gt;"",Scoring!$Q$23)+IF(Data!$S83&lt;&gt;"",Scoring!$Q$24)+IF(Data!T83&lt;&gt;"",Scoring!$Q$25)+IF(Data!$U83&lt;&gt;"",Scoring!$Q$26)+IF(Data!$V83&lt;&gt;"",Scoring!$Q$27)+IF(Data!$W83&lt;&gt;"",Scoring!$Q$28)+IF(Data!$X83&lt;&gt;"",Scoring!$Q$29)+IF(Data!$Y83&lt;&gt;"",Scoring!$Q$30)+IF(Data!$Z83&lt;&gt;"",Scoring!$Q$31)+IF(Data!$AA83&lt;&gt;"",Scoring!$Q$32),"")</f>
        <v/>
      </c>
      <c r="BC83" s="107" t="str">
        <f>IF(BB83&lt;&gt;"",LOOKUP(BB83,Likelihoods!$A$7:$A$107,Likelihoods!O$7:O$107),"")</f>
        <v/>
      </c>
      <c r="BD83" s="104" t="str">
        <f>IF(AND(COUNTBLANK($B83:$E83)=3,COUNTBLANK($F83:$H83)=2,COUNTBLANK($I83:$J83)=1,COUNTBLANK($K83:$L83)=1,COUNTBLANK($M83:$N83)=1,COUNTBLANK($O83:$P83)=1,COUNTBLANK($Q83:$R83)=1,COUNTBLANK($S83:$T83)=1,COUNTBLANK($U83:$V83)=1,COUNTBLANK($W83:$AA83)=4),IF(Data!$B83&lt;&gt;"",Scoring!$R$7)+IF(Data!$C83&lt;&gt;"",Scoring!$R$8)+IF(Data!$D83&lt;&gt;"",Scoring!$R$9)+IF(Data!$E83&lt;&gt;"",Scoring!$R$10)+IF(Data!$F83&lt;&gt;"",Scoring!$R$11)+IF(Data!$G83&lt;&gt;"",Scoring!$R$12)+IF(Data!$H83&lt;&gt;"",Scoring!$R$13)+IF(Data!$I83&lt;&gt;"",Scoring!$R$14)+IF(Data!$J83&lt;&gt;"",Scoring!$R$15)+IF(Data!$K83&lt;&gt;"",Scoring!$R$16)+IF(Data!$L83&lt;&gt;"",Scoring!$R$17)+IF(Data!$M83&lt;&gt;"",Scoring!$R$18)+IF(Data!$N83&lt;&gt;"",Scoring!$R$19)+IF(Data!$O83&lt;&gt;"",Scoring!$R$20)+IF(Data!$P83&lt;&gt;"",Scoring!$R$21)+IF(Data!$Q83&lt;&gt;"",Scoring!$R$22)+IF(Data!$R83&lt;&gt;"",Scoring!$R$23)+IF(Data!$S83&lt;&gt;"",Scoring!$R$24)+IF(Data!T83&lt;&gt;"",Scoring!$R$25)+IF(Data!$U83&lt;&gt;"",Scoring!$R$26)+IF(Data!$V83&lt;&gt;"",Scoring!$R$27)+IF(Data!$W83&lt;&gt;"",Scoring!$R$28)+IF(Data!$X83&lt;&gt;"",Scoring!$R$29)+IF(Data!$Y83&lt;&gt;"",Scoring!$R$30)+IF(Data!$Z83&lt;&gt;"",Scoring!$R$31)+IF(Data!$AA83&lt;&gt;"",Scoring!$R$32),"")</f>
        <v/>
      </c>
      <c r="BE83" s="105" t="str">
        <f>IF(BD83&lt;&gt;"",LOOKUP(BD83,Likelihoods!$A$7:$A$107,Likelihoods!P$7:P$107),"")</f>
        <v/>
      </c>
      <c r="BF83" s="102" t="str">
        <f>IF(AND(COUNTBLANK($B83:$E83)=3,COUNTBLANK($F83:$H83)=2,COUNTBLANK($I83:$J83)=1,COUNTBLANK($K83:$L83)=1,COUNTBLANK($M83:$N83)=1,COUNTBLANK($O83:$P83)=1,COUNTBLANK($Q83:$R83)=1,COUNTBLANK($S83:$T83)=1,COUNTBLANK($U83:$V83)=1,COUNTBLANK($W83:$AA83)=4),IF(Data!$B83&lt;&gt;"",Scoring!$S$7)+IF(Data!$C83&lt;&gt;"",Scoring!$S$8)+IF(Data!$D83&lt;&gt;"",Scoring!$S$9)+IF(Data!$E83&lt;&gt;"",Scoring!$S$10)+IF(Data!$F83&lt;&gt;"",Scoring!$S$11)+IF(Data!$G83&lt;&gt;"",Scoring!$S$12)+IF(Data!$H83&lt;&gt;"",Scoring!$S$13)+IF(Data!$I83&lt;&gt;"",Scoring!$S$14)+IF(Data!$J83&lt;&gt;"",Scoring!$S$15)+IF(Data!$K83&lt;&gt;"",Scoring!$S$16)+IF(Data!$L83&lt;&gt;"",Scoring!$S$17)+IF(Data!$M83&lt;&gt;"",Scoring!$S$18)+IF(Data!$N83&lt;&gt;"",Scoring!$S$19)+IF(Data!$O83&lt;&gt;"",Scoring!$S$20)+IF(Data!$P83&lt;&gt;"",Scoring!$S$21)+IF(Data!$Q83&lt;&gt;"",Scoring!$S$22)+IF(Data!$R83&lt;&gt;"",Scoring!$S$23)+IF(Data!$S83&lt;&gt;"",Scoring!$S$24)+IF(Data!T83&lt;&gt;"",Scoring!$S$25)+IF(Data!$U83&lt;&gt;"",Scoring!$S$26)+IF(Data!$V83&lt;&gt;"",Scoring!$S$27)+IF(Data!$W83&lt;&gt;"",Scoring!$S$28)+IF(Data!$X83&lt;&gt;"",Scoring!$S$29)+IF(Data!$Y83&lt;&gt;"",Scoring!$S$30)+IF(Data!$Z83&lt;&gt;"",Scoring!$S$31)+IF(Data!$AA83&lt;&gt;"",Scoring!$S$32),"")</f>
        <v/>
      </c>
      <c r="BG83" s="107" t="str">
        <f>IF(BF83&lt;&gt;"",LOOKUP(BF83,Likelihoods!$A$7:$A$107,Likelihoods!Q$7:Q$107),"")</f>
        <v/>
      </c>
      <c r="BH83" s="108" t="str">
        <f>IF(AND(COUNTBLANK($B83:$E83)=3,COUNTBLANK($F83:$H83)=2,COUNTBLANK($I83:$J83)=1,COUNTBLANK($K83:$L83)=1,COUNTBLANK($M83:$N83)=1,COUNTBLANK($O83:$P83)=1,COUNTBLANK($Q83:$R83)=1,COUNTBLANK($S83:$T83)=1,COUNTBLANK($U83:$V83)=1,COUNTBLANK($W83:$AA83)=4),IF(Data!$B83&lt;&gt;"",Scoring!$T$7)+IF(Data!$C83&lt;&gt;"",Scoring!$T$8)+IF(Data!$D83&lt;&gt;"",Scoring!$T$9)+IF(Data!$E83&lt;&gt;"",Scoring!$T$10)+IF(Data!$F83&lt;&gt;"",Scoring!$T$11)+IF(Data!$G83&lt;&gt;"",Scoring!$T$12)+IF(Data!$H83&lt;&gt;"",Scoring!$T$13)+IF(Data!$I83&lt;&gt;"",Scoring!$T$14)+IF(Data!$J83&lt;&gt;"",Scoring!$T$15)+IF(Data!$K83&lt;&gt;"",Scoring!$T$16)+IF(Data!$L83&lt;&gt;"",Scoring!$T$17)+IF(Data!$M83&lt;&gt;"",Scoring!$T$18)+IF(Data!$N83&lt;&gt;"",Scoring!$T$19)+IF(Data!$O83&lt;&gt;"",Scoring!$T$20)+IF(Data!$P83&lt;&gt;"",Scoring!$T$21)+IF(Data!$Q83&lt;&gt;"",Scoring!$T$22)+IF(Data!$R83&lt;&gt;"",Scoring!$T$23)+IF(Data!$S83&lt;&gt;"",Scoring!$T$24)+IF(Data!T83&lt;&gt;"",Scoring!$T$25)+IF(Data!$U83&lt;&gt;"",Scoring!$T$26)+IF(Data!$V83&lt;&gt;"",Scoring!$T$27)+IF(Data!$W83&lt;&gt;"",Scoring!$T$28)+IF(Data!$X83&lt;&gt;"",Scoring!$T$29)+IF(Data!$Y83&lt;&gt;"",Scoring!$T$30)+IF(Data!$Z83&lt;&gt;"",Scoring!$T$31)+IF(Data!$AA83&lt;&gt;"",Scoring!$T$32),"")</f>
        <v/>
      </c>
      <c r="BI83" s="105" t="str">
        <f>IF(BH83&lt;&gt;"",LOOKUP(BH83,Likelihoods!$A$7:$A$107,Likelihoods!R$7:R$107),"")</f>
        <v/>
      </c>
      <c r="BJ83" s="108" t="str">
        <f>IF(AND(COUNTBLANK($B83:$E83)=3,COUNTBLANK($F83:$H83)=2,COUNTBLANK($I83:$J83)=1,COUNTBLANK($K83:$L83)=1,COUNTBLANK($M83:$N83)=1,COUNTBLANK($O83:$P83)=1,COUNTBLANK($Q83:$R83)=1,COUNTBLANK($S83:$T83)=1,COUNTBLANK($U83:$V83)=1,COUNTBLANK($W83:$AA83)=4),IF(Data!$B83&lt;&gt;"",Scoring!$U$7)+IF(Data!$C83&lt;&gt;"",Scoring!$U$8)+IF(Data!$D83&lt;&gt;"",Scoring!$U$9)+IF(Data!$E83&lt;&gt;"",Scoring!$U$10)+IF(Data!$F83&lt;&gt;"",Scoring!$U$11)+IF(Data!$G83&lt;&gt;"",Scoring!$U$12)+IF(Data!$H83&lt;&gt;"",Scoring!$U$13)+IF(Data!$I83&lt;&gt;"",Scoring!$U$14)+IF(Data!$J83&lt;&gt;"",Scoring!$U$15)+IF(Data!$K83&lt;&gt;"",Scoring!$U$16)+IF(Data!$L83&lt;&gt;"",Scoring!$U$17)+IF(Data!$M83&lt;&gt;"",Scoring!$U$18)+IF(Data!$N83&lt;&gt;"",Scoring!$U$19)+IF(Data!$O83&lt;&gt;"",Scoring!$U$20)+IF(Data!$P83&lt;&gt;"",Scoring!$U$21)+IF(Data!$Q83&lt;&gt;"",Scoring!$U$22)+IF(Data!$R83&lt;&gt;"",Scoring!$U$23)+IF(Data!$S83&lt;&gt;"",Scoring!$U$24)+IF(Data!T83&lt;&gt;"",Scoring!$U$25)+IF(Data!$U83&lt;&gt;"",Scoring!$U$26)+IF(Data!$V83&lt;&gt;"",Scoring!$U$27)+IF(Data!$W83&lt;&gt;"",Scoring!$U$28)+IF(Data!$X83&lt;&gt;"",Scoring!$U$29)+IF(Data!$Y83&lt;&gt;"",Scoring!$U$30)+IF(Data!$Z83&lt;&gt;"",Scoring!$U$31)+IF(Data!$AA83&lt;&gt;"",Scoring!$U$32),"")</f>
        <v/>
      </c>
      <c r="BK83" s="106" t="str">
        <f>IF(BJ83&lt;&gt;"",LOOKUP(BJ83,Likelihoods!$A$7:$A$107,Likelihoods!S$7:S$107),"")</f>
        <v/>
      </c>
      <c r="BL83" s="8"/>
      <c r="BM83" s="8"/>
      <c r="BN83" s="8"/>
      <c r="BO83" s="8"/>
      <c r="BP83" s="8"/>
      <c r="BQ83" s="8"/>
      <c r="BR83" s="8"/>
      <c r="BS83" s="8"/>
      <c r="BT83" s="8"/>
      <c r="BU83" s="8"/>
      <c r="BV83" s="8"/>
      <c r="BW83" s="8"/>
      <c r="BX83" s="8"/>
      <c r="BY83" s="8"/>
    </row>
    <row r="84" spans="1:77" ht="14.25" x14ac:dyDescent="0.2">
      <c r="A84" s="68"/>
      <c r="B84" s="101"/>
      <c r="C84" s="102"/>
      <c r="D84" s="102"/>
      <c r="E84" s="102"/>
      <c r="F84" s="101"/>
      <c r="G84" s="102"/>
      <c r="H84" s="103"/>
      <c r="I84" s="102"/>
      <c r="J84" s="102"/>
      <c r="K84" s="101"/>
      <c r="L84" s="103"/>
      <c r="M84" s="102"/>
      <c r="N84" s="103"/>
      <c r="O84" s="101"/>
      <c r="P84" s="103"/>
      <c r="Q84" s="102"/>
      <c r="R84" s="102"/>
      <c r="S84" s="101"/>
      <c r="T84" s="103"/>
      <c r="U84" s="101"/>
      <c r="V84" s="103"/>
      <c r="W84" s="102"/>
      <c r="X84" s="102"/>
      <c r="Y84" s="102"/>
      <c r="Z84" s="102"/>
      <c r="AA84" s="102"/>
      <c r="AB84" s="104" t="str">
        <f>IF(AND(COUNTBLANK($B84:$E84)=3,COUNTBLANK($F84:$H84)=2,COUNTBLANK($I84:$J84)=1,COUNTBLANK($K84:$L84)=1,COUNTBLANK($M84:$N84)=1,COUNTBLANK($O84:$P84)=1,COUNTBLANK($Q84:$R84)=1,COUNTBLANK($S84:$T84)=1,COUNTBLANK($U84:$V84)=1,COUNTBLANK($W84:$AA84)=4),IF(Data!$B84&lt;&gt;"",Scoring!$D$7)+IF(Data!$C84&lt;&gt;"",Scoring!$D$8)+IF(Data!$D84&lt;&gt;"",Scoring!$D$9)+IF(Data!$E84&lt;&gt;"",Scoring!$D$10)+IF(Data!$F84&lt;&gt;"",Scoring!$D$11)+IF(Data!$G84&lt;&gt;"",Scoring!$D$12)+IF(Data!$H84&lt;&gt;"",Scoring!$D$13)+IF(Data!$I84&lt;&gt;"",Scoring!$D$14)+IF(Data!$J84&lt;&gt;"",Scoring!$D$15)+IF(Data!$K84&lt;&gt;"",Scoring!$D$16)+IF(Data!$L84&lt;&gt;"",Scoring!$D$17)+IF(Data!$M84&lt;&gt;"",Scoring!$D$18)+IF(Data!$N84&lt;&gt;"",Scoring!$D$19)+IF(Data!$O84&lt;&gt;"",Scoring!$D$20)+IF(Data!$P84&lt;&gt;"",Scoring!$D$21)+IF(Data!$Q84&lt;&gt;"",Scoring!$D$22)+IF(Data!$R84&lt;&gt;"",Scoring!$D$23)+IF(Data!$S84&lt;&gt;"",Scoring!$D$24)+IF(Data!T84&lt;&gt;"",Scoring!$D$25)+IF(Data!$U84&lt;&gt;"",Scoring!$D$26)+IF(Data!$V84&lt;&gt;"",Scoring!$D$27)+IF(Data!$W84&lt;&gt;"",Scoring!$D$28)+IF(Data!$X84&lt;&gt;"",Scoring!$D$29)+IF(Data!$Y84&lt;&gt;"",Scoring!$D$30)+IF(Data!$Z84&lt;&gt;"",Scoring!$D$31)+IF(Data!$AA84&lt;&gt;"",Scoring!$D$32),"")</f>
        <v/>
      </c>
      <c r="AC84" s="105" t="str">
        <f>IF(AB84&lt;&gt;"",LOOKUP(AB84,Likelihoods!$A$7:$A$107,Likelihoods!B$7:B$107),"")</f>
        <v/>
      </c>
      <c r="AD84" s="264" t="str">
        <f>IF(AND(COUNTBLANK($B84:$E84)=3,COUNTBLANK($F84:$H84)=2,COUNTBLANK($I84:$J84)=1,COUNTBLANK($K84:$L84)=1,COUNTBLANK($M84:$N84)=1,COUNTBLANK($O84:$P84)=1,COUNTBLANK($Q84:$R84)=1,COUNTBLANK($S84:$T84)=1,COUNTBLANK($U84:$V84)=1,COUNTBLANK($W84:$AA84)=4),IF(Data!$B84&lt;&gt;"",Scoring!$E$7)+IF(Data!$C84&lt;&gt;"",Scoring!$E$8)+IF(Data!$D84&lt;&gt;"",Scoring!$E$9)+IF(Data!$E84&lt;&gt;"",Scoring!$E$10)+IF(Data!$F84&lt;&gt;"",Scoring!$E$11)+IF(Data!$G84&lt;&gt;"",Scoring!$E$12)+IF(Data!$H84&lt;&gt;"",Scoring!$E$13)+IF(Data!$I84&lt;&gt;"",Scoring!$E$14)+IF(Data!$J84&lt;&gt;"",Scoring!$E$15)+IF(Data!$K84&lt;&gt;"",Scoring!$E$16)+IF(Data!$L84&lt;&gt;"",Scoring!$E$17)+IF(Data!$M84&lt;&gt;"",Scoring!$E$18)+IF(Data!$N84&lt;&gt;"",Scoring!$E$19)+IF(Data!$O84&lt;&gt;"",Scoring!$E$20)+IF(Data!$P84&lt;&gt;"",Scoring!$E$21)+IF(Data!$Q84&lt;&gt;"",Scoring!$E$22)+IF(Data!$R84&lt;&gt;"",Scoring!$E$23)+IF(Data!$S84&lt;&gt;"",Scoring!$E$24)+IF(Data!V84&lt;&gt;"",Scoring!$E$25)+IF(Data!$U84&lt;&gt;"",Scoring!$E$26)+IF(Data!$V84&lt;&gt;"",Scoring!$E$27)+IF(Data!$W84&lt;&gt;"",Scoring!$E$28)+IF(Data!$X84&lt;&gt;"",Scoring!$E$29)+IF(Data!$Y84&lt;&gt;"",Scoring!$E$30)+IF(Data!$Z84&lt;&gt;"",Scoring!$E$31)+IF(Data!$AA84&lt;&gt;"",Scoring!$E$32),"")</f>
        <v/>
      </c>
      <c r="AE84" s="107" t="str">
        <f>IF(AD84&lt;&gt;"",LOOKUP(AD84,Likelihoods!$A$7:$A$107,Likelihoods!C$7:C$107),"")</f>
        <v/>
      </c>
      <c r="AF84" s="108" t="str">
        <f>IF(AND(COUNTBLANK($B84:$E84)=3,COUNTBLANK($F84:$H84)=2,COUNTBLANK($I84:$J84)=1,COUNTBLANK($K84:$L84)=1,COUNTBLANK($M84:$N84)=1,COUNTBLANK($O84:$P84)=1,COUNTBLANK($Q84:$R84)=1,COUNTBLANK($S84:$T84)=1,COUNTBLANK($U84:$V84)=1,COUNTBLANK($W84:$AA84)=4),IF(Data!$B84&lt;&gt;"",Scoring!$F$7)+IF(Data!$C84&lt;&gt;"",Scoring!$F$8)+IF(Data!$D84&lt;&gt;"",Scoring!$F$9)+IF(Data!$E84&lt;&gt;"",Scoring!$F$10)+IF(Data!$F84&lt;&gt;"",Scoring!$F$11)+IF(Data!$G84&lt;&gt;"",Scoring!$F$12)+IF(Data!$H84&lt;&gt;"",Scoring!$F$13)+IF(Data!$I84&lt;&gt;"",Scoring!$F$14)+IF(Data!$J84&lt;&gt;"",Scoring!$F$15)+IF(Data!$K84&lt;&gt;"",Scoring!$F$16)+IF(Data!$L84&lt;&gt;"",Scoring!$F$17)+IF(Data!$M84&lt;&gt;"",Scoring!$F$18)+IF(Data!$N84&lt;&gt;"",Scoring!$F$19)+IF(Data!$O84&lt;&gt;"",Scoring!$F$20)+IF(Data!$P84&lt;&gt;"",Scoring!$F$21)+IF(Data!$Q84&lt;&gt;"",Scoring!$F$22)+IF(Data!$R84&lt;&gt;"",Scoring!$F$23)+IF(Data!$S84&lt;&gt;"",Scoring!$F$24)+IF(Data!T84&lt;&gt;"",Scoring!$F$25)+IF(Data!$U84&lt;&gt;"",Scoring!$F$26)+IF(Data!$V84&lt;&gt;"",Scoring!$F$27)+IF(Data!$W84&lt;&gt;"",Scoring!$F$28)+IF(Data!$X84&lt;&gt;"",Scoring!$F$29)+IF(Data!$Y84&lt;&gt;"",Scoring!$F$30)+IF(Data!$Z84&lt;&gt;"",Scoring!$F$31)+IF(Data!$AA84&lt;&gt;"",Scoring!$F$32),"")</f>
        <v/>
      </c>
      <c r="AG84" s="105" t="str">
        <f>IF(AF84&lt;&gt;"",LOOKUP(AF84,Likelihoods!$A$7:$A$107,Likelihoods!D$7:D$107),"")</f>
        <v/>
      </c>
      <c r="AH84" s="108" t="str">
        <f>IF(AND(COUNTBLANK($B84:$E84)=3,COUNTBLANK($F84:$H84)=2,COUNTBLANK($I84:$J84)=1,COUNTBLANK($K84:$L84)=1,COUNTBLANK($M84:$N84)=1,COUNTBLANK($O84:$P84)=1,COUNTBLANK($Q84:$R84)=1,COUNTBLANK($S84:$T84)=1,COUNTBLANK($U84:$V84)=1,COUNTBLANK($W84:$AA84)=4),IF(Data!$B84&lt;&gt;"",Scoring!$G$7)+IF(Data!$C84&lt;&gt;"",Scoring!$G$8)+IF(Data!$D84&lt;&gt;"",Scoring!$G$9)+IF(Data!$E84&lt;&gt;"",Scoring!$G$10)+IF(Data!$F84&lt;&gt;"",Scoring!$G$11)+IF(Data!$G84&lt;&gt;"",Scoring!$G$12)+IF(Data!$H84&lt;&gt;"",Scoring!$G$13)+IF(Data!$I84&lt;&gt;"",Scoring!$G$14)+IF(Data!$J84&lt;&gt;"",Scoring!$G$15)+IF(Data!$K84&lt;&gt;"",Scoring!$G$16)+IF(Data!$L84&lt;&gt;"",Scoring!$G$17)+IF(Data!$M84&lt;&gt;"",Scoring!$G$18)+IF(Data!$N84&lt;&gt;"",Scoring!$G$19)+IF(Data!$O84&lt;&gt;"",Scoring!$G$20)+IF(Data!$P84&lt;&gt;"",Scoring!$G$21)+IF(Data!$Q84&lt;&gt;"",Scoring!$G$22)+IF(Data!$R84&lt;&gt;"",Scoring!$G$23)+IF(Data!$S84&lt;&gt;"",Scoring!$G$24)+IF(Data!T84&lt;&gt;"",Scoring!$G$25)+IF(Data!$U84&lt;&gt;"",Scoring!$G$26)+IF(Data!$V84&lt;&gt;"",Scoring!$G$27)+IF(Data!$W84&lt;&gt;"",Scoring!$G$28)+IF(Data!$X84&lt;&gt;"",Scoring!$G$29)+IF(Data!$Y84&lt;&gt;"",Scoring!$G$30)+IF(Data!$Z84&lt;&gt;"",Scoring!$G$31)+IF(Data!$AA84&lt;&gt;"",Scoring!$G$32),"")</f>
        <v/>
      </c>
      <c r="AI84" s="106" t="str">
        <f>IF(AH84&lt;&gt;"",LOOKUP(AH84,Likelihoods!$A$7:$A$107,Likelihoods!E$7:E$107),"")</f>
        <v/>
      </c>
      <c r="AJ84" s="104" t="str">
        <f>IF(AND(COUNTBLANK($B84:$E84)=3,COUNTBLANK($F84:$H84)=2,COUNTBLANK($I84:$J84)=1,COUNTBLANK($K84:$L84)=1,COUNTBLANK($M84:$N84)=1,COUNTBLANK($O84:$P84)=1,COUNTBLANK($Q84:$R84)=1,COUNTBLANK($S84:$T84)=1,COUNTBLANK($U84:$V84)=1,COUNTBLANK($W84:$AA84)=4),IF(Data!$B84&lt;&gt;"",Scoring!$H$7)+IF(Data!$C84&lt;&gt;"",Scoring!$H$8)+IF(Data!$D84&lt;&gt;"",Scoring!$H$9)+IF(Data!$E84&lt;&gt;"",Scoring!$H$10)+IF(Data!$F84&lt;&gt;"",Scoring!$H$11)+IF(Data!$G84&lt;&gt;"",Scoring!$H$12)+IF(Data!$H84&lt;&gt;"",Scoring!$H$13)+IF(Data!$I84&lt;&gt;"",Scoring!$H$14)+IF(Data!$J84&lt;&gt;"",Scoring!$H$15)+IF(Data!$K84&lt;&gt;"",Scoring!$H$16)+IF(Data!$L84&lt;&gt;"",Scoring!$H$17)+IF(Data!$M84&lt;&gt;"",Scoring!$H$18)+IF(Data!$N84&lt;&gt;"",Scoring!$H$19)+IF(Data!$O84&lt;&gt;"",Scoring!$H$20)+IF(Data!$P84&lt;&gt;"",Scoring!$H$21)+IF(Data!$Q84&lt;&gt;"",Scoring!$H$22)+IF(Data!$R84&lt;&gt;"",Scoring!$H$23)+IF(Data!$S84&lt;&gt;"",Scoring!$H$24)+IF(Data!T84&lt;&gt;"",Scoring!$H$25)+IF(Data!$U84&lt;&gt;"",Scoring!$H$26)+IF(Data!$V84&lt;&gt;"",Scoring!$H$27)+IF(Data!$W84&lt;&gt;"",Scoring!$H$28)+IF(Data!$X84&lt;&gt;"",Scoring!$H$29)+IF(Data!$Y84&lt;&gt;"",Scoring!$H$30)+IF(Data!$Z84&lt;&gt;"",Scoring!$H$31)+IF(Data!$AA84&lt;&gt;"",Scoring!$H$32),"")</f>
        <v/>
      </c>
      <c r="AK84" s="105" t="str">
        <f>IF(AJ84&lt;&gt;"",LOOKUP(AJ84,Likelihoods!$A$7:$A$107,Likelihoods!F$7:F$107),"")</f>
        <v/>
      </c>
      <c r="AL84" s="102" t="str">
        <f>IF(AND(COUNTBLANK($B84:$E84)=3,COUNTBLANK($F84:$H84)=2,COUNTBLANK($I84:$J84)=1,COUNTBLANK($K84:$L84)=1,COUNTBLANK($M84:$N84)=1,COUNTBLANK($O84:$P84)=1,COUNTBLANK($Q84:$R84)=1,COUNTBLANK($S84:$T84)=1,COUNTBLANK($U84:$V84)=1,COUNTBLANK($W84:$AA84)=4),IF(Data!$B84&lt;&gt;"",Scoring!$I$7)+IF(Data!$C84&lt;&gt;"",Scoring!$I$8)+IF(Data!$D84&lt;&gt;"",Scoring!$I$9)+IF(Data!$E84&lt;&gt;"",Scoring!$I$10)+IF(Data!$F84&lt;&gt;"",Scoring!$I$11)+IF(Data!$G84&lt;&gt;"",Scoring!$I$12)+IF(Data!$H84&lt;&gt;"",Scoring!$I$13)+IF(Data!$I84&lt;&gt;"",Scoring!$I$14)+IF(Data!$J84&lt;&gt;"",Scoring!$I$15)+IF(Data!$K84&lt;&gt;"",Scoring!$I$16)+IF(Data!$L84&lt;&gt;"",Scoring!$I$17)+IF(Data!$M84&lt;&gt;"",Scoring!$I$18)+IF(Data!$N84&lt;&gt;"",Scoring!$I$19)+IF(Data!$O84&lt;&gt;"",Scoring!$I$20)+IF(Data!$P84&lt;&gt;"",Scoring!$I$21)+IF(Data!$Q84&lt;&gt;"",Scoring!$I$22)+IF(Data!$R84&lt;&gt;"",Scoring!$I$23)+IF(Data!$S84&lt;&gt;"",Scoring!$I$24)+IF(Data!T84&lt;&gt;"",Scoring!$I$25)+IF(Data!$U84&lt;&gt;"",Scoring!$I$26)+IF(Data!$V84&lt;&gt;"",Scoring!$I$27)+IF(Data!$W84&lt;&gt;"",Scoring!$I$28)+IF(Data!$X84&lt;&gt;"",Scoring!$I$29)+IF(Data!$Y84&lt;&gt;"",Scoring!$I$30)+IF(Data!$Z84&lt;&gt;"",Scoring!$I$31)+IF(Data!$AA84&lt;&gt;"",Scoring!$I$32),"")</f>
        <v/>
      </c>
      <c r="AM84" s="107" t="str">
        <f>IF(AL84&lt;&gt;"",LOOKUP(AL84,Likelihoods!$A$7:$A$107,Likelihoods!G$7:G$107),"")</f>
        <v/>
      </c>
      <c r="AN84" s="281" t="str">
        <f>IF(AND(COUNTBLANK($B84:$E84)=3,COUNTBLANK($F84:$H84)=2,COUNTBLANK($I84:$J84)=1,COUNTBLANK($K84:$L84)=1,COUNTBLANK($M84:$N84)=1,COUNTBLANK($O84:$P84)=1,COUNTBLANK($Q84:$R84)=1,COUNTBLANK($S84:$T84)=1,COUNTBLANK($U84:$V84)=1,COUNTBLANK($W84:$AA84)=4),IF(Data!$B84&lt;&gt;"",Scoring!$J$7)+IF(Data!$C84&lt;&gt;"",Scoring!$J$8)+IF(Data!$D84&lt;&gt;"",Scoring!$J$9)+IF(Data!$E84&lt;&gt;"",Scoring!$J$10)+IF(Data!$F84&lt;&gt;"",Scoring!$J$11)+IF(Data!$G84&lt;&gt;"",Scoring!$J$12)+IF(Data!$H84&lt;&gt;"",Scoring!$J$13)+IF(Data!$I84&lt;&gt;"",Scoring!$J$14)+IF(Data!$J84&lt;&gt;"",Scoring!$J$15)+IF(Data!$K84&lt;&gt;"",Scoring!$J$16)+IF(Data!$L84&lt;&gt;"",Scoring!$J$17)+IF(Data!$M84&lt;&gt;"",Scoring!$J$18)+IF(Data!$N84&lt;&gt;"",Scoring!$J$19)+IF(Data!$O84&lt;&gt;"",Scoring!$J$20)+IF(Data!$P84&lt;&gt;"",Scoring!$J$21)+IF(Data!$Q84&lt;&gt;"",Scoring!$J$22)+IF(Data!$R84&lt;&gt;"",Scoring!$J$23)+IF(Data!$S84&lt;&gt;"",Scoring!$J$24)+IF(Data!AF84&lt;&gt;"",Scoring!$J$25)+IF(Data!$U84&lt;&gt;"",Scoring!$J$26)+IF(Data!$V84&lt;&gt;"",Scoring!$J$27)+IF(Data!$W84&lt;&gt;"",Scoring!$J$28)+IF(Data!$X84&lt;&gt;"",Scoring!$J$29)+IF(Data!$Y84&lt;&gt;"",Scoring!$J$30)+IF(Data!$Z84&lt;&gt;"",Scoring!$J$31)+IF(Data!$AA84&lt;&gt;"",Scoring!$J$32),"")</f>
        <v/>
      </c>
      <c r="AO84" s="276" t="str">
        <f>IF(AN84&lt;&gt;"",LOOKUP(AN84,Likelihoods!$A$7:$A$107,Likelihoods!H$7:H$107),"")</f>
        <v/>
      </c>
      <c r="AP84" s="264" t="str">
        <f>IF(AND(COUNTBLANK($B84:$E84)=3,COUNTBLANK($F84:$H84)=2,COUNTBLANK($I84:$J84)=1,COUNTBLANK($K84:$L84)=1,COUNTBLANK($M84:$N84)=1,COUNTBLANK($O84:$P84)=1,COUNTBLANK($Q84:$R84)=1,COUNTBLANK($S84:$T84)=1,COUNTBLANK($U84:$V84)=1,COUNTBLANK($W84:$AA84)=4),IF(Data!$B84&lt;&gt;"",Scoring!$K$7)+IF(Data!$C84&lt;&gt;"",Scoring!$K$8)+IF(Data!$D84&lt;&gt;"",Scoring!$K$9)+IF(Data!$E84&lt;&gt;"",Scoring!$K$10)+IF(Data!$F84&lt;&gt;"",Scoring!$K$11)+IF(Data!$G84&lt;&gt;"",Scoring!$K$12)+IF(Data!$H84&lt;&gt;"",Scoring!$K$13)+IF(Data!$I84&lt;&gt;"",Scoring!$K$14)+IF(Data!$J84&lt;&gt;"",Scoring!$K$15)+IF(Data!$K84&lt;&gt;"",Scoring!$K$16)+IF(Data!$L84&lt;&gt;"",Scoring!$K$17)+IF(Data!$M84&lt;&gt;"",Scoring!$K$18)+IF(Data!$N84&lt;&gt;"",Scoring!$K$19)+IF(Data!$O84&lt;&gt;"",Scoring!$K$20)+IF(Data!$P84&lt;&gt;"",Scoring!$K$21)+IF(Data!$Q84&lt;&gt;"",Scoring!$K$22)+IF(Data!$R84&lt;&gt;"",Scoring!$K$23)+IF(Data!$S84&lt;&gt;"",Scoring!$K$24)+IF(Data!AH84&lt;&gt;"",Scoring!$K$25)+IF(Data!$U84&lt;&gt;"",Scoring!$K$26)+IF(Data!$V84&lt;&gt;"",Scoring!$K$27)+IF(Data!$W84&lt;&gt;"",Scoring!$K$28)+IF(Data!$X84&lt;&gt;"",Scoring!$K$29)+IF(Data!$Y84&lt;&gt;"",Scoring!$K$30)+IF(Data!$Z84&lt;&gt;"",Scoring!$K$31)+IF(Data!$AA84&lt;&gt;"",Scoring!$K$32),"")</f>
        <v/>
      </c>
      <c r="AQ84" s="107" t="str">
        <f>IF(AP84&lt;&gt;"",LOOKUP(AP84,Likelihoods!$A$7:$A$107,Likelihoods!I$7:I$107),"")</f>
        <v/>
      </c>
      <c r="AR84" s="281" t="str">
        <f>IF(AND(COUNTBLANK($B84:$E84)=3,COUNTBLANK($F84:$H84)=2,COUNTBLANK($I84:$J84)=1,COUNTBLANK($K84:$L84)=1,COUNTBLANK($M84:$N84)=1,COUNTBLANK($O84:$P84)=1,COUNTBLANK($Q84:$R84)=1,COUNTBLANK($S84:$T84)=1,COUNTBLANK($U84:$V84)=1,COUNTBLANK($W84:$AA84)=4),IF(Data!$B84&lt;&gt;"",Scoring!$L$7)+IF(Data!$C84&lt;&gt;"",Scoring!$L$8)+IF(Data!$D84&lt;&gt;"",Scoring!$L$9)+IF(Data!$E84&lt;&gt;"",Scoring!$L$10)+IF(Data!$F84&lt;&gt;"",Scoring!$L$11)+IF(Data!$G84&lt;&gt;"",Scoring!$L$12)+IF(Data!$H84&lt;&gt;"",Scoring!$L$13)+IF(Data!$I84&lt;&gt;"",Scoring!$L$14)+IF(Data!$J84&lt;&gt;"",Scoring!$L$15)+IF(Data!$K84&lt;&gt;"",Scoring!$L$16)+IF(Data!$L84&lt;&gt;"",Scoring!$L$17)+IF(Data!$M84&lt;&gt;"",Scoring!$L$18)+IF(Data!$N84&lt;&gt;"",Scoring!$L$19)+IF(Data!$O84&lt;&gt;"",Scoring!$L$20)+IF(Data!$P84&lt;&gt;"",Scoring!$L$21)+IF(Data!$Q84&lt;&gt;"",Scoring!$L$22)+IF(Data!$R84&lt;&gt;"",Scoring!$L$23)+IF(Data!$S84&lt;&gt;"",Scoring!$L$24)+IF(Data!AJ84&lt;&gt;"",Scoring!$L$25)+IF(Data!$U84&lt;&gt;"",Scoring!$L$26)+IF(Data!$V84&lt;&gt;"",Scoring!$L$27)+IF(Data!$W84&lt;&gt;"",Scoring!$L$28)+IF(Data!$X84&lt;&gt;"",Scoring!$L$29)+IF(Data!$Y84&lt;&gt;"",Scoring!$L$30)+IF(Data!$Z84&lt;&gt;"",Scoring!$L$31)+IF(Data!$AA84&lt;&gt;"",Scoring!$L$32),"")</f>
        <v/>
      </c>
      <c r="AS84" s="105" t="str">
        <f>IF(AR84&lt;&gt;"",LOOKUP(AR84,Likelihoods!$A$7:$A$107,Likelihoods!J$7:J$107),"")</f>
        <v/>
      </c>
      <c r="AT84" s="108" t="str">
        <f>IF(AND(COUNTBLANK($B84:$E84)=3,COUNTBLANK($F84:$H84)=2,COUNTBLANK($I84:$J84)=1,COUNTBLANK($K84:$L84)=1,COUNTBLANK($M84:$N84)=1,COUNTBLANK($O84:$P84)=1,COUNTBLANK($Q84:$R84)=1,COUNTBLANK($S84:$T84)=1,COUNTBLANK($U84:$V84)=1,COUNTBLANK($W84:$AA84)=4),IF(Data!$B84&lt;&gt;"",Scoring!$M$7)+IF(Data!$C84&lt;&gt;"",Scoring!$M$8)+IF(Data!$D84&lt;&gt;"",Scoring!$M$9)+IF(Data!$E84&lt;&gt;"",Scoring!$M$10)+IF(Data!$F84&lt;&gt;"",Scoring!$M$11)+IF(Data!$G84&lt;&gt;"",Scoring!$M$12)+IF(Data!$H84&lt;&gt;"",Scoring!$M$13)+IF(Data!$I84&lt;&gt;"",Scoring!$M$14)+IF(Data!$J84&lt;&gt;"",Scoring!$M$15)+IF(Data!$K84&lt;&gt;"",Scoring!$M$16)+IF(Data!$L84&lt;&gt;"",Scoring!$M$17)+IF(Data!$M84&lt;&gt;"",Scoring!$M$18)+IF(Data!$N84&lt;&gt;"",Scoring!$M$19)+IF(Data!$O84&lt;&gt;"",Scoring!$M$20)+IF(Data!$P84&lt;&gt;"",Scoring!$M$21)+IF(Data!$Q84&lt;&gt;"",Scoring!$M$22)+IF(Data!$R84&lt;&gt;"",Scoring!$M$23)+IF(Data!$S84&lt;&gt;"",Scoring!$M$24)+IF(Data!T84&lt;&gt;"",Scoring!$M$25)+IF(Data!$U84&lt;&gt;"",Scoring!$M$26)+IF(Data!$V84&lt;&gt;"",Scoring!$M$27)+IF(Data!$W84&lt;&gt;"",Scoring!$M$28)+IF(Data!$X84&lt;&gt;"",Scoring!$M$29)+IF(Data!$Y84&lt;&gt;"",Scoring!$M$30)+IF(Data!$Z84&lt;&gt;"",Scoring!$M$31)+IF(Data!$AA84&lt;&gt;"",Scoring!$M$32),"")</f>
        <v/>
      </c>
      <c r="AU84" s="105" t="str">
        <f>IF(AT84&lt;&gt;"",LOOKUP(AT84,Likelihoods!$A$7:$A$107,Likelihoods!K$7:K$107),"")</f>
        <v/>
      </c>
      <c r="AV84" s="108" t="str">
        <f>IF(AND(COUNTBLANK($B84:$E84)=3,COUNTBLANK($F84:$H84)=2,COUNTBLANK($I84:$J84)=1,COUNTBLANK($K84:$L84)=1,COUNTBLANK($M84:$N84)=1,COUNTBLANK($O84:$P84)=1,COUNTBLANK($Q84:$R84)=1,COUNTBLANK($S84:$T84)=1,COUNTBLANK($U84:$V84)=1,COUNTBLANK($W84:$AA84)=4),IF(Data!$B84&lt;&gt;"",Scoring!$N$7)+IF(Data!$C84&lt;&gt;"",Scoring!$N$8)+IF(Data!$D84&lt;&gt;"",Scoring!$N$9)+IF(Data!$E84&lt;&gt;"",Scoring!$N$10)+IF(Data!$F84&lt;&gt;"",Scoring!$N$11)+IF(Data!$G84&lt;&gt;"",Scoring!$N$12)+IF(Data!$H84&lt;&gt;"",Scoring!$N$13)+IF(Data!$I84&lt;&gt;"",Scoring!$N$14)+IF(Data!$J84&lt;&gt;"",Scoring!$N$15)+IF(Data!$K84&lt;&gt;"",Scoring!$N$16)+IF(Data!$L84&lt;&gt;"",Scoring!$N$17)+IF(Data!$M84&lt;&gt;"",Scoring!$N$18)+IF(Data!$N84&lt;&gt;"",Scoring!$N$19)+IF(Data!$O84&lt;&gt;"",Scoring!$N$20)+IF(Data!$P84&lt;&gt;"",Scoring!$N$21)+IF(Data!$Q84&lt;&gt;"",Scoring!$N$22)+IF(Data!$R84&lt;&gt;"",Scoring!$N$23)+IF(Data!$S84&lt;&gt;"",Scoring!$N$24)+IF(Data!T84&lt;&gt;"",Scoring!$N$25)+IF(Data!$U84&lt;&gt;"",Scoring!$N$26)+IF(Data!$V84&lt;&gt;"",Scoring!$N$27)+IF(Data!$W84&lt;&gt;"",Scoring!$N$28)+IF(Data!$X84&lt;&gt;"",Scoring!$N$29)+IF(Data!$Y84&lt;&gt;"",Scoring!$N$30)+IF(Data!$Z84&lt;&gt;"",Scoring!$N$31)+IF(Data!$AA84&lt;&gt;"",Scoring!$N$32),"")</f>
        <v/>
      </c>
      <c r="AW84" s="106" t="str">
        <f>IF(AV84&lt;&gt;"",LOOKUP(AV84,Likelihoods!$A$7:$A$107,Likelihoods!L$7:L$107),"")</f>
        <v/>
      </c>
      <c r="AX84" s="104" t="str">
        <f>IF(AND(COUNTBLANK($B84:$E84)=3,COUNTBLANK($F84:$H84)=2,COUNTBLANK($I84:$J84)=1,COUNTBLANK($K84:$L84)=1,COUNTBLANK($M84:$N84)=1,COUNTBLANK($O84:$P84)=1,COUNTBLANK($Q84:$R84)=1,COUNTBLANK($S84:$T84)=1,COUNTBLANK($U84:$V84)=1,COUNTBLANK($W84:$AA84)=4),IF(Data!$B84&lt;&gt;"",Scoring!$O$7)+IF(Data!$C84&lt;&gt;"",Scoring!$O$8)+IF(Data!$D84&lt;&gt;"",Scoring!$O$9)+IF(Data!$E84&lt;&gt;"",Scoring!$O$10)+IF(Data!$F84&lt;&gt;"",Scoring!$O$11)+IF(Data!$G84&lt;&gt;"",Scoring!$O$12)+IF(Data!$H84&lt;&gt;"",Scoring!$O$13)+IF(Data!$I84&lt;&gt;"",Scoring!$O$14)+IF(Data!$J84&lt;&gt;"",Scoring!$O$15)+IF(Data!$K84&lt;&gt;"",Scoring!$O$16)+IF(Data!$L84&lt;&gt;"",Scoring!$O$17)+IF(Data!$M84&lt;&gt;"",Scoring!$O$18)+IF(Data!$N84&lt;&gt;"",Scoring!$O$19)+IF(Data!$O84&lt;&gt;"",Scoring!$O$20)+IF(Data!$P84&lt;&gt;"",Scoring!$O$21)+IF(Data!$Q84&lt;&gt;"",Scoring!$O$22)+IF(Data!$R84&lt;&gt;"",Scoring!$O$23)+IF(Data!$S84&lt;&gt;"",Scoring!$O$24)+IF(Data!T84&lt;&gt;"",Scoring!$O$25)+IF(Data!$U84&lt;&gt;"",Scoring!$O$26)+IF(Data!$V84&lt;&gt;"",Scoring!$O$27)+IF(Data!$W84&lt;&gt;"",Scoring!$O$28)+IF(Data!$X84&lt;&gt;"",Scoring!$O$29)+IF(Data!$Y84&lt;&gt;"",Scoring!$O$30)+IF(Data!$Z84&lt;&gt;"",Scoring!$O$31)+IF(Data!$AA84&lt;&gt;"",Scoring!$O$32),"")</f>
        <v/>
      </c>
      <c r="AY84" s="107" t="str">
        <f>IF(AX84&lt;&gt;"",LOOKUP(AX84,Likelihoods!$A$7:$A$107,Likelihoods!M$7:M$107),"")</f>
        <v/>
      </c>
      <c r="AZ84" s="108" t="str">
        <f>IF(AND(COUNTBLANK($B84:$E84)=3,COUNTBLANK($F84:$H84)=2,COUNTBLANK($I84:$J84)=1,COUNTBLANK($K84:$L84)=1,COUNTBLANK($M84:$N84)=1,COUNTBLANK($O84:$P84)=1,COUNTBLANK($Q84:$R84)=1,COUNTBLANK($S84:$T84)=1,COUNTBLANK($U84:$V84)=1,COUNTBLANK($W84:$AA84)=4),IF(Data!$B84&lt;&gt;"",Scoring!$P$7)+IF(Data!$C84&lt;&gt;"",Scoring!$P$8)+IF(Data!$D84&lt;&gt;"",Scoring!$P$9)+IF(Data!$E84&lt;&gt;"",Scoring!$P$10)+IF(Data!$F84&lt;&gt;"",Scoring!$P$11)+IF(Data!$G84&lt;&gt;"",Scoring!$P$12)+IF(Data!$H84&lt;&gt;"",Scoring!$P$13)+IF(Data!$I84&lt;&gt;"",Scoring!$P$14)+IF(Data!$J84&lt;&gt;"",Scoring!$P$15)+IF(Data!$K84&lt;&gt;"",Scoring!$P$16)+IF(Data!$L84&lt;&gt;"",Scoring!$P$17)+IF(Data!$M84&lt;&gt;"",Scoring!$P$18)+IF(Data!$N84&lt;&gt;"",Scoring!$P$19)+IF(Data!$O84&lt;&gt;"",Scoring!$P$20)+IF(Data!$P84&lt;&gt;"",Scoring!$P$21)+IF(Data!$Q84&lt;&gt;"",Scoring!$P$22)+IF(Data!$R84&lt;&gt;"",Scoring!$P$23)+IF(Data!$S84&lt;&gt;"",Scoring!$P$24)+IF(Data!T84&lt;&gt;"",Scoring!$P$25)+IF(Data!$U84&lt;&gt;"",Scoring!$P$26)+IF(Data!$V84&lt;&gt;"",Scoring!$P$27)+IF(Data!$W84&lt;&gt;"",Scoring!$P$28)+IF(Data!$X84&lt;&gt;"",Scoring!$P$29)+IF(Data!$Y84&lt;&gt;"",Scoring!$P$30)+IF(Data!$Z84&lt;&gt;"",Scoring!$P$31)+IF(Data!$AA84&lt;&gt;"",Scoring!$P$32),"")</f>
        <v/>
      </c>
      <c r="BA84" s="105" t="str">
        <f>IF(AZ84&lt;&gt;"",LOOKUP(AZ84,Likelihoods!$A$7:$A$107,Likelihoods!N$7:N$107),"")</f>
        <v/>
      </c>
      <c r="BB84" s="102" t="str">
        <f>IF(AND(COUNTBLANK($B84:$E84)=3,COUNTBLANK($F84:$H84)=2,COUNTBLANK($I84:$J84)=1,COUNTBLANK($K84:$L84)=1,COUNTBLANK($M84:$N84)=1,COUNTBLANK($O84:$P84)=1,COUNTBLANK($Q84:$R84)=1,COUNTBLANK($S84:$T84)=1,COUNTBLANK($U84:$V84)=1,COUNTBLANK($W84:$AA84)=4),IF(Data!$B84&lt;&gt;"",Scoring!$Q$7)+IF(Data!$C84&lt;&gt;"",Scoring!$Q$8)+IF(Data!$D84&lt;&gt;"",Scoring!$Q$9)+IF(Data!$E84&lt;&gt;"",Scoring!$Q$10)+IF(Data!$F84&lt;&gt;"",Scoring!$Q$11)+IF(Data!$G84&lt;&gt;"",Scoring!$Q$12)+IF(Data!$H84&lt;&gt;"",Scoring!$Q$13)+IF(Data!$I84&lt;&gt;"",Scoring!$Q$14)+IF(Data!$J84&lt;&gt;"",Scoring!$Q$15)+IF(Data!$K84&lt;&gt;"",Scoring!$Q$16)+IF(Data!$L84&lt;&gt;"",Scoring!$Q$17)+IF(Data!$M84&lt;&gt;"",Scoring!$Q$18)+IF(Data!$N84&lt;&gt;"",Scoring!$Q$19)+IF(Data!$O84&lt;&gt;"",Scoring!$Q$20)+IF(Data!$P84&lt;&gt;"",Scoring!$Q$21)+IF(Data!$Q84&lt;&gt;"",Scoring!$Q$22)+IF(Data!$R84&lt;&gt;"",Scoring!$Q$23)+IF(Data!$S84&lt;&gt;"",Scoring!$Q$24)+IF(Data!T84&lt;&gt;"",Scoring!$Q$25)+IF(Data!$U84&lt;&gt;"",Scoring!$Q$26)+IF(Data!$V84&lt;&gt;"",Scoring!$Q$27)+IF(Data!$W84&lt;&gt;"",Scoring!$Q$28)+IF(Data!$X84&lt;&gt;"",Scoring!$Q$29)+IF(Data!$Y84&lt;&gt;"",Scoring!$Q$30)+IF(Data!$Z84&lt;&gt;"",Scoring!$Q$31)+IF(Data!$AA84&lt;&gt;"",Scoring!$Q$32),"")</f>
        <v/>
      </c>
      <c r="BC84" s="107" t="str">
        <f>IF(BB84&lt;&gt;"",LOOKUP(BB84,Likelihoods!$A$7:$A$107,Likelihoods!O$7:O$107),"")</f>
        <v/>
      </c>
      <c r="BD84" s="104" t="str">
        <f>IF(AND(COUNTBLANK($B84:$E84)=3,COUNTBLANK($F84:$H84)=2,COUNTBLANK($I84:$J84)=1,COUNTBLANK($K84:$L84)=1,COUNTBLANK($M84:$N84)=1,COUNTBLANK($O84:$P84)=1,COUNTBLANK($Q84:$R84)=1,COUNTBLANK($S84:$T84)=1,COUNTBLANK($U84:$V84)=1,COUNTBLANK($W84:$AA84)=4),IF(Data!$B84&lt;&gt;"",Scoring!$R$7)+IF(Data!$C84&lt;&gt;"",Scoring!$R$8)+IF(Data!$D84&lt;&gt;"",Scoring!$R$9)+IF(Data!$E84&lt;&gt;"",Scoring!$R$10)+IF(Data!$F84&lt;&gt;"",Scoring!$R$11)+IF(Data!$G84&lt;&gt;"",Scoring!$R$12)+IF(Data!$H84&lt;&gt;"",Scoring!$R$13)+IF(Data!$I84&lt;&gt;"",Scoring!$R$14)+IF(Data!$J84&lt;&gt;"",Scoring!$R$15)+IF(Data!$K84&lt;&gt;"",Scoring!$R$16)+IF(Data!$L84&lt;&gt;"",Scoring!$R$17)+IF(Data!$M84&lt;&gt;"",Scoring!$R$18)+IF(Data!$N84&lt;&gt;"",Scoring!$R$19)+IF(Data!$O84&lt;&gt;"",Scoring!$R$20)+IF(Data!$P84&lt;&gt;"",Scoring!$R$21)+IF(Data!$Q84&lt;&gt;"",Scoring!$R$22)+IF(Data!$R84&lt;&gt;"",Scoring!$R$23)+IF(Data!$S84&lt;&gt;"",Scoring!$R$24)+IF(Data!T84&lt;&gt;"",Scoring!$R$25)+IF(Data!$U84&lt;&gt;"",Scoring!$R$26)+IF(Data!$V84&lt;&gt;"",Scoring!$R$27)+IF(Data!$W84&lt;&gt;"",Scoring!$R$28)+IF(Data!$X84&lt;&gt;"",Scoring!$R$29)+IF(Data!$Y84&lt;&gt;"",Scoring!$R$30)+IF(Data!$Z84&lt;&gt;"",Scoring!$R$31)+IF(Data!$AA84&lt;&gt;"",Scoring!$R$32),"")</f>
        <v/>
      </c>
      <c r="BE84" s="105" t="str">
        <f>IF(BD84&lt;&gt;"",LOOKUP(BD84,Likelihoods!$A$7:$A$107,Likelihoods!P$7:P$107),"")</f>
        <v/>
      </c>
      <c r="BF84" s="102" t="str">
        <f>IF(AND(COUNTBLANK($B84:$E84)=3,COUNTBLANK($F84:$H84)=2,COUNTBLANK($I84:$J84)=1,COUNTBLANK($K84:$L84)=1,COUNTBLANK($M84:$N84)=1,COUNTBLANK($O84:$P84)=1,COUNTBLANK($Q84:$R84)=1,COUNTBLANK($S84:$T84)=1,COUNTBLANK($U84:$V84)=1,COUNTBLANK($W84:$AA84)=4),IF(Data!$B84&lt;&gt;"",Scoring!$S$7)+IF(Data!$C84&lt;&gt;"",Scoring!$S$8)+IF(Data!$D84&lt;&gt;"",Scoring!$S$9)+IF(Data!$E84&lt;&gt;"",Scoring!$S$10)+IF(Data!$F84&lt;&gt;"",Scoring!$S$11)+IF(Data!$G84&lt;&gt;"",Scoring!$S$12)+IF(Data!$H84&lt;&gt;"",Scoring!$S$13)+IF(Data!$I84&lt;&gt;"",Scoring!$S$14)+IF(Data!$J84&lt;&gt;"",Scoring!$S$15)+IF(Data!$K84&lt;&gt;"",Scoring!$S$16)+IF(Data!$L84&lt;&gt;"",Scoring!$S$17)+IF(Data!$M84&lt;&gt;"",Scoring!$S$18)+IF(Data!$N84&lt;&gt;"",Scoring!$S$19)+IF(Data!$O84&lt;&gt;"",Scoring!$S$20)+IF(Data!$P84&lt;&gt;"",Scoring!$S$21)+IF(Data!$Q84&lt;&gt;"",Scoring!$S$22)+IF(Data!$R84&lt;&gt;"",Scoring!$S$23)+IF(Data!$S84&lt;&gt;"",Scoring!$S$24)+IF(Data!T84&lt;&gt;"",Scoring!$S$25)+IF(Data!$U84&lt;&gt;"",Scoring!$S$26)+IF(Data!$V84&lt;&gt;"",Scoring!$S$27)+IF(Data!$W84&lt;&gt;"",Scoring!$S$28)+IF(Data!$X84&lt;&gt;"",Scoring!$S$29)+IF(Data!$Y84&lt;&gt;"",Scoring!$S$30)+IF(Data!$Z84&lt;&gt;"",Scoring!$S$31)+IF(Data!$AA84&lt;&gt;"",Scoring!$S$32),"")</f>
        <v/>
      </c>
      <c r="BG84" s="107" t="str">
        <f>IF(BF84&lt;&gt;"",LOOKUP(BF84,Likelihoods!$A$7:$A$107,Likelihoods!Q$7:Q$107),"")</f>
        <v/>
      </c>
      <c r="BH84" s="108" t="str">
        <f>IF(AND(COUNTBLANK($B84:$E84)=3,COUNTBLANK($F84:$H84)=2,COUNTBLANK($I84:$J84)=1,COUNTBLANK($K84:$L84)=1,COUNTBLANK($M84:$N84)=1,COUNTBLANK($O84:$P84)=1,COUNTBLANK($Q84:$R84)=1,COUNTBLANK($S84:$T84)=1,COUNTBLANK($U84:$V84)=1,COUNTBLANK($W84:$AA84)=4),IF(Data!$B84&lt;&gt;"",Scoring!$T$7)+IF(Data!$C84&lt;&gt;"",Scoring!$T$8)+IF(Data!$D84&lt;&gt;"",Scoring!$T$9)+IF(Data!$E84&lt;&gt;"",Scoring!$T$10)+IF(Data!$F84&lt;&gt;"",Scoring!$T$11)+IF(Data!$G84&lt;&gt;"",Scoring!$T$12)+IF(Data!$H84&lt;&gt;"",Scoring!$T$13)+IF(Data!$I84&lt;&gt;"",Scoring!$T$14)+IF(Data!$J84&lt;&gt;"",Scoring!$T$15)+IF(Data!$K84&lt;&gt;"",Scoring!$T$16)+IF(Data!$L84&lt;&gt;"",Scoring!$T$17)+IF(Data!$M84&lt;&gt;"",Scoring!$T$18)+IF(Data!$N84&lt;&gt;"",Scoring!$T$19)+IF(Data!$O84&lt;&gt;"",Scoring!$T$20)+IF(Data!$P84&lt;&gt;"",Scoring!$T$21)+IF(Data!$Q84&lt;&gt;"",Scoring!$T$22)+IF(Data!$R84&lt;&gt;"",Scoring!$T$23)+IF(Data!$S84&lt;&gt;"",Scoring!$T$24)+IF(Data!T84&lt;&gt;"",Scoring!$T$25)+IF(Data!$U84&lt;&gt;"",Scoring!$T$26)+IF(Data!$V84&lt;&gt;"",Scoring!$T$27)+IF(Data!$W84&lt;&gt;"",Scoring!$T$28)+IF(Data!$X84&lt;&gt;"",Scoring!$T$29)+IF(Data!$Y84&lt;&gt;"",Scoring!$T$30)+IF(Data!$Z84&lt;&gt;"",Scoring!$T$31)+IF(Data!$AA84&lt;&gt;"",Scoring!$T$32),"")</f>
        <v/>
      </c>
      <c r="BI84" s="105" t="str">
        <f>IF(BH84&lt;&gt;"",LOOKUP(BH84,Likelihoods!$A$7:$A$107,Likelihoods!R$7:R$107),"")</f>
        <v/>
      </c>
      <c r="BJ84" s="108" t="str">
        <f>IF(AND(COUNTBLANK($B84:$E84)=3,COUNTBLANK($F84:$H84)=2,COUNTBLANK($I84:$J84)=1,COUNTBLANK($K84:$L84)=1,COUNTBLANK($M84:$N84)=1,COUNTBLANK($O84:$P84)=1,COUNTBLANK($Q84:$R84)=1,COUNTBLANK($S84:$T84)=1,COUNTBLANK($U84:$V84)=1,COUNTBLANK($W84:$AA84)=4),IF(Data!$B84&lt;&gt;"",Scoring!$U$7)+IF(Data!$C84&lt;&gt;"",Scoring!$U$8)+IF(Data!$D84&lt;&gt;"",Scoring!$U$9)+IF(Data!$E84&lt;&gt;"",Scoring!$U$10)+IF(Data!$F84&lt;&gt;"",Scoring!$U$11)+IF(Data!$G84&lt;&gt;"",Scoring!$U$12)+IF(Data!$H84&lt;&gt;"",Scoring!$U$13)+IF(Data!$I84&lt;&gt;"",Scoring!$U$14)+IF(Data!$J84&lt;&gt;"",Scoring!$U$15)+IF(Data!$K84&lt;&gt;"",Scoring!$U$16)+IF(Data!$L84&lt;&gt;"",Scoring!$U$17)+IF(Data!$M84&lt;&gt;"",Scoring!$U$18)+IF(Data!$N84&lt;&gt;"",Scoring!$U$19)+IF(Data!$O84&lt;&gt;"",Scoring!$U$20)+IF(Data!$P84&lt;&gt;"",Scoring!$U$21)+IF(Data!$Q84&lt;&gt;"",Scoring!$U$22)+IF(Data!$R84&lt;&gt;"",Scoring!$U$23)+IF(Data!$S84&lt;&gt;"",Scoring!$U$24)+IF(Data!T84&lt;&gt;"",Scoring!$U$25)+IF(Data!$U84&lt;&gt;"",Scoring!$U$26)+IF(Data!$V84&lt;&gt;"",Scoring!$U$27)+IF(Data!$W84&lt;&gt;"",Scoring!$U$28)+IF(Data!$X84&lt;&gt;"",Scoring!$U$29)+IF(Data!$Y84&lt;&gt;"",Scoring!$U$30)+IF(Data!$Z84&lt;&gt;"",Scoring!$U$31)+IF(Data!$AA84&lt;&gt;"",Scoring!$U$32),"")</f>
        <v/>
      </c>
      <c r="BK84" s="106" t="str">
        <f>IF(BJ84&lt;&gt;"",LOOKUP(BJ84,Likelihoods!$A$7:$A$107,Likelihoods!S$7:S$107),"")</f>
        <v/>
      </c>
      <c r="BL84" s="8"/>
      <c r="BM84" s="8"/>
      <c r="BN84" s="8"/>
      <c r="BO84" s="8"/>
      <c r="BP84" s="8"/>
      <c r="BQ84" s="8"/>
      <c r="BR84" s="8"/>
      <c r="BS84" s="8"/>
      <c r="BT84" s="8"/>
      <c r="BU84" s="8"/>
      <c r="BV84" s="8"/>
      <c r="BW84" s="8"/>
      <c r="BX84" s="8"/>
      <c r="BY84" s="8"/>
    </row>
    <row r="85" spans="1:77" ht="14.25" x14ac:dyDescent="0.2">
      <c r="A85" s="68"/>
      <c r="B85" s="101"/>
      <c r="C85" s="102"/>
      <c r="D85" s="102"/>
      <c r="E85" s="102"/>
      <c r="F85" s="101"/>
      <c r="G85" s="102"/>
      <c r="H85" s="103"/>
      <c r="I85" s="102"/>
      <c r="J85" s="102"/>
      <c r="K85" s="101"/>
      <c r="L85" s="103"/>
      <c r="M85" s="102"/>
      <c r="N85" s="103"/>
      <c r="O85" s="101"/>
      <c r="P85" s="103"/>
      <c r="Q85" s="102"/>
      <c r="R85" s="102"/>
      <c r="S85" s="101"/>
      <c r="T85" s="103"/>
      <c r="U85" s="101"/>
      <c r="V85" s="103"/>
      <c r="W85" s="102"/>
      <c r="X85" s="102"/>
      <c r="Y85" s="102"/>
      <c r="Z85" s="102"/>
      <c r="AA85" s="102"/>
      <c r="AB85" s="104" t="str">
        <f>IF(AND(COUNTBLANK($B85:$E85)=3,COUNTBLANK($F85:$H85)=2,COUNTBLANK($I85:$J85)=1,COUNTBLANK($K85:$L85)=1,COUNTBLANK($M85:$N85)=1,COUNTBLANK($O85:$P85)=1,COUNTBLANK($Q85:$R85)=1,COUNTBLANK($S85:$T85)=1,COUNTBLANK($U85:$V85)=1,COUNTBLANK($W85:$AA85)=4),IF(Data!$B85&lt;&gt;"",Scoring!$D$7)+IF(Data!$C85&lt;&gt;"",Scoring!$D$8)+IF(Data!$D85&lt;&gt;"",Scoring!$D$9)+IF(Data!$E85&lt;&gt;"",Scoring!$D$10)+IF(Data!$F85&lt;&gt;"",Scoring!$D$11)+IF(Data!$G85&lt;&gt;"",Scoring!$D$12)+IF(Data!$H85&lt;&gt;"",Scoring!$D$13)+IF(Data!$I85&lt;&gt;"",Scoring!$D$14)+IF(Data!$J85&lt;&gt;"",Scoring!$D$15)+IF(Data!$K85&lt;&gt;"",Scoring!$D$16)+IF(Data!$L85&lt;&gt;"",Scoring!$D$17)+IF(Data!$M85&lt;&gt;"",Scoring!$D$18)+IF(Data!$N85&lt;&gt;"",Scoring!$D$19)+IF(Data!$O85&lt;&gt;"",Scoring!$D$20)+IF(Data!$P85&lt;&gt;"",Scoring!$D$21)+IF(Data!$Q85&lt;&gt;"",Scoring!$D$22)+IF(Data!$R85&lt;&gt;"",Scoring!$D$23)+IF(Data!$S85&lt;&gt;"",Scoring!$D$24)+IF(Data!T85&lt;&gt;"",Scoring!$D$25)+IF(Data!$U85&lt;&gt;"",Scoring!$D$26)+IF(Data!$V85&lt;&gt;"",Scoring!$D$27)+IF(Data!$W85&lt;&gt;"",Scoring!$D$28)+IF(Data!$X85&lt;&gt;"",Scoring!$D$29)+IF(Data!$Y85&lt;&gt;"",Scoring!$D$30)+IF(Data!$Z85&lt;&gt;"",Scoring!$D$31)+IF(Data!$AA85&lt;&gt;"",Scoring!$D$32),"")</f>
        <v/>
      </c>
      <c r="AC85" s="105" t="str">
        <f>IF(AB85&lt;&gt;"",LOOKUP(AB85,Likelihoods!$A$7:$A$107,Likelihoods!B$7:B$107),"")</f>
        <v/>
      </c>
      <c r="AD85" s="264" t="str">
        <f>IF(AND(COUNTBLANK($B85:$E85)=3,COUNTBLANK($F85:$H85)=2,COUNTBLANK($I85:$J85)=1,COUNTBLANK($K85:$L85)=1,COUNTBLANK($M85:$N85)=1,COUNTBLANK($O85:$P85)=1,COUNTBLANK($Q85:$R85)=1,COUNTBLANK($S85:$T85)=1,COUNTBLANK($U85:$V85)=1,COUNTBLANK($W85:$AA85)=4),IF(Data!$B85&lt;&gt;"",Scoring!$E$7)+IF(Data!$C85&lt;&gt;"",Scoring!$E$8)+IF(Data!$D85&lt;&gt;"",Scoring!$E$9)+IF(Data!$E85&lt;&gt;"",Scoring!$E$10)+IF(Data!$F85&lt;&gt;"",Scoring!$E$11)+IF(Data!$G85&lt;&gt;"",Scoring!$E$12)+IF(Data!$H85&lt;&gt;"",Scoring!$E$13)+IF(Data!$I85&lt;&gt;"",Scoring!$E$14)+IF(Data!$J85&lt;&gt;"",Scoring!$E$15)+IF(Data!$K85&lt;&gt;"",Scoring!$E$16)+IF(Data!$L85&lt;&gt;"",Scoring!$E$17)+IF(Data!$M85&lt;&gt;"",Scoring!$E$18)+IF(Data!$N85&lt;&gt;"",Scoring!$E$19)+IF(Data!$O85&lt;&gt;"",Scoring!$E$20)+IF(Data!$P85&lt;&gt;"",Scoring!$E$21)+IF(Data!$Q85&lt;&gt;"",Scoring!$E$22)+IF(Data!$R85&lt;&gt;"",Scoring!$E$23)+IF(Data!$S85&lt;&gt;"",Scoring!$E$24)+IF(Data!V85&lt;&gt;"",Scoring!$E$25)+IF(Data!$U85&lt;&gt;"",Scoring!$E$26)+IF(Data!$V85&lt;&gt;"",Scoring!$E$27)+IF(Data!$W85&lt;&gt;"",Scoring!$E$28)+IF(Data!$X85&lt;&gt;"",Scoring!$E$29)+IF(Data!$Y85&lt;&gt;"",Scoring!$E$30)+IF(Data!$Z85&lt;&gt;"",Scoring!$E$31)+IF(Data!$AA85&lt;&gt;"",Scoring!$E$32),"")</f>
        <v/>
      </c>
      <c r="AE85" s="107" t="str">
        <f>IF(AD85&lt;&gt;"",LOOKUP(AD85,Likelihoods!$A$7:$A$107,Likelihoods!C$7:C$107),"")</f>
        <v/>
      </c>
      <c r="AF85" s="108" t="str">
        <f>IF(AND(COUNTBLANK($B85:$E85)=3,COUNTBLANK($F85:$H85)=2,COUNTBLANK($I85:$J85)=1,COUNTBLANK($K85:$L85)=1,COUNTBLANK($M85:$N85)=1,COUNTBLANK($O85:$P85)=1,COUNTBLANK($Q85:$R85)=1,COUNTBLANK($S85:$T85)=1,COUNTBLANK($U85:$V85)=1,COUNTBLANK($W85:$AA85)=4),IF(Data!$B85&lt;&gt;"",Scoring!$F$7)+IF(Data!$C85&lt;&gt;"",Scoring!$F$8)+IF(Data!$D85&lt;&gt;"",Scoring!$F$9)+IF(Data!$E85&lt;&gt;"",Scoring!$F$10)+IF(Data!$F85&lt;&gt;"",Scoring!$F$11)+IF(Data!$G85&lt;&gt;"",Scoring!$F$12)+IF(Data!$H85&lt;&gt;"",Scoring!$F$13)+IF(Data!$I85&lt;&gt;"",Scoring!$F$14)+IF(Data!$J85&lt;&gt;"",Scoring!$F$15)+IF(Data!$K85&lt;&gt;"",Scoring!$F$16)+IF(Data!$L85&lt;&gt;"",Scoring!$F$17)+IF(Data!$M85&lt;&gt;"",Scoring!$F$18)+IF(Data!$N85&lt;&gt;"",Scoring!$F$19)+IF(Data!$O85&lt;&gt;"",Scoring!$F$20)+IF(Data!$P85&lt;&gt;"",Scoring!$F$21)+IF(Data!$Q85&lt;&gt;"",Scoring!$F$22)+IF(Data!$R85&lt;&gt;"",Scoring!$F$23)+IF(Data!$S85&lt;&gt;"",Scoring!$F$24)+IF(Data!T85&lt;&gt;"",Scoring!$F$25)+IF(Data!$U85&lt;&gt;"",Scoring!$F$26)+IF(Data!$V85&lt;&gt;"",Scoring!$F$27)+IF(Data!$W85&lt;&gt;"",Scoring!$F$28)+IF(Data!$X85&lt;&gt;"",Scoring!$F$29)+IF(Data!$Y85&lt;&gt;"",Scoring!$F$30)+IF(Data!$Z85&lt;&gt;"",Scoring!$F$31)+IF(Data!$AA85&lt;&gt;"",Scoring!$F$32),"")</f>
        <v/>
      </c>
      <c r="AG85" s="105" t="str">
        <f>IF(AF85&lt;&gt;"",LOOKUP(AF85,Likelihoods!$A$7:$A$107,Likelihoods!D$7:D$107),"")</f>
        <v/>
      </c>
      <c r="AH85" s="108" t="str">
        <f>IF(AND(COUNTBLANK($B85:$E85)=3,COUNTBLANK($F85:$H85)=2,COUNTBLANK($I85:$J85)=1,COUNTBLANK($K85:$L85)=1,COUNTBLANK($M85:$N85)=1,COUNTBLANK($O85:$P85)=1,COUNTBLANK($Q85:$R85)=1,COUNTBLANK($S85:$T85)=1,COUNTBLANK($U85:$V85)=1,COUNTBLANK($W85:$AA85)=4),IF(Data!$B85&lt;&gt;"",Scoring!$G$7)+IF(Data!$C85&lt;&gt;"",Scoring!$G$8)+IF(Data!$D85&lt;&gt;"",Scoring!$G$9)+IF(Data!$E85&lt;&gt;"",Scoring!$G$10)+IF(Data!$F85&lt;&gt;"",Scoring!$G$11)+IF(Data!$G85&lt;&gt;"",Scoring!$G$12)+IF(Data!$H85&lt;&gt;"",Scoring!$G$13)+IF(Data!$I85&lt;&gt;"",Scoring!$G$14)+IF(Data!$J85&lt;&gt;"",Scoring!$G$15)+IF(Data!$K85&lt;&gt;"",Scoring!$G$16)+IF(Data!$L85&lt;&gt;"",Scoring!$G$17)+IF(Data!$M85&lt;&gt;"",Scoring!$G$18)+IF(Data!$N85&lt;&gt;"",Scoring!$G$19)+IF(Data!$O85&lt;&gt;"",Scoring!$G$20)+IF(Data!$P85&lt;&gt;"",Scoring!$G$21)+IF(Data!$Q85&lt;&gt;"",Scoring!$G$22)+IF(Data!$R85&lt;&gt;"",Scoring!$G$23)+IF(Data!$S85&lt;&gt;"",Scoring!$G$24)+IF(Data!T85&lt;&gt;"",Scoring!$G$25)+IF(Data!$U85&lt;&gt;"",Scoring!$G$26)+IF(Data!$V85&lt;&gt;"",Scoring!$G$27)+IF(Data!$W85&lt;&gt;"",Scoring!$G$28)+IF(Data!$X85&lt;&gt;"",Scoring!$G$29)+IF(Data!$Y85&lt;&gt;"",Scoring!$G$30)+IF(Data!$Z85&lt;&gt;"",Scoring!$G$31)+IF(Data!$AA85&lt;&gt;"",Scoring!$G$32),"")</f>
        <v/>
      </c>
      <c r="AI85" s="106" t="str">
        <f>IF(AH85&lt;&gt;"",LOOKUP(AH85,Likelihoods!$A$7:$A$107,Likelihoods!E$7:E$107),"")</f>
        <v/>
      </c>
      <c r="AJ85" s="104" t="str">
        <f>IF(AND(COUNTBLANK($B85:$E85)=3,COUNTBLANK($F85:$H85)=2,COUNTBLANK($I85:$J85)=1,COUNTBLANK($K85:$L85)=1,COUNTBLANK($M85:$N85)=1,COUNTBLANK($O85:$P85)=1,COUNTBLANK($Q85:$R85)=1,COUNTBLANK($S85:$T85)=1,COUNTBLANK($U85:$V85)=1,COUNTBLANK($W85:$AA85)=4),IF(Data!$B85&lt;&gt;"",Scoring!$H$7)+IF(Data!$C85&lt;&gt;"",Scoring!$H$8)+IF(Data!$D85&lt;&gt;"",Scoring!$H$9)+IF(Data!$E85&lt;&gt;"",Scoring!$H$10)+IF(Data!$F85&lt;&gt;"",Scoring!$H$11)+IF(Data!$G85&lt;&gt;"",Scoring!$H$12)+IF(Data!$H85&lt;&gt;"",Scoring!$H$13)+IF(Data!$I85&lt;&gt;"",Scoring!$H$14)+IF(Data!$J85&lt;&gt;"",Scoring!$H$15)+IF(Data!$K85&lt;&gt;"",Scoring!$H$16)+IF(Data!$L85&lt;&gt;"",Scoring!$H$17)+IF(Data!$M85&lt;&gt;"",Scoring!$H$18)+IF(Data!$N85&lt;&gt;"",Scoring!$H$19)+IF(Data!$O85&lt;&gt;"",Scoring!$H$20)+IF(Data!$P85&lt;&gt;"",Scoring!$H$21)+IF(Data!$Q85&lt;&gt;"",Scoring!$H$22)+IF(Data!$R85&lt;&gt;"",Scoring!$H$23)+IF(Data!$S85&lt;&gt;"",Scoring!$H$24)+IF(Data!T85&lt;&gt;"",Scoring!$H$25)+IF(Data!$U85&lt;&gt;"",Scoring!$H$26)+IF(Data!$V85&lt;&gt;"",Scoring!$H$27)+IF(Data!$W85&lt;&gt;"",Scoring!$H$28)+IF(Data!$X85&lt;&gt;"",Scoring!$H$29)+IF(Data!$Y85&lt;&gt;"",Scoring!$H$30)+IF(Data!$Z85&lt;&gt;"",Scoring!$H$31)+IF(Data!$AA85&lt;&gt;"",Scoring!$H$32),"")</f>
        <v/>
      </c>
      <c r="AK85" s="105" t="str">
        <f>IF(AJ85&lt;&gt;"",LOOKUP(AJ85,Likelihoods!$A$7:$A$107,Likelihoods!F$7:F$107),"")</f>
        <v/>
      </c>
      <c r="AL85" s="102" t="str">
        <f>IF(AND(COUNTBLANK($B85:$E85)=3,COUNTBLANK($F85:$H85)=2,COUNTBLANK($I85:$J85)=1,COUNTBLANK($K85:$L85)=1,COUNTBLANK($M85:$N85)=1,COUNTBLANK($O85:$P85)=1,COUNTBLANK($Q85:$R85)=1,COUNTBLANK($S85:$T85)=1,COUNTBLANK($U85:$V85)=1,COUNTBLANK($W85:$AA85)=4),IF(Data!$B85&lt;&gt;"",Scoring!$I$7)+IF(Data!$C85&lt;&gt;"",Scoring!$I$8)+IF(Data!$D85&lt;&gt;"",Scoring!$I$9)+IF(Data!$E85&lt;&gt;"",Scoring!$I$10)+IF(Data!$F85&lt;&gt;"",Scoring!$I$11)+IF(Data!$G85&lt;&gt;"",Scoring!$I$12)+IF(Data!$H85&lt;&gt;"",Scoring!$I$13)+IF(Data!$I85&lt;&gt;"",Scoring!$I$14)+IF(Data!$J85&lt;&gt;"",Scoring!$I$15)+IF(Data!$K85&lt;&gt;"",Scoring!$I$16)+IF(Data!$L85&lt;&gt;"",Scoring!$I$17)+IF(Data!$M85&lt;&gt;"",Scoring!$I$18)+IF(Data!$N85&lt;&gt;"",Scoring!$I$19)+IF(Data!$O85&lt;&gt;"",Scoring!$I$20)+IF(Data!$P85&lt;&gt;"",Scoring!$I$21)+IF(Data!$Q85&lt;&gt;"",Scoring!$I$22)+IF(Data!$R85&lt;&gt;"",Scoring!$I$23)+IF(Data!$S85&lt;&gt;"",Scoring!$I$24)+IF(Data!T85&lt;&gt;"",Scoring!$I$25)+IF(Data!$U85&lt;&gt;"",Scoring!$I$26)+IF(Data!$V85&lt;&gt;"",Scoring!$I$27)+IF(Data!$W85&lt;&gt;"",Scoring!$I$28)+IF(Data!$X85&lt;&gt;"",Scoring!$I$29)+IF(Data!$Y85&lt;&gt;"",Scoring!$I$30)+IF(Data!$Z85&lt;&gt;"",Scoring!$I$31)+IF(Data!$AA85&lt;&gt;"",Scoring!$I$32),"")</f>
        <v/>
      </c>
      <c r="AM85" s="107" t="str">
        <f>IF(AL85&lt;&gt;"",LOOKUP(AL85,Likelihoods!$A$7:$A$107,Likelihoods!G$7:G$107),"")</f>
        <v/>
      </c>
      <c r="AN85" s="281" t="str">
        <f>IF(AND(COUNTBLANK($B85:$E85)=3,COUNTBLANK($F85:$H85)=2,COUNTBLANK($I85:$J85)=1,COUNTBLANK($K85:$L85)=1,COUNTBLANK($M85:$N85)=1,COUNTBLANK($O85:$P85)=1,COUNTBLANK($Q85:$R85)=1,COUNTBLANK($S85:$T85)=1,COUNTBLANK($U85:$V85)=1,COUNTBLANK($W85:$AA85)=4),IF(Data!$B85&lt;&gt;"",Scoring!$J$7)+IF(Data!$C85&lt;&gt;"",Scoring!$J$8)+IF(Data!$D85&lt;&gt;"",Scoring!$J$9)+IF(Data!$E85&lt;&gt;"",Scoring!$J$10)+IF(Data!$F85&lt;&gt;"",Scoring!$J$11)+IF(Data!$G85&lt;&gt;"",Scoring!$J$12)+IF(Data!$H85&lt;&gt;"",Scoring!$J$13)+IF(Data!$I85&lt;&gt;"",Scoring!$J$14)+IF(Data!$J85&lt;&gt;"",Scoring!$J$15)+IF(Data!$K85&lt;&gt;"",Scoring!$J$16)+IF(Data!$L85&lt;&gt;"",Scoring!$J$17)+IF(Data!$M85&lt;&gt;"",Scoring!$J$18)+IF(Data!$N85&lt;&gt;"",Scoring!$J$19)+IF(Data!$O85&lt;&gt;"",Scoring!$J$20)+IF(Data!$P85&lt;&gt;"",Scoring!$J$21)+IF(Data!$Q85&lt;&gt;"",Scoring!$J$22)+IF(Data!$R85&lt;&gt;"",Scoring!$J$23)+IF(Data!$S85&lt;&gt;"",Scoring!$J$24)+IF(Data!AF85&lt;&gt;"",Scoring!$J$25)+IF(Data!$U85&lt;&gt;"",Scoring!$J$26)+IF(Data!$V85&lt;&gt;"",Scoring!$J$27)+IF(Data!$W85&lt;&gt;"",Scoring!$J$28)+IF(Data!$X85&lt;&gt;"",Scoring!$J$29)+IF(Data!$Y85&lt;&gt;"",Scoring!$J$30)+IF(Data!$Z85&lt;&gt;"",Scoring!$J$31)+IF(Data!$AA85&lt;&gt;"",Scoring!$J$32),"")</f>
        <v/>
      </c>
      <c r="AO85" s="276" t="str">
        <f>IF(AN85&lt;&gt;"",LOOKUP(AN85,Likelihoods!$A$7:$A$107,Likelihoods!H$7:H$107),"")</f>
        <v/>
      </c>
      <c r="AP85" s="264" t="str">
        <f>IF(AND(COUNTBLANK($B85:$E85)=3,COUNTBLANK($F85:$H85)=2,COUNTBLANK($I85:$J85)=1,COUNTBLANK($K85:$L85)=1,COUNTBLANK($M85:$N85)=1,COUNTBLANK($O85:$P85)=1,COUNTBLANK($Q85:$R85)=1,COUNTBLANK($S85:$T85)=1,COUNTBLANK($U85:$V85)=1,COUNTBLANK($W85:$AA85)=4),IF(Data!$B85&lt;&gt;"",Scoring!$K$7)+IF(Data!$C85&lt;&gt;"",Scoring!$K$8)+IF(Data!$D85&lt;&gt;"",Scoring!$K$9)+IF(Data!$E85&lt;&gt;"",Scoring!$K$10)+IF(Data!$F85&lt;&gt;"",Scoring!$K$11)+IF(Data!$G85&lt;&gt;"",Scoring!$K$12)+IF(Data!$H85&lt;&gt;"",Scoring!$K$13)+IF(Data!$I85&lt;&gt;"",Scoring!$K$14)+IF(Data!$J85&lt;&gt;"",Scoring!$K$15)+IF(Data!$K85&lt;&gt;"",Scoring!$K$16)+IF(Data!$L85&lt;&gt;"",Scoring!$K$17)+IF(Data!$M85&lt;&gt;"",Scoring!$K$18)+IF(Data!$N85&lt;&gt;"",Scoring!$K$19)+IF(Data!$O85&lt;&gt;"",Scoring!$K$20)+IF(Data!$P85&lt;&gt;"",Scoring!$K$21)+IF(Data!$Q85&lt;&gt;"",Scoring!$K$22)+IF(Data!$R85&lt;&gt;"",Scoring!$K$23)+IF(Data!$S85&lt;&gt;"",Scoring!$K$24)+IF(Data!AH85&lt;&gt;"",Scoring!$K$25)+IF(Data!$U85&lt;&gt;"",Scoring!$K$26)+IF(Data!$V85&lt;&gt;"",Scoring!$K$27)+IF(Data!$W85&lt;&gt;"",Scoring!$K$28)+IF(Data!$X85&lt;&gt;"",Scoring!$K$29)+IF(Data!$Y85&lt;&gt;"",Scoring!$K$30)+IF(Data!$Z85&lt;&gt;"",Scoring!$K$31)+IF(Data!$AA85&lt;&gt;"",Scoring!$K$32),"")</f>
        <v/>
      </c>
      <c r="AQ85" s="107" t="str">
        <f>IF(AP85&lt;&gt;"",LOOKUP(AP85,Likelihoods!$A$7:$A$107,Likelihoods!I$7:I$107),"")</f>
        <v/>
      </c>
      <c r="AR85" s="281" t="str">
        <f>IF(AND(COUNTBLANK($B85:$E85)=3,COUNTBLANK($F85:$H85)=2,COUNTBLANK($I85:$J85)=1,COUNTBLANK($K85:$L85)=1,COUNTBLANK($M85:$N85)=1,COUNTBLANK($O85:$P85)=1,COUNTBLANK($Q85:$R85)=1,COUNTBLANK($S85:$T85)=1,COUNTBLANK($U85:$V85)=1,COUNTBLANK($W85:$AA85)=4),IF(Data!$B85&lt;&gt;"",Scoring!$L$7)+IF(Data!$C85&lt;&gt;"",Scoring!$L$8)+IF(Data!$D85&lt;&gt;"",Scoring!$L$9)+IF(Data!$E85&lt;&gt;"",Scoring!$L$10)+IF(Data!$F85&lt;&gt;"",Scoring!$L$11)+IF(Data!$G85&lt;&gt;"",Scoring!$L$12)+IF(Data!$H85&lt;&gt;"",Scoring!$L$13)+IF(Data!$I85&lt;&gt;"",Scoring!$L$14)+IF(Data!$J85&lt;&gt;"",Scoring!$L$15)+IF(Data!$K85&lt;&gt;"",Scoring!$L$16)+IF(Data!$L85&lt;&gt;"",Scoring!$L$17)+IF(Data!$M85&lt;&gt;"",Scoring!$L$18)+IF(Data!$N85&lt;&gt;"",Scoring!$L$19)+IF(Data!$O85&lt;&gt;"",Scoring!$L$20)+IF(Data!$P85&lt;&gt;"",Scoring!$L$21)+IF(Data!$Q85&lt;&gt;"",Scoring!$L$22)+IF(Data!$R85&lt;&gt;"",Scoring!$L$23)+IF(Data!$S85&lt;&gt;"",Scoring!$L$24)+IF(Data!AJ85&lt;&gt;"",Scoring!$L$25)+IF(Data!$U85&lt;&gt;"",Scoring!$L$26)+IF(Data!$V85&lt;&gt;"",Scoring!$L$27)+IF(Data!$W85&lt;&gt;"",Scoring!$L$28)+IF(Data!$X85&lt;&gt;"",Scoring!$L$29)+IF(Data!$Y85&lt;&gt;"",Scoring!$L$30)+IF(Data!$Z85&lt;&gt;"",Scoring!$L$31)+IF(Data!$AA85&lt;&gt;"",Scoring!$L$32),"")</f>
        <v/>
      </c>
      <c r="AS85" s="105" t="str">
        <f>IF(AR85&lt;&gt;"",LOOKUP(AR85,Likelihoods!$A$7:$A$107,Likelihoods!J$7:J$107),"")</f>
        <v/>
      </c>
      <c r="AT85" s="108" t="str">
        <f>IF(AND(COUNTBLANK($B85:$E85)=3,COUNTBLANK($F85:$H85)=2,COUNTBLANK($I85:$J85)=1,COUNTBLANK($K85:$L85)=1,COUNTBLANK($M85:$N85)=1,COUNTBLANK($O85:$P85)=1,COUNTBLANK($Q85:$R85)=1,COUNTBLANK($S85:$T85)=1,COUNTBLANK($U85:$V85)=1,COUNTBLANK($W85:$AA85)=4),IF(Data!$B85&lt;&gt;"",Scoring!$M$7)+IF(Data!$C85&lt;&gt;"",Scoring!$M$8)+IF(Data!$D85&lt;&gt;"",Scoring!$M$9)+IF(Data!$E85&lt;&gt;"",Scoring!$M$10)+IF(Data!$F85&lt;&gt;"",Scoring!$M$11)+IF(Data!$G85&lt;&gt;"",Scoring!$M$12)+IF(Data!$H85&lt;&gt;"",Scoring!$M$13)+IF(Data!$I85&lt;&gt;"",Scoring!$M$14)+IF(Data!$J85&lt;&gt;"",Scoring!$M$15)+IF(Data!$K85&lt;&gt;"",Scoring!$M$16)+IF(Data!$L85&lt;&gt;"",Scoring!$M$17)+IF(Data!$M85&lt;&gt;"",Scoring!$M$18)+IF(Data!$N85&lt;&gt;"",Scoring!$M$19)+IF(Data!$O85&lt;&gt;"",Scoring!$M$20)+IF(Data!$P85&lt;&gt;"",Scoring!$M$21)+IF(Data!$Q85&lt;&gt;"",Scoring!$M$22)+IF(Data!$R85&lt;&gt;"",Scoring!$M$23)+IF(Data!$S85&lt;&gt;"",Scoring!$M$24)+IF(Data!T85&lt;&gt;"",Scoring!$M$25)+IF(Data!$U85&lt;&gt;"",Scoring!$M$26)+IF(Data!$V85&lt;&gt;"",Scoring!$M$27)+IF(Data!$W85&lt;&gt;"",Scoring!$M$28)+IF(Data!$X85&lt;&gt;"",Scoring!$M$29)+IF(Data!$Y85&lt;&gt;"",Scoring!$M$30)+IF(Data!$Z85&lt;&gt;"",Scoring!$M$31)+IF(Data!$AA85&lt;&gt;"",Scoring!$M$32),"")</f>
        <v/>
      </c>
      <c r="AU85" s="105" t="str">
        <f>IF(AT85&lt;&gt;"",LOOKUP(AT85,Likelihoods!$A$7:$A$107,Likelihoods!K$7:K$107),"")</f>
        <v/>
      </c>
      <c r="AV85" s="108" t="str">
        <f>IF(AND(COUNTBLANK($B85:$E85)=3,COUNTBLANK($F85:$H85)=2,COUNTBLANK($I85:$J85)=1,COUNTBLANK($K85:$L85)=1,COUNTBLANK($M85:$N85)=1,COUNTBLANK($O85:$P85)=1,COUNTBLANK($Q85:$R85)=1,COUNTBLANK($S85:$T85)=1,COUNTBLANK($U85:$V85)=1,COUNTBLANK($W85:$AA85)=4),IF(Data!$B85&lt;&gt;"",Scoring!$N$7)+IF(Data!$C85&lt;&gt;"",Scoring!$N$8)+IF(Data!$D85&lt;&gt;"",Scoring!$N$9)+IF(Data!$E85&lt;&gt;"",Scoring!$N$10)+IF(Data!$F85&lt;&gt;"",Scoring!$N$11)+IF(Data!$G85&lt;&gt;"",Scoring!$N$12)+IF(Data!$H85&lt;&gt;"",Scoring!$N$13)+IF(Data!$I85&lt;&gt;"",Scoring!$N$14)+IF(Data!$J85&lt;&gt;"",Scoring!$N$15)+IF(Data!$K85&lt;&gt;"",Scoring!$N$16)+IF(Data!$L85&lt;&gt;"",Scoring!$N$17)+IF(Data!$M85&lt;&gt;"",Scoring!$N$18)+IF(Data!$N85&lt;&gt;"",Scoring!$N$19)+IF(Data!$O85&lt;&gt;"",Scoring!$N$20)+IF(Data!$P85&lt;&gt;"",Scoring!$N$21)+IF(Data!$Q85&lt;&gt;"",Scoring!$N$22)+IF(Data!$R85&lt;&gt;"",Scoring!$N$23)+IF(Data!$S85&lt;&gt;"",Scoring!$N$24)+IF(Data!T85&lt;&gt;"",Scoring!$N$25)+IF(Data!$U85&lt;&gt;"",Scoring!$N$26)+IF(Data!$V85&lt;&gt;"",Scoring!$N$27)+IF(Data!$W85&lt;&gt;"",Scoring!$N$28)+IF(Data!$X85&lt;&gt;"",Scoring!$N$29)+IF(Data!$Y85&lt;&gt;"",Scoring!$N$30)+IF(Data!$Z85&lt;&gt;"",Scoring!$N$31)+IF(Data!$AA85&lt;&gt;"",Scoring!$N$32),"")</f>
        <v/>
      </c>
      <c r="AW85" s="106" t="str">
        <f>IF(AV85&lt;&gt;"",LOOKUP(AV85,Likelihoods!$A$7:$A$107,Likelihoods!L$7:L$107),"")</f>
        <v/>
      </c>
      <c r="AX85" s="104" t="str">
        <f>IF(AND(COUNTBLANK($B85:$E85)=3,COUNTBLANK($F85:$H85)=2,COUNTBLANK($I85:$J85)=1,COUNTBLANK($K85:$L85)=1,COUNTBLANK($M85:$N85)=1,COUNTBLANK($O85:$P85)=1,COUNTBLANK($Q85:$R85)=1,COUNTBLANK($S85:$T85)=1,COUNTBLANK($U85:$V85)=1,COUNTBLANK($W85:$AA85)=4),IF(Data!$B85&lt;&gt;"",Scoring!$O$7)+IF(Data!$C85&lt;&gt;"",Scoring!$O$8)+IF(Data!$D85&lt;&gt;"",Scoring!$O$9)+IF(Data!$E85&lt;&gt;"",Scoring!$O$10)+IF(Data!$F85&lt;&gt;"",Scoring!$O$11)+IF(Data!$G85&lt;&gt;"",Scoring!$O$12)+IF(Data!$H85&lt;&gt;"",Scoring!$O$13)+IF(Data!$I85&lt;&gt;"",Scoring!$O$14)+IF(Data!$J85&lt;&gt;"",Scoring!$O$15)+IF(Data!$K85&lt;&gt;"",Scoring!$O$16)+IF(Data!$L85&lt;&gt;"",Scoring!$O$17)+IF(Data!$M85&lt;&gt;"",Scoring!$O$18)+IF(Data!$N85&lt;&gt;"",Scoring!$O$19)+IF(Data!$O85&lt;&gt;"",Scoring!$O$20)+IF(Data!$P85&lt;&gt;"",Scoring!$O$21)+IF(Data!$Q85&lt;&gt;"",Scoring!$O$22)+IF(Data!$R85&lt;&gt;"",Scoring!$O$23)+IF(Data!$S85&lt;&gt;"",Scoring!$O$24)+IF(Data!T85&lt;&gt;"",Scoring!$O$25)+IF(Data!$U85&lt;&gt;"",Scoring!$O$26)+IF(Data!$V85&lt;&gt;"",Scoring!$O$27)+IF(Data!$W85&lt;&gt;"",Scoring!$O$28)+IF(Data!$X85&lt;&gt;"",Scoring!$O$29)+IF(Data!$Y85&lt;&gt;"",Scoring!$O$30)+IF(Data!$Z85&lt;&gt;"",Scoring!$O$31)+IF(Data!$AA85&lt;&gt;"",Scoring!$O$32),"")</f>
        <v/>
      </c>
      <c r="AY85" s="107" t="str">
        <f>IF(AX85&lt;&gt;"",LOOKUP(AX85,Likelihoods!$A$7:$A$107,Likelihoods!M$7:M$107),"")</f>
        <v/>
      </c>
      <c r="AZ85" s="108" t="str">
        <f>IF(AND(COUNTBLANK($B85:$E85)=3,COUNTBLANK($F85:$H85)=2,COUNTBLANK($I85:$J85)=1,COUNTBLANK($K85:$L85)=1,COUNTBLANK($M85:$N85)=1,COUNTBLANK($O85:$P85)=1,COUNTBLANK($Q85:$R85)=1,COUNTBLANK($S85:$T85)=1,COUNTBLANK($U85:$V85)=1,COUNTBLANK($W85:$AA85)=4),IF(Data!$B85&lt;&gt;"",Scoring!$P$7)+IF(Data!$C85&lt;&gt;"",Scoring!$P$8)+IF(Data!$D85&lt;&gt;"",Scoring!$P$9)+IF(Data!$E85&lt;&gt;"",Scoring!$P$10)+IF(Data!$F85&lt;&gt;"",Scoring!$P$11)+IF(Data!$G85&lt;&gt;"",Scoring!$P$12)+IF(Data!$H85&lt;&gt;"",Scoring!$P$13)+IF(Data!$I85&lt;&gt;"",Scoring!$P$14)+IF(Data!$J85&lt;&gt;"",Scoring!$P$15)+IF(Data!$K85&lt;&gt;"",Scoring!$P$16)+IF(Data!$L85&lt;&gt;"",Scoring!$P$17)+IF(Data!$M85&lt;&gt;"",Scoring!$P$18)+IF(Data!$N85&lt;&gt;"",Scoring!$P$19)+IF(Data!$O85&lt;&gt;"",Scoring!$P$20)+IF(Data!$P85&lt;&gt;"",Scoring!$P$21)+IF(Data!$Q85&lt;&gt;"",Scoring!$P$22)+IF(Data!$R85&lt;&gt;"",Scoring!$P$23)+IF(Data!$S85&lt;&gt;"",Scoring!$P$24)+IF(Data!T85&lt;&gt;"",Scoring!$P$25)+IF(Data!$U85&lt;&gt;"",Scoring!$P$26)+IF(Data!$V85&lt;&gt;"",Scoring!$P$27)+IF(Data!$W85&lt;&gt;"",Scoring!$P$28)+IF(Data!$X85&lt;&gt;"",Scoring!$P$29)+IF(Data!$Y85&lt;&gt;"",Scoring!$P$30)+IF(Data!$Z85&lt;&gt;"",Scoring!$P$31)+IF(Data!$AA85&lt;&gt;"",Scoring!$P$32),"")</f>
        <v/>
      </c>
      <c r="BA85" s="105" t="str">
        <f>IF(AZ85&lt;&gt;"",LOOKUP(AZ85,Likelihoods!$A$7:$A$107,Likelihoods!N$7:N$107),"")</f>
        <v/>
      </c>
      <c r="BB85" s="102" t="str">
        <f>IF(AND(COUNTBLANK($B85:$E85)=3,COUNTBLANK($F85:$H85)=2,COUNTBLANK($I85:$J85)=1,COUNTBLANK($K85:$L85)=1,COUNTBLANK($M85:$N85)=1,COUNTBLANK($O85:$P85)=1,COUNTBLANK($Q85:$R85)=1,COUNTBLANK($S85:$T85)=1,COUNTBLANK($U85:$V85)=1,COUNTBLANK($W85:$AA85)=4),IF(Data!$B85&lt;&gt;"",Scoring!$Q$7)+IF(Data!$C85&lt;&gt;"",Scoring!$Q$8)+IF(Data!$D85&lt;&gt;"",Scoring!$Q$9)+IF(Data!$E85&lt;&gt;"",Scoring!$Q$10)+IF(Data!$F85&lt;&gt;"",Scoring!$Q$11)+IF(Data!$G85&lt;&gt;"",Scoring!$Q$12)+IF(Data!$H85&lt;&gt;"",Scoring!$Q$13)+IF(Data!$I85&lt;&gt;"",Scoring!$Q$14)+IF(Data!$J85&lt;&gt;"",Scoring!$Q$15)+IF(Data!$K85&lt;&gt;"",Scoring!$Q$16)+IF(Data!$L85&lt;&gt;"",Scoring!$Q$17)+IF(Data!$M85&lt;&gt;"",Scoring!$Q$18)+IF(Data!$N85&lt;&gt;"",Scoring!$Q$19)+IF(Data!$O85&lt;&gt;"",Scoring!$Q$20)+IF(Data!$P85&lt;&gt;"",Scoring!$Q$21)+IF(Data!$Q85&lt;&gt;"",Scoring!$Q$22)+IF(Data!$R85&lt;&gt;"",Scoring!$Q$23)+IF(Data!$S85&lt;&gt;"",Scoring!$Q$24)+IF(Data!T85&lt;&gt;"",Scoring!$Q$25)+IF(Data!$U85&lt;&gt;"",Scoring!$Q$26)+IF(Data!$V85&lt;&gt;"",Scoring!$Q$27)+IF(Data!$W85&lt;&gt;"",Scoring!$Q$28)+IF(Data!$X85&lt;&gt;"",Scoring!$Q$29)+IF(Data!$Y85&lt;&gt;"",Scoring!$Q$30)+IF(Data!$Z85&lt;&gt;"",Scoring!$Q$31)+IF(Data!$AA85&lt;&gt;"",Scoring!$Q$32),"")</f>
        <v/>
      </c>
      <c r="BC85" s="107" t="str">
        <f>IF(BB85&lt;&gt;"",LOOKUP(BB85,Likelihoods!$A$7:$A$107,Likelihoods!O$7:O$107),"")</f>
        <v/>
      </c>
      <c r="BD85" s="104" t="str">
        <f>IF(AND(COUNTBLANK($B85:$E85)=3,COUNTBLANK($F85:$H85)=2,COUNTBLANK($I85:$J85)=1,COUNTBLANK($K85:$L85)=1,COUNTBLANK($M85:$N85)=1,COUNTBLANK($O85:$P85)=1,COUNTBLANK($Q85:$R85)=1,COUNTBLANK($S85:$T85)=1,COUNTBLANK($U85:$V85)=1,COUNTBLANK($W85:$AA85)=4),IF(Data!$B85&lt;&gt;"",Scoring!$R$7)+IF(Data!$C85&lt;&gt;"",Scoring!$R$8)+IF(Data!$D85&lt;&gt;"",Scoring!$R$9)+IF(Data!$E85&lt;&gt;"",Scoring!$R$10)+IF(Data!$F85&lt;&gt;"",Scoring!$R$11)+IF(Data!$G85&lt;&gt;"",Scoring!$R$12)+IF(Data!$H85&lt;&gt;"",Scoring!$R$13)+IF(Data!$I85&lt;&gt;"",Scoring!$R$14)+IF(Data!$J85&lt;&gt;"",Scoring!$R$15)+IF(Data!$K85&lt;&gt;"",Scoring!$R$16)+IF(Data!$L85&lt;&gt;"",Scoring!$R$17)+IF(Data!$M85&lt;&gt;"",Scoring!$R$18)+IF(Data!$N85&lt;&gt;"",Scoring!$R$19)+IF(Data!$O85&lt;&gt;"",Scoring!$R$20)+IF(Data!$P85&lt;&gt;"",Scoring!$R$21)+IF(Data!$Q85&lt;&gt;"",Scoring!$R$22)+IF(Data!$R85&lt;&gt;"",Scoring!$R$23)+IF(Data!$S85&lt;&gt;"",Scoring!$R$24)+IF(Data!T85&lt;&gt;"",Scoring!$R$25)+IF(Data!$U85&lt;&gt;"",Scoring!$R$26)+IF(Data!$V85&lt;&gt;"",Scoring!$R$27)+IF(Data!$W85&lt;&gt;"",Scoring!$R$28)+IF(Data!$X85&lt;&gt;"",Scoring!$R$29)+IF(Data!$Y85&lt;&gt;"",Scoring!$R$30)+IF(Data!$Z85&lt;&gt;"",Scoring!$R$31)+IF(Data!$AA85&lt;&gt;"",Scoring!$R$32),"")</f>
        <v/>
      </c>
      <c r="BE85" s="105" t="str">
        <f>IF(BD85&lt;&gt;"",LOOKUP(BD85,Likelihoods!$A$7:$A$107,Likelihoods!P$7:P$107),"")</f>
        <v/>
      </c>
      <c r="BF85" s="102" t="str">
        <f>IF(AND(COUNTBLANK($B85:$E85)=3,COUNTBLANK($F85:$H85)=2,COUNTBLANK($I85:$J85)=1,COUNTBLANK($K85:$L85)=1,COUNTBLANK($M85:$N85)=1,COUNTBLANK($O85:$P85)=1,COUNTBLANK($Q85:$R85)=1,COUNTBLANK($S85:$T85)=1,COUNTBLANK($U85:$V85)=1,COUNTBLANK($W85:$AA85)=4),IF(Data!$B85&lt;&gt;"",Scoring!$S$7)+IF(Data!$C85&lt;&gt;"",Scoring!$S$8)+IF(Data!$D85&lt;&gt;"",Scoring!$S$9)+IF(Data!$E85&lt;&gt;"",Scoring!$S$10)+IF(Data!$F85&lt;&gt;"",Scoring!$S$11)+IF(Data!$G85&lt;&gt;"",Scoring!$S$12)+IF(Data!$H85&lt;&gt;"",Scoring!$S$13)+IF(Data!$I85&lt;&gt;"",Scoring!$S$14)+IF(Data!$J85&lt;&gt;"",Scoring!$S$15)+IF(Data!$K85&lt;&gt;"",Scoring!$S$16)+IF(Data!$L85&lt;&gt;"",Scoring!$S$17)+IF(Data!$M85&lt;&gt;"",Scoring!$S$18)+IF(Data!$N85&lt;&gt;"",Scoring!$S$19)+IF(Data!$O85&lt;&gt;"",Scoring!$S$20)+IF(Data!$P85&lt;&gt;"",Scoring!$S$21)+IF(Data!$Q85&lt;&gt;"",Scoring!$S$22)+IF(Data!$R85&lt;&gt;"",Scoring!$S$23)+IF(Data!$S85&lt;&gt;"",Scoring!$S$24)+IF(Data!T85&lt;&gt;"",Scoring!$S$25)+IF(Data!$U85&lt;&gt;"",Scoring!$S$26)+IF(Data!$V85&lt;&gt;"",Scoring!$S$27)+IF(Data!$W85&lt;&gt;"",Scoring!$S$28)+IF(Data!$X85&lt;&gt;"",Scoring!$S$29)+IF(Data!$Y85&lt;&gt;"",Scoring!$S$30)+IF(Data!$Z85&lt;&gt;"",Scoring!$S$31)+IF(Data!$AA85&lt;&gt;"",Scoring!$S$32),"")</f>
        <v/>
      </c>
      <c r="BG85" s="107" t="str">
        <f>IF(BF85&lt;&gt;"",LOOKUP(BF85,Likelihoods!$A$7:$A$107,Likelihoods!Q$7:Q$107),"")</f>
        <v/>
      </c>
      <c r="BH85" s="108" t="str">
        <f>IF(AND(COUNTBLANK($B85:$E85)=3,COUNTBLANK($F85:$H85)=2,COUNTBLANK($I85:$J85)=1,COUNTBLANK($K85:$L85)=1,COUNTBLANK($M85:$N85)=1,COUNTBLANK($O85:$P85)=1,COUNTBLANK($Q85:$R85)=1,COUNTBLANK($S85:$T85)=1,COUNTBLANK($U85:$V85)=1,COUNTBLANK($W85:$AA85)=4),IF(Data!$B85&lt;&gt;"",Scoring!$T$7)+IF(Data!$C85&lt;&gt;"",Scoring!$T$8)+IF(Data!$D85&lt;&gt;"",Scoring!$T$9)+IF(Data!$E85&lt;&gt;"",Scoring!$T$10)+IF(Data!$F85&lt;&gt;"",Scoring!$T$11)+IF(Data!$G85&lt;&gt;"",Scoring!$T$12)+IF(Data!$H85&lt;&gt;"",Scoring!$T$13)+IF(Data!$I85&lt;&gt;"",Scoring!$T$14)+IF(Data!$J85&lt;&gt;"",Scoring!$T$15)+IF(Data!$K85&lt;&gt;"",Scoring!$T$16)+IF(Data!$L85&lt;&gt;"",Scoring!$T$17)+IF(Data!$M85&lt;&gt;"",Scoring!$T$18)+IF(Data!$N85&lt;&gt;"",Scoring!$T$19)+IF(Data!$O85&lt;&gt;"",Scoring!$T$20)+IF(Data!$P85&lt;&gt;"",Scoring!$T$21)+IF(Data!$Q85&lt;&gt;"",Scoring!$T$22)+IF(Data!$R85&lt;&gt;"",Scoring!$T$23)+IF(Data!$S85&lt;&gt;"",Scoring!$T$24)+IF(Data!T85&lt;&gt;"",Scoring!$T$25)+IF(Data!$U85&lt;&gt;"",Scoring!$T$26)+IF(Data!$V85&lt;&gt;"",Scoring!$T$27)+IF(Data!$W85&lt;&gt;"",Scoring!$T$28)+IF(Data!$X85&lt;&gt;"",Scoring!$T$29)+IF(Data!$Y85&lt;&gt;"",Scoring!$T$30)+IF(Data!$Z85&lt;&gt;"",Scoring!$T$31)+IF(Data!$AA85&lt;&gt;"",Scoring!$T$32),"")</f>
        <v/>
      </c>
      <c r="BI85" s="105" t="str">
        <f>IF(BH85&lt;&gt;"",LOOKUP(BH85,Likelihoods!$A$7:$A$107,Likelihoods!R$7:R$107),"")</f>
        <v/>
      </c>
      <c r="BJ85" s="108" t="str">
        <f>IF(AND(COUNTBLANK($B85:$E85)=3,COUNTBLANK($F85:$H85)=2,COUNTBLANK($I85:$J85)=1,COUNTBLANK($K85:$L85)=1,COUNTBLANK($M85:$N85)=1,COUNTBLANK($O85:$P85)=1,COUNTBLANK($Q85:$R85)=1,COUNTBLANK($S85:$T85)=1,COUNTBLANK($U85:$V85)=1,COUNTBLANK($W85:$AA85)=4),IF(Data!$B85&lt;&gt;"",Scoring!$U$7)+IF(Data!$C85&lt;&gt;"",Scoring!$U$8)+IF(Data!$D85&lt;&gt;"",Scoring!$U$9)+IF(Data!$E85&lt;&gt;"",Scoring!$U$10)+IF(Data!$F85&lt;&gt;"",Scoring!$U$11)+IF(Data!$G85&lt;&gt;"",Scoring!$U$12)+IF(Data!$H85&lt;&gt;"",Scoring!$U$13)+IF(Data!$I85&lt;&gt;"",Scoring!$U$14)+IF(Data!$J85&lt;&gt;"",Scoring!$U$15)+IF(Data!$K85&lt;&gt;"",Scoring!$U$16)+IF(Data!$L85&lt;&gt;"",Scoring!$U$17)+IF(Data!$M85&lt;&gt;"",Scoring!$U$18)+IF(Data!$N85&lt;&gt;"",Scoring!$U$19)+IF(Data!$O85&lt;&gt;"",Scoring!$U$20)+IF(Data!$P85&lt;&gt;"",Scoring!$U$21)+IF(Data!$Q85&lt;&gt;"",Scoring!$U$22)+IF(Data!$R85&lt;&gt;"",Scoring!$U$23)+IF(Data!$S85&lt;&gt;"",Scoring!$U$24)+IF(Data!T85&lt;&gt;"",Scoring!$U$25)+IF(Data!$U85&lt;&gt;"",Scoring!$U$26)+IF(Data!$V85&lt;&gt;"",Scoring!$U$27)+IF(Data!$W85&lt;&gt;"",Scoring!$U$28)+IF(Data!$X85&lt;&gt;"",Scoring!$U$29)+IF(Data!$Y85&lt;&gt;"",Scoring!$U$30)+IF(Data!$Z85&lt;&gt;"",Scoring!$U$31)+IF(Data!$AA85&lt;&gt;"",Scoring!$U$32),"")</f>
        <v/>
      </c>
      <c r="BK85" s="106" t="str">
        <f>IF(BJ85&lt;&gt;"",LOOKUP(BJ85,Likelihoods!$A$7:$A$107,Likelihoods!S$7:S$107),"")</f>
        <v/>
      </c>
      <c r="BL85" s="8"/>
      <c r="BM85" s="8"/>
      <c r="BN85" s="8"/>
      <c r="BO85" s="8"/>
      <c r="BP85" s="8"/>
      <c r="BQ85" s="8"/>
      <c r="BR85" s="8"/>
      <c r="BS85" s="8"/>
      <c r="BT85" s="8"/>
      <c r="BU85" s="8"/>
      <c r="BV85" s="8"/>
      <c r="BW85" s="8"/>
      <c r="BX85" s="8"/>
      <c r="BY85" s="8"/>
    </row>
    <row r="86" spans="1:77" ht="14.25" x14ac:dyDescent="0.2">
      <c r="A86" s="68"/>
      <c r="B86" s="101"/>
      <c r="C86" s="102"/>
      <c r="D86" s="102"/>
      <c r="E86" s="102"/>
      <c r="F86" s="101"/>
      <c r="G86" s="102"/>
      <c r="H86" s="103"/>
      <c r="I86" s="102"/>
      <c r="J86" s="102"/>
      <c r="K86" s="101"/>
      <c r="L86" s="103"/>
      <c r="M86" s="102"/>
      <c r="N86" s="103"/>
      <c r="O86" s="101"/>
      <c r="P86" s="103"/>
      <c r="Q86" s="102"/>
      <c r="R86" s="102"/>
      <c r="S86" s="101"/>
      <c r="T86" s="103"/>
      <c r="U86" s="101"/>
      <c r="V86" s="103"/>
      <c r="W86" s="102"/>
      <c r="X86" s="102"/>
      <c r="Y86" s="102"/>
      <c r="Z86" s="102"/>
      <c r="AA86" s="102"/>
      <c r="AB86" s="104" t="str">
        <f>IF(AND(COUNTBLANK($B86:$E86)=3,COUNTBLANK($F86:$H86)=2,COUNTBLANK($I86:$J86)=1,COUNTBLANK($K86:$L86)=1,COUNTBLANK($M86:$N86)=1,COUNTBLANK($O86:$P86)=1,COUNTBLANK($Q86:$R86)=1,COUNTBLANK($S86:$T86)=1,COUNTBLANK($U86:$V86)=1,COUNTBLANK($W86:$AA86)=4),IF(Data!$B86&lt;&gt;"",Scoring!$D$7)+IF(Data!$C86&lt;&gt;"",Scoring!$D$8)+IF(Data!$D86&lt;&gt;"",Scoring!$D$9)+IF(Data!$E86&lt;&gt;"",Scoring!$D$10)+IF(Data!$F86&lt;&gt;"",Scoring!$D$11)+IF(Data!$G86&lt;&gt;"",Scoring!$D$12)+IF(Data!$H86&lt;&gt;"",Scoring!$D$13)+IF(Data!$I86&lt;&gt;"",Scoring!$D$14)+IF(Data!$J86&lt;&gt;"",Scoring!$D$15)+IF(Data!$K86&lt;&gt;"",Scoring!$D$16)+IF(Data!$L86&lt;&gt;"",Scoring!$D$17)+IF(Data!$M86&lt;&gt;"",Scoring!$D$18)+IF(Data!$N86&lt;&gt;"",Scoring!$D$19)+IF(Data!$O86&lt;&gt;"",Scoring!$D$20)+IF(Data!$P86&lt;&gt;"",Scoring!$D$21)+IF(Data!$Q86&lt;&gt;"",Scoring!$D$22)+IF(Data!$R86&lt;&gt;"",Scoring!$D$23)+IF(Data!$S86&lt;&gt;"",Scoring!$D$24)+IF(Data!T86&lt;&gt;"",Scoring!$D$25)+IF(Data!$U86&lt;&gt;"",Scoring!$D$26)+IF(Data!$V86&lt;&gt;"",Scoring!$D$27)+IF(Data!$W86&lt;&gt;"",Scoring!$D$28)+IF(Data!$X86&lt;&gt;"",Scoring!$D$29)+IF(Data!$Y86&lt;&gt;"",Scoring!$D$30)+IF(Data!$Z86&lt;&gt;"",Scoring!$D$31)+IF(Data!$AA86&lt;&gt;"",Scoring!$D$32),"")</f>
        <v/>
      </c>
      <c r="AC86" s="105" t="str">
        <f>IF(AB86&lt;&gt;"",LOOKUP(AB86,Likelihoods!$A$7:$A$107,Likelihoods!B$7:B$107),"")</f>
        <v/>
      </c>
      <c r="AD86" s="264" t="str">
        <f>IF(AND(COUNTBLANK($B86:$E86)=3,COUNTBLANK($F86:$H86)=2,COUNTBLANK($I86:$J86)=1,COUNTBLANK($K86:$L86)=1,COUNTBLANK($M86:$N86)=1,COUNTBLANK($O86:$P86)=1,COUNTBLANK($Q86:$R86)=1,COUNTBLANK($S86:$T86)=1,COUNTBLANK($U86:$V86)=1,COUNTBLANK($W86:$AA86)=4),IF(Data!$B86&lt;&gt;"",Scoring!$E$7)+IF(Data!$C86&lt;&gt;"",Scoring!$E$8)+IF(Data!$D86&lt;&gt;"",Scoring!$E$9)+IF(Data!$E86&lt;&gt;"",Scoring!$E$10)+IF(Data!$F86&lt;&gt;"",Scoring!$E$11)+IF(Data!$G86&lt;&gt;"",Scoring!$E$12)+IF(Data!$H86&lt;&gt;"",Scoring!$E$13)+IF(Data!$I86&lt;&gt;"",Scoring!$E$14)+IF(Data!$J86&lt;&gt;"",Scoring!$E$15)+IF(Data!$K86&lt;&gt;"",Scoring!$E$16)+IF(Data!$L86&lt;&gt;"",Scoring!$E$17)+IF(Data!$M86&lt;&gt;"",Scoring!$E$18)+IF(Data!$N86&lt;&gt;"",Scoring!$E$19)+IF(Data!$O86&lt;&gt;"",Scoring!$E$20)+IF(Data!$P86&lt;&gt;"",Scoring!$E$21)+IF(Data!$Q86&lt;&gt;"",Scoring!$E$22)+IF(Data!$R86&lt;&gt;"",Scoring!$E$23)+IF(Data!$S86&lt;&gt;"",Scoring!$E$24)+IF(Data!V86&lt;&gt;"",Scoring!$E$25)+IF(Data!$U86&lt;&gt;"",Scoring!$E$26)+IF(Data!$V86&lt;&gt;"",Scoring!$E$27)+IF(Data!$W86&lt;&gt;"",Scoring!$E$28)+IF(Data!$X86&lt;&gt;"",Scoring!$E$29)+IF(Data!$Y86&lt;&gt;"",Scoring!$E$30)+IF(Data!$Z86&lt;&gt;"",Scoring!$E$31)+IF(Data!$AA86&lt;&gt;"",Scoring!$E$32),"")</f>
        <v/>
      </c>
      <c r="AE86" s="107" t="str">
        <f>IF(AD86&lt;&gt;"",LOOKUP(AD86,Likelihoods!$A$7:$A$107,Likelihoods!C$7:C$107),"")</f>
        <v/>
      </c>
      <c r="AF86" s="108" t="str">
        <f>IF(AND(COUNTBLANK($B86:$E86)=3,COUNTBLANK($F86:$H86)=2,COUNTBLANK($I86:$J86)=1,COUNTBLANK($K86:$L86)=1,COUNTBLANK($M86:$N86)=1,COUNTBLANK($O86:$P86)=1,COUNTBLANK($Q86:$R86)=1,COUNTBLANK($S86:$T86)=1,COUNTBLANK($U86:$V86)=1,COUNTBLANK($W86:$AA86)=4),IF(Data!$B86&lt;&gt;"",Scoring!$F$7)+IF(Data!$C86&lt;&gt;"",Scoring!$F$8)+IF(Data!$D86&lt;&gt;"",Scoring!$F$9)+IF(Data!$E86&lt;&gt;"",Scoring!$F$10)+IF(Data!$F86&lt;&gt;"",Scoring!$F$11)+IF(Data!$G86&lt;&gt;"",Scoring!$F$12)+IF(Data!$H86&lt;&gt;"",Scoring!$F$13)+IF(Data!$I86&lt;&gt;"",Scoring!$F$14)+IF(Data!$J86&lt;&gt;"",Scoring!$F$15)+IF(Data!$K86&lt;&gt;"",Scoring!$F$16)+IF(Data!$L86&lt;&gt;"",Scoring!$F$17)+IF(Data!$M86&lt;&gt;"",Scoring!$F$18)+IF(Data!$N86&lt;&gt;"",Scoring!$F$19)+IF(Data!$O86&lt;&gt;"",Scoring!$F$20)+IF(Data!$P86&lt;&gt;"",Scoring!$F$21)+IF(Data!$Q86&lt;&gt;"",Scoring!$F$22)+IF(Data!$R86&lt;&gt;"",Scoring!$F$23)+IF(Data!$S86&lt;&gt;"",Scoring!$F$24)+IF(Data!T86&lt;&gt;"",Scoring!$F$25)+IF(Data!$U86&lt;&gt;"",Scoring!$F$26)+IF(Data!$V86&lt;&gt;"",Scoring!$F$27)+IF(Data!$W86&lt;&gt;"",Scoring!$F$28)+IF(Data!$X86&lt;&gt;"",Scoring!$F$29)+IF(Data!$Y86&lt;&gt;"",Scoring!$F$30)+IF(Data!$Z86&lt;&gt;"",Scoring!$F$31)+IF(Data!$AA86&lt;&gt;"",Scoring!$F$32),"")</f>
        <v/>
      </c>
      <c r="AG86" s="105" t="str">
        <f>IF(AF86&lt;&gt;"",LOOKUP(AF86,Likelihoods!$A$7:$A$107,Likelihoods!D$7:D$107),"")</f>
        <v/>
      </c>
      <c r="AH86" s="108" t="str">
        <f>IF(AND(COUNTBLANK($B86:$E86)=3,COUNTBLANK($F86:$H86)=2,COUNTBLANK($I86:$J86)=1,COUNTBLANK($K86:$L86)=1,COUNTBLANK($M86:$N86)=1,COUNTBLANK($O86:$P86)=1,COUNTBLANK($Q86:$R86)=1,COUNTBLANK($S86:$T86)=1,COUNTBLANK($U86:$V86)=1,COUNTBLANK($W86:$AA86)=4),IF(Data!$B86&lt;&gt;"",Scoring!$G$7)+IF(Data!$C86&lt;&gt;"",Scoring!$G$8)+IF(Data!$D86&lt;&gt;"",Scoring!$G$9)+IF(Data!$E86&lt;&gt;"",Scoring!$G$10)+IF(Data!$F86&lt;&gt;"",Scoring!$G$11)+IF(Data!$G86&lt;&gt;"",Scoring!$G$12)+IF(Data!$H86&lt;&gt;"",Scoring!$G$13)+IF(Data!$I86&lt;&gt;"",Scoring!$G$14)+IF(Data!$J86&lt;&gt;"",Scoring!$G$15)+IF(Data!$K86&lt;&gt;"",Scoring!$G$16)+IF(Data!$L86&lt;&gt;"",Scoring!$G$17)+IF(Data!$M86&lt;&gt;"",Scoring!$G$18)+IF(Data!$N86&lt;&gt;"",Scoring!$G$19)+IF(Data!$O86&lt;&gt;"",Scoring!$G$20)+IF(Data!$P86&lt;&gt;"",Scoring!$G$21)+IF(Data!$Q86&lt;&gt;"",Scoring!$G$22)+IF(Data!$R86&lt;&gt;"",Scoring!$G$23)+IF(Data!$S86&lt;&gt;"",Scoring!$G$24)+IF(Data!T86&lt;&gt;"",Scoring!$G$25)+IF(Data!$U86&lt;&gt;"",Scoring!$G$26)+IF(Data!$V86&lt;&gt;"",Scoring!$G$27)+IF(Data!$W86&lt;&gt;"",Scoring!$G$28)+IF(Data!$X86&lt;&gt;"",Scoring!$G$29)+IF(Data!$Y86&lt;&gt;"",Scoring!$G$30)+IF(Data!$Z86&lt;&gt;"",Scoring!$G$31)+IF(Data!$AA86&lt;&gt;"",Scoring!$G$32),"")</f>
        <v/>
      </c>
      <c r="AI86" s="106" t="str">
        <f>IF(AH86&lt;&gt;"",LOOKUP(AH86,Likelihoods!$A$7:$A$107,Likelihoods!E$7:E$107),"")</f>
        <v/>
      </c>
      <c r="AJ86" s="104" t="str">
        <f>IF(AND(COUNTBLANK($B86:$E86)=3,COUNTBLANK($F86:$H86)=2,COUNTBLANK($I86:$J86)=1,COUNTBLANK($K86:$L86)=1,COUNTBLANK($M86:$N86)=1,COUNTBLANK($O86:$P86)=1,COUNTBLANK($Q86:$R86)=1,COUNTBLANK($S86:$T86)=1,COUNTBLANK($U86:$V86)=1,COUNTBLANK($W86:$AA86)=4),IF(Data!$B86&lt;&gt;"",Scoring!$H$7)+IF(Data!$C86&lt;&gt;"",Scoring!$H$8)+IF(Data!$D86&lt;&gt;"",Scoring!$H$9)+IF(Data!$E86&lt;&gt;"",Scoring!$H$10)+IF(Data!$F86&lt;&gt;"",Scoring!$H$11)+IF(Data!$G86&lt;&gt;"",Scoring!$H$12)+IF(Data!$H86&lt;&gt;"",Scoring!$H$13)+IF(Data!$I86&lt;&gt;"",Scoring!$H$14)+IF(Data!$J86&lt;&gt;"",Scoring!$H$15)+IF(Data!$K86&lt;&gt;"",Scoring!$H$16)+IF(Data!$L86&lt;&gt;"",Scoring!$H$17)+IF(Data!$M86&lt;&gt;"",Scoring!$H$18)+IF(Data!$N86&lt;&gt;"",Scoring!$H$19)+IF(Data!$O86&lt;&gt;"",Scoring!$H$20)+IF(Data!$P86&lt;&gt;"",Scoring!$H$21)+IF(Data!$Q86&lt;&gt;"",Scoring!$H$22)+IF(Data!$R86&lt;&gt;"",Scoring!$H$23)+IF(Data!$S86&lt;&gt;"",Scoring!$H$24)+IF(Data!T86&lt;&gt;"",Scoring!$H$25)+IF(Data!$U86&lt;&gt;"",Scoring!$H$26)+IF(Data!$V86&lt;&gt;"",Scoring!$H$27)+IF(Data!$W86&lt;&gt;"",Scoring!$H$28)+IF(Data!$X86&lt;&gt;"",Scoring!$H$29)+IF(Data!$Y86&lt;&gt;"",Scoring!$H$30)+IF(Data!$Z86&lt;&gt;"",Scoring!$H$31)+IF(Data!$AA86&lt;&gt;"",Scoring!$H$32),"")</f>
        <v/>
      </c>
      <c r="AK86" s="105" t="str">
        <f>IF(AJ86&lt;&gt;"",LOOKUP(AJ86,Likelihoods!$A$7:$A$107,Likelihoods!F$7:F$107),"")</f>
        <v/>
      </c>
      <c r="AL86" s="102" t="str">
        <f>IF(AND(COUNTBLANK($B86:$E86)=3,COUNTBLANK($F86:$H86)=2,COUNTBLANK($I86:$J86)=1,COUNTBLANK($K86:$L86)=1,COUNTBLANK($M86:$N86)=1,COUNTBLANK($O86:$P86)=1,COUNTBLANK($Q86:$R86)=1,COUNTBLANK($S86:$T86)=1,COUNTBLANK($U86:$V86)=1,COUNTBLANK($W86:$AA86)=4),IF(Data!$B86&lt;&gt;"",Scoring!$I$7)+IF(Data!$C86&lt;&gt;"",Scoring!$I$8)+IF(Data!$D86&lt;&gt;"",Scoring!$I$9)+IF(Data!$E86&lt;&gt;"",Scoring!$I$10)+IF(Data!$F86&lt;&gt;"",Scoring!$I$11)+IF(Data!$G86&lt;&gt;"",Scoring!$I$12)+IF(Data!$H86&lt;&gt;"",Scoring!$I$13)+IF(Data!$I86&lt;&gt;"",Scoring!$I$14)+IF(Data!$J86&lt;&gt;"",Scoring!$I$15)+IF(Data!$K86&lt;&gt;"",Scoring!$I$16)+IF(Data!$L86&lt;&gt;"",Scoring!$I$17)+IF(Data!$M86&lt;&gt;"",Scoring!$I$18)+IF(Data!$N86&lt;&gt;"",Scoring!$I$19)+IF(Data!$O86&lt;&gt;"",Scoring!$I$20)+IF(Data!$P86&lt;&gt;"",Scoring!$I$21)+IF(Data!$Q86&lt;&gt;"",Scoring!$I$22)+IF(Data!$R86&lt;&gt;"",Scoring!$I$23)+IF(Data!$S86&lt;&gt;"",Scoring!$I$24)+IF(Data!T86&lt;&gt;"",Scoring!$I$25)+IF(Data!$U86&lt;&gt;"",Scoring!$I$26)+IF(Data!$V86&lt;&gt;"",Scoring!$I$27)+IF(Data!$W86&lt;&gt;"",Scoring!$I$28)+IF(Data!$X86&lt;&gt;"",Scoring!$I$29)+IF(Data!$Y86&lt;&gt;"",Scoring!$I$30)+IF(Data!$Z86&lt;&gt;"",Scoring!$I$31)+IF(Data!$AA86&lt;&gt;"",Scoring!$I$32),"")</f>
        <v/>
      </c>
      <c r="AM86" s="107" t="str">
        <f>IF(AL86&lt;&gt;"",LOOKUP(AL86,Likelihoods!$A$7:$A$107,Likelihoods!G$7:G$107),"")</f>
        <v/>
      </c>
      <c r="AN86" s="281" t="str">
        <f>IF(AND(COUNTBLANK($B86:$E86)=3,COUNTBLANK($F86:$H86)=2,COUNTBLANK($I86:$J86)=1,COUNTBLANK($K86:$L86)=1,COUNTBLANK($M86:$N86)=1,COUNTBLANK($O86:$P86)=1,COUNTBLANK($Q86:$R86)=1,COUNTBLANK($S86:$T86)=1,COUNTBLANK($U86:$V86)=1,COUNTBLANK($W86:$AA86)=4),IF(Data!$B86&lt;&gt;"",Scoring!$J$7)+IF(Data!$C86&lt;&gt;"",Scoring!$J$8)+IF(Data!$D86&lt;&gt;"",Scoring!$J$9)+IF(Data!$E86&lt;&gt;"",Scoring!$J$10)+IF(Data!$F86&lt;&gt;"",Scoring!$J$11)+IF(Data!$G86&lt;&gt;"",Scoring!$J$12)+IF(Data!$H86&lt;&gt;"",Scoring!$J$13)+IF(Data!$I86&lt;&gt;"",Scoring!$J$14)+IF(Data!$J86&lt;&gt;"",Scoring!$J$15)+IF(Data!$K86&lt;&gt;"",Scoring!$J$16)+IF(Data!$L86&lt;&gt;"",Scoring!$J$17)+IF(Data!$M86&lt;&gt;"",Scoring!$J$18)+IF(Data!$N86&lt;&gt;"",Scoring!$J$19)+IF(Data!$O86&lt;&gt;"",Scoring!$J$20)+IF(Data!$P86&lt;&gt;"",Scoring!$J$21)+IF(Data!$Q86&lt;&gt;"",Scoring!$J$22)+IF(Data!$R86&lt;&gt;"",Scoring!$J$23)+IF(Data!$S86&lt;&gt;"",Scoring!$J$24)+IF(Data!AF86&lt;&gt;"",Scoring!$J$25)+IF(Data!$U86&lt;&gt;"",Scoring!$J$26)+IF(Data!$V86&lt;&gt;"",Scoring!$J$27)+IF(Data!$W86&lt;&gt;"",Scoring!$J$28)+IF(Data!$X86&lt;&gt;"",Scoring!$J$29)+IF(Data!$Y86&lt;&gt;"",Scoring!$J$30)+IF(Data!$Z86&lt;&gt;"",Scoring!$J$31)+IF(Data!$AA86&lt;&gt;"",Scoring!$J$32),"")</f>
        <v/>
      </c>
      <c r="AO86" s="276" t="str">
        <f>IF(AN86&lt;&gt;"",LOOKUP(AN86,Likelihoods!$A$7:$A$107,Likelihoods!H$7:H$107),"")</f>
        <v/>
      </c>
      <c r="AP86" s="264" t="str">
        <f>IF(AND(COUNTBLANK($B86:$E86)=3,COUNTBLANK($F86:$H86)=2,COUNTBLANK($I86:$J86)=1,COUNTBLANK($K86:$L86)=1,COUNTBLANK($M86:$N86)=1,COUNTBLANK($O86:$P86)=1,COUNTBLANK($Q86:$R86)=1,COUNTBLANK($S86:$T86)=1,COUNTBLANK($U86:$V86)=1,COUNTBLANK($W86:$AA86)=4),IF(Data!$B86&lt;&gt;"",Scoring!$K$7)+IF(Data!$C86&lt;&gt;"",Scoring!$K$8)+IF(Data!$D86&lt;&gt;"",Scoring!$K$9)+IF(Data!$E86&lt;&gt;"",Scoring!$K$10)+IF(Data!$F86&lt;&gt;"",Scoring!$K$11)+IF(Data!$G86&lt;&gt;"",Scoring!$K$12)+IF(Data!$H86&lt;&gt;"",Scoring!$K$13)+IF(Data!$I86&lt;&gt;"",Scoring!$K$14)+IF(Data!$J86&lt;&gt;"",Scoring!$K$15)+IF(Data!$K86&lt;&gt;"",Scoring!$K$16)+IF(Data!$L86&lt;&gt;"",Scoring!$K$17)+IF(Data!$M86&lt;&gt;"",Scoring!$K$18)+IF(Data!$N86&lt;&gt;"",Scoring!$K$19)+IF(Data!$O86&lt;&gt;"",Scoring!$K$20)+IF(Data!$P86&lt;&gt;"",Scoring!$K$21)+IF(Data!$Q86&lt;&gt;"",Scoring!$K$22)+IF(Data!$R86&lt;&gt;"",Scoring!$K$23)+IF(Data!$S86&lt;&gt;"",Scoring!$K$24)+IF(Data!AH86&lt;&gt;"",Scoring!$K$25)+IF(Data!$U86&lt;&gt;"",Scoring!$K$26)+IF(Data!$V86&lt;&gt;"",Scoring!$K$27)+IF(Data!$W86&lt;&gt;"",Scoring!$K$28)+IF(Data!$X86&lt;&gt;"",Scoring!$K$29)+IF(Data!$Y86&lt;&gt;"",Scoring!$K$30)+IF(Data!$Z86&lt;&gt;"",Scoring!$K$31)+IF(Data!$AA86&lt;&gt;"",Scoring!$K$32),"")</f>
        <v/>
      </c>
      <c r="AQ86" s="107" t="str">
        <f>IF(AP86&lt;&gt;"",LOOKUP(AP86,Likelihoods!$A$7:$A$107,Likelihoods!I$7:I$107),"")</f>
        <v/>
      </c>
      <c r="AR86" s="281" t="str">
        <f>IF(AND(COUNTBLANK($B86:$E86)=3,COUNTBLANK($F86:$H86)=2,COUNTBLANK($I86:$J86)=1,COUNTBLANK($K86:$L86)=1,COUNTBLANK($M86:$N86)=1,COUNTBLANK($O86:$P86)=1,COUNTBLANK($Q86:$R86)=1,COUNTBLANK($S86:$T86)=1,COUNTBLANK($U86:$V86)=1,COUNTBLANK($W86:$AA86)=4),IF(Data!$B86&lt;&gt;"",Scoring!$L$7)+IF(Data!$C86&lt;&gt;"",Scoring!$L$8)+IF(Data!$D86&lt;&gt;"",Scoring!$L$9)+IF(Data!$E86&lt;&gt;"",Scoring!$L$10)+IF(Data!$F86&lt;&gt;"",Scoring!$L$11)+IF(Data!$G86&lt;&gt;"",Scoring!$L$12)+IF(Data!$H86&lt;&gt;"",Scoring!$L$13)+IF(Data!$I86&lt;&gt;"",Scoring!$L$14)+IF(Data!$J86&lt;&gt;"",Scoring!$L$15)+IF(Data!$K86&lt;&gt;"",Scoring!$L$16)+IF(Data!$L86&lt;&gt;"",Scoring!$L$17)+IF(Data!$M86&lt;&gt;"",Scoring!$L$18)+IF(Data!$N86&lt;&gt;"",Scoring!$L$19)+IF(Data!$O86&lt;&gt;"",Scoring!$L$20)+IF(Data!$P86&lt;&gt;"",Scoring!$L$21)+IF(Data!$Q86&lt;&gt;"",Scoring!$L$22)+IF(Data!$R86&lt;&gt;"",Scoring!$L$23)+IF(Data!$S86&lt;&gt;"",Scoring!$L$24)+IF(Data!AJ86&lt;&gt;"",Scoring!$L$25)+IF(Data!$U86&lt;&gt;"",Scoring!$L$26)+IF(Data!$V86&lt;&gt;"",Scoring!$L$27)+IF(Data!$W86&lt;&gt;"",Scoring!$L$28)+IF(Data!$X86&lt;&gt;"",Scoring!$L$29)+IF(Data!$Y86&lt;&gt;"",Scoring!$L$30)+IF(Data!$Z86&lt;&gt;"",Scoring!$L$31)+IF(Data!$AA86&lt;&gt;"",Scoring!$L$32),"")</f>
        <v/>
      </c>
      <c r="AS86" s="105" t="str">
        <f>IF(AR86&lt;&gt;"",LOOKUP(AR86,Likelihoods!$A$7:$A$107,Likelihoods!J$7:J$107),"")</f>
        <v/>
      </c>
      <c r="AT86" s="108" t="str">
        <f>IF(AND(COUNTBLANK($B86:$E86)=3,COUNTBLANK($F86:$H86)=2,COUNTBLANK($I86:$J86)=1,COUNTBLANK($K86:$L86)=1,COUNTBLANK($M86:$N86)=1,COUNTBLANK($O86:$P86)=1,COUNTBLANK($Q86:$R86)=1,COUNTBLANK($S86:$T86)=1,COUNTBLANK($U86:$V86)=1,COUNTBLANK($W86:$AA86)=4),IF(Data!$B86&lt;&gt;"",Scoring!$M$7)+IF(Data!$C86&lt;&gt;"",Scoring!$M$8)+IF(Data!$D86&lt;&gt;"",Scoring!$M$9)+IF(Data!$E86&lt;&gt;"",Scoring!$M$10)+IF(Data!$F86&lt;&gt;"",Scoring!$M$11)+IF(Data!$G86&lt;&gt;"",Scoring!$M$12)+IF(Data!$H86&lt;&gt;"",Scoring!$M$13)+IF(Data!$I86&lt;&gt;"",Scoring!$M$14)+IF(Data!$J86&lt;&gt;"",Scoring!$M$15)+IF(Data!$K86&lt;&gt;"",Scoring!$M$16)+IF(Data!$L86&lt;&gt;"",Scoring!$M$17)+IF(Data!$M86&lt;&gt;"",Scoring!$M$18)+IF(Data!$N86&lt;&gt;"",Scoring!$M$19)+IF(Data!$O86&lt;&gt;"",Scoring!$M$20)+IF(Data!$P86&lt;&gt;"",Scoring!$M$21)+IF(Data!$Q86&lt;&gt;"",Scoring!$M$22)+IF(Data!$R86&lt;&gt;"",Scoring!$M$23)+IF(Data!$S86&lt;&gt;"",Scoring!$M$24)+IF(Data!T86&lt;&gt;"",Scoring!$M$25)+IF(Data!$U86&lt;&gt;"",Scoring!$M$26)+IF(Data!$V86&lt;&gt;"",Scoring!$M$27)+IF(Data!$W86&lt;&gt;"",Scoring!$M$28)+IF(Data!$X86&lt;&gt;"",Scoring!$M$29)+IF(Data!$Y86&lt;&gt;"",Scoring!$M$30)+IF(Data!$Z86&lt;&gt;"",Scoring!$M$31)+IF(Data!$AA86&lt;&gt;"",Scoring!$M$32),"")</f>
        <v/>
      </c>
      <c r="AU86" s="105" t="str">
        <f>IF(AT86&lt;&gt;"",LOOKUP(AT86,Likelihoods!$A$7:$A$107,Likelihoods!K$7:K$107),"")</f>
        <v/>
      </c>
      <c r="AV86" s="108" t="str">
        <f>IF(AND(COUNTBLANK($B86:$E86)=3,COUNTBLANK($F86:$H86)=2,COUNTBLANK($I86:$J86)=1,COUNTBLANK($K86:$L86)=1,COUNTBLANK($M86:$N86)=1,COUNTBLANK($O86:$P86)=1,COUNTBLANK($Q86:$R86)=1,COUNTBLANK($S86:$T86)=1,COUNTBLANK($U86:$V86)=1,COUNTBLANK($W86:$AA86)=4),IF(Data!$B86&lt;&gt;"",Scoring!$N$7)+IF(Data!$C86&lt;&gt;"",Scoring!$N$8)+IF(Data!$D86&lt;&gt;"",Scoring!$N$9)+IF(Data!$E86&lt;&gt;"",Scoring!$N$10)+IF(Data!$F86&lt;&gt;"",Scoring!$N$11)+IF(Data!$G86&lt;&gt;"",Scoring!$N$12)+IF(Data!$H86&lt;&gt;"",Scoring!$N$13)+IF(Data!$I86&lt;&gt;"",Scoring!$N$14)+IF(Data!$J86&lt;&gt;"",Scoring!$N$15)+IF(Data!$K86&lt;&gt;"",Scoring!$N$16)+IF(Data!$L86&lt;&gt;"",Scoring!$N$17)+IF(Data!$M86&lt;&gt;"",Scoring!$N$18)+IF(Data!$N86&lt;&gt;"",Scoring!$N$19)+IF(Data!$O86&lt;&gt;"",Scoring!$N$20)+IF(Data!$P86&lt;&gt;"",Scoring!$N$21)+IF(Data!$Q86&lt;&gt;"",Scoring!$N$22)+IF(Data!$R86&lt;&gt;"",Scoring!$N$23)+IF(Data!$S86&lt;&gt;"",Scoring!$N$24)+IF(Data!T86&lt;&gt;"",Scoring!$N$25)+IF(Data!$U86&lt;&gt;"",Scoring!$N$26)+IF(Data!$V86&lt;&gt;"",Scoring!$N$27)+IF(Data!$W86&lt;&gt;"",Scoring!$N$28)+IF(Data!$X86&lt;&gt;"",Scoring!$N$29)+IF(Data!$Y86&lt;&gt;"",Scoring!$N$30)+IF(Data!$Z86&lt;&gt;"",Scoring!$N$31)+IF(Data!$AA86&lt;&gt;"",Scoring!$N$32),"")</f>
        <v/>
      </c>
      <c r="AW86" s="106" t="str">
        <f>IF(AV86&lt;&gt;"",LOOKUP(AV86,Likelihoods!$A$7:$A$107,Likelihoods!L$7:L$107),"")</f>
        <v/>
      </c>
      <c r="AX86" s="104" t="str">
        <f>IF(AND(COUNTBLANK($B86:$E86)=3,COUNTBLANK($F86:$H86)=2,COUNTBLANK($I86:$J86)=1,COUNTBLANK($K86:$L86)=1,COUNTBLANK($M86:$N86)=1,COUNTBLANK($O86:$P86)=1,COUNTBLANK($Q86:$R86)=1,COUNTBLANK($S86:$T86)=1,COUNTBLANK($U86:$V86)=1,COUNTBLANK($W86:$AA86)=4),IF(Data!$B86&lt;&gt;"",Scoring!$O$7)+IF(Data!$C86&lt;&gt;"",Scoring!$O$8)+IF(Data!$D86&lt;&gt;"",Scoring!$O$9)+IF(Data!$E86&lt;&gt;"",Scoring!$O$10)+IF(Data!$F86&lt;&gt;"",Scoring!$O$11)+IF(Data!$G86&lt;&gt;"",Scoring!$O$12)+IF(Data!$H86&lt;&gt;"",Scoring!$O$13)+IF(Data!$I86&lt;&gt;"",Scoring!$O$14)+IF(Data!$J86&lt;&gt;"",Scoring!$O$15)+IF(Data!$K86&lt;&gt;"",Scoring!$O$16)+IF(Data!$L86&lt;&gt;"",Scoring!$O$17)+IF(Data!$M86&lt;&gt;"",Scoring!$O$18)+IF(Data!$N86&lt;&gt;"",Scoring!$O$19)+IF(Data!$O86&lt;&gt;"",Scoring!$O$20)+IF(Data!$P86&lt;&gt;"",Scoring!$O$21)+IF(Data!$Q86&lt;&gt;"",Scoring!$O$22)+IF(Data!$R86&lt;&gt;"",Scoring!$O$23)+IF(Data!$S86&lt;&gt;"",Scoring!$O$24)+IF(Data!T86&lt;&gt;"",Scoring!$O$25)+IF(Data!$U86&lt;&gt;"",Scoring!$O$26)+IF(Data!$V86&lt;&gt;"",Scoring!$O$27)+IF(Data!$W86&lt;&gt;"",Scoring!$O$28)+IF(Data!$X86&lt;&gt;"",Scoring!$O$29)+IF(Data!$Y86&lt;&gt;"",Scoring!$O$30)+IF(Data!$Z86&lt;&gt;"",Scoring!$O$31)+IF(Data!$AA86&lt;&gt;"",Scoring!$O$32),"")</f>
        <v/>
      </c>
      <c r="AY86" s="107" t="str">
        <f>IF(AX86&lt;&gt;"",LOOKUP(AX86,Likelihoods!$A$7:$A$107,Likelihoods!M$7:M$107),"")</f>
        <v/>
      </c>
      <c r="AZ86" s="108" t="str">
        <f>IF(AND(COUNTBLANK($B86:$E86)=3,COUNTBLANK($F86:$H86)=2,COUNTBLANK($I86:$J86)=1,COUNTBLANK($K86:$L86)=1,COUNTBLANK($M86:$N86)=1,COUNTBLANK($O86:$P86)=1,COUNTBLANK($Q86:$R86)=1,COUNTBLANK($S86:$T86)=1,COUNTBLANK($U86:$V86)=1,COUNTBLANK($W86:$AA86)=4),IF(Data!$B86&lt;&gt;"",Scoring!$P$7)+IF(Data!$C86&lt;&gt;"",Scoring!$P$8)+IF(Data!$D86&lt;&gt;"",Scoring!$P$9)+IF(Data!$E86&lt;&gt;"",Scoring!$P$10)+IF(Data!$F86&lt;&gt;"",Scoring!$P$11)+IF(Data!$G86&lt;&gt;"",Scoring!$P$12)+IF(Data!$H86&lt;&gt;"",Scoring!$P$13)+IF(Data!$I86&lt;&gt;"",Scoring!$P$14)+IF(Data!$J86&lt;&gt;"",Scoring!$P$15)+IF(Data!$K86&lt;&gt;"",Scoring!$P$16)+IF(Data!$L86&lt;&gt;"",Scoring!$P$17)+IF(Data!$M86&lt;&gt;"",Scoring!$P$18)+IF(Data!$N86&lt;&gt;"",Scoring!$P$19)+IF(Data!$O86&lt;&gt;"",Scoring!$P$20)+IF(Data!$P86&lt;&gt;"",Scoring!$P$21)+IF(Data!$Q86&lt;&gt;"",Scoring!$P$22)+IF(Data!$R86&lt;&gt;"",Scoring!$P$23)+IF(Data!$S86&lt;&gt;"",Scoring!$P$24)+IF(Data!T86&lt;&gt;"",Scoring!$P$25)+IF(Data!$U86&lt;&gt;"",Scoring!$P$26)+IF(Data!$V86&lt;&gt;"",Scoring!$P$27)+IF(Data!$W86&lt;&gt;"",Scoring!$P$28)+IF(Data!$X86&lt;&gt;"",Scoring!$P$29)+IF(Data!$Y86&lt;&gt;"",Scoring!$P$30)+IF(Data!$Z86&lt;&gt;"",Scoring!$P$31)+IF(Data!$AA86&lt;&gt;"",Scoring!$P$32),"")</f>
        <v/>
      </c>
      <c r="BA86" s="105" t="str">
        <f>IF(AZ86&lt;&gt;"",LOOKUP(AZ86,Likelihoods!$A$7:$A$107,Likelihoods!N$7:N$107),"")</f>
        <v/>
      </c>
      <c r="BB86" s="102" t="str">
        <f>IF(AND(COUNTBLANK($B86:$E86)=3,COUNTBLANK($F86:$H86)=2,COUNTBLANK($I86:$J86)=1,COUNTBLANK($K86:$L86)=1,COUNTBLANK($M86:$N86)=1,COUNTBLANK($O86:$P86)=1,COUNTBLANK($Q86:$R86)=1,COUNTBLANK($S86:$T86)=1,COUNTBLANK($U86:$V86)=1,COUNTBLANK($W86:$AA86)=4),IF(Data!$B86&lt;&gt;"",Scoring!$Q$7)+IF(Data!$C86&lt;&gt;"",Scoring!$Q$8)+IF(Data!$D86&lt;&gt;"",Scoring!$Q$9)+IF(Data!$E86&lt;&gt;"",Scoring!$Q$10)+IF(Data!$F86&lt;&gt;"",Scoring!$Q$11)+IF(Data!$G86&lt;&gt;"",Scoring!$Q$12)+IF(Data!$H86&lt;&gt;"",Scoring!$Q$13)+IF(Data!$I86&lt;&gt;"",Scoring!$Q$14)+IF(Data!$J86&lt;&gt;"",Scoring!$Q$15)+IF(Data!$K86&lt;&gt;"",Scoring!$Q$16)+IF(Data!$L86&lt;&gt;"",Scoring!$Q$17)+IF(Data!$M86&lt;&gt;"",Scoring!$Q$18)+IF(Data!$N86&lt;&gt;"",Scoring!$Q$19)+IF(Data!$O86&lt;&gt;"",Scoring!$Q$20)+IF(Data!$P86&lt;&gt;"",Scoring!$Q$21)+IF(Data!$Q86&lt;&gt;"",Scoring!$Q$22)+IF(Data!$R86&lt;&gt;"",Scoring!$Q$23)+IF(Data!$S86&lt;&gt;"",Scoring!$Q$24)+IF(Data!T86&lt;&gt;"",Scoring!$Q$25)+IF(Data!$U86&lt;&gt;"",Scoring!$Q$26)+IF(Data!$V86&lt;&gt;"",Scoring!$Q$27)+IF(Data!$W86&lt;&gt;"",Scoring!$Q$28)+IF(Data!$X86&lt;&gt;"",Scoring!$Q$29)+IF(Data!$Y86&lt;&gt;"",Scoring!$Q$30)+IF(Data!$Z86&lt;&gt;"",Scoring!$Q$31)+IF(Data!$AA86&lt;&gt;"",Scoring!$Q$32),"")</f>
        <v/>
      </c>
      <c r="BC86" s="107" t="str">
        <f>IF(BB86&lt;&gt;"",LOOKUP(BB86,Likelihoods!$A$7:$A$107,Likelihoods!O$7:O$107),"")</f>
        <v/>
      </c>
      <c r="BD86" s="104" t="str">
        <f>IF(AND(COUNTBLANK($B86:$E86)=3,COUNTBLANK($F86:$H86)=2,COUNTBLANK($I86:$J86)=1,COUNTBLANK($K86:$L86)=1,COUNTBLANK($M86:$N86)=1,COUNTBLANK($O86:$P86)=1,COUNTBLANK($Q86:$R86)=1,COUNTBLANK($S86:$T86)=1,COUNTBLANK($U86:$V86)=1,COUNTBLANK($W86:$AA86)=4),IF(Data!$B86&lt;&gt;"",Scoring!$R$7)+IF(Data!$C86&lt;&gt;"",Scoring!$R$8)+IF(Data!$D86&lt;&gt;"",Scoring!$R$9)+IF(Data!$E86&lt;&gt;"",Scoring!$R$10)+IF(Data!$F86&lt;&gt;"",Scoring!$R$11)+IF(Data!$G86&lt;&gt;"",Scoring!$R$12)+IF(Data!$H86&lt;&gt;"",Scoring!$R$13)+IF(Data!$I86&lt;&gt;"",Scoring!$R$14)+IF(Data!$J86&lt;&gt;"",Scoring!$R$15)+IF(Data!$K86&lt;&gt;"",Scoring!$R$16)+IF(Data!$L86&lt;&gt;"",Scoring!$R$17)+IF(Data!$M86&lt;&gt;"",Scoring!$R$18)+IF(Data!$N86&lt;&gt;"",Scoring!$R$19)+IF(Data!$O86&lt;&gt;"",Scoring!$R$20)+IF(Data!$P86&lt;&gt;"",Scoring!$R$21)+IF(Data!$Q86&lt;&gt;"",Scoring!$R$22)+IF(Data!$R86&lt;&gt;"",Scoring!$R$23)+IF(Data!$S86&lt;&gt;"",Scoring!$R$24)+IF(Data!T86&lt;&gt;"",Scoring!$R$25)+IF(Data!$U86&lt;&gt;"",Scoring!$R$26)+IF(Data!$V86&lt;&gt;"",Scoring!$R$27)+IF(Data!$W86&lt;&gt;"",Scoring!$R$28)+IF(Data!$X86&lt;&gt;"",Scoring!$R$29)+IF(Data!$Y86&lt;&gt;"",Scoring!$R$30)+IF(Data!$Z86&lt;&gt;"",Scoring!$R$31)+IF(Data!$AA86&lt;&gt;"",Scoring!$R$32),"")</f>
        <v/>
      </c>
      <c r="BE86" s="105" t="str">
        <f>IF(BD86&lt;&gt;"",LOOKUP(BD86,Likelihoods!$A$7:$A$107,Likelihoods!P$7:P$107),"")</f>
        <v/>
      </c>
      <c r="BF86" s="102" t="str">
        <f>IF(AND(COUNTBLANK($B86:$E86)=3,COUNTBLANK($F86:$H86)=2,COUNTBLANK($I86:$J86)=1,COUNTBLANK($K86:$L86)=1,COUNTBLANK($M86:$N86)=1,COUNTBLANK($O86:$P86)=1,COUNTBLANK($Q86:$R86)=1,COUNTBLANK($S86:$T86)=1,COUNTBLANK($U86:$V86)=1,COUNTBLANK($W86:$AA86)=4),IF(Data!$B86&lt;&gt;"",Scoring!$S$7)+IF(Data!$C86&lt;&gt;"",Scoring!$S$8)+IF(Data!$D86&lt;&gt;"",Scoring!$S$9)+IF(Data!$E86&lt;&gt;"",Scoring!$S$10)+IF(Data!$F86&lt;&gt;"",Scoring!$S$11)+IF(Data!$G86&lt;&gt;"",Scoring!$S$12)+IF(Data!$H86&lt;&gt;"",Scoring!$S$13)+IF(Data!$I86&lt;&gt;"",Scoring!$S$14)+IF(Data!$J86&lt;&gt;"",Scoring!$S$15)+IF(Data!$K86&lt;&gt;"",Scoring!$S$16)+IF(Data!$L86&lt;&gt;"",Scoring!$S$17)+IF(Data!$M86&lt;&gt;"",Scoring!$S$18)+IF(Data!$N86&lt;&gt;"",Scoring!$S$19)+IF(Data!$O86&lt;&gt;"",Scoring!$S$20)+IF(Data!$P86&lt;&gt;"",Scoring!$S$21)+IF(Data!$Q86&lt;&gt;"",Scoring!$S$22)+IF(Data!$R86&lt;&gt;"",Scoring!$S$23)+IF(Data!$S86&lt;&gt;"",Scoring!$S$24)+IF(Data!T86&lt;&gt;"",Scoring!$S$25)+IF(Data!$U86&lt;&gt;"",Scoring!$S$26)+IF(Data!$V86&lt;&gt;"",Scoring!$S$27)+IF(Data!$W86&lt;&gt;"",Scoring!$S$28)+IF(Data!$X86&lt;&gt;"",Scoring!$S$29)+IF(Data!$Y86&lt;&gt;"",Scoring!$S$30)+IF(Data!$Z86&lt;&gt;"",Scoring!$S$31)+IF(Data!$AA86&lt;&gt;"",Scoring!$S$32),"")</f>
        <v/>
      </c>
      <c r="BG86" s="107" t="str">
        <f>IF(BF86&lt;&gt;"",LOOKUP(BF86,Likelihoods!$A$7:$A$107,Likelihoods!Q$7:Q$107),"")</f>
        <v/>
      </c>
      <c r="BH86" s="108" t="str">
        <f>IF(AND(COUNTBLANK($B86:$E86)=3,COUNTBLANK($F86:$H86)=2,COUNTBLANK($I86:$J86)=1,COUNTBLANK($K86:$L86)=1,COUNTBLANK($M86:$N86)=1,COUNTBLANK($O86:$P86)=1,COUNTBLANK($Q86:$R86)=1,COUNTBLANK($S86:$T86)=1,COUNTBLANK($U86:$V86)=1,COUNTBLANK($W86:$AA86)=4),IF(Data!$B86&lt;&gt;"",Scoring!$T$7)+IF(Data!$C86&lt;&gt;"",Scoring!$T$8)+IF(Data!$D86&lt;&gt;"",Scoring!$T$9)+IF(Data!$E86&lt;&gt;"",Scoring!$T$10)+IF(Data!$F86&lt;&gt;"",Scoring!$T$11)+IF(Data!$G86&lt;&gt;"",Scoring!$T$12)+IF(Data!$H86&lt;&gt;"",Scoring!$T$13)+IF(Data!$I86&lt;&gt;"",Scoring!$T$14)+IF(Data!$J86&lt;&gt;"",Scoring!$T$15)+IF(Data!$K86&lt;&gt;"",Scoring!$T$16)+IF(Data!$L86&lt;&gt;"",Scoring!$T$17)+IF(Data!$M86&lt;&gt;"",Scoring!$T$18)+IF(Data!$N86&lt;&gt;"",Scoring!$T$19)+IF(Data!$O86&lt;&gt;"",Scoring!$T$20)+IF(Data!$P86&lt;&gt;"",Scoring!$T$21)+IF(Data!$Q86&lt;&gt;"",Scoring!$T$22)+IF(Data!$R86&lt;&gt;"",Scoring!$T$23)+IF(Data!$S86&lt;&gt;"",Scoring!$T$24)+IF(Data!T86&lt;&gt;"",Scoring!$T$25)+IF(Data!$U86&lt;&gt;"",Scoring!$T$26)+IF(Data!$V86&lt;&gt;"",Scoring!$T$27)+IF(Data!$W86&lt;&gt;"",Scoring!$T$28)+IF(Data!$X86&lt;&gt;"",Scoring!$T$29)+IF(Data!$Y86&lt;&gt;"",Scoring!$T$30)+IF(Data!$Z86&lt;&gt;"",Scoring!$T$31)+IF(Data!$AA86&lt;&gt;"",Scoring!$T$32),"")</f>
        <v/>
      </c>
      <c r="BI86" s="105" t="str">
        <f>IF(BH86&lt;&gt;"",LOOKUP(BH86,Likelihoods!$A$7:$A$107,Likelihoods!R$7:R$107),"")</f>
        <v/>
      </c>
      <c r="BJ86" s="108" t="str">
        <f>IF(AND(COUNTBLANK($B86:$E86)=3,COUNTBLANK($F86:$H86)=2,COUNTBLANK($I86:$J86)=1,COUNTBLANK($K86:$L86)=1,COUNTBLANK($M86:$N86)=1,COUNTBLANK($O86:$P86)=1,COUNTBLANK($Q86:$R86)=1,COUNTBLANK($S86:$T86)=1,COUNTBLANK($U86:$V86)=1,COUNTBLANK($W86:$AA86)=4),IF(Data!$B86&lt;&gt;"",Scoring!$U$7)+IF(Data!$C86&lt;&gt;"",Scoring!$U$8)+IF(Data!$D86&lt;&gt;"",Scoring!$U$9)+IF(Data!$E86&lt;&gt;"",Scoring!$U$10)+IF(Data!$F86&lt;&gt;"",Scoring!$U$11)+IF(Data!$G86&lt;&gt;"",Scoring!$U$12)+IF(Data!$H86&lt;&gt;"",Scoring!$U$13)+IF(Data!$I86&lt;&gt;"",Scoring!$U$14)+IF(Data!$J86&lt;&gt;"",Scoring!$U$15)+IF(Data!$K86&lt;&gt;"",Scoring!$U$16)+IF(Data!$L86&lt;&gt;"",Scoring!$U$17)+IF(Data!$M86&lt;&gt;"",Scoring!$U$18)+IF(Data!$N86&lt;&gt;"",Scoring!$U$19)+IF(Data!$O86&lt;&gt;"",Scoring!$U$20)+IF(Data!$P86&lt;&gt;"",Scoring!$U$21)+IF(Data!$Q86&lt;&gt;"",Scoring!$U$22)+IF(Data!$R86&lt;&gt;"",Scoring!$U$23)+IF(Data!$S86&lt;&gt;"",Scoring!$U$24)+IF(Data!T86&lt;&gt;"",Scoring!$U$25)+IF(Data!$U86&lt;&gt;"",Scoring!$U$26)+IF(Data!$V86&lt;&gt;"",Scoring!$U$27)+IF(Data!$W86&lt;&gt;"",Scoring!$U$28)+IF(Data!$X86&lt;&gt;"",Scoring!$U$29)+IF(Data!$Y86&lt;&gt;"",Scoring!$U$30)+IF(Data!$Z86&lt;&gt;"",Scoring!$U$31)+IF(Data!$AA86&lt;&gt;"",Scoring!$U$32),"")</f>
        <v/>
      </c>
      <c r="BK86" s="106" t="str">
        <f>IF(BJ86&lt;&gt;"",LOOKUP(BJ86,Likelihoods!$A$7:$A$107,Likelihoods!S$7:S$107),"")</f>
        <v/>
      </c>
      <c r="BL86" s="8"/>
      <c r="BM86" s="8"/>
      <c r="BN86" s="8"/>
      <c r="BO86" s="8"/>
      <c r="BP86" s="8"/>
      <c r="BQ86" s="8"/>
      <c r="BR86" s="8"/>
      <c r="BS86" s="8"/>
      <c r="BT86" s="8"/>
      <c r="BU86" s="8"/>
      <c r="BV86" s="8"/>
      <c r="BW86" s="8"/>
      <c r="BX86" s="8"/>
      <c r="BY86" s="8"/>
    </row>
    <row r="87" spans="1:77" ht="14.25" x14ac:dyDescent="0.2">
      <c r="A87" s="68"/>
      <c r="B87" s="101"/>
      <c r="C87" s="102"/>
      <c r="D87" s="102"/>
      <c r="E87" s="102"/>
      <c r="F87" s="101"/>
      <c r="G87" s="102"/>
      <c r="H87" s="103"/>
      <c r="I87" s="102"/>
      <c r="J87" s="102"/>
      <c r="K87" s="101"/>
      <c r="L87" s="103"/>
      <c r="M87" s="102"/>
      <c r="N87" s="103"/>
      <c r="O87" s="101"/>
      <c r="P87" s="103"/>
      <c r="Q87" s="102"/>
      <c r="R87" s="102"/>
      <c r="S87" s="101"/>
      <c r="T87" s="103"/>
      <c r="U87" s="101"/>
      <c r="V87" s="103"/>
      <c r="W87" s="102"/>
      <c r="X87" s="102"/>
      <c r="Y87" s="102"/>
      <c r="Z87" s="102"/>
      <c r="AA87" s="102"/>
      <c r="AB87" s="104" t="str">
        <f>IF(AND(COUNTBLANK($B87:$E87)=3,COUNTBLANK($F87:$H87)=2,COUNTBLANK($I87:$J87)=1,COUNTBLANK($K87:$L87)=1,COUNTBLANK($M87:$N87)=1,COUNTBLANK($O87:$P87)=1,COUNTBLANK($Q87:$R87)=1,COUNTBLANK($S87:$T87)=1,COUNTBLANK($U87:$V87)=1,COUNTBLANK($W87:$AA87)=4),IF(Data!$B87&lt;&gt;"",Scoring!$D$7)+IF(Data!$C87&lt;&gt;"",Scoring!$D$8)+IF(Data!$D87&lt;&gt;"",Scoring!$D$9)+IF(Data!$E87&lt;&gt;"",Scoring!$D$10)+IF(Data!$F87&lt;&gt;"",Scoring!$D$11)+IF(Data!$G87&lt;&gt;"",Scoring!$D$12)+IF(Data!$H87&lt;&gt;"",Scoring!$D$13)+IF(Data!$I87&lt;&gt;"",Scoring!$D$14)+IF(Data!$J87&lt;&gt;"",Scoring!$D$15)+IF(Data!$K87&lt;&gt;"",Scoring!$D$16)+IF(Data!$L87&lt;&gt;"",Scoring!$D$17)+IF(Data!$M87&lt;&gt;"",Scoring!$D$18)+IF(Data!$N87&lt;&gt;"",Scoring!$D$19)+IF(Data!$O87&lt;&gt;"",Scoring!$D$20)+IF(Data!$P87&lt;&gt;"",Scoring!$D$21)+IF(Data!$Q87&lt;&gt;"",Scoring!$D$22)+IF(Data!$R87&lt;&gt;"",Scoring!$D$23)+IF(Data!$S87&lt;&gt;"",Scoring!$D$24)+IF(Data!T87&lt;&gt;"",Scoring!$D$25)+IF(Data!$U87&lt;&gt;"",Scoring!$D$26)+IF(Data!$V87&lt;&gt;"",Scoring!$D$27)+IF(Data!$W87&lt;&gt;"",Scoring!$D$28)+IF(Data!$X87&lt;&gt;"",Scoring!$D$29)+IF(Data!$Y87&lt;&gt;"",Scoring!$D$30)+IF(Data!$Z87&lt;&gt;"",Scoring!$D$31)+IF(Data!$AA87&lt;&gt;"",Scoring!$D$32),"")</f>
        <v/>
      </c>
      <c r="AC87" s="105" t="str">
        <f>IF(AB87&lt;&gt;"",LOOKUP(AB87,Likelihoods!$A$7:$A$107,Likelihoods!B$7:B$107),"")</f>
        <v/>
      </c>
      <c r="AD87" s="264" t="str">
        <f>IF(AND(COUNTBLANK($B87:$E87)=3,COUNTBLANK($F87:$H87)=2,COUNTBLANK($I87:$J87)=1,COUNTBLANK($K87:$L87)=1,COUNTBLANK($M87:$N87)=1,COUNTBLANK($O87:$P87)=1,COUNTBLANK($Q87:$R87)=1,COUNTBLANK($S87:$T87)=1,COUNTBLANK($U87:$V87)=1,COUNTBLANK($W87:$AA87)=4),IF(Data!$B87&lt;&gt;"",Scoring!$E$7)+IF(Data!$C87&lt;&gt;"",Scoring!$E$8)+IF(Data!$D87&lt;&gt;"",Scoring!$E$9)+IF(Data!$E87&lt;&gt;"",Scoring!$E$10)+IF(Data!$F87&lt;&gt;"",Scoring!$E$11)+IF(Data!$G87&lt;&gt;"",Scoring!$E$12)+IF(Data!$H87&lt;&gt;"",Scoring!$E$13)+IF(Data!$I87&lt;&gt;"",Scoring!$E$14)+IF(Data!$J87&lt;&gt;"",Scoring!$E$15)+IF(Data!$K87&lt;&gt;"",Scoring!$E$16)+IF(Data!$L87&lt;&gt;"",Scoring!$E$17)+IF(Data!$M87&lt;&gt;"",Scoring!$E$18)+IF(Data!$N87&lt;&gt;"",Scoring!$E$19)+IF(Data!$O87&lt;&gt;"",Scoring!$E$20)+IF(Data!$P87&lt;&gt;"",Scoring!$E$21)+IF(Data!$Q87&lt;&gt;"",Scoring!$E$22)+IF(Data!$R87&lt;&gt;"",Scoring!$E$23)+IF(Data!$S87&lt;&gt;"",Scoring!$E$24)+IF(Data!V87&lt;&gt;"",Scoring!$E$25)+IF(Data!$U87&lt;&gt;"",Scoring!$E$26)+IF(Data!$V87&lt;&gt;"",Scoring!$E$27)+IF(Data!$W87&lt;&gt;"",Scoring!$E$28)+IF(Data!$X87&lt;&gt;"",Scoring!$E$29)+IF(Data!$Y87&lt;&gt;"",Scoring!$E$30)+IF(Data!$Z87&lt;&gt;"",Scoring!$E$31)+IF(Data!$AA87&lt;&gt;"",Scoring!$E$32),"")</f>
        <v/>
      </c>
      <c r="AE87" s="107" t="str">
        <f>IF(AD87&lt;&gt;"",LOOKUP(AD87,Likelihoods!$A$7:$A$107,Likelihoods!C$7:C$107),"")</f>
        <v/>
      </c>
      <c r="AF87" s="108" t="str">
        <f>IF(AND(COUNTBLANK($B87:$E87)=3,COUNTBLANK($F87:$H87)=2,COUNTBLANK($I87:$J87)=1,COUNTBLANK($K87:$L87)=1,COUNTBLANK($M87:$N87)=1,COUNTBLANK($O87:$P87)=1,COUNTBLANK($Q87:$R87)=1,COUNTBLANK($S87:$T87)=1,COUNTBLANK($U87:$V87)=1,COUNTBLANK($W87:$AA87)=4),IF(Data!$B87&lt;&gt;"",Scoring!$F$7)+IF(Data!$C87&lt;&gt;"",Scoring!$F$8)+IF(Data!$D87&lt;&gt;"",Scoring!$F$9)+IF(Data!$E87&lt;&gt;"",Scoring!$F$10)+IF(Data!$F87&lt;&gt;"",Scoring!$F$11)+IF(Data!$G87&lt;&gt;"",Scoring!$F$12)+IF(Data!$H87&lt;&gt;"",Scoring!$F$13)+IF(Data!$I87&lt;&gt;"",Scoring!$F$14)+IF(Data!$J87&lt;&gt;"",Scoring!$F$15)+IF(Data!$K87&lt;&gt;"",Scoring!$F$16)+IF(Data!$L87&lt;&gt;"",Scoring!$F$17)+IF(Data!$M87&lt;&gt;"",Scoring!$F$18)+IF(Data!$N87&lt;&gt;"",Scoring!$F$19)+IF(Data!$O87&lt;&gt;"",Scoring!$F$20)+IF(Data!$P87&lt;&gt;"",Scoring!$F$21)+IF(Data!$Q87&lt;&gt;"",Scoring!$F$22)+IF(Data!$R87&lt;&gt;"",Scoring!$F$23)+IF(Data!$S87&lt;&gt;"",Scoring!$F$24)+IF(Data!T87&lt;&gt;"",Scoring!$F$25)+IF(Data!$U87&lt;&gt;"",Scoring!$F$26)+IF(Data!$V87&lt;&gt;"",Scoring!$F$27)+IF(Data!$W87&lt;&gt;"",Scoring!$F$28)+IF(Data!$X87&lt;&gt;"",Scoring!$F$29)+IF(Data!$Y87&lt;&gt;"",Scoring!$F$30)+IF(Data!$Z87&lt;&gt;"",Scoring!$F$31)+IF(Data!$AA87&lt;&gt;"",Scoring!$F$32),"")</f>
        <v/>
      </c>
      <c r="AG87" s="105" t="str">
        <f>IF(AF87&lt;&gt;"",LOOKUP(AF87,Likelihoods!$A$7:$A$107,Likelihoods!D$7:D$107),"")</f>
        <v/>
      </c>
      <c r="AH87" s="108" t="str">
        <f>IF(AND(COUNTBLANK($B87:$E87)=3,COUNTBLANK($F87:$H87)=2,COUNTBLANK($I87:$J87)=1,COUNTBLANK($K87:$L87)=1,COUNTBLANK($M87:$N87)=1,COUNTBLANK($O87:$P87)=1,COUNTBLANK($Q87:$R87)=1,COUNTBLANK($S87:$T87)=1,COUNTBLANK($U87:$V87)=1,COUNTBLANK($W87:$AA87)=4),IF(Data!$B87&lt;&gt;"",Scoring!$G$7)+IF(Data!$C87&lt;&gt;"",Scoring!$G$8)+IF(Data!$D87&lt;&gt;"",Scoring!$G$9)+IF(Data!$E87&lt;&gt;"",Scoring!$G$10)+IF(Data!$F87&lt;&gt;"",Scoring!$G$11)+IF(Data!$G87&lt;&gt;"",Scoring!$G$12)+IF(Data!$H87&lt;&gt;"",Scoring!$G$13)+IF(Data!$I87&lt;&gt;"",Scoring!$G$14)+IF(Data!$J87&lt;&gt;"",Scoring!$G$15)+IF(Data!$K87&lt;&gt;"",Scoring!$G$16)+IF(Data!$L87&lt;&gt;"",Scoring!$G$17)+IF(Data!$M87&lt;&gt;"",Scoring!$G$18)+IF(Data!$N87&lt;&gt;"",Scoring!$G$19)+IF(Data!$O87&lt;&gt;"",Scoring!$G$20)+IF(Data!$P87&lt;&gt;"",Scoring!$G$21)+IF(Data!$Q87&lt;&gt;"",Scoring!$G$22)+IF(Data!$R87&lt;&gt;"",Scoring!$G$23)+IF(Data!$S87&lt;&gt;"",Scoring!$G$24)+IF(Data!T87&lt;&gt;"",Scoring!$G$25)+IF(Data!$U87&lt;&gt;"",Scoring!$G$26)+IF(Data!$V87&lt;&gt;"",Scoring!$G$27)+IF(Data!$W87&lt;&gt;"",Scoring!$G$28)+IF(Data!$X87&lt;&gt;"",Scoring!$G$29)+IF(Data!$Y87&lt;&gt;"",Scoring!$G$30)+IF(Data!$Z87&lt;&gt;"",Scoring!$G$31)+IF(Data!$AA87&lt;&gt;"",Scoring!$G$32),"")</f>
        <v/>
      </c>
      <c r="AI87" s="106" t="str">
        <f>IF(AH87&lt;&gt;"",LOOKUP(AH87,Likelihoods!$A$7:$A$107,Likelihoods!E$7:E$107),"")</f>
        <v/>
      </c>
      <c r="AJ87" s="104" t="str">
        <f>IF(AND(COUNTBLANK($B87:$E87)=3,COUNTBLANK($F87:$H87)=2,COUNTBLANK($I87:$J87)=1,COUNTBLANK($K87:$L87)=1,COUNTBLANK($M87:$N87)=1,COUNTBLANK($O87:$P87)=1,COUNTBLANK($Q87:$R87)=1,COUNTBLANK($S87:$T87)=1,COUNTBLANK($U87:$V87)=1,COUNTBLANK($W87:$AA87)=4),IF(Data!$B87&lt;&gt;"",Scoring!$H$7)+IF(Data!$C87&lt;&gt;"",Scoring!$H$8)+IF(Data!$D87&lt;&gt;"",Scoring!$H$9)+IF(Data!$E87&lt;&gt;"",Scoring!$H$10)+IF(Data!$F87&lt;&gt;"",Scoring!$H$11)+IF(Data!$G87&lt;&gt;"",Scoring!$H$12)+IF(Data!$H87&lt;&gt;"",Scoring!$H$13)+IF(Data!$I87&lt;&gt;"",Scoring!$H$14)+IF(Data!$J87&lt;&gt;"",Scoring!$H$15)+IF(Data!$K87&lt;&gt;"",Scoring!$H$16)+IF(Data!$L87&lt;&gt;"",Scoring!$H$17)+IF(Data!$M87&lt;&gt;"",Scoring!$H$18)+IF(Data!$N87&lt;&gt;"",Scoring!$H$19)+IF(Data!$O87&lt;&gt;"",Scoring!$H$20)+IF(Data!$P87&lt;&gt;"",Scoring!$H$21)+IF(Data!$Q87&lt;&gt;"",Scoring!$H$22)+IF(Data!$R87&lt;&gt;"",Scoring!$H$23)+IF(Data!$S87&lt;&gt;"",Scoring!$H$24)+IF(Data!T87&lt;&gt;"",Scoring!$H$25)+IF(Data!$U87&lt;&gt;"",Scoring!$H$26)+IF(Data!$V87&lt;&gt;"",Scoring!$H$27)+IF(Data!$W87&lt;&gt;"",Scoring!$H$28)+IF(Data!$X87&lt;&gt;"",Scoring!$H$29)+IF(Data!$Y87&lt;&gt;"",Scoring!$H$30)+IF(Data!$Z87&lt;&gt;"",Scoring!$H$31)+IF(Data!$AA87&lt;&gt;"",Scoring!$H$32),"")</f>
        <v/>
      </c>
      <c r="AK87" s="105" t="str">
        <f>IF(AJ87&lt;&gt;"",LOOKUP(AJ87,Likelihoods!$A$7:$A$107,Likelihoods!F$7:F$107),"")</f>
        <v/>
      </c>
      <c r="AL87" s="102" t="str">
        <f>IF(AND(COUNTBLANK($B87:$E87)=3,COUNTBLANK($F87:$H87)=2,COUNTBLANK($I87:$J87)=1,COUNTBLANK($K87:$L87)=1,COUNTBLANK($M87:$N87)=1,COUNTBLANK($O87:$P87)=1,COUNTBLANK($Q87:$R87)=1,COUNTBLANK($S87:$T87)=1,COUNTBLANK($U87:$V87)=1,COUNTBLANK($W87:$AA87)=4),IF(Data!$B87&lt;&gt;"",Scoring!$I$7)+IF(Data!$C87&lt;&gt;"",Scoring!$I$8)+IF(Data!$D87&lt;&gt;"",Scoring!$I$9)+IF(Data!$E87&lt;&gt;"",Scoring!$I$10)+IF(Data!$F87&lt;&gt;"",Scoring!$I$11)+IF(Data!$G87&lt;&gt;"",Scoring!$I$12)+IF(Data!$H87&lt;&gt;"",Scoring!$I$13)+IF(Data!$I87&lt;&gt;"",Scoring!$I$14)+IF(Data!$J87&lt;&gt;"",Scoring!$I$15)+IF(Data!$K87&lt;&gt;"",Scoring!$I$16)+IF(Data!$L87&lt;&gt;"",Scoring!$I$17)+IF(Data!$M87&lt;&gt;"",Scoring!$I$18)+IF(Data!$N87&lt;&gt;"",Scoring!$I$19)+IF(Data!$O87&lt;&gt;"",Scoring!$I$20)+IF(Data!$P87&lt;&gt;"",Scoring!$I$21)+IF(Data!$Q87&lt;&gt;"",Scoring!$I$22)+IF(Data!$R87&lt;&gt;"",Scoring!$I$23)+IF(Data!$S87&lt;&gt;"",Scoring!$I$24)+IF(Data!T87&lt;&gt;"",Scoring!$I$25)+IF(Data!$U87&lt;&gt;"",Scoring!$I$26)+IF(Data!$V87&lt;&gt;"",Scoring!$I$27)+IF(Data!$W87&lt;&gt;"",Scoring!$I$28)+IF(Data!$X87&lt;&gt;"",Scoring!$I$29)+IF(Data!$Y87&lt;&gt;"",Scoring!$I$30)+IF(Data!$Z87&lt;&gt;"",Scoring!$I$31)+IF(Data!$AA87&lt;&gt;"",Scoring!$I$32),"")</f>
        <v/>
      </c>
      <c r="AM87" s="107" t="str">
        <f>IF(AL87&lt;&gt;"",LOOKUP(AL87,Likelihoods!$A$7:$A$107,Likelihoods!G$7:G$107),"")</f>
        <v/>
      </c>
      <c r="AN87" s="281" t="str">
        <f>IF(AND(COUNTBLANK($B87:$E87)=3,COUNTBLANK($F87:$H87)=2,COUNTBLANK($I87:$J87)=1,COUNTBLANK($K87:$L87)=1,COUNTBLANK($M87:$N87)=1,COUNTBLANK($O87:$P87)=1,COUNTBLANK($Q87:$R87)=1,COUNTBLANK($S87:$T87)=1,COUNTBLANK($U87:$V87)=1,COUNTBLANK($W87:$AA87)=4),IF(Data!$B87&lt;&gt;"",Scoring!$J$7)+IF(Data!$C87&lt;&gt;"",Scoring!$J$8)+IF(Data!$D87&lt;&gt;"",Scoring!$J$9)+IF(Data!$E87&lt;&gt;"",Scoring!$J$10)+IF(Data!$F87&lt;&gt;"",Scoring!$J$11)+IF(Data!$G87&lt;&gt;"",Scoring!$J$12)+IF(Data!$H87&lt;&gt;"",Scoring!$J$13)+IF(Data!$I87&lt;&gt;"",Scoring!$J$14)+IF(Data!$J87&lt;&gt;"",Scoring!$J$15)+IF(Data!$K87&lt;&gt;"",Scoring!$J$16)+IF(Data!$L87&lt;&gt;"",Scoring!$J$17)+IF(Data!$M87&lt;&gt;"",Scoring!$J$18)+IF(Data!$N87&lt;&gt;"",Scoring!$J$19)+IF(Data!$O87&lt;&gt;"",Scoring!$J$20)+IF(Data!$P87&lt;&gt;"",Scoring!$J$21)+IF(Data!$Q87&lt;&gt;"",Scoring!$J$22)+IF(Data!$R87&lt;&gt;"",Scoring!$J$23)+IF(Data!$S87&lt;&gt;"",Scoring!$J$24)+IF(Data!AF87&lt;&gt;"",Scoring!$J$25)+IF(Data!$U87&lt;&gt;"",Scoring!$J$26)+IF(Data!$V87&lt;&gt;"",Scoring!$J$27)+IF(Data!$W87&lt;&gt;"",Scoring!$J$28)+IF(Data!$X87&lt;&gt;"",Scoring!$J$29)+IF(Data!$Y87&lt;&gt;"",Scoring!$J$30)+IF(Data!$Z87&lt;&gt;"",Scoring!$J$31)+IF(Data!$AA87&lt;&gt;"",Scoring!$J$32),"")</f>
        <v/>
      </c>
      <c r="AO87" s="276" t="str">
        <f>IF(AN87&lt;&gt;"",LOOKUP(AN87,Likelihoods!$A$7:$A$107,Likelihoods!H$7:H$107),"")</f>
        <v/>
      </c>
      <c r="AP87" s="264" t="str">
        <f>IF(AND(COUNTBLANK($B87:$E87)=3,COUNTBLANK($F87:$H87)=2,COUNTBLANK($I87:$J87)=1,COUNTBLANK($K87:$L87)=1,COUNTBLANK($M87:$N87)=1,COUNTBLANK($O87:$P87)=1,COUNTBLANK($Q87:$R87)=1,COUNTBLANK($S87:$T87)=1,COUNTBLANK($U87:$V87)=1,COUNTBLANK($W87:$AA87)=4),IF(Data!$B87&lt;&gt;"",Scoring!$K$7)+IF(Data!$C87&lt;&gt;"",Scoring!$K$8)+IF(Data!$D87&lt;&gt;"",Scoring!$K$9)+IF(Data!$E87&lt;&gt;"",Scoring!$K$10)+IF(Data!$F87&lt;&gt;"",Scoring!$K$11)+IF(Data!$G87&lt;&gt;"",Scoring!$K$12)+IF(Data!$H87&lt;&gt;"",Scoring!$K$13)+IF(Data!$I87&lt;&gt;"",Scoring!$K$14)+IF(Data!$J87&lt;&gt;"",Scoring!$K$15)+IF(Data!$K87&lt;&gt;"",Scoring!$K$16)+IF(Data!$L87&lt;&gt;"",Scoring!$K$17)+IF(Data!$M87&lt;&gt;"",Scoring!$K$18)+IF(Data!$N87&lt;&gt;"",Scoring!$K$19)+IF(Data!$O87&lt;&gt;"",Scoring!$K$20)+IF(Data!$P87&lt;&gt;"",Scoring!$K$21)+IF(Data!$Q87&lt;&gt;"",Scoring!$K$22)+IF(Data!$R87&lt;&gt;"",Scoring!$K$23)+IF(Data!$S87&lt;&gt;"",Scoring!$K$24)+IF(Data!AH87&lt;&gt;"",Scoring!$K$25)+IF(Data!$U87&lt;&gt;"",Scoring!$K$26)+IF(Data!$V87&lt;&gt;"",Scoring!$K$27)+IF(Data!$W87&lt;&gt;"",Scoring!$K$28)+IF(Data!$X87&lt;&gt;"",Scoring!$K$29)+IF(Data!$Y87&lt;&gt;"",Scoring!$K$30)+IF(Data!$Z87&lt;&gt;"",Scoring!$K$31)+IF(Data!$AA87&lt;&gt;"",Scoring!$K$32),"")</f>
        <v/>
      </c>
      <c r="AQ87" s="107" t="str">
        <f>IF(AP87&lt;&gt;"",LOOKUP(AP87,Likelihoods!$A$7:$A$107,Likelihoods!I$7:I$107),"")</f>
        <v/>
      </c>
      <c r="AR87" s="281" t="str">
        <f>IF(AND(COUNTBLANK($B87:$E87)=3,COUNTBLANK($F87:$H87)=2,COUNTBLANK($I87:$J87)=1,COUNTBLANK($K87:$L87)=1,COUNTBLANK($M87:$N87)=1,COUNTBLANK($O87:$P87)=1,COUNTBLANK($Q87:$R87)=1,COUNTBLANK($S87:$T87)=1,COUNTBLANK($U87:$V87)=1,COUNTBLANK($W87:$AA87)=4),IF(Data!$B87&lt;&gt;"",Scoring!$L$7)+IF(Data!$C87&lt;&gt;"",Scoring!$L$8)+IF(Data!$D87&lt;&gt;"",Scoring!$L$9)+IF(Data!$E87&lt;&gt;"",Scoring!$L$10)+IF(Data!$F87&lt;&gt;"",Scoring!$L$11)+IF(Data!$G87&lt;&gt;"",Scoring!$L$12)+IF(Data!$H87&lt;&gt;"",Scoring!$L$13)+IF(Data!$I87&lt;&gt;"",Scoring!$L$14)+IF(Data!$J87&lt;&gt;"",Scoring!$L$15)+IF(Data!$K87&lt;&gt;"",Scoring!$L$16)+IF(Data!$L87&lt;&gt;"",Scoring!$L$17)+IF(Data!$M87&lt;&gt;"",Scoring!$L$18)+IF(Data!$N87&lt;&gt;"",Scoring!$L$19)+IF(Data!$O87&lt;&gt;"",Scoring!$L$20)+IF(Data!$P87&lt;&gt;"",Scoring!$L$21)+IF(Data!$Q87&lt;&gt;"",Scoring!$L$22)+IF(Data!$R87&lt;&gt;"",Scoring!$L$23)+IF(Data!$S87&lt;&gt;"",Scoring!$L$24)+IF(Data!AJ87&lt;&gt;"",Scoring!$L$25)+IF(Data!$U87&lt;&gt;"",Scoring!$L$26)+IF(Data!$V87&lt;&gt;"",Scoring!$L$27)+IF(Data!$W87&lt;&gt;"",Scoring!$L$28)+IF(Data!$X87&lt;&gt;"",Scoring!$L$29)+IF(Data!$Y87&lt;&gt;"",Scoring!$L$30)+IF(Data!$Z87&lt;&gt;"",Scoring!$L$31)+IF(Data!$AA87&lt;&gt;"",Scoring!$L$32),"")</f>
        <v/>
      </c>
      <c r="AS87" s="105" t="str">
        <f>IF(AR87&lt;&gt;"",LOOKUP(AR87,Likelihoods!$A$7:$A$107,Likelihoods!J$7:J$107),"")</f>
        <v/>
      </c>
      <c r="AT87" s="108" t="str">
        <f>IF(AND(COUNTBLANK($B87:$E87)=3,COUNTBLANK($F87:$H87)=2,COUNTBLANK($I87:$J87)=1,COUNTBLANK($K87:$L87)=1,COUNTBLANK($M87:$N87)=1,COUNTBLANK($O87:$P87)=1,COUNTBLANK($Q87:$R87)=1,COUNTBLANK($S87:$T87)=1,COUNTBLANK($U87:$V87)=1,COUNTBLANK($W87:$AA87)=4),IF(Data!$B87&lt;&gt;"",Scoring!$M$7)+IF(Data!$C87&lt;&gt;"",Scoring!$M$8)+IF(Data!$D87&lt;&gt;"",Scoring!$M$9)+IF(Data!$E87&lt;&gt;"",Scoring!$M$10)+IF(Data!$F87&lt;&gt;"",Scoring!$M$11)+IF(Data!$G87&lt;&gt;"",Scoring!$M$12)+IF(Data!$H87&lt;&gt;"",Scoring!$M$13)+IF(Data!$I87&lt;&gt;"",Scoring!$M$14)+IF(Data!$J87&lt;&gt;"",Scoring!$M$15)+IF(Data!$K87&lt;&gt;"",Scoring!$M$16)+IF(Data!$L87&lt;&gt;"",Scoring!$M$17)+IF(Data!$M87&lt;&gt;"",Scoring!$M$18)+IF(Data!$N87&lt;&gt;"",Scoring!$M$19)+IF(Data!$O87&lt;&gt;"",Scoring!$M$20)+IF(Data!$P87&lt;&gt;"",Scoring!$M$21)+IF(Data!$Q87&lt;&gt;"",Scoring!$M$22)+IF(Data!$R87&lt;&gt;"",Scoring!$M$23)+IF(Data!$S87&lt;&gt;"",Scoring!$M$24)+IF(Data!T87&lt;&gt;"",Scoring!$M$25)+IF(Data!$U87&lt;&gt;"",Scoring!$M$26)+IF(Data!$V87&lt;&gt;"",Scoring!$M$27)+IF(Data!$W87&lt;&gt;"",Scoring!$M$28)+IF(Data!$X87&lt;&gt;"",Scoring!$M$29)+IF(Data!$Y87&lt;&gt;"",Scoring!$M$30)+IF(Data!$Z87&lt;&gt;"",Scoring!$M$31)+IF(Data!$AA87&lt;&gt;"",Scoring!$M$32),"")</f>
        <v/>
      </c>
      <c r="AU87" s="105" t="str">
        <f>IF(AT87&lt;&gt;"",LOOKUP(AT87,Likelihoods!$A$7:$A$107,Likelihoods!K$7:K$107),"")</f>
        <v/>
      </c>
      <c r="AV87" s="108" t="str">
        <f>IF(AND(COUNTBLANK($B87:$E87)=3,COUNTBLANK($F87:$H87)=2,COUNTBLANK($I87:$J87)=1,COUNTBLANK($K87:$L87)=1,COUNTBLANK($M87:$N87)=1,COUNTBLANK($O87:$P87)=1,COUNTBLANK($Q87:$R87)=1,COUNTBLANK($S87:$T87)=1,COUNTBLANK($U87:$V87)=1,COUNTBLANK($W87:$AA87)=4),IF(Data!$B87&lt;&gt;"",Scoring!$N$7)+IF(Data!$C87&lt;&gt;"",Scoring!$N$8)+IF(Data!$D87&lt;&gt;"",Scoring!$N$9)+IF(Data!$E87&lt;&gt;"",Scoring!$N$10)+IF(Data!$F87&lt;&gt;"",Scoring!$N$11)+IF(Data!$G87&lt;&gt;"",Scoring!$N$12)+IF(Data!$H87&lt;&gt;"",Scoring!$N$13)+IF(Data!$I87&lt;&gt;"",Scoring!$N$14)+IF(Data!$J87&lt;&gt;"",Scoring!$N$15)+IF(Data!$K87&lt;&gt;"",Scoring!$N$16)+IF(Data!$L87&lt;&gt;"",Scoring!$N$17)+IF(Data!$M87&lt;&gt;"",Scoring!$N$18)+IF(Data!$N87&lt;&gt;"",Scoring!$N$19)+IF(Data!$O87&lt;&gt;"",Scoring!$N$20)+IF(Data!$P87&lt;&gt;"",Scoring!$N$21)+IF(Data!$Q87&lt;&gt;"",Scoring!$N$22)+IF(Data!$R87&lt;&gt;"",Scoring!$N$23)+IF(Data!$S87&lt;&gt;"",Scoring!$N$24)+IF(Data!T87&lt;&gt;"",Scoring!$N$25)+IF(Data!$U87&lt;&gt;"",Scoring!$N$26)+IF(Data!$V87&lt;&gt;"",Scoring!$N$27)+IF(Data!$W87&lt;&gt;"",Scoring!$N$28)+IF(Data!$X87&lt;&gt;"",Scoring!$N$29)+IF(Data!$Y87&lt;&gt;"",Scoring!$N$30)+IF(Data!$Z87&lt;&gt;"",Scoring!$N$31)+IF(Data!$AA87&lt;&gt;"",Scoring!$N$32),"")</f>
        <v/>
      </c>
      <c r="AW87" s="106" t="str">
        <f>IF(AV87&lt;&gt;"",LOOKUP(AV87,Likelihoods!$A$7:$A$107,Likelihoods!L$7:L$107),"")</f>
        <v/>
      </c>
      <c r="AX87" s="104" t="str">
        <f>IF(AND(COUNTBLANK($B87:$E87)=3,COUNTBLANK($F87:$H87)=2,COUNTBLANK($I87:$J87)=1,COUNTBLANK($K87:$L87)=1,COUNTBLANK($M87:$N87)=1,COUNTBLANK($O87:$P87)=1,COUNTBLANK($Q87:$R87)=1,COUNTBLANK($S87:$T87)=1,COUNTBLANK($U87:$V87)=1,COUNTBLANK($W87:$AA87)=4),IF(Data!$B87&lt;&gt;"",Scoring!$O$7)+IF(Data!$C87&lt;&gt;"",Scoring!$O$8)+IF(Data!$D87&lt;&gt;"",Scoring!$O$9)+IF(Data!$E87&lt;&gt;"",Scoring!$O$10)+IF(Data!$F87&lt;&gt;"",Scoring!$O$11)+IF(Data!$G87&lt;&gt;"",Scoring!$O$12)+IF(Data!$H87&lt;&gt;"",Scoring!$O$13)+IF(Data!$I87&lt;&gt;"",Scoring!$O$14)+IF(Data!$J87&lt;&gt;"",Scoring!$O$15)+IF(Data!$K87&lt;&gt;"",Scoring!$O$16)+IF(Data!$L87&lt;&gt;"",Scoring!$O$17)+IF(Data!$M87&lt;&gt;"",Scoring!$O$18)+IF(Data!$N87&lt;&gt;"",Scoring!$O$19)+IF(Data!$O87&lt;&gt;"",Scoring!$O$20)+IF(Data!$P87&lt;&gt;"",Scoring!$O$21)+IF(Data!$Q87&lt;&gt;"",Scoring!$O$22)+IF(Data!$R87&lt;&gt;"",Scoring!$O$23)+IF(Data!$S87&lt;&gt;"",Scoring!$O$24)+IF(Data!T87&lt;&gt;"",Scoring!$O$25)+IF(Data!$U87&lt;&gt;"",Scoring!$O$26)+IF(Data!$V87&lt;&gt;"",Scoring!$O$27)+IF(Data!$W87&lt;&gt;"",Scoring!$O$28)+IF(Data!$X87&lt;&gt;"",Scoring!$O$29)+IF(Data!$Y87&lt;&gt;"",Scoring!$O$30)+IF(Data!$Z87&lt;&gt;"",Scoring!$O$31)+IF(Data!$AA87&lt;&gt;"",Scoring!$O$32),"")</f>
        <v/>
      </c>
      <c r="AY87" s="107" t="str">
        <f>IF(AX87&lt;&gt;"",LOOKUP(AX87,Likelihoods!$A$7:$A$107,Likelihoods!M$7:M$107),"")</f>
        <v/>
      </c>
      <c r="AZ87" s="108" t="str">
        <f>IF(AND(COUNTBLANK($B87:$E87)=3,COUNTBLANK($F87:$H87)=2,COUNTBLANK($I87:$J87)=1,COUNTBLANK($K87:$L87)=1,COUNTBLANK($M87:$N87)=1,COUNTBLANK($O87:$P87)=1,COUNTBLANK($Q87:$R87)=1,COUNTBLANK($S87:$T87)=1,COUNTBLANK($U87:$V87)=1,COUNTBLANK($W87:$AA87)=4),IF(Data!$B87&lt;&gt;"",Scoring!$P$7)+IF(Data!$C87&lt;&gt;"",Scoring!$P$8)+IF(Data!$D87&lt;&gt;"",Scoring!$P$9)+IF(Data!$E87&lt;&gt;"",Scoring!$P$10)+IF(Data!$F87&lt;&gt;"",Scoring!$P$11)+IF(Data!$G87&lt;&gt;"",Scoring!$P$12)+IF(Data!$H87&lt;&gt;"",Scoring!$P$13)+IF(Data!$I87&lt;&gt;"",Scoring!$P$14)+IF(Data!$J87&lt;&gt;"",Scoring!$P$15)+IF(Data!$K87&lt;&gt;"",Scoring!$P$16)+IF(Data!$L87&lt;&gt;"",Scoring!$P$17)+IF(Data!$M87&lt;&gt;"",Scoring!$P$18)+IF(Data!$N87&lt;&gt;"",Scoring!$P$19)+IF(Data!$O87&lt;&gt;"",Scoring!$P$20)+IF(Data!$P87&lt;&gt;"",Scoring!$P$21)+IF(Data!$Q87&lt;&gt;"",Scoring!$P$22)+IF(Data!$R87&lt;&gt;"",Scoring!$P$23)+IF(Data!$S87&lt;&gt;"",Scoring!$P$24)+IF(Data!T87&lt;&gt;"",Scoring!$P$25)+IF(Data!$U87&lt;&gt;"",Scoring!$P$26)+IF(Data!$V87&lt;&gt;"",Scoring!$P$27)+IF(Data!$W87&lt;&gt;"",Scoring!$P$28)+IF(Data!$X87&lt;&gt;"",Scoring!$P$29)+IF(Data!$Y87&lt;&gt;"",Scoring!$P$30)+IF(Data!$Z87&lt;&gt;"",Scoring!$P$31)+IF(Data!$AA87&lt;&gt;"",Scoring!$P$32),"")</f>
        <v/>
      </c>
      <c r="BA87" s="105" t="str">
        <f>IF(AZ87&lt;&gt;"",LOOKUP(AZ87,Likelihoods!$A$7:$A$107,Likelihoods!N$7:N$107),"")</f>
        <v/>
      </c>
      <c r="BB87" s="102" t="str">
        <f>IF(AND(COUNTBLANK($B87:$E87)=3,COUNTBLANK($F87:$H87)=2,COUNTBLANK($I87:$J87)=1,COUNTBLANK($K87:$L87)=1,COUNTBLANK($M87:$N87)=1,COUNTBLANK($O87:$P87)=1,COUNTBLANK($Q87:$R87)=1,COUNTBLANK($S87:$T87)=1,COUNTBLANK($U87:$V87)=1,COUNTBLANK($W87:$AA87)=4),IF(Data!$B87&lt;&gt;"",Scoring!$Q$7)+IF(Data!$C87&lt;&gt;"",Scoring!$Q$8)+IF(Data!$D87&lt;&gt;"",Scoring!$Q$9)+IF(Data!$E87&lt;&gt;"",Scoring!$Q$10)+IF(Data!$F87&lt;&gt;"",Scoring!$Q$11)+IF(Data!$G87&lt;&gt;"",Scoring!$Q$12)+IF(Data!$H87&lt;&gt;"",Scoring!$Q$13)+IF(Data!$I87&lt;&gt;"",Scoring!$Q$14)+IF(Data!$J87&lt;&gt;"",Scoring!$Q$15)+IF(Data!$K87&lt;&gt;"",Scoring!$Q$16)+IF(Data!$L87&lt;&gt;"",Scoring!$Q$17)+IF(Data!$M87&lt;&gt;"",Scoring!$Q$18)+IF(Data!$N87&lt;&gt;"",Scoring!$Q$19)+IF(Data!$O87&lt;&gt;"",Scoring!$Q$20)+IF(Data!$P87&lt;&gt;"",Scoring!$Q$21)+IF(Data!$Q87&lt;&gt;"",Scoring!$Q$22)+IF(Data!$R87&lt;&gt;"",Scoring!$Q$23)+IF(Data!$S87&lt;&gt;"",Scoring!$Q$24)+IF(Data!T87&lt;&gt;"",Scoring!$Q$25)+IF(Data!$U87&lt;&gt;"",Scoring!$Q$26)+IF(Data!$V87&lt;&gt;"",Scoring!$Q$27)+IF(Data!$W87&lt;&gt;"",Scoring!$Q$28)+IF(Data!$X87&lt;&gt;"",Scoring!$Q$29)+IF(Data!$Y87&lt;&gt;"",Scoring!$Q$30)+IF(Data!$Z87&lt;&gt;"",Scoring!$Q$31)+IF(Data!$AA87&lt;&gt;"",Scoring!$Q$32),"")</f>
        <v/>
      </c>
      <c r="BC87" s="107" t="str">
        <f>IF(BB87&lt;&gt;"",LOOKUP(BB87,Likelihoods!$A$7:$A$107,Likelihoods!O$7:O$107),"")</f>
        <v/>
      </c>
      <c r="BD87" s="104" t="str">
        <f>IF(AND(COUNTBLANK($B87:$E87)=3,COUNTBLANK($F87:$H87)=2,COUNTBLANK($I87:$J87)=1,COUNTBLANK($K87:$L87)=1,COUNTBLANK($M87:$N87)=1,COUNTBLANK($O87:$P87)=1,COUNTBLANK($Q87:$R87)=1,COUNTBLANK($S87:$T87)=1,COUNTBLANK($U87:$V87)=1,COUNTBLANK($W87:$AA87)=4),IF(Data!$B87&lt;&gt;"",Scoring!$R$7)+IF(Data!$C87&lt;&gt;"",Scoring!$R$8)+IF(Data!$D87&lt;&gt;"",Scoring!$R$9)+IF(Data!$E87&lt;&gt;"",Scoring!$R$10)+IF(Data!$F87&lt;&gt;"",Scoring!$R$11)+IF(Data!$G87&lt;&gt;"",Scoring!$R$12)+IF(Data!$H87&lt;&gt;"",Scoring!$R$13)+IF(Data!$I87&lt;&gt;"",Scoring!$R$14)+IF(Data!$J87&lt;&gt;"",Scoring!$R$15)+IF(Data!$K87&lt;&gt;"",Scoring!$R$16)+IF(Data!$L87&lt;&gt;"",Scoring!$R$17)+IF(Data!$M87&lt;&gt;"",Scoring!$R$18)+IF(Data!$N87&lt;&gt;"",Scoring!$R$19)+IF(Data!$O87&lt;&gt;"",Scoring!$R$20)+IF(Data!$P87&lt;&gt;"",Scoring!$R$21)+IF(Data!$Q87&lt;&gt;"",Scoring!$R$22)+IF(Data!$R87&lt;&gt;"",Scoring!$R$23)+IF(Data!$S87&lt;&gt;"",Scoring!$R$24)+IF(Data!T87&lt;&gt;"",Scoring!$R$25)+IF(Data!$U87&lt;&gt;"",Scoring!$R$26)+IF(Data!$V87&lt;&gt;"",Scoring!$R$27)+IF(Data!$W87&lt;&gt;"",Scoring!$R$28)+IF(Data!$X87&lt;&gt;"",Scoring!$R$29)+IF(Data!$Y87&lt;&gt;"",Scoring!$R$30)+IF(Data!$Z87&lt;&gt;"",Scoring!$R$31)+IF(Data!$AA87&lt;&gt;"",Scoring!$R$32),"")</f>
        <v/>
      </c>
      <c r="BE87" s="105" t="str">
        <f>IF(BD87&lt;&gt;"",LOOKUP(BD87,Likelihoods!$A$7:$A$107,Likelihoods!P$7:P$107),"")</f>
        <v/>
      </c>
      <c r="BF87" s="102" t="str">
        <f>IF(AND(COUNTBLANK($B87:$E87)=3,COUNTBLANK($F87:$H87)=2,COUNTBLANK($I87:$J87)=1,COUNTBLANK($K87:$L87)=1,COUNTBLANK($M87:$N87)=1,COUNTBLANK($O87:$P87)=1,COUNTBLANK($Q87:$R87)=1,COUNTBLANK($S87:$T87)=1,COUNTBLANK($U87:$V87)=1,COUNTBLANK($W87:$AA87)=4),IF(Data!$B87&lt;&gt;"",Scoring!$S$7)+IF(Data!$C87&lt;&gt;"",Scoring!$S$8)+IF(Data!$D87&lt;&gt;"",Scoring!$S$9)+IF(Data!$E87&lt;&gt;"",Scoring!$S$10)+IF(Data!$F87&lt;&gt;"",Scoring!$S$11)+IF(Data!$G87&lt;&gt;"",Scoring!$S$12)+IF(Data!$H87&lt;&gt;"",Scoring!$S$13)+IF(Data!$I87&lt;&gt;"",Scoring!$S$14)+IF(Data!$J87&lt;&gt;"",Scoring!$S$15)+IF(Data!$K87&lt;&gt;"",Scoring!$S$16)+IF(Data!$L87&lt;&gt;"",Scoring!$S$17)+IF(Data!$M87&lt;&gt;"",Scoring!$S$18)+IF(Data!$N87&lt;&gt;"",Scoring!$S$19)+IF(Data!$O87&lt;&gt;"",Scoring!$S$20)+IF(Data!$P87&lt;&gt;"",Scoring!$S$21)+IF(Data!$Q87&lt;&gt;"",Scoring!$S$22)+IF(Data!$R87&lt;&gt;"",Scoring!$S$23)+IF(Data!$S87&lt;&gt;"",Scoring!$S$24)+IF(Data!T87&lt;&gt;"",Scoring!$S$25)+IF(Data!$U87&lt;&gt;"",Scoring!$S$26)+IF(Data!$V87&lt;&gt;"",Scoring!$S$27)+IF(Data!$W87&lt;&gt;"",Scoring!$S$28)+IF(Data!$X87&lt;&gt;"",Scoring!$S$29)+IF(Data!$Y87&lt;&gt;"",Scoring!$S$30)+IF(Data!$Z87&lt;&gt;"",Scoring!$S$31)+IF(Data!$AA87&lt;&gt;"",Scoring!$S$32),"")</f>
        <v/>
      </c>
      <c r="BG87" s="107" t="str">
        <f>IF(BF87&lt;&gt;"",LOOKUP(BF87,Likelihoods!$A$7:$A$107,Likelihoods!Q$7:Q$107),"")</f>
        <v/>
      </c>
      <c r="BH87" s="108" t="str">
        <f>IF(AND(COUNTBLANK($B87:$E87)=3,COUNTBLANK($F87:$H87)=2,COUNTBLANK($I87:$J87)=1,COUNTBLANK($K87:$L87)=1,COUNTBLANK($M87:$N87)=1,COUNTBLANK($O87:$P87)=1,COUNTBLANK($Q87:$R87)=1,COUNTBLANK($S87:$T87)=1,COUNTBLANK($U87:$V87)=1,COUNTBLANK($W87:$AA87)=4),IF(Data!$B87&lt;&gt;"",Scoring!$T$7)+IF(Data!$C87&lt;&gt;"",Scoring!$T$8)+IF(Data!$D87&lt;&gt;"",Scoring!$T$9)+IF(Data!$E87&lt;&gt;"",Scoring!$T$10)+IF(Data!$F87&lt;&gt;"",Scoring!$T$11)+IF(Data!$G87&lt;&gt;"",Scoring!$T$12)+IF(Data!$H87&lt;&gt;"",Scoring!$T$13)+IF(Data!$I87&lt;&gt;"",Scoring!$T$14)+IF(Data!$J87&lt;&gt;"",Scoring!$T$15)+IF(Data!$K87&lt;&gt;"",Scoring!$T$16)+IF(Data!$L87&lt;&gt;"",Scoring!$T$17)+IF(Data!$M87&lt;&gt;"",Scoring!$T$18)+IF(Data!$N87&lt;&gt;"",Scoring!$T$19)+IF(Data!$O87&lt;&gt;"",Scoring!$T$20)+IF(Data!$P87&lt;&gt;"",Scoring!$T$21)+IF(Data!$Q87&lt;&gt;"",Scoring!$T$22)+IF(Data!$R87&lt;&gt;"",Scoring!$T$23)+IF(Data!$S87&lt;&gt;"",Scoring!$T$24)+IF(Data!T87&lt;&gt;"",Scoring!$T$25)+IF(Data!$U87&lt;&gt;"",Scoring!$T$26)+IF(Data!$V87&lt;&gt;"",Scoring!$T$27)+IF(Data!$W87&lt;&gt;"",Scoring!$T$28)+IF(Data!$X87&lt;&gt;"",Scoring!$T$29)+IF(Data!$Y87&lt;&gt;"",Scoring!$T$30)+IF(Data!$Z87&lt;&gt;"",Scoring!$T$31)+IF(Data!$AA87&lt;&gt;"",Scoring!$T$32),"")</f>
        <v/>
      </c>
      <c r="BI87" s="105" t="str">
        <f>IF(BH87&lt;&gt;"",LOOKUP(BH87,Likelihoods!$A$7:$A$107,Likelihoods!R$7:R$107),"")</f>
        <v/>
      </c>
      <c r="BJ87" s="108" t="str">
        <f>IF(AND(COUNTBLANK($B87:$E87)=3,COUNTBLANK($F87:$H87)=2,COUNTBLANK($I87:$J87)=1,COUNTBLANK($K87:$L87)=1,COUNTBLANK($M87:$N87)=1,COUNTBLANK($O87:$P87)=1,COUNTBLANK($Q87:$R87)=1,COUNTBLANK($S87:$T87)=1,COUNTBLANK($U87:$V87)=1,COUNTBLANK($W87:$AA87)=4),IF(Data!$B87&lt;&gt;"",Scoring!$U$7)+IF(Data!$C87&lt;&gt;"",Scoring!$U$8)+IF(Data!$D87&lt;&gt;"",Scoring!$U$9)+IF(Data!$E87&lt;&gt;"",Scoring!$U$10)+IF(Data!$F87&lt;&gt;"",Scoring!$U$11)+IF(Data!$G87&lt;&gt;"",Scoring!$U$12)+IF(Data!$H87&lt;&gt;"",Scoring!$U$13)+IF(Data!$I87&lt;&gt;"",Scoring!$U$14)+IF(Data!$J87&lt;&gt;"",Scoring!$U$15)+IF(Data!$K87&lt;&gt;"",Scoring!$U$16)+IF(Data!$L87&lt;&gt;"",Scoring!$U$17)+IF(Data!$M87&lt;&gt;"",Scoring!$U$18)+IF(Data!$N87&lt;&gt;"",Scoring!$U$19)+IF(Data!$O87&lt;&gt;"",Scoring!$U$20)+IF(Data!$P87&lt;&gt;"",Scoring!$U$21)+IF(Data!$Q87&lt;&gt;"",Scoring!$U$22)+IF(Data!$R87&lt;&gt;"",Scoring!$U$23)+IF(Data!$S87&lt;&gt;"",Scoring!$U$24)+IF(Data!T87&lt;&gt;"",Scoring!$U$25)+IF(Data!$U87&lt;&gt;"",Scoring!$U$26)+IF(Data!$V87&lt;&gt;"",Scoring!$U$27)+IF(Data!$W87&lt;&gt;"",Scoring!$U$28)+IF(Data!$X87&lt;&gt;"",Scoring!$U$29)+IF(Data!$Y87&lt;&gt;"",Scoring!$U$30)+IF(Data!$Z87&lt;&gt;"",Scoring!$U$31)+IF(Data!$AA87&lt;&gt;"",Scoring!$U$32),"")</f>
        <v/>
      </c>
      <c r="BK87" s="106" t="str">
        <f>IF(BJ87&lt;&gt;"",LOOKUP(BJ87,Likelihoods!$A$7:$A$107,Likelihoods!S$7:S$107),"")</f>
        <v/>
      </c>
      <c r="BL87" s="8"/>
      <c r="BM87" s="8"/>
      <c r="BN87" s="8"/>
      <c r="BO87" s="8"/>
      <c r="BP87" s="8"/>
      <c r="BQ87" s="8"/>
      <c r="BR87" s="8"/>
      <c r="BS87" s="8"/>
      <c r="BT87" s="8"/>
      <c r="BU87" s="8"/>
      <c r="BV87" s="8"/>
      <c r="BW87" s="8"/>
      <c r="BX87" s="8"/>
      <c r="BY87" s="8"/>
    </row>
    <row r="88" spans="1:77" ht="14.25" x14ac:dyDescent="0.2">
      <c r="A88" s="68"/>
      <c r="B88" s="101"/>
      <c r="C88" s="102"/>
      <c r="D88" s="102"/>
      <c r="E88" s="102"/>
      <c r="F88" s="101"/>
      <c r="G88" s="102"/>
      <c r="H88" s="103"/>
      <c r="I88" s="102"/>
      <c r="J88" s="102"/>
      <c r="K88" s="101"/>
      <c r="L88" s="103"/>
      <c r="M88" s="102"/>
      <c r="N88" s="103"/>
      <c r="O88" s="101"/>
      <c r="P88" s="103"/>
      <c r="Q88" s="102"/>
      <c r="R88" s="102"/>
      <c r="S88" s="101"/>
      <c r="T88" s="103"/>
      <c r="U88" s="101"/>
      <c r="V88" s="103"/>
      <c r="W88" s="102"/>
      <c r="X88" s="102"/>
      <c r="Y88" s="102"/>
      <c r="Z88" s="102"/>
      <c r="AA88" s="102"/>
      <c r="AB88" s="104" t="str">
        <f>IF(AND(COUNTBLANK($B88:$E88)=3,COUNTBLANK($F88:$H88)=2,COUNTBLANK($I88:$J88)=1,COUNTBLANK($K88:$L88)=1,COUNTBLANK($M88:$N88)=1,COUNTBLANK($O88:$P88)=1,COUNTBLANK($Q88:$R88)=1,COUNTBLANK($S88:$T88)=1,COUNTBLANK($U88:$V88)=1,COUNTBLANK($W88:$AA88)=4),IF(Data!$B88&lt;&gt;"",Scoring!$D$7)+IF(Data!$C88&lt;&gt;"",Scoring!$D$8)+IF(Data!$D88&lt;&gt;"",Scoring!$D$9)+IF(Data!$E88&lt;&gt;"",Scoring!$D$10)+IF(Data!$F88&lt;&gt;"",Scoring!$D$11)+IF(Data!$G88&lt;&gt;"",Scoring!$D$12)+IF(Data!$H88&lt;&gt;"",Scoring!$D$13)+IF(Data!$I88&lt;&gt;"",Scoring!$D$14)+IF(Data!$J88&lt;&gt;"",Scoring!$D$15)+IF(Data!$K88&lt;&gt;"",Scoring!$D$16)+IF(Data!$L88&lt;&gt;"",Scoring!$D$17)+IF(Data!$M88&lt;&gt;"",Scoring!$D$18)+IF(Data!$N88&lt;&gt;"",Scoring!$D$19)+IF(Data!$O88&lt;&gt;"",Scoring!$D$20)+IF(Data!$P88&lt;&gt;"",Scoring!$D$21)+IF(Data!$Q88&lt;&gt;"",Scoring!$D$22)+IF(Data!$R88&lt;&gt;"",Scoring!$D$23)+IF(Data!$S88&lt;&gt;"",Scoring!$D$24)+IF(Data!T88&lt;&gt;"",Scoring!$D$25)+IF(Data!$U88&lt;&gt;"",Scoring!$D$26)+IF(Data!$V88&lt;&gt;"",Scoring!$D$27)+IF(Data!$W88&lt;&gt;"",Scoring!$D$28)+IF(Data!$X88&lt;&gt;"",Scoring!$D$29)+IF(Data!$Y88&lt;&gt;"",Scoring!$D$30)+IF(Data!$Z88&lt;&gt;"",Scoring!$D$31)+IF(Data!$AA88&lt;&gt;"",Scoring!$D$32),"")</f>
        <v/>
      </c>
      <c r="AC88" s="105" t="str">
        <f>IF(AB88&lt;&gt;"",LOOKUP(AB88,Likelihoods!$A$7:$A$107,Likelihoods!B$7:B$107),"")</f>
        <v/>
      </c>
      <c r="AD88" s="264" t="str">
        <f>IF(AND(COUNTBLANK($B88:$E88)=3,COUNTBLANK($F88:$H88)=2,COUNTBLANK($I88:$J88)=1,COUNTBLANK($K88:$L88)=1,COUNTBLANK($M88:$N88)=1,COUNTBLANK($O88:$P88)=1,COUNTBLANK($Q88:$R88)=1,COUNTBLANK($S88:$T88)=1,COUNTBLANK($U88:$V88)=1,COUNTBLANK($W88:$AA88)=4),IF(Data!$B88&lt;&gt;"",Scoring!$E$7)+IF(Data!$C88&lt;&gt;"",Scoring!$E$8)+IF(Data!$D88&lt;&gt;"",Scoring!$E$9)+IF(Data!$E88&lt;&gt;"",Scoring!$E$10)+IF(Data!$F88&lt;&gt;"",Scoring!$E$11)+IF(Data!$G88&lt;&gt;"",Scoring!$E$12)+IF(Data!$H88&lt;&gt;"",Scoring!$E$13)+IF(Data!$I88&lt;&gt;"",Scoring!$E$14)+IF(Data!$J88&lt;&gt;"",Scoring!$E$15)+IF(Data!$K88&lt;&gt;"",Scoring!$E$16)+IF(Data!$L88&lt;&gt;"",Scoring!$E$17)+IF(Data!$M88&lt;&gt;"",Scoring!$E$18)+IF(Data!$N88&lt;&gt;"",Scoring!$E$19)+IF(Data!$O88&lt;&gt;"",Scoring!$E$20)+IF(Data!$P88&lt;&gt;"",Scoring!$E$21)+IF(Data!$Q88&lt;&gt;"",Scoring!$E$22)+IF(Data!$R88&lt;&gt;"",Scoring!$E$23)+IF(Data!$S88&lt;&gt;"",Scoring!$E$24)+IF(Data!V88&lt;&gt;"",Scoring!$E$25)+IF(Data!$U88&lt;&gt;"",Scoring!$E$26)+IF(Data!$V88&lt;&gt;"",Scoring!$E$27)+IF(Data!$W88&lt;&gt;"",Scoring!$E$28)+IF(Data!$X88&lt;&gt;"",Scoring!$E$29)+IF(Data!$Y88&lt;&gt;"",Scoring!$E$30)+IF(Data!$Z88&lt;&gt;"",Scoring!$E$31)+IF(Data!$AA88&lt;&gt;"",Scoring!$E$32),"")</f>
        <v/>
      </c>
      <c r="AE88" s="107" t="str">
        <f>IF(AD88&lt;&gt;"",LOOKUP(AD88,Likelihoods!$A$7:$A$107,Likelihoods!C$7:C$107),"")</f>
        <v/>
      </c>
      <c r="AF88" s="108" t="str">
        <f>IF(AND(COUNTBLANK($B88:$E88)=3,COUNTBLANK($F88:$H88)=2,COUNTBLANK($I88:$J88)=1,COUNTBLANK($K88:$L88)=1,COUNTBLANK($M88:$N88)=1,COUNTBLANK($O88:$P88)=1,COUNTBLANK($Q88:$R88)=1,COUNTBLANK($S88:$T88)=1,COUNTBLANK($U88:$V88)=1,COUNTBLANK($W88:$AA88)=4),IF(Data!$B88&lt;&gt;"",Scoring!$F$7)+IF(Data!$C88&lt;&gt;"",Scoring!$F$8)+IF(Data!$D88&lt;&gt;"",Scoring!$F$9)+IF(Data!$E88&lt;&gt;"",Scoring!$F$10)+IF(Data!$F88&lt;&gt;"",Scoring!$F$11)+IF(Data!$G88&lt;&gt;"",Scoring!$F$12)+IF(Data!$H88&lt;&gt;"",Scoring!$F$13)+IF(Data!$I88&lt;&gt;"",Scoring!$F$14)+IF(Data!$J88&lt;&gt;"",Scoring!$F$15)+IF(Data!$K88&lt;&gt;"",Scoring!$F$16)+IF(Data!$L88&lt;&gt;"",Scoring!$F$17)+IF(Data!$M88&lt;&gt;"",Scoring!$F$18)+IF(Data!$N88&lt;&gt;"",Scoring!$F$19)+IF(Data!$O88&lt;&gt;"",Scoring!$F$20)+IF(Data!$P88&lt;&gt;"",Scoring!$F$21)+IF(Data!$Q88&lt;&gt;"",Scoring!$F$22)+IF(Data!$R88&lt;&gt;"",Scoring!$F$23)+IF(Data!$S88&lt;&gt;"",Scoring!$F$24)+IF(Data!T88&lt;&gt;"",Scoring!$F$25)+IF(Data!$U88&lt;&gt;"",Scoring!$F$26)+IF(Data!$V88&lt;&gt;"",Scoring!$F$27)+IF(Data!$W88&lt;&gt;"",Scoring!$F$28)+IF(Data!$X88&lt;&gt;"",Scoring!$F$29)+IF(Data!$Y88&lt;&gt;"",Scoring!$F$30)+IF(Data!$Z88&lt;&gt;"",Scoring!$F$31)+IF(Data!$AA88&lt;&gt;"",Scoring!$F$32),"")</f>
        <v/>
      </c>
      <c r="AG88" s="105" t="str">
        <f>IF(AF88&lt;&gt;"",LOOKUP(AF88,Likelihoods!$A$7:$A$107,Likelihoods!D$7:D$107),"")</f>
        <v/>
      </c>
      <c r="AH88" s="108" t="str">
        <f>IF(AND(COUNTBLANK($B88:$E88)=3,COUNTBLANK($F88:$H88)=2,COUNTBLANK($I88:$J88)=1,COUNTBLANK($K88:$L88)=1,COUNTBLANK($M88:$N88)=1,COUNTBLANK($O88:$P88)=1,COUNTBLANK($Q88:$R88)=1,COUNTBLANK($S88:$T88)=1,COUNTBLANK($U88:$V88)=1,COUNTBLANK($W88:$AA88)=4),IF(Data!$B88&lt;&gt;"",Scoring!$G$7)+IF(Data!$C88&lt;&gt;"",Scoring!$G$8)+IF(Data!$D88&lt;&gt;"",Scoring!$G$9)+IF(Data!$E88&lt;&gt;"",Scoring!$G$10)+IF(Data!$F88&lt;&gt;"",Scoring!$G$11)+IF(Data!$G88&lt;&gt;"",Scoring!$G$12)+IF(Data!$H88&lt;&gt;"",Scoring!$G$13)+IF(Data!$I88&lt;&gt;"",Scoring!$G$14)+IF(Data!$J88&lt;&gt;"",Scoring!$G$15)+IF(Data!$K88&lt;&gt;"",Scoring!$G$16)+IF(Data!$L88&lt;&gt;"",Scoring!$G$17)+IF(Data!$M88&lt;&gt;"",Scoring!$G$18)+IF(Data!$N88&lt;&gt;"",Scoring!$G$19)+IF(Data!$O88&lt;&gt;"",Scoring!$G$20)+IF(Data!$P88&lt;&gt;"",Scoring!$G$21)+IF(Data!$Q88&lt;&gt;"",Scoring!$G$22)+IF(Data!$R88&lt;&gt;"",Scoring!$G$23)+IF(Data!$S88&lt;&gt;"",Scoring!$G$24)+IF(Data!T88&lt;&gt;"",Scoring!$G$25)+IF(Data!$U88&lt;&gt;"",Scoring!$G$26)+IF(Data!$V88&lt;&gt;"",Scoring!$G$27)+IF(Data!$W88&lt;&gt;"",Scoring!$G$28)+IF(Data!$X88&lt;&gt;"",Scoring!$G$29)+IF(Data!$Y88&lt;&gt;"",Scoring!$G$30)+IF(Data!$Z88&lt;&gt;"",Scoring!$G$31)+IF(Data!$AA88&lt;&gt;"",Scoring!$G$32),"")</f>
        <v/>
      </c>
      <c r="AI88" s="106" t="str">
        <f>IF(AH88&lt;&gt;"",LOOKUP(AH88,Likelihoods!$A$7:$A$107,Likelihoods!E$7:E$107),"")</f>
        <v/>
      </c>
      <c r="AJ88" s="104" t="str">
        <f>IF(AND(COUNTBLANK($B88:$E88)=3,COUNTBLANK($F88:$H88)=2,COUNTBLANK($I88:$J88)=1,COUNTBLANK($K88:$L88)=1,COUNTBLANK($M88:$N88)=1,COUNTBLANK($O88:$P88)=1,COUNTBLANK($Q88:$R88)=1,COUNTBLANK($S88:$T88)=1,COUNTBLANK($U88:$V88)=1,COUNTBLANK($W88:$AA88)=4),IF(Data!$B88&lt;&gt;"",Scoring!$H$7)+IF(Data!$C88&lt;&gt;"",Scoring!$H$8)+IF(Data!$D88&lt;&gt;"",Scoring!$H$9)+IF(Data!$E88&lt;&gt;"",Scoring!$H$10)+IF(Data!$F88&lt;&gt;"",Scoring!$H$11)+IF(Data!$G88&lt;&gt;"",Scoring!$H$12)+IF(Data!$H88&lt;&gt;"",Scoring!$H$13)+IF(Data!$I88&lt;&gt;"",Scoring!$H$14)+IF(Data!$J88&lt;&gt;"",Scoring!$H$15)+IF(Data!$K88&lt;&gt;"",Scoring!$H$16)+IF(Data!$L88&lt;&gt;"",Scoring!$H$17)+IF(Data!$M88&lt;&gt;"",Scoring!$H$18)+IF(Data!$N88&lt;&gt;"",Scoring!$H$19)+IF(Data!$O88&lt;&gt;"",Scoring!$H$20)+IF(Data!$P88&lt;&gt;"",Scoring!$H$21)+IF(Data!$Q88&lt;&gt;"",Scoring!$H$22)+IF(Data!$R88&lt;&gt;"",Scoring!$H$23)+IF(Data!$S88&lt;&gt;"",Scoring!$H$24)+IF(Data!T88&lt;&gt;"",Scoring!$H$25)+IF(Data!$U88&lt;&gt;"",Scoring!$H$26)+IF(Data!$V88&lt;&gt;"",Scoring!$H$27)+IF(Data!$W88&lt;&gt;"",Scoring!$H$28)+IF(Data!$X88&lt;&gt;"",Scoring!$H$29)+IF(Data!$Y88&lt;&gt;"",Scoring!$H$30)+IF(Data!$Z88&lt;&gt;"",Scoring!$H$31)+IF(Data!$AA88&lt;&gt;"",Scoring!$H$32),"")</f>
        <v/>
      </c>
      <c r="AK88" s="105" t="str">
        <f>IF(AJ88&lt;&gt;"",LOOKUP(AJ88,Likelihoods!$A$7:$A$107,Likelihoods!F$7:F$107),"")</f>
        <v/>
      </c>
      <c r="AL88" s="102" t="str">
        <f>IF(AND(COUNTBLANK($B88:$E88)=3,COUNTBLANK($F88:$H88)=2,COUNTBLANK($I88:$J88)=1,COUNTBLANK($K88:$L88)=1,COUNTBLANK($M88:$N88)=1,COUNTBLANK($O88:$P88)=1,COUNTBLANK($Q88:$R88)=1,COUNTBLANK($S88:$T88)=1,COUNTBLANK($U88:$V88)=1,COUNTBLANK($W88:$AA88)=4),IF(Data!$B88&lt;&gt;"",Scoring!$I$7)+IF(Data!$C88&lt;&gt;"",Scoring!$I$8)+IF(Data!$D88&lt;&gt;"",Scoring!$I$9)+IF(Data!$E88&lt;&gt;"",Scoring!$I$10)+IF(Data!$F88&lt;&gt;"",Scoring!$I$11)+IF(Data!$G88&lt;&gt;"",Scoring!$I$12)+IF(Data!$H88&lt;&gt;"",Scoring!$I$13)+IF(Data!$I88&lt;&gt;"",Scoring!$I$14)+IF(Data!$J88&lt;&gt;"",Scoring!$I$15)+IF(Data!$K88&lt;&gt;"",Scoring!$I$16)+IF(Data!$L88&lt;&gt;"",Scoring!$I$17)+IF(Data!$M88&lt;&gt;"",Scoring!$I$18)+IF(Data!$N88&lt;&gt;"",Scoring!$I$19)+IF(Data!$O88&lt;&gt;"",Scoring!$I$20)+IF(Data!$P88&lt;&gt;"",Scoring!$I$21)+IF(Data!$Q88&lt;&gt;"",Scoring!$I$22)+IF(Data!$R88&lt;&gt;"",Scoring!$I$23)+IF(Data!$S88&lt;&gt;"",Scoring!$I$24)+IF(Data!T88&lt;&gt;"",Scoring!$I$25)+IF(Data!$U88&lt;&gt;"",Scoring!$I$26)+IF(Data!$V88&lt;&gt;"",Scoring!$I$27)+IF(Data!$W88&lt;&gt;"",Scoring!$I$28)+IF(Data!$X88&lt;&gt;"",Scoring!$I$29)+IF(Data!$Y88&lt;&gt;"",Scoring!$I$30)+IF(Data!$Z88&lt;&gt;"",Scoring!$I$31)+IF(Data!$AA88&lt;&gt;"",Scoring!$I$32),"")</f>
        <v/>
      </c>
      <c r="AM88" s="107" t="str">
        <f>IF(AL88&lt;&gt;"",LOOKUP(AL88,Likelihoods!$A$7:$A$107,Likelihoods!G$7:G$107),"")</f>
        <v/>
      </c>
      <c r="AN88" s="281" t="str">
        <f>IF(AND(COUNTBLANK($B88:$E88)=3,COUNTBLANK($F88:$H88)=2,COUNTBLANK($I88:$J88)=1,COUNTBLANK($K88:$L88)=1,COUNTBLANK($M88:$N88)=1,COUNTBLANK($O88:$P88)=1,COUNTBLANK($Q88:$R88)=1,COUNTBLANK($S88:$T88)=1,COUNTBLANK($U88:$V88)=1,COUNTBLANK($W88:$AA88)=4),IF(Data!$B88&lt;&gt;"",Scoring!$J$7)+IF(Data!$C88&lt;&gt;"",Scoring!$J$8)+IF(Data!$D88&lt;&gt;"",Scoring!$J$9)+IF(Data!$E88&lt;&gt;"",Scoring!$J$10)+IF(Data!$F88&lt;&gt;"",Scoring!$J$11)+IF(Data!$G88&lt;&gt;"",Scoring!$J$12)+IF(Data!$H88&lt;&gt;"",Scoring!$J$13)+IF(Data!$I88&lt;&gt;"",Scoring!$J$14)+IF(Data!$J88&lt;&gt;"",Scoring!$J$15)+IF(Data!$K88&lt;&gt;"",Scoring!$J$16)+IF(Data!$L88&lt;&gt;"",Scoring!$J$17)+IF(Data!$M88&lt;&gt;"",Scoring!$J$18)+IF(Data!$N88&lt;&gt;"",Scoring!$J$19)+IF(Data!$O88&lt;&gt;"",Scoring!$J$20)+IF(Data!$P88&lt;&gt;"",Scoring!$J$21)+IF(Data!$Q88&lt;&gt;"",Scoring!$J$22)+IF(Data!$R88&lt;&gt;"",Scoring!$J$23)+IF(Data!$S88&lt;&gt;"",Scoring!$J$24)+IF(Data!AF88&lt;&gt;"",Scoring!$J$25)+IF(Data!$U88&lt;&gt;"",Scoring!$J$26)+IF(Data!$V88&lt;&gt;"",Scoring!$J$27)+IF(Data!$W88&lt;&gt;"",Scoring!$J$28)+IF(Data!$X88&lt;&gt;"",Scoring!$J$29)+IF(Data!$Y88&lt;&gt;"",Scoring!$J$30)+IF(Data!$Z88&lt;&gt;"",Scoring!$J$31)+IF(Data!$AA88&lt;&gt;"",Scoring!$J$32),"")</f>
        <v/>
      </c>
      <c r="AO88" s="276" t="str">
        <f>IF(AN88&lt;&gt;"",LOOKUP(AN88,Likelihoods!$A$7:$A$107,Likelihoods!H$7:H$107),"")</f>
        <v/>
      </c>
      <c r="AP88" s="264" t="str">
        <f>IF(AND(COUNTBLANK($B88:$E88)=3,COUNTBLANK($F88:$H88)=2,COUNTBLANK($I88:$J88)=1,COUNTBLANK($K88:$L88)=1,COUNTBLANK($M88:$N88)=1,COUNTBLANK($O88:$P88)=1,COUNTBLANK($Q88:$R88)=1,COUNTBLANK($S88:$T88)=1,COUNTBLANK($U88:$V88)=1,COUNTBLANK($W88:$AA88)=4),IF(Data!$B88&lt;&gt;"",Scoring!$K$7)+IF(Data!$C88&lt;&gt;"",Scoring!$K$8)+IF(Data!$D88&lt;&gt;"",Scoring!$K$9)+IF(Data!$E88&lt;&gt;"",Scoring!$K$10)+IF(Data!$F88&lt;&gt;"",Scoring!$K$11)+IF(Data!$G88&lt;&gt;"",Scoring!$K$12)+IF(Data!$H88&lt;&gt;"",Scoring!$K$13)+IF(Data!$I88&lt;&gt;"",Scoring!$K$14)+IF(Data!$J88&lt;&gt;"",Scoring!$K$15)+IF(Data!$K88&lt;&gt;"",Scoring!$K$16)+IF(Data!$L88&lt;&gt;"",Scoring!$K$17)+IF(Data!$M88&lt;&gt;"",Scoring!$K$18)+IF(Data!$N88&lt;&gt;"",Scoring!$K$19)+IF(Data!$O88&lt;&gt;"",Scoring!$K$20)+IF(Data!$P88&lt;&gt;"",Scoring!$K$21)+IF(Data!$Q88&lt;&gt;"",Scoring!$K$22)+IF(Data!$R88&lt;&gt;"",Scoring!$K$23)+IF(Data!$S88&lt;&gt;"",Scoring!$K$24)+IF(Data!AH88&lt;&gt;"",Scoring!$K$25)+IF(Data!$U88&lt;&gt;"",Scoring!$K$26)+IF(Data!$V88&lt;&gt;"",Scoring!$K$27)+IF(Data!$W88&lt;&gt;"",Scoring!$K$28)+IF(Data!$X88&lt;&gt;"",Scoring!$K$29)+IF(Data!$Y88&lt;&gt;"",Scoring!$K$30)+IF(Data!$Z88&lt;&gt;"",Scoring!$K$31)+IF(Data!$AA88&lt;&gt;"",Scoring!$K$32),"")</f>
        <v/>
      </c>
      <c r="AQ88" s="107" t="str">
        <f>IF(AP88&lt;&gt;"",LOOKUP(AP88,Likelihoods!$A$7:$A$107,Likelihoods!I$7:I$107),"")</f>
        <v/>
      </c>
      <c r="AR88" s="281" t="str">
        <f>IF(AND(COUNTBLANK($B88:$E88)=3,COUNTBLANK($F88:$H88)=2,COUNTBLANK($I88:$J88)=1,COUNTBLANK($K88:$L88)=1,COUNTBLANK($M88:$N88)=1,COUNTBLANK($O88:$P88)=1,COUNTBLANK($Q88:$R88)=1,COUNTBLANK($S88:$T88)=1,COUNTBLANK($U88:$V88)=1,COUNTBLANK($W88:$AA88)=4),IF(Data!$B88&lt;&gt;"",Scoring!$L$7)+IF(Data!$C88&lt;&gt;"",Scoring!$L$8)+IF(Data!$D88&lt;&gt;"",Scoring!$L$9)+IF(Data!$E88&lt;&gt;"",Scoring!$L$10)+IF(Data!$F88&lt;&gt;"",Scoring!$L$11)+IF(Data!$G88&lt;&gt;"",Scoring!$L$12)+IF(Data!$H88&lt;&gt;"",Scoring!$L$13)+IF(Data!$I88&lt;&gt;"",Scoring!$L$14)+IF(Data!$J88&lt;&gt;"",Scoring!$L$15)+IF(Data!$K88&lt;&gt;"",Scoring!$L$16)+IF(Data!$L88&lt;&gt;"",Scoring!$L$17)+IF(Data!$M88&lt;&gt;"",Scoring!$L$18)+IF(Data!$N88&lt;&gt;"",Scoring!$L$19)+IF(Data!$O88&lt;&gt;"",Scoring!$L$20)+IF(Data!$P88&lt;&gt;"",Scoring!$L$21)+IF(Data!$Q88&lt;&gt;"",Scoring!$L$22)+IF(Data!$R88&lt;&gt;"",Scoring!$L$23)+IF(Data!$S88&lt;&gt;"",Scoring!$L$24)+IF(Data!AJ88&lt;&gt;"",Scoring!$L$25)+IF(Data!$U88&lt;&gt;"",Scoring!$L$26)+IF(Data!$V88&lt;&gt;"",Scoring!$L$27)+IF(Data!$W88&lt;&gt;"",Scoring!$L$28)+IF(Data!$X88&lt;&gt;"",Scoring!$L$29)+IF(Data!$Y88&lt;&gt;"",Scoring!$L$30)+IF(Data!$Z88&lt;&gt;"",Scoring!$L$31)+IF(Data!$AA88&lt;&gt;"",Scoring!$L$32),"")</f>
        <v/>
      </c>
      <c r="AS88" s="105" t="str">
        <f>IF(AR88&lt;&gt;"",LOOKUP(AR88,Likelihoods!$A$7:$A$107,Likelihoods!J$7:J$107),"")</f>
        <v/>
      </c>
      <c r="AT88" s="108" t="str">
        <f>IF(AND(COUNTBLANK($B88:$E88)=3,COUNTBLANK($F88:$H88)=2,COUNTBLANK($I88:$J88)=1,COUNTBLANK($K88:$L88)=1,COUNTBLANK($M88:$N88)=1,COUNTBLANK($O88:$P88)=1,COUNTBLANK($Q88:$R88)=1,COUNTBLANK($S88:$T88)=1,COUNTBLANK($U88:$V88)=1,COUNTBLANK($W88:$AA88)=4),IF(Data!$B88&lt;&gt;"",Scoring!$M$7)+IF(Data!$C88&lt;&gt;"",Scoring!$M$8)+IF(Data!$D88&lt;&gt;"",Scoring!$M$9)+IF(Data!$E88&lt;&gt;"",Scoring!$M$10)+IF(Data!$F88&lt;&gt;"",Scoring!$M$11)+IF(Data!$G88&lt;&gt;"",Scoring!$M$12)+IF(Data!$H88&lt;&gt;"",Scoring!$M$13)+IF(Data!$I88&lt;&gt;"",Scoring!$M$14)+IF(Data!$J88&lt;&gt;"",Scoring!$M$15)+IF(Data!$K88&lt;&gt;"",Scoring!$M$16)+IF(Data!$L88&lt;&gt;"",Scoring!$M$17)+IF(Data!$M88&lt;&gt;"",Scoring!$M$18)+IF(Data!$N88&lt;&gt;"",Scoring!$M$19)+IF(Data!$O88&lt;&gt;"",Scoring!$M$20)+IF(Data!$P88&lt;&gt;"",Scoring!$M$21)+IF(Data!$Q88&lt;&gt;"",Scoring!$M$22)+IF(Data!$R88&lt;&gt;"",Scoring!$M$23)+IF(Data!$S88&lt;&gt;"",Scoring!$M$24)+IF(Data!T88&lt;&gt;"",Scoring!$M$25)+IF(Data!$U88&lt;&gt;"",Scoring!$M$26)+IF(Data!$V88&lt;&gt;"",Scoring!$M$27)+IF(Data!$W88&lt;&gt;"",Scoring!$M$28)+IF(Data!$X88&lt;&gt;"",Scoring!$M$29)+IF(Data!$Y88&lt;&gt;"",Scoring!$M$30)+IF(Data!$Z88&lt;&gt;"",Scoring!$M$31)+IF(Data!$AA88&lt;&gt;"",Scoring!$M$32),"")</f>
        <v/>
      </c>
      <c r="AU88" s="105" t="str">
        <f>IF(AT88&lt;&gt;"",LOOKUP(AT88,Likelihoods!$A$7:$A$107,Likelihoods!K$7:K$107),"")</f>
        <v/>
      </c>
      <c r="AV88" s="108" t="str">
        <f>IF(AND(COUNTBLANK($B88:$E88)=3,COUNTBLANK($F88:$H88)=2,COUNTBLANK($I88:$J88)=1,COUNTBLANK($K88:$L88)=1,COUNTBLANK($M88:$N88)=1,COUNTBLANK($O88:$P88)=1,COUNTBLANK($Q88:$R88)=1,COUNTBLANK($S88:$T88)=1,COUNTBLANK($U88:$V88)=1,COUNTBLANK($W88:$AA88)=4),IF(Data!$B88&lt;&gt;"",Scoring!$N$7)+IF(Data!$C88&lt;&gt;"",Scoring!$N$8)+IF(Data!$D88&lt;&gt;"",Scoring!$N$9)+IF(Data!$E88&lt;&gt;"",Scoring!$N$10)+IF(Data!$F88&lt;&gt;"",Scoring!$N$11)+IF(Data!$G88&lt;&gt;"",Scoring!$N$12)+IF(Data!$H88&lt;&gt;"",Scoring!$N$13)+IF(Data!$I88&lt;&gt;"",Scoring!$N$14)+IF(Data!$J88&lt;&gt;"",Scoring!$N$15)+IF(Data!$K88&lt;&gt;"",Scoring!$N$16)+IF(Data!$L88&lt;&gt;"",Scoring!$N$17)+IF(Data!$M88&lt;&gt;"",Scoring!$N$18)+IF(Data!$N88&lt;&gt;"",Scoring!$N$19)+IF(Data!$O88&lt;&gt;"",Scoring!$N$20)+IF(Data!$P88&lt;&gt;"",Scoring!$N$21)+IF(Data!$Q88&lt;&gt;"",Scoring!$N$22)+IF(Data!$R88&lt;&gt;"",Scoring!$N$23)+IF(Data!$S88&lt;&gt;"",Scoring!$N$24)+IF(Data!T88&lt;&gt;"",Scoring!$N$25)+IF(Data!$U88&lt;&gt;"",Scoring!$N$26)+IF(Data!$V88&lt;&gt;"",Scoring!$N$27)+IF(Data!$W88&lt;&gt;"",Scoring!$N$28)+IF(Data!$X88&lt;&gt;"",Scoring!$N$29)+IF(Data!$Y88&lt;&gt;"",Scoring!$N$30)+IF(Data!$Z88&lt;&gt;"",Scoring!$N$31)+IF(Data!$AA88&lt;&gt;"",Scoring!$N$32),"")</f>
        <v/>
      </c>
      <c r="AW88" s="106" t="str">
        <f>IF(AV88&lt;&gt;"",LOOKUP(AV88,Likelihoods!$A$7:$A$107,Likelihoods!L$7:L$107),"")</f>
        <v/>
      </c>
      <c r="AX88" s="104" t="str">
        <f>IF(AND(COUNTBLANK($B88:$E88)=3,COUNTBLANK($F88:$H88)=2,COUNTBLANK($I88:$J88)=1,COUNTBLANK($K88:$L88)=1,COUNTBLANK($M88:$N88)=1,COUNTBLANK($O88:$P88)=1,COUNTBLANK($Q88:$R88)=1,COUNTBLANK($S88:$T88)=1,COUNTBLANK($U88:$V88)=1,COUNTBLANK($W88:$AA88)=4),IF(Data!$B88&lt;&gt;"",Scoring!$O$7)+IF(Data!$C88&lt;&gt;"",Scoring!$O$8)+IF(Data!$D88&lt;&gt;"",Scoring!$O$9)+IF(Data!$E88&lt;&gt;"",Scoring!$O$10)+IF(Data!$F88&lt;&gt;"",Scoring!$O$11)+IF(Data!$G88&lt;&gt;"",Scoring!$O$12)+IF(Data!$H88&lt;&gt;"",Scoring!$O$13)+IF(Data!$I88&lt;&gt;"",Scoring!$O$14)+IF(Data!$J88&lt;&gt;"",Scoring!$O$15)+IF(Data!$K88&lt;&gt;"",Scoring!$O$16)+IF(Data!$L88&lt;&gt;"",Scoring!$O$17)+IF(Data!$M88&lt;&gt;"",Scoring!$O$18)+IF(Data!$N88&lt;&gt;"",Scoring!$O$19)+IF(Data!$O88&lt;&gt;"",Scoring!$O$20)+IF(Data!$P88&lt;&gt;"",Scoring!$O$21)+IF(Data!$Q88&lt;&gt;"",Scoring!$O$22)+IF(Data!$R88&lt;&gt;"",Scoring!$O$23)+IF(Data!$S88&lt;&gt;"",Scoring!$O$24)+IF(Data!T88&lt;&gt;"",Scoring!$O$25)+IF(Data!$U88&lt;&gt;"",Scoring!$O$26)+IF(Data!$V88&lt;&gt;"",Scoring!$O$27)+IF(Data!$W88&lt;&gt;"",Scoring!$O$28)+IF(Data!$X88&lt;&gt;"",Scoring!$O$29)+IF(Data!$Y88&lt;&gt;"",Scoring!$O$30)+IF(Data!$Z88&lt;&gt;"",Scoring!$O$31)+IF(Data!$AA88&lt;&gt;"",Scoring!$O$32),"")</f>
        <v/>
      </c>
      <c r="AY88" s="107" t="str">
        <f>IF(AX88&lt;&gt;"",LOOKUP(AX88,Likelihoods!$A$7:$A$107,Likelihoods!M$7:M$107),"")</f>
        <v/>
      </c>
      <c r="AZ88" s="108" t="str">
        <f>IF(AND(COUNTBLANK($B88:$E88)=3,COUNTBLANK($F88:$H88)=2,COUNTBLANK($I88:$J88)=1,COUNTBLANK($K88:$L88)=1,COUNTBLANK($M88:$N88)=1,COUNTBLANK($O88:$P88)=1,COUNTBLANK($Q88:$R88)=1,COUNTBLANK($S88:$T88)=1,COUNTBLANK($U88:$V88)=1,COUNTBLANK($W88:$AA88)=4),IF(Data!$B88&lt;&gt;"",Scoring!$P$7)+IF(Data!$C88&lt;&gt;"",Scoring!$P$8)+IF(Data!$D88&lt;&gt;"",Scoring!$P$9)+IF(Data!$E88&lt;&gt;"",Scoring!$P$10)+IF(Data!$F88&lt;&gt;"",Scoring!$P$11)+IF(Data!$G88&lt;&gt;"",Scoring!$P$12)+IF(Data!$H88&lt;&gt;"",Scoring!$P$13)+IF(Data!$I88&lt;&gt;"",Scoring!$P$14)+IF(Data!$J88&lt;&gt;"",Scoring!$P$15)+IF(Data!$K88&lt;&gt;"",Scoring!$P$16)+IF(Data!$L88&lt;&gt;"",Scoring!$P$17)+IF(Data!$M88&lt;&gt;"",Scoring!$P$18)+IF(Data!$N88&lt;&gt;"",Scoring!$P$19)+IF(Data!$O88&lt;&gt;"",Scoring!$P$20)+IF(Data!$P88&lt;&gt;"",Scoring!$P$21)+IF(Data!$Q88&lt;&gt;"",Scoring!$P$22)+IF(Data!$R88&lt;&gt;"",Scoring!$P$23)+IF(Data!$S88&lt;&gt;"",Scoring!$P$24)+IF(Data!T88&lt;&gt;"",Scoring!$P$25)+IF(Data!$U88&lt;&gt;"",Scoring!$P$26)+IF(Data!$V88&lt;&gt;"",Scoring!$P$27)+IF(Data!$W88&lt;&gt;"",Scoring!$P$28)+IF(Data!$X88&lt;&gt;"",Scoring!$P$29)+IF(Data!$Y88&lt;&gt;"",Scoring!$P$30)+IF(Data!$Z88&lt;&gt;"",Scoring!$P$31)+IF(Data!$AA88&lt;&gt;"",Scoring!$P$32),"")</f>
        <v/>
      </c>
      <c r="BA88" s="105" t="str">
        <f>IF(AZ88&lt;&gt;"",LOOKUP(AZ88,Likelihoods!$A$7:$A$107,Likelihoods!N$7:N$107),"")</f>
        <v/>
      </c>
      <c r="BB88" s="102" t="str">
        <f>IF(AND(COUNTBLANK($B88:$E88)=3,COUNTBLANK($F88:$H88)=2,COUNTBLANK($I88:$J88)=1,COUNTBLANK($K88:$L88)=1,COUNTBLANK($M88:$N88)=1,COUNTBLANK($O88:$P88)=1,COUNTBLANK($Q88:$R88)=1,COUNTBLANK($S88:$T88)=1,COUNTBLANK($U88:$V88)=1,COUNTBLANK($W88:$AA88)=4),IF(Data!$B88&lt;&gt;"",Scoring!$Q$7)+IF(Data!$C88&lt;&gt;"",Scoring!$Q$8)+IF(Data!$D88&lt;&gt;"",Scoring!$Q$9)+IF(Data!$E88&lt;&gt;"",Scoring!$Q$10)+IF(Data!$F88&lt;&gt;"",Scoring!$Q$11)+IF(Data!$G88&lt;&gt;"",Scoring!$Q$12)+IF(Data!$H88&lt;&gt;"",Scoring!$Q$13)+IF(Data!$I88&lt;&gt;"",Scoring!$Q$14)+IF(Data!$J88&lt;&gt;"",Scoring!$Q$15)+IF(Data!$K88&lt;&gt;"",Scoring!$Q$16)+IF(Data!$L88&lt;&gt;"",Scoring!$Q$17)+IF(Data!$M88&lt;&gt;"",Scoring!$Q$18)+IF(Data!$N88&lt;&gt;"",Scoring!$Q$19)+IF(Data!$O88&lt;&gt;"",Scoring!$Q$20)+IF(Data!$P88&lt;&gt;"",Scoring!$Q$21)+IF(Data!$Q88&lt;&gt;"",Scoring!$Q$22)+IF(Data!$R88&lt;&gt;"",Scoring!$Q$23)+IF(Data!$S88&lt;&gt;"",Scoring!$Q$24)+IF(Data!T88&lt;&gt;"",Scoring!$Q$25)+IF(Data!$U88&lt;&gt;"",Scoring!$Q$26)+IF(Data!$V88&lt;&gt;"",Scoring!$Q$27)+IF(Data!$W88&lt;&gt;"",Scoring!$Q$28)+IF(Data!$X88&lt;&gt;"",Scoring!$Q$29)+IF(Data!$Y88&lt;&gt;"",Scoring!$Q$30)+IF(Data!$Z88&lt;&gt;"",Scoring!$Q$31)+IF(Data!$AA88&lt;&gt;"",Scoring!$Q$32),"")</f>
        <v/>
      </c>
      <c r="BC88" s="107" t="str">
        <f>IF(BB88&lt;&gt;"",LOOKUP(BB88,Likelihoods!$A$7:$A$107,Likelihoods!O$7:O$107),"")</f>
        <v/>
      </c>
      <c r="BD88" s="104" t="str">
        <f>IF(AND(COUNTBLANK($B88:$E88)=3,COUNTBLANK($F88:$H88)=2,COUNTBLANK($I88:$J88)=1,COUNTBLANK($K88:$L88)=1,COUNTBLANK($M88:$N88)=1,COUNTBLANK($O88:$P88)=1,COUNTBLANK($Q88:$R88)=1,COUNTBLANK($S88:$T88)=1,COUNTBLANK($U88:$V88)=1,COUNTBLANK($W88:$AA88)=4),IF(Data!$B88&lt;&gt;"",Scoring!$R$7)+IF(Data!$C88&lt;&gt;"",Scoring!$R$8)+IF(Data!$D88&lt;&gt;"",Scoring!$R$9)+IF(Data!$E88&lt;&gt;"",Scoring!$R$10)+IF(Data!$F88&lt;&gt;"",Scoring!$R$11)+IF(Data!$G88&lt;&gt;"",Scoring!$R$12)+IF(Data!$H88&lt;&gt;"",Scoring!$R$13)+IF(Data!$I88&lt;&gt;"",Scoring!$R$14)+IF(Data!$J88&lt;&gt;"",Scoring!$R$15)+IF(Data!$K88&lt;&gt;"",Scoring!$R$16)+IF(Data!$L88&lt;&gt;"",Scoring!$R$17)+IF(Data!$M88&lt;&gt;"",Scoring!$R$18)+IF(Data!$N88&lt;&gt;"",Scoring!$R$19)+IF(Data!$O88&lt;&gt;"",Scoring!$R$20)+IF(Data!$P88&lt;&gt;"",Scoring!$R$21)+IF(Data!$Q88&lt;&gt;"",Scoring!$R$22)+IF(Data!$R88&lt;&gt;"",Scoring!$R$23)+IF(Data!$S88&lt;&gt;"",Scoring!$R$24)+IF(Data!T88&lt;&gt;"",Scoring!$R$25)+IF(Data!$U88&lt;&gt;"",Scoring!$R$26)+IF(Data!$V88&lt;&gt;"",Scoring!$R$27)+IF(Data!$W88&lt;&gt;"",Scoring!$R$28)+IF(Data!$X88&lt;&gt;"",Scoring!$R$29)+IF(Data!$Y88&lt;&gt;"",Scoring!$R$30)+IF(Data!$Z88&lt;&gt;"",Scoring!$R$31)+IF(Data!$AA88&lt;&gt;"",Scoring!$R$32),"")</f>
        <v/>
      </c>
      <c r="BE88" s="105" t="str">
        <f>IF(BD88&lt;&gt;"",LOOKUP(BD88,Likelihoods!$A$7:$A$107,Likelihoods!P$7:P$107),"")</f>
        <v/>
      </c>
      <c r="BF88" s="102" t="str">
        <f>IF(AND(COUNTBLANK($B88:$E88)=3,COUNTBLANK($F88:$H88)=2,COUNTBLANK($I88:$J88)=1,COUNTBLANK($K88:$L88)=1,COUNTBLANK($M88:$N88)=1,COUNTBLANK($O88:$P88)=1,COUNTBLANK($Q88:$R88)=1,COUNTBLANK($S88:$T88)=1,COUNTBLANK($U88:$V88)=1,COUNTBLANK($W88:$AA88)=4),IF(Data!$B88&lt;&gt;"",Scoring!$S$7)+IF(Data!$C88&lt;&gt;"",Scoring!$S$8)+IF(Data!$D88&lt;&gt;"",Scoring!$S$9)+IF(Data!$E88&lt;&gt;"",Scoring!$S$10)+IF(Data!$F88&lt;&gt;"",Scoring!$S$11)+IF(Data!$G88&lt;&gt;"",Scoring!$S$12)+IF(Data!$H88&lt;&gt;"",Scoring!$S$13)+IF(Data!$I88&lt;&gt;"",Scoring!$S$14)+IF(Data!$J88&lt;&gt;"",Scoring!$S$15)+IF(Data!$K88&lt;&gt;"",Scoring!$S$16)+IF(Data!$L88&lt;&gt;"",Scoring!$S$17)+IF(Data!$M88&lt;&gt;"",Scoring!$S$18)+IF(Data!$N88&lt;&gt;"",Scoring!$S$19)+IF(Data!$O88&lt;&gt;"",Scoring!$S$20)+IF(Data!$P88&lt;&gt;"",Scoring!$S$21)+IF(Data!$Q88&lt;&gt;"",Scoring!$S$22)+IF(Data!$R88&lt;&gt;"",Scoring!$S$23)+IF(Data!$S88&lt;&gt;"",Scoring!$S$24)+IF(Data!T88&lt;&gt;"",Scoring!$S$25)+IF(Data!$U88&lt;&gt;"",Scoring!$S$26)+IF(Data!$V88&lt;&gt;"",Scoring!$S$27)+IF(Data!$W88&lt;&gt;"",Scoring!$S$28)+IF(Data!$X88&lt;&gt;"",Scoring!$S$29)+IF(Data!$Y88&lt;&gt;"",Scoring!$S$30)+IF(Data!$Z88&lt;&gt;"",Scoring!$S$31)+IF(Data!$AA88&lt;&gt;"",Scoring!$S$32),"")</f>
        <v/>
      </c>
      <c r="BG88" s="107" t="str">
        <f>IF(BF88&lt;&gt;"",LOOKUP(BF88,Likelihoods!$A$7:$A$107,Likelihoods!Q$7:Q$107),"")</f>
        <v/>
      </c>
      <c r="BH88" s="108" t="str">
        <f>IF(AND(COUNTBLANK($B88:$E88)=3,COUNTBLANK($F88:$H88)=2,COUNTBLANK($I88:$J88)=1,COUNTBLANK($K88:$L88)=1,COUNTBLANK($M88:$N88)=1,COUNTBLANK($O88:$P88)=1,COUNTBLANK($Q88:$R88)=1,COUNTBLANK($S88:$T88)=1,COUNTBLANK($U88:$V88)=1,COUNTBLANK($W88:$AA88)=4),IF(Data!$B88&lt;&gt;"",Scoring!$T$7)+IF(Data!$C88&lt;&gt;"",Scoring!$T$8)+IF(Data!$D88&lt;&gt;"",Scoring!$T$9)+IF(Data!$E88&lt;&gt;"",Scoring!$T$10)+IF(Data!$F88&lt;&gt;"",Scoring!$T$11)+IF(Data!$G88&lt;&gt;"",Scoring!$T$12)+IF(Data!$H88&lt;&gt;"",Scoring!$T$13)+IF(Data!$I88&lt;&gt;"",Scoring!$T$14)+IF(Data!$J88&lt;&gt;"",Scoring!$T$15)+IF(Data!$K88&lt;&gt;"",Scoring!$T$16)+IF(Data!$L88&lt;&gt;"",Scoring!$T$17)+IF(Data!$M88&lt;&gt;"",Scoring!$T$18)+IF(Data!$N88&lt;&gt;"",Scoring!$T$19)+IF(Data!$O88&lt;&gt;"",Scoring!$T$20)+IF(Data!$P88&lt;&gt;"",Scoring!$T$21)+IF(Data!$Q88&lt;&gt;"",Scoring!$T$22)+IF(Data!$R88&lt;&gt;"",Scoring!$T$23)+IF(Data!$S88&lt;&gt;"",Scoring!$T$24)+IF(Data!T88&lt;&gt;"",Scoring!$T$25)+IF(Data!$U88&lt;&gt;"",Scoring!$T$26)+IF(Data!$V88&lt;&gt;"",Scoring!$T$27)+IF(Data!$W88&lt;&gt;"",Scoring!$T$28)+IF(Data!$X88&lt;&gt;"",Scoring!$T$29)+IF(Data!$Y88&lt;&gt;"",Scoring!$T$30)+IF(Data!$Z88&lt;&gt;"",Scoring!$T$31)+IF(Data!$AA88&lt;&gt;"",Scoring!$T$32),"")</f>
        <v/>
      </c>
      <c r="BI88" s="105" t="str">
        <f>IF(BH88&lt;&gt;"",LOOKUP(BH88,Likelihoods!$A$7:$A$107,Likelihoods!R$7:R$107),"")</f>
        <v/>
      </c>
      <c r="BJ88" s="108" t="str">
        <f>IF(AND(COUNTBLANK($B88:$E88)=3,COUNTBLANK($F88:$H88)=2,COUNTBLANK($I88:$J88)=1,COUNTBLANK($K88:$L88)=1,COUNTBLANK($M88:$N88)=1,COUNTBLANK($O88:$P88)=1,COUNTBLANK($Q88:$R88)=1,COUNTBLANK($S88:$T88)=1,COUNTBLANK($U88:$V88)=1,COUNTBLANK($W88:$AA88)=4),IF(Data!$B88&lt;&gt;"",Scoring!$U$7)+IF(Data!$C88&lt;&gt;"",Scoring!$U$8)+IF(Data!$D88&lt;&gt;"",Scoring!$U$9)+IF(Data!$E88&lt;&gt;"",Scoring!$U$10)+IF(Data!$F88&lt;&gt;"",Scoring!$U$11)+IF(Data!$G88&lt;&gt;"",Scoring!$U$12)+IF(Data!$H88&lt;&gt;"",Scoring!$U$13)+IF(Data!$I88&lt;&gt;"",Scoring!$U$14)+IF(Data!$J88&lt;&gt;"",Scoring!$U$15)+IF(Data!$K88&lt;&gt;"",Scoring!$U$16)+IF(Data!$L88&lt;&gt;"",Scoring!$U$17)+IF(Data!$M88&lt;&gt;"",Scoring!$U$18)+IF(Data!$N88&lt;&gt;"",Scoring!$U$19)+IF(Data!$O88&lt;&gt;"",Scoring!$U$20)+IF(Data!$P88&lt;&gt;"",Scoring!$U$21)+IF(Data!$Q88&lt;&gt;"",Scoring!$U$22)+IF(Data!$R88&lt;&gt;"",Scoring!$U$23)+IF(Data!$S88&lt;&gt;"",Scoring!$U$24)+IF(Data!T88&lt;&gt;"",Scoring!$U$25)+IF(Data!$U88&lt;&gt;"",Scoring!$U$26)+IF(Data!$V88&lt;&gt;"",Scoring!$U$27)+IF(Data!$W88&lt;&gt;"",Scoring!$U$28)+IF(Data!$X88&lt;&gt;"",Scoring!$U$29)+IF(Data!$Y88&lt;&gt;"",Scoring!$U$30)+IF(Data!$Z88&lt;&gt;"",Scoring!$U$31)+IF(Data!$AA88&lt;&gt;"",Scoring!$U$32),"")</f>
        <v/>
      </c>
      <c r="BK88" s="106" t="str">
        <f>IF(BJ88&lt;&gt;"",LOOKUP(BJ88,Likelihoods!$A$7:$A$107,Likelihoods!S$7:S$107),"")</f>
        <v/>
      </c>
      <c r="BL88" s="8"/>
      <c r="BM88" s="8"/>
      <c r="BN88" s="8"/>
      <c r="BO88" s="8"/>
      <c r="BP88" s="8"/>
      <c r="BQ88" s="8"/>
      <c r="BR88" s="8"/>
      <c r="BS88" s="8"/>
      <c r="BT88" s="8"/>
      <c r="BU88" s="8"/>
      <c r="BV88" s="8"/>
      <c r="BW88" s="8"/>
      <c r="BX88" s="8"/>
      <c r="BY88" s="8"/>
    </row>
    <row r="89" spans="1:77" ht="14.25" x14ac:dyDescent="0.2">
      <c r="A89" s="68"/>
      <c r="B89" s="101"/>
      <c r="C89" s="102"/>
      <c r="D89" s="102"/>
      <c r="E89" s="102"/>
      <c r="F89" s="101"/>
      <c r="G89" s="102"/>
      <c r="H89" s="103"/>
      <c r="I89" s="102"/>
      <c r="J89" s="102"/>
      <c r="K89" s="101"/>
      <c r="L89" s="103"/>
      <c r="M89" s="102"/>
      <c r="N89" s="103"/>
      <c r="O89" s="101"/>
      <c r="P89" s="103"/>
      <c r="Q89" s="102"/>
      <c r="R89" s="102"/>
      <c r="S89" s="101"/>
      <c r="T89" s="103"/>
      <c r="U89" s="101"/>
      <c r="V89" s="103"/>
      <c r="W89" s="102"/>
      <c r="X89" s="102"/>
      <c r="Y89" s="102"/>
      <c r="Z89" s="102"/>
      <c r="AA89" s="102"/>
      <c r="AB89" s="104" t="str">
        <f>IF(AND(COUNTBLANK($B89:$E89)=3,COUNTBLANK($F89:$H89)=2,COUNTBLANK($I89:$J89)=1,COUNTBLANK($K89:$L89)=1,COUNTBLANK($M89:$N89)=1,COUNTBLANK($O89:$P89)=1,COUNTBLANK($Q89:$R89)=1,COUNTBLANK($S89:$T89)=1,COUNTBLANK($U89:$V89)=1,COUNTBLANK($W89:$AA89)=4),IF(Data!$B89&lt;&gt;"",Scoring!$D$7)+IF(Data!$C89&lt;&gt;"",Scoring!$D$8)+IF(Data!$D89&lt;&gt;"",Scoring!$D$9)+IF(Data!$E89&lt;&gt;"",Scoring!$D$10)+IF(Data!$F89&lt;&gt;"",Scoring!$D$11)+IF(Data!$G89&lt;&gt;"",Scoring!$D$12)+IF(Data!$H89&lt;&gt;"",Scoring!$D$13)+IF(Data!$I89&lt;&gt;"",Scoring!$D$14)+IF(Data!$J89&lt;&gt;"",Scoring!$D$15)+IF(Data!$K89&lt;&gt;"",Scoring!$D$16)+IF(Data!$L89&lt;&gt;"",Scoring!$D$17)+IF(Data!$M89&lt;&gt;"",Scoring!$D$18)+IF(Data!$N89&lt;&gt;"",Scoring!$D$19)+IF(Data!$O89&lt;&gt;"",Scoring!$D$20)+IF(Data!$P89&lt;&gt;"",Scoring!$D$21)+IF(Data!$Q89&lt;&gt;"",Scoring!$D$22)+IF(Data!$R89&lt;&gt;"",Scoring!$D$23)+IF(Data!$S89&lt;&gt;"",Scoring!$D$24)+IF(Data!T89&lt;&gt;"",Scoring!$D$25)+IF(Data!$U89&lt;&gt;"",Scoring!$D$26)+IF(Data!$V89&lt;&gt;"",Scoring!$D$27)+IF(Data!$W89&lt;&gt;"",Scoring!$D$28)+IF(Data!$X89&lt;&gt;"",Scoring!$D$29)+IF(Data!$Y89&lt;&gt;"",Scoring!$D$30)+IF(Data!$Z89&lt;&gt;"",Scoring!$D$31)+IF(Data!$AA89&lt;&gt;"",Scoring!$D$32),"")</f>
        <v/>
      </c>
      <c r="AC89" s="105" t="str">
        <f>IF(AB89&lt;&gt;"",LOOKUP(AB89,Likelihoods!$A$7:$A$107,Likelihoods!B$7:B$107),"")</f>
        <v/>
      </c>
      <c r="AD89" s="264" t="str">
        <f>IF(AND(COUNTBLANK($B89:$E89)=3,COUNTBLANK($F89:$H89)=2,COUNTBLANK($I89:$J89)=1,COUNTBLANK($K89:$L89)=1,COUNTBLANK($M89:$N89)=1,COUNTBLANK($O89:$P89)=1,COUNTBLANK($Q89:$R89)=1,COUNTBLANK($S89:$T89)=1,COUNTBLANK($U89:$V89)=1,COUNTBLANK($W89:$AA89)=4),IF(Data!$B89&lt;&gt;"",Scoring!$E$7)+IF(Data!$C89&lt;&gt;"",Scoring!$E$8)+IF(Data!$D89&lt;&gt;"",Scoring!$E$9)+IF(Data!$E89&lt;&gt;"",Scoring!$E$10)+IF(Data!$F89&lt;&gt;"",Scoring!$E$11)+IF(Data!$G89&lt;&gt;"",Scoring!$E$12)+IF(Data!$H89&lt;&gt;"",Scoring!$E$13)+IF(Data!$I89&lt;&gt;"",Scoring!$E$14)+IF(Data!$J89&lt;&gt;"",Scoring!$E$15)+IF(Data!$K89&lt;&gt;"",Scoring!$E$16)+IF(Data!$L89&lt;&gt;"",Scoring!$E$17)+IF(Data!$M89&lt;&gt;"",Scoring!$E$18)+IF(Data!$N89&lt;&gt;"",Scoring!$E$19)+IF(Data!$O89&lt;&gt;"",Scoring!$E$20)+IF(Data!$P89&lt;&gt;"",Scoring!$E$21)+IF(Data!$Q89&lt;&gt;"",Scoring!$E$22)+IF(Data!$R89&lt;&gt;"",Scoring!$E$23)+IF(Data!$S89&lt;&gt;"",Scoring!$E$24)+IF(Data!V89&lt;&gt;"",Scoring!$E$25)+IF(Data!$U89&lt;&gt;"",Scoring!$E$26)+IF(Data!$V89&lt;&gt;"",Scoring!$E$27)+IF(Data!$W89&lt;&gt;"",Scoring!$E$28)+IF(Data!$X89&lt;&gt;"",Scoring!$E$29)+IF(Data!$Y89&lt;&gt;"",Scoring!$E$30)+IF(Data!$Z89&lt;&gt;"",Scoring!$E$31)+IF(Data!$AA89&lt;&gt;"",Scoring!$E$32),"")</f>
        <v/>
      </c>
      <c r="AE89" s="107" t="str">
        <f>IF(AD89&lt;&gt;"",LOOKUP(AD89,Likelihoods!$A$7:$A$107,Likelihoods!C$7:C$107),"")</f>
        <v/>
      </c>
      <c r="AF89" s="108" t="str">
        <f>IF(AND(COUNTBLANK($B89:$E89)=3,COUNTBLANK($F89:$H89)=2,COUNTBLANK($I89:$J89)=1,COUNTBLANK($K89:$L89)=1,COUNTBLANK($M89:$N89)=1,COUNTBLANK($O89:$P89)=1,COUNTBLANK($Q89:$R89)=1,COUNTBLANK($S89:$T89)=1,COUNTBLANK($U89:$V89)=1,COUNTBLANK($W89:$AA89)=4),IF(Data!$B89&lt;&gt;"",Scoring!$F$7)+IF(Data!$C89&lt;&gt;"",Scoring!$F$8)+IF(Data!$D89&lt;&gt;"",Scoring!$F$9)+IF(Data!$E89&lt;&gt;"",Scoring!$F$10)+IF(Data!$F89&lt;&gt;"",Scoring!$F$11)+IF(Data!$G89&lt;&gt;"",Scoring!$F$12)+IF(Data!$H89&lt;&gt;"",Scoring!$F$13)+IF(Data!$I89&lt;&gt;"",Scoring!$F$14)+IF(Data!$J89&lt;&gt;"",Scoring!$F$15)+IF(Data!$K89&lt;&gt;"",Scoring!$F$16)+IF(Data!$L89&lt;&gt;"",Scoring!$F$17)+IF(Data!$M89&lt;&gt;"",Scoring!$F$18)+IF(Data!$N89&lt;&gt;"",Scoring!$F$19)+IF(Data!$O89&lt;&gt;"",Scoring!$F$20)+IF(Data!$P89&lt;&gt;"",Scoring!$F$21)+IF(Data!$Q89&lt;&gt;"",Scoring!$F$22)+IF(Data!$R89&lt;&gt;"",Scoring!$F$23)+IF(Data!$S89&lt;&gt;"",Scoring!$F$24)+IF(Data!T89&lt;&gt;"",Scoring!$F$25)+IF(Data!$U89&lt;&gt;"",Scoring!$F$26)+IF(Data!$V89&lt;&gt;"",Scoring!$F$27)+IF(Data!$W89&lt;&gt;"",Scoring!$F$28)+IF(Data!$X89&lt;&gt;"",Scoring!$F$29)+IF(Data!$Y89&lt;&gt;"",Scoring!$F$30)+IF(Data!$Z89&lt;&gt;"",Scoring!$F$31)+IF(Data!$AA89&lt;&gt;"",Scoring!$F$32),"")</f>
        <v/>
      </c>
      <c r="AG89" s="105" t="str">
        <f>IF(AF89&lt;&gt;"",LOOKUP(AF89,Likelihoods!$A$7:$A$107,Likelihoods!D$7:D$107),"")</f>
        <v/>
      </c>
      <c r="AH89" s="108" t="str">
        <f>IF(AND(COUNTBLANK($B89:$E89)=3,COUNTBLANK($F89:$H89)=2,COUNTBLANK($I89:$J89)=1,COUNTBLANK($K89:$L89)=1,COUNTBLANK($M89:$N89)=1,COUNTBLANK($O89:$P89)=1,COUNTBLANK($Q89:$R89)=1,COUNTBLANK($S89:$T89)=1,COUNTBLANK($U89:$V89)=1,COUNTBLANK($W89:$AA89)=4),IF(Data!$B89&lt;&gt;"",Scoring!$G$7)+IF(Data!$C89&lt;&gt;"",Scoring!$G$8)+IF(Data!$D89&lt;&gt;"",Scoring!$G$9)+IF(Data!$E89&lt;&gt;"",Scoring!$G$10)+IF(Data!$F89&lt;&gt;"",Scoring!$G$11)+IF(Data!$G89&lt;&gt;"",Scoring!$G$12)+IF(Data!$H89&lt;&gt;"",Scoring!$G$13)+IF(Data!$I89&lt;&gt;"",Scoring!$G$14)+IF(Data!$J89&lt;&gt;"",Scoring!$G$15)+IF(Data!$K89&lt;&gt;"",Scoring!$G$16)+IF(Data!$L89&lt;&gt;"",Scoring!$G$17)+IF(Data!$M89&lt;&gt;"",Scoring!$G$18)+IF(Data!$N89&lt;&gt;"",Scoring!$G$19)+IF(Data!$O89&lt;&gt;"",Scoring!$G$20)+IF(Data!$P89&lt;&gt;"",Scoring!$G$21)+IF(Data!$Q89&lt;&gt;"",Scoring!$G$22)+IF(Data!$R89&lt;&gt;"",Scoring!$G$23)+IF(Data!$S89&lt;&gt;"",Scoring!$G$24)+IF(Data!T89&lt;&gt;"",Scoring!$G$25)+IF(Data!$U89&lt;&gt;"",Scoring!$G$26)+IF(Data!$V89&lt;&gt;"",Scoring!$G$27)+IF(Data!$W89&lt;&gt;"",Scoring!$G$28)+IF(Data!$X89&lt;&gt;"",Scoring!$G$29)+IF(Data!$Y89&lt;&gt;"",Scoring!$G$30)+IF(Data!$Z89&lt;&gt;"",Scoring!$G$31)+IF(Data!$AA89&lt;&gt;"",Scoring!$G$32),"")</f>
        <v/>
      </c>
      <c r="AI89" s="106" t="str">
        <f>IF(AH89&lt;&gt;"",LOOKUP(AH89,Likelihoods!$A$7:$A$107,Likelihoods!E$7:E$107),"")</f>
        <v/>
      </c>
      <c r="AJ89" s="104" t="str">
        <f>IF(AND(COUNTBLANK($B89:$E89)=3,COUNTBLANK($F89:$H89)=2,COUNTBLANK($I89:$J89)=1,COUNTBLANK($K89:$L89)=1,COUNTBLANK($M89:$N89)=1,COUNTBLANK($O89:$P89)=1,COUNTBLANK($Q89:$R89)=1,COUNTBLANK($S89:$T89)=1,COUNTBLANK($U89:$V89)=1,COUNTBLANK($W89:$AA89)=4),IF(Data!$B89&lt;&gt;"",Scoring!$H$7)+IF(Data!$C89&lt;&gt;"",Scoring!$H$8)+IF(Data!$D89&lt;&gt;"",Scoring!$H$9)+IF(Data!$E89&lt;&gt;"",Scoring!$H$10)+IF(Data!$F89&lt;&gt;"",Scoring!$H$11)+IF(Data!$G89&lt;&gt;"",Scoring!$H$12)+IF(Data!$H89&lt;&gt;"",Scoring!$H$13)+IF(Data!$I89&lt;&gt;"",Scoring!$H$14)+IF(Data!$J89&lt;&gt;"",Scoring!$H$15)+IF(Data!$K89&lt;&gt;"",Scoring!$H$16)+IF(Data!$L89&lt;&gt;"",Scoring!$H$17)+IF(Data!$M89&lt;&gt;"",Scoring!$H$18)+IF(Data!$N89&lt;&gt;"",Scoring!$H$19)+IF(Data!$O89&lt;&gt;"",Scoring!$H$20)+IF(Data!$P89&lt;&gt;"",Scoring!$H$21)+IF(Data!$Q89&lt;&gt;"",Scoring!$H$22)+IF(Data!$R89&lt;&gt;"",Scoring!$H$23)+IF(Data!$S89&lt;&gt;"",Scoring!$H$24)+IF(Data!T89&lt;&gt;"",Scoring!$H$25)+IF(Data!$U89&lt;&gt;"",Scoring!$H$26)+IF(Data!$V89&lt;&gt;"",Scoring!$H$27)+IF(Data!$W89&lt;&gt;"",Scoring!$H$28)+IF(Data!$X89&lt;&gt;"",Scoring!$H$29)+IF(Data!$Y89&lt;&gt;"",Scoring!$H$30)+IF(Data!$Z89&lt;&gt;"",Scoring!$H$31)+IF(Data!$AA89&lt;&gt;"",Scoring!$H$32),"")</f>
        <v/>
      </c>
      <c r="AK89" s="105" t="str">
        <f>IF(AJ89&lt;&gt;"",LOOKUP(AJ89,Likelihoods!$A$7:$A$107,Likelihoods!F$7:F$107),"")</f>
        <v/>
      </c>
      <c r="AL89" s="102" t="str">
        <f>IF(AND(COUNTBLANK($B89:$E89)=3,COUNTBLANK($F89:$H89)=2,COUNTBLANK($I89:$J89)=1,COUNTBLANK($K89:$L89)=1,COUNTBLANK($M89:$N89)=1,COUNTBLANK($O89:$P89)=1,COUNTBLANK($Q89:$R89)=1,COUNTBLANK($S89:$T89)=1,COUNTBLANK($U89:$V89)=1,COUNTBLANK($W89:$AA89)=4),IF(Data!$B89&lt;&gt;"",Scoring!$I$7)+IF(Data!$C89&lt;&gt;"",Scoring!$I$8)+IF(Data!$D89&lt;&gt;"",Scoring!$I$9)+IF(Data!$E89&lt;&gt;"",Scoring!$I$10)+IF(Data!$F89&lt;&gt;"",Scoring!$I$11)+IF(Data!$G89&lt;&gt;"",Scoring!$I$12)+IF(Data!$H89&lt;&gt;"",Scoring!$I$13)+IF(Data!$I89&lt;&gt;"",Scoring!$I$14)+IF(Data!$J89&lt;&gt;"",Scoring!$I$15)+IF(Data!$K89&lt;&gt;"",Scoring!$I$16)+IF(Data!$L89&lt;&gt;"",Scoring!$I$17)+IF(Data!$M89&lt;&gt;"",Scoring!$I$18)+IF(Data!$N89&lt;&gt;"",Scoring!$I$19)+IF(Data!$O89&lt;&gt;"",Scoring!$I$20)+IF(Data!$P89&lt;&gt;"",Scoring!$I$21)+IF(Data!$Q89&lt;&gt;"",Scoring!$I$22)+IF(Data!$R89&lt;&gt;"",Scoring!$I$23)+IF(Data!$S89&lt;&gt;"",Scoring!$I$24)+IF(Data!T89&lt;&gt;"",Scoring!$I$25)+IF(Data!$U89&lt;&gt;"",Scoring!$I$26)+IF(Data!$V89&lt;&gt;"",Scoring!$I$27)+IF(Data!$W89&lt;&gt;"",Scoring!$I$28)+IF(Data!$X89&lt;&gt;"",Scoring!$I$29)+IF(Data!$Y89&lt;&gt;"",Scoring!$I$30)+IF(Data!$Z89&lt;&gt;"",Scoring!$I$31)+IF(Data!$AA89&lt;&gt;"",Scoring!$I$32),"")</f>
        <v/>
      </c>
      <c r="AM89" s="107" t="str">
        <f>IF(AL89&lt;&gt;"",LOOKUP(AL89,Likelihoods!$A$7:$A$107,Likelihoods!G$7:G$107),"")</f>
        <v/>
      </c>
      <c r="AN89" s="281" t="str">
        <f>IF(AND(COUNTBLANK($B89:$E89)=3,COUNTBLANK($F89:$H89)=2,COUNTBLANK($I89:$J89)=1,COUNTBLANK($K89:$L89)=1,COUNTBLANK($M89:$N89)=1,COUNTBLANK($O89:$P89)=1,COUNTBLANK($Q89:$R89)=1,COUNTBLANK($S89:$T89)=1,COUNTBLANK($U89:$V89)=1,COUNTBLANK($W89:$AA89)=4),IF(Data!$B89&lt;&gt;"",Scoring!$J$7)+IF(Data!$C89&lt;&gt;"",Scoring!$J$8)+IF(Data!$D89&lt;&gt;"",Scoring!$J$9)+IF(Data!$E89&lt;&gt;"",Scoring!$J$10)+IF(Data!$F89&lt;&gt;"",Scoring!$J$11)+IF(Data!$G89&lt;&gt;"",Scoring!$J$12)+IF(Data!$H89&lt;&gt;"",Scoring!$J$13)+IF(Data!$I89&lt;&gt;"",Scoring!$J$14)+IF(Data!$J89&lt;&gt;"",Scoring!$J$15)+IF(Data!$K89&lt;&gt;"",Scoring!$J$16)+IF(Data!$L89&lt;&gt;"",Scoring!$J$17)+IF(Data!$M89&lt;&gt;"",Scoring!$J$18)+IF(Data!$N89&lt;&gt;"",Scoring!$J$19)+IF(Data!$O89&lt;&gt;"",Scoring!$J$20)+IF(Data!$P89&lt;&gt;"",Scoring!$J$21)+IF(Data!$Q89&lt;&gt;"",Scoring!$J$22)+IF(Data!$R89&lt;&gt;"",Scoring!$J$23)+IF(Data!$S89&lt;&gt;"",Scoring!$J$24)+IF(Data!AF89&lt;&gt;"",Scoring!$J$25)+IF(Data!$U89&lt;&gt;"",Scoring!$J$26)+IF(Data!$V89&lt;&gt;"",Scoring!$J$27)+IF(Data!$W89&lt;&gt;"",Scoring!$J$28)+IF(Data!$X89&lt;&gt;"",Scoring!$J$29)+IF(Data!$Y89&lt;&gt;"",Scoring!$J$30)+IF(Data!$Z89&lt;&gt;"",Scoring!$J$31)+IF(Data!$AA89&lt;&gt;"",Scoring!$J$32),"")</f>
        <v/>
      </c>
      <c r="AO89" s="276" t="str">
        <f>IF(AN89&lt;&gt;"",LOOKUP(AN89,Likelihoods!$A$7:$A$107,Likelihoods!H$7:H$107),"")</f>
        <v/>
      </c>
      <c r="AP89" s="264" t="str">
        <f>IF(AND(COUNTBLANK($B89:$E89)=3,COUNTBLANK($F89:$H89)=2,COUNTBLANK($I89:$J89)=1,COUNTBLANK($K89:$L89)=1,COUNTBLANK($M89:$N89)=1,COUNTBLANK($O89:$P89)=1,COUNTBLANK($Q89:$R89)=1,COUNTBLANK($S89:$T89)=1,COUNTBLANK($U89:$V89)=1,COUNTBLANK($W89:$AA89)=4),IF(Data!$B89&lt;&gt;"",Scoring!$K$7)+IF(Data!$C89&lt;&gt;"",Scoring!$K$8)+IF(Data!$D89&lt;&gt;"",Scoring!$K$9)+IF(Data!$E89&lt;&gt;"",Scoring!$K$10)+IF(Data!$F89&lt;&gt;"",Scoring!$K$11)+IF(Data!$G89&lt;&gt;"",Scoring!$K$12)+IF(Data!$H89&lt;&gt;"",Scoring!$K$13)+IF(Data!$I89&lt;&gt;"",Scoring!$K$14)+IF(Data!$J89&lt;&gt;"",Scoring!$K$15)+IF(Data!$K89&lt;&gt;"",Scoring!$K$16)+IF(Data!$L89&lt;&gt;"",Scoring!$K$17)+IF(Data!$M89&lt;&gt;"",Scoring!$K$18)+IF(Data!$N89&lt;&gt;"",Scoring!$K$19)+IF(Data!$O89&lt;&gt;"",Scoring!$K$20)+IF(Data!$P89&lt;&gt;"",Scoring!$K$21)+IF(Data!$Q89&lt;&gt;"",Scoring!$K$22)+IF(Data!$R89&lt;&gt;"",Scoring!$K$23)+IF(Data!$S89&lt;&gt;"",Scoring!$K$24)+IF(Data!AH89&lt;&gt;"",Scoring!$K$25)+IF(Data!$U89&lt;&gt;"",Scoring!$K$26)+IF(Data!$V89&lt;&gt;"",Scoring!$K$27)+IF(Data!$W89&lt;&gt;"",Scoring!$K$28)+IF(Data!$X89&lt;&gt;"",Scoring!$K$29)+IF(Data!$Y89&lt;&gt;"",Scoring!$K$30)+IF(Data!$Z89&lt;&gt;"",Scoring!$K$31)+IF(Data!$AA89&lt;&gt;"",Scoring!$K$32),"")</f>
        <v/>
      </c>
      <c r="AQ89" s="107" t="str">
        <f>IF(AP89&lt;&gt;"",LOOKUP(AP89,Likelihoods!$A$7:$A$107,Likelihoods!I$7:I$107),"")</f>
        <v/>
      </c>
      <c r="AR89" s="281" t="str">
        <f>IF(AND(COUNTBLANK($B89:$E89)=3,COUNTBLANK($F89:$H89)=2,COUNTBLANK($I89:$J89)=1,COUNTBLANK($K89:$L89)=1,COUNTBLANK($M89:$N89)=1,COUNTBLANK($O89:$P89)=1,COUNTBLANK($Q89:$R89)=1,COUNTBLANK($S89:$T89)=1,COUNTBLANK($U89:$V89)=1,COUNTBLANK($W89:$AA89)=4),IF(Data!$B89&lt;&gt;"",Scoring!$L$7)+IF(Data!$C89&lt;&gt;"",Scoring!$L$8)+IF(Data!$D89&lt;&gt;"",Scoring!$L$9)+IF(Data!$E89&lt;&gt;"",Scoring!$L$10)+IF(Data!$F89&lt;&gt;"",Scoring!$L$11)+IF(Data!$G89&lt;&gt;"",Scoring!$L$12)+IF(Data!$H89&lt;&gt;"",Scoring!$L$13)+IF(Data!$I89&lt;&gt;"",Scoring!$L$14)+IF(Data!$J89&lt;&gt;"",Scoring!$L$15)+IF(Data!$K89&lt;&gt;"",Scoring!$L$16)+IF(Data!$L89&lt;&gt;"",Scoring!$L$17)+IF(Data!$M89&lt;&gt;"",Scoring!$L$18)+IF(Data!$N89&lt;&gt;"",Scoring!$L$19)+IF(Data!$O89&lt;&gt;"",Scoring!$L$20)+IF(Data!$P89&lt;&gt;"",Scoring!$L$21)+IF(Data!$Q89&lt;&gt;"",Scoring!$L$22)+IF(Data!$R89&lt;&gt;"",Scoring!$L$23)+IF(Data!$S89&lt;&gt;"",Scoring!$L$24)+IF(Data!AJ89&lt;&gt;"",Scoring!$L$25)+IF(Data!$U89&lt;&gt;"",Scoring!$L$26)+IF(Data!$V89&lt;&gt;"",Scoring!$L$27)+IF(Data!$W89&lt;&gt;"",Scoring!$L$28)+IF(Data!$X89&lt;&gt;"",Scoring!$L$29)+IF(Data!$Y89&lt;&gt;"",Scoring!$L$30)+IF(Data!$Z89&lt;&gt;"",Scoring!$L$31)+IF(Data!$AA89&lt;&gt;"",Scoring!$L$32),"")</f>
        <v/>
      </c>
      <c r="AS89" s="105" t="str">
        <f>IF(AR89&lt;&gt;"",LOOKUP(AR89,Likelihoods!$A$7:$A$107,Likelihoods!J$7:J$107),"")</f>
        <v/>
      </c>
      <c r="AT89" s="108" t="str">
        <f>IF(AND(COUNTBLANK($B89:$E89)=3,COUNTBLANK($F89:$H89)=2,COUNTBLANK($I89:$J89)=1,COUNTBLANK($K89:$L89)=1,COUNTBLANK($M89:$N89)=1,COUNTBLANK($O89:$P89)=1,COUNTBLANK($Q89:$R89)=1,COUNTBLANK($S89:$T89)=1,COUNTBLANK($U89:$V89)=1,COUNTBLANK($W89:$AA89)=4),IF(Data!$B89&lt;&gt;"",Scoring!$M$7)+IF(Data!$C89&lt;&gt;"",Scoring!$M$8)+IF(Data!$D89&lt;&gt;"",Scoring!$M$9)+IF(Data!$E89&lt;&gt;"",Scoring!$M$10)+IF(Data!$F89&lt;&gt;"",Scoring!$M$11)+IF(Data!$G89&lt;&gt;"",Scoring!$M$12)+IF(Data!$H89&lt;&gt;"",Scoring!$M$13)+IF(Data!$I89&lt;&gt;"",Scoring!$M$14)+IF(Data!$J89&lt;&gt;"",Scoring!$M$15)+IF(Data!$K89&lt;&gt;"",Scoring!$M$16)+IF(Data!$L89&lt;&gt;"",Scoring!$M$17)+IF(Data!$M89&lt;&gt;"",Scoring!$M$18)+IF(Data!$N89&lt;&gt;"",Scoring!$M$19)+IF(Data!$O89&lt;&gt;"",Scoring!$M$20)+IF(Data!$P89&lt;&gt;"",Scoring!$M$21)+IF(Data!$Q89&lt;&gt;"",Scoring!$M$22)+IF(Data!$R89&lt;&gt;"",Scoring!$M$23)+IF(Data!$S89&lt;&gt;"",Scoring!$M$24)+IF(Data!T89&lt;&gt;"",Scoring!$M$25)+IF(Data!$U89&lt;&gt;"",Scoring!$M$26)+IF(Data!$V89&lt;&gt;"",Scoring!$M$27)+IF(Data!$W89&lt;&gt;"",Scoring!$M$28)+IF(Data!$X89&lt;&gt;"",Scoring!$M$29)+IF(Data!$Y89&lt;&gt;"",Scoring!$M$30)+IF(Data!$Z89&lt;&gt;"",Scoring!$M$31)+IF(Data!$AA89&lt;&gt;"",Scoring!$M$32),"")</f>
        <v/>
      </c>
      <c r="AU89" s="105" t="str">
        <f>IF(AT89&lt;&gt;"",LOOKUP(AT89,Likelihoods!$A$7:$A$107,Likelihoods!K$7:K$107),"")</f>
        <v/>
      </c>
      <c r="AV89" s="108" t="str">
        <f>IF(AND(COUNTBLANK($B89:$E89)=3,COUNTBLANK($F89:$H89)=2,COUNTBLANK($I89:$J89)=1,COUNTBLANK($K89:$L89)=1,COUNTBLANK($M89:$N89)=1,COUNTBLANK($O89:$P89)=1,COUNTBLANK($Q89:$R89)=1,COUNTBLANK($S89:$T89)=1,COUNTBLANK($U89:$V89)=1,COUNTBLANK($W89:$AA89)=4),IF(Data!$B89&lt;&gt;"",Scoring!$N$7)+IF(Data!$C89&lt;&gt;"",Scoring!$N$8)+IF(Data!$D89&lt;&gt;"",Scoring!$N$9)+IF(Data!$E89&lt;&gt;"",Scoring!$N$10)+IF(Data!$F89&lt;&gt;"",Scoring!$N$11)+IF(Data!$G89&lt;&gt;"",Scoring!$N$12)+IF(Data!$H89&lt;&gt;"",Scoring!$N$13)+IF(Data!$I89&lt;&gt;"",Scoring!$N$14)+IF(Data!$J89&lt;&gt;"",Scoring!$N$15)+IF(Data!$K89&lt;&gt;"",Scoring!$N$16)+IF(Data!$L89&lt;&gt;"",Scoring!$N$17)+IF(Data!$M89&lt;&gt;"",Scoring!$N$18)+IF(Data!$N89&lt;&gt;"",Scoring!$N$19)+IF(Data!$O89&lt;&gt;"",Scoring!$N$20)+IF(Data!$P89&lt;&gt;"",Scoring!$N$21)+IF(Data!$Q89&lt;&gt;"",Scoring!$N$22)+IF(Data!$R89&lt;&gt;"",Scoring!$N$23)+IF(Data!$S89&lt;&gt;"",Scoring!$N$24)+IF(Data!T89&lt;&gt;"",Scoring!$N$25)+IF(Data!$U89&lt;&gt;"",Scoring!$N$26)+IF(Data!$V89&lt;&gt;"",Scoring!$N$27)+IF(Data!$W89&lt;&gt;"",Scoring!$N$28)+IF(Data!$X89&lt;&gt;"",Scoring!$N$29)+IF(Data!$Y89&lt;&gt;"",Scoring!$N$30)+IF(Data!$Z89&lt;&gt;"",Scoring!$N$31)+IF(Data!$AA89&lt;&gt;"",Scoring!$N$32),"")</f>
        <v/>
      </c>
      <c r="AW89" s="106" t="str">
        <f>IF(AV89&lt;&gt;"",LOOKUP(AV89,Likelihoods!$A$7:$A$107,Likelihoods!L$7:L$107),"")</f>
        <v/>
      </c>
      <c r="AX89" s="104" t="str">
        <f>IF(AND(COUNTBLANK($B89:$E89)=3,COUNTBLANK($F89:$H89)=2,COUNTBLANK($I89:$J89)=1,COUNTBLANK($K89:$L89)=1,COUNTBLANK($M89:$N89)=1,COUNTBLANK($O89:$P89)=1,COUNTBLANK($Q89:$R89)=1,COUNTBLANK($S89:$T89)=1,COUNTBLANK($U89:$V89)=1,COUNTBLANK($W89:$AA89)=4),IF(Data!$B89&lt;&gt;"",Scoring!$O$7)+IF(Data!$C89&lt;&gt;"",Scoring!$O$8)+IF(Data!$D89&lt;&gt;"",Scoring!$O$9)+IF(Data!$E89&lt;&gt;"",Scoring!$O$10)+IF(Data!$F89&lt;&gt;"",Scoring!$O$11)+IF(Data!$G89&lt;&gt;"",Scoring!$O$12)+IF(Data!$H89&lt;&gt;"",Scoring!$O$13)+IF(Data!$I89&lt;&gt;"",Scoring!$O$14)+IF(Data!$J89&lt;&gt;"",Scoring!$O$15)+IF(Data!$K89&lt;&gt;"",Scoring!$O$16)+IF(Data!$L89&lt;&gt;"",Scoring!$O$17)+IF(Data!$M89&lt;&gt;"",Scoring!$O$18)+IF(Data!$N89&lt;&gt;"",Scoring!$O$19)+IF(Data!$O89&lt;&gt;"",Scoring!$O$20)+IF(Data!$P89&lt;&gt;"",Scoring!$O$21)+IF(Data!$Q89&lt;&gt;"",Scoring!$O$22)+IF(Data!$R89&lt;&gt;"",Scoring!$O$23)+IF(Data!$S89&lt;&gt;"",Scoring!$O$24)+IF(Data!T89&lt;&gt;"",Scoring!$O$25)+IF(Data!$U89&lt;&gt;"",Scoring!$O$26)+IF(Data!$V89&lt;&gt;"",Scoring!$O$27)+IF(Data!$W89&lt;&gt;"",Scoring!$O$28)+IF(Data!$X89&lt;&gt;"",Scoring!$O$29)+IF(Data!$Y89&lt;&gt;"",Scoring!$O$30)+IF(Data!$Z89&lt;&gt;"",Scoring!$O$31)+IF(Data!$AA89&lt;&gt;"",Scoring!$O$32),"")</f>
        <v/>
      </c>
      <c r="AY89" s="107" t="str">
        <f>IF(AX89&lt;&gt;"",LOOKUP(AX89,Likelihoods!$A$7:$A$107,Likelihoods!M$7:M$107),"")</f>
        <v/>
      </c>
      <c r="AZ89" s="108" t="str">
        <f>IF(AND(COUNTBLANK($B89:$E89)=3,COUNTBLANK($F89:$H89)=2,COUNTBLANK($I89:$J89)=1,COUNTBLANK($K89:$L89)=1,COUNTBLANK($M89:$N89)=1,COUNTBLANK($O89:$P89)=1,COUNTBLANK($Q89:$R89)=1,COUNTBLANK($S89:$T89)=1,COUNTBLANK($U89:$V89)=1,COUNTBLANK($W89:$AA89)=4),IF(Data!$B89&lt;&gt;"",Scoring!$P$7)+IF(Data!$C89&lt;&gt;"",Scoring!$P$8)+IF(Data!$D89&lt;&gt;"",Scoring!$P$9)+IF(Data!$E89&lt;&gt;"",Scoring!$P$10)+IF(Data!$F89&lt;&gt;"",Scoring!$P$11)+IF(Data!$G89&lt;&gt;"",Scoring!$P$12)+IF(Data!$H89&lt;&gt;"",Scoring!$P$13)+IF(Data!$I89&lt;&gt;"",Scoring!$P$14)+IF(Data!$J89&lt;&gt;"",Scoring!$P$15)+IF(Data!$K89&lt;&gt;"",Scoring!$P$16)+IF(Data!$L89&lt;&gt;"",Scoring!$P$17)+IF(Data!$M89&lt;&gt;"",Scoring!$P$18)+IF(Data!$N89&lt;&gt;"",Scoring!$P$19)+IF(Data!$O89&lt;&gt;"",Scoring!$P$20)+IF(Data!$P89&lt;&gt;"",Scoring!$P$21)+IF(Data!$Q89&lt;&gt;"",Scoring!$P$22)+IF(Data!$R89&lt;&gt;"",Scoring!$P$23)+IF(Data!$S89&lt;&gt;"",Scoring!$P$24)+IF(Data!T89&lt;&gt;"",Scoring!$P$25)+IF(Data!$U89&lt;&gt;"",Scoring!$P$26)+IF(Data!$V89&lt;&gt;"",Scoring!$P$27)+IF(Data!$W89&lt;&gt;"",Scoring!$P$28)+IF(Data!$X89&lt;&gt;"",Scoring!$P$29)+IF(Data!$Y89&lt;&gt;"",Scoring!$P$30)+IF(Data!$Z89&lt;&gt;"",Scoring!$P$31)+IF(Data!$AA89&lt;&gt;"",Scoring!$P$32),"")</f>
        <v/>
      </c>
      <c r="BA89" s="105" t="str">
        <f>IF(AZ89&lt;&gt;"",LOOKUP(AZ89,Likelihoods!$A$7:$A$107,Likelihoods!N$7:N$107),"")</f>
        <v/>
      </c>
      <c r="BB89" s="102" t="str">
        <f>IF(AND(COUNTBLANK($B89:$E89)=3,COUNTBLANK($F89:$H89)=2,COUNTBLANK($I89:$J89)=1,COUNTBLANK($K89:$L89)=1,COUNTBLANK($M89:$N89)=1,COUNTBLANK($O89:$P89)=1,COUNTBLANK($Q89:$R89)=1,COUNTBLANK($S89:$T89)=1,COUNTBLANK($U89:$V89)=1,COUNTBLANK($W89:$AA89)=4),IF(Data!$B89&lt;&gt;"",Scoring!$Q$7)+IF(Data!$C89&lt;&gt;"",Scoring!$Q$8)+IF(Data!$D89&lt;&gt;"",Scoring!$Q$9)+IF(Data!$E89&lt;&gt;"",Scoring!$Q$10)+IF(Data!$F89&lt;&gt;"",Scoring!$Q$11)+IF(Data!$G89&lt;&gt;"",Scoring!$Q$12)+IF(Data!$H89&lt;&gt;"",Scoring!$Q$13)+IF(Data!$I89&lt;&gt;"",Scoring!$Q$14)+IF(Data!$J89&lt;&gt;"",Scoring!$Q$15)+IF(Data!$K89&lt;&gt;"",Scoring!$Q$16)+IF(Data!$L89&lt;&gt;"",Scoring!$Q$17)+IF(Data!$M89&lt;&gt;"",Scoring!$Q$18)+IF(Data!$N89&lt;&gt;"",Scoring!$Q$19)+IF(Data!$O89&lt;&gt;"",Scoring!$Q$20)+IF(Data!$P89&lt;&gt;"",Scoring!$Q$21)+IF(Data!$Q89&lt;&gt;"",Scoring!$Q$22)+IF(Data!$R89&lt;&gt;"",Scoring!$Q$23)+IF(Data!$S89&lt;&gt;"",Scoring!$Q$24)+IF(Data!T89&lt;&gt;"",Scoring!$Q$25)+IF(Data!$U89&lt;&gt;"",Scoring!$Q$26)+IF(Data!$V89&lt;&gt;"",Scoring!$Q$27)+IF(Data!$W89&lt;&gt;"",Scoring!$Q$28)+IF(Data!$X89&lt;&gt;"",Scoring!$Q$29)+IF(Data!$Y89&lt;&gt;"",Scoring!$Q$30)+IF(Data!$Z89&lt;&gt;"",Scoring!$Q$31)+IF(Data!$AA89&lt;&gt;"",Scoring!$Q$32),"")</f>
        <v/>
      </c>
      <c r="BC89" s="107" t="str">
        <f>IF(BB89&lt;&gt;"",LOOKUP(BB89,Likelihoods!$A$7:$A$107,Likelihoods!O$7:O$107),"")</f>
        <v/>
      </c>
      <c r="BD89" s="104" t="str">
        <f>IF(AND(COUNTBLANK($B89:$E89)=3,COUNTBLANK($F89:$H89)=2,COUNTBLANK($I89:$J89)=1,COUNTBLANK($K89:$L89)=1,COUNTBLANK($M89:$N89)=1,COUNTBLANK($O89:$P89)=1,COUNTBLANK($Q89:$R89)=1,COUNTBLANK($S89:$T89)=1,COUNTBLANK($U89:$V89)=1,COUNTBLANK($W89:$AA89)=4),IF(Data!$B89&lt;&gt;"",Scoring!$R$7)+IF(Data!$C89&lt;&gt;"",Scoring!$R$8)+IF(Data!$D89&lt;&gt;"",Scoring!$R$9)+IF(Data!$E89&lt;&gt;"",Scoring!$R$10)+IF(Data!$F89&lt;&gt;"",Scoring!$R$11)+IF(Data!$G89&lt;&gt;"",Scoring!$R$12)+IF(Data!$H89&lt;&gt;"",Scoring!$R$13)+IF(Data!$I89&lt;&gt;"",Scoring!$R$14)+IF(Data!$J89&lt;&gt;"",Scoring!$R$15)+IF(Data!$K89&lt;&gt;"",Scoring!$R$16)+IF(Data!$L89&lt;&gt;"",Scoring!$R$17)+IF(Data!$M89&lt;&gt;"",Scoring!$R$18)+IF(Data!$N89&lt;&gt;"",Scoring!$R$19)+IF(Data!$O89&lt;&gt;"",Scoring!$R$20)+IF(Data!$P89&lt;&gt;"",Scoring!$R$21)+IF(Data!$Q89&lt;&gt;"",Scoring!$R$22)+IF(Data!$R89&lt;&gt;"",Scoring!$R$23)+IF(Data!$S89&lt;&gt;"",Scoring!$R$24)+IF(Data!T89&lt;&gt;"",Scoring!$R$25)+IF(Data!$U89&lt;&gt;"",Scoring!$R$26)+IF(Data!$V89&lt;&gt;"",Scoring!$R$27)+IF(Data!$W89&lt;&gt;"",Scoring!$R$28)+IF(Data!$X89&lt;&gt;"",Scoring!$R$29)+IF(Data!$Y89&lt;&gt;"",Scoring!$R$30)+IF(Data!$Z89&lt;&gt;"",Scoring!$R$31)+IF(Data!$AA89&lt;&gt;"",Scoring!$R$32),"")</f>
        <v/>
      </c>
      <c r="BE89" s="105" t="str">
        <f>IF(BD89&lt;&gt;"",LOOKUP(BD89,Likelihoods!$A$7:$A$107,Likelihoods!P$7:P$107),"")</f>
        <v/>
      </c>
      <c r="BF89" s="102" t="str">
        <f>IF(AND(COUNTBLANK($B89:$E89)=3,COUNTBLANK($F89:$H89)=2,COUNTBLANK($I89:$J89)=1,COUNTBLANK($K89:$L89)=1,COUNTBLANK($M89:$N89)=1,COUNTBLANK($O89:$P89)=1,COUNTBLANK($Q89:$R89)=1,COUNTBLANK($S89:$T89)=1,COUNTBLANK($U89:$V89)=1,COUNTBLANK($W89:$AA89)=4),IF(Data!$B89&lt;&gt;"",Scoring!$S$7)+IF(Data!$C89&lt;&gt;"",Scoring!$S$8)+IF(Data!$D89&lt;&gt;"",Scoring!$S$9)+IF(Data!$E89&lt;&gt;"",Scoring!$S$10)+IF(Data!$F89&lt;&gt;"",Scoring!$S$11)+IF(Data!$G89&lt;&gt;"",Scoring!$S$12)+IF(Data!$H89&lt;&gt;"",Scoring!$S$13)+IF(Data!$I89&lt;&gt;"",Scoring!$S$14)+IF(Data!$J89&lt;&gt;"",Scoring!$S$15)+IF(Data!$K89&lt;&gt;"",Scoring!$S$16)+IF(Data!$L89&lt;&gt;"",Scoring!$S$17)+IF(Data!$M89&lt;&gt;"",Scoring!$S$18)+IF(Data!$N89&lt;&gt;"",Scoring!$S$19)+IF(Data!$O89&lt;&gt;"",Scoring!$S$20)+IF(Data!$P89&lt;&gt;"",Scoring!$S$21)+IF(Data!$Q89&lt;&gt;"",Scoring!$S$22)+IF(Data!$R89&lt;&gt;"",Scoring!$S$23)+IF(Data!$S89&lt;&gt;"",Scoring!$S$24)+IF(Data!T89&lt;&gt;"",Scoring!$S$25)+IF(Data!$U89&lt;&gt;"",Scoring!$S$26)+IF(Data!$V89&lt;&gt;"",Scoring!$S$27)+IF(Data!$W89&lt;&gt;"",Scoring!$S$28)+IF(Data!$X89&lt;&gt;"",Scoring!$S$29)+IF(Data!$Y89&lt;&gt;"",Scoring!$S$30)+IF(Data!$Z89&lt;&gt;"",Scoring!$S$31)+IF(Data!$AA89&lt;&gt;"",Scoring!$S$32),"")</f>
        <v/>
      </c>
      <c r="BG89" s="107" t="str">
        <f>IF(BF89&lt;&gt;"",LOOKUP(BF89,Likelihoods!$A$7:$A$107,Likelihoods!Q$7:Q$107),"")</f>
        <v/>
      </c>
      <c r="BH89" s="108" t="str">
        <f>IF(AND(COUNTBLANK($B89:$E89)=3,COUNTBLANK($F89:$H89)=2,COUNTBLANK($I89:$J89)=1,COUNTBLANK($K89:$L89)=1,COUNTBLANK($M89:$N89)=1,COUNTBLANK($O89:$P89)=1,COUNTBLANK($Q89:$R89)=1,COUNTBLANK($S89:$T89)=1,COUNTBLANK($U89:$V89)=1,COUNTBLANK($W89:$AA89)=4),IF(Data!$B89&lt;&gt;"",Scoring!$T$7)+IF(Data!$C89&lt;&gt;"",Scoring!$T$8)+IF(Data!$D89&lt;&gt;"",Scoring!$T$9)+IF(Data!$E89&lt;&gt;"",Scoring!$T$10)+IF(Data!$F89&lt;&gt;"",Scoring!$T$11)+IF(Data!$G89&lt;&gt;"",Scoring!$T$12)+IF(Data!$H89&lt;&gt;"",Scoring!$T$13)+IF(Data!$I89&lt;&gt;"",Scoring!$T$14)+IF(Data!$J89&lt;&gt;"",Scoring!$T$15)+IF(Data!$K89&lt;&gt;"",Scoring!$T$16)+IF(Data!$L89&lt;&gt;"",Scoring!$T$17)+IF(Data!$M89&lt;&gt;"",Scoring!$T$18)+IF(Data!$N89&lt;&gt;"",Scoring!$T$19)+IF(Data!$O89&lt;&gt;"",Scoring!$T$20)+IF(Data!$P89&lt;&gt;"",Scoring!$T$21)+IF(Data!$Q89&lt;&gt;"",Scoring!$T$22)+IF(Data!$R89&lt;&gt;"",Scoring!$T$23)+IF(Data!$S89&lt;&gt;"",Scoring!$T$24)+IF(Data!T89&lt;&gt;"",Scoring!$T$25)+IF(Data!$U89&lt;&gt;"",Scoring!$T$26)+IF(Data!$V89&lt;&gt;"",Scoring!$T$27)+IF(Data!$W89&lt;&gt;"",Scoring!$T$28)+IF(Data!$X89&lt;&gt;"",Scoring!$T$29)+IF(Data!$Y89&lt;&gt;"",Scoring!$T$30)+IF(Data!$Z89&lt;&gt;"",Scoring!$T$31)+IF(Data!$AA89&lt;&gt;"",Scoring!$T$32),"")</f>
        <v/>
      </c>
      <c r="BI89" s="105" t="str">
        <f>IF(BH89&lt;&gt;"",LOOKUP(BH89,Likelihoods!$A$7:$A$107,Likelihoods!R$7:R$107),"")</f>
        <v/>
      </c>
      <c r="BJ89" s="108" t="str">
        <f>IF(AND(COUNTBLANK($B89:$E89)=3,COUNTBLANK($F89:$H89)=2,COUNTBLANK($I89:$J89)=1,COUNTBLANK($K89:$L89)=1,COUNTBLANK($M89:$N89)=1,COUNTBLANK($O89:$P89)=1,COUNTBLANK($Q89:$R89)=1,COUNTBLANK($S89:$T89)=1,COUNTBLANK($U89:$V89)=1,COUNTBLANK($W89:$AA89)=4),IF(Data!$B89&lt;&gt;"",Scoring!$U$7)+IF(Data!$C89&lt;&gt;"",Scoring!$U$8)+IF(Data!$D89&lt;&gt;"",Scoring!$U$9)+IF(Data!$E89&lt;&gt;"",Scoring!$U$10)+IF(Data!$F89&lt;&gt;"",Scoring!$U$11)+IF(Data!$G89&lt;&gt;"",Scoring!$U$12)+IF(Data!$H89&lt;&gt;"",Scoring!$U$13)+IF(Data!$I89&lt;&gt;"",Scoring!$U$14)+IF(Data!$J89&lt;&gt;"",Scoring!$U$15)+IF(Data!$K89&lt;&gt;"",Scoring!$U$16)+IF(Data!$L89&lt;&gt;"",Scoring!$U$17)+IF(Data!$M89&lt;&gt;"",Scoring!$U$18)+IF(Data!$N89&lt;&gt;"",Scoring!$U$19)+IF(Data!$O89&lt;&gt;"",Scoring!$U$20)+IF(Data!$P89&lt;&gt;"",Scoring!$U$21)+IF(Data!$Q89&lt;&gt;"",Scoring!$U$22)+IF(Data!$R89&lt;&gt;"",Scoring!$U$23)+IF(Data!$S89&lt;&gt;"",Scoring!$U$24)+IF(Data!T89&lt;&gt;"",Scoring!$U$25)+IF(Data!$U89&lt;&gt;"",Scoring!$U$26)+IF(Data!$V89&lt;&gt;"",Scoring!$U$27)+IF(Data!$W89&lt;&gt;"",Scoring!$U$28)+IF(Data!$X89&lt;&gt;"",Scoring!$U$29)+IF(Data!$Y89&lt;&gt;"",Scoring!$U$30)+IF(Data!$Z89&lt;&gt;"",Scoring!$U$31)+IF(Data!$AA89&lt;&gt;"",Scoring!$U$32),"")</f>
        <v/>
      </c>
      <c r="BK89" s="106" t="str">
        <f>IF(BJ89&lt;&gt;"",LOOKUP(BJ89,Likelihoods!$A$7:$A$107,Likelihoods!S$7:S$107),"")</f>
        <v/>
      </c>
      <c r="BL89" s="8"/>
      <c r="BM89" s="8"/>
      <c r="BN89" s="8"/>
      <c r="BO89" s="8"/>
      <c r="BP89" s="8"/>
      <c r="BQ89" s="8"/>
      <c r="BR89" s="8"/>
      <c r="BS89" s="8"/>
      <c r="BT89" s="8"/>
      <c r="BU89" s="8"/>
      <c r="BV89" s="8"/>
      <c r="BW89" s="8"/>
      <c r="BX89" s="8"/>
      <c r="BY89" s="8"/>
    </row>
    <row r="90" spans="1:77" ht="14.25" x14ac:dyDescent="0.2">
      <c r="A90" s="68"/>
      <c r="B90" s="101"/>
      <c r="C90" s="102"/>
      <c r="D90" s="102"/>
      <c r="E90" s="102"/>
      <c r="F90" s="101"/>
      <c r="G90" s="102"/>
      <c r="H90" s="103"/>
      <c r="I90" s="102"/>
      <c r="J90" s="102"/>
      <c r="K90" s="101"/>
      <c r="L90" s="103"/>
      <c r="M90" s="102"/>
      <c r="N90" s="103"/>
      <c r="O90" s="101"/>
      <c r="P90" s="103"/>
      <c r="Q90" s="102"/>
      <c r="R90" s="102"/>
      <c r="S90" s="101"/>
      <c r="T90" s="103"/>
      <c r="U90" s="101"/>
      <c r="V90" s="103"/>
      <c r="W90" s="102"/>
      <c r="X90" s="102"/>
      <c r="Y90" s="102"/>
      <c r="Z90" s="102"/>
      <c r="AA90" s="102"/>
      <c r="AB90" s="104" t="str">
        <f>IF(AND(COUNTBLANK($B90:$E90)=3,COUNTBLANK($F90:$H90)=2,COUNTBLANK($I90:$J90)=1,COUNTBLANK($K90:$L90)=1,COUNTBLANK($M90:$N90)=1,COUNTBLANK($O90:$P90)=1,COUNTBLANK($Q90:$R90)=1,COUNTBLANK($S90:$T90)=1,COUNTBLANK($U90:$V90)=1,COUNTBLANK($W90:$AA90)=4),IF(Data!$B90&lt;&gt;"",Scoring!$D$7)+IF(Data!$C90&lt;&gt;"",Scoring!$D$8)+IF(Data!$D90&lt;&gt;"",Scoring!$D$9)+IF(Data!$E90&lt;&gt;"",Scoring!$D$10)+IF(Data!$F90&lt;&gt;"",Scoring!$D$11)+IF(Data!$G90&lt;&gt;"",Scoring!$D$12)+IF(Data!$H90&lt;&gt;"",Scoring!$D$13)+IF(Data!$I90&lt;&gt;"",Scoring!$D$14)+IF(Data!$J90&lt;&gt;"",Scoring!$D$15)+IF(Data!$K90&lt;&gt;"",Scoring!$D$16)+IF(Data!$L90&lt;&gt;"",Scoring!$D$17)+IF(Data!$M90&lt;&gt;"",Scoring!$D$18)+IF(Data!$N90&lt;&gt;"",Scoring!$D$19)+IF(Data!$O90&lt;&gt;"",Scoring!$D$20)+IF(Data!$P90&lt;&gt;"",Scoring!$D$21)+IF(Data!$Q90&lt;&gt;"",Scoring!$D$22)+IF(Data!$R90&lt;&gt;"",Scoring!$D$23)+IF(Data!$S90&lt;&gt;"",Scoring!$D$24)+IF(Data!T90&lt;&gt;"",Scoring!$D$25)+IF(Data!$U90&lt;&gt;"",Scoring!$D$26)+IF(Data!$V90&lt;&gt;"",Scoring!$D$27)+IF(Data!$W90&lt;&gt;"",Scoring!$D$28)+IF(Data!$X90&lt;&gt;"",Scoring!$D$29)+IF(Data!$Y90&lt;&gt;"",Scoring!$D$30)+IF(Data!$Z90&lt;&gt;"",Scoring!$D$31)+IF(Data!$AA90&lt;&gt;"",Scoring!$D$32),"")</f>
        <v/>
      </c>
      <c r="AC90" s="105" t="str">
        <f>IF(AB90&lt;&gt;"",LOOKUP(AB90,Likelihoods!$A$7:$A$107,Likelihoods!B$7:B$107),"")</f>
        <v/>
      </c>
      <c r="AD90" s="264" t="str">
        <f>IF(AND(COUNTBLANK($B90:$E90)=3,COUNTBLANK($F90:$H90)=2,COUNTBLANK($I90:$J90)=1,COUNTBLANK($K90:$L90)=1,COUNTBLANK($M90:$N90)=1,COUNTBLANK($O90:$P90)=1,COUNTBLANK($Q90:$R90)=1,COUNTBLANK($S90:$T90)=1,COUNTBLANK($U90:$V90)=1,COUNTBLANK($W90:$AA90)=4),IF(Data!$B90&lt;&gt;"",Scoring!$E$7)+IF(Data!$C90&lt;&gt;"",Scoring!$E$8)+IF(Data!$D90&lt;&gt;"",Scoring!$E$9)+IF(Data!$E90&lt;&gt;"",Scoring!$E$10)+IF(Data!$F90&lt;&gt;"",Scoring!$E$11)+IF(Data!$G90&lt;&gt;"",Scoring!$E$12)+IF(Data!$H90&lt;&gt;"",Scoring!$E$13)+IF(Data!$I90&lt;&gt;"",Scoring!$E$14)+IF(Data!$J90&lt;&gt;"",Scoring!$E$15)+IF(Data!$K90&lt;&gt;"",Scoring!$E$16)+IF(Data!$L90&lt;&gt;"",Scoring!$E$17)+IF(Data!$M90&lt;&gt;"",Scoring!$E$18)+IF(Data!$N90&lt;&gt;"",Scoring!$E$19)+IF(Data!$O90&lt;&gt;"",Scoring!$E$20)+IF(Data!$P90&lt;&gt;"",Scoring!$E$21)+IF(Data!$Q90&lt;&gt;"",Scoring!$E$22)+IF(Data!$R90&lt;&gt;"",Scoring!$E$23)+IF(Data!$S90&lt;&gt;"",Scoring!$E$24)+IF(Data!V90&lt;&gt;"",Scoring!$E$25)+IF(Data!$U90&lt;&gt;"",Scoring!$E$26)+IF(Data!$V90&lt;&gt;"",Scoring!$E$27)+IF(Data!$W90&lt;&gt;"",Scoring!$E$28)+IF(Data!$X90&lt;&gt;"",Scoring!$E$29)+IF(Data!$Y90&lt;&gt;"",Scoring!$E$30)+IF(Data!$Z90&lt;&gt;"",Scoring!$E$31)+IF(Data!$AA90&lt;&gt;"",Scoring!$E$32),"")</f>
        <v/>
      </c>
      <c r="AE90" s="107" t="str">
        <f>IF(AD90&lt;&gt;"",LOOKUP(AD90,Likelihoods!$A$7:$A$107,Likelihoods!C$7:C$107),"")</f>
        <v/>
      </c>
      <c r="AF90" s="108" t="str">
        <f>IF(AND(COUNTBLANK($B90:$E90)=3,COUNTBLANK($F90:$H90)=2,COUNTBLANK($I90:$J90)=1,COUNTBLANK($K90:$L90)=1,COUNTBLANK($M90:$N90)=1,COUNTBLANK($O90:$P90)=1,COUNTBLANK($Q90:$R90)=1,COUNTBLANK($S90:$T90)=1,COUNTBLANK($U90:$V90)=1,COUNTBLANK($W90:$AA90)=4),IF(Data!$B90&lt;&gt;"",Scoring!$F$7)+IF(Data!$C90&lt;&gt;"",Scoring!$F$8)+IF(Data!$D90&lt;&gt;"",Scoring!$F$9)+IF(Data!$E90&lt;&gt;"",Scoring!$F$10)+IF(Data!$F90&lt;&gt;"",Scoring!$F$11)+IF(Data!$G90&lt;&gt;"",Scoring!$F$12)+IF(Data!$H90&lt;&gt;"",Scoring!$F$13)+IF(Data!$I90&lt;&gt;"",Scoring!$F$14)+IF(Data!$J90&lt;&gt;"",Scoring!$F$15)+IF(Data!$K90&lt;&gt;"",Scoring!$F$16)+IF(Data!$L90&lt;&gt;"",Scoring!$F$17)+IF(Data!$M90&lt;&gt;"",Scoring!$F$18)+IF(Data!$N90&lt;&gt;"",Scoring!$F$19)+IF(Data!$O90&lt;&gt;"",Scoring!$F$20)+IF(Data!$P90&lt;&gt;"",Scoring!$F$21)+IF(Data!$Q90&lt;&gt;"",Scoring!$F$22)+IF(Data!$R90&lt;&gt;"",Scoring!$F$23)+IF(Data!$S90&lt;&gt;"",Scoring!$F$24)+IF(Data!T90&lt;&gt;"",Scoring!$F$25)+IF(Data!$U90&lt;&gt;"",Scoring!$F$26)+IF(Data!$V90&lt;&gt;"",Scoring!$F$27)+IF(Data!$W90&lt;&gt;"",Scoring!$F$28)+IF(Data!$X90&lt;&gt;"",Scoring!$F$29)+IF(Data!$Y90&lt;&gt;"",Scoring!$F$30)+IF(Data!$Z90&lt;&gt;"",Scoring!$F$31)+IF(Data!$AA90&lt;&gt;"",Scoring!$F$32),"")</f>
        <v/>
      </c>
      <c r="AG90" s="105" t="str">
        <f>IF(AF90&lt;&gt;"",LOOKUP(AF90,Likelihoods!$A$7:$A$107,Likelihoods!D$7:D$107),"")</f>
        <v/>
      </c>
      <c r="AH90" s="108" t="str">
        <f>IF(AND(COUNTBLANK($B90:$E90)=3,COUNTBLANK($F90:$H90)=2,COUNTBLANK($I90:$J90)=1,COUNTBLANK($K90:$L90)=1,COUNTBLANK($M90:$N90)=1,COUNTBLANK($O90:$P90)=1,COUNTBLANK($Q90:$R90)=1,COUNTBLANK($S90:$T90)=1,COUNTBLANK($U90:$V90)=1,COUNTBLANK($W90:$AA90)=4),IF(Data!$B90&lt;&gt;"",Scoring!$G$7)+IF(Data!$C90&lt;&gt;"",Scoring!$G$8)+IF(Data!$D90&lt;&gt;"",Scoring!$G$9)+IF(Data!$E90&lt;&gt;"",Scoring!$G$10)+IF(Data!$F90&lt;&gt;"",Scoring!$G$11)+IF(Data!$G90&lt;&gt;"",Scoring!$G$12)+IF(Data!$H90&lt;&gt;"",Scoring!$G$13)+IF(Data!$I90&lt;&gt;"",Scoring!$G$14)+IF(Data!$J90&lt;&gt;"",Scoring!$G$15)+IF(Data!$K90&lt;&gt;"",Scoring!$G$16)+IF(Data!$L90&lt;&gt;"",Scoring!$G$17)+IF(Data!$M90&lt;&gt;"",Scoring!$G$18)+IF(Data!$N90&lt;&gt;"",Scoring!$G$19)+IF(Data!$O90&lt;&gt;"",Scoring!$G$20)+IF(Data!$P90&lt;&gt;"",Scoring!$G$21)+IF(Data!$Q90&lt;&gt;"",Scoring!$G$22)+IF(Data!$R90&lt;&gt;"",Scoring!$G$23)+IF(Data!$S90&lt;&gt;"",Scoring!$G$24)+IF(Data!T90&lt;&gt;"",Scoring!$G$25)+IF(Data!$U90&lt;&gt;"",Scoring!$G$26)+IF(Data!$V90&lt;&gt;"",Scoring!$G$27)+IF(Data!$W90&lt;&gt;"",Scoring!$G$28)+IF(Data!$X90&lt;&gt;"",Scoring!$G$29)+IF(Data!$Y90&lt;&gt;"",Scoring!$G$30)+IF(Data!$Z90&lt;&gt;"",Scoring!$G$31)+IF(Data!$AA90&lt;&gt;"",Scoring!$G$32),"")</f>
        <v/>
      </c>
      <c r="AI90" s="106" t="str">
        <f>IF(AH90&lt;&gt;"",LOOKUP(AH90,Likelihoods!$A$7:$A$107,Likelihoods!E$7:E$107),"")</f>
        <v/>
      </c>
      <c r="AJ90" s="104" t="str">
        <f>IF(AND(COUNTBLANK($B90:$E90)=3,COUNTBLANK($F90:$H90)=2,COUNTBLANK($I90:$J90)=1,COUNTBLANK($K90:$L90)=1,COUNTBLANK($M90:$N90)=1,COUNTBLANK($O90:$P90)=1,COUNTBLANK($Q90:$R90)=1,COUNTBLANK($S90:$T90)=1,COUNTBLANK($U90:$V90)=1,COUNTBLANK($W90:$AA90)=4),IF(Data!$B90&lt;&gt;"",Scoring!$H$7)+IF(Data!$C90&lt;&gt;"",Scoring!$H$8)+IF(Data!$D90&lt;&gt;"",Scoring!$H$9)+IF(Data!$E90&lt;&gt;"",Scoring!$H$10)+IF(Data!$F90&lt;&gt;"",Scoring!$H$11)+IF(Data!$G90&lt;&gt;"",Scoring!$H$12)+IF(Data!$H90&lt;&gt;"",Scoring!$H$13)+IF(Data!$I90&lt;&gt;"",Scoring!$H$14)+IF(Data!$J90&lt;&gt;"",Scoring!$H$15)+IF(Data!$K90&lt;&gt;"",Scoring!$H$16)+IF(Data!$L90&lt;&gt;"",Scoring!$H$17)+IF(Data!$M90&lt;&gt;"",Scoring!$H$18)+IF(Data!$N90&lt;&gt;"",Scoring!$H$19)+IF(Data!$O90&lt;&gt;"",Scoring!$H$20)+IF(Data!$P90&lt;&gt;"",Scoring!$H$21)+IF(Data!$Q90&lt;&gt;"",Scoring!$H$22)+IF(Data!$R90&lt;&gt;"",Scoring!$H$23)+IF(Data!$S90&lt;&gt;"",Scoring!$H$24)+IF(Data!T90&lt;&gt;"",Scoring!$H$25)+IF(Data!$U90&lt;&gt;"",Scoring!$H$26)+IF(Data!$V90&lt;&gt;"",Scoring!$H$27)+IF(Data!$W90&lt;&gt;"",Scoring!$H$28)+IF(Data!$X90&lt;&gt;"",Scoring!$H$29)+IF(Data!$Y90&lt;&gt;"",Scoring!$H$30)+IF(Data!$Z90&lt;&gt;"",Scoring!$H$31)+IF(Data!$AA90&lt;&gt;"",Scoring!$H$32),"")</f>
        <v/>
      </c>
      <c r="AK90" s="105" t="str">
        <f>IF(AJ90&lt;&gt;"",LOOKUP(AJ90,Likelihoods!$A$7:$A$107,Likelihoods!F$7:F$107),"")</f>
        <v/>
      </c>
      <c r="AL90" s="102" t="str">
        <f>IF(AND(COUNTBLANK($B90:$E90)=3,COUNTBLANK($F90:$H90)=2,COUNTBLANK($I90:$J90)=1,COUNTBLANK($K90:$L90)=1,COUNTBLANK($M90:$N90)=1,COUNTBLANK($O90:$P90)=1,COUNTBLANK($Q90:$R90)=1,COUNTBLANK($S90:$T90)=1,COUNTBLANK($U90:$V90)=1,COUNTBLANK($W90:$AA90)=4),IF(Data!$B90&lt;&gt;"",Scoring!$I$7)+IF(Data!$C90&lt;&gt;"",Scoring!$I$8)+IF(Data!$D90&lt;&gt;"",Scoring!$I$9)+IF(Data!$E90&lt;&gt;"",Scoring!$I$10)+IF(Data!$F90&lt;&gt;"",Scoring!$I$11)+IF(Data!$G90&lt;&gt;"",Scoring!$I$12)+IF(Data!$H90&lt;&gt;"",Scoring!$I$13)+IF(Data!$I90&lt;&gt;"",Scoring!$I$14)+IF(Data!$J90&lt;&gt;"",Scoring!$I$15)+IF(Data!$K90&lt;&gt;"",Scoring!$I$16)+IF(Data!$L90&lt;&gt;"",Scoring!$I$17)+IF(Data!$M90&lt;&gt;"",Scoring!$I$18)+IF(Data!$N90&lt;&gt;"",Scoring!$I$19)+IF(Data!$O90&lt;&gt;"",Scoring!$I$20)+IF(Data!$P90&lt;&gt;"",Scoring!$I$21)+IF(Data!$Q90&lt;&gt;"",Scoring!$I$22)+IF(Data!$R90&lt;&gt;"",Scoring!$I$23)+IF(Data!$S90&lt;&gt;"",Scoring!$I$24)+IF(Data!T90&lt;&gt;"",Scoring!$I$25)+IF(Data!$U90&lt;&gt;"",Scoring!$I$26)+IF(Data!$V90&lt;&gt;"",Scoring!$I$27)+IF(Data!$W90&lt;&gt;"",Scoring!$I$28)+IF(Data!$X90&lt;&gt;"",Scoring!$I$29)+IF(Data!$Y90&lt;&gt;"",Scoring!$I$30)+IF(Data!$Z90&lt;&gt;"",Scoring!$I$31)+IF(Data!$AA90&lt;&gt;"",Scoring!$I$32),"")</f>
        <v/>
      </c>
      <c r="AM90" s="107" t="str">
        <f>IF(AL90&lt;&gt;"",LOOKUP(AL90,Likelihoods!$A$7:$A$107,Likelihoods!G$7:G$107),"")</f>
        <v/>
      </c>
      <c r="AN90" s="281" t="str">
        <f>IF(AND(COUNTBLANK($B90:$E90)=3,COUNTBLANK($F90:$H90)=2,COUNTBLANK($I90:$J90)=1,COUNTBLANK($K90:$L90)=1,COUNTBLANK($M90:$N90)=1,COUNTBLANK($O90:$P90)=1,COUNTBLANK($Q90:$R90)=1,COUNTBLANK($S90:$T90)=1,COUNTBLANK($U90:$V90)=1,COUNTBLANK($W90:$AA90)=4),IF(Data!$B90&lt;&gt;"",Scoring!$J$7)+IF(Data!$C90&lt;&gt;"",Scoring!$J$8)+IF(Data!$D90&lt;&gt;"",Scoring!$J$9)+IF(Data!$E90&lt;&gt;"",Scoring!$J$10)+IF(Data!$F90&lt;&gt;"",Scoring!$J$11)+IF(Data!$G90&lt;&gt;"",Scoring!$J$12)+IF(Data!$H90&lt;&gt;"",Scoring!$J$13)+IF(Data!$I90&lt;&gt;"",Scoring!$J$14)+IF(Data!$J90&lt;&gt;"",Scoring!$J$15)+IF(Data!$K90&lt;&gt;"",Scoring!$J$16)+IF(Data!$L90&lt;&gt;"",Scoring!$J$17)+IF(Data!$M90&lt;&gt;"",Scoring!$J$18)+IF(Data!$N90&lt;&gt;"",Scoring!$J$19)+IF(Data!$O90&lt;&gt;"",Scoring!$J$20)+IF(Data!$P90&lt;&gt;"",Scoring!$J$21)+IF(Data!$Q90&lt;&gt;"",Scoring!$J$22)+IF(Data!$R90&lt;&gt;"",Scoring!$J$23)+IF(Data!$S90&lt;&gt;"",Scoring!$J$24)+IF(Data!AF90&lt;&gt;"",Scoring!$J$25)+IF(Data!$U90&lt;&gt;"",Scoring!$J$26)+IF(Data!$V90&lt;&gt;"",Scoring!$J$27)+IF(Data!$W90&lt;&gt;"",Scoring!$J$28)+IF(Data!$X90&lt;&gt;"",Scoring!$J$29)+IF(Data!$Y90&lt;&gt;"",Scoring!$J$30)+IF(Data!$Z90&lt;&gt;"",Scoring!$J$31)+IF(Data!$AA90&lt;&gt;"",Scoring!$J$32),"")</f>
        <v/>
      </c>
      <c r="AO90" s="276" t="str">
        <f>IF(AN90&lt;&gt;"",LOOKUP(AN90,Likelihoods!$A$7:$A$107,Likelihoods!H$7:H$107),"")</f>
        <v/>
      </c>
      <c r="AP90" s="264" t="str">
        <f>IF(AND(COUNTBLANK($B90:$E90)=3,COUNTBLANK($F90:$H90)=2,COUNTBLANK($I90:$J90)=1,COUNTBLANK($K90:$L90)=1,COUNTBLANK($M90:$N90)=1,COUNTBLANK($O90:$P90)=1,COUNTBLANK($Q90:$R90)=1,COUNTBLANK($S90:$T90)=1,COUNTBLANK($U90:$V90)=1,COUNTBLANK($W90:$AA90)=4),IF(Data!$B90&lt;&gt;"",Scoring!$K$7)+IF(Data!$C90&lt;&gt;"",Scoring!$K$8)+IF(Data!$D90&lt;&gt;"",Scoring!$K$9)+IF(Data!$E90&lt;&gt;"",Scoring!$K$10)+IF(Data!$F90&lt;&gt;"",Scoring!$K$11)+IF(Data!$G90&lt;&gt;"",Scoring!$K$12)+IF(Data!$H90&lt;&gt;"",Scoring!$K$13)+IF(Data!$I90&lt;&gt;"",Scoring!$K$14)+IF(Data!$J90&lt;&gt;"",Scoring!$K$15)+IF(Data!$K90&lt;&gt;"",Scoring!$K$16)+IF(Data!$L90&lt;&gt;"",Scoring!$K$17)+IF(Data!$M90&lt;&gt;"",Scoring!$K$18)+IF(Data!$N90&lt;&gt;"",Scoring!$K$19)+IF(Data!$O90&lt;&gt;"",Scoring!$K$20)+IF(Data!$P90&lt;&gt;"",Scoring!$K$21)+IF(Data!$Q90&lt;&gt;"",Scoring!$K$22)+IF(Data!$R90&lt;&gt;"",Scoring!$K$23)+IF(Data!$S90&lt;&gt;"",Scoring!$K$24)+IF(Data!AH90&lt;&gt;"",Scoring!$K$25)+IF(Data!$U90&lt;&gt;"",Scoring!$K$26)+IF(Data!$V90&lt;&gt;"",Scoring!$K$27)+IF(Data!$W90&lt;&gt;"",Scoring!$K$28)+IF(Data!$X90&lt;&gt;"",Scoring!$K$29)+IF(Data!$Y90&lt;&gt;"",Scoring!$K$30)+IF(Data!$Z90&lt;&gt;"",Scoring!$K$31)+IF(Data!$AA90&lt;&gt;"",Scoring!$K$32),"")</f>
        <v/>
      </c>
      <c r="AQ90" s="107" t="str">
        <f>IF(AP90&lt;&gt;"",LOOKUP(AP90,Likelihoods!$A$7:$A$107,Likelihoods!I$7:I$107),"")</f>
        <v/>
      </c>
      <c r="AR90" s="281" t="str">
        <f>IF(AND(COUNTBLANK($B90:$E90)=3,COUNTBLANK($F90:$H90)=2,COUNTBLANK($I90:$J90)=1,COUNTBLANK($K90:$L90)=1,COUNTBLANK($M90:$N90)=1,COUNTBLANK($O90:$P90)=1,COUNTBLANK($Q90:$R90)=1,COUNTBLANK($S90:$T90)=1,COUNTBLANK($U90:$V90)=1,COUNTBLANK($W90:$AA90)=4),IF(Data!$B90&lt;&gt;"",Scoring!$L$7)+IF(Data!$C90&lt;&gt;"",Scoring!$L$8)+IF(Data!$D90&lt;&gt;"",Scoring!$L$9)+IF(Data!$E90&lt;&gt;"",Scoring!$L$10)+IF(Data!$F90&lt;&gt;"",Scoring!$L$11)+IF(Data!$G90&lt;&gt;"",Scoring!$L$12)+IF(Data!$H90&lt;&gt;"",Scoring!$L$13)+IF(Data!$I90&lt;&gt;"",Scoring!$L$14)+IF(Data!$J90&lt;&gt;"",Scoring!$L$15)+IF(Data!$K90&lt;&gt;"",Scoring!$L$16)+IF(Data!$L90&lt;&gt;"",Scoring!$L$17)+IF(Data!$M90&lt;&gt;"",Scoring!$L$18)+IF(Data!$N90&lt;&gt;"",Scoring!$L$19)+IF(Data!$O90&lt;&gt;"",Scoring!$L$20)+IF(Data!$P90&lt;&gt;"",Scoring!$L$21)+IF(Data!$Q90&lt;&gt;"",Scoring!$L$22)+IF(Data!$R90&lt;&gt;"",Scoring!$L$23)+IF(Data!$S90&lt;&gt;"",Scoring!$L$24)+IF(Data!AJ90&lt;&gt;"",Scoring!$L$25)+IF(Data!$U90&lt;&gt;"",Scoring!$L$26)+IF(Data!$V90&lt;&gt;"",Scoring!$L$27)+IF(Data!$W90&lt;&gt;"",Scoring!$L$28)+IF(Data!$X90&lt;&gt;"",Scoring!$L$29)+IF(Data!$Y90&lt;&gt;"",Scoring!$L$30)+IF(Data!$Z90&lt;&gt;"",Scoring!$L$31)+IF(Data!$AA90&lt;&gt;"",Scoring!$L$32),"")</f>
        <v/>
      </c>
      <c r="AS90" s="105" t="str">
        <f>IF(AR90&lt;&gt;"",LOOKUP(AR90,Likelihoods!$A$7:$A$107,Likelihoods!J$7:J$107),"")</f>
        <v/>
      </c>
      <c r="AT90" s="108" t="str">
        <f>IF(AND(COUNTBLANK($B90:$E90)=3,COUNTBLANK($F90:$H90)=2,COUNTBLANK($I90:$J90)=1,COUNTBLANK($K90:$L90)=1,COUNTBLANK($M90:$N90)=1,COUNTBLANK($O90:$P90)=1,COUNTBLANK($Q90:$R90)=1,COUNTBLANK($S90:$T90)=1,COUNTBLANK($U90:$V90)=1,COUNTBLANK($W90:$AA90)=4),IF(Data!$B90&lt;&gt;"",Scoring!$M$7)+IF(Data!$C90&lt;&gt;"",Scoring!$M$8)+IF(Data!$D90&lt;&gt;"",Scoring!$M$9)+IF(Data!$E90&lt;&gt;"",Scoring!$M$10)+IF(Data!$F90&lt;&gt;"",Scoring!$M$11)+IF(Data!$G90&lt;&gt;"",Scoring!$M$12)+IF(Data!$H90&lt;&gt;"",Scoring!$M$13)+IF(Data!$I90&lt;&gt;"",Scoring!$M$14)+IF(Data!$J90&lt;&gt;"",Scoring!$M$15)+IF(Data!$K90&lt;&gt;"",Scoring!$M$16)+IF(Data!$L90&lt;&gt;"",Scoring!$M$17)+IF(Data!$M90&lt;&gt;"",Scoring!$M$18)+IF(Data!$N90&lt;&gt;"",Scoring!$M$19)+IF(Data!$O90&lt;&gt;"",Scoring!$M$20)+IF(Data!$P90&lt;&gt;"",Scoring!$M$21)+IF(Data!$Q90&lt;&gt;"",Scoring!$M$22)+IF(Data!$R90&lt;&gt;"",Scoring!$M$23)+IF(Data!$S90&lt;&gt;"",Scoring!$M$24)+IF(Data!T90&lt;&gt;"",Scoring!$M$25)+IF(Data!$U90&lt;&gt;"",Scoring!$M$26)+IF(Data!$V90&lt;&gt;"",Scoring!$M$27)+IF(Data!$W90&lt;&gt;"",Scoring!$M$28)+IF(Data!$X90&lt;&gt;"",Scoring!$M$29)+IF(Data!$Y90&lt;&gt;"",Scoring!$M$30)+IF(Data!$Z90&lt;&gt;"",Scoring!$M$31)+IF(Data!$AA90&lt;&gt;"",Scoring!$M$32),"")</f>
        <v/>
      </c>
      <c r="AU90" s="105" t="str">
        <f>IF(AT90&lt;&gt;"",LOOKUP(AT90,Likelihoods!$A$7:$A$107,Likelihoods!K$7:K$107),"")</f>
        <v/>
      </c>
      <c r="AV90" s="108" t="str">
        <f>IF(AND(COUNTBLANK($B90:$E90)=3,COUNTBLANK($F90:$H90)=2,COUNTBLANK($I90:$J90)=1,COUNTBLANK($K90:$L90)=1,COUNTBLANK($M90:$N90)=1,COUNTBLANK($O90:$P90)=1,COUNTBLANK($Q90:$R90)=1,COUNTBLANK($S90:$T90)=1,COUNTBLANK($U90:$V90)=1,COUNTBLANK($W90:$AA90)=4),IF(Data!$B90&lt;&gt;"",Scoring!$N$7)+IF(Data!$C90&lt;&gt;"",Scoring!$N$8)+IF(Data!$D90&lt;&gt;"",Scoring!$N$9)+IF(Data!$E90&lt;&gt;"",Scoring!$N$10)+IF(Data!$F90&lt;&gt;"",Scoring!$N$11)+IF(Data!$G90&lt;&gt;"",Scoring!$N$12)+IF(Data!$H90&lt;&gt;"",Scoring!$N$13)+IF(Data!$I90&lt;&gt;"",Scoring!$N$14)+IF(Data!$J90&lt;&gt;"",Scoring!$N$15)+IF(Data!$K90&lt;&gt;"",Scoring!$N$16)+IF(Data!$L90&lt;&gt;"",Scoring!$N$17)+IF(Data!$M90&lt;&gt;"",Scoring!$N$18)+IF(Data!$N90&lt;&gt;"",Scoring!$N$19)+IF(Data!$O90&lt;&gt;"",Scoring!$N$20)+IF(Data!$P90&lt;&gt;"",Scoring!$N$21)+IF(Data!$Q90&lt;&gt;"",Scoring!$N$22)+IF(Data!$R90&lt;&gt;"",Scoring!$N$23)+IF(Data!$S90&lt;&gt;"",Scoring!$N$24)+IF(Data!T90&lt;&gt;"",Scoring!$N$25)+IF(Data!$U90&lt;&gt;"",Scoring!$N$26)+IF(Data!$V90&lt;&gt;"",Scoring!$N$27)+IF(Data!$W90&lt;&gt;"",Scoring!$N$28)+IF(Data!$X90&lt;&gt;"",Scoring!$N$29)+IF(Data!$Y90&lt;&gt;"",Scoring!$N$30)+IF(Data!$Z90&lt;&gt;"",Scoring!$N$31)+IF(Data!$AA90&lt;&gt;"",Scoring!$N$32),"")</f>
        <v/>
      </c>
      <c r="AW90" s="106" t="str">
        <f>IF(AV90&lt;&gt;"",LOOKUP(AV90,Likelihoods!$A$7:$A$107,Likelihoods!L$7:L$107),"")</f>
        <v/>
      </c>
      <c r="AX90" s="104" t="str">
        <f>IF(AND(COUNTBLANK($B90:$E90)=3,COUNTBLANK($F90:$H90)=2,COUNTBLANK($I90:$J90)=1,COUNTBLANK($K90:$L90)=1,COUNTBLANK($M90:$N90)=1,COUNTBLANK($O90:$P90)=1,COUNTBLANK($Q90:$R90)=1,COUNTBLANK($S90:$T90)=1,COUNTBLANK($U90:$V90)=1,COUNTBLANK($W90:$AA90)=4),IF(Data!$B90&lt;&gt;"",Scoring!$O$7)+IF(Data!$C90&lt;&gt;"",Scoring!$O$8)+IF(Data!$D90&lt;&gt;"",Scoring!$O$9)+IF(Data!$E90&lt;&gt;"",Scoring!$O$10)+IF(Data!$F90&lt;&gt;"",Scoring!$O$11)+IF(Data!$G90&lt;&gt;"",Scoring!$O$12)+IF(Data!$H90&lt;&gt;"",Scoring!$O$13)+IF(Data!$I90&lt;&gt;"",Scoring!$O$14)+IF(Data!$J90&lt;&gt;"",Scoring!$O$15)+IF(Data!$K90&lt;&gt;"",Scoring!$O$16)+IF(Data!$L90&lt;&gt;"",Scoring!$O$17)+IF(Data!$M90&lt;&gt;"",Scoring!$O$18)+IF(Data!$N90&lt;&gt;"",Scoring!$O$19)+IF(Data!$O90&lt;&gt;"",Scoring!$O$20)+IF(Data!$P90&lt;&gt;"",Scoring!$O$21)+IF(Data!$Q90&lt;&gt;"",Scoring!$O$22)+IF(Data!$R90&lt;&gt;"",Scoring!$O$23)+IF(Data!$S90&lt;&gt;"",Scoring!$O$24)+IF(Data!T90&lt;&gt;"",Scoring!$O$25)+IF(Data!$U90&lt;&gt;"",Scoring!$O$26)+IF(Data!$V90&lt;&gt;"",Scoring!$O$27)+IF(Data!$W90&lt;&gt;"",Scoring!$O$28)+IF(Data!$X90&lt;&gt;"",Scoring!$O$29)+IF(Data!$Y90&lt;&gt;"",Scoring!$O$30)+IF(Data!$Z90&lt;&gt;"",Scoring!$O$31)+IF(Data!$AA90&lt;&gt;"",Scoring!$O$32),"")</f>
        <v/>
      </c>
      <c r="AY90" s="107" t="str">
        <f>IF(AX90&lt;&gt;"",LOOKUP(AX90,Likelihoods!$A$7:$A$107,Likelihoods!M$7:M$107),"")</f>
        <v/>
      </c>
      <c r="AZ90" s="108" t="str">
        <f>IF(AND(COUNTBLANK($B90:$E90)=3,COUNTBLANK($F90:$H90)=2,COUNTBLANK($I90:$J90)=1,COUNTBLANK($K90:$L90)=1,COUNTBLANK($M90:$N90)=1,COUNTBLANK($O90:$P90)=1,COUNTBLANK($Q90:$R90)=1,COUNTBLANK($S90:$T90)=1,COUNTBLANK($U90:$V90)=1,COUNTBLANK($W90:$AA90)=4),IF(Data!$B90&lt;&gt;"",Scoring!$P$7)+IF(Data!$C90&lt;&gt;"",Scoring!$P$8)+IF(Data!$D90&lt;&gt;"",Scoring!$P$9)+IF(Data!$E90&lt;&gt;"",Scoring!$P$10)+IF(Data!$F90&lt;&gt;"",Scoring!$P$11)+IF(Data!$G90&lt;&gt;"",Scoring!$P$12)+IF(Data!$H90&lt;&gt;"",Scoring!$P$13)+IF(Data!$I90&lt;&gt;"",Scoring!$P$14)+IF(Data!$J90&lt;&gt;"",Scoring!$P$15)+IF(Data!$K90&lt;&gt;"",Scoring!$P$16)+IF(Data!$L90&lt;&gt;"",Scoring!$P$17)+IF(Data!$M90&lt;&gt;"",Scoring!$P$18)+IF(Data!$N90&lt;&gt;"",Scoring!$P$19)+IF(Data!$O90&lt;&gt;"",Scoring!$P$20)+IF(Data!$P90&lt;&gt;"",Scoring!$P$21)+IF(Data!$Q90&lt;&gt;"",Scoring!$P$22)+IF(Data!$R90&lt;&gt;"",Scoring!$P$23)+IF(Data!$S90&lt;&gt;"",Scoring!$P$24)+IF(Data!T90&lt;&gt;"",Scoring!$P$25)+IF(Data!$U90&lt;&gt;"",Scoring!$P$26)+IF(Data!$V90&lt;&gt;"",Scoring!$P$27)+IF(Data!$W90&lt;&gt;"",Scoring!$P$28)+IF(Data!$X90&lt;&gt;"",Scoring!$P$29)+IF(Data!$Y90&lt;&gt;"",Scoring!$P$30)+IF(Data!$Z90&lt;&gt;"",Scoring!$P$31)+IF(Data!$AA90&lt;&gt;"",Scoring!$P$32),"")</f>
        <v/>
      </c>
      <c r="BA90" s="105" t="str">
        <f>IF(AZ90&lt;&gt;"",LOOKUP(AZ90,Likelihoods!$A$7:$A$107,Likelihoods!N$7:N$107),"")</f>
        <v/>
      </c>
      <c r="BB90" s="102" t="str">
        <f>IF(AND(COUNTBLANK($B90:$E90)=3,COUNTBLANK($F90:$H90)=2,COUNTBLANK($I90:$J90)=1,COUNTBLANK($K90:$L90)=1,COUNTBLANK($M90:$N90)=1,COUNTBLANK($O90:$P90)=1,COUNTBLANK($Q90:$R90)=1,COUNTBLANK($S90:$T90)=1,COUNTBLANK($U90:$V90)=1,COUNTBLANK($W90:$AA90)=4),IF(Data!$B90&lt;&gt;"",Scoring!$Q$7)+IF(Data!$C90&lt;&gt;"",Scoring!$Q$8)+IF(Data!$D90&lt;&gt;"",Scoring!$Q$9)+IF(Data!$E90&lt;&gt;"",Scoring!$Q$10)+IF(Data!$F90&lt;&gt;"",Scoring!$Q$11)+IF(Data!$G90&lt;&gt;"",Scoring!$Q$12)+IF(Data!$H90&lt;&gt;"",Scoring!$Q$13)+IF(Data!$I90&lt;&gt;"",Scoring!$Q$14)+IF(Data!$J90&lt;&gt;"",Scoring!$Q$15)+IF(Data!$K90&lt;&gt;"",Scoring!$Q$16)+IF(Data!$L90&lt;&gt;"",Scoring!$Q$17)+IF(Data!$M90&lt;&gt;"",Scoring!$Q$18)+IF(Data!$N90&lt;&gt;"",Scoring!$Q$19)+IF(Data!$O90&lt;&gt;"",Scoring!$Q$20)+IF(Data!$P90&lt;&gt;"",Scoring!$Q$21)+IF(Data!$Q90&lt;&gt;"",Scoring!$Q$22)+IF(Data!$R90&lt;&gt;"",Scoring!$Q$23)+IF(Data!$S90&lt;&gt;"",Scoring!$Q$24)+IF(Data!T90&lt;&gt;"",Scoring!$Q$25)+IF(Data!$U90&lt;&gt;"",Scoring!$Q$26)+IF(Data!$V90&lt;&gt;"",Scoring!$Q$27)+IF(Data!$W90&lt;&gt;"",Scoring!$Q$28)+IF(Data!$X90&lt;&gt;"",Scoring!$Q$29)+IF(Data!$Y90&lt;&gt;"",Scoring!$Q$30)+IF(Data!$Z90&lt;&gt;"",Scoring!$Q$31)+IF(Data!$AA90&lt;&gt;"",Scoring!$Q$32),"")</f>
        <v/>
      </c>
      <c r="BC90" s="107" t="str">
        <f>IF(BB90&lt;&gt;"",LOOKUP(BB90,Likelihoods!$A$7:$A$107,Likelihoods!O$7:O$107),"")</f>
        <v/>
      </c>
      <c r="BD90" s="104" t="str">
        <f>IF(AND(COUNTBLANK($B90:$E90)=3,COUNTBLANK($F90:$H90)=2,COUNTBLANK($I90:$J90)=1,COUNTBLANK($K90:$L90)=1,COUNTBLANK($M90:$N90)=1,COUNTBLANK($O90:$P90)=1,COUNTBLANK($Q90:$R90)=1,COUNTBLANK($S90:$T90)=1,COUNTBLANK($U90:$V90)=1,COUNTBLANK($W90:$AA90)=4),IF(Data!$B90&lt;&gt;"",Scoring!$R$7)+IF(Data!$C90&lt;&gt;"",Scoring!$R$8)+IF(Data!$D90&lt;&gt;"",Scoring!$R$9)+IF(Data!$E90&lt;&gt;"",Scoring!$R$10)+IF(Data!$F90&lt;&gt;"",Scoring!$R$11)+IF(Data!$G90&lt;&gt;"",Scoring!$R$12)+IF(Data!$H90&lt;&gt;"",Scoring!$R$13)+IF(Data!$I90&lt;&gt;"",Scoring!$R$14)+IF(Data!$J90&lt;&gt;"",Scoring!$R$15)+IF(Data!$K90&lt;&gt;"",Scoring!$R$16)+IF(Data!$L90&lt;&gt;"",Scoring!$R$17)+IF(Data!$M90&lt;&gt;"",Scoring!$R$18)+IF(Data!$N90&lt;&gt;"",Scoring!$R$19)+IF(Data!$O90&lt;&gt;"",Scoring!$R$20)+IF(Data!$P90&lt;&gt;"",Scoring!$R$21)+IF(Data!$Q90&lt;&gt;"",Scoring!$R$22)+IF(Data!$R90&lt;&gt;"",Scoring!$R$23)+IF(Data!$S90&lt;&gt;"",Scoring!$R$24)+IF(Data!T90&lt;&gt;"",Scoring!$R$25)+IF(Data!$U90&lt;&gt;"",Scoring!$R$26)+IF(Data!$V90&lt;&gt;"",Scoring!$R$27)+IF(Data!$W90&lt;&gt;"",Scoring!$R$28)+IF(Data!$X90&lt;&gt;"",Scoring!$R$29)+IF(Data!$Y90&lt;&gt;"",Scoring!$R$30)+IF(Data!$Z90&lt;&gt;"",Scoring!$R$31)+IF(Data!$AA90&lt;&gt;"",Scoring!$R$32),"")</f>
        <v/>
      </c>
      <c r="BE90" s="105" t="str">
        <f>IF(BD90&lt;&gt;"",LOOKUP(BD90,Likelihoods!$A$7:$A$107,Likelihoods!P$7:P$107),"")</f>
        <v/>
      </c>
      <c r="BF90" s="102" t="str">
        <f>IF(AND(COUNTBLANK($B90:$E90)=3,COUNTBLANK($F90:$H90)=2,COUNTBLANK($I90:$J90)=1,COUNTBLANK($K90:$L90)=1,COUNTBLANK($M90:$N90)=1,COUNTBLANK($O90:$P90)=1,COUNTBLANK($Q90:$R90)=1,COUNTBLANK($S90:$T90)=1,COUNTBLANK($U90:$V90)=1,COUNTBLANK($W90:$AA90)=4),IF(Data!$B90&lt;&gt;"",Scoring!$S$7)+IF(Data!$C90&lt;&gt;"",Scoring!$S$8)+IF(Data!$D90&lt;&gt;"",Scoring!$S$9)+IF(Data!$E90&lt;&gt;"",Scoring!$S$10)+IF(Data!$F90&lt;&gt;"",Scoring!$S$11)+IF(Data!$G90&lt;&gt;"",Scoring!$S$12)+IF(Data!$H90&lt;&gt;"",Scoring!$S$13)+IF(Data!$I90&lt;&gt;"",Scoring!$S$14)+IF(Data!$J90&lt;&gt;"",Scoring!$S$15)+IF(Data!$K90&lt;&gt;"",Scoring!$S$16)+IF(Data!$L90&lt;&gt;"",Scoring!$S$17)+IF(Data!$M90&lt;&gt;"",Scoring!$S$18)+IF(Data!$N90&lt;&gt;"",Scoring!$S$19)+IF(Data!$O90&lt;&gt;"",Scoring!$S$20)+IF(Data!$P90&lt;&gt;"",Scoring!$S$21)+IF(Data!$Q90&lt;&gt;"",Scoring!$S$22)+IF(Data!$R90&lt;&gt;"",Scoring!$S$23)+IF(Data!$S90&lt;&gt;"",Scoring!$S$24)+IF(Data!T90&lt;&gt;"",Scoring!$S$25)+IF(Data!$U90&lt;&gt;"",Scoring!$S$26)+IF(Data!$V90&lt;&gt;"",Scoring!$S$27)+IF(Data!$W90&lt;&gt;"",Scoring!$S$28)+IF(Data!$X90&lt;&gt;"",Scoring!$S$29)+IF(Data!$Y90&lt;&gt;"",Scoring!$S$30)+IF(Data!$Z90&lt;&gt;"",Scoring!$S$31)+IF(Data!$AA90&lt;&gt;"",Scoring!$S$32),"")</f>
        <v/>
      </c>
      <c r="BG90" s="107" t="str">
        <f>IF(BF90&lt;&gt;"",LOOKUP(BF90,Likelihoods!$A$7:$A$107,Likelihoods!Q$7:Q$107),"")</f>
        <v/>
      </c>
      <c r="BH90" s="108" t="str">
        <f>IF(AND(COUNTBLANK($B90:$E90)=3,COUNTBLANK($F90:$H90)=2,COUNTBLANK($I90:$J90)=1,COUNTBLANK($K90:$L90)=1,COUNTBLANK($M90:$N90)=1,COUNTBLANK($O90:$P90)=1,COUNTBLANK($Q90:$R90)=1,COUNTBLANK($S90:$T90)=1,COUNTBLANK($U90:$V90)=1,COUNTBLANK($W90:$AA90)=4),IF(Data!$B90&lt;&gt;"",Scoring!$T$7)+IF(Data!$C90&lt;&gt;"",Scoring!$T$8)+IF(Data!$D90&lt;&gt;"",Scoring!$T$9)+IF(Data!$E90&lt;&gt;"",Scoring!$T$10)+IF(Data!$F90&lt;&gt;"",Scoring!$T$11)+IF(Data!$G90&lt;&gt;"",Scoring!$T$12)+IF(Data!$H90&lt;&gt;"",Scoring!$T$13)+IF(Data!$I90&lt;&gt;"",Scoring!$T$14)+IF(Data!$J90&lt;&gt;"",Scoring!$T$15)+IF(Data!$K90&lt;&gt;"",Scoring!$T$16)+IF(Data!$L90&lt;&gt;"",Scoring!$T$17)+IF(Data!$M90&lt;&gt;"",Scoring!$T$18)+IF(Data!$N90&lt;&gt;"",Scoring!$T$19)+IF(Data!$O90&lt;&gt;"",Scoring!$T$20)+IF(Data!$P90&lt;&gt;"",Scoring!$T$21)+IF(Data!$Q90&lt;&gt;"",Scoring!$T$22)+IF(Data!$R90&lt;&gt;"",Scoring!$T$23)+IF(Data!$S90&lt;&gt;"",Scoring!$T$24)+IF(Data!T90&lt;&gt;"",Scoring!$T$25)+IF(Data!$U90&lt;&gt;"",Scoring!$T$26)+IF(Data!$V90&lt;&gt;"",Scoring!$T$27)+IF(Data!$W90&lt;&gt;"",Scoring!$T$28)+IF(Data!$X90&lt;&gt;"",Scoring!$T$29)+IF(Data!$Y90&lt;&gt;"",Scoring!$T$30)+IF(Data!$Z90&lt;&gt;"",Scoring!$T$31)+IF(Data!$AA90&lt;&gt;"",Scoring!$T$32),"")</f>
        <v/>
      </c>
      <c r="BI90" s="105" t="str">
        <f>IF(BH90&lt;&gt;"",LOOKUP(BH90,Likelihoods!$A$7:$A$107,Likelihoods!R$7:R$107),"")</f>
        <v/>
      </c>
      <c r="BJ90" s="108" t="str">
        <f>IF(AND(COUNTBLANK($B90:$E90)=3,COUNTBLANK($F90:$H90)=2,COUNTBLANK($I90:$J90)=1,COUNTBLANK($K90:$L90)=1,COUNTBLANK($M90:$N90)=1,COUNTBLANK($O90:$P90)=1,COUNTBLANK($Q90:$R90)=1,COUNTBLANK($S90:$T90)=1,COUNTBLANK($U90:$V90)=1,COUNTBLANK($W90:$AA90)=4),IF(Data!$B90&lt;&gt;"",Scoring!$U$7)+IF(Data!$C90&lt;&gt;"",Scoring!$U$8)+IF(Data!$D90&lt;&gt;"",Scoring!$U$9)+IF(Data!$E90&lt;&gt;"",Scoring!$U$10)+IF(Data!$F90&lt;&gt;"",Scoring!$U$11)+IF(Data!$G90&lt;&gt;"",Scoring!$U$12)+IF(Data!$H90&lt;&gt;"",Scoring!$U$13)+IF(Data!$I90&lt;&gt;"",Scoring!$U$14)+IF(Data!$J90&lt;&gt;"",Scoring!$U$15)+IF(Data!$K90&lt;&gt;"",Scoring!$U$16)+IF(Data!$L90&lt;&gt;"",Scoring!$U$17)+IF(Data!$M90&lt;&gt;"",Scoring!$U$18)+IF(Data!$N90&lt;&gt;"",Scoring!$U$19)+IF(Data!$O90&lt;&gt;"",Scoring!$U$20)+IF(Data!$P90&lt;&gt;"",Scoring!$U$21)+IF(Data!$Q90&lt;&gt;"",Scoring!$U$22)+IF(Data!$R90&lt;&gt;"",Scoring!$U$23)+IF(Data!$S90&lt;&gt;"",Scoring!$U$24)+IF(Data!T90&lt;&gt;"",Scoring!$U$25)+IF(Data!$U90&lt;&gt;"",Scoring!$U$26)+IF(Data!$V90&lt;&gt;"",Scoring!$U$27)+IF(Data!$W90&lt;&gt;"",Scoring!$U$28)+IF(Data!$X90&lt;&gt;"",Scoring!$U$29)+IF(Data!$Y90&lt;&gt;"",Scoring!$U$30)+IF(Data!$Z90&lt;&gt;"",Scoring!$U$31)+IF(Data!$AA90&lt;&gt;"",Scoring!$U$32),"")</f>
        <v/>
      </c>
      <c r="BK90" s="106" t="str">
        <f>IF(BJ90&lt;&gt;"",LOOKUP(BJ90,Likelihoods!$A$7:$A$107,Likelihoods!S$7:S$107),"")</f>
        <v/>
      </c>
      <c r="BL90" s="8"/>
      <c r="BM90" s="8"/>
      <c r="BN90" s="8"/>
      <c r="BO90" s="8"/>
      <c r="BP90" s="8"/>
      <c r="BQ90" s="8"/>
      <c r="BR90" s="8"/>
      <c r="BS90" s="8"/>
      <c r="BT90" s="8"/>
      <c r="BU90" s="8"/>
      <c r="BV90" s="8"/>
      <c r="BW90" s="8"/>
      <c r="BX90" s="8"/>
      <c r="BY90" s="8"/>
    </row>
    <row r="91" spans="1:77" ht="14.25" x14ac:dyDescent="0.2">
      <c r="A91" s="68"/>
      <c r="B91" s="101"/>
      <c r="C91" s="102"/>
      <c r="D91" s="102"/>
      <c r="E91" s="102"/>
      <c r="F91" s="101"/>
      <c r="G91" s="102"/>
      <c r="H91" s="103"/>
      <c r="I91" s="102"/>
      <c r="J91" s="102"/>
      <c r="K91" s="101"/>
      <c r="L91" s="103"/>
      <c r="M91" s="102"/>
      <c r="N91" s="103"/>
      <c r="O91" s="101"/>
      <c r="P91" s="103"/>
      <c r="Q91" s="102"/>
      <c r="R91" s="102"/>
      <c r="S91" s="101"/>
      <c r="T91" s="103"/>
      <c r="U91" s="101"/>
      <c r="V91" s="103"/>
      <c r="W91" s="102"/>
      <c r="X91" s="102"/>
      <c r="Y91" s="102"/>
      <c r="Z91" s="102"/>
      <c r="AA91" s="102"/>
      <c r="AB91" s="104" t="str">
        <f>IF(AND(COUNTBLANK($B91:$E91)=3,COUNTBLANK($F91:$H91)=2,COUNTBLANK($I91:$J91)=1,COUNTBLANK($K91:$L91)=1,COUNTBLANK($M91:$N91)=1,COUNTBLANK($O91:$P91)=1,COUNTBLANK($Q91:$R91)=1,COUNTBLANK($S91:$T91)=1,COUNTBLANK($U91:$V91)=1,COUNTBLANK($W91:$AA91)=4),IF(Data!$B91&lt;&gt;"",Scoring!$D$7)+IF(Data!$C91&lt;&gt;"",Scoring!$D$8)+IF(Data!$D91&lt;&gt;"",Scoring!$D$9)+IF(Data!$E91&lt;&gt;"",Scoring!$D$10)+IF(Data!$F91&lt;&gt;"",Scoring!$D$11)+IF(Data!$G91&lt;&gt;"",Scoring!$D$12)+IF(Data!$H91&lt;&gt;"",Scoring!$D$13)+IF(Data!$I91&lt;&gt;"",Scoring!$D$14)+IF(Data!$J91&lt;&gt;"",Scoring!$D$15)+IF(Data!$K91&lt;&gt;"",Scoring!$D$16)+IF(Data!$L91&lt;&gt;"",Scoring!$D$17)+IF(Data!$M91&lt;&gt;"",Scoring!$D$18)+IF(Data!$N91&lt;&gt;"",Scoring!$D$19)+IF(Data!$O91&lt;&gt;"",Scoring!$D$20)+IF(Data!$P91&lt;&gt;"",Scoring!$D$21)+IF(Data!$Q91&lt;&gt;"",Scoring!$D$22)+IF(Data!$R91&lt;&gt;"",Scoring!$D$23)+IF(Data!$S91&lt;&gt;"",Scoring!$D$24)+IF(Data!T91&lt;&gt;"",Scoring!$D$25)+IF(Data!$U91&lt;&gt;"",Scoring!$D$26)+IF(Data!$V91&lt;&gt;"",Scoring!$D$27)+IF(Data!$W91&lt;&gt;"",Scoring!$D$28)+IF(Data!$X91&lt;&gt;"",Scoring!$D$29)+IF(Data!$Y91&lt;&gt;"",Scoring!$D$30)+IF(Data!$Z91&lt;&gt;"",Scoring!$D$31)+IF(Data!$AA91&lt;&gt;"",Scoring!$D$32),"")</f>
        <v/>
      </c>
      <c r="AC91" s="105" t="str">
        <f>IF(AB91&lt;&gt;"",LOOKUP(AB91,Likelihoods!$A$7:$A$107,Likelihoods!B$7:B$107),"")</f>
        <v/>
      </c>
      <c r="AD91" s="264" t="str">
        <f>IF(AND(COUNTBLANK($B91:$E91)=3,COUNTBLANK($F91:$H91)=2,COUNTBLANK($I91:$J91)=1,COUNTBLANK($K91:$L91)=1,COUNTBLANK($M91:$N91)=1,COUNTBLANK($O91:$P91)=1,COUNTBLANK($Q91:$R91)=1,COUNTBLANK($S91:$T91)=1,COUNTBLANK($U91:$V91)=1,COUNTBLANK($W91:$AA91)=4),IF(Data!$B91&lt;&gt;"",Scoring!$E$7)+IF(Data!$C91&lt;&gt;"",Scoring!$E$8)+IF(Data!$D91&lt;&gt;"",Scoring!$E$9)+IF(Data!$E91&lt;&gt;"",Scoring!$E$10)+IF(Data!$F91&lt;&gt;"",Scoring!$E$11)+IF(Data!$G91&lt;&gt;"",Scoring!$E$12)+IF(Data!$H91&lt;&gt;"",Scoring!$E$13)+IF(Data!$I91&lt;&gt;"",Scoring!$E$14)+IF(Data!$J91&lt;&gt;"",Scoring!$E$15)+IF(Data!$K91&lt;&gt;"",Scoring!$E$16)+IF(Data!$L91&lt;&gt;"",Scoring!$E$17)+IF(Data!$M91&lt;&gt;"",Scoring!$E$18)+IF(Data!$N91&lt;&gt;"",Scoring!$E$19)+IF(Data!$O91&lt;&gt;"",Scoring!$E$20)+IF(Data!$P91&lt;&gt;"",Scoring!$E$21)+IF(Data!$Q91&lt;&gt;"",Scoring!$E$22)+IF(Data!$R91&lt;&gt;"",Scoring!$E$23)+IF(Data!$S91&lt;&gt;"",Scoring!$E$24)+IF(Data!V91&lt;&gt;"",Scoring!$E$25)+IF(Data!$U91&lt;&gt;"",Scoring!$E$26)+IF(Data!$V91&lt;&gt;"",Scoring!$E$27)+IF(Data!$W91&lt;&gt;"",Scoring!$E$28)+IF(Data!$X91&lt;&gt;"",Scoring!$E$29)+IF(Data!$Y91&lt;&gt;"",Scoring!$E$30)+IF(Data!$Z91&lt;&gt;"",Scoring!$E$31)+IF(Data!$AA91&lt;&gt;"",Scoring!$E$32),"")</f>
        <v/>
      </c>
      <c r="AE91" s="107" t="str">
        <f>IF(AD91&lt;&gt;"",LOOKUP(AD91,Likelihoods!$A$7:$A$107,Likelihoods!C$7:C$107),"")</f>
        <v/>
      </c>
      <c r="AF91" s="108" t="str">
        <f>IF(AND(COUNTBLANK($B91:$E91)=3,COUNTBLANK($F91:$H91)=2,COUNTBLANK($I91:$J91)=1,COUNTBLANK($K91:$L91)=1,COUNTBLANK($M91:$N91)=1,COUNTBLANK($O91:$P91)=1,COUNTBLANK($Q91:$R91)=1,COUNTBLANK($S91:$T91)=1,COUNTBLANK($U91:$V91)=1,COUNTBLANK($W91:$AA91)=4),IF(Data!$B91&lt;&gt;"",Scoring!$F$7)+IF(Data!$C91&lt;&gt;"",Scoring!$F$8)+IF(Data!$D91&lt;&gt;"",Scoring!$F$9)+IF(Data!$E91&lt;&gt;"",Scoring!$F$10)+IF(Data!$F91&lt;&gt;"",Scoring!$F$11)+IF(Data!$G91&lt;&gt;"",Scoring!$F$12)+IF(Data!$H91&lt;&gt;"",Scoring!$F$13)+IF(Data!$I91&lt;&gt;"",Scoring!$F$14)+IF(Data!$J91&lt;&gt;"",Scoring!$F$15)+IF(Data!$K91&lt;&gt;"",Scoring!$F$16)+IF(Data!$L91&lt;&gt;"",Scoring!$F$17)+IF(Data!$M91&lt;&gt;"",Scoring!$F$18)+IF(Data!$N91&lt;&gt;"",Scoring!$F$19)+IF(Data!$O91&lt;&gt;"",Scoring!$F$20)+IF(Data!$P91&lt;&gt;"",Scoring!$F$21)+IF(Data!$Q91&lt;&gt;"",Scoring!$F$22)+IF(Data!$R91&lt;&gt;"",Scoring!$F$23)+IF(Data!$S91&lt;&gt;"",Scoring!$F$24)+IF(Data!T91&lt;&gt;"",Scoring!$F$25)+IF(Data!$U91&lt;&gt;"",Scoring!$F$26)+IF(Data!$V91&lt;&gt;"",Scoring!$F$27)+IF(Data!$W91&lt;&gt;"",Scoring!$F$28)+IF(Data!$X91&lt;&gt;"",Scoring!$F$29)+IF(Data!$Y91&lt;&gt;"",Scoring!$F$30)+IF(Data!$Z91&lt;&gt;"",Scoring!$F$31)+IF(Data!$AA91&lt;&gt;"",Scoring!$F$32),"")</f>
        <v/>
      </c>
      <c r="AG91" s="105" t="str">
        <f>IF(AF91&lt;&gt;"",LOOKUP(AF91,Likelihoods!$A$7:$A$107,Likelihoods!D$7:D$107),"")</f>
        <v/>
      </c>
      <c r="AH91" s="108" t="str">
        <f>IF(AND(COUNTBLANK($B91:$E91)=3,COUNTBLANK($F91:$H91)=2,COUNTBLANK($I91:$J91)=1,COUNTBLANK($K91:$L91)=1,COUNTBLANK($M91:$N91)=1,COUNTBLANK($O91:$P91)=1,COUNTBLANK($Q91:$R91)=1,COUNTBLANK($S91:$T91)=1,COUNTBLANK($U91:$V91)=1,COUNTBLANK($W91:$AA91)=4),IF(Data!$B91&lt;&gt;"",Scoring!$G$7)+IF(Data!$C91&lt;&gt;"",Scoring!$G$8)+IF(Data!$D91&lt;&gt;"",Scoring!$G$9)+IF(Data!$E91&lt;&gt;"",Scoring!$G$10)+IF(Data!$F91&lt;&gt;"",Scoring!$G$11)+IF(Data!$G91&lt;&gt;"",Scoring!$G$12)+IF(Data!$H91&lt;&gt;"",Scoring!$G$13)+IF(Data!$I91&lt;&gt;"",Scoring!$G$14)+IF(Data!$J91&lt;&gt;"",Scoring!$G$15)+IF(Data!$K91&lt;&gt;"",Scoring!$G$16)+IF(Data!$L91&lt;&gt;"",Scoring!$G$17)+IF(Data!$M91&lt;&gt;"",Scoring!$G$18)+IF(Data!$N91&lt;&gt;"",Scoring!$G$19)+IF(Data!$O91&lt;&gt;"",Scoring!$G$20)+IF(Data!$P91&lt;&gt;"",Scoring!$G$21)+IF(Data!$Q91&lt;&gt;"",Scoring!$G$22)+IF(Data!$R91&lt;&gt;"",Scoring!$G$23)+IF(Data!$S91&lt;&gt;"",Scoring!$G$24)+IF(Data!T91&lt;&gt;"",Scoring!$G$25)+IF(Data!$U91&lt;&gt;"",Scoring!$G$26)+IF(Data!$V91&lt;&gt;"",Scoring!$G$27)+IF(Data!$W91&lt;&gt;"",Scoring!$G$28)+IF(Data!$X91&lt;&gt;"",Scoring!$G$29)+IF(Data!$Y91&lt;&gt;"",Scoring!$G$30)+IF(Data!$Z91&lt;&gt;"",Scoring!$G$31)+IF(Data!$AA91&lt;&gt;"",Scoring!$G$32),"")</f>
        <v/>
      </c>
      <c r="AI91" s="106" t="str">
        <f>IF(AH91&lt;&gt;"",LOOKUP(AH91,Likelihoods!$A$7:$A$107,Likelihoods!E$7:E$107),"")</f>
        <v/>
      </c>
      <c r="AJ91" s="104" t="str">
        <f>IF(AND(COUNTBLANK($B91:$E91)=3,COUNTBLANK($F91:$H91)=2,COUNTBLANK($I91:$J91)=1,COUNTBLANK($K91:$L91)=1,COUNTBLANK($M91:$N91)=1,COUNTBLANK($O91:$P91)=1,COUNTBLANK($Q91:$R91)=1,COUNTBLANK($S91:$T91)=1,COUNTBLANK($U91:$V91)=1,COUNTBLANK($W91:$AA91)=4),IF(Data!$B91&lt;&gt;"",Scoring!$H$7)+IF(Data!$C91&lt;&gt;"",Scoring!$H$8)+IF(Data!$D91&lt;&gt;"",Scoring!$H$9)+IF(Data!$E91&lt;&gt;"",Scoring!$H$10)+IF(Data!$F91&lt;&gt;"",Scoring!$H$11)+IF(Data!$G91&lt;&gt;"",Scoring!$H$12)+IF(Data!$H91&lt;&gt;"",Scoring!$H$13)+IF(Data!$I91&lt;&gt;"",Scoring!$H$14)+IF(Data!$J91&lt;&gt;"",Scoring!$H$15)+IF(Data!$K91&lt;&gt;"",Scoring!$H$16)+IF(Data!$L91&lt;&gt;"",Scoring!$H$17)+IF(Data!$M91&lt;&gt;"",Scoring!$H$18)+IF(Data!$N91&lt;&gt;"",Scoring!$H$19)+IF(Data!$O91&lt;&gt;"",Scoring!$H$20)+IF(Data!$P91&lt;&gt;"",Scoring!$H$21)+IF(Data!$Q91&lt;&gt;"",Scoring!$H$22)+IF(Data!$R91&lt;&gt;"",Scoring!$H$23)+IF(Data!$S91&lt;&gt;"",Scoring!$H$24)+IF(Data!T91&lt;&gt;"",Scoring!$H$25)+IF(Data!$U91&lt;&gt;"",Scoring!$H$26)+IF(Data!$V91&lt;&gt;"",Scoring!$H$27)+IF(Data!$W91&lt;&gt;"",Scoring!$H$28)+IF(Data!$X91&lt;&gt;"",Scoring!$H$29)+IF(Data!$Y91&lt;&gt;"",Scoring!$H$30)+IF(Data!$Z91&lt;&gt;"",Scoring!$H$31)+IF(Data!$AA91&lt;&gt;"",Scoring!$H$32),"")</f>
        <v/>
      </c>
      <c r="AK91" s="105" t="str">
        <f>IF(AJ91&lt;&gt;"",LOOKUP(AJ91,Likelihoods!$A$7:$A$107,Likelihoods!F$7:F$107),"")</f>
        <v/>
      </c>
      <c r="AL91" s="102" t="str">
        <f>IF(AND(COUNTBLANK($B91:$E91)=3,COUNTBLANK($F91:$H91)=2,COUNTBLANK($I91:$J91)=1,COUNTBLANK($K91:$L91)=1,COUNTBLANK($M91:$N91)=1,COUNTBLANK($O91:$P91)=1,COUNTBLANK($Q91:$R91)=1,COUNTBLANK($S91:$T91)=1,COUNTBLANK($U91:$V91)=1,COUNTBLANK($W91:$AA91)=4),IF(Data!$B91&lt;&gt;"",Scoring!$I$7)+IF(Data!$C91&lt;&gt;"",Scoring!$I$8)+IF(Data!$D91&lt;&gt;"",Scoring!$I$9)+IF(Data!$E91&lt;&gt;"",Scoring!$I$10)+IF(Data!$F91&lt;&gt;"",Scoring!$I$11)+IF(Data!$G91&lt;&gt;"",Scoring!$I$12)+IF(Data!$H91&lt;&gt;"",Scoring!$I$13)+IF(Data!$I91&lt;&gt;"",Scoring!$I$14)+IF(Data!$J91&lt;&gt;"",Scoring!$I$15)+IF(Data!$K91&lt;&gt;"",Scoring!$I$16)+IF(Data!$L91&lt;&gt;"",Scoring!$I$17)+IF(Data!$M91&lt;&gt;"",Scoring!$I$18)+IF(Data!$N91&lt;&gt;"",Scoring!$I$19)+IF(Data!$O91&lt;&gt;"",Scoring!$I$20)+IF(Data!$P91&lt;&gt;"",Scoring!$I$21)+IF(Data!$Q91&lt;&gt;"",Scoring!$I$22)+IF(Data!$R91&lt;&gt;"",Scoring!$I$23)+IF(Data!$S91&lt;&gt;"",Scoring!$I$24)+IF(Data!T91&lt;&gt;"",Scoring!$I$25)+IF(Data!$U91&lt;&gt;"",Scoring!$I$26)+IF(Data!$V91&lt;&gt;"",Scoring!$I$27)+IF(Data!$W91&lt;&gt;"",Scoring!$I$28)+IF(Data!$X91&lt;&gt;"",Scoring!$I$29)+IF(Data!$Y91&lt;&gt;"",Scoring!$I$30)+IF(Data!$Z91&lt;&gt;"",Scoring!$I$31)+IF(Data!$AA91&lt;&gt;"",Scoring!$I$32),"")</f>
        <v/>
      </c>
      <c r="AM91" s="107" t="str">
        <f>IF(AL91&lt;&gt;"",LOOKUP(AL91,Likelihoods!$A$7:$A$107,Likelihoods!G$7:G$107),"")</f>
        <v/>
      </c>
      <c r="AN91" s="281" t="str">
        <f>IF(AND(COUNTBLANK($B91:$E91)=3,COUNTBLANK($F91:$H91)=2,COUNTBLANK($I91:$J91)=1,COUNTBLANK($K91:$L91)=1,COUNTBLANK($M91:$N91)=1,COUNTBLANK($O91:$P91)=1,COUNTBLANK($Q91:$R91)=1,COUNTBLANK($S91:$T91)=1,COUNTBLANK($U91:$V91)=1,COUNTBLANK($W91:$AA91)=4),IF(Data!$B91&lt;&gt;"",Scoring!$J$7)+IF(Data!$C91&lt;&gt;"",Scoring!$J$8)+IF(Data!$D91&lt;&gt;"",Scoring!$J$9)+IF(Data!$E91&lt;&gt;"",Scoring!$J$10)+IF(Data!$F91&lt;&gt;"",Scoring!$J$11)+IF(Data!$G91&lt;&gt;"",Scoring!$J$12)+IF(Data!$H91&lt;&gt;"",Scoring!$J$13)+IF(Data!$I91&lt;&gt;"",Scoring!$J$14)+IF(Data!$J91&lt;&gt;"",Scoring!$J$15)+IF(Data!$K91&lt;&gt;"",Scoring!$J$16)+IF(Data!$L91&lt;&gt;"",Scoring!$J$17)+IF(Data!$M91&lt;&gt;"",Scoring!$J$18)+IF(Data!$N91&lt;&gt;"",Scoring!$J$19)+IF(Data!$O91&lt;&gt;"",Scoring!$J$20)+IF(Data!$P91&lt;&gt;"",Scoring!$J$21)+IF(Data!$Q91&lt;&gt;"",Scoring!$J$22)+IF(Data!$R91&lt;&gt;"",Scoring!$J$23)+IF(Data!$S91&lt;&gt;"",Scoring!$J$24)+IF(Data!AF91&lt;&gt;"",Scoring!$J$25)+IF(Data!$U91&lt;&gt;"",Scoring!$J$26)+IF(Data!$V91&lt;&gt;"",Scoring!$J$27)+IF(Data!$W91&lt;&gt;"",Scoring!$J$28)+IF(Data!$X91&lt;&gt;"",Scoring!$J$29)+IF(Data!$Y91&lt;&gt;"",Scoring!$J$30)+IF(Data!$Z91&lt;&gt;"",Scoring!$J$31)+IF(Data!$AA91&lt;&gt;"",Scoring!$J$32),"")</f>
        <v/>
      </c>
      <c r="AO91" s="276" t="str">
        <f>IF(AN91&lt;&gt;"",LOOKUP(AN91,Likelihoods!$A$7:$A$107,Likelihoods!H$7:H$107),"")</f>
        <v/>
      </c>
      <c r="AP91" s="264" t="str">
        <f>IF(AND(COUNTBLANK($B91:$E91)=3,COUNTBLANK($F91:$H91)=2,COUNTBLANK($I91:$J91)=1,COUNTBLANK($K91:$L91)=1,COUNTBLANK($M91:$N91)=1,COUNTBLANK($O91:$P91)=1,COUNTBLANK($Q91:$R91)=1,COUNTBLANK($S91:$T91)=1,COUNTBLANK($U91:$V91)=1,COUNTBLANK($W91:$AA91)=4),IF(Data!$B91&lt;&gt;"",Scoring!$K$7)+IF(Data!$C91&lt;&gt;"",Scoring!$K$8)+IF(Data!$D91&lt;&gt;"",Scoring!$K$9)+IF(Data!$E91&lt;&gt;"",Scoring!$K$10)+IF(Data!$F91&lt;&gt;"",Scoring!$K$11)+IF(Data!$G91&lt;&gt;"",Scoring!$K$12)+IF(Data!$H91&lt;&gt;"",Scoring!$K$13)+IF(Data!$I91&lt;&gt;"",Scoring!$K$14)+IF(Data!$J91&lt;&gt;"",Scoring!$K$15)+IF(Data!$K91&lt;&gt;"",Scoring!$K$16)+IF(Data!$L91&lt;&gt;"",Scoring!$K$17)+IF(Data!$M91&lt;&gt;"",Scoring!$K$18)+IF(Data!$N91&lt;&gt;"",Scoring!$K$19)+IF(Data!$O91&lt;&gt;"",Scoring!$K$20)+IF(Data!$P91&lt;&gt;"",Scoring!$K$21)+IF(Data!$Q91&lt;&gt;"",Scoring!$K$22)+IF(Data!$R91&lt;&gt;"",Scoring!$K$23)+IF(Data!$S91&lt;&gt;"",Scoring!$K$24)+IF(Data!AH91&lt;&gt;"",Scoring!$K$25)+IF(Data!$U91&lt;&gt;"",Scoring!$K$26)+IF(Data!$V91&lt;&gt;"",Scoring!$K$27)+IF(Data!$W91&lt;&gt;"",Scoring!$K$28)+IF(Data!$X91&lt;&gt;"",Scoring!$K$29)+IF(Data!$Y91&lt;&gt;"",Scoring!$K$30)+IF(Data!$Z91&lt;&gt;"",Scoring!$K$31)+IF(Data!$AA91&lt;&gt;"",Scoring!$K$32),"")</f>
        <v/>
      </c>
      <c r="AQ91" s="107" t="str">
        <f>IF(AP91&lt;&gt;"",LOOKUP(AP91,Likelihoods!$A$7:$A$107,Likelihoods!I$7:I$107),"")</f>
        <v/>
      </c>
      <c r="AR91" s="281" t="str">
        <f>IF(AND(COUNTBLANK($B91:$E91)=3,COUNTBLANK($F91:$H91)=2,COUNTBLANK($I91:$J91)=1,COUNTBLANK($K91:$L91)=1,COUNTBLANK($M91:$N91)=1,COUNTBLANK($O91:$P91)=1,COUNTBLANK($Q91:$R91)=1,COUNTBLANK($S91:$T91)=1,COUNTBLANK($U91:$V91)=1,COUNTBLANK($W91:$AA91)=4),IF(Data!$B91&lt;&gt;"",Scoring!$L$7)+IF(Data!$C91&lt;&gt;"",Scoring!$L$8)+IF(Data!$D91&lt;&gt;"",Scoring!$L$9)+IF(Data!$E91&lt;&gt;"",Scoring!$L$10)+IF(Data!$F91&lt;&gt;"",Scoring!$L$11)+IF(Data!$G91&lt;&gt;"",Scoring!$L$12)+IF(Data!$H91&lt;&gt;"",Scoring!$L$13)+IF(Data!$I91&lt;&gt;"",Scoring!$L$14)+IF(Data!$J91&lt;&gt;"",Scoring!$L$15)+IF(Data!$K91&lt;&gt;"",Scoring!$L$16)+IF(Data!$L91&lt;&gt;"",Scoring!$L$17)+IF(Data!$M91&lt;&gt;"",Scoring!$L$18)+IF(Data!$N91&lt;&gt;"",Scoring!$L$19)+IF(Data!$O91&lt;&gt;"",Scoring!$L$20)+IF(Data!$P91&lt;&gt;"",Scoring!$L$21)+IF(Data!$Q91&lt;&gt;"",Scoring!$L$22)+IF(Data!$R91&lt;&gt;"",Scoring!$L$23)+IF(Data!$S91&lt;&gt;"",Scoring!$L$24)+IF(Data!AJ91&lt;&gt;"",Scoring!$L$25)+IF(Data!$U91&lt;&gt;"",Scoring!$L$26)+IF(Data!$V91&lt;&gt;"",Scoring!$L$27)+IF(Data!$W91&lt;&gt;"",Scoring!$L$28)+IF(Data!$X91&lt;&gt;"",Scoring!$L$29)+IF(Data!$Y91&lt;&gt;"",Scoring!$L$30)+IF(Data!$Z91&lt;&gt;"",Scoring!$L$31)+IF(Data!$AA91&lt;&gt;"",Scoring!$L$32),"")</f>
        <v/>
      </c>
      <c r="AS91" s="105" t="str">
        <f>IF(AR91&lt;&gt;"",LOOKUP(AR91,Likelihoods!$A$7:$A$107,Likelihoods!J$7:J$107),"")</f>
        <v/>
      </c>
      <c r="AT91" s="108" t="str">
        <f>IF(AND(COUNTBLANK($B91:$E91)=3,COUNTBLANK($F91:$H91)=2,COUNTBLANK($I91:$J91)=1,COUNTBLANK($K91:$L91)=1,COUNTBLANK($M91:$N91)=1,COUNTBLANK($O91:$P91)=1,COUNTBLANK($Q91:$R91)=1,COUNTBLANK($S91:$T91)=1,COUNTBLANK($U91:$V91)=1,COUNTBLANK($W91:$AA91)=4),IF(Data!$B91&lt;&gt;"",Scoring!$M$7)+IF(Data!$C91&lt;&gt;"",Scoring!$M$8)+IF(Data!$D91&lt;&gt;"",Scoring!$M$9)+IF(Data!$E91&lt;&gt;"",Scoring!$M$10)+IF(Data!$F91&lt;&gt;"",Scoring!$M$11)+IF(Data!$G91&lt;&gt;"",Scoring!$M$12)+IF(Data!$H91&lt;&gt;"",Scoring!$M$13)+IF(Data!$I91&lt;&gt;"",Scoring!$M$14)+IF(Data!$J91&lt;&gt;"",Scoring!$M$15)+IF(Data!$K91&lt;&gt;"",Scoring!$M$16)+IF(Data!$L91&lt;&gt;"",Scoring!$M$17)+IF(Data!$M91&lt;&gt;"",Scoring!$M$18)+IF(Data!$N91&lt;&gt;"",Scoring!$M$19)+IF(Data!$O91&lt;&gt;"",Scoring!$M$20)+IF(Data!$P91&lt;&gt;"",Scoring!$M$21)+IF(Data!$Q91&lt;&gt;"",Scoring!$M$22)+IF(Data!$R91&lt;&gt;"",Scoring!$M$23)+IF(Data!$S91&lt;&gt;"",Scoring!$M$24)+IF(Data!T91&lt;&gt;"",Scoring!$M$25)+IF(Data!$U91&lt;&gt;"",Scoring!$M$26)+IF(Data!$V91&lt;&gt;"",Scoring!$M$27)+IF(Data!$W91&lt;&gt;"",Scoring!$M$28)+IF(Data!$X91&lt;&gt;"",Scoring!$M$29)+IF(Data!$Y91&lt;&gt;"",Scoring!$M$30)+IF(Data!$Z91&lt;&gt;"",Scoring!$M$31)+IF(Data!$AA91&lt;&gt;"",Scoring!$M$32),"")</f>
        <v/>
      </c>
      <c r="AU91" s="105" t="str">
        <f>IF(AT91&lt;&gt;"",LOOKUP(AT91,Likelihoods!$A$7:$A$107,Likelihoods!K$7:K$107),"")</f>
        <v/>
      </c>
      <c r="AV91" s="108" t="str">
        <f>IF(AND(COUNTBLANK($B91:$E91)=3,COUNTBLANK($F91:$H91)=2,COUNTBLANK($I91:$J91)=1,COUNTBLANK($K91:$L91)=1,COUNTBLANK($M91:$N91)=1,COUNTBLANK($O91:$P91)=1,COUNTBLANK($Q91:$R91)=1,COUNTBLANK($S91:$T91)=1,COUNTBLANK($U91:$V91)=1,COUNTBLANK($W91:$AA91)=4),IF(Data!$B91&lt;&gt;"",Scoring!$N$7)+IF(Data!$C91&lt;&gt;"",Scoring!$N$8)+IF(Data!$D91&lt;&gt;"",Scoring!$N$9)+IF(Data!$E91&lt;&gt;"",Scoring!$N$10)+IF(Data!$F91&lt;&gt;"",Scoring!$N$11)+IF(Data!$G91&lt;&gt;"",Scoring!$N$12)+IF(Data!$H91&lt;&gt;"",Scoring!$N$13)+IF(Data!$I91&lt;&gt;"",Scoring!$N$14)+IF(Data!$J91&lt;&gt;"",Scoring!$N$15)+IF(Data!$K91&lt;&gt;"",Scoring!$N$16)+IF(Data!$L91&lt;&gt;"",Scoring!$N$17)+IF(Data!$M91&lt;&gt;"",Scoring!$N$18)+IF(Data!$N91&lt;&gt;"",Scoring!$N$19)+IF(Data!$O91&lt;&gt;"",Scoring!$N$20)+IF(Data!$P91&lt;&gt;"",Scoring!$N$21)+IF(Data!$Q91&lt;&gt;"",Scoring!$N$22)+IF(Data!$R91&lt;&gt;"",Scoring!$N$23)+IF(Data!$S91&lt;&gt;"",Scoring!$N$24)+IF(Data!T91&lt;&gt;"",Scoring!$N$25)+IF(Data!$U91&lt;&gt;"",Scoring!$N$26)+IF(Data!$V91&lt;&gt;"",Scoring!$N$27)+IF(Data!$W91&lt;&gt;"",Scoring!$N$28)+IF(Data!$X91&lt;&gt;"",Scoring!$N$29)+IF(Data!$Y91&lt;&gt;"",Scoring!$N$30)+IF(Data!$Z91&lt;&gt;"",Scoring!$N$31)+IF(Data!$AA91&lt;&gt;"",Scoring!$N$32),"")</f>
        <v/>
      </c>
      <c r="AW91" s="106" t="str">
        <f>IF(AV91&lt;&gt;"",LOOKUP(AV91,Likelihoods!$A$7:$A$107,Likelihoods!L$7:L$107),"")</f>
        <v/>
      </c>
      <c r="AX91" s="104" t="str">
        <f>IF(AND(COUNTBLANK($B91:$E91)=3,COUNTBLANK($F91:$H91)=2,COUNTBLANK($I91:$J91)=1,COUNTBLANK($K91:$L91)=1,COUNTBLANK($M91:$N91)=1,COUNTBLANK($O91:$P91)=1,COUNTBLANK($Q91:$R91)=1,COUNTBLANK($S91:$T91)=1,COUNTBLANK($U91:$V91)=1,COUNTBLANK($W91:$AA91)=4),IF(Data!$B91&lt;&gt;"",Scoring!$O$7)+IF(Data!$C91&lt;&gt;"",Scoring!$O$8)+IF(Data!$D91&lt;&gt;"",Scoring!$O$9)+IF(Data!$E91&lt;&gt;"",Scoring!$O$10)+IF(Data!$F91&lt;&gt;"",Scoring!$O$11)+IF(Data!$G91&lt;&gt;"",Scoring!$O$12)+IF(Data!$H91&lt;&gt;"",Scoring!$O$13)+IF(Data!$I91&lt;&gt;"",Scoring!$O$14)+IF(Data!$J91&lt;&gt;"",Scoring!$O$15)+IF(Data!$K91&lt;&gt;"",Scoring!$O$16)+IF(Data!$L91&lt;&gt;"",Scoring!$O$17)+IF(Data!$M91&lt;&gt;"",Scoring!$O$18)+IF(Data!$N91&lt;&gt;"",Scoring!$O$19)+IF(Data!$O91&lt;&gt;"",Scoring!$O$20)+IF(Data!$P91&lt;&gt;"",Scoring!$O$21)+IF(Data!$Q91&lt;&gt;"",Scoring!$O$22)+IF(Data!$R91&lt;&gt;"",Scoring!$O$23)+IF(Data!$S91&lt;&gt;"",Scoring!$O$24)+IF(Data!T91&lt;&gt;"",Scoring!$O$25)+IF(Data!$U91&lt;&gt;"",Scoring!$O$26)+IF(Data!$V91&lt;&gt;"",Scoring!$O$27)+IF(Data!$W91&lt;&gt;"",Scoring!$O$28)+IF(Data!$X91&lt;&gt;"",Scoring!$O$29)+IF(Data!$Y91&lt;&gt;"",Scoring!$O$30)+IF(Data!$Z91&lt;&gt;"",Scoring!$O$31)+IF(Data!$AA91&lt;&gt;"",Scoring!$O$32),"")</f>
        <v/>
      </c>
      <c r="AY91" s="107" t="str">
        <f>IF(AX91&lt;&gt;"",LOOKUP(AX91,Likelihoods!$A$7:$A$107,Likelihoods!M$7:M$107),"")</f>
        <v/>
      </c>
      <c r="AZ91" s="108" t="str">
        <f>IF(AND(COUNTBLANK($B91:$E91)=3,COUNTBLANK($F91:$H91)=2,COUNTBLANK($I91:$J91)=1,COUNTBLANK($K91:$L91)=1,COUNTBLANK($M91:$N91)=1,COUNTBLANK($O91:$P91)=1,COUNTBLANK($Q91:$R91)=1,COUNTBLANK($S91:$T91)=1,COUNTBLANK($U91:$V91)=1,COUNTBLANK($W91:$AA91)=4),IF(Data!$B91&lt;&gt;"",Scoring!$P$7)+IF(Data!$C91&lt;&gt;"",Scoring!$P$8)+IF(Data!$D91&lt;&gt;"",Scoring!$P$9)+IF(Data!$E91&lt;&gt;"",Scoring!$P$10)+IF(Data!$F91&lt;&gt;"",Scoring!$P$11)+IF(Data!$G91&lt;&gt;"",Scoring!$P$12)+IF(Data!$H91&lt;&gt;"",Scoring!$P$13)+IF(Data!$I91&lt;&gt;"",Scoring!$P$14)+IF(Data!$J91&lt;&gt;"",Scoring!$P$15)+IF(Data!$K91&lt;&gt;"",Scoring!$P$16)+IF(Data!$L91&lt;&gt;"",Scoring!$P$17)+IF(Data!$M91&lt;&gt;"",Scoring!$P$18)+IF(Data!$N91&lt;&gt;"",Scoring!$P$19)+IF(Data!$O91&lt;&gt;"",Scoring!$P$20)+IF(Data!$P91&lt;&gt;"",Scoring!$P$21)+IF(Data!$Q91&lt;&gt;"",Scoring!$P$22)+IF(Data!$R91&lt;&gt;"",Scoring!$P$23)+IF(Data!$S91&lt;&gt;"",Scoring!$P$24)+IF(Data!T91&lt;&gt;"",Scoring!$P$25)+IF(Data!$U91&lt;&gt;"",Scoring!$P$26)+IF(Data!$V91&lt;&gt;"",Scoring!$P$27)+IF(Data!$W91&lt;&gt;"",Scoring!$P$28)+IF(Data!$X91&lt;&gt;"",Scoring!$P$29)+IF(Data!$Y91&lt;&gt;"",Scoring!$P$30)+IF(Data!$Z91&lt;&gt;"",Scoring!$P$31)+IF(Data!$AA91&lt;&gt;"",Scoring!$P$32),"")</f>
        <v/>
      </c>
      <c r="BA91" s="105" t="str">
        <f>IF(AZ91&lt;&gt;"",LOOKUP(AZ91,Likelihoods!$A$7:$A$107,Likelihoods!N$7:N$107),"")</f>
        <v/>
      </c>
      <c r="BB91" s="102" t="str">
        <f>IF(AND(COUNTBLANK($B91:$E91)=3,COUNTBLANK($F91:$H91)=2,COUNTBLANK($I91:$J91)=1,COUNTBLANK($K91:$L91)=1,COUNTBLANK($M91:$N91)=1,COUNTBLANK($O91:$P91)=1,COUNTBLANK($Q91:$R91)=1,COUNTBLANK($S91:$T91)=1,COUNTBLANK($U91:$V91)=1,COUNTBLANK($W91:$AA91)=4),IF(Data!$B91&lt;&gt;"",Scoring!$Q$7)+IF(Data!$C91&lt;&gt;"",Scoring!$Q$8)+IF(Data!$D91&lt;&gt;"",Scoring!$Q$9)+IF(Data!$E91&lt;&gt;"",Scoring!$Q$10)+IF(Data!$F91&lt;&gt;"",Scoring!$Q$11)+IF(Data!$G91&lt;&gt;"",Scoring!$Q$12)+IF(Data!$H91&lt;&gt;"",Scoring!$Q$13)+IF(Data!$I91&lt;&gt;"",Scoring!$Q$14)+IF(Data!$J91&lt;&gt;"",Scoring!$Q$15)+IF(Data!$K91&lt;&gt;"",Scoring!$Q$16)+IF(Data!$L91&lt;&gt;"",Scoring!$Q$17)+IF(Data!$M91&lt;&gt;"",Scoring!$Q$18)+IF(Data!$N91&lt;&gt;"",Scoring!$Q$19)+IF(Data!$O91&lt;&gt;"",Scoring!$Q$20)+IF(Data!$P91&lt;&gt;"",Scoring!$Q$21)+IF(Data!$Q91&lt;&gt;"",Scoring!$Q$22)+IF(Data!$R91&lt;&gt;"",Scoring!$Q$23)+IF(Data!$S91&lt;&gt;"",Scoring!$Q$24)+IF(Data!T91&lt;&gt;"",Scoring!$Q$25)+IF(Data!$U91&lt;&gt;"",Scoring!$Q$26)+IF(Data!$V91&lt;&gt;"",Scoring!$Q$27)+IF(Data!$W91&lt;&gt;"",Scoring!$Q$28)+IF(Data!$X91&lt;&gt;"",Scoring!$Q$29)+IF(Data!$Y91&lt;&gt;"",Scoring!$Q$30)+IF(Data!$Z91&lt;&gt;"",Scoring!$Q$31)+IF(Data!$AA91&lt;&gt;"",Scoring!$Q$32),"")</f>
        <v/>
      </c>
      <c r="BC91" s="107" t="str">
        <f>IF(BB91&lt;&gt;"",LOOKUP(BB91,Likelihoods!$A$7:$A$107,Likelihoods!O$7:O$107),"")</f>
        <v/>
      </c>
      <c r="BD91" s="104" t="str">
        <f>IF(AND(COUNTBLANK($B91:$E91)=3,COUNTBLANK($F91:$H91)=2,COUNTBLANK($I91:$J91)=1,COUNTBLANK($K91:$L91)=1,COUNTBLANK($M91:$N91)=1,COUNTBLANK($O91:$P91)=1,COUNTBLANK($Q91:$R91)=1,COUNTBLANK($S91:$T91)=1,COUNTBLANK($U91:$V91)=1,COUNTBLANK($W91:$AA91)=4),IF(Data!$B91&lt;&gt;"",Scoring!$R$7)+IF(Data!$C91&lt;&gt;"",Scoring!$R$8)+IF(Data!$D91&lt;&gt;"",Scoring!$R$9)+IF(Data!$E91&lt;&gt;"",Scoring!$R$10)+IF(Data!$F91&lt;&gt;"",Scoring!$R$11)+IF(Data!$G91&lt;&gt;"",Scoring!$R$12)+IF(Data!$H91&lt;&gt;"",Scoring!$R$13)+IF(Data!$I91&lt;&gt;"",Scoring!$R$14)+IF(Data!$J91&lt;&gt;"",Scoring!$R$15)+IF(Data!$K91&lt;&gt;"",Scoring!$R$16)+IF(Data!$L91&lt;&gt;"",Scoring!$R$17)+IF(Data!$M91&lt;&gt;"",Scoring!$R$18)+IF(Data!$N91&lt;&gt;"",Scoring!$R$19)+IF(Data!$O91&lt;&gt;"",Scoring!$R$20)+IF(Data!$P91&lt;&gt;"",Scoring!$R$21)+IF(Data!$Q91&lt;&gt;"",Scoring!$R$22)+IF(Data!$R91&lt;&gt;"",Scoring!$R$23)+IF(Data!$S91&lt;&gt;"",Scoring!$R$24)+IF(Data!T91&lt;&gt;"",Scoring!$R$25)+IF(Data!$U91&lt;&gt;"",Scoring!$R$26)+IF(Data!$V91&lt;&gt;"",Scoring!$R$27)+IF(Data!$W91&lt;&gt;"",Scoring!$R$28)+IF(Data!$X91&lt;&gt;"",Scoring!$R$29)+IF(Data!$Y91&lt;&gt;"",Scoring!$R$30)+IF(Data!$Z91&lt;&gt;"",Scoring!$R$31)+IF(Data!$AA91&lt;&gt;"",Scoring!$R$32),"")</f>
        <v/>
      </c>
      <c r="BE91" s="105" t="str">
        <f>IF(BD91&lt;&gt;"",LOOKUP(BD91,Likelihoods!$A$7:$A$107,Likelihoods!P$7:P$107),"")</f>
        <v/>
      </c>
      <c r="BF91" s="102" t="str">
        <f>IF(AND(COUNTBLANK($B91:$E91)=3,COUNTBLANK($F91:$H91)=2,COUNTBLANK($I91:$J91)=1,COUNTBLANK($K91:$L91)=1,COUNTBLANK($M91:$N91)=1,COUNTBLANK($O91:$P91)=1,COUNTBLANK($Q91:$R91)=1,COUNTBLANK($S91:$T91)=1,COUNTBLANK($U91:$V91)=1,COUNTBLANK($W91:$AA91)=4),IF(Data!$B91&lt;&gt;"",Scoring!$S$7)+IF(Data!$C91&lt;&gt;"",Scoring!$S$8)+IF(Data!$D91&lt;&gt;"",Scoring!$S$9)+IF(Data!$E91&lt;&gt;"",Scoring!$S$10)+IF(Data!$F91&lt;&gt;"",Scoring!$S$11)+IF(Data!$G91&lt;&gt;"",Scoring!$S$12)+IF(Data!$H91&lt;&gt;"",Scoring!$S$13)+IF(Data!$I91&lt;&gt;"",Scoring!$S$14)+IF(Data!$J91&lt;&gt;"",Scoring!$S$15)+IF(Data!$K91&lt;&gt;"",Scoring!$S$16)+IF(Data!$L91&lt;&gt;"",Scoring!$S$17)+IF(Data!$M91&lt;&gt;"",Scoring!$S$18)+IF(Data!$N91&lt;&gt;"",Scoring!$S$19)+IF(Data!$O91&lt;&gt;"",Scoring!$S$20)+IF(Data!$P91&lt;&gt;"",Scoring!$S$21)+IF(Data!$Q91&lt;&gt;"",Scoring!$S$22)+IF(Data!$R91&lt;&gt;"",Scoring!$S$23)+IF(Data!$S91&lt;&gt;"",Scoring!$S$24)+IF(Data!T91&lt;&gt;"",Scoring!$S$25)+IF(Data!$U91&lt;&gt;"",Scoring!$S$26)+IF(Data!$V91&lt;&gt;"",Scoring!$S$27)+IF(Data!$W91&lt;&gt;"",Scoring!$S$28)+IF(Data!$X91&lt;&gt;"",Scoring!$S$29)+IF(Data!$Y91&lt;&gt;"",Scoring!$S$30)+IF(Data!$Z91&lt;&gt;"",Scoring!$S$31)+IF(Data!$AA91&lt;&gt;"",Scoring!$S$32),"")</f>
        <v/>
      </c>
      <c r="BG91" s="107" t="str">
        <f>IF(BF91&lt;&gt;"",LOOKUP(BF91,Likelihoods!$A$7:$A$107,Likelihoods!Q$7:Q$107),"")</f>
        <v/>
      </c>
      <c r="BH91" s="108" t="str">
        <f>IF(AND(COUNTBLANK($B91:$E91)=3,COUNTBLANK($F91:$H91)=2,COUNTBLANK($I91:$J91)=1,COUNTBLANK($K91:$L91)=1,COUNTBLANK($M91:$N91)=1,COUNTBLANK($O91:$P91)=1,COUNTBLANK($Q91:$R91)=1,COUNTBLANK($S91:$T91)=1,COUNTBLANK($U91:$V91)=1,COUNTBLANK($W91:$AA91)=4),IF(Data!$B91&lt;&gt;"",Scoring!$T$7)+IF(Data!$C91&lt;&gt;"",Scoring!$T$8)+IF(Data!$D91&lt;&gt;"",Scoring!$T$9)+IF(Data!$E91&lt;&gt;"",Scoring!$T$10)+IF(Data!$F91&lt;&gt;"",Scoring!$T$11)+IF(Data!$G91&lt;&gt;"",Scoring!$T$12)+IF(Data!$H91&lt;&gt;"",Scoring!$T$13)+IF(Data!$I91&lt;&gt;"",Scoring!$T$14)+IF(Data!$J91&lt;&gt;"",Scoring!$T$15)+IF(Data!$K91&lt;&gt;"",Scoring!$T$16)+IF(Data!$L91&lt;&gt;"",Scoring!$T$17)+IF(Data!$M91&lt;&gt;"",Scoring!$T$18)+IF(Data!$N91&lt;&gt;"",Scoring!$T$19)+IF(Data!$O91&lt;&gt;"",Scoring!$T$20)+IF(Data!$P91&lt;&gt;"",Scoring!$T$21)+IF(Data!$Q91&lt;&gt;"",Scoring!$T$22)+IF(Data!$R91&lt;&gt;"",Scoring!$T$23)+IF(Data!$S91&lt;&gt;"",Scoring!$T$24)+IF(Data!T91&lt;&gt;"",Scoring!$T$25)+IF(Data!$U91&lt;&gt;"",Scoring!$T$26)+IF(Data!$V91&lt;&gt;"",Scoring!$T$27)+IF(Data!$W91&lt;&gt;"",Scoring!$T$28)+IF(Data!$X91&lt;&gt;"",Scoring!$T$29)+IF(Data!$Y91&lt;&gt;"",Scoring!$T$30)+IF(Data!$Z91&lt;&gt;"",Scoring!$T$31)+IF(Data!$AA91&lt;&gt;"",Scoring!$T$32),"")</f>
        <v/>
      </c>
      <c r="BI91" s="105" t="str">
        <f>IF(BH91&lt;&gt;"",LOOKUP(BH91,Likelihoods!$A$7:$A$107,Likelihoods!R$7:R$107),"")</f>
        <v/>
      </c>
      <c r="BJ91" s="108" t="str">
        <f>IF(AND(COUNTBLANK($B91:$E91)=3,COUNTBLANK($F91:$H91)=2,COUNTBLANK($I91:$J91)=1,COUNTBLANK($K91:$L91)=1,COUNTBLANK($M91:$N91)=1,COUNTBLANK($O91:$P91)=1,COUNTBLANK($Q91:$R91)=1,COUNTBLANK($S91:$T91)=1,COUNTBLANK($U91:$V91)=1,COUNTBLANK($W91:$AA91)=4),IF(Data!$B91&lt;&gt;"",Scoring!$U$7)+IF(Data!$C91&lt;&gt;"",Scoring!$U$8)+IF(Data!$D91&lt;&gt;"",Scoring!$U$9)+IF(Data!$E91&lt;&gt;"",Scoring!$U$10)+IF(Data!$F91&lt;&gt;"",Scoring!$U$11)+IF(Data!$G91&lt;&gt;"",Scoring!$U$12)+IF(Data!$H91&lt;&gt;"",Scoring!$U$13)+IF(Data!$I91&lt;&gt;"",Scoring!$U$14)+IF(Data!$J91&lt;&gt;"",Scoring!$U$15)+IF(Data!$K91&lt;&gt;"",Scoring!$U$16)+IF(Data!$L91&lt;&gt;"",Scoring!$U$17)+IF(Data!$M91&lt;&gt;"",Scoring!$U$18)+IF(Data!$N91&lt;&gt;"",Scoring!$U$19)+IF(Data!$O91&lt;&gt;"",Scoring!$U$20)+IF(Data!$P91&lt;&gt;"",Scoring!$U$21)+IF(Data!$Q91&lt;&gt;"",Scoring!$U$22)+IF(Data!$R91&lt;&gt;"",Scoring!$U$23)+IF(Data!$S91&lt;&gt;"",Scoring!$U$24)+IF(Data!T91&lt;&gt;"",Scoring!$U$25)+IF(Data!$U91&lt;&gt;"",Scoring!$U$26)+IF(Data!$V91&lt;&gt;"",Scoring!$U$27)+IF(Data!$W91&lt;&gt;"",Scoring!$U$28)+IF(Data!$X91&lt;&gt;"",Scoring!$U$29)+IF(Data!$Y91&lt;&gt;"",Scoring!$U$30)+IF(Data!$Z91&lt;&gt;"",Scoring!$U$31)+IF(Data!$AA91&lt;&gt;"",Scoring!$U$32),"")</f>
        <v/>
      </c>
      <c r="BK91" s="106" t="str">
        <f>IF(BJ91&lt;&gt;"",LOOKUP(BJ91,Likelihoods!$A$7:$A$107,Likelihoods!S$7:S$107),"")</f>
        <v/>
      </c>
      <c r="BL91" s="8"/>
      <c r="BM91" s="8"/>
      <c r="BN91" s="8"/>
      <c r="BO91" s="8"/>
      <c r="BP91" s="8"/>
      <c r="BQ91" s="8"/>
      <c r="BR91" s="8"/>
      <c r="BS91" s="8"/>
      <c r="BT91" s="8"/>
      <c r="BU91" s="8"/>
      <c r="BV91" s="8"/>
      <c r="BW91" s="8"/>
      <c r="BX91" s="8"/>
      <c r="BY91" s="8"/>
    </row>
    <row r="92" spans="1:77" ht="14.25" x14ac:dyDescent="0.2">
      <c r="A92" s="68"/>
      <c r="B92" s="101"/>
      <c r="C92" s="102"/>
      <c r="D92" s="102"/>
      <c r="E92" s="102"/>
      <c r="F92" s="101"/>
      <c r="G92" s="102"/>
      <c r="H92" s="103"/>
      <c r="I92" s="102"/>
      <c r="J92" s="102"/>
      <c r="K92" s="101"/>
      <c r="L92" s="103"/>
      <c r="M92" s="102"/>
      <c r="N92" s="103"/>
      <c r="O92" s="101"/>
      <c r="P92" s="103"/>
      <c r="Q92" s="102"/>
      <c r="R92" s="102"/>
      <c r="S92" s="101"/>
      <c r="T92" s="103"/>
      <c r="U92" s="101"/>
      <c r="V92" s="103"/>
      <c r="W92" s="102"/>
      <c r="X92" s="102"/>
      <c r="Y92" s="102"/>
      <c r="Z92" s="102"/>
      <c r="AA92" s="102"/>
      <c r="AB92" s="104" t="str">
        <f>IF(AND(COUNTBLANK($B92:$E92)=3,COUNTBLANK($F92:$H92)=2,COUNTBLANK($I92:$J92)=1,COUNTBLANK($K92:$L92)=1,COUNTBLANK($M92:$N92)=1,COUNTBLANK($O92:$P92)=1,COUNTBLANK($Q92:$R92)=1,COUNTBLANK($S92:$T92)=1,COUNTBLANK($U92:$V92)=1,COUNTBLANK($W92:$AA92)=4),IF(Data!$B92&lt;&gt;"",Scoring!$D$7)+IF(Data!$C92&lt;&gt;"",Scoring!$D$8)+IF(Data!$D92&lt;&gt;"",Scoring!$D$9)+IF(Data!$E92&lt;&gt;"",Scoring!$D$10)+IF(Data!$F92&lt;&gt;"",Scoring!$D$11)+IF(Data!$G92&lt;&gt;"",Scoring!$D$12)+IF(Data!$H92&lt;&gt;"",Scoring!$D$13)+IF(Data!$I92&lt;&gt;"",Scoring!$D$14)+IF(Data!$J92&lt;&gt;"",Scoring!$D$15)+IF(Data!$K92&lt;&gt;"",Scoring!$D$16)+IF(Data!$L92&lt;&gt;"",Scoring!$D$17)+IF(Data!$M92&lt;&gt;"",Scoring!$D$18)+IF(Data!$N92&lt;&gt;"",Scoring!$D$19)+IF(Data!$O92&lt;&gt;"",Scoring!$D$20)+IF(Data!$P92&lt;&gt;"",Scoring!$D$21)+IF(Data!$Q92&lt;&gt;"",Scoring!$D$22)+IF(Data!$R92&lt;&gt;"",Scoring!$D$23)+IF(Data!$S92&lt;&gt;"",Scoring!$D$24)+IF(Data!T92&lt;&gt;"",Scoring!$D$25)+IF(Data!$U92&lt;&gt;"",Scoring!$D$26)+IF(Data!$V92&lt;&gt;"",Scoring!$D$27)+IF(Data!$W92&lt;&gt;"",Scoring!$D$28)+IF(Data!$X92&lt;&gt;"",Scoring!$D$29)+IF(Data!$Y92&lt;&gt;"",Scoring!$D$30)+IF(Data!$Z92&lt;&gt;"",Scoring!$D$31)+IF(Data!$AA92&lt;&gt;"",Scoring!$D$32),"")</f>
        <v/>
      </c>
      <c r="AC92" s="105" t="str">
        <f>IF(AB92&lt;&gt;"",LOOKUP(AB92,Likelihoods!$A$7:$A$107,Likelihoods!B$7:B$107),"")</f>
        <v/>
      </c>
      <c r="AD92" s="264" t="str">
        <f>IF(AND(COUNTBLANK($B92:$E92)=3,COUNTBLANK($F92:$H92)=2,COUNTBLANK($I92:$J92)=1,COUNTBLANK($K92:$L92)=1,COUNTBLANK($M92:$N92)=1,COUNTBLANK($O92:$P92)=1,COUNTBLANK($Q92:$R92)=1,COUNTBLANK($S92:$T92)=1,COUNTBLANK($U92:$V92)=1,COUNTBLANK($W92:$AA92)=4),IF(Data!$B92&lt;&gt;"",Scoring!$E$7)+IF(Data!$C92&lt;&gt;"",Scoring!$E$8)+IF(Data!$D92&lt;&gt;"",Scoring!$E$9)+IF(Data!$E92&lt;&gt;"",Scoring!$E$10)+IF(Data!$F92&lt;&gt;"",Scoring!$E$11)+IF(Data!$G92&lt;&gt;"",Scoring!$E$12)+IF(Data!$H92&lt;&gt;"",Scoring!$E$13)+IF(Data!$I92&lt;&gt;"",Scoring!$E$14)+IF(Data!$J92&lt;&gt;"",Scoring!$E$15)+IF(Data!$K92&lt;&gt;"",Scoring!$E$16)+IF(Data!$L92&lt;&gt;"",Scoring!$E$17)+IF(Data!$M92&lt;&gt;"",Scoring!$E$18)+IF(Data!$N92&lt;&gt;"",Scoring!$E$19)+IF(Data!$O92&lt;&gt;"",Scoring!$E$20)+IF(Data!$P92&lt;&gt;"",Scoring!$E$21)+IF(Data!$Q92&lt;&gt;"",Scoring!$E$22)+IF(Data!$R92&lt;&gt;"",Scoring!$E$23)+IF(Data!$S92&lt;&gt;"",Scoring!$E$24)+IF(Data!V92&lt;&gt;"",Scoring!$E$25)+IF(Data!$U92&lt;&gt;"",Scoring!$E$26)+IF(Data!$V92&lt;&gt;"",Scoring!$E$27)+IF(Data!$W92&lt;&gt;"",Scoring!$E$28)+IF(Data!$X92&lt;&gt;"",Scoring!$E$29)+IF(Data!$Y92&lt;&gt;"",Scoring!$E$30)+IF(Data!$Z92&lt;&gt;"",Scoring!$E$31)+IF(Data!$AA92&lt;&gt;"",Scoring!$E$32),"")</f>
        <v/>
      </c>
      <c r="AE92" s="107" t="str">
        <f>IF(AD92&lt;&gt;"",LOOKUP(AD92,Likelihoods!$A$7:$A$107,Likelihoods!C$7:C$107),"")</f>
        <v/>
      </c>
      <c r="AF92" s="108" t="str">
        <f>IF(AND(COUNTBLANK($B92:$E92)=3,COUNTBLANK($F92:$H92)=2,COUNTBLANK($I92:$J92)=1,COUNTBLANK($K92:$L92)=1,COUNTBLANK($M92:$N92)=1,COUNTBLANK($O92:$P92)=1,COUNTBLANK($Q92:$R92)=1,COUNTBLANK($S92:$T92)=1,COUNTBLANK($U92:$V92)=1,COUNTBLANK($W92:$AA92)=4),IF(Data!$B92&lt;&gt;"",Scoring!$F$7)+IF(Data!$C92&lt;&gt;"",Scoring!$F$8)+IF(Data!$D92&lt;&gt;"",Scoring!$F$9)+IF(Data!$E92&lt;&gt;"",Scoring!$F$10)+IF(Data!$F92&lt;&gt;"",Scoring!$F$11)+IF(Data!$G92&lt;&gt;"",Scoring!$F$12)+IF(Data!$H92&lt;&gt;"",Scoring!$F$13)+IF(Data!$I92&lt;&gt;"",Scoring!$F$14)+IF(Data!$J92&lt;&gt;"",Scoring!$F$15)+IF(Data!$K92&lt;&gt;"",Scoring!$F$16)+IF(Data!$L92&lt;&gt;"",Scoring!$F$17)+IF(Data!$M92&lt;&gt;"",Scoring!$F$18)+IF(Data!$N92&lt;&gt;"",Scoring!$F$19)+IF(Data!$O92&lt;&gt;"",Scoring!$F$20)+IF(Data!$P92&lt;&gt;"",Scoring!$F$21)+IF(Data!$Q92&lt;&gt;"",Scoring!$F$22)+IF(Data!$R92&lt;&gt;"",Scoring!$F$23)+IF(Data!$S92&lt;&gt;"",Scoring!$F$24)+IF(Data!T92&lt;&gt;"",Scoring!$F$25)+IF(Data!$U92&lt;&gt;"",Scoring!$F$26)+IF(Data!$V92&lt;&gt;"",Scoring!$F$27)+IF(Data!$W92&lt;&gt;"",Scoring!$F$28)+IF(Data!$X92&lt;&gt;"",Scoring!$F$29)+IF(Data!$Y92&lt;&gt;"",Scoring!$F$30)+IF(Data!$Z92&lt;&gt;"",Scoring!$F$31)+IF(Data!$AA92&lt;&gt;"",Scoring!$F$32),"")</f>
        <v/>
      </c>
      <c r="AG92" s="105" t="str">
        <f>IF(AF92&lt;&gt;"",LOOKUP(AF92,Likelihoods!$A$7:$A$107,Likelihoods!D$7:D$107),"")</f>
        <v/>
      </c>
      <c r="AH92" s="108" t="str">
        <f>IF(AND(COUNTBLANK($B92:$E92)=3,COUNTBLANK($F92:$H92)=2,COUNTBLANK($I92:$J92)=1,COUNTBLANK($K92:$L92)=1,COUNTBLANK($M92:$N92)=1,COUNTBLANK($O92:$P92)=1,COUNTBLANK($Q92:$R92)=1,COUNTBLANK($S92:$T92)=1,COUNTBLANK($U92:$V92)=1,COUNTBLANK($W92:$AA92)=4),IF(Data!$B92&lt;&gt;"",Scoring!$G$7)+IF(Data!$C92&lt;&gt;"",Scoring!$G$8)+IF(Data!$D92&lt;&gt;"",Scoring!$G$9)+IF(Data!$E92&lt;&gt;"",Scoring!$G$10)+IF(Data!$F92&lt;&gt;"",Scoring!$G$11)+IF(Data!$G92&lt;&gt;"",Scoring!$G$12)+IF(Data!$H92&lt;&gt;"",Scoring!$G$13)+IF(Data!$I92&lt;&gt;"",Scoring!$G$14)+IF(Data!$J92&lt;&gt;"",Scoring!$G$15)+IF(Data!$K92&lt;&gt;"",Scoring!$G$16)+IF(Data!$L92&lt;&gt;"",Scoring!$G$17)+IF(Data!$M92&lt;&gt;"",Scoring!$G$18)+IF(Data!$N92&lt;&gt;"",Scoring!$G$19)+IF(Data!$O92&lt;&gt;"",Scoring!$G$20)+IF(Data!$P92&lt;&gt;"",Scoring!$G$21)+IF(Data!$Q92&lt;&gt;"",Scoring!$G$22)+IF(Data!$R92&lt;&gt;"",Scoring!$G$23)+IF(Data!$S92&lt;&gt;"",Scoring!$G$24)+IF(Data!T92&lt;&gt;"",Scoring!$G$25)+IF(Data!$U92&lt;&gt;"",Scoring!$G$26)+IF(Data!$V92&lt;&gt;"",Scoring!$G$27)+IF(Data!$W92&lt;&gt;"",Scoring!$G$28)+IF(Data!$X92&lt;&gt;"",Scoring!$G$29)+IF(Data!$Y92&lt;&gt;"",Scoring!$G$30)+IF(Data!$Z92&lt;&gt;"",Scoring!$G$31)+IF(Data!$AA92&lt;&gt;"",Scoring!$G$32),"")</f>
        <v/>
      </c>
      <c r="AI92" s="106" t="str">
        <f>IF(AH92&lt;&gt;"",LOOKUP(AH92,Likelihoods!$A$7:$A$107,Likelihoods!E$7:E$107),"")</f>
        <v/>
      </c>
      <c r="AJ92" s="104" t="str">
        <f>IF(AND(COUNTBLANK($B92:$E92)=3,COUNTBLANK($F92:$H92)=2,COUNTBLANK($I92:$J92)=1,COUNTBLANK($K92:$L92)=1,COUNTBLANK($M92:$N92)=1,COUNTBLANK($O92:$P92)=1,COUNTBLANK($Q92:$R92)=1,COUNTBLANK($S92:$T92)=1,COUNTBLANK($U92:$V92)=1,COUNTBLANK($W92:$AA92)=4),IF(Data!$B92&lt;&gt;"",Scoring!$H$7)+IF(Data!$C92&lt;&gt;"",Scoring!$H$8)+IF(Data!$D92&lt;&gt;"",Scoring!$H$9)+IF(Data!$E92&lt;&gt;"",Scoring!$H$10)+IF(Data!$F92&lt;&gt;"",Scoring!$H$11)+IF(Data!$G92&lt;&gt;"",Scoring!$H$12)+IF(Data!$H92&lt;&gt;"",Scoring!$H$13)+IF(Data!$I92&lt;&gt;"",Scoring!$H$14)+IF(Data!$J92&lt;&gt;"",Scoring!$H$15)+IF(Data!$K92&lt;&gt;"",Scoring!$H$16)+IF(Data!$L92&lt;&gt;"",Scoring!$H$17)+IF(Data!$M92&lt;&gt;"",Scoring!$H$18)+IF(Data!$N92&lt;&gt;"",Scoring!$H$19)+IF(Data!$O92&lt;&gt;"",Scoring!$H$20)+IF(Data!$P92&lt;&gt;"",Scoring!$H$21)+IF(Data!$Q92&lt;&gt;"",Scoring!$H$22)+IF(Data!$R92&lt;&gt;"",Scoring!$H$23)+IF(Data!$S92&lt;&gt;"",Scoring!$H$24)+IF(Data!T92&lt;&gt;"",Scoring!$H$25)+IF(Data!$U92&lt;&gt;"",Scoring!$H$26)+IF(Data!$V92&lt;&gt;"",Scoring!$H$27)+IF(Data!$W92&lt;&gt;"",Scoring!$H$28)+IF(Data!$X92&lt;&gt;"",Scoring!$H$29)+IF(Data!$Y92&lt;&gt;"",Scoring!$H$30)+IF(Data!$Z92&lt;&gt;"",Scoring!$H$31)+IF(Data!$AA92&lt;&gt;"",Scoring!$H$32),"")</f>
        <v/>
      </c>
      <c r="AK92" s="105" t="str">
        <f>IF(AJ92&lt;&gt;"",LOOKUP(AJ92,Likelihoods!$A$7:$A$107,Likelihoods!F$7:F$107),"")</f>
        <v/>
      </c>
      <c r="AL92" s="102" t="str">
        <f>IF(AND(COUNTBLANK($B92:$E92)=3,COUNTBLANK($F92:$H92)=2,COUNTBLANK($I92:$J92)=1,COUNTBLANK($K92:$L92)=1,COUNTBLANK($M92:$N92)=1,COUNTBLANK($O92:$P92)=1,COUNTBLANK($Q92:$R92)=1,COUNTBLANK($S92:$T92)=1,COUNTBLANK($U92:$V92)=1,COUNTBLANK($W92:$AA92)=4),IF(Data!$B92&lt;&gt;"",Scoring!$I$7)+IF(Data!$C92&lt;&gt;"",Scoring!$I$8)+IF(Data!$D92&lt;&gt;"",Scoring!$I$9)+IF(Data!$E92&lt;&gt;"",Scoring!$I$10)+IF(Data!$F92&lt;&gt;"",Scoring!$I$11)+IF(Data!$G92&lt;&gt;"",Scoring!$I$12)+IF(Data!$H92&lt;&gt;"",Scoring!$I$13)+IF(Data!$I92&lt;&gt;"",Scoring!$I$14)+IF(Data!$J92&lt;&gt;"",Scoring!$I$15)+IF(Data!$K92&lt;&gt;"",Scoring!$I$16)+IF(Data!$L92&lt;&gt;"",Scoring!$I$17)+IF(Data!$M92&lt;&gt;"",Scoring!$I$18)+IF(Data!$N92&lt;&gt;"",Scoring!$I$19)+IF(Data!$O92&lt;&gt;"",Scoring!$I$20)+IF(Data!$P92&lt;&gt;"",Scoring!$I$21)+IF(Data!$Q92&lt;&gt;"",Scoring!$I$22)+IF(Data!$R92&lt;&gt;"",Scoring!$I$23)+IF(Data!$S92&lt;&gt;"",Scoring!$I$24)+IF(Data!T92&lt;&gt;"",Scoring!$I$25)+IF(Data!$U92&lt;&gt;"",Scoring!$I$26)+IF(Data!$V92&lt;&gt;"",Scoring!$I$27)+IF(Data!$W92&lt;&gt;"",Scoring!$I$28)+IF(Data!$X92&lt;&gt;"",Scoring!$I$29)+IF(Data!$Y92&lt;&gt;"",Scoring!$I$30)+IF(Data!$Z92&lt;&gt;"",Scoring!$I$31)+IF(Data!$AA92&lt;&gt;"",Scoring!$I$32),"")</f>
        <v/>
      </c>
      <c r="AM92" s="107" t="str">
        <f>IF(AL92&lt;&gt;"",LOOKUP(AL92,Likelihoods!$A$7:$A$107,Likelihoods!G$7:G$107),"")</f>
        <v/>
      </c>
      <c r="AN92" s="281" t="str">
        <f>IF(AND(COUNTBLANK($B92:$E92)=3,COUNTBLANK($F92:$H92)=2,COUNTBLANK($I92:$J92)=1,COUNTBLANK($K92:$L92)=1,COUNTBLANK($M92:$N92)=1,COUNTBLANK($O92:$P92)=1,COUNTBLANK($Q92:$R92)=1,COUNTBLANK($S92:$T92)=1,COUNTBLANK($U92:$V92)=1,COUNTBLANK($W92:$AA92)=4),IF(Data!$B92&lt;&gt;"",Scoring!$J$7)+IF(Data!$C92&lt;&gt;"",Scoring!$J$8)+IF(Data!$D92&lt;&gt;"",Scoring!$J$9)+IF(Data!$E92&lt;&gt;"",Scoring!$J$10)+IF(Data!$F92&lt;&gt;"",Scoring!$J$11)+IF(Data!$G92&lt;&gt;"",Scoring!$J$12)+IF(Data!$H92&lt;&gt;"",Scoring!$J$13)+IF(Data!$I92&lt;&gt;"",Scoring!$J$14)+IF(Data!$J92&lt;&gt;"",Scoring!$J$15)+IF(Data!$K92&lt;&gt;"",Scoring!$J$16)+IF(Data!$L92&lt;&gt;"",Scoring!$J$17)+IF(Data!$M92&lt;&gt;"",Scoring!$J$18)+IF(Data!$N92&lt;&gt;"",Scoring!$J$19)+IF(Data!$O92&lt;&gt;"",Scoring!$J$20)+IF(Data!$P92&lt;&gt;"",Scoring!$J$21)+IF(Data!$Q92&lt;&gt;"",Scoring!$J$22)+IF(Data!$R92&lt;&gt;"",Scoring!$J$23)+IF(Data!$S92&lt;&gt;"",Scoring!$J$24)+IF(Data!AF92&lt;&gt;"",Scoring!$J$25)+IF(Data!$U92&lt;&gt;"",Scoring!$J$26)+IF(Data!$V92&lt;&gt;"",Scoring!$J$27)+IF(Data!$W92&lt;&gt;"",Scoring!$J$28)+IF(Data!$X92&lt;&gt;"",Scoring!$J$29)+IF(Data!$Y92&lt;&gt;"",Scoring!$J$30)+IF(Data!$Z92&lt;&gt;"",Scoring!$J$31)+IF(Data!$AA92&lt;&gt;"",Scoring!$J$32),"")</f>
        <v/>
      </c>
      <c r="AO92" s="276" t="str">
        <f>IF(AN92&lt;&gt;"",LOOKUP(AN92,Likelihoods!$A$7:$A$107,Likelihoods!H$7:H$107),"")</f>
        <v/>
      </c>
      <c r="AP92" s="264" t="str">
        <f>IF(AND(COUNTBLANK($B92:$E92)=3,COUNTBLANK($F92:$H92)=2,COUNTBLANK($I92:$J92)=1,COUNTBLANK($K92:$L92)=1,COUNTBLANK($M92:$N92)=1,COUNTBLANK($O92:$P92)=1,COUNTBLANK($Q92:$R92)=1,COUNTBLANK($S92:$T92)=1,COUNTBLANK($U92:$V92)=1,COUNTBLANK($W92:$AA92)=4),IF(Data!$B92&lt;&gt;"",Scoring!$K$7)+IF(Data!$C92&lt;&gt;"",Scoring!$K$8)+IF(Data!$D92&lt;&gt;"",Scoring!$K$9)+IF(Data!$E92&lt;&gt;"",Scoring!$K$10)+IF(Data!$F92&lt;&gt;"",Scoring!$K$11)+IF(Data!$G92&lt;&gt;"",Scoring!$K$12)+IF(Data!$H92&lt;&gt;"",Scoring!$K$13)+IF(Data!$I92&lt;&gt;"",Scoring!$K$14)+IF(Data!$J92&lt;&gt;"",Scoring!$K$15)+IF(Data!$K92&lt;&gt;"",Scoring!$K$16)+IF(Data!$L92&lt;&gt;"",Scoring!$K$17)+IF(Data!$M92&lt;&gt;"",Scoring!$K$18)+IF(Data!$N92&lt;&gt;"",Scoring!$K$19)+IF(Data!$O92&lt;&gt;"",Scoring!$K$20)+IF(Data!$P92&lt;&gt;"",Scoring!$K$21)+IF(Data!$Q92&lt;&gt;"",Scoring!$K$22)+IF(Data!$R92&lt;&gt;"",Scoring!$K$23)+IF(Data!$S92&lt;&gt;"",Scoring!$K$24)+IF(Data!AH92&lt;&gt;"",Scoring!$K$25)+IF(Data!$U92&lt;&gt;"",Scoring!$K$26)+IF(Data!$V92&lt;&gt;"",Scoring!$K$27)+IF(Data!$W92&lt;&gt;"",Scoring!$K$28)+IF(Data!$X92&lt;&gt;"",Scoring!$K$29)+IF(Data!$Y92&lt;&gt;"",Scoring!$K$30)+IF(Data!$Z92&lt;&gt;"",Scoring!$K$31)+IF(Data!$AA92&lt;&gt;"",Scoring!$K$32),"")</f>
        <v/>
      </c>
      <c r="AQ92" s="107" t="str">
        <f>IF(AP92&lt;&gt;"",LOOKUP(AP92,Likelihoods!$A$7:$A$107,Likelihoods!I$7:I$107),"")</f>
        <v/>
      </c>
      <c r="AR92" s="281" t="str">
        <f>IF(AND(COUNTBLANK($B92:$E92)=3,COUNTBLANK($F92:$H92)=2,COUNTBLANK($I92:$J92)=1,COUNTBLANK($K92:$L92)=1,COUNTBLANK($M92:$N92)=1,COUNTBLANK($O92:$P92)=1,COUNTBLANK($Q92:$R92)=1,COUNTBLANK($S92:$T92)=1,COUNTBLANK($U92:$V92)=1,COUNTBLANK($W92:$AA92)=4),IF(Data!$B92&lt;&gt;"",Scoring!$L$7)+IF(Data!$C92&lt;&gt;"",Scoring!$L$8)+IF(Data!$D92&lt;&gt;"",Scoring!$L$9)+IF(Data!$E92&lt;&gt;"",Scoring!$L$10)+IF(Data!$F92&lt;&gt;"",Scoring!$L$11)+IF(Data!$G92&lt;&gt;"",Scoring!$L$12)+IF(Data!$H92&lt;&gt;"",Scoring!$L$13)+IF(Data!$I92&lt;&gt;"",Scoring!$L$14)+IF(Data!$J92&lt;&gt;"",Scoring!$L$15)+IF(Data!$K92&lt;&gt;"",Scoring!$L$16)+IF(Data!$L92&lt;&gt;"",Scoring!$L$17)+IF(Data!$M92&lt;&gt;"",Scoring!$L$18)+IF(Data!$N92&lt;&gt;"",Scoring!$L$19)+IF(Data!$O92&lt;&gt;"",Scoring!$L$20)+IF(Data!$P92&lt;&gt;"",Scoring!$L$21)+IF(Data!$Q92&lt;&gt;"",Scoring!$L$22)+IF(Data!$R92&lt;&gt;"",Scoring!$L$23)+IF(Data!$S92&lt;&gt;"",Scoring!$L$24)+IF(Data!AJ92&lt;&gt;"",Scoring!$L$25)+IF(Data!$U92&lt;&gt;"",Scoring!$L$26)+IF(Data!$V92&lt;&gt;"",Scoring!$L$27)+IF(Data!$W92&lt;&gt;"",Scoring!$L$28)+IF(Data!$X92&lt;&gt;"",Scoring!$L$29)+IF(Data!$Y92&lt;&gt;"",Scoring!$L$30)+IF(Data!$Z92&lt;&gt;"",Scoring!$L$31)+IF(Data!$AA92&lt;&gt;"",Scoring!$L$32),"")</f>
        <v/>
      </c>
      <c r="AS92" s="105" t="str">
        <f>IF(AR92&lt;&gt;"",LOOKUP(AR92,Likelihoods!$A$7:$A$107,Likelihoods!J$7:J$107),"")</f>
        <v/>
      </c>
      <c r="AT92" s="108" t="str">
        <f>IF(AND(COUNTBLANK($B92:$E92)=3,COUNTBLANK($F92:$H92)=2,COUNTBLANK($I92:$J92)=1,COUNTBLANK($K92:$L92)=1,COUNTBLANK($M92:$N92)=1,COUNTBLANK($O92:$P92)=1,COUNTBLANK($Q92:$R92)=1,COUNTBLANK($S92:$T92)=1,COUNTBLANK($U92:$V92)=1,COUNTBLANK($W92:$AA92)=4),IF(Data!$B92&lt;&gt;"",Scoring!$M$7)+IF(Data!$C92&lt;&gt;"",Scoring!$M$8)+IF(Data!$D92&lt;&gt;"",Scoring!$M$9)+IF(Data!$E92&lt;&gt;"",Scoring!$M$10)+IF(Data!$F92&lt;&gt;"",Scoring!$M$11)+IF(Data!$G92&lt;&gt;"",Scoring!$M$12)+IF(Data!$H92&lt;&gt;"",Scoring!$M$13)+IF(Data!$I92&lt;&gt;"",Scoring!$M$14)+IF(Data!$J92&lt;&gt;"",Scoring!$M$15)+IF(Data!$K92&lt;&gt;"",Scoring!$M$16)+IF(Data!$L92&lt;&gt;"",Scoring!$M$17)+IF(Data!$M92&lt;&gt;"",Scoring!$M$18)+IF(Data!$N92&lt;&gt;"",Scoring!$M$19)+IF(Data!$O92&lt;&gt;"",Scoring!$M$20)+IF(Data!$P92&lt;&gt;"",Scoring!$M$21)+IF(Data!$Q92&lt;&gt;"",Scoring!$M$22)+IF(Data!$R92&lt;&gt;"",Scoring!$M$23)+IF(Data!$S92&lt;&gt;"",Scoring!$M$24)+IF(Data!T92&lt;&gt;"",Scoring!$M$25)+IF(Data!$U92&lt;&gt;"",Scoring!$M$26)+IF(Data!$V92&lt;&gt;"",Scoring!$M$27)+IF(Data!$W92&lt;&gt;"",Scoring!$M$28)+IF(Data!$X92&lt;&gt;"",Scoring!$M$29)+IF(Data!$Y92&lt;&gt;"",Scoring!$M$30)+IF(Data!$Z92&lt;&gt;"",Scoring!$M$31)+IF(Data!$AA92&lt;&gt;"",Scoring!$M$32),"")</f>
        <v/>
      </c>
      <c r="AU92" s="105" t="str">
        <f>IF(AT92&lt;&gt;"",LOOKUP(AT92,Likelihoods!$A$7:$A$107,Likelihoods!K$7:K$107),"")</f>
        <v/>
      </c>
      <c r="AV92" s="108" t="str">
        <f>IF(AND(COUNTBLANK($B92:$E92)=3,COUNTBLANK($F92:$H92)=2,COUNTBLANK($I92:$J92)=1,COUNTBLANK($K92:$L92)=1,COUNTBLANK($M92:$N92)=1,COUNTBLANK($O92:$P92)=1,COUNTBLANK($Q92:$R92)=1,COUNTBLANK($S92:$T92)=1,COUNTBLANK($U92:$V92)=1,COUNTBLANK($W92:$AA92)=4),IF(Data!$B92&lt;&gt;"",Scoring!$N$7)+IF(Data!$C92&lt;&gt;"",Scoring!$N$8)+IF(Data!$D92&lt;&gt;"",Scoring!$N$9)+IF(Data!$E92&lt;&gt;"",Scoring!$N$10)+IF(Data!$F92&lt;&gt;"",Scoring!$N$11)+IF(Data!$G92&lt;&gt;"",Scoring!$N$12)+IF(Data!$H92&lt;&gt;"",Scoring!$N$13)+IF(Data!$I92&lt;&gt;"",Scoring!$N$14)+IF(Data!$J92&lt;&gt;"",Scoring!$N$15)+IF(Data!$K92&lt;&gt;"",Scoring!$N$16)+IF(Data!$L92&lt;&gt;"",Scoring!$N$17)+IF(Data!$M92&lt;&gt;"",Scoring!$N$18)+IF(Data!$N92&lt;&gt;"",Scoring!$N$19)+IF(Data!$O92&lt;&gt;"",Scoring!$N$20)+IF(Data!$P92&lt;&gt;"",Scoring!$N$21)+IF(Data!$Q92&lt;&gt;"",Scoring!$N$22)+IF(Data!$R92&lt;&gt;"",Scoring!$N$23)+IF(Data!$S92&lt;&gt;"",Scoring!$N$24)+IF(Data!T92&lt;&gt;"",Scoring!$N$25)+IF(Data!$U92&lt;&gt;"",Scoring!$N$26)+IF(Data!$V92&lt;&gt;"",Scoring!$N$27)+IF(Data!$W92&lt;&gt;"",Scoring!$N$28)+IF(Data!$X92&lt;&gt;"",Scoring!$N$29)+IF(Data!$Y92&lt;&gt;"",Scoring!$N$30)+IF(Data!$Z92&lt;&gt;"",Scoring!$N$31)+IF(Data!$AA92&lt;&gt;"",Scoring!$N$32),"")</f>
        <v/>
      </c>
      <c r="AW92" s="106" t="str">
        <f>IF(AV92&lt;&gt;"",LOOKUP(AV92,Likelihoods!$A$7:$A$107,Likelihoods!L$7:L$107),"")</f>
        <v/>
      </c>
      <c r="AX92" s="104" t="str">
        <f>IF(AND(COUNTBLANK($B92:$E92)=3,COUNTBLANK($F92:$H92)=2,COUNTBLANK($I92:$J92)=1,COUNTBLANK($K92:$L92)=1,COUNTBLANK($M92:$N92)=1,COUNTBLANK($O92:$P92)=1,COUNTBLANK($Q92:$R92)=1,COUNTBLANK($S92:$T92)=1,COUNTBLANK($U92:$V92)=1,COUNTBLANK($W92:$AA92)=4),IF(Data!$B92&lt;&gt;"",Scoring!$O$7)+IF(Data!$C92&lt;&gt;"",Scoring!$O$8)+IF(Data!$D92&lt;&gt;"",Scoring!$O$9)+IF(Data!$E92&lt;&gt;"",Scoring!$O$10)+IF(Data!$F92&lt;&gt;"",Scoring!$O$11)+IF(Data!$G92&lt;&gt;"",Scoring!$O$12)+IF(Data!$H92&lt;&gt;"",Scoring!$O$13)+IF(Data!$I92&lt;&gt;"",Scoring!$O$14)+IF(Data!$J92&lt;&gt;"",Scoring!$O$15)+IF(Data!$K92&lt;&gt;"",Scoring!$O$16)+IF(Data!$L92&lt;&gt;"",Scoring!$O$17)+IF(Data!$M92&lt;&gt;"",Scoring!$O$18)+IF(Data!$N92&lt;&gt;"",Scoring!$O$19)+IF(Data!$O92&lt;&gt;"",Scoring!$O$20)+IF(Data!$P92&lt;&gt;"",Scoring!$O$21)+IF(Data!$Q92&lt;&gt;"",Scoring!$O$22)+IF(Data!$R92&lt;&gt;"",Scoring!$O$23)+IF(Data!$S92&lt;&gt;"",Scoring!$O$24)+IF(Data!T92&lt;&gt;"",Scoring!$O$25)+IF(Data!$U92&lt;&gt;"",Scoring!$O$26)+IF(Data!$V92&lt;&gt;"",Scoring!$O$27)+IF(Data!$W92&lt;&gt;"",Scoring!$O$28)+IF(Data!$X92&lt;&gt;"",Scoring!$O$29)+IF(Data!$Y92&lt;&gt;"",Scoring!$O$30)+IF(Data!$Z92&lt;&gt;"",Scoring!$O$31)+IF(Data!$AA92&lt;&gt;"",Scoring!$O$32),"")</f>
        <v/>
      </c>
      <c r="AY92" s="107" t="str">
        <f>IF(AX92&lt;&gt;"",LOOKUP(AX92,Likelihoods!$A$7:$A$107,Likelihoods!M$7:M$107),"")</f>
        <v/>
      </c>
      <c r="AZ92" s="108" t="str">
        <f>IF(AND(COUNTBLANK($B92:$E92)=3,COUNTBLANK($F92:$H92)=2,COUNTBLANK($I92:$J92)=1,COUNTBLANK($K92:$L92)=1,COUNTBLANK($M92:$N92)=1,COUNTBLANK($O92:$P92)=1,COUNTBLANK($Q92:$R92)=1,COUNTBLANK($S92:$T92)=1,COUNTBLANK($U92:$V92)=1,COUNTBLANK($W92:$AA92)=4),IF(Data!$B92&lt;&gt;"",Scoring!$P$7)+IF(Data!$C92&lt;&gt;"",Scoring!$P$8)+IF(Data!$D92&lt;&gt;"",Scoring!$P$9)+IF(Data!$E92&lt;&gt;"",Scoring!$P$10)+IF(Data!$F92&lt;&gt;"",Scoring!$P$11)+IF(Data!$G92&lt;&gt;"",Scoring!$P$12)+IF(Data!$H92&lt;&gt;"",Scoring!$P$13)+IF(Data!$I92&lt;&gt;"",Scoring!$P$14)+IF(Data!$J92&lt;&gt;"",Scoring!$P$15)+IF(Data!$K92&lt;&gt;"",Scoring!$P$16)+IF(Data!$L92&lt;&gt;"",Scoring!$P$17)+IF(Data!$M92&lt;&gt;"",Scoring!$P$18)+IF(Data!$N92&lt;&gt;"",Scoring!$P$19)+IF(Data!$O92&lt;&gt;"",Scoring!$P$20)+IF(Data!$P92&lt;&gt;"",Scoring!$P$21)+IF(Data!$Q92&lt;&gt;"",Scoring!$P$22)+IF(Data!$R92&lt;&gt;"",Scoring!$P$23)+IF(Data!$S92&lt;&gt;"",Scoring!$P$24)+IF(Data!T92&lt;&gt;"",Scoring!$P$25)+IF(Data!$U92&lt;&gt;"",Scoring!$P$26)+IF(Data!$V92&lt;&gt;"",Scoring!$P$27)+IF(Data!$W92&lt;&gt;"",Scoring!$P$28)+IF(Data!$X92&lt;&gt;"",Scoring!$P$29)+IF(Data!$Y92&lt;&gt;"",Scoring!$P$30)+IF(Data!$Z92&lt;&gt;"",Scoring!$P$31)+IF(Data!$AA92&lt;&gt;"",Scoring!$P$32),"")</f>
        <v/>
      </c>
      <c r="BA92" s="105" t="str">
        <f>IF(AZ92&lt;&gt;"",LOOKUP(AZ92,Likelihoods!$A$7:$A$107,Likelihoods!N$7:N$107),"")</f>
        <v/>
      </c>
      <c r="BB92" s="102" t="str">
        <f>IF(AND(COUNTBLANK($B92:$E92)=3,COUNTBLANK($F92:$H92)=2,COUNTBLANK($I92:$J92)=1,COUNTBLANK($K92:$L92)=1,COUNTBLANK($M92:$N92)=1,COUNTBLANK($O92:$P92)=1,COUNTBLANK($Q92:$R92)=1,COUNTBLANK($S92:$T92)=1,COUNTBLANK($U92:$V92)=1,COUNTBLANK($W92:$AA92)=4),IF(Data!$B92&lt;&gt;"",Scoring!$Q$7)+IF(Data!$C92&lt;&gt;"",Scoring!$Q$8)+IF(Data!$D92&lt;&gt;"",Scoring!$Q$9)+IF(Data!$E92&lt;&gt;"",Scoring!$Q$10)+IF(Data!$F92&lt;&gt;"",Scoring!$Q$11)+IF(Data!$G92&lt;&gt;"",Scoring!$Q$12)+IF(Data!$H92&lt;&gt;"",Scoring!$Q$13)+IF(Data!$I92&lt;&gt;"",Scoring!$Q$14)+IF(Data!$J92&lt;&gt;"",Scoring!$Q$15)+IF(Data!$K92&lt;&gt;"",Scoring!$Q$16)+IF(Data!$L92&lt;&gt;"",Scoring!$Q$17)+IF(Data!$M92&lt;&gt;"",Scoring!$Q$18)+IF(Data!$N92&lt;&gt;"",Scoring!$Q$19)+IF(Data!$O92&lt;&gt;"",Scoring!$Q$20)+IF(Data!$P92&lt;&gt;"",Scoring!$Q$21)+IF(Data!$Q92&lt;&gt;"",Scoring!$Q$22)+IF(Data!$R92&lt;&gt;"",Scoring!$Q$23)+IF(Data!$S92&lt;&gt;"",Scoring!$Q$24)+IF(Data!T92&lt;&gt;"",Scoring!$Q$25)+IF(Data!$U92&lt;&gt;"",Scoring!$Q$26)+IF(Data!$V92&lt;&gt;"",Scoring!$Q$27)+IF(Data!$W92&lt;&gt;"",Scoring!$Q$28)+IF(Data!$X92&lt;&gt;"",Scoring!$Q$29)+IF(Data!$Y92&lt;&gt;"",Scoring!$Q$30)+IF(Data!$Z92&lt;&gt;"",Scoring!$Q$31)+IF(Data!$AA92&lt;&gt;"",Scoring!$Q$32),"")</f>
        <v/>
      </c>
      <c r="BC92" s="107" t="str">
        <f>IF(BB92&lt;&gt;"",LOOKUP(BB92,Likelihoods!$A$7:$A$107,Likelihoods!O$7:O$107),"")</f>
        <v/>
      </c>
      <c r="BD92" s="104" t="str">
        <f>IF(AND(COUNTBLANK($B92:$E92)=3,COUNTBLANK($F92:$H92)=2,COUNTBLANK($I92:$J92)=1,COUNTBLANK($K92:$L92)=1,COUNTBLANK($M92:$N92)=1,COUNTBLANK($O92:$P92)=1,COUNTBLANK($Q92:$R92)=1,COUNTBLANK($S92:$T92)=1,COUNTBLANK($U92:$V92)=1,COUNTBLANK($W92:$AA92)=4),IF(Data!$B92&lt;&gt;"",Scoring!$R$7)+IF(Data!$C92&lt;&gt;"",Scoring!$R$8)+IF(Data!$D92&lt;&gt;"",Scoring!$R$9)+IF(Data!$E92&lt;&gt;"",Scoring!$R$10)+IF(Data!$F92&lt;&gt;"",Scoring!$R$11)+IF(Data!$G92&lt;&gt;"",Scoring!$R$12)+IF(Data!$H92&lt;&gt;"",Scoring!$R$13)+IF(Data!$I92&lt;&gt;"",Scoring!$R$14)+IF(Data!$J92&lt;&gt;"",Scoring!$R$15)+IF(Data!$K92&lt;&gt;"",Scoring!$R$16)+IF(Data!$L92&lt;&gt;"",Scoring!$R$17)+IF(Data!$M92&lt;&gt;"",Scoring!$R$18)+IF(Data!$N92&lt;&gt;"",Scoring!$R$19)+IF(Data!$O92&lt;&gt;"",Scoring!$R$20)+IF(Data!$P92&lt;&gt;"",Scoring!$R$21)+IF(Data!$Q92&lt;&gt;"",Scoring!$R$22)+IF(Data!$R92&lt;&gt;"",Scoring!$R$23)+IF(Data!$S92&lt;&gt;"",Scoring!$R$24)+IF(Data!T92&lt;&gt;"",Scoring!$R$25)+IF(Data!$U92&lt;&gt;"",Scoring!$R$26)+IF(Data!$V92&lt;&gt;"",Scoring!$R$27)+IF(Data!$W92&lt;&gt;"",Scoring!$R$28)+IF(Data!$X92&lt;&gt;"",Scoring!$R$29)+IF(Data!$Y92&lt;&gt;"",Scoring!$R$30)+IF(Data!$Z92&lt;&gt;"",Scoring!$R$31)+IF(Data!$AA92&lt;&gt;"",Scoring!$R$32),"")</f>
        <v/>
      </c>
      <c r="BE92" s="105" t="str">
        <f>IF(BD92&lt;&gt;"",LOOKUP(BD92,Likelihoods!$A$7:$A$107,Likelihoods!P$7:P$107),"")</f>
        <v/>
      </c>
      <c r="BF92" s="102" t="str">
        <f>IF(AND(COUNTBLANK($B92:$E92)=3,COUNTBLANK($F92:$H92)=2,COUNTBLANK($I92:$J92)=1,COUNTBLANK($K92:$L92)=1,COUNTBLANK($M92:$N92)=1,COUNTBLANK($O92:$P92)=1,COUNTBLANK($Q92:$R92)=1,COUNTBLANK($S92:$T92)=1,COUNTBLANK($U92:$V92)=1,COUNTBLANK($W92:$AA92)=4),IF(Data!$B92&lt;&gt;"",Scoring!$S$7)+IF(Data!$C92&lt;&gt;"",Scoring!$S$8)+IF(Data!$D92&lt;&gt;"",Scoring!$S$9)+IF(Data!$E92&lt;&gt;"",Scoring!$S$10)+IF(Data!$F92&lt;&gt;"",Scoring!$S$11)+IF(Data!$G92&lt;&gt;"",Scoring!$S$12)+IF(Data!$H92&lt;&gt;"",Scoring!$S$13)+IF(Data!$I92&lt;&gt;"",Scoring!$S$14)+IF(Data!$J92&lt;&gt;"",Scoring!$S$15)+IF(Data!$K92&lt;&gt;"",Scoring!$S$16)+IF(Data!$L92&lt;&gt;"",Scoring!$S$17)+IF(Data!$M92&lt;&gt;"",Scoring!$S$18)+IF(Data!$N92&lt;&gt;"",Scoring!$S$19)+IF(Data!$O92&lt;&gt;"",Scoring!$S$20)+IF(Data!$P92&lt;&gt;"",Scoring!$S$21)+IF(Data!$Q92&lt;&gt;"",Scoring!$S$22)+IF(Data!$R92&lt;&gt;"",Scoring!$S$23)+IF(Data!$S92&lt;&gt;"",Scoring!$S$24)+IF(Data!T92&lt;&gt;"",Scoring!$S$25)+IF(Data!$U92&lt;&gt;"",Scoring!$S$26)+IF(Data!$V92&lt;&gt;"",Scoring!$S$27)+IF(Data!$W92&lt;&gt;"",Scoring!$S$28)+IF(Data!$X92&lt;&gt;"",Scoring!$S$29)+IF(Data!$Y92&lt;&gt;"",Scoring!$S$30)+IF(Data!$Z92&lt;&gt;"",Scoring!$S$31)+IF(Data!$AA92&lt;&gt;"",Scoring!$S$32),"")</f>
        <v/>
      </c>
      <c r="BG92" s="107" t="str">
        <f>IF(BF92&lt;&gt;"",LOOKUP(BF92,Likelihoods!$A$7:$A$107,Likelihoods!Q$7:Q$107),"")</f>
        <v/>
      </c>
      <c r="BH92" s="108" t="str">
        <f>IF(AND(COUNTBLANK($B92:$E92)=3,COUNTBLANK($F92:$H92)=2,COUNTBLANK($I92:$J92)=1,COUNTBLANK($K92:$L92)=1,COUNTBLANK($M92:$N92)=1,COUNTBLANK($O92:$P92)=1,COUNTBLANK($Q92:$R92)=1,COUNTBLANK($S92:$T92)=1,COUNTBLANK($U92:$V92)=1,COUNTBLANK($W92:$AA92)=4),IF(Data!$B92&lt;&gt;"",Scoring!$T$7)+IF(Data!$C92&lt;&gt;"",Scoring!$T$8)+IF(Data!$D92&lt;&gt;"",Scoring!$T$9)+IF(Data!$E92&lt;&gt;"",Scoring!$T$10)+IF(Data!$F92&lt;&gt;"",Scoring!$T$11)+IF(Data!$G92&lt;&gt;"",Scoring!$T$12)+IF(Data!$H92&lt;&gt;"",Scoring!$T$13)+IF(Data!$I92&lt;&gt;"",Scoring!$T$14)+IF(Data!$J92&lt;&gt;"",Scoring!$T$15)+IF(Data!$K92&lt;&gt;"",Scoring!$T$16)+IF(Data!$L92&lt;&gt;"",Scoring!$T$17)+IF(Data!$M92&lt;&gt;"",Scoring!$T$18)+IF(Data!$N92&lt;&gt;"",Scoring!$T$19)+IF(Data!$O92&lt;&gt;"",Scoring!$T$20)+IF(Data!$P92&lt;&gt;"",Scoring!$T$21)+IF(Data!$Q92&lt;&gt;"",Scoring!$T$22)+IF(Data!$R92&lt;&gt;"",Scoring!$T$23)+IF(Data!$S92&lt;&gt;"",Scoring!$T$24)+IF(Data!T92&lt;&gt;"",Scoring!$T$25)+IF(Data!$U92&lt;&gt;"",Scoring!$T$26)+IF(Data!$V92&lt;&gt;"",Scoring!$T$27)+IF(Data!$W92&lt;&gt;"",Scoring!$T$28)+IF(Data!$X92&lt;&gt;"",Scoring!$T$29)+IF(Data!$Y92&lt;&gt;"",Scoring!$T$30)+IF(Data!$Z92&lt;&gt;"",Scoring!$T$31)+IF(Data!$AA92&lt;&gt;"",Scoring!$T$32),"")</f>
        <v/>
      </c>
      <c r="BI92" s="105" t="str">
        <f>IF(BH92&lt;&gt;"",LOOKUP(BH92,Likelihoods!$A$7:$A$107,Likelihoods!R$7:R$107),"")</f>
        <v/>
      </c>
      <c r="BJ92" s="108" t="str">
        <f>IF(AND(COUNTBLANK($B92:$E92)=3,COUNTBLANK($F92:$H92)=2,COUNTBLANK($I92:$J92)=1,COUNTBLANK($K92:$L92)=1,COUNTBLANK($M92:$N92)=1,COUNTBLANK($O92:$P92)=1,COUNTBLANK($Q92:$R92)=1,COUNTBLANK($S92:$T92)=1,COUNTBLANK($U92:$V92)=1,COUNTBLANK($W92:$AA92)=4),IF(Data!$B92&lt;&gt;"",Scoring!$U$7)+IF(Data!$C92&lt;&gt;"",Scoring!$U$8)+IF(Data!$D92&lt;&gt;"",Scoring!$U$9)+IF(Data!$E92&lt;&gt;"",Scoring!$U$10)+IF(Data!$F92&lt;&gt;"",Scoring!$U$11)+IF(Data!$G92&lt;&gt;"",Scoring!$U$12)+IF(Data!$H92&lt;&gt;"",Scoring!$U$13)+IF(Data!$I92&lt;&gt;"",Scoring!$U$14)+IF(Data!$J92&lt;&gt;"",Scoring!$U$15)+IF(Data!$K92&lt;&gt;"",Scoring!$U$16)+IF(Data!$L92&lt;&gt;"",Scoring!$U$17)+IF(Data!$M92&lt;&gt;"",Scoring!$U$18)+IF(Data!$N92&lt;&gt;"",Scoring!$U$19)+IF(Data!$O92&lt;&gt;"",Scoring!$U$20)+IF(Data!$P92&lt;&gt;"",Scoring!$U$21)+IF(Data!$Q92&lt;&gt;"",Scoring!$U$22)+IF(Data!$R92&lt;&gt;"",Scoring!$U$23)+IF(Data!$S92&lt;&gt;"",Scoring!$U$24)+IF(Data!T92&lt;&gt;"",Scoring!$U$25)+IF(Data!$U92&lt;&gt;"",Scoring!$U$26)+IF(Data!$V92&lt;&gt;"",Scoring!$U$27)+IF(Data!$W92&lt;&gt;"",Scoring!$U$28)+IF(Data!$X92&lt;&gt;"",Scoring!$U$29)+IF(Data!$Y92&lt;&gt;"",Scoring!$U$30)+IF(Data!$Z92&lt;&gt;"",Scoring!$U$31)+IF(Data!$AA92&lt;&gt;"",Scoring!$U$32),"")</f>
        <v/>
      </c>
      <c r="BK92" s="106" t="str">
        <f>IF(BJ92&lt;&gt;"",LOOKUP(BJ92,Likelihoods!$A$7:$A$107,Likelihoods!S$7:S$107),"")</f>
        <v/>
      </c>
      <c r="BL92" s="8"/>
      <c r="BM92" s="8"/>
      <c r="BN92" s="8"/>
      <c r="BO92" s="8"/>
      <c r="BP92" s="8"/>
      <c r="BQ92" s="8"/>
      <c r="BR92" s="8"/>
      <c r="BS92" s="8"/>
      <c r="BT92" s="8"/>
      <c r="BU92" s="8"/>
      <c r="BV92" s="8"/>
      <c r="BW92" s="8"/>
      <c r="BX92" s="8"/>
      <c r="BY92" s="8"/>
    </row>
    <row r="93" spans="1:77" ht="14.25" x14ac:dyDescent="0.2">
      <c r="A93" s="68"/>
      <c r="B93" s="101"/>
      <c r="C93" s="102"/>
      <c r="D93" s="102"/>
      <c r="E93" s="102"/>
      <c r="F93" s="101"/>
      <c r="G93" s="102"/>
      <c r="H93" s="103"/>
      <c r="I93" s="102"/>
      <c r="J93" s="102"/>
      <c r="K93" s="101"/>
      <c r="L93" s="103"/>
      <c r="M93" s="102"/>
      <c r="N93" s="103"/>
      <c r="O93" s="101"/>
      <c r="P93" s="103"/>
      <c r="Q93" s="102"/>
      <c r="R93" s="102"/>
      <c r="S93" s="101"/>
      <c r="T93" s="103"/>
      <c r="U93" s="101"/>
      <c r="V93" s="103"/>
      <c r="W93" s="102"/>
      <c r="X93" s="102"/>
      <c r="Y93" s="102"/>
      <c r="Z93" s="102"/>
      <c r="AA93" s="102"/>
      <c r="AB93" s="104" t="str">
        <f>IF(AND(COUNTBLANK($B93:$E93)=3,COUNTBLANK($F93:$H93)=2,COUNTBLANK($I93:$J93)=1,COUNTBLANK($K93:$L93)=1,COUNTBLANK($M93:$N93)=1,COUNTBLANK($O93:$P93)=1,COUNTBLANK($Q93:$R93)=1,COUNTBLANK($S93:$T93)=1,COUNTBLANK($U93:$V93)=1,COUNTBLANK($W93:$AA93)=4),IF(Data!$B93&lt;&gt;"",Scoring!$D$7)+IF(Data!$C93&lt;&gt;"",Scoring!$D$8)+IF(Data!$D93&lt;&gt;"",Scoring!$D$9)+IF(Data!$E93&lt;&gt;"",Scoring!$D$10)+IF(Data!$F93&lt;&gt;"",Scoring!$D$11)+IF(Data!$G93&lt;&gt;"",Scoring!$D$12)+IF(Data!$H93&lt;&gt;"",Scoring!$D$13)+IF(Data!$I93&lt;&gt;"",Scoring!$D$14)+IF(Data!$J93&lt;&gt;"",Scoring!$D$15)+IF(Data!$K93&lt;&gt;"",Scoring!$D$16)+IF(Data!$L93&lt;&gt;"",Scoring!$D$17)+IF(Data!$M93&lt;&gt;"",Scoring!$D$18)+IF(Data!$N93&lt;&gt;"",Scoring!$D$19)+IF(Data!$O93&lt;&gt;"",Scoring!$D$20)+IF(Data!$P93&lt;&gt;"",Scoring!$D$21)+IF(Data!$Q93&lt;&gt;"",Scoring!$D$22)+IF(Data!$R93&lt;&gt;"",Scoring!$D$23)+IF(Data!$S93&lt;&gt;"",Scoring!$D$24)+IF(Data!T93&lt;&gt;"",Scoring!$D$25)+IF(Data!$U93&lt;&gt;"",Scoring!$D$26)+IF(Data!$V93&lt;&gt;"",Scoring!$D$27)+IF(Data!$W93&lt;&gt;"",Scoring!$D$28)+IF(Data!$X93&lt;&gt;"",Scoring!$D$29)+IF(Data!$Y93&lt;&gt;"",Scoring!$D$30)+IF(Data!$Z93&lt;&gt;"",Scoring!$D$31)+IF(Data!$AA93&lt;&gt;"",Scoring!$D$32),"")</f>
        <v/>
      </c>
      <c r="AC93" s="105" t="str">
        <f>IF(AB93&lt;&gt;"",LOOKUP(AB93,Likelihoods!$A$7:$A$107,Likelihoods!B$7:B$107),"")</f>
        <v/>
      </c>
      <c r="AD93" s="264" t="str">
        <f>IF(AND(COUNTBLANK($B93:$E93)=3,COUNTBLANK($F93:$H93)=2,COUNTBLANK($I93:$J93)=1,COUNTBLANK($K93:$L93)=1,COUNTBLANK($M93:$N93)=1,COUNTBLANK($O93:$P93)=1,COUNTBLANK($Q93:$R93)=1,COUNTBLANK($S93:$T93)=1,COUNTBLANK($U93:$V93)=1,COUNTBLANK($W93:$AA93)=4),IF(Data!$B93&lt;&gt;"",Scoring!$E$7)+IF(Data!$C93&lt;&gt;"",Scoring!$E$8)+IF(Data!$D93&lt;&gt;"",Scoring!$E$9)+IF(Data!$E93&lt;&gt;"",Scoring!$E$10)+IF(Data!$F93&lt;&gt;"",Scoring!$E$11)+IF(Data!$G93&lt;&gt;"",Scoring!$E$12)+IF(Data!$H93&lt;&gt;"",Scoring!$E$13)+IF(Data!$I93&lt;&gt;"",Scoring!$E$14)+IF(Data!$J93&lt;&gt;"",Scoring!$E$15)+IF(Data!$K93&lt;&gt;"",Scoring!$E$16)+IF(Data!$L93&lt;&gt;"",Scoring!$E$17)+IF(Data!$M93&lt;&gt;"",Scoring!$E$18)+IF(Data!$N93&lt;&gt;"",Scoring!$E$19)+IF(Data!$O93&lt;&gt;"",Scoring!$E$20)+IF(Data!$P93&lt;&gt;"",Scoring!$E$21)+IF(Data!$Q93&lt;&gt;"",Scoring!$E$22)+IF(Data!$R93&lt;&gt;"",Scoring!$E$23)+IF(Data!$S93&lt;&gt;"",Scoring!$E$24)+IF(Data!V93&lt;&gt;"",Scoring!$E$25)+IF(Data!$U93&lt;&gt;"",Scoring!$E$26)+IF(Data!$V93&lt;&gt;"",Scoring!$E$27)+IF(Data!$W93&lt;&gt;"",Scoring!$E$28)+IF(Data!$X93&lt;&gt;"",Scoring!$E$29)+IF(Data!$Y93&lt;&gt;"",Scoring!$E$30)+IF(Data!$Z93&lt;&gt;"",Scoring!$E$31)+IF(Data!$AA93&lt;&gt;"",Scoring!$E$32),"")</f>
        <v/>
      </c>
      <c r="AE93" s="107" t="str">
        <f>IF(AD93&lt;&gt;"",LOOKUP(AD93,Likelihoods!$A$7:$A$107,Likelihoods!C$7:C$107),"")</f>
        <v/>
      </c>
      <c r="AF93" s="108" t="str">
        <f>IF(AND(COUNTBLANK($B93:$E93)=3,COUNTBLANK($F93:$H93)=2,COUNTBLANK($I93:$J93)=1,COUNTBLANK($K93:$L93)=1,COUNTBLANK($M93:$N93)=1,COUNTBLANK($O93:$P93)=1,COUNTBLANK($Q93:$R93)=1,COUNTBLANK($S93:$T93)=1,COUNTBLANK($U93:$V93)=1,COUNTBLANK($W93:$AA93)=4),IF(Data!$B93&lt;&gt;"",Scoring!$F$7)+IF(Data!$C93&lt;&gt;"",Scoring!$F$8)+IF(Data!$D93&lt;&gt;"",Scoring!$F$9)+IF(Data!$E93&lt;&gt;"",Scoring!$F$10)+IF(Data!$F93&lt;&gt;"",Scoring!$F$11)+IF(Data!$G93&lt;&gt;"",Scoring!$F$12)+IF(Data!$H93&lt;&gt;"",Scoring!$F$13)+IF(Data!$I93&lt;&gt;"",Scoring!$F$14)+IF(Data!$J93&lt;&gt;"",Scoring!$F$15)+IF(Data!$K93&lt;&gt;"",Scoring!$F$16)+IF(Data!$L93&lt;&gt;"",Scoring!$F$17)+IF(Data!$M93&lt;&gt;"",Scoring!$F$18)+IF(Data!$N93&lt;&gt;"",Scoring!$F$19)+IF(Data!$O93&lt;&gt;"",Scoring!$F$20)+IF(Data!$P93&lt;&gt;"",Scoring!$F$21)+IF(Data!$Q93&lt;&gt;"",Scoring!$F$22)+IF(Data!$R93&lt;&gt;"",Scoring!$F$23)+IF(Data!$S93&lt;&gt;"",Scoring!$F$24)+IF(Data!T93&lt;&gt;"",Scoring!$F$25)+IF(Data!$U93&lt;&gt;"",Scoring!$F$26)+IF(Data!$V93&lt;&gt;"",Scoring!$F$27)+IF(Data!$W93&lt;&gt;"",Scoring!$F$28)+IF(Data!$X93&lt;&gt;"",Scoring!$F$29)+IF(Data!$Y93&lt;&gt;"",Scoring!$F$30)+IF(Data!$Z93&lt;&gt;"",Scoring!$F$31)+IF(Data!$AA93&lt;&gt;"",Scoring!$F$32),"")</f>
        <v/>
      </c>
      <c r="AG93" s="105" t="str">
        <f>IF(AF93&lt;&gt;"",LOOKUP(AF93,Likelihoods!$A$7:$A$107,Likelihoods!D$7:D$107),"")</f>
        <v/>
      </c>
      <c r="AH93" s="108" t="str">
        <f>IF(AND(COUNTBLANK($B93:$E93)=3,COUNTBLANK($F93:$H93)=2,COUNTBLANK($I93:$J93)=1,COUNTBLANK($K93:$L93)=1,COUNTBLANK($M93:$N93)=1,COUNTBLANK($O93:$P93)=1,COUNTBLANK($Q93:$R93)=1,COUNTBLANK($S93:$T93)=1,COUNTBLANK($U93:$V93)=1,COUNTBLANK($W93:$AA93)=4),IF(Data!$B93&lt;&gt;"",Scoring!$G$7)+IF(Data!$C93&lt;&gt;"",Scoring!$G$8)+IF(Data!$D93&lt;&gt;"",Scoring!$G$9)+IF(Data!$E93&lt;&gt;"",Scoring!$G$10)+IF(Data!$F93&lt;&gt;"",Scoring!$G$11)+IF(Data!$G93&lt;&gt;"",Scoring!$G$12)+IF(Data!$H93&lt;&gt;"",Scoring!$G$13)+IF(Data!$I93&lt;&gt;"",Scoring!$G$14)+IF(Data!$J93&lt;&gt;"",Scoring!$G$15)+IF(Data!$K93&lt;&gt;"",Scoring!$G$16)+IF(Data!$L93&lt;&gt;"",Scoring!$G$17)+IF(Data!$M93&lt;&gt;"",Scoring!$G$18)+IF(Data!$N93&lt;&gt;"",Scoring!$G$19)+IF(Data!$O93&lt;&gt;"",Scoring!$G$20)+IF(Data!$P93&lt;&gt;"",Scoring!$G$21)+IF(Data!$Q93&lt;&gt;"",Scoring!$G$22)+IF(Data!$R93&lt;&gt;"",Scoring!$G$23)+IF(Data!$S93&lt;&gt;"",Scoring!$G$24)+IF(Data!T93&lt;&gt;"",Scoring!$G$25)+IF(Data!$U93&lt;&gt;"",Scoring!$G$26)+IF(Data!$V93&lt;&gt;"",Scoring!$G$27)+IF(Data!$W93&lt;&gt;"",Scoring!$G$28)+IF(Data!$X93&lt;&gt;"",Scoring!$G$29)+IF(Data!$Y93&lt;&gt;"",Scoring!$G$30)+IF(Data!$Z93&lt;&gt;"",Scoring!$G$31)+IF(Data!$AA93&lt;&gt;"",Scoring!$G$32),"")</f>
        <v/>
      </c>
      <c r="AI93" s="106" t="str">
        <f>IF(AH93&lt;&gt;"",LOOKUP(AH93,Likelihoods!$A$7:$A$107,Likelihoods!E$7:E$107),"")</f>
        <v/>
      </c>
      <c r="AJ93" s="104" t="str">
        <f>IF(AND(COUNTBLANK($B93:$E93)=3,COUNTBLANK($F93:$H93)=2,COUNTBLANK($I93:$J93)=1,COUNTBLANK($K93:$L93)=1,COUNTBLANK($M93:$N93)=1,COUNTBLANK($O93:$P93)=1,COUNTBLANK($Q93:$R93)=1,COUNTBLANK($S93:$T93)=1,COUNTBLANK($U93:$V93)=1,COUNTBLANK($W93:$AA93)=4),IF(Data!$B93&lt;&gt;"",Scoring!$H$7)+IF(Data!$C93&lt;&gt;"",Scoring!$H$8)+IF(Data!$D93&lt;&gt;"",Scoring!$H$9)+IF(Data!$E93&lt;&gt;"",Scoring!$H$10)+IF(Data!$F93&lt;&gt;"",Scoring!$H$11)+IF(Data!$G93&lt;&gt;"",Scoring!$H$12)+IF(Data!$H93&lt;&gt;"",Scoring!$H$13)+IF(Data!$I93&lt;&gt;"",Scoring!$H$14)+IF(Data!$J93&lt;&gt;"",Scoring!$H$15)+IF(Data!$K93&lt;&gt;"",Scoring!$H$16)+IF(Data!$L93&lt;&gt;"",Scoring!$H$17)+IF(Data!$M93&lt;&gt;"",Scoring!$H$18)+IF(Data!$N93&lt;&gt;"",Scoring!$H$19)+IF(Data!$O93&lt;&gt;"",Scoring!$H$20)+IF(Data!$P93&lt;&gt;"",Scoring!$H$21)+IF(Data!$Q93&lt;&gt;"",Scoring!$H$22)+IF(Data!$R93&lt;&gt;"",Scoring!$H$23)+IF(Data!$S93&lt;&gt;"",Scoring!$H$24)+IF(Data!T93&lt;&gt;"",Scoring!$H$25)+IF(Data!$U93&lt;&gt;"",Scoring!$H$26)+IF(Data!$V93&lt;&gt;"",Scoring!$H$27)+IF(Data!$W93&lt;&gt;"",Scoring!$H$28)+IF(Data!$X93&lt;&gt;"",Scoring!$H$29)+IF(Data!$Y93&lt;&gt;"",Scoring!$H$30)+IF(Data!$Z93&lt;&gt;"",Scoring!$H$31)+IF(Data!$AA93&lt;&gt;"",Scoring!$H$32),"")</f>
        <v/>
      </c>
      <c r="AK93" s="105" t="str">
        <f>IF(AJ93&lt;&gt;"",LOOKUP(AJ93,Likelihoods!$A$7:$A$107,Likelihoods!F$7:F$107),"")</f>
        <v/>
      </c>
      <c r="AL93" s="102" t="str">
        <f>IF(AND(COUNTBLANK($B93:$E93)=3,COUNTBLANK($F93:$H93)=2,COUNTBLANK($I93:$J93)=1,COUNTBLANK($K93:$L93)=1,COUNTBLANK($M93:$N93)=1,COUNTBLANK($O93:$P93)=1,COUNTBLANK($Q93:$R93)=1,COUNTBLANK($S93:$T93)=1,COUNTBLANK($U93:$V93)=1,COUNTBLANK($W93:$AA93)=4),IF(Data!$B93&lt;&gt;"",Scoring!$I$7)+IF(Data!$C93&lt;&gt;"",Scoring!$I$8)+IF(Data!$D93&lt;&gt;"",Scoring!$I$9)+IF(Data!$E93&lt;&gt;"",Scoring!$I$10)+IF(Data!$F93&lt;&gt;"",Scoring!$I$11)+IF(Data!$G93&lt;&gt;"",Scoring!$I$12)+IF(Data!$H93&lt;&gt;"",Scoring!$I$13)+IF(Data!$I93&lt;&gt;"",Scoring!$I$14)+IF(Data!$J93&lt;&gt;"",Scoring!$I$15)+IF(Data!$K93&lt;&gt;"",Scoring!$I$16)+IF(Data!$L93&lt;&gt;"",Scoring!$I$17)+IF(Data!$M93&lt;&gt;"",Scoring!$I$18)+IF(Data!$N93&lt;&gt;"",Scoring!$I$19)+IF(Data!$O93&lt;&gt;"",Scoring!$I$20)+IF(Data!$P93&lt;&gt;"",Scoring!$I$21)+IF(Data!$Q93&lt;&gt;"",Scoring!$I$22)+IF(Data!$R93&lt;&gt;"",Scoring!$I$23)+IF(Data!$S93&lt;&gt;"",Scoring!$I$24)+IF(Data!T93&lt;&gt;"",Scoring!$I$25)+IF(Data!$U93&lt;&gt;"",Scoring!$I$26)+IF(Data!$V93&lt;&gt;"",Scoring!$I$27)+IF(Data!$W93&lt;&gt;"",Scoring!$I$28)+IF(Data!$X93&lt;&gt;"",Scoring!$I$29)+IF(Data!$Y93&lt;&gt;"",Scoring!$I$30)+IF(Data!$Z93&lt;&gt;"",Scoring!$I$31)+IF(Data!$AA93&lt;&gt;"",Scoring!$I$32),"")</f>
        <v/>
      </c>
      <c r="AM93" s="107" t="str">
        <f>IF(AL93&lt;&gt;"",LOOKUP(AL93,Likelihoods!$A$7:$A$107,Likelihoods!G$7:G$107),"")</f>
        <v/>
      </c>
      <c r="AN93" s="281" t="str">
        <f>IF(AND(COUNTBLANK($B93:$E93)=3,COUNTBLANK($F93:$H93)=2,COUNTBLANK($I93:$J93)=1,COUNTBLANK($K93:$L93)=1,COUNTBLANK($M93:$N93)=1,COUNTBLANK($O93:$P93)=1,COUNTBLANK($Q93:$R93)=1,COUNTBLANK($S93:$T93)=1,COUNTBLANK($U93:$V93)=1,COUNTBLANK($W93:$AA93)=4),IF(Data!$B93&lt;&gt;"",Scoring!$J$7)+IF(Data!$C93&lt;&gt;"",Scoring!$J$8)+IF(Data!$D93&lt;&gt;"",Scoring!$J$9)+IF(Data!$E93&lt;&gt;"",Scoring!$J$10)+IF(Data!$F93&lt;&gt;"",Scoring!$J$11)+IF(Data!$G93&lt;&gt;"",Scoring!$J$12)+IF(Data!$H93&lt;&gt;"",Scoring!$J$13)+IF(Data!$I93&lt;&gt;"",Scoring!$J$14)+IF(Data!$J93&lt;&gt;"",Scoring!$J$15)+IF(Data!$K93&lt;&gt;"",Scoring!$J$16)+IF(Data!$L93&lt;&gt;"",Scoring!$J$17)+IF(Data!$M93&lt;&gt;"",Scoring!$J$18)+IF(Data!$N93&lt;&gt;"",Scoring!$J$19)+IF(Data!$O93&lt;&gt;"",Scoring!$J$20)+IF(Data!$P93&lt;&gt;"",Scoring!$J$21)+IF(Data!$Q93&lt;&gt;"",Scoring!$J$22)+IF(Data!$R93&lt;&gt;"",Scoring!$J$23)+IF(Data!$S93&lt;&gt;"",Scoring!$J$24)+IF(Data!AF93&lt;&gt;"",Scoring!$J$25)+IF(Data!$U93&lt;&gt;"",Scoring!$J$26)+IF(Data!$V93&lt;&gt;"",Scoring!$J$27)+IF(Data!$W93&lt;&gt;"",Scoring!$J$28)+IF(Data!$X93&lt;&gt;"",Scoring!$J$29)+IF(Data!$Y93&lt;&gt;"",Scoring!$J$30)+IF(Data!$Z93&lt;&gt;"",Scoring!$J$31)+IF(Data!$AA93&lt;&gt;"",Scoring!$J$32),"")</f>
        <v/>
      </c>
      <c r="AO93" s="276" t="str">
        <f>IF(AN93&lt;&gt;"",LOOKUP(AN93,Likelihoods!$A$7:$A$107,Likelihoods!H$7:H$107),"")</f>
        <v/>
      </c>
      <c r="AP93" s="264" t="str">
        <f>IF(AND(COUNTBLANK($B93:$E93)=3,COUNTBLANK($F93:$H93)=2,COUNTBLANK($I93:$J93)=1,COUNTBLANK($K93:$L93)=1,COUNTBLANK($M93:$N93)=1,COUNTBLANK($O93:$P93)=1,COUNTBLANK($Q93:$R93)=1,COUNTBLANK($S93:$T93)=1,COUNTBLANK($U93:$V93)=1,COUNTBLANK($W93:$AA93)=4),IF(Data!$B93&lt;&gt;"",Scoring!$K$7)+IF(Data!$C93&lt;&gt;"",Scoring!$K$8)+IF(Data!$D93&lt;&gt;"",Scoring!$K$9)+IF(Data!$E93&lt;&gt;"",Scoring!$K$10)+IF(Data!$F93&lt;&gt;"",Scoring!$K$11)+IF(Data!$G93&lt;&gt;"",Scoring!$K$12)+IF(Data!$H93&lt;&gt;"",Scoring!$K$13)+IF(Data!$I93&lt;&gt;"",Scoring!$K$14)+IF(Data!$J93&lt;&gt;"",Scoring!$K$15)+IF(Data!$K93&lt;&gt;"",Scoring!$K$16)+IF(Data!$L93&lt;&gt;"",Scoring!$K$17)+IF(Data!$M93&lt;&gt;"",Scoring!$K$18)+IF(Data!$N93&lt;&gt;"",Scoring!$K$19)+IF(Data!$O93&lt;&gt;"",Scoring!$K$20)+IF(Data!$P93&lt;&gt;"",Scoring!$K$21)+IF(Data!$Q93&lt;&gt;"",Scoring!$K$22)+IF(Data!$R93&lt;&gt;"",Scoring!$K$23)+IF(Data!$S93&lt;&gt;"",Scoring!$K$24)+IF(Data!AH93&lt;&gt;"",Scoring!$K$25)+IF(Data!$U93&lt;&gt;"",Scoring!$K$26)+IF(Data!$V93&lt;&gt;"",Scoring!$K$27)+IF(Data!$W93&lt;&gt;"",Scoring!$K$28)+IF(Data!$X93&lt;&gt;"",Scoring!$K$29)+IF(Data!$Y93&lt;&gt;"",Scoring!$K$30)+IF(Data!$Z93&lt;&gt;"",Scoring!$K$31)+IF(Data!$AA93&lt;&gt;"",Scoring!$K$32),"")</f>
        <v/>
      </c>
      <c r="AQ93" s="107" t="str">
        <f>IF(AP93&lt;&gt;"",LOOKUP(AP93,Likelihoods!$A$7:$A$107,Likelihoods!I$7:I$107),"")</f>
        <v/>
      </c>
      <c r="AR93" s="281" t="str">
        <f>IF(AND(COUNTBLANK($B93:$E93)=3,COUNTBLANK($F93:$H93)=2,COUNTBLANK($I93:$J93)=1,COUNTBLANK($K93:$L93)=1,COUNTBLANK($M93:$N93)=1,COUNTBLANK($O93:$P93)=1,COUNTBLANK($Q93:$R93)=1,COUNTBLANK($S93:$T93)=1,COUNTBLANK($U93:$V93)=1,COUNTBLANK($W93:$AA93)=4),IF(Data!$B93&lt;&gt;"",Scoring!$L$7)+IF(Data!$C93&lt;&gt;"",Scoring!$L$8)+IF(Data!$D93&lt;&gt;"",Scoring!$L$9)+IF(Data!$E93&lt;&gt;"",Scoring!$L$10)+IF(Data!$F93&lt;&gt;"",Scoring!$L$11)+IF(Data!$G93&lt;&gt;"",Scoring!$L$12)+IF(Data!$H93&lt;&gt;"",Scoring!$L$13)+IF(Data!$I93&lt;&gt;"",Scoring!$L$14)+IF(Data!$J93&lt;&gt;"",Scoring!$L$15)+IF(Data!$K93&lt;&gt;"",Scoring!$L$16)+IF(Data!$L93&lt;&gt;"",Scoring!$L$17)+IF(Data!$M93&lt;&gt;"",Scoring!$L$18)+IF(Data!$N93&lt;&gt;"",Scoring!$L$19)+IF(Data!$O93&lt;&gt;"",Scoring!$L$20)+IF(Data!$P93&lt;&gt;"",Scoring!$L$21)+IF(Data!$Q93&lt;&gt;"",Scoring!$L$22)+IF(Data!$R93&lt;&gt;"",Scoring!$L$23)+IF(Data!$S93&lt;&gt;"",Scoring!$L$24)+IF(Data!AJ93&lt;&gt;"",Scoring!$L$25)+IF(Data!$U93&lt;&gt;"",Scoring!$L$26)+IF(Data!$V93&lt;&gt;"",Scoring!$L$27)+IF(Data!$W93&lt;&gt;"",Scoring!$L$28)+IF(Data!$X93&lt;&gt;"",Scoring!$L$29)+IF(Data!$Y93&lt;&gt;"",Scoring!$L$30)+IF(Data!$Z93&lt;&gt;"",Scoring!$L$31)+IF(Data!$AA93&lt;&gt;"",Scoring!$L$32),"")</f>
        <v/>
      </c>
      <c r="AS93" s="105" t="str">
        <f>IF(AR93&lt;&gt;"",LOOKUP(AR93,Likelihoods!$A$7:$A$107,Likelihoods!J$7:J$107),"")</f>
        <v/>
      </c>
      <c r="AT93" s="108" t="str">
        <f>IF(AND(COUNTBLANK($B93:$E93)=3,COUNTBLANK($F93:$H93)=2,COUNTBLANK($I93:$J93)=1,COUNTBLANK($K93:$L93)=1,COUNTBLANK($M93:$N93)=1,COUNTBLANK($O93:$P93)=1,COUNTBLANK($Q93:$R93)=1,COUNTBLANK($S93:$T93)=1,COUNTBLANK($U93:$V93)=1,COUNTBLANK($W93:$AA93)=4),IF(Data!$B93&lt;&gt;"",Scoring!$M$7)+IF(Data!$C93&lt;&gt;"",Scoring!$M$8)+IF(Data!$D93&lt;&gt;"",Scoring!$M$9)+IF(Data!$E93&lt;&gt;"",Scoring!$M$10)+IF(Data!$F93&lt;&gt;"",Scoring!$M$11)+IF(Data!$G93&lt;&gt;"",Scoring!$M$12)+IF(Data!$H93&lt;&gt;"",Scoring!$M$13)+IF(Data!$I93&lt;&gt;"",Scoring!$M$14)+IF(Data!$J93&lt;&gt;"",Scoring!$M$15)+IF(Data!$K93&lt;&gt;"",Scoring!$M$16)+IF(Data!$L93&lt;&gt;"",Scoring!$M$17)+IF(Data!$M93&lt;&gt;"",Scoring!$M$18)+IF(Data!$N93&lt;&gt;"",Scoring!$M$19)+IF(Data!$O93&lt;&gt;"",Scoring!$M$20)+IF(Data!$P93&lt;&gt;"",Scoring!$M$21)+IF(Data!$Q93&lt;&gt;"",Scoring!$M$22)+IF(Data!$R93&lt;&gt;"",Scoring!$M$23)+IF(Data!$S93&lt;&gt;"",Scoring!$M$24)+IF(Data!T93&lt;&gt;"",Scoring!$M$25)+IF(Data!$U93&lt;&gt;"",Scoring!$M$26)+IF(Data!$V93&lt;&gt;"",Scoring!$M$27)+IF(Data!$W93&lt;&gt;"",Scoring!$M$28)+IF(Data!$X93&lt;&gt;"",Scoring!$M$29)+IF(Data!$Y93&lt;&gt;"",Scoring!$M$30)+IF(Data!$Z93&lt;&gt;"",Scoring!$M$31)+IF(Data!$AA93&lt;&gt;"",Scoring!$M$32),"")</f>
        <v/>
      </c>
      <c r="AU93" s="105" t="str">
        <f>IF(AT93&lt;&gt;"",LOOKUP(AT93,Likelihoods!$A$7:$A$107,Likelihoods!K$7:K$107),"")</f>
        <v/>
      </c>
      <c r="AV93" s="108" t="str">
        <f>IF(AND(COUNTBLANK($B93:$E93)=3,COUNTBLANK($F93:$H93)=2,COUNTBLANK($I93:$J93)=1,COUNTBLANK($K93:$L93)=1,COUNTBLANK($M93:$N93)=1,COUNTBLANK($O93:$P93)=1,COUNTBLANK($Q93:$R93)=1,COUNTBLANK($S93:$T93)=1,COUNTBLANK($U93:$V93)=1,COUNTBLANK($W93:$AA93)=4),IF(Data!$B93&lt;&gt;"",Scoring!$N$7)+IF(Data!$C93&lt;&gt;"",Scoring!$N$8)+IF(Data!$D93&lt;&gt;"",Scoring!$N$9)+IF(Data!$E93&lt;&gt;"",Scoring!$N$10)+IF(Data!$F93&lt;&gt;"",Scoring!$N$11)+IF(Data!$G93&lt;&gt;"",Scoring!$N$12)+IF(Data!$H93&lt;&gt;"",Scoring!$N$13)+IF(Data!$I93&lt;&gt;"",Scoring!$N$14)+IF(Data!$J93&lt;&gt;"",Scoring!$N$15)+IF(Data!$K93&lt;&gt;"",Scoring!$N$16)+IF(Data!$L93&lt;&gt;"",Scoring!$N$17)+IF(Data!$M93&lt;&gt;"",Scoring!$N$18)+IF(Data!$N93&lt;&gt;"",Scoring!$N$19)+IF(Data!$O93&lt;&gt;"",Scoring!$N$20)+IF(Data!$P93&lt;&gt;"",Scoring!$N$21)+IF(Data!$Q93&lt;&gt;"",Scoring!$N$22)+IF(Data!$R93&lt;&gt;"",Scoring!$N$23)+IF(Data!$S93&lt;&gt;"",Scoring!$N$24)+IF(Data!T93&lt;&gt;"",Scoring!$N$25)+IF(Data!$U93&lt;&gt;"",Scoring!$N$26)+IF(Data!$V93&lt;&gt;"",Scoring!$N$27)+IF(Data!$W93&lt;&gt;"",Scoring!$N$28)+IF(Data!$X93&lt;&gt;"",Scoring!$N$29)+IF(Data!$Y93&lt;&gt;"",Scoring!$N$30)+IF(Data!$Z93&lt;&gt;"",Scoring!$N$31)+IF(Data!$AA93&lt;&gt;"",Scoring!$N$32),"")</f>
        <v/>
      </c>
      <c r="AW93" s="106" t="str">
        <f>IF(AV93&lt;&gt;"",LOOKUP(AV93,Likelihoods!$A$7:$A$107,Likelihoods!L$7:L$107),"")</f>
        <v/>
      </c>
      <c r="AX93" s="104" t="str">
        <f>IF(AND(COUNTBLANK($B93:$E93)=3,COUNTBLANK($F93:$H93)=2,COUNTBLANK($I93:$J93)=1,COUNTBLANK($K93:$L93)=1,COUNTBLANK($M93:$N93)=1,COUNTBLANK($O93:$P93)=1,COUNTBLANK($Q93:$R93)=1,COUNTBLANK($S93:$T93)=1,COUNTBLANK($U93:$V93)=1,COUNTBLANK($W93:$AA93)=4),IF(Data!$B93&lt;&gt;"",Scoring!$O$7)+IF(Data!$C93&lt;&gt;"",Scoring!$O$8)+IF(Data!$D93&lt;&gt;"",Scoring!$O$9)+IF(Data!$E93&lt;&gt;"",Scoring!$O$10)+IF(Data!$F93&lt;&gt;"",Scoring!$O$11)+IF(Data!$G93&lt;&gt;"",Scoring!$O$12)+IF(Data!$H93&lt;&gt;"",Scoring!$O$13)+IF(Data!$I93&lt;&gt;"",Scoring!$O$14)+IF(Data!$J93&lt;&gt;"",Scoring!$O$15)+IF(Data!$K93&lt;&gt;"",Scoring!$O$16)+IF(Data!$L93&lt;&gt;"",Scoring!$O$17)+IF(Data!$M93&lt;&gt;"",Scoring!$O$18)+IF(Data!$N93&lt;&gt;"",Scoring!$O$19)+IF(Data!$O93&lt;&gt;"",Scoring!$O$20)+IF(Data!$P93&lt;&gt;"",Scoring!$O$21)+IF(Data!$Q93&lt;&gt;"",Scoring!$O$22)+IF(Data!$R93&lt;&gt;"",Scoring!$O$23)+IF(Data!$S93&lt;&gt;"",Scoring!$O$24)+IF(Data!T93&lt;&gt;"",Scoring!$O$25)+IF(Data!$U93&lt;&gt;"",Scoring!$O$26)+IF(Data!$V93&lt;&gt;"",Scoring!$O$27)+IF(Data!$W93&lt;&gt;"",Scoring!$O$28)+IF(Data!$X93&lt;&gt;"",Scoring!$O$29)+IF(Data!$Y93&lt;&gt;"",Scoring!$O$30)+IF(Data!$Z93&lt;&gt;"",Scoring!$O$31)+IF(Data!$AA93&lt;&gt;"",Scoring!$O$32),"")</f>
        <v/>
      </c>
      <c r="AY93" s="107" t="str">
        <f>IF(AX93&lt;&gt;"",LOOKUP(AX93,Likelihoods!$A$7:$A$107,Likelihoods!M$7:M$107),"")</f>
        <v/>
      </c>
      <c r="AZ93" s="108" t="str">
        <f>IF(AND(COUNTBLANK($B93:$E93)=3,COUNTBLANK($F93:$H93)=2,COUNTBLANK($I93:$J93)=1,COUNTBLANK($K93:$L93)=1,COUNTBLANK($M93:$N93)=1,COUNTBLANK($O93:$P93)=1,COUNTBLANK($Q93:$R93)=1,COUNTBLANK($S93:$T93)=1,COUNTBLANK($U93:$V93)=1,COUNTBLANK($W93:$AA93)=4),IF(Data!$B93&lt;&gt;"",Scoring!$P$7)+IF(Data!$C93&lt;&gt;"",Scoring!$P$8)+IF(Data!$D93&lt;&gt;"",Scoring!$P$9)+IF(Data!$E93&lt;&gt;"",Scoring!$P$10)+IF(Data!$F93&lt;&gt;"",Scoring!$P$11)+IF(Data!$G93&lt;&gt;"",Scoring!$P$12)+IF(Data!$H93&lt;&gt;"",Scoring!$P$13)+IF(Data!$I93&lt;&gt;"",Scoring!$P$14)+IF(Data!$J93&lt;&gt;"",Scoring!$P$15)+IF(Data!$K93&lt;&gt;"",Scoring!$P$16)+IF(Data!$L93&lt;&gt;"",Scoring!$P$17)+IF(Data!$M93&lt;&gt;"",Scoring!$P$18)+IF(Data!$N93&lt;&gt;"",Scoring!$P$19)+IF(Data!$O93&lt;&gt;"",Scoring!$P$20)+IF(Data!$P93&lt;&gt;"",Scoring!$P$21)+IF(Data!$Q93&lt;&gt;"",Scoring!$P$22)+IF(Data!$R93&lt;&gt;"",Scoring!$P$23)+IF(Data!$S93&lt;&gt;"",Scoring!$P$24)+IF(Data!T93&lt;&gt;"",Scoring!$P$25)+IF(Data!$U93&lt;&gt;"",Scoring!$P$26)+IF(Data!$V93&lt;&gt;"",Scoring!$P$27)+IF(Data!$W93&lt;&gt;"",Scoring!$P$28)+IF(Data!$X93&lt;&gt;"",Scoring!$P$29)+IF(Data!$Y93&lt;&gt;"",Scoring!$P$30)+IF(Data!$Z93&lt;&gt;"",Scoring!$P$31)+IF(Data!$AA93&lt;&gt;"",Scoring!$P$32),"")</f>
        <v/>
      </c>
      <c r="BA93" s="105" t="str">
        <f>IF(AZ93&lt;&gt;"",LOOKUP(AZ93,Likelihoods!$A$7:$A$107,Likelihoods!N$7:N$107),"")</f>
        <v/>
      </c>
      <c r="BB93" s="102" t="str">
        <f>IF(AND(COUNTBLANK($B93:$E93)=3,COUNTBLANK($F93:$H93)=2,COUNTBLANK($I93:$J93)=1,COUNTBLANK($K93:$L93)=1,COUNTBLANK($M93:$N93)=1,COUNTBLANK($O93:$P93)=1,COUNTBLANK($Q93:$R93)=1,COUNTBLANK($S93:$T93)=1,COUNTBLANK($U93:$V93)=1,COUNTBLANK($W93:$AA93)=4),IF(Data!$B93&lt;&gt;"",Scoring!$Q$7)+IF(Data!$C93&lt;&gt;"",Scoring!$Q$8)+IF(Data!$D93&lt;&gt;"",Scoring!$Q$9)+IF(Data!$E93&lt;&gt;"",Scoring!$Q$10)+IF(Data!$F93&lt;&gt;"",Scoring!$Q$11)+IF(Data!$G93&lt;&gt;"",Scoring!$Q$12)+IF(Data!$H93&lt;&gt;"",Scoring!$Q$13)+IF(Data!$I93&lt;&gt;"",Scoring!$Q$14)+IF(Data!$J93&lt;&gt;"",Scoring!$Q$15)+IF(Data!$K93&lt;&gt;"",Scoring!$Q$16)+IF(Data!$L93&lt;&gt;"",Scoring!$Q$17)+IF(Data!$M93&lt;&gt;"",Scoring!$Q$18)+IF(Data!$N93&lt;&gt;"",Scoring!$Q$19)+IF(Data!$O93&lt;&gt;"",Scoring!$Q$20)+IF(Data!$P93&lt;&gt;"",Scoring!$Q$21)+IF(Data!$Q93&lt;&gt;"",Scoring!$Q$22)+IF(Data!$R93&lt;&gt;"",Scoring!$Q$23)+IF(Data!$S93&lt;&gt;"",Scoring!$Q$24)+IF(Data!T93&lt;&gt;"",Scoring!$Q$25)+IF(Data!$U93&lt;&gt;"",Scoring!$Q$26)+IF(Data!$V93&lt;&gt;"",Scoring!$Q$27)+IF(Data!$W93&lt;&gt;"",Scoring!$Q$28)+IF(Data!$X93&lt;&gt;"",Scoring!$Q$29)+IF(Data!$Y93&lt;&gt;"",Scoring!$Q$30)+IF(Data!$Z93&lt;&gt;"",Scoring!$Q$31)+IF(Data!$AA93&lt;&gt;"",Scoring!$Q$32),"")</f>
        <v/>
      </c>
      <c r="BC93" s="107" t="str">
        <f>IF(BB93&lt;&gt;"",LOOKUP(BB93,Likelihoods!$A$7:$A$107,Likelihoods!O$7:O$107),"")</f>
        <v/>
      </c>
      <c r="BD93" s="104" t="str">
        <f>IF(AND(COUNTBLANK($B93:$E93)=3,COUNTBLANK($F93:$H93)=2,COUNTBLANK($I93:$J93)=1,COUNTBLANK($K93:$L93)=1,COUNTBLANK($M93:$N93)=1,COUNTBLANK($O93:$P93)=1,COUNTBLANK($Q93:$R93)=1,COUNTBLANK($S93:$T93)=1,COUNTBLANK($U93:$V93)=1,COUNTBLANK($W93:$AA93)=4),IF(Data!$B93&lt;&gt;"",Scoring!$R$7)+IF(Data!$C93&lt;&gt;"",Scoring!$R$8)+IF(Data!$D93&lt;&gt;"",Scoring!$R$9)+IF(Data!$E93&lt;&gt;"",Scoring!$R$10)+IF(Data!$F93&lt;&gt;"",Scoring!$R$11)+IF(Data!$G93&lt;&gt;"",Scoring!$R$12)+IF(Data!$H93&lt;&gt;"",Scoring!$R$13)+IF(Data!$I93&lt;&gt;"",Scoring!$R$14)+IF(Data!$J93&lt;&gt;"",Scoring!$R$15)+IF(Data!$K93&lt;&gt;"",Scoring!$R$16)+IF(Data!$L93&lt;&gt;"",Scoring!$R$17)+IF(Data!$M93&lt;&gt;"",Scoring!$R$18)+IF(Data!$N93&lt;&gt;"",Scoring!$R$19)+IF(Data!$O93&lt;&gt;"",Scoring!$R$20)+IF(Data!$P93&lt;&gt;"",Scoring!$R$21)+IF(Data!$Q93&lt;&gt;"",Scoring!$R$22)+IF(Data!$R93&lt;&gt;"",Scoring!$R$23)+IF(Data!$S93&lt;&gt;"",Scoring!$R$24)+IF(Data!T93&lt;&gt;"",Scoring!$R$25)+IF(Data!$U93&lt;&gt;"",Scoring!$R$26)+IF(Data!$V93&lt;&gt;"",Scoring!$R$27)+IF(Data!$W93&lt;&gt;"",Scoring!$R$28)+IF(Data!$X93&lt;&gt;"",Scoring!$R$29)+IF(Data!$Y93&lt;&gt;"",Scoring!$R$30)+IF(Data!$Z93&lt;&gt;"",Scoring!$R$31)+IF(Data!$AA93&lt;&gt;"",Scoring!$R$32),"")</f>
        <v/>
      </c>
      <c r="BE93" s="105" t="str">
        <f>IF(BD93&lt;&gt;"",LOOKUP(BD93,Likelihoods!$A$7:$A$107,Likelihoods!P$7:P$107),"")</f>
        <v/>
      </c>
      <c r="BF93" s="102" t="str">
        <f>IF(AND(COUNTBLANK($B93:$E93)=3,COUNTBLANK($F93:$H93)=2,COUNTBLANK($I93:$J93)=1,COUNTBLANK($K93:$L93)=1,COUNTBLANK($M93:$N93)=1,COUNTBLANK($O93:$P93)=1,COUNTBLANK($Q93:$R93)=1,COUNTBLANK($S93:$T93)=1,COUNTBLANK($U93:$V93)=1,COUNTBLANK($W93:$AA93)=4),IF(Data!$B93&lt;&gt;"",Scoring!$S$7)+IF(Data!$C93&lt;&gt;"",Scoring!$S$8)+IF(Data!$D93&lt;&gt;"",Scoring!$S$9)+IF(Data!$E93&lt;&gt;"",Scoring!$S$10)+IF(Data!$F93&lt;&gt;"",Scoring!$S$11)+IF(Data!$G93&lt;&gt;"",Scoring!$S$12)+IF(Data!$H93&lt;&gt;"",Scoring!$S$13)+IF(Data!$I93&lt;&gt;"",Scoring!$S$14)+IF(Data!$J93&lt;&gt;"",Scoring!$S$15)+IF(Data!$K93&lt;&gt;"",Scoring!$S$16)+IF(Data!$L93&lt;&gt;"",Scoring!$S$17)+IF(Data!$M93&lt;&gt;"",Scoring!$S$18)+IF(Data!$N93&lt;&gt;"",Scoring!$S$19)+IF(Data!$O93&lt;&gt;"",Scoring!$S$20)+IF(Data!$P93&lt;&gt;"",Scoring!$S$21)+IF(Data!$Q93&lt;&gt;"",Scoring!$S$22)+IF(Data!$R93&lt;&gt;"",Scoring!$S$23)+IF(Data!$S93&lt;&gt;"",Scoring!$S$24)+IF(Data!T93&lt;&gt;"",Scoring!$S$25)+IF(Data!$U93&lt;&gt;"",Scoring!$S$26)+IF(Data!$V93&lt;&gt;"",Scoring!$S$27)+IF(Data!$W93&lt;&gt;"",Scoring!$S$28)+IF(Data!$X93&lt;&gt;"",Scoring!$S$29)+IF(Data!$Y93&lt;&gt;"",Scoring!$S$30)+IF(Data!$Z93&lt;&gt;"",Scoring!$S$31)+IF(Data!$AA93&lt;&gt;"",Scoring!$S$32),"")</f>
        <v/>
      </c>
      <c r="BG93" s="107" t="str">
        <f>IF(BF93&lt;&gt;"",LOOKUP(BF93,Likelihoods!$A$7:$A$107,Likelihoods!Q$7:Q$107),"")</f>
        <v/>
      </c>
      <c r="BH93" s="108" t="str">
        <f>IF(AND(COUNTBLANK($B93:$E93)=3,COUNTBLANK($F93:$H93)=2,COUNTBLANK($I93:$J93)=1,COUNTBLANK($K93:$L93)=1,COUNTBLANK($M93:$N93)=1,COUNTBLANK($O93:$P93)=1,COUNTBLANK($Q93:$R93)=1,COUNTBLANK($S93:$T93)=1,COUNTBLANK($U93:$V93)=1,COUNTBLANK($W93:$AA93)=4),IF(Data!$B93&lt;&gt;"",Scoring!$T$7)+IF(Data!$C93&lt;&gt;"",Scoring!$T$8)+IF(Data!$D93&lt;&gt;"",Scoring!$T$9)+IF(Data!$E93&lt;&gt;"",Scoring!$T$10)+IF(Data!$F93&lt;&gt;"",Scoring!$T$11)+IF(Data!$G93&lt;&gt;"",Scoring!$T$12)+IF(Data!$H93&lt;&gt;"",Scoring!$T$13)+IF(Data!$I93&lt;&gt;"",Scoring!$T$14)+IF(Data!$J93&lt;&gt;"",Scoring!$T$15)+IF(Data!$K93&lt;&gt;"",Scoring!$T$16)+IF(Data!$L93&lt;&gt;"",Scoring!$T$17)+IF(Data!$M93&lt;&gt;"",Scoring!$T$18)+IF(Data!$N93&lt;&gt;"",Scoring!$T$19)+IF(Data!$O93&lt;&gt;"",Scoring!$T$20)+IF(Data!$P93&lt;&gt;"",Scoring!$T$21)+IF(Data!$Q93&lt;&gt;"",Scoring!$T$22)+IF(Data!$R93&lt;&gt;"",Scoring!$T$23)+IF(Data!$S93&lt;&gt;"",Scoring!$T$24)+IF(Data!T93&lt;&gt;"",Scoring!$T$25)+IF(Data!$U93&lt;&gt;"",Scoring!$T$26)+IF(Data!$V93&lt;&gt;"",Scoring!$T$27)+IF(Data!$W93&lt;&gt;"",Scoring!$T$28)+IF(Data!$X93&lt;&gt;"",Scoring!$T$29)+IF(Data!$Y93&lt;&gt;"",Scoring!$T$30)+IF(Data!$Z93&lt;&gt;"",Scoring!$T$31)+IF(Data!$AA93&lt;&gt;"",Scoring!$T$32),"")</f>
        <v/>
      </c>
      <c r="BI93" s="105" t="str">
        <f>IF(BH93&lt;&gt;"",LOOKUP(BH93,Likelihoods!$A$7:$A$107,Likelihoods!R$7:R$107),"")</f>
        <v/>
      </c>
      <c r="BJ93" s="108" t="str">
        <f>IF(AND(COUNTBLANK($B93:$E93)=3,COUNTBLANK($F93:$H93)=2,COUNTBLANK($I93:$J93)=1,COUNTBLANK($K93:$L93)=1,COUNTBLANK($M93:$N93)=1,COUNTBLANK($O93:$P93)=1,COUNTBLANK($Q93:$R93)=1,COUNTBLANK($S93:$T93)=1,COUNTBLANK($U93:$V93)=1,COUNTBLANK($W93:$AA93)=4),IF(Data!$B93&lt;&gt;"",Scoring!$U$7)+IF(Data!$C93&lt;&gt;"",Scoring!$U$8)+IF(Data!$D93&lt;&gt;"",Scoring!$U$9)+IF(Data!$E93&lt;&gt;"",Scoring!$U$10)+IF(Data!$F93&lt;&gt;"",Scoring!$U$11)+IF(Data!$G93&lt;&gt;"",Scoring!$U$12)+IF(Data!$H93&lt;&gt;"",Scoring!$U$13)+IF(Data!$I93&lt;&gt;"",Scoring!$U$14)+IF(Data!$J93&lt;&gt;"",Scoring!$U$15)+IF(Data!$K93&lt;&gt;"",Scoring!$U$16)+IF(Data!$L93&lt;&gt;"",Scoring!$U$17)+IF(Data!$M93&lt;&gt;"",Scoring!$U$18)+IF(Data!$N93&lt;&gt;"",Scoring!$U$19)+IF(Data!$O93&lt;&gt;"",Scoring!$U$20)+IF(Data!$P93&lt;&gt;"",Scoring!$U$21)+IF(Data!$Q93&lt;&gt;"",Scoring!$U$22)+IF(Data!$R93&lt;&gt;"",Scoring!$U$23)+IF(Data!$S93&lt;&gt;"",Scoring!$U$24)+IF(Data!T93&lt;&gt;"",Scoring!$U$25)+IF(Data!$U93&lt;&gt;"",Scoring!$U$26)+IF(Data!$V93&lt;&gt;"",Scoring!$U$27)+IF(Data!$W93&lt;&gt;"",Scoring!$U$28)+IF(Data!$X93&lt;&gt;"",Scoring!$U$29)+IF(Data!$Y93&lt;&gt;"",Scoring!$U$30)+IF(Data!$Z93&lt;&gt;"",Scoring!$U$31)+IF(Data!$AA93&lt;&gt;"",Scoring!$U$32),"")</f>
        <v/>
      </c>
      <c r="BK93" s="106" t="str">
        <f>IF(BJ93&lt;&gt;"",LOOKUP(BJ93,Likelihoods!$A$7:$A$107,Likelihoods!S$7:S$107),"")</f>
        <v/>
      </c>
      <c r="BL93" s="8"/>
      <c r="BM93" s="8"/>
      <c r="BN93" s="8"/>
      <c r="BO93" s="8"/>
      <c r="BP93" s="8"/>
      <c r="BQ93" s="8"/>
      <c r="BR93" s="8"/>
      <c r="BS93" s="8"/>
      <c r="BT93" s="8"/>
      <c r="BU93" s="8"/>
      <c r="BV93" s="8"/>
      <c r="BW93" s="8"/>
      <c r="BX93" s="8"/>
      <c r="BY93" s="8"/>
    </row>
    <row r="94" spans="1:77" ht="14.25" x14ac:dyDescent="0.2">
      <c r="A94" s="68"/>
      <c r="B94" s="101"/>
      <c r="C94" s="102"/>
      <c r="D94" s="102"/>
      <c r="E94" s="102"/>
      <c r="F94" s="101"/>
      <c r="G94" s="102"/>
      <c r="H94" s="103"/>
      <c r="I94" s="102"/>
      <c r="J94" s="102"/>
      <c r="K94" s="101"/>
      <c r="L94" s="103"/>
      <c r="M94" s="102"/>
      <c r="N94" s="103"/>
      <c r="O94" s="101"/>
      <c r="P94" s="103"/>
      <c r="Q94" s="102"/>
      <c r="R94" s="102"/>
      <c r="S94" s="101"/>
      <c r="T94" s="103"/>
      <c r="U94" s="101"/>
      <c r="V94" s="103"/>
      <c r="W94" s="102"/>
      <c r="X94" s="102"/>
      <c r="Y94" s="102"/>
      <c r="Z94" s="102"/>
      <c r="AA94" s="102"/>
      <c r="AB94" s="104" t="str">
        <f>IF(AND(COUNTBLANK($B94:$E94)=3,COUNTBLANK($F94:$H94)=2,COUNTBLANK($I94:$J94)=1,COUNTBLANK($K94:$L94)=1,COUNTBLANK($M94:$N94)=1,COUNTBLANK($O94:$P94)=1,COUNTBLANK($Q94:$R94)=1,COUNTBLANK($S94:$T94)=1,COUNTBLANK($U94:$V94)=1,COUNTBLANK($W94:$AA94)=4),IF(Data!$B94&lt;&gt;"",Scoring!$D$7)+IF(Data!$C94&lt;&gt;"",Scoring!$D$8)+IF(Data!$D94&lt;&gt;"",Scoring!$D$9)+IF(Data!$E94&lt;&gt;"",Scoring!$D$10)+IF(Data!$F94&lt;&gt;"",Scoring!$D$11)+IF(Data!$G94&lt;&gt;"",Scoring!$D$12)+IF(Data!$H94&lt;&gt;"",Scoring!$D$13)+IF(Data!$I94&lt;&gt;"",Scoring!$D$14)+IF(Data!$J94&lt;&gt;"",Scoring!$D$15)+IF(Data!$K94&lt;&gt;"",Scoring!$D$16)+IF(Data!$L94&lt;&gt;"",Scoring!$D$17)+IF(Data!$M94&lt;&gt;"",Scoring!$D$18)+IF(Data!$N94&lt;&gt;"",Scoring!$D$19)+IF(Data!$O94&lt;&gt;"",Scoring!$D$20)+IF(Data!$P94&lt;&gt;"",Scoring!$D$21)+IF(Data!$Q94&lt;&gt;"",Scoring!$D$22)+IF(Data!$R94&lt;&gt;"",Scoring!$D$23)+IF(Data!$S94&lt;&gt;"",Scoring!$D$24)+IF(Data!T94&lt;&gt;"",Scoring!$D$25)+IF(Data!$U94&lt;&gt;"",Scoring!$D$26)+IF(Data!$V94&lt;&gt;"",Scoring!$D$27)+IF(Data!$W94&lt;&gt;"",Scoring!$D$28)+IF(Data!$X94&lt;&gt;"",Scoring!$D$29)+IF(Data!$Y94&lt;&gt;"",Scoring!$D$30)+IF(Data!$Z94&lt;&gt;"",Scoring!$D$31)+IF(Data!$AA94&lt;&gt;"",Scoring!$D$32),"")</f>
        <v/>
      </c>
      <c r="AC94" s="105" t="str">
        <f>IF(AB94&lt;&gt;"",LOOKUP(AB94,Likelihoods!$A$7:$A$107,Likelihoods!B$7:B$107),"")</f>
        <v/>
      </c>
      <c r="AD94" s="264" t="str">
        <f>IF(AND(COUNTBLANK($B94:$E94)=3,COUNTBLANK($F94:$H94)=2,COUNTBLANK($I94:$J94)=1,COUNTBLANK($K94:$L94)=1,COUNTBLANK($M94:$N94)=1,COUNTBLANK($O94:$P94)=1,COUNTBLANK($Q94:$R94)=1,COUNTBLANK($S94:$T94)=1,COUNTBLANK($U94:$V94)=1,COUNTBLANK($W94:$AA94)=4),IF(Data!$B94&lt;&gt;"",Scoring!$E$7)+IF(Data!$C94&lt;&gt;"",Scoring!$E$8)+IF(Data!$D94&lt;&gt;"",Scoring!$E$9)+IF(Data!$E94&lt;&gt;"",Scoring!$E$10)+IF(Data!$F94&lt;&gt;"",Scoring!$E$11)+IF(Data!$G94&lt;&gt;"",Scoring!$E$12)+IF(Data!$H94&lt;&gt;"",Scoring!$E$13)+IF(Data!$I94&lt;&gt;"",Scoring!$E$14)+IF(Data!$J94&lt;&gt;"",Scoring!$E$15)+IF(Data!$K94&lt;&gt;"",Scoring!$E$16)+IF(Data!$L94&lt;&gt;"",Scoring!$E$17)+IF(Data!$M94&lt;&gt;"",Scoring!$E$18)+IF(Data!$N94&lt;&gt;"",Scoring!$E$19)+IF(Data!$O94&lt;&gt;"",Scoring!$E$20)+IF(Data!$P94&lt;&gt;"",Scoring!$E$21)+IF(Data!$Q94&lt;&gt;"",Scoring!$E$22)+IF(Data!$R94&lt;&gt;"",Scoring!$E$23)+IF(Data!$S94&lt;&gt;"",Scoring!$E$24)+IF(Data!V94&lt;&gt;"",Scoring!$E$25)+IF(Data!$U94&lt;&gt;"",Scoring!$E$26)+IF(Data!$V94&lt;&gt;"",Scoring!$E$27)+IF(Data!$W94&lt;&gt;"",Scoring!$E$28)+IF(Data!$X94&lt;&gt;"",Scoring!$E$29)+IF(Data!$Y94&lt;&gt;"",Scoring!$E$30)+IF(Data!$Z94&lt;&gt;"",Scoring!$E$31)+IF(Data!$AA94&lt;&gt;"",Scoring!$E$32),"")</f>
        <v/>
      </c>
      <c r="AE94" s="107" t="str">
        <f>IF(AD94&lt;&gt;"",LOOKUP(AD94,Likelihoods!$A$7:$A$107,Likelihoods!C$7:C$107),"")</f>
        <v/>
      </c>
      <c r="AF94" s="108" t="str">
        <f>IF(AND(COUNTBLANK($B94:$E94)=3,COUNTBLANK($F94:$H94)=2,COUNTBLANK($I94:$J94)=1,COUNTBLANK($K94:$L94)=1,COUNTBLANK($M94:$N94)=1,COUNTBLANK($O94:$P94)=1,COUNTBLANK($Q94:$R94)=1,COUNTBLANK($S94:$T94)=1,COUNTBLANK($U94:$V94)=1,COUNTBLANK($W94:$AA94)=4),IF(Data!$B94&lt;&gt;"",Scoring!$F$7)+IF(Data!$C94&lt;&gt;"",Scoring!$F$8)+IF(Data!$D94&lt;&gt;"",Scoring!$F$9)+IF(Data!$E94&lt;&gt;"",Scoring!$F$10)+IF(Data!$F94&lt;&gt;"",Scoring!$F$11)+IF(Data!$G94&lt;&gt;"",Scoring!$F$12)+IF(Data!$H94&lt;&gt;"",Scoring!$F$13)+IF(Data!$I94&lt;&gt;"",Scoring!$F$14)+IF(Data!$J94&lt;&gt;"",Scoring!$F$15)+IF(Data!$K94&lt;&gt;"",Scoring!$F$16)+IF(Data!$L94&lt;&gt;"",Scoring!$F$17)+IF(Data!$M94&lt;&gt;"",Scoring!$F$18)+IF(Data!$N94&lt;&gt;"",Scoring!$F$19)+IF(Data!$O94&lt;&gt;"",Scoring!$F$20)+IF(Data!$P94&lt;&gt;"",Scoring!$F$21)+IF(Data!$Q94&lt;&gt;"",Scoring!$F$22)+IF(Data!$R94&lt;&gt;"",Scoring!$F$23)+IF(Data!$S94&lt;&gt;"",Scoring!$F$24)+IF(Data!T94&lt;&gt;"",Scoring!$F$25)+IF(Data!$U94&lt;&gt;"",Scoring!$F$26)+IF(Data!$V94&lt;&gt;"",Scoring!$F$27)+IF(Data!$W94&lt;&gt;"",Scoring!$F$28)+IF(Data!$X94&lt;&gt;"",Scoring!$F$29)+IF(Data!$Y94&lt;&gt;"",Scoring!$F$30)+IF(Data!$Z94&lt;&gt;"",Scoring!$F$31)+IF(Data!$AA94&lt;&gt;"",Scoring!$F$32),"")</f>
        <v/>
      </c>
      <c r="AG94" s="105" t="str">
        <f>IF(AF94&lt;&gt;"",LOOKUP(AF94,Likelihoods!$A$7:$A$107,Likelihoods!D$7:D$107),"")</f>
        <v/>
      </c>
      <c r="AH94" s="108" t="str">
        <f>IF(AND(COUNTBLANK($B94:$E94)=3,COUNTBLANK($F94:$H94)=2,COUNTBLANK($I94:$J94)=1,COUNTBLANK($K94:$L94)=1,COUNTBLANK($M94:$N94)=1,COUNTBLANK($O94:$P94)=1,COUNTBLANK($Q94:$R94)=1,COUNTBLANK($S94:$T94)=1,COUNTBLANK($U94:$V94)=1,COUNTBLANK($W94:$AA94)=4),IF(Data!$B94&lt;&gt;"",Scoring!$G$7)+IF(Data!$C94&lt;&gt;"",Scoring!$G$8)+IF(Data!$D94&lt;&gt;"",Scoring!$G$9)+IF(Data!$E94&lt;&gt;"",Scoring!$G$10)+IF(Data!$F94&lt;&gt;"",Scoring!$G$11)+IF(Data!$G94&lt;&gt;"",Scoring!$G$12)+IF(Data!$H94&lt;&gt;"",Scoring!$G$13)+IF(Data!$I94&lt;&gt;"",Scoring!$G$14)+IF(Data!$J94&lt;&gt;"",Scoring!$G$15)+IF(Data!$K94&lt;&gt;"",Scoring!$G$16)+IF(Data!$L94&lt;&gt;"",Scoring!$G$17)+IF(Data!$M94&lt;&gt;"",Scoring!$G$18)+IF(Data!$N94&lt;&gt;"",Scoring!$G$19)+IF(Data!$O94&lt;&gt;"",Scoring!$G$20)+IF(Data!$P94&lt;&gt;"",Scoring!$G$21)+IF(Data!$Q94&lt;&gt;"",Scoring!$G$22)+IF(Data!$R94&lt;&gt;"",Scoring!$G$23)+IF(Data!$S94&lt;&gt;"",Scoring!$G$24)+IF(Data!T94&lt;&gt;"",Scoring!$G$25)+IF(Data!$U94&lt;&gt;"",Scoring!$G$26)+IF(Data!$V94&lt;&gt;"",Scoring!$G$27)+IF(Data!$W94&lt;&gt;"",Scoring!$G$28)+IF(Data!$X94&lt;&gt;"",Scoring!$G$29)+IF(Data!$Y94&lt;&gt;"",Scoring!$G$30)+IF(Data!$Z94&lt;&gt;"",Scoring!$G$31)+IF(Data!$AA94&lt;&gt;"",Scoring!$G$32),"")</f>
        <v/>
      </c>
      <c r="AI94" s="106" t="str">
        <f>IF(AH94&lt;&gt;"",LOOKUP(AH94,Likelihoods!$A$7:$A$107,Likelihoods!E$7:E$107),"")</f>
        <v/>
      </c>
      <c r="AJ94" s="104" t="str">
        <f>IF(AND(COUNTBLANK($B94:$E94)=3,COUNTBLANK($F94:$H94)=2,COUNTBLANK($I94:$J94)=1,COUNTBLANK($K94:$L94)=1,COUNTBLANK($M94:$N94)=1,COUNTBLANK($O94:$P94)=1,COUNTBLANK($Q94:$R94)=1,COUNTBLANK($S94:$T94)=1,COUNTBLANK($U94:$V94)=1,COUNTBLANK($W94:$AA94)=4),IF(Data!$B94&lt;&gt;"",Scoring!$H$7)+IF(Data!$C94&lt;&gt;"",Scoring!$H$8)+IF(Data!$D94&lt;&gt;"",Scoring!$H$9)+IF(Data!$E94&lt;&gt;"",Scoring!$H$10)+IF(Data!$F94&lt;&gt;"",Scoring!$H$11)+IF(Data!$G94&lt;&gt;"",Scoring!$H$12)+IF(Data!$H94&lt;&gt;"",Scoring!$H$13)+IF(Data!$I94&lt;&gt;"",Scoring!$H$14)+IF(Data!$J94&lt;&gt;"",Scoring!$H$15)+IF(Data!$K94&lt;&gt;"",Scoring!$H$16)+IF(Data!$L94&lt;&gt;"",Scoring!$H$17)+IF(Data!$M94&lt;&gt;"",Scoring!$H$18)+IF(Data!$N94&lt;&gt;"",Scoring!$H$19)+IF(Data!$O94&lt;&gt;"",Scoring!$H$20)+IF(Data!$P94&lt;&gt;"",Scoring!$H$21)+IF(Data!$Q94&lt;&gt;"",Scoring!$H$22)+IF(Data!$R94&lt;&gt;"",Scoring!$H$23)+IF(Data!$S94&lt;&gt;"",Scoring!$H$24)+IF(Data!T94&lt;&gt;"",Scoring!$H$25)+IF(Data!$U94&lt;&gt;"",Scoring!$H$26)+IF(Data!$V94&lt;&gt;"",Scoring!$H$27)+IF(Data!$W94&lt;&gt;"",Scoring!$H$28)+IF(Data!$X94&lt;&gt;"",Scoring!$H$29)+IF(Data!$Y94&lt;&gt;"",Scoring!$H$30)+IF(Data!$Z94&lt;&gt;"",Scoring!$H$31)+IF(Data!$AA94&lt;&gt;"",Scoring!$H$32),"")</f>
        <v/>
      </c>
      <c r="AK94" s="105" t="str">
        <f>IF(AJ94&lt;&gt;"",LOOKUP(AJ94,Likelihoods!$A$7:$A$107,Likelihoods!F$7:F$107),"")</f>
        <v/>
      </c>
      <c r="AL94" s="102" t="str">
        <f>IF(AND(COUNTBLANK($B94:$E94)=3,COUNTBLANK($F94:$H94)=2,COUNTBLANK($I94:$J94)=1,COUNTBLANK($K94:$L94)=1,COUNTBLANK($M94:$N94)=1,COUNTBLANK($O94:$P94)=1,COUNTBLANK($Q94:$R94)=1,COUNTBLANK($S94:$T94)=1,COUNTBLANK($U94:$V94)=1,COUNTBLANK($W94:$AA94)=4),IF(Data!$B94&lt;&gt;"",Scoring!$I$7)+IF(Data!$C94&lt;&gt;"",Scoring!$I$8)+IF(Data!$D94&lt;&gt;"",Scoring!$I$9)+IF(Data!$E94&lt;&gt;"",Scoring!$I$10)+IF(Data!$F94&lt;&gt;"",Scoring!$I$11)+IF(Data!$G94&lt;&gt;"",Scoring!$I$12)+IF(Data!$H94&lt;&gt;"",Scoring!$I$13)+IF(Data!$I94&lt;&gt;"",Scoring!$I$14)+IF(Data!$J94&lt;&gt;"",Scoring!$I$15)+IF(Data!$K94&lt;&gt;"",Scoring!$I$16)+IF(Data!$L94&lt;&gt;"",Scoring!$I$17)+IF(Data!$M94&lt;&gt;"",Scoring!$I$18)+IF(Data!$N94&lt;&gt;"",Scoring!$I$19)+IF(Data!$O94&lt;&gt;"",Scoring!$I$20)+IF(Data!$P94&lt;&gt;"",Scoring!$I$21)+IF(Data!$Q94&lt;&gt;"",Scoring!$I$22)+IF(Data!$R94&lt;&gt;"",Scoring!$I$23)+IF(Data!$S94&lt;&gt;"",Scoring!$I$24)+IF(Data!T94&lt;&gt;"",Scoring!$I$25)+IF(Data!$U94&lt;&gt;"",Scoring!$I$26)+IF(Data!$V94&lt;&gt;"",Scoring!$I$27)+IF(Data!$W94&lt;&gt;"",Scoring!$I$28)+IF(Data!$X94&lt;&gt;"",Scoring!$I$29)+IF(Data!$Y94&lt;&gt;"",Scoring!$I$30)+IF(Data!$Z94&lt;&gt;"",Scoring!$I$31)+IF(Data!$AA94&lt;&gt;"",Scoring!$I$32),"")</f>
        <v/>
      </c>
      <c r="AM94" s="107" t="str">
        <f>IF(AL94&lt;&gt;"",LOOKUP(AL94,Likelihoods!$A$7:$A$107,Likelihoods!G$7:G$107),"")</f>
        <v/>
      </c>
      <c r="AN94" s="281" t="str">
        <f>IF(AND(COUNTBLANK($B94:$E94)=3,COUNTBLANK($F94:$H94)=2,COUNTBLANK($I94:$J94)=1,COUNTBLANK($K94:$L94)=1,COUNTBLANK($M94:$N94)=1,COUNTBLANK($O94:$P94)=1,COUNTBLANK($Q94:$R94)=1,COUNTBLANK($S94:$T94)=1,COUNTBLANK($U94:$V94)=1,COUNTBLANK($W94:$AA94)=4),IF(Data!$B94&lt;&gt;"",Scoring!$J$7)+IF(Data!$C94&lt;&gt;"",Scoring!$J$8)+IF(Data!$D94&lt;&gt;"",Scoring!$J$9)+IF(Data!$E94&lt;&gt;"",Scoring!$J$10)+IF(Data!$F94&lt;&gt;"",Scoring!$J$11)+IF(Data!$G94&lt;&gt;"",Scoring!$J$12)+IF(Data!$H94&lt;&gt;"",Scoring!$J$13)+IF(Data!$I94&lt;&gt;"",Scoring!$J$14)+IF(Data!$J94&lt;&gt;"",Scoring!$J$15)+IF(Data!$K94&lt;&gt;"",Scoring!$J$16)+IF(Data!$L94&lt;&gt;"",Scoring!$J$17)+IF(Data!$M94&lt;&gt;"",Scoring!$J$18)+IF(Data!$N94&lt;&gt;"",Scoring!$J$19)+IF(Data!$O94&lt;&gt;"",Scoring!$J$20)+IF(Data!$P94&lt;&gt;"",Scoring!$J$21)+IF(Data!$Q94&lt;&gt;"",Scoring!$J$22)+IF(Data!$R94&lt;&gt;"",Scoring!$J$23)+IF(Data!$S94&lt;&gt;"",Scoring!$J$24)+IF(Data!AF94&lt;&gt;"",Scoring!$J$25)+IF(Data!$U94&lt;&gt;"",Scoring!$J$26)+IF(Data!$V94&lt;&gt;"",Scoring!$J$27)+IF(Data!$W94&lt;&gt;"",Scoring!$J$28)+IF(Data!$X94&lt;&gt;"",Scoring!$J$29)+IF(Data!$Y94&lt;&gt;"",Scoring!$J$30)+IF(Data!$Z94&lt;&gt;"",Scoring!$J$31)+IF(Data!$AA94&lt;&gt;"",Scoring!$J$32),"")</f>
        <v/>
      </c>
      <c r="AO94" s="276" t="str">
        <f>IF(AN94&lt;&gt;"",LOOKUP(AN94,Likelihoods!$A$7:$A$107,Likelihoods!H$7:H$107),"")</f>
        <v/>
      </c>
      <c r="AP94" s="264" t="str">
        <f>IF(AND(COUNTBLANK($B94:$E94)=3,COUNTBLANK($F94:$H94)=2,COUNTBLANK($I94:$J94)=1,COUNTBLANK($K94:$L94)=1,COUNTBLANK($M94:$N94)=1,COUNTBLANK($O94:$P94)=1,COUNTBLANK($Q94:$R94)=1,COUNTBLANK($S94:$T94)=1,COUNTBLANK($U94:$V94)=1,COUNTBLANK($W94:$AA94)=4),IF(Data!$B94&lt;&gt;"",Scoring!$K$7)+IF(Data!$C94&lt;&gt;"",Scoring!$K$8)+IF(Data!$D94&lt;&gt;"",Scoring!$K$9)+IF(Data!$E94&lt;&gt;"",Scoring!$K$10)+IF(Data!$F94&lt;&gt;"",Scoring!$K$11)+IF(Data!$G94&lt;&gt;"",Scoring!$K$12)+IF(Data!$H94&lt;&gt;"",Scoring!$K$13)+IF(Data!$I94&lt;&gt;"",Scoring!$K$14)+IF(Data!$J94&lt;&gt;"",Scoring!$K$15)+IF(Data!$K94&lt;&gt;"",Scoring!$K$16)+IF(Data!$L94&lt;&gt;"",Scoring!$K$17)+IF(Data!$M94&lt;&gt;"",Scoring!$K$18)+IF(Data!$N94&lt;&gt;"",Scoring!$K$19)+IF(Data!$O94&lt;&gt;"",Scoring!$K$20)+IF(Data!$P94&lt;&gt;"",Scoring!$K$21)+IF(Data!$Q94&lt;&gt;"",Scoring!$K$22)+IF(Data!$R94&lt;&gt;"",Scoring!$K$23)+IF(Data!$S94&lt;&gt;"",Scoring!$K$24)+IF(Data!AH94&lt;&gt;"",Scoring!$K$25)+IF(Data!$U94&lt;&gt;"",Scoring!$K$26)+IF(Data!$V94&lt;&gt;"",Scoring!$K$27)+IF(Data!$W94&lt;&gt;"",Scoring!$K$28)+IF(Data!$X94&lt;&gt;"",Scoring!$K$29)+IF(Data!$Y94&lt;&gt;"",Scoring!$K$30)+IF(Data!$Z94&lt;&gt;"",Scoring!$K$31)+IF(Data!$AA94&lt;&gt;"",Scoring!$K$32),"")</f>
        <v/>
      </c>
      <c r="AQ94" s="107" t="str">
        <f>IF(AP94&lt;&gt;"",LOOKUP(AP94,Likelihoods!$A$7:$A$107,Likelihoods!I$7:I$107),"")</f>
        <v/>
      </c>
      <c r="AR94" s="281" t="str">
        <f>IF(AND(COUNTBLANK($B94:$E94)=3,COUNTBLANK($F94:$H94)=2,COUNTBLANK($I94:$J94)=1,COUNTBLANK($K94:$L94)=1,COUNTBLANK($M94:$N94)=1,COUNTBLANK($O94:$P94)=1,COUNTBLANK($Q94:$R94)=1,COUNTBLANK($S94:$T94)=1,COUNTBLANK($U94:$V94)=1,COUNTBLANK($W94:$AA94)=4),IF(Data!$B94&lt;&gt;"",Scoring!$L$7)+IF(Data!$C94&lt;&gt;"",Scoring!$L$8)+IF(Data!$D94&lt;&gt;"",Scoring!$L$9)+IF(Data!$E94&lt;&gt;"",Scoring!$L$10)+IF(Data!$F94&lt;&gt;"",Scoring!$L$11)+IF(Data!$G94&lt;&gt;"",Scoring!$L$12)+IF(Data!$H94&lt;&gt;"",Scoring!$L$13)+IF(Data!$I94&lt;&gt;"",Scoring!$L$14)+IF(Data!$J94&lt;&gt;"",Scoring!$L$15)+IF(Data!$K94&lt;&gt;"",Scoring!$L$16)+IF(Data!$L94&lt;&gt;"",Scoring!$L$17)+IF(Data!$M94&lt;&gt;"",Scoring!$L$18)+IF(Data!$N94&lt;&gt;"",Scoring!$L$19)+IF(Data!$O94&lt;&gt;"",Scoring!$L$20)+IF(Data!$P94&lt;&gt;"",Scoring!$L$21)+IF(Data!$Q94&lt;&gt;"",Scoring!$L$22)+IF(Data!$R94&lt;&gt;"",Scoring!$L$23)+IF(Data!$S94&lt;&gt;"",Scoring!$L$24)+IF(Data!AJ94&lt;&gt;"",Scoring!$L$25)+IF(Data!$U94&lt;&gt;"",Scoring!$L$26)+IF(Data!$V94&lt;&gt;"",Scoring!$L$27)+IF(Data!$W94&lt;&gt;"",Scoring!$L$28)+IF(Data!$X94&lt;&gt;"",Scoring!$L$29)+IF(Data!$Y94&lt;&gt;"",Scoring!$L$30)+IF(Data!$Z94&lt;&gt;"",Scoring!$L$31)+IF(Data!$AA94&lt;&gt;"",Scoring!$L$32),"")</f>
        <v/>
      </c>
      <c r="AS94" s="105" t="str">
        <f>IF(AR94&lt;&gt;"",LOOKUP(AR94,Likelihoods!$A$7:$A$107,Likelihoods!J$7:J$107),"")</f>
        <v/>
      </c>
      <c r="AT94" s="108" t="str">
        <f>IF(AND(COUNTBLANK($B94:$E94)=3,COUNTBLANK($F94:$H94)=2,COUNTBLANK($I94:$J94)=1,COUNTBLANK($K94:$L94)=1,COUNTBLANK($M94:$N94)=1,COUNTBLANK($O94:$P94)=1,COUNTBLANK($Q94:$R94)=1,COUNTBLANK($S94:$T94)=1,COUNTBLANK($U94:$V94)=1,COUNTBLANK($W94:$AA94)=4),IF(Data!$B94&lt;&gt;"",Scoring!$M$7)+IF(Data!$C94&lt;&gt;"",Scoring!$M$8)+IF(Data!$D94&lt;&gt;"",Scoring!$M$9)+IF(Data!$E94&lt;&gt;"",Scoring!$M$10)+IF(Data!$F94&lt;&gt;"",Scoring!$M$11)+IF(Data!$G94&lt;&gt;"",Scoring!$M$12)+IF(Data!$H94&lt;&gt;"",Scoring!$M$13)+IF(Data!$I94&lt;&gt;"",Scoring!$M$14)+IF(Data!$J94&lt;&gt;"",Scoring!$M$15)+IF(Data!$K94&lt;&gt;"",Scoring!$M$16)+IF(Data!$L94&lt;&gt;"",Scoring!$M$17)+IF(Data!$M94&lt;&gt;"",Scoring!$M$18)+IF(Data!$N94&lt;&gt;"",Scoring!$M$19)+IF(Data!$O94&lt;&gt;"",Scoring!$M$20)+IF(Data!$P94&lt;&gt;"",Scoring!$M$21)+IF(Data!$Q94&lt;&gt;"",Scoring!$M$22)+IF(Data!$R94&lt;&gt;"",Scoring!$M$23)+IF(Data!$S94&lt;&gt;"",Scoring!$M$24)+IF(Data!T94&lt;&gt;"",Scoring!$M$25)+IF(Data!$U94&lt;&gt;"",Scoring!$M$26)+IF(Data!$V94&lt;&gt;"",Scoring!$M$27)+IF(Data!$W94&lt;&gt;"",Scoring!$M$28)+IF(Data!$X94&lt;&gt;"",Scoring!$M$29)+IF(Data!$Y94&lt;&gt;"",Scoring!$M$30)+IF(Data!$Z94&lt;&gt;"",Scoring!$M$31)+IF(Data!$AA94&lt;&gt;"",Scoring!$M$32),"")</f>
        <v/>
      </c>
      <c r="AU94" s="105" t="str">
        <f>IF(AT94&lt;&gt;"",LOOKUP(AT94,Likelihoods!$A$7:$A$107,Likelihoods!K$7:K$107),"")</f>
        <v/>
      </c>
      <c r="AV94" s="108" t="str">
        <f>IF(AND(COUNTBLANK($B94:$E94)=3,COUNTBLANK($F94:$H94)=2,COUNTBLANK($I94:$J94)=1,COUNTBLANK($K94:$L94)=1,COUNTBLANK($M94:$N94)=1,COUNTBLANK($O94:$P94)=1,COUNTBLANK($Q94:$R94)=1,COUNTBLANK($S94:$T94)=1,COUNTBLANK($U94:$V94)=1,COUNTBLANK($W94:$AA94)=4),IF(Data!$B94&lt;&gt;"",Scoring!$N$7)+IF(Data!$C94&lt;&gt;"",Scoring!$N$8)+IF(Data!$D94&lt;&gt;"",Scoring!$N$9)+IF(Data!$E94&lt;&gt;"",Scoring!$N$10)+IF(Data!$F94&lt;&gt;"",Scoring!$N$11)+IF(Data!$G94&lt;&gt;"",Scoring!$N$12)+IF(Data!$H94&lt;&gt;"",Scoring!$N$13)+IF(Data!$I94&lt;&gt;"",Scoring!$N$14)+IF(Data!$J94&lt;&gt;"",Scoring!$N$15)+IF(Data!$K94&lt;&gt;"",Scoring!$N$16)+IF(Data!$L94&lt;&gt;"",Scoring!$N$17)+IF(Data!$M94&lt;&gt;"",Scoring!$N$18)+IF(Data!$N94&lt;&gt;"",Scoring!$N$19)+IF(Data!$O94&lt;&gt;"",Scoring!$N$20)+IF(Data!$P94&lt;&gt;"",Scoring!$N$21)+IF(Data!$Q94&lt;&gt;"",Scoring!$N$22)+IF(Data!$R94&lt;&gt;"",Scoring!$N$23)+IF(Data!$S94&lt;&gt;"",Scoring!$N$24)+IF(Data!T94&lt;&gt;"",Scoring!$N$25)+IF(Data!$U94&lt;&gt;"",Scoring!$N$26)+IF(Data!$V94&lt;&gt;"",Scoring!$N$27)+IF(Data!$W94&lt;&gt;"",Scoring!$N$28)+IF(Data!$X94&lt;&gt;"",Scoring!$N$29)+IF(Data!$Y94&lt;&gt;"",Scoring!$N$30)+IF(Data!$Z94&lt;&gt;"",Scoring!$N$31)+IF(Data!$AA94&lt;&gt;"",Scoring!$N$32),"")</f>
        <v/>
      </c>
      <c r="AW94" s="106" t="str">
        <f>IF(AV94&lt;&gt;"",LOOKUP(AV94,Likelihoods!$A$7:$A$107,Likelihoods!L$7:L$107),"")</f>
        <v/>
      </c>
      <c r="AX94" s="104" t="str">
        <f>IF(AND(COUNTBLANK($B94:$E94)=3,COUNTBLANK($F94:$H94)=2,COUNTBLANK($I94:$J94)=1,COUNTBLANK($K94:$L94)=1,COUNTBLANK($M94:$N94)=1,COUNTBLANK($O94:$P94)=1,COUNTBLANK($Q94:$R94)=1,COUNTBLANK($S94:$T94)=1,COUNTBLANK($U94:$V94)=1,COUNTBLANK($W94:$AA94)=4),IF(Data!$B94&lt;&gt;"",Scoring!$O$7)+IF(Data!$C94&lt;&gt;"",Scoring!$O$8)+IF(Data!$D94&lt;&gt;"",Scoring!$O$9)+IF(Data!$E94&lt;&gt;"",Scoring!$O$10)+IF(Data!$F94&lt;&gt;"",Scoring!$O$11)+IF(Data!$G94&lt;&gt;"",Scoring!$O$12)+IF(Data!$H94&lt;&gt;"",Scoring!$O$13)+IF(Data!$I94&lt;&gt;"",Scoring!$O$14)+IF(Data!$J94&lt;&gt;"",Scoring!$O$15)+IF(Data!$K94&lt;&gt;"",Scoring!$O$16)+IF(Data!$L94&lt;&gt;"",Scoring!$O$17)+IF(Data!$M94&lt;&gt;"",Scoring!$O$18)+IF(Data!$N94&lt;&gt;"",Scoring!$O$19)+IF(Data!$O94&lt;&gt;"",Scoring!$O$20)+IF(Data!$P94&lt;&gt;"",Scoring!$O$21)+IF(Data!$Q94&lt;&gt;"",Scoring!$O$22)+IF(Data!$R94&lt;&gt;"",Scoring!$O$23)+IF(Data!$S94&lt;&gt;"",Scoring!$O$24)+IF(Data!T94&lt;&gt;"",Scoring!$O$25)+IF(Data!$U94&lt;&gt;"",Scoring!$O$26)+IF(Data!$V94&lt;&gt;"",Scoring!$O$27)+IF(Data!$W94&lt;&gt;"",Scoring!$O$28)+IF(Data!$X94&lt;&gt;"",Scoring!$O$29)+IF(Data!$Y94&lt;&gt;"",Scoring!$O$30)+IF(Data!$Z94&lt;&gt;"",Scoring!$O$31)+IF(Data!$AA94&lt;&gt;"",Scoring!$O$32),"")</f>
        <v/>
      </c>
      <c r="AY94" s="107" t="str">
        <f>IF(AX94&lt;&gt;"",LOOKUP(AX94,Likelihoods!$A$7:$A$107,Likelihoods!M$7:M$107),"")</f>
        <v/>
      </c>
      <c r="AZ94" s="108" t="str">
        <f>IF(AND(COUNTBLANK($B94:$E94)=3,COUNTBLANK($F94:$H94)=2,COUNTBLANK($I94:$J94)=1,COUNTBLANK($K94:$L94)=1,COUNTBLANK($M94:$N94)=1,COUNTBLANK($O94:$P94)=1,COUNTBLANK($Q94:$R94)=1,COUNTBLANK($S94:$T94)=1,COUNTBLANK($U94:$V94)=1,COUNTBLANK($W94:$AA94)=4),IF(Data!$B94&lt;&gt;"",Scoring!$P$7)+IF(Data!$C94&lt;&gt;"",Scoring!$P$8)+IF(Data!$D94&lt;&gt;"",Scoring!$P$9)+IF(Data!$E94&lt;&gt;"",Scoring!$P$10)+IF(Data!$F94&lt;&gt;"",Scoring!$P$11)+IF(Data!$G94&lt;&gt;"",Scoring!$P$12)+IF(Data!$H94&lt;&gt;"",Scoring!$P$13)+IF(Data!$I94&lt;&gt;"",Scoring!$P$14)+IF(Data!$J94&lt;&gt;"",Scoring!$P$15)+IF(Data!$K94&lt;&gt;"",Scoring!$P$16)+IF(Data!$L94&lt;&gt;"",Scoring!$P$17)+IF(Data!$M94&lt;&gt;"",Scoring!$P$18)+IF(Data!$N94&lt;&gt;"",Scoring!$P$19)+IF(Data!$O94&lt;&gt;"",Scoring!$P$20)+IF(Data!$P94&lt;&gt;"",Scoring!$P$21)+IF(Data!$Q94&lt;&gt;"",Scoring!$P$22)+IF(Data!$R94&lt;&gt;"",Scoring!$P$23)+IF(Data!$S94&lt;&gt;"",Scoring!$P$24)+IF(Data!T94&lt;&gt;"",Scoring!$P$25)+IF(Data!$U94&lt;&gt;"",Scoring!$P$26)+IF(Data!$V94&lt;&gt;"",Scoring!$P$27)+IF(Data!$W94&lt;&gt;"",Scoring!$P$28)+IF(Data!$X94&lt;&gt;"",Scoring!$P$29)+IF(Data!$Y94&lt;&gt;"",Scoring!$P$30)+IF(Data!$Z94&lt;&gt;"",Scoring!$P$31)+IF(Data!$AA94&lt;&gt;"",Scoring!$P$32),"")</f>
        <v/>
      </c>
      <c r="BA94" s="105" t="str">
        <f>IF(AZ94&lt;&gt;"",LOOKUP(AZ94,Likelihoods!$A$7:$A$107,Likelihoods!N$7:N$107),"")</f>
        <v/>
      </c>
      <c r="BB94" s="102" t="str">
        <f>IF(AND(COUNTBLANK($B94:$E94)=3,COUNTBLANK($F94:$H94)=2,COUNTBLANK($I94:$J94)=1,COUNTBLANK($K94:$L94)=1,COUNTBLANK($M94:$N94)=1,COUNTBLANK($O94:$P94)=1,COUNTBLANK($Q94:$R94)=1,COUNTBLANK($S94:$T94)=1,COUNTBLANK($U94:$V94)=1,COUNTBLANK($W94:$AA94)=4),IF(Data!$B94&lt;&gt;"",Scoring!$Q$7)+IF(Data!$C94&lt;&gt;"",Scoring!$Q$8)+IF(Data!$D94&lt;&gt;"",Scoring!$Q$9)+IF(Data!$E94&lt;&gt;"",Scoring!$Q$10)+IF(Data!$F94&lt;&gt;"",Scoring!$Q$11)+IF(Data!$G94&lt;&gt;"",Scoring!$Q$12)+IF(Data!$H94&lt;&gt;"",Scoring!$Q$13)+IF(Data!$I94&lt;&gt;"",Scoring!$Q$14)+IF(Data!$J94&lt;&gt;"",Scoring!$Q$15)+IF(Data!$K94&lt;&gt;"",Scoring!$Q$16)+IF(Data!$L94&lt;&gt;"",Scoring!$Q$17)+IF(Data!$M94&lt;&gt;"",Scoring!$Q$18)+IF(Data!$N94&lt;&gt;"",Scoring!$Q$19)+IF(Data!$O94&lt;&gt;"",Scoring!$Q$20)+IF(Data!$P94&lt;&gt;"",Scoring!$Q$21)+IF(Data!$Q94&lt;&gt;"",Scoring!$Q$22)+IF(Data!$R94&lt;&gt;"",Scoring!$Q$23)+IF(Data!$S94&lt;&gt;"",Scoring!$Q$24)+IF(Data!T94&lt;&gt;"",Scoring!$Q$25)+IF(Data!$U94&lt;&gt;"",Scoring!$Q$26)+IF(Data!$V94&lt;&gt;"",Scoring!$Q$27)+IF(Data!$W94&lt;&gt;"",Scoring!$Q$28)+IF(Data!$X94&lt;&gt;"",Scoring!$Q$29)+IF(Data!$Y94&lt;&gt;"",Scoring!$Q$30)+IF(Data!$Z94&lt;&gt;"",Scoring!$Q$31)+IF(Data!$AA94&lt;&gt;"",Scoring!$Q$32),"")</f>
        <v/>
      </c>
      <c r="BC94" s="107" t="str">
        <f>IF(BB94&lt;&gt;"",LOOKUP(BB94,Likelihoods!$A$7:$A$107,Likelihoods!O$7:O$107),"")</f>
        <v/>
      </c>
      <c r="BD94" s="104" t="str">
        <f>IF(AND(COUNTBLANK($B94:$E94)=3,COUNTBLANK($F94:$H94)=2,COUNTBLANK($I94:$J94)=1,COUNTBLANK($K94:$L94)=1,COUNTBLANK($M94:$N94)=1,COUNTBLANK($O94:$P94)=1,COUNTBLANK($Q94:$R94)=1,COUNTBLANK($S94:$T94)=1,COUNTBLANK($U94:$V94)=1,COUNTBLANK($W94:$AA94)=4),IF(Data!$B94&lt;&gt;"",Scoring!$R$7)+IF(Data!$C94&lt;&gt;"",Scoring!$R$8)+IF(Data!$D94&lt;&gt;"",Scoring!$R$9)+IF(Data!$E94&lt;&gt;"",Scoring!$R$10)+IF(Data!$F94&lt;&gt;"",Scoring!$R$11)+IF(Data!$G94&lt;&gt;"",Scoring!$R$12)+IF(Data!$H94&lt;&gt;"",Scoring!$R$13)+IF(Data!$I94&lt;&gt;"",Scoring!$R$14)+IF(Data!$J94&lt;&gt;"",Scoring!$R$15)+IF(Data!$K94&lt;&gt;"",Scoring!$R$16)+IF(Data!$L94&lt;&gt;"",Scoring!$R$17)+IF(Data!$M94&lt;&gt;"",Scoring!$R$18)+IF(Data!$N94&lt;&gt;"",Scoring!$R$19)+IF(Data!$O94&lt;&gt;"",Scoring!$R$20)+IF(Data!$P94&lt;&gt;"",Scoring!$R$21)+IF(Data!$Q94&lt;&gt;"",Scoring!$R$22)+IF(Data!$R94&lt;&gt;"",Scoring!$R$23)+IF(Data!$S94&lt;&gt;"",Scoring!$R$24)+IF(Data!T94&lt;&gt;"",Scoring!$R$25)+IF(Data!$U94&lt;&gt;"",Scoring!$R$26)+IF(Data!$V94&lt;&gt;"",Scoring!$R$27)+IF(Data!$W94&lt;&gt;"",Scoring!$R$28)+IF(Data!$X94&lt;&gt;"",Scoring!$R$29)+IF(Data!$Y94&lt;&gt;"",Scoring!$R$30)+IF(Data!$Z94&lt;&gt;"",Scoring!$R$31)+IF(Data!$AA94&lt;&gt;"",Scoring!$R$32),"")</f>
        <v/>
      </c>
      <c r="BE94" s="105" t="str">
        <f>IF(BD94&lt;&gt;"",LOOKUP(BD94,Likelihoods!$A$7:$A$107,Likelihoods!P$7:P$107),"")</f>
        <v/>
      </c>
      <c r="BF94" s="102" t="str">
        <f>IF(AND(COUNTBLANK($B94:$E94)=3,COUNTBLANK($F94:$H94)=2,COUNTBLANK($I94:$J94)=1,COUNTBLANK($K94:$L94)=1,COUNTBLANK($M94:$N94)=1,COUNTBLANK($O94:$P94)=1,COUNTBLANK($Q94:$R94)=1,COUNTBLANK($S94:$T94)=1,COUNTBLANK($U94:$V94)=1,COUNTBLANK($W94:$AA94)=4),IF(Data!$B94&lt;&gt;"",Scoring!$S$7)+IF(Data!$C94&lt;&gt;"",Scoring!$S$8)+IF(Data!$D94&lt;&gt;"",Scoring!$S$9)+IF(Data!$E94&lt;&gt;"",Scoring!$S$10)+IF(Data!$F94&lt;&gt;"",Scoring!$S$11)+IF(Data!$G94&lt;&gt;"",Scoring!$S$12)+IF(Data!$H94&lt;&gt;"",Scoring!$S$13)+IF(Data!$I94&lt;&gt;"",Scoring!$S$14)+IF(Data!$J94&lt;&gt;"",Scoring!$S$15)+IF(Data!$K94&lt;&gt;"",Scoring!$S$16)+IF(Data!$L94&lt;&gt;"",Scoring!$S$17)+IF(Data!$M94&lt;&gt;"",Scoring!$S$18)+IF(Data!$N94&lt;&gt;"",Scoring!$S$19)+IF(Data!$O94&lt;&gt;"",Scoring!$S$20)+IF(Data!$P94&lt;&gt;"",Scoring!$S$21)+IF(Data!$Q94&lt;&gt;"",Scoring!$S$22)+IF(Data!$R94&lt;&gt;"",Scoring!$S$23)+IF(Data!$S94&lt;&gt;"",Scoring!$S$24)+IF(Data!T94&lt;&gt;"",Scoring!$S$25)+IF(Data!$U94&lt;&gt;"",Scoring!$S$26)+IF(Data!$V94&lt;&gt;"",Scoring!$S$27)+IF(Data!$W94&lt;&gt;"",Scoring!$S$28)+IF(Data!$X94&lt;&gt;"",Scoring!$S$29)+IF(Data!$Y94&lt;&gt;"",Scoring!$S$30)+IF(Data!$Z94&lt;&gt;"",Scoring!$S$31)+IF(Data!$AA94&lt;&gt;"",Scoring!$S$32),"")</f>
        <v/>
      </c>
      <c r="BG94" s="107" t="str">
        <f>IF(BF94&lt;&gt;"",LOOKUP(BF94,Likelihoods!$A$7:$A$107,Likelihoods!Q$7:Q$107),"")</f>
        <v/>
      </c>
      <c r="BH94" s="108" t="str">
        <f>IF(AND(COUNTBLANK($B94:$E94)=3,COUNTBLANK($F94:$H94)=2,COUNTBLANK($I94:$J94)=1,COUNTBLANK($K94:$L94)=1,COUNTBLANK($M94:$N94)=1,COUNTBLANK($O94:$P94)=1,COUNTBLANK($Q94:$R94)=1,COUNTBLANK($S94:$T94)=1,COUNTBLANK($U94:$V94)=1,COUNTBLANK($W94:$AA94)=4),IF(Data!$B94&lt;&gt;"",Scoring!$T$7)+IF(Data!$C94&lt;&gt;"",Scoring!$T$8)+IF(Data!$D94&lt;&gt;"",Scoring!$T$9)+IF(Data!$E94&lt;&gt;"",Scoring!$T$10)+IF(Data!$F94&lt;&gt;"",Scoring!$T$11)+IF(Data!$G94&lt;&gt;"",Scoring!$T$12)+IF(Data!$H94&lt;&gt;"",Scoring!$T$13)+IF(Data!$I94&lt;&gt;"",Scoring!$T$14)+IF(Data!$J94&lt;&gt;"",Scoring!$T$15)+IF(Data!$K94&lt;&gt;"",Scoring!$T$16)+IF(Data!$L94&lt;&gt;"",Scoring!$T$17)+IF(Data!$M94&lt;&gt;"",Scoring!$T$18)+IF(Data!$N94&lt;&gt;"",Scoring!$T$19)+IF(Data!$O94&lt;&gt;"",Scoring!$T$20)+IF(Data!$P94&lt;&gt;"",Scoring!$T$21)+IF(Data!$Q94&lt;&gt;"",Scoring!$T$22)+IF(Data!$R94&lt;&gt;"",Scoring!$T$23)+IF(Data!$S94&lt;&gt;"",Scoring!$T$24)+IF(Data!T94&lt;&gt;"",Scoring!$T$25)+IF(Data!$U94&lt;&gt;"",Scoring!$T$26)+IF(Data!$V94&lt;&gt;"",Scoring!$T$27)+IF(Data!$W94&lt;&gt;"",Scoring!$T$28)+IF(Data!$X94&lt;&gt;"",Scoring!$T$29)+IF(Data!$Y94&lt;&gt;"",Scoring!$T$30)+IF(Data!$Z94&lt;&gt;"",Scoring!$T$31)+IF(Data!$AA94&lt;&gt;"",Scoring!$T$32),"")</f>
        <v/>
      </c>
      <c r="BI94" s="105" t="str">
        <f>IF(BH94&lt;&gt;"",LOOKUP(BH94,Likelihoods!$A$7:$A$107,Likelihoods!R$7:R$107),"")</f>
        <v/>
      </c>
      <c r="BJ94" s="108" t="str">
        <f>IF(AND(COUNTBLANK($B94:$E94)=3,COUNTBLANK($F94:$H94)=2,COUNTBLANK($I94:$J94)=1,COUNTBLANK($K94:$L94)=1,COUNTBLANK($M94:$N94)=1,COUNTBLANK($O94:$P94)=1,COUNTBLANK($Q94:$R94)=1,COUNTBLANK($S94:$T94)=1,COUNTBLANK($U94:$V94)=1,COUNTBLANK($W94:$AA94)=4),IF(Data!$B94&lt;&gt;"",Scoring!$U$7)+IF(Data!$C94&lt;&gt;"",Scoring!$U$8)+IF(Data!$D94&lt;&gt;"",Scoring!$U$9)+IF(Data!$E94&lt;&gt;"",Scoring!$U$10)+IF(Data!$F94&lt;&gt;"",Scoring!$U$11)+IF(Data!$G94&lt;&gt;"",Scoring!$U$12)+IF(Data!$H94&lt;&gt;"",Scoring!$U$13)+IF(Data!$I94&lt;&gt;"",Scoring!$U$14)+IF(Data!$J94&lt;&gt;"",Scoring!$U$15)+IF(Data!$K94&lt;&gt;"",Scoring!$U$16)+IF(Data!$L94&lt;&gt;"",Scoring!$U$17)+IF(Data!$M94&lt;&gt;"",Scoring!$U$18)+IF(Data!$N94&lt;&gt;"",Scoring!$U$19)+IF(Data!$O94&lt;&gt;"",Scoring!$U$20)+IF(Data!$P94&lt;&gt;"",Scoring!$U$21)+IF(Data!$Q94&lt;&gt;"",Scoring!$U$22)+IF(Data!$R94&lt;&gt;"",Scoring!$U$23)+IF(Data!$S94&lt;&gt;"",Scoring!$U$24)+IF(Data!T94&lt;&gt;"",Scoring!$U$25)+IF(Data!$U94&lt;&gt;"",Scoring!$U$26)+IF(Data!$V94&lt;&gt;"",Scoring!$U$27)+IF(Data!$W94&lt;&gt;"",Scoring!$U$28)+IF(Data!$X94&lt;&gt;"",Scoring!$U$29)+IF(Data!$Y94&lt;&gt;"",Scoring!$U$30)+IF(Data!$Z94&lt;&gt;"",Scoring!$U$31)+IF(Data!$AA94&lt;&gt;"",Scoring!$U$32),"")</f>
        <v/>
      </c>
      <c r="BK94" s="106" t="str">
        <f>IF(BJ94&lt;&gt;"",LOOKUP(BJ94,Likelihoods!$A$7:$A$107,Likelihoods!S$7:S$107),"")</f>
        <v/>
      </c>
      <c r="BL94" s="8"/>
      <c r="BM94" s="8"/>
      <c r="BN94" s="8"/>
      <c r="BO94" s="8"/>
      <c r="BP94" s="8"/>
      <c r="BQ94" s="8"/>
      <c r="BR94" s="8"/>
      <c r="BS94" s="8"/>
      <c r="BT94" s="8"/>
      <c r="BU94" s="8"/>
      <c r="BV94" s="8"/>
      <c r="BW94" s="8"/>
      <c r="BX94" s="8"/>
      <c r="BY94" s="8"/>
    </row>
    <row r="95" spans="1:77" ht="14.25" x14ac:dyDescent="0.2">
      <c r="A95" s="68"/>
      <c r="B95" s="101"/>
      <c r="C95" s="102"/>
      <c r="D95" s="102"/>
      <c r="E95" s="102"/>
      <c r="F95" s="101"/>
      <c r="G95" s="102"/>
      <c r="H95" s="103"/>
      <c r="I95" s="102"/>
      <c r="J95" s="102"/>
      <c r="K95" s="101"/>
      <c r="L95" s="103"/>
      <c r="M95" s="102"/>
      <c r="N95" s="103"/>
      <c r="O95" s="101"/>
      <c r="P95" s="103"/>
      <c r="Q95" s="102"/>
      <c r="R95" s="102"/>
      <c r="S95" s="101"/>
      <c r="T95" s="103"/>
      <c r="U95" s="101"/>
      <c r="V95" s="103"/>
      <c r="W95" s="102"/>
      <c r="X95" s="102"/>
      <c r="Y95" s="102"/>
      <c r="Z95" s="102"/>
      <c r="AA95" s="102"/>
      <c r="AB95" s="104" t="str">
        <f>IF(AND(COUNTBLANK($B95:$E95)=3,COUNTBLANK($F95:$H95)=2,COUNTBLANK($I95:$J95)=1,COUNTBLANK($K95:$L95)=1,COUNTBLANK($M95:$N95)=1,COUNTBLANK($O95:$P95)=1,COUNTBLANK($Q95:$R95)=1,COUNTBLANK($S95:$T95)=1,COUNTBLANK($U95:$V95)=1,COUNTBLANK($W95:$AA95)=4),IF(Data!$B95&lt;&gt;"",Scoring!$D$7)+IF(Data!$C95&lt;&gt;"",Scoring!$D$8)+IF(Data!$D95&lt;&gt;"",Scoring!$D$9)+IF(Data!$E95&lt;&gt;"",Scoring!$D$10)+IF(Data!$F95&lt;&gt;"",Scoring!$D$11)+IF(Data!$G95&lt;&gt;"",Scoring!$D$12)+IF(Data!$H95&lt;&gt;"",Scoring!$D$13)+IF(Data!$I95&lt;&gt;"",Scoring!$D$14)+IF(Data!$J95&lt;&gt;"",Scoring!$D$15)+IF(Data!$K95&lt;&gt;"",Scoring!$D$16)+IF(Data!$L95&lt;&gt;"",Scoring!$D$17)+IF(Data!$M95&lt;&gt;"",Scoring!$D$18)+IF(Data!$N95&lt;&gt;"",Scoring!$D$19)+IF(Data!$O95&lt;&gt;"",Scoring!$D$20)+IF(Data!$P95&lt;&gt;"",Scoring!$D$21)+IF(Data!$Q95&lt;&gt;"",Scoring!$D$22)+IF(Data!$R95&lt;&gt;"",Scoring!$D$23)+IF(Data!$S95&lt;&gt;"",Scoring!$D$24)+IF(Data!T95&lt;&gt;"",Scoring!$D$25)+IF(Data!$U95&lt;&gt;"",Scoring!$D$26)+IF(Data!$V95&lt;&gt;"",Scoring!$D$27)+IF(Data!$W95&lt;&gt;"",Scoring!$D$28)+IF(Data!$X95&lt;&gt;"",Scoring!$D$29)+IF(Data!$Y95&lt;&gt;"",Scoring!$D$30)+IF(Data!$Z95&lt;&gt;"",Scoring!$D$31)+IF(Data!$AA95&lt;&gt;"",Scoring!$D$32),"")</f>
        <v/>
      </c>
      <c r="AC95" s="105" t="str">
        <f>IF(AB95&lt;&gt;"",LOOKUP(AB95,Likelihoods!$A$7:$A$107,Likelihoods!B$7:B$107),"")</f>
        <v/>
      </c>
      <c r="AD95" s="264" t="str">
        <f>IF(AND(COUNTBLANK($B95:$E95)=3,COUNTBLANK($F95:$H95)=2,COUNTBLANK($I95:$J95)=1,COUNTBLANK($K95:$L95)=1,COUNTBLANK($M95:$N95)=1,COUNTBLANK($O95:$P95)=1,COUNTBLANK($Q95:$R95)=1,COUNTBLANK($S95:$T95)=1,COUNTBLANK($U95:$V95)=1,COUNTBLANK($W95:$AA95)=4),IF(Data!$B95&lt;&gt;"",Scoring!$E$7)+IF(Data!$C95&lt;&gt;"",Scoring!$E$8)+IF(Data!$D95&lt;&gt;"",Scoring!$E$9)+IF(Data!$E95&lt;&gt;"",Scoring!$E$10)+IF(Data!$F95&lt;&gt;"",Scoring!$E$11)+IF(Data!$G95&lt;&gt;"",Scoring!$E$12)+IF(Data!$H95&lt;&gt;"",Scoring!$E$13)+IF(Data!$I95&lt;&gt;"",Scoring!$E$14)+IF(Data!$J95&lt;&gt;"",Scoring!$E$15)+IF(Data!$K95&lt;&gt;"",Scoring!$E$16)+IF(Data!$L95&lt;&gt;"",Scoring!$E$17)+IF(Data!$M95&lt;&gt;"",Scoring!$E$18)+IF(Data!$N95&lt;&gt;"",Scoring!$E$19)+IF(Data!$O95&lt;&gt;"",Scoring!$E$20)+IF(Data!$P95&lt;&gt;"",Scoring!$E$21)+IF(Data!$Q95&lt;&gt;"",Scoring!$E$22)+IF(Data!$R95&lt;&gt;"",Scoring!$E$23)+IF(Data!$S95&lt;&gt;"",Scoring!$E$24)+IF(Data!V95&lt;&gt;"",Scoring!$E$25)+IF(Data!$U95&lt;&gt;"",Scoring!$E$26)+IF(Data!$V95&lt;&gt;"",Scoring!$E$27)+IF(Data!$W95&lt;&gt;"",Scoring!$E$28)+IF(Data!$X95&lt;&gt;"",Scoring!$E$29)+IF(Data!$Y95&lt;&gt;"",Scoring!$E$30)+IF(Data!$Z95&lt;&gt;"",Scoring!$E$31)+IF(Data!$AA95&lt;&gt;"",Scoring!$E$32),"")</f>
        <v/>
      </c>
      <c r="AE95" s="107" t="str">
        <f>IF(AD95&lt;&gt;"",LOOKUP(AD95,Likelihoods!$A$7:$A$107,Likelihoods!C$7:C$107),"")</f>
        <v/>
      </c>
      <c r="AF95" s="108" t="str">
        <f>IF(AND(COUNTBLANK($B95:$E95)=3,COUNTBLANK($F95:$H95)=2,COUNTBLANK($I95:$J95)=1,COUNTBLANK($K95:$L95)=1,COUNTBLANK($M95:$N95)=1,COUNTBLANK($O95:$P95)=1,COUNTBLANK($Q95:$R95)=1,COUNTBLANK($S95:$T95)=1,COUNTBLANK($U95:$V95)=1,COUNTBLANK($W95:$AA95)=4),IF(Data!$B95&lt;&gt;"",Scoring!$F$7)+IF(Data!$C95&lt;&gt;"",Scoring!$F$8)+IF(Data!$D95&lt;&gt;"",Scoring!$F$9)+IF(Data!$E95&lt;&gt;"",Scoring!$F$10)+IF(Data!$F95&lt;&gt;"",Scoring!$F$11)+IF(Data!$G95&lt;&gt;"",Scoring!$F$12)+IF(Data!$H95&lt;&gt;"",Scoring!$F$13)+IF(Data!$I95&lt;&gt;"",Scoring!$F$14)+IF(Data!$J95&lt;&gt;"",Scoring!$F$15)+IF(Data!$K95&lt;&gt;"",Scoring!$F$16)+IF(Data!$L95&lt;&gt;"",Scoring!$F$17)+IF(Data!$M95&lt;&gt;"",Scoring!$F$18)+IF(Data!$N95&lt;&gt;"",Scoring!$F$19)+IF(Data!$O95&lt;&gt;"",Scoring!$F$20)+IF(Data!$P95&lt;&gt;"",Scoring!$F$21)+IF(Data!$Q95&lt;&gt;"",Scoring!$F$22)+IF(Data!$R95&lt;&gt;"",Scoring!$F$23)+IF(Data!$S95&lt;&gt;"",Scoring!$F$24)+IF(Data!T95&lt;&gt;"",Scoring!$F$25)+IF(Data!$U95&lt;&gt;"",Scoring!$F$26)+IF(Data!$V95&lt;&gt;"",Scoring!$F$27)+IF(Data!$W95&lt;&gt;"",Scoring!$F$28)+IF(Data!$X95&lt;&gt;"",Scoring!$F$29)+IF(Data!$Y95&lt;&gt;"",Scoring!$F$30)+IF(Data!$Z95&lt;&gt;"",Scoring!$F$31)+IF(Data!$AA95&lt;&gt;"",Scoring!$F$32),"")</f>
        <v/>
      </c>
      <c r="AG95" s="105" t="str">
        <f>IF(AF95&lt;&gt;"",LOOKUP(AF95,Likelihoods!$A$7:$A$107,Likelihoods!D$7:D$107),"")</f>
        <v/>
      </c>
      <c r="AH95" s="108" t="str">
        <f>IF(AND(COUNTBLANK($B95:$E95)=3,COUNTBLANK($F95:$H95)=2,COUNTBLANK($I95:$J95)=1,COUNTBLANK($K95:$L95)=1,COUNTBLANK($M95:$N95)=1,COUNTBLANK($O95:$P95)=1,COUNTBLANK($Q95:$R95)=1,COUNTBLANK($S95:$T95)=1,COUNTBLANK($U95:$V95)=1,COUNTBLANK($W95:$AA95)=4),IF(Data!$B95&lt;&gt;"",Scoring!$G$7)+IF(Data!$C95&lt;&gt;"",Scoring!$G$8)+IF(Data!$D95&lt;&gt;"",Scoring!$G$9)+IF(Data!$E95&lt;&gt;"",Scoring!$G$10)+IF(Data!$F95&lt;&gt;"",Scoring!$G$11)+IF(Data!$G95&lt;&gt;"",Scoring!$G$12)+IF(Data!$H95&lt;&gt;"",Scoring!$G$13)+IF(Data!$I95&lt;&gt;"",Scoring!$G$14)+IF(Data!$J95&lt;&gt;"",Scoring!$G$15)+IF(Data!$K95&lt;&gt;"",Scoring!$G$16)+IF(Data!$L95&lt;&gt;"",Scoring!$G$17)+IF(Data!$M95&lt;&gt;"",Scoring!$G$18)+IF(Data!$N95&lt;&gt;"",Scoring!$G$19)+IF(Data!$O95&lt;&gt;"",Scoring!$G$20)+IF(Data!$P95&lt;&gt;"",Scoring!$G$21)+IF(Data!$Q95&lt;&gt;"",Scoring!$G$22)+IF(Data!$R95&lt;&gt;"",Scoring!$G$23)+IF(Data!$S95&lt;&gt;"",Scoring!$G$24)+IF(Data!T95&lt;&gt;"",Scoring!$G$25)+IF(Data!$U95&lt;&gt;"",Scoring!$G$26)+IF(Data!$V95&lt;&gt;"",Scoring!$G$27)+IF(Data!$W95&lt;&gt;"",Scoring!$G$28)+IF(Data!$X95&lt;&gt;"",Scoring!$G$29)+IF(Data!$Y95&lt;&gt;"",Scoring!$G$30)+IF(Data!$Z95&lt;&gt;"",Scoring!$G$31)+IF(Data!$AA95&lt;&gt;"",Scoring!$G$32),"")</f>
        <v/>
      </c>
      <c r="AI95" s="106" t="str">
        <f>IF(AH95&lt;&gt;"",LOOKUP(AH95,Likelihoods!$A$7:$A$107,Likelihoods!E$7:E$107),"")</f>
        <v/>
      </c>
      <c r="AJ95" s="104" t="str">
        <f>IF(AND(COUNTBLANK($B95:$E95)=3,COUNTBLANK($F95:$H95)=2,COUNTBLANK($I95:$J95)=1,COUNTBLANK($K95:$L95)=1,COUNTBLANK($M95:$N95)=1,COUNTBLANK($O95:$P95)=1,COUNTBLANK($Q95:$R95)=1,COUNTBLANK($S95:$T95)=1,COUNTBLANK($U95:$V95)=1,COUNTBLANK($W95:$AA95)=4),IF(Data!$B95&lt;&gt;"",Scoring!$H$7)+IF(Data!$C95&lt;&gt;"",Scoring!$H$8)+IF(Data!$D95&lt;&gt;"",Scoring!$H$9)+IF(Data!$E95&lt;&gt;"",Scoring!$H$10)+IF(Data!$F95&lt;&gt;"",Scoring!$H$11)+IF(Data!$G95&lt;&gt;"",Scoring!$H$12)+IF(Data!$H95&lt;&gt;"",Scoring!$H$13)+IF(Data!$I95&lt;&gt;"",Scoring!$H$14)+IF(Data!$J95&lt;&gt;"",Scoring!$H$15)+IF(Data!$K95&lt;&gt;"",Scoring!$H$16)+IF(Data!$L95&lt;&gt;"",Scoring!$H$17)+IF(Data!$M95&lt;&gt;"",Scoring!$H$18)+IF(Data!$N95&lt;&gt;"",Scoring!$H$19)+IF(Data!$O95&lt;&gt;"",Scoring!$H$20)+IF(Data!$P95&lt;&gt;"",Scoring!$H$21)+IF(Data!$Q95&lt;&gt;"",Scoring!$H$22)+IF(Data!$R95&lt;&gt;"",Scoring!$H$23)+IF(Data!$S95&lt;&gt;"",Scoring!$H$24)+IF(Data!T95&lt;&gt;"",Scoring!$H$25)+IF(Data!$U95&lt;&gt;"",Scoring!$H$26)+IF(Data!$V95&lt;&gt;"",Scoring!$H$27)+IF(Data!$W95&lt;&gt;"",Scoring!$H$28)+IF(Data!$X95&lt;&gt;"",Scoring!$H$29)+IF(Data!$Y95&lt;&gt;"",Scoring!$H$30)+IF(Data!$Z95&lt;&gt;"",Scoring!$H$31)+IF(Data!$AA95&lt;&gt;"",Scoring!$H$32),"")</f>
        <v/>
      </c>
      <c r="AK95" s="105" t="str">
        <f>IF(AJ95&lt;&gt;"",LOOKUP(AJ95,Likelihoods!$A$7:$A$107,Likelihoods!F$7:F$107),"")</f>
        <v/>
      </c>
      <c r="AL95" s="102" t="str">
        <f>IF(AND(COUNTBLANK($B95:$E95)=3,COUNTBLANK($F95:$H95)=2,COUNTBLANK($I95:$J95)=1,COUNTBLANK($K95:$L95)=1,COUNTBLANK($M95:$N95)=1,COUNTBLANK($O95:$P95)=1,COUNTBLANK($Q95:$R95)=1,COUNTBLANK($S95:$T95)=1,COUNTBLANK($U95:$V95)=1,COUNTBLANK($W95:$AA95)=4),IF(Data!$B95&lt;&gt;"",Scoring!$I$7)+IF(Data!$C95&lt;&gt;"",Scoring!$I$8)+IF(Data!$D95&lt;&gt;"",Scoring!$I$9)+IF(Data!$E95&lt;&gt;"",Scoring!$I$10)+IF(Data!$F95&lt;&gt;"",Scoring!$I$11)+IF(Data!$G95&lt;&gt;"",Scoring!$I$12)+IF(Data!$H95&lt;&gt;"",Scoring!$I$13)+IF(Data!$I95&lt;&gt;"",Scoring!$I$14)+IF(Data!$J95&lt;&gt;"",Scoring!$I$15)+IF(Data!$K95&lt;&gt;"",Scoring!$I$16)+IF(Data!$L95&lt;&gt;"",Scoring!$I$17)+IF(Data!$M95&lt;&gt;"",Scoring!$I$18)+IF(Data!$N95&lt;&gt;"",Scoring!$I$19)+IF(Data!$O95&lt;&gt;"",Scoring!$I$20)+IF(Data!$P95&lt;&gt;"",Scoring!$I$21)+IF(Data!$Q95&lt;&gt;"",Scoring!$I$22)+IF(Data!$R95&lt;&gt;"",Scoring!$I$23)+IF(Data!$S95&lt;&gt;"",Scoring!$I$24)+IF(Data!T95&lt;&gt;"",Scoring!$I$25)+IF(Data!$U95&lt;&gt;"",Scoring!$I$26)+IF(Data!$V95&lt;&gt;"",Scoring!$I$27)+IF(Data!$W95&lt;&gt;"",Scoring!$I$28)+IF(Data!$X95&lt;&gt;"",Scoring!$I$29)+IF(Data!$Y95&lt;&gt;"",Scoring!$I$30)+IF(Data!$Z95&lt;&gt;"",Scoring!$I$31)+IF(Data!$AA95&lt;&gt;"",Scoring!$I$32),"")</f>
        <v/>
      </c>
      <c r="AM95" s="107" t="str">
        <f>IF(AL95&lt;&gt;"",LOOKUP(AL95,Likelihoods!$A$7:$A$107,Likelihoods!G$7:G$107),"")</f>
        <v/>
      </c>
      <c r="AN95" s="281" t="str">
        <f>IF(AND(COUNTBLANK($B95:$E95)=3,COUNTBLANK($F95:$H95)=2,COUNTBLANK($I95:$J95)=1,COUNTBLANK($K95:$L95)=1,COUNTBLANK($M95:$N95)=1,COUNTBLANK($O95:$P95)=1,COUNTBLANK($Q95:$R95)=1,COUNTBLANK($S95:$T95)=1,COUNTBLANK($U95:$V95)=1,COUNTBLANK($W95:$AA95)=4),IF(Data!$B95&lt;&gt;"",Scoring!$J$7)+IF(Data!$C95&lt;&gt;"",Scoring!$J$8)+IF(Data!$D95&lt;&gt;"",Scoring!$J$9)+IF(Data!$E95&lt;&gt;"",Scoring!$J$10)+IF(Data!$F95&lt;&gt;"",Scoring!$J$11)+IF(Data!$G95&lt;&gt;"",Scoring!$J$12)+IF(Data!$H95&lt;&gt;"",Scoring!$J$13)+IF(Data!$I95&lt;&gt;"",Scoring!$J$14)+IF(Data!$J95&lt;&gt;"",Scoring!$J$15)+IF(Data!$K95&lt;&gt;"",Scoring!$J$16)+IF(Data!$L95&lt;&gt;"",Scoring!$J$17)+IF(Data!$M95&lt;&gt;"",Scoring!$J$18)+IF(Data!$N95&lt;&gt;"",Scoring!$J$19)+IF(Data!$O95&lt;&gt;"",Scoring!$J$20)+IF(Data!$P95&lt;&gt;"",Scoring!$J$21)+IF(Data!$Q95&lt;&gt;"",Scoring!$J$22)+IF(Data!$R95&lt;&gt;"",Scoring!$J$23)+IF(Data!$S95&lt;&gt;"",Scoring!$J$24)+IF(Data!AF95&lt;&gt;"",Scoring!$J$25)+IF(Data!$U95&lt;&gt;"",Scoring!$J$26)+IF(Data!$V95&lt;&gt;"",Scoring!$J$27)+IF(Data!$W95&lt;&gt;"",Scoring!$J$28)+IF(Data!$X95&lt;&gt;"",Scoring!$J$29)+IF(Data!$Y95&lt;&gt;"",Scoring!$J$30)+IF(Data!$Z95&lt;&gt;"",Scoring!$J$31)+IF(Data!$AA95&lt;&gt;"",Scoring!$J$32),"")</f>
        <v/>
      </c>
      <c r="AO95" s="276" t="str">
        <f>IF(AN95&lt;&gt;"",LOOKUP(AN95,Likelihoods!$A$7:$A$107,Likelihoods!H$7:H$107),"")</f>
        <v/>
      </c>
      <c r="AP95" s="264" t="str">
        <f>IF(AND(COUNTBLANK($B95:$E95)=3,COUNTBLANK($F95:$H95)=2,COUNTBLANK($I95:$J95)=1,COUNTBLANK($K95:$L95)=1,COUNTBLANK($M95:$N95)=1,COUNTBLANK($O95:$P95)=1,COUNTBLANK($Q95:$R95)=1,COUNTBLANK($S95:$T95)=1,COUNTBLANK($U95:$V95)=1,COUNTBLANK($W95:$AA95)=4),IF(Data!$B95&lt;&gt;"",Scoring!$K$7)+IF(Data!$C95&lt;&gt;"",Scoring!$K$8)+IF(Data!$D95&lt;&gt;"",Scoring!$K$9)+IF(Data!$E95&lt;&gt;"",Scoring!$K$10)+IF(Data!$F95&lt;&gt;"",Scoring!$K$11)+IF(Data!$G95&lt;&gt;"",Scoring!$K$12)+IF(Data!$H95&lt;&gt;"",Scoring!$K$13)+IF(Data!$I95&lt;&gt;"",Scoring!$K$14)+IF(Data!$J95&lt;&gt;"",Scoring!$K$15)+IF(Data!$K95&lt;&gt;"",Scoring!$K$16)+IF(Data!$L95&lt;&gt;"",Scoring!$K$17)+IF(Data!$M95&lt;&gt;"",Scoring!$K$18)+IF(Data!$N95&lt;&gt;"",Scoring!$K$19)+IF(Data!$O95&lt;&gt;"",Scoring!$K$20)+IF(Data!$P95&lt;&gt;"",Scoring!$K$21)+IF(Data!$Q95&lt;&gt;"",Scoring!$K$22)+IF(Data!$R95&lt;&gt;"",Scoring!$K$23)+IF(Data!$S95&lt;&gt;"",Scoring!$K$24)+IF(Data!AH95&lt;&gt;"",Scoring!$K$25)+IF(Data!$U95&lt;&gt;"",Scoring!$K$26)+IF(Data!$V95&lt;&gt;"",Scoring!$K$27)+IF(Data!$W95&lt;&gt;"",Scoring!$K$28)+IF(Data!$X95&lt;&gt;"",Scoring!$K$29)+IF(Data!$Y95&lt;&gt;"",Scoring!$K$30)+IF(Data!$Z95&lt;&gt;"",Scoring!$K$31)+IF(Data!$AA95&lt;&gt;"",Scoring!$K$32),"")</f>
        <v/>
      </c>
      <c r="AQ95" s="107" t="str">
        <f>IF(AP95&lt;&gt;"",LOOKUP(AP95,Likelihoods!$A$7:$A$107,Likelihoods!I$7:I$107),"")</f>
        <v/>
      </c>
      <c r="AR95" s="281" t="str">
        <f>IF(AND(COUNTBLANK($B95:$E95)=3,COUNTBLANK($F95:$H95)=2,COUNTBLANK($I95:$J95)=1,COUNTBLANK($K95:$L95)=1,COUNTBLANK($M95:$N95)=1,COUNTBLANK($O95:$P95)=1,COUNTBLANK($Q95:$R95)=1,COUNTBLANK($S95:$T95)=1,COUNTBLANK($U95:$V95)=1,COUNTBLANK($W95:$AA95)=4),IF(Data!$B95&lt;&gt;"",Scoring!$L$7)+IF(Data!$C95&lt;&gt;"",Scoring!$L$8)+IF(Data!$D95&lt;&gt;"",Scoring!$L$9)+IF(Data!$E95&lt;&gt;"",Scoring!$L$10)+IF(Data!$F95&lt;&gt;"",Scoring!$L$11)+IF(Data!$G95&lt;&gt;"",Scoring!$L$12)+IF(Data!$H95&lt;&gt;"",Scoring!$L$13)+IF(Data!$I95&lt;&gt;"",Scoring!$L$14)+IF(Data!$J95&lt;&gt;"",Scoring!$L$15)+IF(Data!$K95&lt;&gt;"",Scoring!$L$16)+IF(Data!$L95&lt;&gt;"",Scoring!$L$17)+IF(Data!$M95&lt;&gt;"",Scoring!$L$18)+IF(Data!$N95&lt;&gt;"",Scoring!$L$19)+IF(Data!$O95&lt;&gt;"",Scoring!$L$20)+IF(Data!$P95&lt;&gt;"",Scoring!$L$21)+IF(Data!$Q95&lt;&gt;"",Scoring!$L$22)+IF(Data!$R95&lt;&gt;"",Scoring!$L$23)+IF(Data!$S95&lt;&gt;"",Scoring!$L$24)+IF(Data!AJ95&lt;&gt;"",Scoring!$L$25)+IF(Data!$U95&lt;&gt;"",Scoring!$L$26)+IF(Data!$V95&lt;&gt;"",Scoring!$L$27)+IF(Data!$W95&lt;&gt;"",Scoring!$L$28)+IF(Data!$X95&lt;&gt;"",Scoring!$L$29)+IF(Data!$Y95&lt;&gt;"",Scoring!$L$30)+IF(Data!$Z95&lt;&gt;"",Scoring!$L$31)+IF(Data!$AA95&lt;&gt;"",Scoring!$L$32),"")</f>
        <v/>
      </c>
      <c r="AS95" s="105" t="str">
        <f>IF(AR95&lt;&gt;"",LOOKUP(AR95,Likelihoods!$A$7:$A$107,Likelihoods!J$7:J$107),"")</f>
        <v/>
      </c>
      <c r="AT95" s="108" t="str">
        <f>IF(AND(COUNTBLANK($B95:$E95)=3,COUNTBLANK($F95:$H95)=2,COUNTBLANK($I95:$J95)=1,COUNTBLANK($K95:$L95)=1,COUNTBLANK($M95:$N95)=1,COUNTBLANK($O95:$P95)=1,COUNTBLANK($Q95:$R95)=1,COUNTBLANK($S95:$T95)=1,COUNTBLANK($U95:$V95)=1,COUNTBLANK($W95:$AA95)=4),IF(Data!$B95&lt;&gt;"",Scoring!$M$7)+IF(Data!$C95&lt;&gt;"",Scoring!$M$8)+IF(Data!$D95&lt;&gt;"",Scoring!$M$9)+IF(Data!$E95&lt;&gt;"",Scoring!$M$10)+IF(Data!$F95&lt;&gt;"",Scoring!$M$11)+IF(Data!$G95&lt;&gt;"",Scoring!$M$12)+IF(Data!$H95&lt;&gt;"",Scoring!$M$13)+IF(Data!$I95&lt;&gt;"",Scoring!$M$14)+IF(Data!$J95&lt;&gt;"",Scoring!$M$15)+IF(Data!$K95&lt;&gt;"",Scoring!$M$16)+IF(Data!$L95&lt;&gt;"",Scoring!$M$17)+IF(Data!$M95&lt;&gt;"",Scoring!$M$18)+IF(Data!$N95&lt;&gt;"",Scoring!$M$19)+IF(Data!$O95&lt;&gt;"",Scoring!$M$20)+IF(Data!$P95&lt;&gt;"",Scoring!$M$21)+IF(Data!$Q95&lt;&gt;"",Scoring!$M$22)+IF(Data!$R95&lt;&gt;"",Scoring!$M$23)+IF(Data!$S95&lt;&gt;"",Scoring!$M$24)+IF(Data!T95&lt;&gt;"",Scoring!$M$25)+IF(Data!$U95&lt;&gt;"",Scoring!$M$26)+IF(Data!$V95&lt;&gt;"",Scoring!$M$27)+IF(Data!$W95&lt;&gt;"",Scoring!$M$28)+IF(Data!$X95&lt;&gt;"",Scoring!$M$29)+IF(Data!$Y95&lt;&gt;"",Scoring!$M$30)+IF(Data!$Z95&lt;&gt;"",Scoring!$M$31)+IF(Data!$AA95&lt;&gt;"",Scoring!$M$32),"")</f>
        <v/>
      </c>
      <c r="AU95" s="105" t="str">
        <f>IF(AT95&lt;&gt;"",LOOKUP(AT95,Likelihoods!$A$7:$A$107,Likelihoods!K$7:K$107),"")</f>
        <v/>
      </c>
      <c r="AV95" s="108" t="str">
        <f>IF(AND(COUNTBLANK($B95:$E95)=3,COUNTBLANK($F95:$H95)=2,COUNTBLANK($I95:$J95)=1,COUNTBLANK($K95:$L95)=1,COUNTBLANK($M95:$N95)=1,COUNTBLANK($O95:$P95)=1,COUNTBLANK($Q95:$R95)=1,COUNTBLANK($S95:$T95)=1,COUNTBLANK($U95:$V95)=1,COUNTBLANK($W95:$AA95)=4),IF(Data!$B95&lt;&gt;"",Scoring!$N$7)+IF(Data!$C95&lt;&gt;"",Scoring!$N$8)+IF(Data!$D95&lt;&gt;"",Scoring!$N$9)+IF(Data!$E95&lt;&gt;"",Scoring!$N$10)+IF(Data!$F95&lt;&gt;"",Scoring!$N$11)+IF(Data!$G95&lt;&gt;"",Scoring!$N$12)+IF(Data!$H95&lt;&gt;"",Scoring!$N$13)+IF(Data!$I95&lt;&gt;"",Scoring!$N$14)+IF(Data!$J95&lt;&gt;"",Scoring!$N$15)+IF(Data!$K95&lt;&gt;"",Scoring!$N$16)+IF(Data!$L95&lt;&gt;"",Scoring!$N$17)+IF(Data!$M95&lt;&gt;"",Scoring!$N$18)+IF(Data!$N95&lt;&gt;"",Scoring!$N$19)+IF(Data!$O95&lt;&gt;"",Scoring!$N$20)+IF(Data!$P95&lt;&gt;"",Scoring!$N$21)+IF(Data!$Q95&lt;&gt;"",Scoring!$N$22)+IF(Data!$R95&lt;&gt;"",Scoring!$N$23)+IF(Data!$S95&lt;&gt;"",Scoring!$N$24)+IF(Data!T95&lt;&gt;"",Scoring!$N$25)+IF(Data!$U95&lt;&gt;"",Scoring!$N$26)+IF(Data!$V95&lt;&gt;"",Scoring!$N$27)+IF(Data!$W95&lt;&gt;"",Scoring!$N$28)+IF(Data!$X95&lt;&gt;"",Scoring!$N$29)+IF(Data!$Y95&lt;&gt;"",Scoring!$N$30)+IF(Data!$Z95&lt;&gt;"",Scoring!$N$31)+IF(Data!$AA95&lt;&gt;"",Scoring!$N$32),"")</f>
        <v/>
      </c>
      <c r="AW95" s="106" t="str">
        <f>IF(AV95&lt;&gt;"",LOOKUP(AV95,Likelihoods!$A$7:$A$107,Likelihoods!L$7:L$107),"")</f>
        <v/>
      </c>
      <c r="AX95" s="104" t="str">
        <f>IF(AND(COUNTBLANK($B95:$E95)=3,COUNTBLANK($F95:$H95)=2,COUNTBLANK($I95:$J95)=1,COUNTBLANK($K95:$L95)=1,COUNTBLANK($M95:$N95)=1,COUNTBLANK($O95:$P95)=1,COUNTBLANK($Q95:$R95)=1,COUNTBLANK($S95:$T95)=1,COUNTBLANK($U95:$V95)=1,COUNTBLANK($W95:$AA95)=4),IF(Data!$B95&lt;&gt;"",Scoring!$O$7)+IF(Data!$C95&lt;&gt;"",Scoring!$O$8)+IF(Data!$D95&lt;&gt;"",Scoring!$O$9)+IF(Data!$E95&lt;&gt;"",Scoring!$O$10)+IF(Data!$F95&lt;&gt;"",Scoring!$O$11)+IF(Data!$G95&lt;&gt;"",Scoring!$O$12)+IF(Data!$H95&lt;&gt;"",Scoring!$O$13)+IF(Data!$I95&lt;&gt;"",Scoring!$O$14)+IF(Data!$J95&lt;&gt;"",Scoring!$O$15)+IF(Data!$K95&lt;&gt;"",Scoring!$O$16)+IF(Data!$L95&lt;&gt;"",Scoring!$O$17)+IF(Data!$M95&lt;&gt;"",Scoring!$O$18)+IF(Data!$N95&lt;&gt;"",Scoring!$O$19)+IF(Data!$O95&lt;&gt;"",Scoring!$O$20)+IF(Data!$P95&lt;&gt;"",Scoring!$O$21)+IF(Data!$Q95&lt;&gt;"",Scoring!$O$22)+IF(Data!$R95&lt;&gt;"",Scoring!$O$23)+IF(Data!$S95&lt;&gt;"",Scoring!$O$24)+IF(Data!T95&lt;&gt;"",Scoring!$O$25)+IF(Data!$U95&lt;&gt;"",Scoring!$O$26)+IF(Data!$V95&lt;&gt;"",Scoring!$O$27)+IF(Data!$W95&lt;&gt;"",Scoring!$O$28)+IF(Data!$X95&lt;&gt;"",Scoring!$O$29)+IF(Data!$Y95&lt;&gt;"",Scoring!$O$30)+IF(Data!$Z95&lt;&gt;"",Scoring!$O$31)+IF(Data!$AA95&lt;&gt;"",Scoring!$O$32),"")</f>
        <v/>
      </c>
      <c r="AY95" s="107" t="str">
        <f>IF(AX95&lt;&gt;"",LOOKUP(AX95,Likelihoods!$A$7:$A$107,Likelihoods!M$7:M$107),"")</f>
        <v/>
      </c>
      <c r="AZ95" s="108" t="str">
        <f>IF(AND(COUNTBLANK($B95:$E95)=3,COUNTBLANK($F95:$H95)=2,COUNTBLANK($I95:$J95)=1,COUNTBLANK($K95:$L95)=1,COUNTBLANK($M95:$N95)=1,COUNTBLANK($O95:$P95)=1,COUNTBLANK($Q95:$R95)=1,COUNTBLANK($S95:$T95)=1,COUNTBLANK($U95:$V95)=1,COUNTBLANK($W95:$AA95)=4),IF(Data!$B95&lt;&gt;"",Scoring!$P$7)+IF(Data!$C95&lt;&gt;"",Scoring!$P$8)+IF(Data!$D95&lt;&gt;"",Scoring!$P$9)+IF(Data!$E95&lt;&gt;"",Scoring!$P$10)+IF(Data!$F95&lt;&gt;"",Scoring!$P$11)+IF(Data!$G95&lt;&gt;"",Scoring!$P$12)+IF(Data!$H95&lt;&gt;"",Scoring!$P$13)+IF(Data!$I95&lt;&gt;"",Scoring!$P$14)+IF(Data!$J95&lt;&gt;"",Scoring!$P$15)+IF(Data!$K95&lt;&gt;"",Scoring!$P$16)+IF(Data!$L95&lt;&gt;"",Scoring!$P$17)+IF(Data!$M95&lt;&gt;"",Scoring!$P$18)+IF(Data!$N95&lt;&gt;"",Scoring!$P$19)+IF(Data!$O95&lt;&gt;"",Scoring!$P$20)+IF(Data!$P95&lt;&gt;"",Scoring!$P$21)+IF(Data!$Q95&lt;&gt;"",Scoring!$P$22)+IF(Data!$R95&lt;&gt;"",Scoring!$P$23)+IF(Data!$S95&lt;&gt;"",Scoring!$P$24)+IF(Data!T95&lt;&gt;"",Scoring!$P$25)+IF(Data!$U95&lt;&gt;"",Scoring!$P$26)+IF(Data!$V95&lt;&gt;"",Scoring!$P$27)+IF(Data!$W95&lt;&gt;"",Scoring!$P$28)+IF(Data!$X95&lt;&gt;"",Scoring!$P$29)+IF(Data!$Y95&lt;&gt;"",Scoring!$P$30)+IF(Data!$Z95&lt;&gt;"",Scoring!$P$31)+IF(Data!$AA95&lt;&gt;"",Scoring!$P$32),"")</f>
        <v/>
      </c>
      <c r="BA95" s="105" t="str">
        <f>IF(AZ95&lt;&gt;"",LOOKUP(AZ95,Likelihoods!$A$7:$A$107,Likelihoods!N$7:N$107),"")</f>
        <v/>
      </c>
      <c r="BB95" s="102" t="str">
        <f>IF(AND(COUNTBLANK($B95:$E95)=3,COUNTBLANK($F95:$H95)=2,COUNTBLANK($I95:$J95)=1,COUNTBLANK($K95:$L95)=1,COUNTBLANK($M95:$N95)=1,COUNTBLANK($O95:$P95)=1,COUNTBLANK($Q95:$R95)=1,COUNTBLANK($S95:$T95)=1,COUNTBLANK($U95:$V95)=1,COUNTBLANK($W95:$AA95)=4),IF(Data!$B95&lt;&gt;"",Scoring!$Q$7)+IF(Data!$C95&lt;&gt;"",Scoring!$Q$8)+IF(Data!$D95&lt;&gt;"",Scoring!$Q$9)+IF(Data!$E95&lt;&gt;"",Scoring!$Q$10)+IF(Data!$F95&lt;&gt;"",Scoring!$Q$11)+IF(Data!$G95&lt;&gt;"",Scoring!$Q$12)+IF(Data!$H95&lt;&gt;"",Scoring!$Q$13)+IF(Data!$I95&lt;&gt;"",Scoring!$Q$14)+IF(Data!$J95&lt;&gt;"",Scoring!$Q$15)+IF(Data!$K95&lt;&gt;"",Scoring!$Q$16)+IF(Data!$L95&lt;&gt;"",Scoring!$Q$17)+IF(Data!$M95&lt;&gt;"",Scoring!$Q$18)+IF(Data!$N95&lt;&gt;"",Scoring!$Q$19)+IF(Data!$O95&lt;&gt;"",Scoring!$Q$20)+IF(Data!$P95&lt;&gt;"",Scoring!$Q$21)+IF(Data!$Q95&lt;&gt;"",Scoring!$Q$22)+IF(Data!$R95&lt;&gt;"",Scoring!$Q$23)+IF(Data!$S95&lt;&gt;"",Scoring!$Q$24)+IF(Data!T95&lt;&gt;"",Scoring!$Q$25)+IF(Data!$U95&lt;&gt;"",Scoring!$Q$26)+IF(Data!$V95&lt;&gt;"",Scoring!$Q$27)+IF(Data!$W95&lt;&gt;"",Scoring!$Q$28)+IF(Data!$X95&lt;&gt;"",Scoring!$Q$29)+IF(Data!$Y95&lt;&gt;"",Scoring!$Q$30)+IF(Data!$Z95&lt;&gt;"",Scoring!$Q$31)+IF(Data!$AA95&lt;&gt;"",Scoring!$Q$32),"")</f>
        <v/>
      </c>
      <c r="BC95" s="107" t="str">
        <f>IF(BB95&lt;&gt;"",LOOKUP(BB95,Likelihoods!$A$7:$A$107,Likelihoods!O$7:O$107),"")</f>
        <v/>
      </c>
      <c r="BD95" s="104" t="str">
        <f>IF(AND(COUNTBLANK($B95:$E95)=3,COUNTBLANK($F95:$H95)=2,COUNTBLANK($I95:$J95)=1,COUNTBLANK($K95:$L95)=1,COUNTBLANK($M95:$N95)=1,COUNTBLANK($O95:$P95)=1,COUNTBLANK($Q95:$R95)=1,COUNTBLANK($S95:$T95)=1,COUNTBLANK($U95:$V95)=1,COUNTBLANK($W95:$AA95)=4),IF(Data!$B95&lt;&gt;"",Scoring!$R$7)+IF(Data!$C95&lt;&gt;"",Scoring!$R$8)+IF(Data!$D95&lt;&gt;"",Scoring!$R$9)+IF(Data!$E95&lt;&gt;"",Scoring!$R$10)+IF(Data!$F95&lt;&gt;"",Scoring!$R$11)+IF(Data!$G95&lt;&gt;"",Scoring!$R$12)+IF(Data!$H95&lt;&gt;"",Scoring!$R$13)+IF(Data!$I95&lt;&gt;"",Scoring!$R$14)+IF(Data!$J95&lt;&gt;"",Scoring!$R$15)+IF(Data!$K95&lt;&gt;"",Scoring!$R$16)+IF(Data!$L95&lt;&gt;"",Scoring!$R$17)+IF(Data!$M95&lt;&gt;"",Scoring!$R$18)+IF(Data!$N95&lt;&gt;"",Scoring!$R$19)+IF(Data!$O95&lt;&gt;"",Scoring!$R$20)+IF(Data!$P95&lt;&gt;"",Scoring!$R$21)+IF(Data!$Q95&lt;&gt;"",Scoring!$R$22)+IF(Data!$R95&lt;&gt;"",Scoring!$R$23)+IF(Data!$S95&lt;&gt;"",Scoring!$R$24)+IF(Data!T95&lt;&gt;"",Scoring!$R$25)+IF(Data!$U95&lt;&gt;"",Scoring!$R$26)+IF(Data!$V95&lt;&gt;"",Scoring!$R$27)+IF(Data!$W95&lt;&gt;"",Scoring!$R$28)+IF(Data!$X95&lt;&gt;"",Scoring!$R$29)+IF(Data!$Y95&lt;&gt;"",Scoring!$R$30)+IF(Data!$Z95&lt;&gt;"",Scoring!$R$31)+IF(Data!$AA95&lt;&gt;"",Scoring!$R$32),"")</f>
        <v/>
      </c>
      <c r="BE95" s="105" t="str">
        <f>IF(BD95&lt;&gt;"",LOOKUP(BD95,Likelihoods!$A$7:$A$107,Likelihoods!P$7:P$107),"")</f>
        <v/>
      </c>
      <c r="BF95" s="102" t="str">
        <f>IF(AND(COUNTBLANK($B95:$E95)=3,COUNTBLANK($F95:$H95)=2,COUNTBLANK($I95:$J95)=1,COUNTBLANK($K95:$L95)=1,COUNTBLANK($M95:$N95)=1,COUNTBLANK($O95:$P95)=1,COUNTBLANK($Q95:$R95)=1,COUNTBLANK($S95:$T95)=1,COUNTBLANK($U95:$V95)=1,COUNTBLANK($W95:$AA95)=4),IF(Data!$B95&lt;&gt;"",Scoring!$S$7)+IF(Data!$C95&lt;&gt;"",Scoring!$S$8)+IF(Data!$D95&lt;&gt;"",Scoring!$S$9)+IF(Data!$E95&lt;&gt;"",Scoring!$S$10)+IF(Data!$F95&lt;&gt;"",Scoring!$S$11)+IF(Data!$G95&lt;&gt;"",Scoring!$S$12)+IF(Data!$H95&lt;&gt;"",Scoring!$S$13)+IF(Data!$I95&lt;&gt;"",Scoring!$S$14)+IF(Data!$J95&lt;&gt;"",Scoring!$S$15)+IF(Data!$K95&lt;&gt;"",Scoring!$S$16)+IF(Data!$L95&lt;&gt;"",Scoring!$S$17)+IF(Data!$M95&lt;&gt;"",Scoring!$S$18)+IF(Data!$N95&lt;&gt;"",Scoring!$S$19)+IF(Data!$O95&lt;&gt;"",Scoring!$S$20)+IF(Data!$P95&lt;&gt;"",Scoring!$S$21)+IF(Data!$Q95&lt;&gt;"",Scoring!$S$22)+IF(Data!$R95&lt;&gt;"",Scoring!$S$23)+IF(Data!$S95&lt;&gt;"",Scoring!$S$24)+IF(Data!T95&lt;&gt;"",Scoring!$S$25)+IF(Data!$U95&lt;&gt;"",Scoring!$S$26)+IF(Data!$V95&lt;&gt;"",Scoring!$S$27)+IF(Data!$W95&lt;&gt;"",Scoring!$S$28)+IF(Data!$X95&lt;&gt;"",Scoring!$S$29)+IF(Data!$Y95&lt;&gt;"",Scoring!$S$30)+IF(Data!$Z95&lt;&gt;"",Scoring!$S$31)+IF(Data!$AA95&lt;&gt;"",Scoring!$S$32),"")</f>
        <v/>
      </c>
      <c r="BG95" s="107" t="str">
        <f>IF(BF95&lt;&gt;"",LOOKUP(BF95,Likelihoods!$A$7:$A$107,Likelihoods!Q$7:Q$107),"")</f>
        <v/>
      </c>
      <c r="BH95" s="108" t="str">
        <f>IF(AND(COUNTBLANK($B95:$E95)=3,COUNTBLANK($F95:$H95)=2,COUNTBLANK($I95:$J95)=1,COUNTBLANK($K95:$L95)=1,COUNTBLANK($M95:$N95)=1,COUNTBLANK($O95:$P95)=1,COUNTBLANK($Q95:$R95)=1,COUNTBLANK($S95:$T95)=1,COUNTBLANK($U95:$V95)=1,COUNTBLANK($W95:$AA95)=4),IF(Data!$B95&lt;&gt;"",Scoring!$T$7)+IF(Data!$C95&lt;&gt;"",Scoring!$T$8)+IF(Data!$D95&lt;&gt;"",Scoring!$T$9)+IF(Data!$E95&lt;&gt;"",Scoring!$T$10)+IF(Data!$F95&lt;&gt;"",Scoring!$T$11)+IF(Data!$G95&lt;&gt;"",Scoring!$T$12)+IF(Data!$H95&lt;&gt;"",Scoring!$T$13)+IF(Data!$I95&lt;&gt;"",Scoring!$T$14)+IF(Data!$J95&lt;&gt;"",Scoring!$T$15)+IF(Data!$K95&lt;&gt;"",Scoring!$T$16)+IF(Data!$L95&lt;&gt;"",Scoring!$T$17)+IF(Data!$M95&lt;&gt;"",Scoring!$T$18)+IF(Data!$N95&lt;&gt;"",Scoring!$T$19)+IF(Data!$O95&lt;&gt;"",Scoring!$T$20)+IF(Data!$P95&lt;&gt;"",Scoring!$T$21)+IF(Data!$Q95&lt;&gt;"",Scoring!$T$22)+IF(Data!$R95&lt;&gt;"",Scoring!$T$23)+IF(Data!$S95&lt;&gt;"",Scoring!$T$24)+IF(Data!T95&lt;&gt;"",Scoring!$T$25)+IF(Data!$U95&lt;&gt;"",Scoring!$T$26)+IF(Data!$V95&lt;&gt;"",Scoring!$T$27)+IF(Data!$W95&lt;&gt;"",Scoring!$T$28)+IF(Data!$X95&lt;&gt;"",Scoring!$T$29)+IF(Data!$Y95&lt;&gt;"",Scoring!$T$30)+IF(Data!$Z95&lt;&gt;"",Scoring!$T$31)+IF(Data!$AA95&lt;&gt;"",Scoring!$T$32),"")</f>
        <v/>
      </c>
      <c r="BI95" s="105" t="str">
        <f>IF(BH95&lt;&gt;"",LOOKUP(BH95,Likelihoods!$A$7:$A$107,Likelihoods!R$7:R$107),"")</f>
        <v/>
      </c>
      <c r="BJ95" s="108" t="str">
        <f>IF(AND(COUNTBLANK($B95:$E95)=3,COUNTBLANK($F95:$H95)=2,COUNTBLANK($I95:$J95)=1,COUNTBLANK($K95:$L95)=1,COUNTBLANK($M95:$N95)=1,COUNTBLANK($O95:$P95)=1,COUNTBLANK($Q95:$R95)=1,COUNTBLANK($S95:$T95)=1,COUNTBLANK($U95:$V95)=1,COUNTBLANK($W95:$AA95)=4),IF(Data!$B95&lt;&gt;"",Scoring!$U$7)+IF(Data!$C95&lt;&gt;"",Scoring!$U$8)+IF(Data!$D95&lt;&gt;"",Scoring!$U$9)+IF(Data!$E95&lt;&gt;"",Scoring!$U$10)+IF(Data!$F95&lt;&gt;"",Scoring!$U$11)+IF(Data!$G95&lt;&gt;"",Scoring!$U$12)+IF(Data!$H95&lt;&gt;"",Scoring!$U$13)+IF(Data!$I95&lt;&gt;"",Scoring!$U$14)+IF(Data!$J95&lt;&gt;"",Scoring!$U$15)+IF(Data!$K95&lt;&gt;"",Scoring!$U$16)+IF(Data!$L95&lt;&gt;"",Scoring!$U$17)+IF(Data!$M95&lt;&gt;"",Scoring!$U$18)+IF(Data!$N95&lt;&gt;"",Scoring!$U$19)+IF(Data!$O95&lt;&gt;"",Scoring!$U$20)+IF(Data!$P95&lt;&gt;"",Scoring!$U$21)+IF(Data!$Q95&lt;&gt;"",Scoring!$U$22)+IF(Data!$R95&lt;&gt;"",Scoring!$U$23)+IF(Data!$S95&lt;&gt;"",Scoring!$U$24)+IF(Data!T95&lt;&gt;"",Scoring!$U$25)+IF(Data!$U95&lt;&gt;"",Scoring!$U$26)+IF(Data!$V95&lt;&gt;"",Scoring!$U$27)+IF(Data!$W95&lt;&gt;"",Scoring!$U$28)+IF(Data!$X95&lt;&gt;"",Scoring!$U$29)+IF(Data!$Y95&lt;&gt;"",Scoring!$U$30)+IF(Data!$Z95&lt;&gt;"",Scoring!$U$31)+IF(Data!$AA95&lt;&gt;"",Scoring!$U$32),"")</f>
        <v/>
      </c>
      <c r="BK95" s="106" t="str">
        <f>IF(BJ95&lt;&gt;"",LOOKUP(BJ95,Likelihoods!$A$7:$A$107,Likelihoods!S$7:S$107),"")</f>
        <v/>
      </c>
      <c r="BL95" s="8"/>
      <c r="BM95" s="8"/>
      <c r="BN95" s="8"/>
      <c r="BO95" s="8"/>
      <c r="BP95" s="8"/>
      <c r="BQ95" s="8"/>
      <c r="BR95" s="8"/>
      <c r="BS95" s="8"/>
      <c r="BT95" s="8"/>
      <c r="BU95" s="8"/>
      <c r="BV95" s="8"/>
      <c r="BW95" s="8"/>
      <c r="BX95" s="8"/>
      <c r="BY95" s="8"/>
    </row>
    <row r="96" spans="1:77" ht="14.25" x14ac:dyDescent="0.2">
      <c r="A96" s="68"/>
      <c r="B96" s="101"/>
      <c r="C96" s="102"/>
      <c r="D96" s="102"/>
      <c r="E96" s="102"/>
      <c r="F96" s="101"/>
      <c r="G96" s="102"/>
      <c r="H96" s="103"/>
      <c r="I96" s="102"/>
      <c r="J96" s="102"/>
      <c r="K96" s="101"/>
      <c r="L96" s="103"/>
      <c r="M96" s="102"/>
      <c r="N96" s="103"/>
      <c r="O96" s="101"/>
      <c r="P96" s="103"/>
      <c r="Q96" s="102"/>
      <c r="R96" s="102"/>
      <c r="S96" s="101"/>
      <c r="T96" s="103"/>
      <c r="U96" s="101"/>
      <c r="V96" s="103"/>
      <c r="W96" s="102"/>
      <c r="X96" s="102"/>
      <c r="Y96" s="102"/>
      <c r="Z96" s="102"/>
      <c r="AA96" s="102"/>
      <c r="AB96" s="104" t="str">
        <f>IF(AND(COUNTBLANK($B96:$E96)=3,COUNTBLANK($F96:$H96)=2,COUNTBLANK($I96:$J96)=1,COUNTBLANK($K96:$L96)=1,COUNTBLANK($M96:$N96)=1,COUNTBLANK($O96:$P96)=1,COUNTBLANK($Q96:$R96)=1,COUNTBLANK($S96:$T96)=1,COUNTBLANK($U96:$V96)=1,COUNTBLANK($W96:$AA96)=4),IF(Data!$B96&lt;&gt;"",Scoring!$D$7)+IF(Data!$C96&lt;&gt;"",Scoring!$D$8)+IF(Data!$D96&lt;&gt;"",Scoring!$D$9)+IF(Data!$E96&lt;&gt;"",Scoring!$D$10)+IF(Data!$F96&lt;&gt;"",Scoring!$D$11)+IF(Data!$G96&lt;&gt;"",Scoring!$D$12)+IF(Data!$H96&lt;&gt;"",Scoring!$D$13)+IF(Data!$I96&lt;&gt;"",Scoring!$D$14)+IF(Data!$J96&lt;&gt;"",Scoring!$D$15)+IF(Data!$K96&lt;&gt;"",Scoring!$D$16)+IF(Data!$L96&lt;&gt;"",Scoring!$D$17)+IF(Data!$M96&lt;&gt;"",Scoring!$D$18)+IF(Data!$N96&lt;&gt;"",Scoring!$D$19)+IF(Data!$O96&lt;&gt;"",Scoring!$D$20)+IF(Data!$P96&lt;&gt;"",Scoring!$D$21)+IF(Data!$Q96&lt;&gt;"",Scoring!$D$22)+IF(Data!$R96&lt;&gt;"",Scoring!$D$23)+IF(Data!$S96&lt;&gt;"",Scoring!$D$24)+IF(Data!T96&lt;&gt;"",Scoring!$D$25)+IF(Data!$U96&lt;&gt;"",Scoring!$D$26)+IF(Data!$V96&lt;&gt;"",Scoring!$D$27)+IF(Data!$W96&lt;&gt;"",Scoring!$D$28)+IF(Data!$X96&lt;&gt;"",Scoring!$D$29)+IF(Data!$Y96&lt;&gt;"",Scoring!$D$30)+IF(Data!$Z96&lt;&gt;"",Scoring!$D$31)+IF(Data!$AA96&lt;&gt;"",Scoring!$D$32),"")</f>
        <v/>
      </c>
      <c r="AC96" s="105" t="str">
        <f>IF(AB96&lt;&gt;"",LOOKUP(AB96,Likelihoods!$A$7:$A$107,Likelihoods!B$7:B$107),"")</f>
        <v/>
      </c>
      <c r="AD96" s="264" t="str">
        <f>IF(AND(COUNTBLANK($B96:$E96)=3,COUNTBLANK($F96:$H96)=2,COUNTBLANK($I96:$J96)=1,COUNTBLANK($K96:$L96)=1,COUNTBLANK($M96:$N96)=1,COUNTBLANK($O96:$P96)=1,COUNTBLANK($Q96:$R96)=1,COUNTBLANK($S96:$T96)=1,COUNTBLANK($U96:$V96)=1,COUNTBLANK($W96:$AA96)=4),IF(Data!$B96&lt;&gt;"",Scoring!$E$7)+IF(Data!$C96&lt;&gt;"",Scoring!$E$8)+IF(Data!$D96&lt;&gt;"",Scoring!$E$9)+IF(Data!$E96&lt;&gt;"",Scoring!$E$10)+IF(Data!$F96&lt;&gt;"",Scoring!$E$11)+IF(Data!$G96&lt;&gt;"",Scoring!$E$12)+IF(Data!$H96&lt;&gt;"",Scoring!$E$13)+IF(Data!$I96&lt;&gt;"",Scoring!$E$14)+IF(Data!$J96&lt;&gt;"",Scoring!$E$15)+IF(Data!$K96&lt;&gt;"",Scoring!$E$16)+IF(Data!$L96&lt;&gt;"",Scoring!$E$17)+IF(Data!$M96&lt;&gt;"",Scoring!$E$18)+IF(Data!$N96&lt;&gt;"",Scoring!$E$19)+IF(Data!$O96&lt;&gt;"",Scoring!$E$20)+IF(Data!$P96&lt;&gt;"",Scoring!$E$21)+IF(Data!$Q96&lt;&gt;"",Scoring!$E$22)+IF(Data!$R96&lt;&gt;"",Scoring!$E$23)+IF(Data!$S96&lt;&gt;"",Scoring!$E$24)+IF(Data!V96&lt;&gt;"",Scoring!$E$25)+IF(Data!$U96&lt;&gt;"",Scoring!$E$26)+IF(Data!$V96&lt;&gt;"",Scoring!$E$27)+IF(Data!$W96&lt;&gt;"",Scoring!$E$28)+IF(Data!$X96&lt;&gt;"",Scoring!$E$29)+IF(Data!$Y96&lt;&gt;"",Scoring!$E$30)+IF(Data!$Z96&lt;&gt;"",Scoring!$E$31)+IF(Data!$AA96&lt;&gt;"",Scoring!$E$32),"")</f>
        <v/>
      </c>
      <c r="AE96" s="107" t="str">
        <f>IF(AD96&lt;&gt;"",LOOKUP(AD96,Likelihoods!$A$7:$A$107,Likelihoods!C$7:C$107),"")</f>
        <v/>
      </c>
      <c r="AF96" s="108" t="str">
        <f>IF(AND(COUNTBLANK($B96:$E96)=3,COUNTBLANK($F96:$H96)=2,COUNTBLANK($I96:$J96)=1,COUNTBLANK($K96:$L96)=1,COUNTBLANK($M96:$N96)=1,COUNTBLANK($O96:$P96)=1,COUNTBLANK($Q96:$R96)=1,COUNTBLANK($S96:$T96)=1,COUNTBLANK($U96:$V96)=1,COUNTBLANK($W96:$AA96)=4),IF(Data!$B96&lt;&gt;"",Scoring!$F$7)+IF(Data!$C96&lt;&gt;"",Scoring!$F$8)+IF(Data!$D96&lt;&gt;"",Scoring!$F$9)+IF(Data!$E96&lt;&gt;"",Scoring!$F$10)+IF(Data!$F96&lt;&gt;"",Scoring!$F$11)+IF(Data!$G96&lt;&gt;"",Scoring!$F$12)+IF(Data!$H96&lt;&gt;"",Scoring!$F$13)+IF(Data!$I96&lt;&gt;"",Scoring!$F$14)+IF(Data!$J96&lt;&gt;"",Scoring!$F$15)+IF(Data!$K96&lt;&gt;"",Scoring!$F$16)+IF(Data!$L96&lt;&gt;"",Scoring!$F$17)+IF(Data!$M96&lt;&gt;"",Scoring!$F$18)+IF(Data!$N96&lt;&gt;"",Scoring!$F$19)+IF(Data!$O96&lt;&gt;"",Scoring!$F$20)+IF(Data!$P96&lt;&gt;"",Scoring!$F$21)+IF(Data!$Q96&lt;&gt;"",Scoring!$F$22)+IF(Data!$R96&lt;&gt;"",Scoring!$F$23)+IF(Data!$S96&lt;&gt;"",Scoring!$F$24)+IF(Data!T96&lt;&gt;"",Scoring!$F$25)+IF(Data!$U96&lt;&gt;"",Scoring!$F$26)+IF(Data!$V96&lt;&gt;"",Scoring!$F$27)+IF(Data!$W96&lt;&gt;"",Scoring!$F$28)+IF(Data!$X96&lt;&gt;"",Scoring!$F$29)+IF(Data!$Y96&lt;&gt;"",Scoring!$F$30)+IF(Data!$Z96&lt;&gt;"",Scoring!$F$31)+IF(Data!$AA96&lt;&gt;"",Scoring!$F$32),"")</f>
        <v/>
      </c>
      <c r="AG96" s="105" t="str">
        <f>IF(AF96&lt;&gt;"",LOOKUP(AF96,Likelihoods!$A$7:$A$107,Likelihoods!D$7:D$107),"")</f>
        <v/>
      </c>
      <c r="AH96" s="108" t="str">
        <f>IF(AND(COUNTBLANK($B96:$E96)=3,COUNTBLANK($F96:$H96)=2,COUNTBLANK($I96:$J96)=1,COUNTBLANK($K96:$L96)=1,COUNTBLANK($M96:$N96)=1,COUNTBLANK($O96:$P96)=1,COUNTBLANK($Q96:$R96)=1,COUNTBLANK($S96:$T96)=1,COUNTBLANK($U96:$V96)=1,COUNTBLANK($W96:$AA96)=4),IF(Data!$B96&lt;&gt;"",Scoring!$G$7)+IF(Data!$C96&lt;&gt;"",Scoring!$G$8)+IF(Data!$D96&lt;&gt;"",Scoring!$G$9)+IF(Data!$E96&lt;&gt;"",Scoring!$G$10)+IF(Data!$F96&lt;&gt;"",Scoring!$G$11)+IF(Data!$G96&lt;&gt;"",Scoring!$G$12)+IF(Data!$H96&lt;&gt;"",Scoring!$G$13)+IF(Data!$I96&lt;&gt;"",Scoring!$G$14)+IF(Data!$J96&lt;&gt;"",Scoring!$G$15)+IF(Data!$K96&lt;&gt;"",Scoring!$G$16)+IF(Data!$L96&lt;&gt;"",Scoring!$G$17)+IF(Data!$M96&lt;&gt;"",Scoring!$G$18)+IF(Data!$N96&lt;&gt;"",Scoring!$G$19)+IF(Data!$O96&lt;&gt;"",Scoring!$G$20)+IF(Data!$P96&lt;&gt;"",Scoring!$G$21)+IF(Data!$Q96&lt;&gt;"",Scoring!$G$22)+IF(Data!$R96&lt;&gt;"",Scoring!$G$23)+IF(Data!$S96&lt;&gt;"",Scoring!$G$24)+IF(Data!T96&lt;&gt;"",Scoring!$G$25)+IF(Data!$U96&lt;&gt;"",Scoring!$G$26)+IF(Data!$V96&lt;&gt;"",Scoring!$G$27)+IF(Data!$W96&lt;&gt;"",Scoring!$G$28)+IF(Data!$X96&lt;&gt;"",Scoring!$G$29)+IF(Data!$Y96&lt;&gt;"",Scoring!$G$30)+IF(Data!$Z96&lt;&gt;"",Scoring!$G$31)+IF(Data!$AA96&lt;&gt;"",Scoring!$G$32),"")</f>
        <v/>
      </c>
      <c r="AI96" s="106" t="str">
        <f>IF(AH96&lt;&gt;"",LOOKUP(AH96,Likelihoods!$A$7:$A$107,Likelihoods!E$7:E$107),"")</f>
        <v/>
      </c>
      <c r="AJ96" s="104" t="str">
        <f>IF(AND(COUNTBLANK($B96:$E96)=3,COUNTBLANK($F96:$H96)=2,COUNTBLANK($I96:$J96)=1,COUNTBLANK($K96:$L96)=1,COUNTBLANK($M96:$N96)=1,COUNTBLANK($O96:$P96)=1,COUNTBLANK($Q96:$R96)=1,COUNTBLANK($S96:$T96)=1,COUNTBLANK($U96:$V96)=1,COUNTBLANK($W96:$AA96)=4),IF(Data!$B96&lt;&gt;"",Scoring!$H$7)+IF(Data!$C96&lt;&gt;"",Scoring!$H$8)+IF(Data!$D96&lt;&gt;"",Scoring!$H$9)+IF(Data!$E96&lt;&gt;"",Scoring!$H$10)+IF(Data!$F96&lt;&gt;"",Scoring!$H$11)+IF(Data!$G96&lt;&gt;"",Scoring!$H$12)+IF(Data!$H96&lt;&gt;"",Scoring!$H$13)+IF(Data!$I96&lt;&gt;"",Scoring!$H$14)+IF(Data!$J96&lt;&gt;"",Scoring!$H$15)+IF(Data!$K96&lt;&gt;"",Scoring!$H$16)+IF(Data!$L96&lt;&gt;"",Scoring!$H$17)+IF(Data!$M96&lt;&gt;"",Scoring!$H$18)+IF(Data!$N96&lt;&gt;"",Scoring!$H$19)+IF(Data!$O96&lt;&gt;"",Scoring!$H$20)+IF(Data!$P96&lt;&gt;"",Scoring!$H$21)+IF(Data!$Q96&lt;&gt;"",Scoring!$H$22)+IF(Data!$R96&lt;&gt;"",Scoring!$H$23)+IF(Data!$S96&lt;&gt;"",Scoring!$H$24)+IF(Data!T96&lt;&gt;"",Scoring!$H$25)+IF(Data!$U96&lt;&gt;"",Scoring!$H$26)+IF(Data!$V96&lt;&gt;"",Scoring!$H$27)+IF(Data!$W96&lt;&gt;"",Scoring!$H$28)+IF(Data!$X96&lt;&gt;"",Scoring!$H$29)+IF(Data!$Y96&lt;&gt;"",Scoring!$H$30)+IF(Data!$Z96&lt;&gt;"",Scoring!$H$31)+IF(Data!$AA96&lt;&gt;"",Scoring!$H$32),"")</f>
        <v/>
      </c>
      <c r="AK96" s="105" t="str">
        <f>IF(AJ96&lt;&gt;"",LOOKUP(AJ96,Likelihoods!$A$7:$A$107,Likelihoods!F$7:F$107),"")</f>
        <v/>
      </c>
      <c r="AL96" s="102" t="str">
        <f>IF(AND(COUNTBLANK($B96:$E96)=3,COUNTBLANK($F96:$H96)=2,COUNTBLANK($I96:$J96)=1,COUNTBLANK($K96:$L96)=1,COUNTBLANK($M96:$N96)=1,COUNTBLANK($O96:$P96)=1,COUNTBLANK($Q96:$R96)=1,COUNTBLANK($S96:$T96)=1,COUNTBLANK($U96:$V96)=1,COUNTBLANK($W96:$AA96)=4),IF(Data!$B96&lt;&gt;"",Scoring!$I$7)+IF(Data!$C96&lt;&gt;"",Scoring!$I$8)+IF(Data!$D96&lt;&gt;"",Scoring!$I$9)+IF(Data!$E96&lt;&gt;"",Scoring!$I$10)+IF(Data!$F96&lt;&gt;"",Scoring!$I$11)+IF(Data!$G96&lt;&gt;"",Scoring!$I$12)+IF(Data!$H96&lt;&gt;"",Scoring!$I$13)+IF(Data!$I96&lt;&gt;"",Scoring!$I$14)+IF(Data!$J96&lt;&gt;"",Scoring!$I$15)+IF(Data!$K96&lt;&gt;"",Scoring!$I$16)+IF(Data!$L96&lt;&gt;"",Scoring!$I$17)+IF(Data!$M96&lt;&gt;"",Scoring!$I$18)+IF(Data!$N96&lt;&gt;"",Scoring!$I$19)+IF(Data!$O96&lt;&gt;"",Scoring!$I$20)+IF(Data!$P96&lt;&gt;"",Scoring!$I$21)+IF(Data!$Q96&lt;&gt;"",Scoring!$I$22)+IF(Data!$R96&lt;&gt;"",Scoring!$I$23)+IF(Data!$S96&lt;&gt;"",Scoring!$I$24)+IF(Data!T96&lt;&gt;"",Scoring!$I$25)+IF(Data!$U96&lt;&gt;"",Scoring!$I$26)+IF(Data!$V96&lt;&gt;"",Scoring!$I$27)+IF(Data!$W96&lt;&gt;"",Scoring!$I$28)+IF(Data!$X96&lt;&gt;"",Scoring!$I$29)+IF(Data!$Y96&lt;&gt;"",Scoring!$I$30)+IF(Data!$Z96&lt;&gt;"",Scoring!$I$31)+IF(Data!$AA96&lt;&gt;"",Scoring!$I$32),"")</f>
        <v/>
      </c>
      <c r="AM96" s="107" t="str">
        <f>IF(AL96&lt;&gt;"",LOOKUP(AL96,Likelihoods!$A$7:$A$107,Likelihoods!G$7:G$107),"")</f>
        <v/>
      </c>
      <c r="AN96" s="281" t="str">
        <f>IF(AND(COUNTBLANK($B96:$E96)=3,COUNTBLANK($F96:$H96)=2,COUNTBLANK($I96:$J96)=1,COUNTBLANK($K96:$L96)=1,COUNTBLANK($M96:$N96)=1,COUNTBLANK($O96:$P96)=1,COUNTBLANK($Q96:$R96)=1,COUNTBLANK($S96:$T96)=1,COUNTBLANK($U96:$V96)=1,COUNTBLANK($W96:$AA96)=4),IF(Data!$B96&lt;&gt;"",Scoring!$J$7)+IF(Data!$C96&lt;&gt;"",Scoring!$J$8)+IF(Data!$D96&lt;&gt;"",Scoring!$J$9)+IF(Data!$E96&lt;&gt;"",Scoring!$J$10)+IF(Data!$F96&lt;&gt;"",Scoring!$J$11)+IF(Data!$G96&lt;&gt;"",Scoring!$J$12)+IF(Data!$H96&lt;&gt;"",Scoring!$J$13)+IF(Data!$I96&lt;&gt;"",Scoring!$J$14)+IF(Data!$J96&lt;&gt;"",Scoring!$J$15)+IF(Data!$K96&lt;&gt;"",Scoring!$J$16)+IF(Data!$L96&lt;&gt;"",Scoring!$J$17)+IF(Data!$M96&lt;&gt;"",Scoring!$J$18)+IF(Data!$N96&lt;&gt;"",Scoring!$J$19)+IF(Data!$O96&lt;&gt;"",Scoring!$J$20)+IF(Data!$P96&lt;&gt;"",Scoring!$J$21)+IF(Data!$Q96&lt;&gt;"",Scoring!$J$22)+IF(Data!$R96&lt;&gt;"",Scoring!$J$23)+IF(Data!$S96&lt;&gt;"",Scoring!$J$24)+IF(Data!AF96&lt;&gt;"",Scoring!$J$25)+IF(Data!$U96&lt;&gt;"",Scoring!$J$26)+IF(Data!$V96&lt;&gt;"",Scoring!$J$27)+IF(Data!$W96&lt;&gt;"",Scoring!$J$28)+IF(Data!$X96&lt;&gt;"",Scoring!$J$29)+IF(Data!$Y96&lt;&gt;"",Scoring!$J$30)+IF(Data!$Z96&lt;&gt;"",Scoring!$J$31)+IF(Data!$AA96&lt;&gt;"",Scoring!$J$32),"")</f>
        <v/>
      </c>
      <c r="AO96" s="276" t="str">
        <f>IF(AN96&lt;&gt;"",LOOKUP(AN96,Likelihoods!$A$7:$A$107,Likelihoods!H$7:H$107),"")</f>
        <v/>
      </c>
      <c r="AP96" s="264" t="str">
        <f>IF(AND(COUNTBLANK($B96:$E96)=3,COUNTBLANK($F96:$H96)=2,COUNTBLANK($I96:$J96)=1,COUNTBLANK($K96:$L96)=1,COUNTBLANK($M96:$N96)=1,COUNTBLANK($O96:$P96)=1,COUNTBLANK($Q96:$R96)=1,COUNTBLANK($S96:$T96)=1,COUNTBLANK($U96:$V96)=1,COUNTBLANK($W96:$AA96)=4),IF(Data!$B96&lt;&gt;"",Scoring!$K$7)+IF(Data!$C96&lt;&gt;"",Scoring!$K$8)+IF(Data!$D96&lt;&gt;"",Scoring!$K$9)+IF(Data!$E96&lt;&gt;"",Scoring!$K$10)+IF(Data!$F96&lt;&gt;"",Scoring!$K$11)+IF(Data!$G96&lt;&gt;"",Scoring!$K$12)+IF(Data!$H96&lt;&gt;"",Scoring!$K$13)+IF(Data!$I96&lt;&gt;"",Scoring!$K$14)+IF(Data!$J96&lt;&gt;"",Scoring!$K$15)+IF(Data!$K96&lt;&gt;"",Scoring!$K$16)+IF(Data!$L96&lt;&gt;"",Scoring!$K$17)+IF(Data!$M96&lt;&gt;"",Scoring!$K$18)+IF(Data!$N96&lt;&gt;"",Scoring!$K$19)+IF(Data!$O96&lt;&gt;"",Scoring!$K$20)+IF(Data!$P96&lt;&gt;"",Scoring!$K$21)+IF(Data!$Q96&lt;&gt;"",Scoring!$K$22)+IF(Data!$R96&lt;&gt;"",Scoring!$K$23)+IF(Data!$S96&lt;&gt;"",Scoring!$K$24)+IF(Data!AH96&lt;&gt;"",Scoring!$K$25)+IF(Data!$U96&lt;&gt;"",Scoring!$K$26)+IF(Data!$V96&lt;&gt;"",Scoring!$K$27)+IF(Data!$W96&lt;&gt;"",Scoring!$K$28)+IF(Data!$X96&lt;&gt;"",Scoring!$K$29)+IF(Data!$Y96&lt;&gt;"",Scoring!$K$30)+IF(Data!$Z96&lt;&gt;"",Scoring!$K$31)+IF(Data!$AA96&lt;&gt;"",Scoring!$K$32),"")</f>
        <v/>
      </c>
      <c r="AQ96" s="107" t="str">
        <f>IF(AP96&lt;&gt;"",LOOKUP(AP96,Likelihoods!$A$7:$A$107,Likelihoods!I$7:I$107),"")</f>
        <v/>
      </c>
      <c r="AR96" s="281" t="str">
        <f>IF(AND(COUNTBLANK($B96:$E96)=3,COUNTBLANK($F96:$H96)=2,COUNTBLANK($I96:$J96)=1,COUNTBLANK($K96:$L96)=1,COUNTBLANK($M96:$N96)=1,COUNTBLANK($O96:$P96)=1,COUNTBLANK($Q96:$R96)=1,COUNTBLANK($S96:$T96)=1,COUNTBLANK($U96:$V96)=1,COUNTBLANK($W96:$AA96)=4),IF(Data!$B96&lt;&gt;"",Scoring!$L$7)+IF(Data!$C96&lt;&gt;"",Scoring!$L$8)+IF(Data!$D96&lt;&gt;"",Scoring!$L$9)+IF(Data!$E96&lt;&gt;"",Scoring!$L$10)+IF(Data!$F96&lt;&gt;"",Scoring!$L$11)+IF(Data!$G96&lt;&gt;"",Scoring!$L$12)+IF(Data!$H96&lt;&gt;"",Scoring!$L$13)+IF(Data!$I96&lt;&gt;"",Scoring!$L$14)+IF(Data!$J96&lt;&gt;"",Scoring!$L$15)+IF(Data!$K96&lt;&gt;"",Scoring!$L$16)+IF(Data!$L96&lt;&gt;"",Scoring!$L$17)+IF(Data!$M96&lt;&gt;"",Scoring!$L$18)+IF(Data!$N96&lt;&gt;"",Scoring!$L$19)+IF(Data!$O96&lt;&gt;"",Scoring!$L$20)+IF(Data!$P96&lt;&gt;"",Scoring!$L$21)+IF(Data!$Q96&lt;&gt;"",Scoring!$L$22)+IF(Data!$R96&lt;&gt;"",Scoring!$L$23)+IF(Data!$S96&lt;&gt;"",Scoring!$L$24)+IF(Data!AJ96&lt;&gt;"",Scoring!$L$25)+IF(Data!$U96&lt;&gt;"",Scoring!$L$26)+IF(Data!$V96&lt;&gt;"",Scoring!$L$27)+IF(Data!$W96&lt;&gt;"",Scoring!$L$28)+IF(Data!$X96&lt;&gt;"",Scoring!$L$29)+IF(Data!$Y96&lt;&gt;"",Scoring!$L$30)+IF(Data!$Z96&lt;&gt;"",Scoring!$L$31)+IF(Data!$AA96&lt;&gt;"",Scoring!$L$32),"")</f>
        <v/>
      </c>
      <c r="AS96" s="105" t="str">
        <f>IF(AR96&lt;&gt;"",LOOKUP(AR96,Likelihoods!$A$7:$A$107,Likelihoods!J$7:J$107),"")</f>
        <v/>
      </c>
      <c r="AT96" s="108" t="str">
        <f>IF(AND(COUNTBLANK($B96:$E96)=3,COUNTBLANK($F96:$H96)=2,COUNTBLANK($I96:$J96)=1,COUNTBLANK($K96:$L96)=1,COUNTBLANK($M96:$N96)=1,COUNTBLANK($O96:$P96)=1,COUNTBLANK($Q96:$R96)=1,COUNTBLANK($S96:$T96)=1,COUNTBLANK($U96:$V96)=1,COUNTBLANK($W96:$AA96)=4),IF(Data!$B96&lt;&gt;"",Scoring!$M$7)+IF(Data!$C96&lt;&gt;"",Scoring!$M$8)+IF(Data!$D96&lt;&gt;"",Scoring!$M$9)+IF(Data!$E96&lt;&gt;"",Scoring!$M$10)+IF(Data!$F96&lt;&gt;"",Scoring!$M$11)+IF(Data!$G96&lt;&gt;"",Scoring!$M$12)+IF(Data!$H96&lt;&gt;"",Scoring!$M$13)+IF(Data!$I96&lt;&gt;"",Scoring!$M$14)+IF(Data!$J96&lt;&gt;"",Scoring!$M$15)+IF(Data!$K96&lt;&gt;"",Scoring!$M$16)+IF(Data!$L96&lt;&gt;"",Scoring!$M$17)+IF(Data!$M96&lt;&gt;"",Scoring!$M$18)+IF(Data!$N96&lt;&gt;"",Scoring!$M$19)+IF(Data!$O96&lt;&gt;"",Scoring!$M$20)+IF(Data!$P96&lt;&gt;"",Scoring!$M$21)+IF(Data!$Q96&lt;&gt;"",Scoring!$M$22)+IF(Data!$R96&lt;&gt;"",Scoring!$M$23)+IF(Data!$S96&lt;&gt;"",Scoring!$M$24)+IF(Data!T96&lt;&gt;"",Scoring!$M$25)+IF(Data!$U96&lt;&gt;"",Scoring!$M$26)+IF(Data!$V96&lt;&gt;"",Scoring!$M$27)+IF(Data!$W96&lt;&gt;"",Scoring!$M$28)+IF(Data!$X96&lt;&gt;"",Scoring!$M$29)+IF(Data!$Y96&lt;&gt;"",Scoring!$M$30)+IF(Data!$Z96&lt;&gt;"",Scoring!$M$31)+IF(Data!$AA96&lt;&gt;"",Scoring!$M$32),"")</f>
        <v/>
      </c>
      <c r="AU96" s="105" t="str">
        <f>IF(AT96&lt;&gt;"",LOOKUP(AT96,Likelihoods!$A$7:$A$107,Likelihoods!K$7:K$107),"")</f>
        <v/>
      </c>
      <c r="AV96" s="108" t="str">
        <f>IF(AND(COUNTBLANK($B96:$E96)=3,COUNTBLANK($F96:$H96)=2,COUNTBLANK($I96:$J96)=1,COUNTBLANK($K96:$L96)=1,COUNTBLANK($M96:$N96)=1,COUNTBLANK($O96:$P96)=1,COUNTBLANK($Q96:$R96)=1,COUNTBLANK($S96:$T96)=1,COUNTBLANK($U96:$V96)=1,COUNTBLANK($W96:$AA96)=4),IF(Data!$B96&lt;&gt;"",Scoring!$N$7)+IF(Data!$C96&lt;&gt;"",Scoring!$N$8)+IF(Data!$D96&lt;&gt;"",Scoring!$N$9)+IF(Data!$E96&lt;&gt;"",Scoring!$N$10)+IF(Data!$F96&lt;&gt;"",Scoring!$N$11)+IF(Data!$G96&lt;&gt;"",Scoring!$N$12)+IF(Data!$H96&lt;&gt;"",Scoring!$N$13)+IF(Data!$I96&lt;&gt;"",Scoring!$N$14)+IF(Data!$J96&lt;&gt;"",Scoring!$N$15)+IF(Data!$K96&lt;&gt;"",Scoring!$N$16)+IF(Data!$L96&lt;&gt;"",Scoring!$N$17)+IF(Data!$M96&lt;&gt;"",Scoring!$N$18)+IF(Data!$N96&lt;&gt;"",Scoring!$N$19)+IF(Data!$O96&lt;&gt;"",Scoring!$N$20)+IF(Data!$P96&lt;&gt;"",Scoring!$N$21)+IF(Data!$Q96&lt;&gt;"",Scoring!$N$22)+IF(Data!$R96&lt;&gt;"",Scoring!$N$23)+IF(Data!$S96&lt;&gt;"",Scoring!$N$24)+IF(Data!T96&lt;&gt;"",Scoring!$N$25)+IF(Data!$U96&lt;&gt;"",Scoring!$N$26)+IF(Data!$V96&lt;&gt;"",Scoring!$N$27)+IF(Data!$W96&lt;&gt;"",Scoring!$N$28)+IF(Data!$X96&lt;&gt;"",Scoring!$N$29)+IF(Data!$Y96&lt;&gt;"",Scoring!$N$30)+IF(Data!$Z96&lt;&gt;"",Scoring!$N$31)+IF(Data!$AA96&lt;&gt;"",Scoring!$N$32),"")</f>
        <v/>
      </c>
      <c r="AW96" s="106" t="str">
        <f>IF(AV96&lt;&gt;"",LOOKUP(AV96,Likelihoods!$A$7:$A$107,Likelihoods!L$7:L$107),"")</f>
        <v/>
      </c>
      <c r="AX96" s="104" t="str">
        <f>IF(AND(COUNTBLANK($B96:$E96)=3,COUNTBLANK($F96:$H96)=2,COUNTBLANK($I96:$J96)=1,COUNTBLANK($K96:$L96)=1,COUNTBLANK($M96:$N96)=1,COUNTBLANK($O96:$P96)=1,COUNTBLANK($Q96:$R96)=1,COUNTBLANK($S96:$T96)=1,COUNTBLANK($U96:$V96)=1,COUNTBLANK($W96:$AA96)=4),IF(Data!$B96&lt;&gt;"",Scoring!$O$7)+IF(Data!$C96&lt;&gt;"",Scoring!$O$8)+IF(Data!$D96&lt;&gt;"",Scoring!$O$9)+IF(Data!$E96&lt;&gt;"",Scoring!$O$10)+IF(Data!$F96&lt;&gt;"",Scoring!$O$11)+IF(Data!$G96&lt;&gt;"",Scoring!$O$12)+IF(Data!$H96&lt;&gt;"",Scoring!$O$13)+IF(Data!$I96&lt;&gt;"",Scoring!$O$14)+IF(Data!$J96&lt;&gt;"",Scoring!$O$15)+IF(Data!$K96&lt;&gt;"",Scoring!$O$16)+IF(Data!$L96&lt;&gt;"",Scoring!$O$17)+IF(Data!$M96&lt;&gt;"",Scoring!$O$18)+IF(Data!$N96&lt;&gt;"",Scoring!$O$19)+IF(Data!$O96&lt;&gt;"",Scoring!$O$20)+IF(Data!$P96&lt;&gt;"",Scoring!$O$21)+IF(Data!$Q96&lt;&gt;"",Scoring!$O$22)+IF(Data!$R96&lt;&gt;"",Scoring!$O$23)+IF(Data!$S96&lt;&gt;"",Scoring!$O$24)+IF(Data!T96&lt;&gt;"",Scoring!$O$25)+IF(Data!$U96&lt;&gt;"",Scoring!$O$26)+IF(Data!$V96&lt;&gt;"",Scoring!$O$27)+IF(Data!$W96&lt;&gt;"",Scoring!$O$28)+IF(Data!$X96&lt;&gt;"",Scoring!$O$29)+IF(Data!$Y96&lt;&gt;"",Scoring!$O$30)+IF(Data!$Z96&lt;&gt;"",Scoring!$O$31)+IF(Data!$AA96&lt;&gt;"",Scoring!$O$32),"")</f>
        <v/>
      </c>
      <c r="AY96" s="107" t="str">
        <f>IF(AX96&lt;&gt;"",LOOKUP(AX96,Likelihoods!$A$7:$A$107,Likelihoods!M$7:M$107),"")</f>
        <v/>
      </c>
      <c r="AZ96" s="108" t="str">
        <f>IF(AND(COUNTBLANK($B96:$E96)=3,COUNTBLANK($F96:$H96)=2,COUNTBLANK($I96:$J96)=1,COUNTBLANK($K96:$L96)=1,COUNTBLANK($M96:$N96)=1,COUNTBLANK($O96:$P96)=1,COUNTBLANK($Q96:$R96)=1,COUNTBLANK($S96:$T96)=1,COUNTBLANK($U96:$V96)=1,COUNTBLANK($W96:$AA96)=4),IF(Data!$B96&lt;&gt;"",Scoring!$P$7)+IF(Data!$C96&lt;&gt;"",Scoring!$P$8)+IF(Data!$D96&lt;&gt;"",Scoring!$P$9)+IF(Data!$E96&lt;&gt;"",Scoring!$P$10)+IF(Data!$F96&lt;&gt;"",Scoring!$P$11)+IF(Data!$G96&lt;&gt;"",Scoring!$P$12)+IF(Data!$H96&lt;&gt;"",Scoring!$P$13)+IF(Data!$I96&lt;&gt;"",Scoring!$P$14)+IF(Data!$J96&lt;&gt;"",Scoring!$P$15)+IF(Data!$K96&lt;&gt;"",Scoring!$P$16)+IF(Data!$L96&lt;&gt;"",Scoring!$P$17)+IF(Data!$M96&lt;&gt;"",Scoring!$P$18)+IF(Data!$N96&lt;&gt;"",Scoring!$P$19)+IF(Data!$O96&lt;&gt;"",Scoring!$P$20)+IF(Data!$P96&lt;&gt;"",Scoring!$P$21)+IF(Data!$Q96&lt;&gt;"",Scoring!$P$22)+IF(Data!$R96&lt;&gt;"",Scoring!$P$23)+IF(Data!$S96&lt;&gt;"",Scoring!$P$24)+IF(Data!T96&lt;&gt;"",Scoring!$P$25)+IF(Data!$U96&lt;&gt;"",Scoring!$P$26)+IF(Data!$V96&lt;&gt;"",Scoring!$P$27)+IF(Data!$W96&lt;&gt;"",Scoring!$P$28)+IF(Data!$X96&lt;&gt;"",Scoring!$P$29)+IF(Data!$Y96&lt;&gt;"",Scoring!$P$30)+IF(Data!$Z96&lt;&gt;"",Scoring!$P$31)+IF(Data!$AA96&lt;&gt;"",Scoring!$P$32),"")</f>
        <v/>
      </c>
      <c r="BA96" s="105" t="str">
        <f>IF(AZ96&lt;&gt;"",LOOKUP(AZ96,Likelihoods!$A$7:$A$107,Likelihoods!N$7:N$107),"")</f>
        <v/>
      </c>
      <c r="BB96" s="102" t="str">
        <f>IF(AND(COUNTBLANK($B96:$E96)=3,COUNTBLANK($F96:$H96)=2,COUNTBLANK($I96:$J96)=1,COUNTBLANK($K96:$L96)=1,COUNTBLANK($M96:$N96)=1,COUNTBLANK($O96:$P96)=1,COUNTBLANK($Q96:$R96)=1,COUNTBLANK($S96:$T96)=1,COUNTBLANK($U96:$V96)=1,COUNTBLANK($W96:$AA96)=4),IF(Data!$B96&lt;&gt;"",Scoring!$Q$7)+IF(Data!$C96&lt;&gt;"",Scoring!$Q$8)+IF(Data!$D96&lt;&gt;"",Scoring!$Q$9)+IF(Data!$E96&lt;&gt;"",Scoring!$Q$10)+IF(Data!$F96&lt;&gt;"",Scoring!$Q$11)+IF(Data!$G96&lt;&gt;"",Scoring!$Q$12)+IF(Data!$H96&lt;&gt;"",Scoring!$Q$13)+IF(Data!$I96&lt;&gt;"",Scoring!$Q$14)+IF(Data!$J96&lt;&gt;"",Scoring!$Q$15)+IF(Data!$K96&lt;&gt;"",Scoring!$Q$16)+IF(Data!$L96&lt;&gt;"",Scoring!$Q$17)+IF(Data!$M96&lt;&gt;"",Scoring!$Q$18)+IF(Data!$N96&lt;&gt;"",Scoring!$Q$19)+IF(Data!$O96&lt;&gt;"",Scoring!$Q$20)+IF(Data!$P96&lt;&gt;"",Scoring!$Q$21)+IF(Data!$Q96&lt;&gt;"",Scoring!$Q$22)+IF(Data!$R96&lt;&gt;"",Scoring!$Q$23)+IF(Data!$S96&lt;&gt;"",Scoring!$Q$24)+IF(Data!T96&lt;&gt;"",Scoring!$Q$25)+IF(Data!$U96&lt;&gt;"",Scoring!$Q$26)+IF(Data!$V96&lt;&gt;"",Scoring!$Q$27)+IF(Data!$W96&lt;&gt;"",Scoring!$Q$28)+IF(Data!$X96&lt;&gt;"",Scoring!$Q$29)+IF(Data!$Y96&lt;&gt;"",Scoring!$Q$30)+IF(Data!$Z96&lt;&gt;"",Scoring!$Q$31)+IF(Data!$AA96&lt;&gt;"",Scoring!$Q$32),"")</f>
        <v/>
      </c>
      <c r="BC96" s="107" t="str">
        <f>IF(BB96&lt;&gt;"",LOOKUP(BB96,Likelihoods!$A$7:$A$107,Likelihoods!O$7:O$107),"")</f>
        <v/>
      </c>
      <c r="BD96" s="104" t="str">
        <f>IF(AND(COUNTBLANK($B96:$E96)=3,COUNTBLANK($F96:$H96)=2,COUNTBLANK($I96:$J96)=1,COUNTBLANK($K96:$L96)=1,COUNTBLANK($M96:$N96)=1,COUNTBLANK($O96:$P96)=1,COUNTBLANK($Q96:$R96)=1,COUNTBLANK($S96:$T96)=1,COUNTBLANK($U96:$V96)=1,COUNTBLANK($W96:$AA96)=4),IF(Data!$B96&lt;&gt;"",Scoring!$R$7)+IF(Data!$C96&lt;&gt;"",Scoring!$R$8)+IF(Data!$D96&lt;&gt;"",Scoring!$R$9)+IF(Data!$E96&lt;&gt;"",Scoring!$R$10)+IF(Data!$F96&lt;&gt;"",Scoring!$R$11)+IF(Data!$G96&lt;&gt;"",Scoring!$R$12)+IF(Data!$H96&lt;&gt;"",Scoring!$R$13)+IF(Data!$I96&lt;&gt;"",Scoring!$R$14)+IF(Data!$J96&lt;&gt;"",Scoring!$R$15)+IF(Data!$K96&lt;&gt;"",Scoring!$R$16)+IF(Data!$L96&lt;&gt;"",Scoring!$R$17)+IF(Data!$M96&lt;&gt;"",Scoring!$R$18)+IF(Data!$N96&lt;&gt;"",Scoring!$R$19)+IF(Data!$O96&lt;&gt;"",Scoring!$R$20)+IF(Data!$P96&lt;&gt;"",Scoring!$R$21)+IF(Data!$Q96&lt;&gt;"",Scoring!$R$22)+IF(Data!$R96&lt;&gt;"",Scoring!$R$23)+IF(Data!$S96&lt;&gt;"",Scoring!$R$24)+IF(Data!T96&lt;&gt;"",Scoring!$R$25)+IF(Data!$U96&lt;&gt;"",Scoring!$R$26)+IF(Data!$V96&lt;&gt;"",Scoring!$R$27)+IF(Data!$W96&lt;&gt;"",Scoring!$R$28)+IF(Data!$X96&lt;&gt;"",Scoring!$R$29)+IF(Data!$Y96&lt;&gt;"",Scoring!$R$30)+IF(Data!$Z96&lt;&gt;"",Scoring!$R$31)+IF(Data!$AA96&lt;&gt;"",Scoring!$R$32),"")</f>
        <v/>
      </c>
      <c r="BE96" s="105" t="str">
        <f>IF(BD96&lt;&gt;"",LOOKUP(BD96,Likelihoods!$A$7:$A$107,Likelihoods!P$7:P$107),"")</f>
        <v/>
      </c>
      <c r="BF96" s="102" t="str">
        <f>IF(AND(COUNTBLANK($B96:$E96)=3,COUNTBLANK($F96:$H96)=2,COUNTBLANK($I96:$J96)=1,COUNTBLANK($K96:$L96)=1,COUNTBLANK($M96:$N96)=1,COUNTBLANK($O96:$P96)=1,COUNTBLANK($Q96:$R96)=1,COUNTBLANK($S96:$T96)=1,COUNTBLANK($U96:$V96)=1,COUNTBLANK($W96:$AA96)=4),IF(Data!$B96&lt;&gt;"",Scoring!$S$7)+IF(Data!$C96&lt;&gt;"",Scoring!$S$8)+IF(Data!$D96&lt;&gt;"",Scoring!$S$9)+IF(Data!$E96&lt;&gt;"",Scoring!$S$10)+IF(Data!$F96&lt;&gt;"",Scoring!$S$11)+IF(Data!$G96&lt;&gt;"",Scoring!$S$12)+IF(Data!$H96&lt;&gt;"",Scoring!$S$13)+IF(Data!$I96&lt;&gt;"",Scoring!$S$14)+IF(Data!$J96&lt;&gt;"",Scoring!$S$15)+IF(Data!$K96&lt;&gt;"",Scoring!$S$16)+IF(Data!$L96&lt;&gt;"",Scoring!$S$17)+IF(Data!$M96&lt;&gt;"",Scoring!$S$18)+IF(Data!$N96&lt;&gt;"",Scoring!$S$19)+IF(Data!$O96&lt;&gt;"",Scoring!$S$20)+IF(Data!$P96&lt;&gt;"",Scoring!$S$21)+IF(Data!$Q96&lt;&gt;"",Scoring!$S$22)+IF(Data!$R96&lt;&gt;"",Scoring!$S$23)+IF(Data!$S96&lt;&gt;"",Scoring!$S$24)+IF(Data!T96&lt;&gt;"",Scoring!$S$25)+IF(Data!$U96&lt;&gt;"",Scoring!$S$26)+IF(Data!$V96&lt;&gt;"",Scoring!$S$27)+IF(Data!$W96&lt;&gt;"",Scoring!$S$28)+IF(Data!$X96&lt;&gt;"",Scoring!$S$29)+IF(Data!$Y96&lt;&gt;"",Scoring!$S$30)+IF(Data!$Z96&lt;&gt;"",Scoring!$S$31)+IF(Data!$AA96&lt;&gt;"",Scoring!$S$32),"")</f>
        <v/>
      </c>
      <c r="BG96" s="107" t="str">
        <f>IF(BF96&lt;&gt;"",LOOKUP(BF96,Likelihoods!$A$7:$A$107,Likelihoods!Q$7:Q$107),"")</f>
        <v/>
      </c>
      <c r="BH96" s="108" t="str">
        <f>IF(AND(COUNTBLANK($B96:$E96)=3,COUNTBLANK($F96:$H96)=2,COUNTBLANK($I96:$J96)=1,COUNTBLANK($K96:$L96)=1,COUNTBLANK($M96:$N96)=1,COUNTBLANK($O96:$P96)=1,COUNTBLANK($Q96:$R96)=1,COUNTBLANK($S96:$T96)=1,COUNTBLANK($U96:$V96)=1,COUNTBLANK($W96:$AA96)=4),IF(Data!$B96&lt;&gt;"",Scoring!$T$7)+IF(Data!$C96&lt;&gt;"",Scoring!$T$8)+IF(Data!$D96&lt;&gt;"",Scoring!$T$9)+IF(Data!$E96&lt;&gt;"",Scoring!$T$10)+IF(Data!$F96&lt;&gt;"",Scoring!$T$11)+IF(Data!$G96&lt;&gt;"",Scoring!$T$12)+IF(Data!$H96&lt;&gt;"",Scoring!$T$13)+IF(Data!$I96&lt;&gt;"",Scoring!$T$14)+IF(Data!$J96&lt;&gt;"",Scoring!$T$15)+IF(Data!$K96&lt;&gt;"",Scoring!$T$16)+IF(Data!$L96&lt;&gt;"",Scoring!$T$17)+IF(Data!$M96&lt;&gt;"",Scoring!$T$18)+IF(Data!$N96&lt;&gt;"",Scoring!$T$19)+IF(Data!$O96&lt;&gt;"",Scoring!$T$20)+IF(Data!$P96&lt;&gt;"",Scoring!$T$21)+IF(Data!$Q96&lt;&gt;"",Scoring!$T$22)+IF(Data!$R96&lt;&gt;"",Scoring!$T$23)+IF(Data!$S96&lt;&gt;"",Scoring!$T$24)+IF(Data!T96&lt;&gt;"",Scoring!$T$25)+IF(Data!$U96&lt;&gt;"",Scoring!$T$26)+IF(Data!$V96&lt;&gt;"",Scoring!$T$27)+IF(Data!$W96&lt;&gt;"",Scoring!$T$28)+IF(Data!$X96&lt;&gt;"",Scoring!$T$29)+IF(Data!$Y96&lt;&gt;"",Scoring!$T$30)+IF(Data!$Z96&lt;&gt;"",Scoring!$T$31)+IF(Data!$AA96&lt;&gt;"",Scoring!$T$32),"")</f>
        <v/>
      </c>
      <c r="BI96" s="105" t="str">
        <f>IF(BH96&lt;&gt;"",LOOKUP(BH96,Likelihoods!$A$7:$A$107,Likelihoods!R$7:R$107),"")</f>
        <v/>
      </c>
      <c r="BJ96" s="108" t="str">
        <f>IF(AND(COUNTBLANK($B96:$E96)=3,COUNTBLANK($F96:$H96)=2,COUNTBLANK($I96:$J96)=1,COUNTBLANK($K96:$L96)=1,COUNTBLANK($M96:$N96)=1,COUNTBLANK($O96:$P96)=1,COUNTBLANK($Q96:$R96)=1,COUNTBLANK($S96:$T96)=1,COUNTBLANK($U96:$V96)=1,COUNTBLANK($W96:$AA96)=4),IF(Data!$B96&lt;&gt;"",Scoring!$U$7)+IF(Data!$C96&lt;&gt;"",Scoring!$U$8)+IF(Data!$D96&lt;&gt;"",Scoring!$U$9)+IF(Data!$E96&lt;&gt;"",Scoring!$U$10)+IF(Data!$F96&lt;&gt;"",Scoring!$U$11)+IF(Data!$G96&lt;&gt;"",Scoring!$U$12)+IF(Data!$H96&lt;&gt;"",Scoring!$U$13)+IF(Data!$I96&lt;&gt;"",Scoring!$U$14)+IF(Data!$J96&lt;&gt;"",Scoring!$U$15)+IF(Data!$K96&lt;&gt;"",Scoring!$U$16)+IF(Data!$L96&lt;&gt;"",Scoring!$U$17)+IF(Data!$M96&lt;&gt;"",Scoring!$U$18)+IF(Data!$N96&lt;&gt;"",Scoring!$U$19)+IF(Data!$O96&lt;&gt;"",Scoring!$U$20)+IF(Data!$P96&lt;&gt;"",Scoring!$U$21)+IF(Data!$Q96&lt;&gt;"",Scoring!$U$22)+IF(Data!$R96&lt;&gt;"",Scoring!$U$23)+IF(Data!$S96&lt;&gt;"",Scoring!$U$24)+IF(Data!T96&lt;&gt;"",Scoring!$U$25)+IF(Data!$U96&lt;&gt;"",Scoring!$U$26)+IF(Data!$V96&lt;&gt;"",Scoring!$U$27)+IF(Data!$W96&lt;&gt;"",Scoring!$U$28)+IF(Data!$X96&lt;&gt;"",Scoring!$U$29)+IF(Data!$Y96&lt;&gt;"",Scoring!$U$30)+IF(Data!$Z96&lt;&gt;"",Scoring!$U$31)+IF(Data!$AA96&lt;&gt;"",Scoring!$U$32),"")</f>
        <v/>
      </c>
      <c r="BK96" s="106" t="str">
        <f>IF(BJ96&lt;&gt;"",LOOKUP(BJ96,Likelihoods!$A$7:$A$107,Likelihoods!S$7:S$107),"")</f>
        <v/>
      </c>
      <c r="BL96" s="8"/>
      <c r="BM96" s="8"/>
      <c r="BN96" s="8"/>
      <c r="BO96" s="8"/>
      <c r="BP96" s="8"/>
      <c r="BQ96" s="8"/>
      <c r="BR96" s="8"/>
      <c r="BS96" s="8"/>
      <c r="BT96" s="8"/>
      <c r="BU96" s="8"/>
      <c r="BV96" s="8"/>
      <c r="BW96" s="8"/>
      <c r="BX96" s="8"/>
      <c r="BY96" s="8"/>
    </row>
    <row r="97" spans="1:77" ht="14.25" x14ac:dyDescent="0.2">
      <c r="A97" s="68"/>
      <c r="B97" s="101"/>
      <c r="C97" s="102"/>
      <c r="D97" s="102"/>
      <c r="E97" s="102"/>
      <c r="F97" s="101"/>
      <c r="G97" s="102"/>
      <c r="H97" s="103"/>
      <c r="I97" s="102"/>
      <c r="J97" s="102"/>
      <c r="K97" s="101"/>
      <c r="L97" s="103"/>
      <c r="M97" s="102"/>
      <c r="N97" s="103"/>
      <c r="O97" s="101"/>
      <c r="P97" s="103"/>
      <c r="Q97" s="102"/>
      <c r="R97" s="102"/>
      <c r="S97" s="101"/>
      <c r="T97" s="103"/>
      <c r="U97" s="101"/>
      <c r="V97" s="103"/>
      <c r="W97" s="102"/>
      <c r="X97" s="102"/>
      <c r="Y97" s="102"/>
      <c r="Z97" s="102"/>
      <c r="AA97" s="102"/>
      <c r="AB97" s="104" t="str">
        <f>IF(AND(COUNTBLANK($B97:$E97)=3,COUNTBLANK($F97:$H97)=2,COUNTBLANK($I97:$J97)=1,COUNTBLANK($K97:$L97)=1,COUNTBLANK($M97:$N97)=1,COUNTBLANK($O97:$P97)=1,COUNTBLANK($Q97:$R97)=1,COUNTBLANK($S97:$T97)=1,COUNTBLANK($U97:$V97)=1,COUNTBLANK($W97:$AA97)=4),IF(Data!$B97&lt;&gt;"",Scoring!$D$7)+IF(Data!$C97&lt;&gt;"",Scoring!$D$8)+IF(Data!$D97&lt;&gt;"",Scoring!$D$9)+IF(Data!$E97&lt;&gt;"",Scoring!$D$10)+IF(Data!$F97&lt;&gt;"",Scoring!$D$11)+IF(Data!$G97&lt;&gt;"",Scoring!$D$12)+IF(Data!$H97&lt;&gt;"",Scoring!$D$13)+IF(Data!$I97&lt;&gt;"",Scoring!$D$14)+IF(Data!$J97&lt;&gt;"",Scoring!$D$15)+IF(Data!$K97&lt;&gt;"",Scoring!$D$16)+IF(Data!$L97&lt;&gt;"",Scoring!$D$17)+IF(Data!$M97&lt;&gt;"",Scoring!$D$18)+IF(Data!$N97&lt;&gt;"",Scoring!$D$19)+IF(Data!$O97&lt;&gt;"",Scoring!$D$20)+IF(Data!$P97&lt;&gt;"",Scoring!$D$21)+IF(Data!$Q97&lt;&gt;"",Scoring!$D$22)+IF(Data!$R97&lt;&gt;"",Scoring!$D$23)+IF(Data!$S97&lt;&gt;"",Scoring!$D$24)+IF(Data!T97&lt;&gt;"",Scoring!$D$25)+IF(Data!$U97&lt;&gt;"",Scoring!$D$26)+IF(Data!$V97&lt;&gt;"",Scoring!$D$27)+IF(Data!$W97&lt;&gt;"",Scoring!$D$28)+IF(Data!$X97&lt;&gt;"",Scoring!$D$29)+IF(Data!$Y97&lt;&gt;"",Scoring!$D$30)+IF(Data!$Z97&lt;&gt;"",Scoring!$D$31)+IF(Data!$AA97&lt;&gt;"",Scoring!$D$32),"")</f>
        <v/>
      </c>
      <c r="AC97" s="105" t="str">
        <f>IF(AB97&lt;&gt;"",LOOKUP(AB97,Likelihoods!$A$7:$A$107,Likelihoods!B$7:B$107),"")</f>
        <v/>
      </c>
      <c r="AD97" s="264" t="str">
        <f>IF(AND(COUNTBLANK($B97:$E97)=3,COUNTBLANK($F97:$H97)=2,COUNTBLANK($I97:$J97)=1,COUNTBLANK($K97:$L97)=1,COUNTBLANK($M97:$N97)=1,COUNTBLANK($O97:$P97)=1,COUNTBLANK($Q97:$R97)=1,COUNTBLANK($S97:$T97)=1,COUNTBLANK($U97:$V97)=1,COUNTBLANK($W97:$AA97)=4),IF(Data!$B97&lt;&gt;"",Scoring!$E$7)+IF(Data!$C97&lt;&gt;"",Scoring!$E$8)+IF(Data!$D97&lt;&gt;"",Scoring!$E$9)+IF(Data!$E97&lt;&gt;"",Scoring!$E$10)+IF(Data!$F97&lt;&gt;"",Scoring!$E$11)+IF(Data!$G97&lt;&gt;"",Scoring!$E$12)+IF(Data!$H97&lt;&gt;"",Scoring!$E$13)+IF(Data!$I97&lt;&gt;"",Scoring!$E$14)+IF(Data!$J97&lt;&gt;"",Scoring!$E$15)+IF(Data!$K97&lt;&gt;"",Scoring!$E$16)+IF(Data!$L97&lt;&gt;"",Scoring!$E$17)+IF(Data!$M97&lt;&gt;"",Scoring!$E$18)+IF(Data!$N97&lt;&gt;"",Scoring!$E$19)+IF(Data!$O97&lt;&gt;"",Scoring!$E$20)+IF(Data!$P97&lt;&gt;"",Scoring!$E$21)+IF(Data!$Q97&lt;&gt;"",Scoring!$E$22)+IF(Data!$R97&lt;&gt;"",Scoring!$E$23)+IF(Data!$S97&lt;&gt;"",Scoring!$E$24)+IF(Data!V97&lt;&gt;"",Scoring!$E$25)+IF(Data!$U97&lt;&gt;"",Scoring!$E$26)+IF(Data!$V97&lt;&gt;"",Scoring!$E$27)+IF(Data!$W97&lt;&gt;"",Scoring!$E$28)+IF(Data!$X97&lt;&gt;"",Scoring!$E$29)+IF(Data!$Y97&lt;&gt;"",Scoring!$E$30)+IF(Data!$Z97&lt;&gt;"",Scoring!$E$31)+IF(Data!$AA97&lt;&gt;"",Scoring!$E$32),"")</f>
        <v/>
      </c>
      <c r="AE97" s="107" t="str">
        <f>IF(AD97&lt;&gt;"",LOOKUP(AD97,Likelihoods!$A$7:$A$107,Likelihoods!C$7:C$107),"")</f>
        <v/>
      </c>
      <c r="AF97" s="108" t="str">
        <f>IF(AND(COUNTBLANK($B97:$E97)=3,COUNTBLANK($F97:$H97)=2,COUNTBLANK($I97:$J97)=1,COUNTBLANK($K97:$L97)=1,COUNTBLANK($M97:$N97)=1,COUNTBLANK($O97:$P97)=1,COUNTBLANK($Q97:$R97)=1,COUNTBLANK($S97:$T97)=1,COUNTBLANK($U97:$V97)=1,COUNTBLANK($W97:$AA97)=4),IF(Data!$B97&lt;&gt;"",Scoring!$F$7)+IF(Data!$C97&lt;&gt;"",Scoring!$F$8)+IF(Data!$D97&lt;&gt;"",Scoring!$F$9)+IF(Data!$E97&lt;&gt;"",Scoring!$F$10)+IF(Data!$F97&lt;&gt;"",Scoring!$F$11)+IF(Data!$G97&lt;&gt;"",Scoring!$F$12)+IF(Data!$H97&lt;&gt;"",Scoring!$F$13)+IF(Data!$I97&lt;&gt;"",Scoring!$F$14)+IF(Data!$J97&lt;&gt;"",Scoring!$F$15)+IF(Data!$K97&lt;&gt;"",Scoring!$F$16)+IF(Data!$L97&lt;&gt;"",Scoring!$F$17)+IF(Data!$M97&lt;&gt;"",Scoring!$F$18)+IF(Data!$N97&lt;&gt;"",Scoring!$F$19)+IF(Data!$O97&lt;&gt;"",Scoring!$F$20)+IF(Data!$P97&lt;&gt;"",Scoring!$F$21)+IF(Data!$Q97&lt;&gt;"",Scoring!$F$22)+IF(Data!$R97&lt;&gt;"",Scoring!$F$23)+IF(Data!$S97&lt;&gt;"",Scoring!$F$24)+IF(Data!T97&lt;&gt;"",Scoring!$F$25)+IF(Data!$U97&lt;&gt;"",Scoring!$F$26)+IF(Data!$V97&lt;&gt;"",Scoring!$F$27)+IF(Data!$W97&lt;&gt;"",Scoring!$F$28)+IF(Data!$X97&lt;&gt;"",Scoring!$F$29)+IF(Data!$Y97&lt;&gt;"",Scoring!$F$30)+IF(Data!$Z97&lt;&gt;"",Scoring!$F$31)+IF(Data!$AA97&lt;&gt;"",Scoring!$F$32),"")</f>
        <v/>
      </c>
      <c r="AG97" s="105" t="str">
        <f>IF(AF97&lt;&gt;"",LOOKUP(AF97,Likelihoods!$A$7:$A$107,Likelihoods!D$7:D$107),"")</f>
        <v/>
      </c>
      <c r="AH97" s="108" t="str">
        <f>IF(AND(COUNTBLANK($B97:$E97)=3,COUNTBLANK($F97:$H97)=2,COUNTBLANK($I97:$J97)=1,COUNTBLANK($K97:$L97)=1,COUNTBLANK($M97:$N97)=1,COUNTBLANK($O97:$P97)=1,COUNTBLANK($Q97:$R97)=1,COUNTBLANK($S97:$T97)=1,COUNTBLANK($U97:$V97)=1,COUNTBLANK($W97:$AA97)=4),IF(Data!$B97&lt;&gt;"",Scoring!$G$7)+IF(Data!$C97&lt;&gt;"",Scoring!$G$8)+IF(Data!$D97&lt;&gt;"",Scoring!$G$9)+IF(Data!$E97&lt;&gt;"",Scoring!$G$10)+IF(Data!$F97&lt;&gt;"",Scoring!$G$11)+IF(Data!$G97&lt;&gt;"",Scoring!$G$12)+IF(Data!$H97&lt;&gt;"",Scoring!$G$13)+IF(Data!$I97&lt;&gt;"",Scoring!$G$14)+IF(Data!$J97&lt;&gt;"",Scoring!$G$15)+IF(Data!$K97&lt;&gt;"",Scoring!$G$16)+IF(Data!$L97&lt;&gt;"",Scoring!$G$17)+IF(Data!$M97&lt;&gt;"",Scoring!$G$18)+IF(Data!$N97&lt;&gt;"",Scoring!$G$19)+IF(Data!$O97&lt;&gt;"",Scoring!$G$20)+IF(Data!$P97&lt;&gt;"",Scoring!$G$21)+IF(Data!$Q97&lt;&gt;"",Scoring!$G$22)+IF(Data!$R97&lt;&gt;"",Scoring!$G$23)+IF(Data!$S97&lt;&gt;"",Scoring!$G$24)+IF(Data!T97&lt;&gt;"",Scoring!$G$25)+IF(Data!$U97&lt;&gt;"",Scoring!$G$26)+IF(Data!$V97&lt;&gt;"",Scoring!$G$27)+IF(Data!$W97&lt;&gt;"",Scoring!$G$28)+IF(Data!$X97&lt;&gt;"",Scoring!$G$29)+IF(Data!$Y97&lt;&gt;"",Scoring!$G$30)+IF(Data!$Z97&lt;&gt;"",Scoring!$G$31)+IF(Data!$AA97&lt;&gt;"",Scoring!$G$32),"")</f>
        <v/>
      </c>
      <c r="AI97" s="106" t="str">
        <f>IF(AH97&lt;&gt;"",LOOKUP(AH97,Likelihoods!$A$7:$A$107,Likelihoods!E$7:E$107),"")</f>
        <v/>
      </c>
      <c r="AJ97" s="104" t="str">
        <f>IF(AND(COUNTBLANK($B97:$E97)=3,COUNTBLANK($F97:$H97)=2,COUNTBLANK($I97:$J97)=1,COUNTBLANK($K97:$L97)=1,COUNTBLANK($M97:$N97)=1,COUNTBLANK($O97:$P97)=1,COUNTBLANK($Q97:$R97)=1,COUNTBLANK($S97:$T97)=1,COUNTBLANK($U97:$V97)=1,COUNTBLANK($W97:$AA97)=4),IF(Data!$B97&lt;&gt;"",Scoring!$H$7)+IF(Data!$C97&lt;&gt;"",Scoring!$H$8)+IF(Data!$D97&lt;&gt;"",Scoring!$H$9)+IF(Data!$E97&lt;&gt;"",Scoring!$H$10)+IF(Data!$F97&lt;&gt;"",Scoring!$H$11)+IF(Data!$G97&lt;&gt;"",Scoring!$H$12)+IF(Data!$H97&lt;&gt;"",Scoring!$H$13)+IF(Data!$I97&lt;&gt;"",Scoring!$H$14)+IF(Data!$J97&lt;&gt;"",Scoring!$H$15)+IF(Data!$K97&lt;&gt;"",Scoring!$H$16)+IF(Data!$L97&lt;&gt;"",Scoring!$H$17)+IF(Data!$M97&lt;&gt;"",Scoring!$H$18)+IF(Data!$N97&lt;&gt;"",Scoring!$H$19)+IF(Data!$O97&lt;&gt;"",Scoring!$H$20)+IF(Data!$P97&lt;&gt;"",Scoring!$H$21)+IF(Data!$Q97&lt;&gt;"",Scoring!$H$22)+IF(Data!$R97&lt;&gt;"",Scoring!$H$23)+IF(Data!$S97&lt;&gt;"",Scoring!$H$24)+IF(Data!T97&lt;&gt;"",Scoring!$H$25)+IF(Data!$U97&lt;&gt;"",Scoring!$H$26)+IF(Data!$V97&lt;&gt;"",Scoring!$H$27)+IF(Data!$W97&lt;&gt;"",Scoring!$H$28)+IF(Data!$X97&lt;&gt;"",Scoring!$H$29)+IF(Data!$Y97&lt;&gt;"",Scoring!$H$30)+IF(Data!$Z97&lt;&gt;"",Scoring!$H$31)+IF(Data!$AA97&lt;&gt;"",Scoring!$H$32),"")</f>
        <v/>
      </c>
      <c r="AK97" s="105" t="str">
        <f>IF(AJ97&lt;&gt;"",LOOKUP(AJ97,Likelihoods!$A$7:$A$107,Likelihoods!F$7:F$107),"")</f>
        <v/>
      </c>
      <c r="AL97" s="102" t="str">
        <f>IF(AND(COUNTBLANK($B97:$E97)=3,COUNTBLANK($F97:$H97)=2,COUNTBLANK($I97:$J97)=1,COUNTBLANK($K97:$L97)=1,COUNTBLANK($M97:$N97)=1,COUNTBLANK($O97:$P97)=1,COUNTBLANK($Q97:$R97)=1,COUNTBLANK($S97:$T97)=1,COUNTBLANK($U97:$V97)=1,COUNTBLANK($W97:$AA97)=4),IF(Data!$B97&lt;&gt;"",Scoring!$I$7)+IF(Data!$C97&lt;&gt;"",Scoring!$I$8)+IF(Data!$D97&lt;&gt;"",Scoring!$I$9)+IF(Data!$E97&lt;&gt;"",Scoring!$I$10)+IF(Data!$F97&lt;&gt;"",Scoring!$I$11)+IF(Data!$G97&lt;&gt;"",Scoring!$I$12)+IF(Data!$H97&lt;&gt;"",Scoring!$I$13)+IF(Data!$I97&lt;&gt;"",Scoring!$I$14)+IF(Data!$J97&lt;&gt;"",Scoring!$I$15)+IF(Data!$K97&lt;&gt;"",Scoring!$I$16)+IF(Data!$L97&lt;&gt;"",Scoring!$I$17)+IF(Data!$M97&lt;&gt;"",Scoring!$I$18)+IF(Data!$N97&lt;&gt;"",Scoring!$I$19)+IF(Data!$O97&lt;&gt;"",Scoring!$I$20)+IF(Data!$P97&lt;&gt;"",Scoring!$I$21)+IF(Data!$Q97&lt;&gt;"",Scoring!$I$22)+IF(Data!$R97&lt;&gt;"",Scoring!$I$23)+IF(Data!$S97&lt;&gt;"",Scoring!$I$24)+IF(Data!T97&lt;&gt;"",Scoring!$I$25)+IF(Data!$U97&lt;&gt;"",Scoring!$I$26)+IF(Data!$V97&lt;&gt;"",Scoring!$I$27)+IF(Data!$W97&lt;&gt;"",Scoring!$I$28)+IF(Data!$X97&lt;&gt;"",Scoring!$I$29)+IF(Data!$Y97&lt;&gt;"",Scoring!$I$30)+IF(Data!$Z97&lt;&gt;"",Scoring!$I$31)+IF(Data!$AA97&lt;&gt;"",Scoring!$I$32),"")</f>
        <v/>
      </c>
      <c r="AM97" s="107" t="str">
        <f>IF(AL97&lt;&gt;"",LOOKUP(AL97,Likelihoods!$A$7:$A$107,Likelihoods!G$7:G$107),"")</f>
        <v/>
      </c>
      <c r="AN97" s="281" t="str">
        <f>IF(AND(COUNTBLANK($B97:$E97)=3,COUNTBLANK($F97:$H97)=2,COUNTBLANK($I97:$J97)=1,COUNTBLANK($K97:$L97)=1,COUNTBLANK($M97:$N97)=1,COUNTBLANK($O97:$P97)=1,COUNTBLANK($Q97:$R97)=1,COUNTBLANK($S97:$T97)=1,COUNTBLANK($U97:$V97)=1,COUNTBLANK($W97:$AA97)=4),IF(Data!$B97&lt;&gt;"",Scoring!$J$7)+IF(Data!$C97&lt;&gt;"",Scoring!$J$8)+IF(Data!$D97&lt;&gt;"",Scoring!$J$9)+IF(Data!$E97&lt;&gt;"",Scoring!$J$10)+IF(Data!$F97&lt;&gt;"",Scoring!$J$11)+IF(Data!$G97&lt;&gt;"",Scoring!$J$12)+IF(Data!$H97&lt;&gt;"",Scoring!$J$13)+IF(Data!$I97&lt;&gt;"",Scoring!$J$14)+IF(Data!$J97&lt;&gt;"",Scoring!$J$15)+IF(Data!$K97&lt;&gt;"",Scoring!$J$16)+IF(Data!$L97&lt;&gt;"",Scoring!$J$17)+IF(Data!$M97&lt;&gt;"",Scoring!$J$18)+IF(Data!$N97&lt;&gt;"",Scoring!$J$19)+IF(Data!$O97&lt;&gt;"",Scoring!$J$20)+IF(Data!$P97&lt;&gt;"",Scoring!$J$21)+IF(Data!$Q97&lt;&gt;"",Scoring!$J$22)+IF(Data!$R97&lt;&gt;"",Scoring!$J$23)+IF(Data!$S97&lt;&gt;"",Scoring!$J$24)+IF(Data!AF97&lt;&gt;"",Scoring!$J$25)+IF(Data!$U97&lt;&gt;"",Scoring!$J$26)+IF(Data!$V97&lt;&gt;"",Scoring!$J$27)+IF(Data!$W97&lt;&gt;"",Scoring!$J$28)+IF(Data!$X97&lt;&gt;"",Scoring!$J$29)+IF(Data!$Y97&lt;&gt;"",Scoring!$J$30)+IF(Data!$Z97&lt;&gt;"",Scoring!$J$31)+IF(Data!$AA97&lt;&gt;"",Scoring!$J$32),"")</f>
        <v/>
      </c>
      <c r="AO97" s="276" t="str">
        <f>IF(AN97&lt;&gt;"",LOOKUP(AN97,Likelihoods!$A$7:$A$107,Likelihoods!H$7:H$107),"")</f>
        <v/>
      </c>
      <c r="AP97" s="264" t="str">
        <f>IF(AND(COUNTBLANK($B97:$E97)=3,COUNTBLANK($F97:$H97)=2,COUNTBLANK($I97:$J97)=1,COUNTBLANK($K97:$L97)=1,COUNTBLANK($M97:$N97)=1,COUNTBLANK($O97:$P97)=1,COUNTBLANK($Q97:$R97)=1,COUNTBLANK($S97:$T97)=1,COUNTBLANK($U97:$V97)=1,COUNTBLANK($W97:$AA97)=4),IF(Data!$B97&lt;&gt;"",Scoring!$K$7)+IF(Data!$C97&lt;&gt;"",Scoring!$K$8)+IF(Data!$D97&lt;&gt;"",Scoring!$K$9)+IF(Data!$E97&lt;&gt;"",Scoring!$K$10)+IF(Data!$F97&lt;&gt;"",Scoring!$K$11)+IF(Data!$G97&lt;&gt;"",Scoring!$K$12)+IF(Data!$H97&lt;&gt;"",Scoring!$K$13)+IF(Data!$I97&lt;&gt;"",Scoring!$K$14)+IF(Data!$J97&lt;&gt;"",Scoring!$K$15)+IF(Data!$K97&lt;&gt;"",Scoring!$K$16)+IF(Data!$L97&lt;&gt;"",Scoring!$K$17)+IF(Data!$M97&lt;&gt;"",Scoring!$K$18)+IF(Data!$N97&lt;&gt;"",Scoring!$K$19)+IF(Data!$O97&lt;&gt;"",Scoring!$K$20)+IF(Data!$P97&lt;&gt;"",Scoring!$K$21)+IF(Data!$Q97&lt;&gt;"",Scoring!$K$22)+IF(Data!$R97&lt;&gt;"",Scoring!$K$23)+IF(Data!$S97&lt;&gt;"",Scoring!$K$24)+IF(Data!AH97&lt;&gt;"",Scoring!$K$25)+IF(Data!$U97&lt;&gt;"",Scoring!$K$26)+IF(Data!$V97&lt;&gt;"",Scoring!$K$27)+IF(Data!$W97&lt;&gt;"",Scoring!$K$28)+IF(Data!$X97&lt;&gt;"",Scoring!$K$29)+IF(Data!$Y97&lt;&gt;"",Scoring!$K$30)+IF(Data!$Z97&lt;&gt;"",Scoring!$K$31)+IF(Data!$AA97&lt;&gt;"",Scoring!$K$32),"")</f>
        <v/>
      </c>
      <c r="AQ97" s="107" t="str">
        <f>IF(AP97&lt;&gt;"",LOOKUP(AP97,Likelihoods!$A$7:$A$107,Likelihoods!I$7:I$107),"")</f>
        <v/>
      </c>
      <c r="AR97" s="281" t="str">
        <f>IF(AND(COUNTBLANK($B97:$E97)=3,COUNTBLANK($F97:$H97)=2,COUNTBLANK($I97:$J97)=1,COUNTBLANK($K97:$L97)=1,COUNTBLANK($M97:$N97)=1,COUNTBLANK($O97:$P97)=1,COUNTBLANK($Q97:$R97)=1,COUNTBLANK($S97:$T97)=1,COUNTBLANK($U97:$V97)=1,COUNTBLANK($W97:$AA97)=4),IF(Data!$B97&lt;&gt;"",Scoring!$L$7)+IF(Data!$C97&lt;&gt;"",Scoring!$L$8)+IF(Data!$D97&lt;&gt;"",Scoring!$L$9)+IF(Data!$E97&lt;&gt;"",Scoring!$L$10)+IF(Data!$F97&lt;&gt;"",Scoring!$L$11)+IF(Data!$G97&lt;&gt;"",Scoring!$L$12)+IF(Data!$H97&lt;&gt;"",Scoring!$L$13)+IF(Data!$I97&lt;&gt;"",Scoring!$L$14)+IF(Data!$J97&lt;&gt;"",Scoring!$L$15)+IF(Data!$K97&lt;&gt;"",Scoring!$L$16)+IF(Data!$L97&lt;&gt;"",Scoring!$L$17)+IF(Data!$M97&lt;&gt;"",Scoring!$L$18)+IF(Data!$N97&lt;&gt;"",Scoring!$L$19)+IF(Data!$O97&lt;&gt;"",Scoring!$L$20)+IF(Data!$P97&lt;&gt;"",Scoring!$L$21)+IF(Data!$Q97&lt;&gt;"",Scoring!$L$22)+IF(Data!$R97&lt;&gt;"",Scoring!$L$23)+IF(Data!$S97&lt;&gt;"",Scoring!$L$24)+IF(Data!AJ97&lt;&gt;"",Scoring!$L$25)+IF(Data!$U97&lt;&gt;"",Scoring!$L$26)+IF(Data!$V97&lt;&gt;"",Scoring!$L$27)+IF(Data!$W97&lt;&gt;"",Scoring!$L$28)+IF(Data!$X97&lt;&gt;"",Scoring!$L$29)+IF(Data!$Y97&lt;&gt;"",Scoring!$L$30)+IF(Data!$Z97&lt;&gt;"",Scoring!$L$31)+IF(Data!$AA97&lt;&gt;"",Scoring!$L$32),"")</f>
        <v/>
      </c>
      <c r="AS97" s="105" t="str">
        <f>IF(AR97&lt;&gt;"",LOOKUP(AR97,Likelihoods!$A$7:$A$107,Likelihoods!J$7:J$107),"")</f>
        <v/>
      </c>
      <c r="AT97" s="108" t="str">
        <f>IF(AND(COUNTBLANK($B97:$E97)=3,COUNTBLANK($F97:$H97)=2,COUNTBLANK($I97:$J97)=1,COUNTBLANK($K97:$L97)=1,COUNTBLANK($M97:$N97)=1,COUNTBLANK($O97:$P97)=1,COUNTBLANK($Q97:$R97)=1,COUNTBLANK($S97:$T97)=1,COUNTBLANK($U97:$V97)=1,COUNTBLANK($W97:$AA97)=4),IF(Data!$B97&lt;&gt;"",Scoring!$M$7)+IF(Data!$C97&lt;&gt;"",Scoring!$M$8)+IF(Data!$D97&lt;&gt;"",Scoring!$M$9)+IF(Data!$E97&lt;&gt;"",Scoring!$M$10)+IF(Data!$F97&lt;&gt;"",Scoring!$M$11)+IF(Data!$G97&lt;&gt;"",Scoring!$M$12)+IF(Data!$H97&lt;&gt;"",Scoring!$M$13)+IF(Data!$I97&lt;&gt;"",Scoring!$M$14)+IF(Data!$J97&lt;&gt;"",Scoring!$M$15)+IF(Data!$K97&lt;&gt;"",Scoring!$M$16)+IF(Data!$L97&lt;&gt;"",Scoring!$M$17)+IF(Data!$M97&lt;&gt;"",Scoring!$M$18)+IF(Data!$N97&lt;&gt;"",Scoring!$M$19)+IF(Data!$O97&lt;&gt;"",Scoring!$M$20)+IF(Data!$P97&lt;&gt;"",Scoring!$M$21)+IF(Data!$Q97&lt;&gt;"",Scoring!$M$22)+IF(Data!$R97&lt;&gt;"",Scoring!$M$23)+IF(Data!$S97&lt;&gt;"",Scoring!$M$24)+IF(Data!T97&lt;&gt;"",Scoring!$M$25)+IF(Data!$U97&lt;&gt;"",Scoring!$M$26)+IF(Data!$V97&lt;&gt;"",Scoring!$M$27)+IF(Data!$W97&lt;&gt;"",Scoring!$M$28)+IF(Data!$X97&lt;&gt;"",Scoring!$M$29)+IF(Data!$Y97&lt;&gt;"",Scoring!$M$30)+IF(Data!$Z97&lt;&gt;"",Scoring!$M$31)+IF(Data!$AA97&lt;&gt;"",Scoring!$M$32),"")</f>
        <v/>
      </c>
      <c r="AU97" s="105" t="str">
        <f>IF(AT97&lt;&gt;"",LOOKUP(AT97,Likelihoods!$A$7:$A$107,Likelihoods!K$7:K$107),"")</f>
        <v/>
      </c>
      <c r="AV97" s="108" t="str">
        <f>IF(AND(COUNTBLANK($B97:$E97)=3,COUNTBLANK($F97:$H97)=2,COUNTBLANK($I97:$J97)=1,COUNTBLANK($K97:$L97)=1,COUNTBLANK($M97:$N97)=1,COUNTBLANK($O97:$P97)=1,COUNTBLANK($Q97:$R97)=1,COUNTBLANK($S97:$T97)=1,COUNTBLANK($U97:$V97)=1,COUNTBLANK($W97:$AA97)=4),IF(Data!$B97&lt;&gt;"",Scoring!$N$7)+IF(Data!$C97&lt;&gt;"",Scoring!$N$8)+IF(Data!$D97&lt;&gt;"",Scoring!$N$9)+IF(Data!$E97&lt;&gt;"",Scoring!$N$10)+IF(Data!$F97&lt;&gt;"",Scoring!$N$11)+IF(Data!$G97&lt;&gt;"",Scoring!$N$12)+IF(Data!$H97&lt;&gt;"",Scoring!$N$13)+IF(Data!$I97&lt;&gt;"",Scoring!$N$14)+IF(Data!$J97&lt;&gt;"",Scoring!$N$15)+IF(Data!$K97&lt;&gt;"",Scoring!$N$16)+IF(Data!$L97&lt;&gt;"",Scoring!$N$17)+IF(Data!$M97&lt;&gt;"",Scoring!$N$18)+IF(Data!$N97&lt;&gt;"",Scoring!$N$19)+IF(Data!$O97&lt;&gt;"",Scoring!$N$20)+IF(Data!$P97&lt;&gt;"",Scoring!$N$21)+IF(Data!$Q97&lt;&gt;"",Scoring!$N$22)+IF(Data!$R97&lt;&gt;"",Scoring!$N$23)+IF(Data!$S97&lt;&gt;"",Scoring!$N$24)+IF(Data!T97&lt;&gt;"",Scoring!$N$25)+IF(Data!$U97&lt;&gt;"",Scoring!$N$26)+IF(Data!$V97&lt;&gt;"",Scoring!$N$27)+IF(Data!$W97&lt;&gt;"",Scoring!$N$28)+IF(Data!$X97&lt;&gt;"",Scoring!$N$29)+IF(Data!$Y97&lt;&gt;"",Scoring!$N$30)+IF(Data!$Z97&lt;&gt;"",Scoring!$N$31)+IF(Data!$AA97&lt;&gt;"",Scoring!$N$32),"")</f>
        <v/>
      </c>
      <c r="AW97" s="106" t="str">
        <f>IF(AV97&lt;&gt;"",LOOKUP(AV97,Likelihoods!$A$7:$A$107,Likelihoods!L$7:L$107),"")</f>
        <v/>
      </c>
      <c r="AX97" s="104" t="str">
        <f>IF(AND(COUNTBLANK($B97:$E97)=3,COUNTBLANK($F97:$H97)=2,COUNTBLANK($I97:$J97)=1,COUNTBLANK($K97:$L97)=1,COUNTBLANK($M97:$N97)=1,COUNTBLANK($O97:$P97)=1,COUNTBLANK($Q97:$R97)=1,COUNTBLANK($S97:$T97)=1,COUNTBLANK($U97:$V97)=1,COUNTBLANK($W97:$AA97)=4),IF(Data!$B97&lt;&gt;"",Scoring!$O$7)+IF(Data!$C97&lt;&gt;"",Scoring!$O$8)+IF(Data!$D97&lt;&gt;"",Scoring!$O$9)+IF(Data!$E97&lt;&gt;"",Scoring!$O$10)+IF(Data!$F97&lt;&gt;"",Scoring!$O$11)+IF(Data!$G97&lt;&gt;"",Scoring!$O$12)+IF(Data!$H97&lt;&gt;"",Scoring!$O$13)+IF(Data!$I97&lt;&gt;"",Scoring!$O$14)+IF(Data!$J97&lt;&gt;"",Scoring!$O$15)+IF(Data!$K97&lt;&gt;"",Scoring!$O$16)+IF(Data!$L97&lt;&gt;"",Scoring!$O$17)+IF(Data!$M97&lt;&gt;"",Scoring!$O$18)+IF(Data!$N97&lt;&gt;"",Scoring!$O$19)+IF(Data!$O97&lt;&gt;"",Scoring!$O$20)+IF(Data!$P97&lt;&gt;"",Scoring!$O$21)+IF(Data!$Q97&lt;&gt;"",Scoring!$O$22)+IF(Data!$R97&lt;&gt;"",Scoring!$O$23)+IF(Data!$S97&lt;&gt;"",Scoring!$O$24)+IF(Data!T97&lt;&gt;"",Scoring!$O$25)+IF(Data!$U97&lt;&gt;"",Scoring!$O$26)+IF(Data!$V97&lt;&gt;"",Scoring!$O$27)+IF(Data!$W97&lt;&gt;"",Scoring!$O$28)+IF(Data!$X97&lt;&gt;"",Scoring!$O$29)+IF(Data!$Y97&lt;&gt;"",Scoring!$O$30)+IF(Data!$Z97&lt;&gt;"",Scoring!$O$31)+IF(Data!$AA97&lt;&gt;"",Scoring!$O$32),"")</f>
        <v/>
      </c>
      <c r="AY97" s="107" t="str">
        <f>IF(AX97&lt;&gt;"",LOOKUP(AX97,Likelihoods!$A$7:$A$107,Likelihoods!M$7:M$107),"")</f>
        <v/>
      </c>
      <c r="AZ97" s="108" t="str">
        <f>IF(AND(COUNTBLANK($B97:$E97)=3,COUNTBLANK($F97:$H97)=2,COUNTBLANK($I97:$J97)=1,COUNTBLANK($K97:$L97)=1,COUNTBLANK($M97:$N97)=1,COUNTBLANK($O97:$P97)=1,COUNTBLANK($Q97:$R97)=1,COUNTBLANK($S97:$T97)=1,COUNTBLANK($U97:$V97)=1,COUNTBLANK($W97:$AA97)=4),IF(Data!$B97&lt;&gt;"",Scoring!$P$7)+IF(Data!$C97&lt;&gt;"",Scoring!$P$8)+IF(Data!$D97&lt;&gt;"",Scoring!$P$9)+IF(Data!$E97&lt;&gt;"",Scoring!$P$10)+IF(Data!$F97&lt;&gt;"",Scoring!$P$11)+IF(Data!$G97&lt;&gt;"",Scoring!$P$12)+IF(Data!$H97&lt;&gt;"",Scoring!$P$13)+IF(Data!$I97&lt;&gt;"",Scoring!$P$14)+IF(Data!$J97&lt;&gt;"",Scoring!$P$15)+IF(Data!$K97&lt;&gt;"",Scoring!$P$16)+IF(Data!$L97&lt;&gt;"",Scoring!$P$17)+IF(Data!$M97&lt;&gt;"",Scoring!$P$18)+IF(Data!$N97&lt;&gt;"",Scoring!$P$19)+IF(Data!$O97&lt;&gt;"",Scoring!$P$20)+IF(Data!$P97&lt;&gt;"",Scoring!$P$21)+IF(Data!$Q97&lt;&gt;"",Scoring!$P$22)+IF(Data!$R97&lt;&gt;"",Scoring!$P$23)+IF(Data!$S97&lt;&gt;"",Scoring!$P$24)+IF(Data!T97&lt;&gt;"",Scoring!$P$25)+IF(Data!$U97&lt;&gt;"",Scoring!$P$26)+IF(Data!$V97&lt;&gt;"",Scoring!$P$27)+IF(Data!$W97&lt;&gt;"",Scoring!$P$28)+IF(Data!$X97&lt;&gt;"",Scoring!$P$29)+IF(Data!$Y97&lt;&gt;"",Scoring!$P$30)+IF(Data!$Z97&lt;&gt;"",Scoring!$P$31)+IF(Data!$AA97&lt;&gt;"",Scoring!$P$32),"")</f>
        <v/>
      </c>
      <c r="BA97" s="105" t="str">
        <f>IF(AZ97&lt;&gt;"",LOOKUP(AZ97,Likelihoods!$A$7:$A$107,Likelihoods!N$7:N$107),"")</f>
        <v/>
      </c>
      <c r="BB97" s="102" t="str">
        <f>IF(AND(COUNTBLANK($B97:$E97)=3,COUNTBLANK($F97:$H97)=2,COUNTBLANK($I97:$J97)=1,COUNTBLANK($K97:$L97)=1,COUNTBLANK($M97:$N97)=1,COUNTBLANK($O97:$P97)=1,COUNTBLANK($Q97:$R97)=1,COUNTBLANK($S97:$T97)=1,COUNTBLANK($U97:$V97)=1,COUNTBLANK($W97:$AA97)=4),IF(Data!$B97&lt;&gt;"",Scoring!$Q$7)+IF(Data!$C97&lt;&gt;"",Scoring!$Q$8)+IF(Data!$D97&lt;&gt;"",Scoring!$Q$9)+IF(Data!$E97&lt;&gt;"",Scoring!$Q$10)+IF(Data!$F97&lt;&gt;"",Scoring!$Q$11)+IF(Data!$G97&lt;&gt;"",Scoring!$Q$12)+IF(Data!$H97&lt;&gt;"",Scoring!$Q$13)+IF(Data!$I97&lt;&gt;"",Scoring!$Q$14)+IF(Data!$J97&lt;&gt;"",Scoring!$Q$15)+IF(Data!$K97&lt;&gt;"",Scoring!$Q$16)+IF(Data!$L97&lt;&gt;"",Scoring!$Q$17)+IF(Data!$M97&lt;&gt;"",Scoring!$Q$18)+IF(Data!$N97&lt;&gt;"",Scoring!$Q$19)+IF(Data!$O97&lt;&gt;"",Scoring!$Q$20)+IF(Data!$P97&lt;&gt;"",Scoring!$Q$21)+IF(Data!$Q97&lt;&gt;"",Scoring!$Q$22)+IF(Data!$R97&lt;&gt;"",Scoring!$Q$23)+IF(Data!$S97&lt;&gt;"",Scoring!$Q$24)+IF(Data!T97&lt;&gt;"",Scoring!$Q$25)+IF(Data!$U97&lt;&gt;"",Scoring!$Q$26)+IF(Data!$V97&lt;&gt;"",Scoring!$Q$27)+IF(Data!$W97&lt;&gt;"",Scoring!$Q$28)+IF(Data!$X97&lt;&gt;"",Scoring!$Q$29)+IF(Data!$Y97&lt;&gt;"",Scoring!$Q$30)+IF(Data!$Z97&lt;&gt;"",Scoring!$Q$31)+IF(Data!$AA97&lt;&gt;"",Scoring!$Q$32),"")</f>
        <v/>
      </c>
      <c r="BC97" s="107" t="str">
        <f>IF(BB97&lt;&gt;"",LOOKUP(BB97,Likelihoods!$A$7:$A$107,Likelihoods!O$7:O$107),"")</f>
        <v/>
      </c>
      <c r="BD97" s="104" t="str">
        <f>IF(AND(COUNTBLANK($B97:$E97)=3,COUNTBLANK($F97:$H97)=2,COUNTBLANK($I97:$J97)=1,COUNTBLANK($K97:$L97)=1,COUNTBLANK($M97:$N97)=1,COUNTBLANK($O97:$P97)=1,COUNTBLANK($Q97:$R97)=1,COUNTBLANK($S97:$T97)=1,COUNTBLANK($U97:$V97)=1,COUNTBLANK($W97:$AA97)=4),IF(Data!$B97&lt;&gt;"",Scoring!$R$7)+IF(Data!$C97&lt;&gt;"",Scoring!$R$8)+IF(Data!$D97&lt;&gt;"",Scoring!$R$9)+IF(Data!$E97&lt;&gt;"",Scoring!$R$10)+IF(Data!$F97&lt;&gt;"",Scoring!$R$11)+IF(Data!$G97&lt;&gt;"",Scoring!$R$12)+IF(Data!$H97&lt;&gt;"",Scoring!$R$13)+IF(Data!$I97&lt;&gt;"",Scoring!$R$14)+IF(Data!$J97&lt;&gt;"",Scoring!$R$15)+IF(Data!$K97&lt;&gt;"",Scoring!$R$16)+IF(Data!$L97&lt;&gt;"",Scoring!$R$17)+IF(Data!$M97&lt;&gt;"",Scoring!$R$18)+IF(Data!$N97&lt;&gt;"",Scoring!$R$19)+IF(Data!$O97&lt;&gt;"",Scoring!$R$20)+IF(Data!$P97&lt;&gt;"",Scoring!$R$21)+IF(Data!$Q97&lt;&gt;"",Scoring!$R$22)+IF(Data!$R97&lt;&gt;"",Scoring!$R$23)+IF(Data!$S97&lt;&gt;"",Scoring!$R$24)+IF(Data!T97&lt;&gt;"",Scoring!$R$25)+IF(Data!$U97&lt;&gt;"",Scoring!$R$26)+IF(Data!$V97&lt;&gt;"",Scoring!$R$27)+IF(Data!$W97&lt;&gt;"",Scoring!$R$28)+IF(Data!$X97&lt;&gt;"",Scoring!$R$29)+IF(Data!$Y97&lt;&gt;"",Scoring!$R$30)+IF(Data!$Z97&lt;&gt;"",Scoring!$R$31)+IF(Data!$AA97&lt;&gt;"",Scoring!$R$32),"")</f>
        <v/>
      </c>
      <c r="BE97" s="105" t="str">
        <f>IF(BD97&lt;&gt;"",LOOKUP(BD97,Likelihoods!$A$7:$A$107,Likelihoods!P$7:P$107),"")</f>
        <v/>
      </c>
      <c r="BF97" s="102" t="str">
        <f>IF(AND(COUNTBLANK($B97:$E97)=3,COUNTBLANK($F97:$H97)=2,COUNTBLANK($I97:$J97)=1,COUNTBLANK($K97:$L97)=1,COUNTBLANK($M97:$N97)=1,COUNTBLANK($O97:$P97)=1,COUNTBLANK($Q97:$R97)=1,COUNTBLANK($S97:$T97)=1,COUNTBLANK($U97:$V97)=1,COUNTBLANK($W97:$AA97)=4),IF(Data!$B97&lt;&gt;"",Scoring!$S$7)+IF(Data!$C97&lt;&gt;"",Scoring!$S$8)+IF(Data!$D97&lt;&gt;"",Scoring!$S$9)+IF(Data!$E97&lt;&gt;"",Scoring!$S$10)+IF(Data!$F97&lt;&gt;"",Scoring!$S$11)+IF(Data!$G97&lt;&gt;"",Scoring!$S$12)+IF(Data!$H97&lt;&gt;"",Scoring!$S$13)+IF(Data!$I97&lt;&gt;"",Scoring!$S$14)+IF(Data!$J97&lt;&gt;"",Scoring!$S$15)+IF(Data!$K97&lt;&gt;"",Scoring!$S$16)+IF(Data!$L97&lt;&gt;"",Scoring!$S$17)+IF(Data!$M97&lt;&gt;"",Scoring!$S$18)+IF(Data!$N97&lt;&gt;"",Scoring!$S$19)+IF(Data!$O97&lt;&gt;"",Scoring!$S$20)+IF(Data!$P97&lt;&gt;"",Scoring!$S$21)+IF(Data!$Q97&lt;&gt;"",Scoring!$S$22)+IF(Data!$R97&lt;&gt;"",Scoring!$S$23)+IF(Data!$S97&lt;&gt;"",Scoring!$S$24)+IF(Data!T97&lt;&gt;"",Scoring!$S$25)+IF(Data!$U97&lt;&gt;"",Scoring!$S$26)+IF(Data!$V97&lt;&gt;"",Scoring!$S$27)+IF(Data!$W97&lt;&gt;"",Scoring!$S$28)+IF(Data!$X97&lt;&gt;"",Scoring!$S$29)+IF(Data!$Y97&lt;&gt;"",Scoring!$S$30)+IF(Data!$Z97&lt;&gt;"",Scoring!$S$31)+IF(Data!$AA97&lt;&gt;"",Scoring!$S$32),"")</f>
        <v/>
      </c>
      <c r="BG97" s="107" t="str">
        <f>IF(BF97&lt;&gt;"",LOOKUP(BF97,Likelihoods!$A$7:$A$107,Likelihoods!Q$7:Q$107),"")</f>
        <v/>
      </c>
      <c r="BH97" s="108" t="str">
        <f>IF(AND(COUNTBLANK($B97:$E97)=3,COUNTBLANK($F97:$H97)=2,COUNTBLANK($I97:$J97)=1,COUNTBLANK($K97:$L97)=1,COUNTBLANK($M97:$N97)=1,COUNTBLANK($O97:$P97)=1,COUNTBLANK($Q97:$R97)=1,COUNTBLANK($S97:$T97)=1,COUNTBLANK($U97:$V97)=1,COUNTBLANK($W97:$AA97)=4),IF(Data!$B97&lt;&gt;"",Scoring!$T$7)+IF(Data!$C97&lt;&gt;"",Scoring!$T$8)+IF(Data!$D97&lt;&gt;"",Scoring!$T$9)+IF(Data!$E97&lt;&gt;"",Scoring!$T$10)+IF(Data!$F97&lt;&gt;"",Scoring!$T$11)+IF(Data!$G97&lt;&gt;"",Scoring!$T$12)+IF(Data!$H97&lt;&gt;"",Scoring!$T$13)+IF(Data!$I97&lt;&gt;"",Scoring!$T$14)+IF(Data!$J97&lt;&gt;"",Scoring!$T$15)+IF(Data!$K97&lt;&gt;"",Scoring!$T$16)+IF(Data!$L97&lt;&gt;"",Scoring!$T$17)+IF(Data!$M97&lt;&gt;"",Scoring!$T$18)+IF(Data!$N97&lt;&gt;"",Scoring!$T$19)+IF(Data!$O97&lt;&gt;"",Scoring!$T$20)+IF(Data!$P97&lt;&gt;"",Scoring!$T$21)+IF(Data!$Q97&lt;&gt;"",Scoring!$T$22)+IF(Data!$R97&lt;&gt;"",Scoring!$T$23)+IF(Data!$S97&lt;&gt;"",Scoring!$T$24)+IF(Data!T97&lt;&gt;"",Scoring!$T$25)+IF(Data!$U97&lt;&gt;"",Scoring!$T$26)+IF(Data!$V97&lt;&gt;"",Scoring!$T$27)+IF(Data!$W97&lt;&gt;"",Scoring!$T$28)+IF(Data!$X97&lt;&gt;"",Scoring!$T$29)+IF(Data!$Y97&lt;&gt;"",Scoring!$T$30)+IF(Data!$Z97&lt;&gt;"",Scoring!$T$31)+IF(Data!$AA97&lt;&gt;"",Scoring!$T$32),"")</f>
        <v/>
      </c>
      <c r="BI97" s="105" t="str">
        <f>IF(BH97&lt;&gt;"",LOOKUP(BH97,Likelihoods!$A$7:$A$107,Likelihoods!R$7:R$107),"")</f>
        <v/>
      </c>
      <c r="BJ97" s="108" t="str">
        <f>IF(AND(COUNTBLANK($B97:$E97)=3,COUNTBLANK($F97:$H97)=2,COUNTBLANK($I97:$J97)=1,COUNTBLANK($K97:$L97)=1,COUNTBLANK($M97:$N97)=1,COUNTBLANK($O97:$P97)=1,COUNTBLANK($Q97:$R97)=1,COUNTBLANK($S97:$T97)=1,COUNTBLANK($U97:$V97)=1,COUNTBLANK($W97:$AA97)=4),IF(Data!$B97&lt;&gt;"",Scoring!$U$7)+IF(Data!$C97&lt;&gt;"",Scoring!$U$8)+IF(Data!$D97&lt;&gt;"",Scoring!$U$9)+IF(Data!$E97&lt;&gt;"",Scoring!$U$10)+IF(Data!$F97&lt;&gt;"",Scoring!$U$11)+IF(Data!$G97&lt;&gt;"",Scoring!$U$12)+IF(Data!$H97&lt;&gt;"",Scoring!$U$13)+IF(Data!$I97&lt;&gt;"",Scoring!$U$14)+IF(Data!$J97&lt;&gt;"",Scoring!$U$15)+IF(Data!$K97&lt;&gt;"",Scoring!$U$16)+IF(Data!$L97&lt;&gt;"",Scoring!$U$17)+IF(Data!$M97&lt;&gt;"",Scoring!$U$18)+IF(Data!$N97&lt;&gt;"",Scoring!$U$19)+IF(Data!$O97&lt;&gt;"",Scoring!$U$20)+IF(Data!$P97&lt;&gt;"",Scoring!$U$21)+IF(Data!$Q97&lt;&gt;"",Scoring!$U$22)+IF(Data!$R97&lt;&gt;"",Scoring!$U$23)+IF(Data!$S97&lt;&gt;"",Scoring!$U$24)+IF(Data!T97&lt;&gt;"",Scoring!$U$25)+IF(Data!$U97&lt;&gt;"",Scoring!$U$26)+IF(Data!$V97&lt;&gt;"",Scoring!$U$27)+IF(Data!$W97&lt;&gt;"",Scoring!$U$28)+IF(Data!$X97&lt;&gt;"",Scoring!$U$29)+IF(Data!$Y97&lt;&gt;"",Scoring!$U$30)+IF(Data!$Z97&lt;&gt;"",Scoring!$U$31)+IF(Data!$AA97&lt;&gt;"",Scoring!$U$32),"")</f>
        <v/>
      </c>
      <c r="BK97" s="106" t="str">
        <f>IF(BJ97&lt;&gt;"",LOOKUP(BJ97,Likelihoods!$A$7:$A$107,Likelihoods!S$7:S$107),"")</f>
        <v/>
      </c>
      <c r="BL97" s="8"/>
      <c r="BM97" s="8"/>
      <c r="BN97" s="8"/>
      <c r="BO97" s="8"/>
      <c r="BP97" s="8"/>
      <c r="BQ97" s="8"/>
      <c r="BR97" s="8"/>
      <c r="BS97" s="8"/>
      <c r="BT97" s="8"/>
      <c r="BU97" s="8"/>
      <c r="BV97" s="8"/>
      <c r="BW97" s="8"/>
      <c r="BX97" s="8"/>
      <c r="BY97" s="8"/>
    </row>
    <row r="98" spans="1:77" ht="14.25" x14ac:dyDescent="0.2">
      <c r="A98" s="68"/>
      <c r="B98" s="101"/>
      <c r="C98" s="102"/>
      <c r="D98" s="102"/>
      <c r="E98" s="102"/>
      <c r="F98" s="101"/>
      <c r="G98" s="102"/>
      <c r="H98" s="103"/>
      <c r="I98" s="102"/>
      <c r="J98" s="102"/>
      <c r="K98" s="101"/>
      <c r="L98" s="103"/>
      <c r="M98" s="102"/>
      <c r="N98" s="103"/>
      <c r="O98" s="101"/>
      <c r="P98" s="103"/>
      <c r="Q98" s="102"/>
      <c r="R98" s="102"/>
      <c r="S98" s="101"/>
      <c r="T98" s="103"/>
      <c r="U98" s="101"/>
      <c r="V98" s="103"/>
      <c r="W98" s="102"/>
      <c r="X98" s="102"/>
      <c r="Y98" s="102"/>
      <c r="Z98" s="102"/>
      <c r="AA98" s="102"/>
      <c r="AB98" s="104" t="str">
        <f>IF(AND(COUNTBLANK($B98:$E98)=3,COUNTBLANK($F98:$H98)=2,COUNTBLANK($I98:$J98)=1,COUNTBLANK($K98:$L98)=1,COUNTBLANK($M98:$N98)=1,COUNTBLANK($O98:$P98)=1,COUNTBLANK($Q98:$R98)=1,COUNTBLANK($S98:$T98)=1,COUNTBLANK($U98:$V98)=1,COUNTBLANK($W98:$AA98)=4),IF(Data!$B98&lt;&gt;"",Scoring!$D$7)+IF(Data!$C98&lt;&gt;"",Scoring!$D$8)+IF(Data!$D98&lt;&gt;"",Scoring!$D$9)+IF(Data!$E98&lt;&gt;"",Scoring!$D$10)+IF(Data!$F98&lt;&gt;"",Scoring!$D$11)+IF(Data!$G98&lt;&gt;"",Scoring!$D$12)+IF(Data!$H98&lt;&gt;"",Scoring!$D$13)+IF(Data!$I98&lt;&gt;"",Scoring!$D$14)+IF(Data!$J98&lt;&gt;"",Scoring!$D$15)+IF(Data!$K98&lt;&gt;"",Scoring!$D$16)+IF(Data!$L98&lt;&gt;"",Scoring!$D$17)+IF(Data!$M98&lt;&gt;"",Scoring!$D$18)+IF(Data!$N98&lt;&gt;"",Scoring!$D$19)+IF(Data!$O98&lt;&gt;"",Scoring!$D$20)+IF(Data!$P98&lt;&gt;"",Scoring!$D$21)+IF(Data!$Q98&lt;&gt;"",Scoring!$D$22)+IF(Data!$R98&lt;&gt;"",Scoring!$D$23)+IF(Data!$S98&lt;&gt;"",Scoring!$D$24)+IF(Data!T98&lt;&gt;"",Scoring!$D$25)+IF(Data!$U98&lt;&gt;"",Scoring!$D$26)+IF(Data!$V98&lt;&gt;"",Scoring!$D$27)+IF(Data!$W98&lt;&gt;"",Scoring!$D$28)+IF(Data!$X98&lt;&gt;"",Scoring!$D$29)+IF(Data!$Y98&lt;&gt;"",Scoring!$D$30)+IF(Data!$Z98&lt;&gt;"",Scoring!$D$31)+IF(Data!$AA98&lt;&gt;"",Scoring!$D$32),"")</f>
        <v/>
      </c>
      <c r="AC98" s="105" t="str">
        <f>IF(AB98&lt;&gt;"",LOOKUP(AB98,Likelihoods!$A$7:$A$107,Likelihoods!B$7:B$107),"")</f>
        <v/>
      </c>
      <c r="AD98" s="264" t="str">
        <f>IF(AND(COUNTBLANK($B98:$E98)=3,COUNTBLANK($F98:$H98)=2,COUNTBLANK($I98:$J98)=1,COUNTBLANK($K98:$L98)=1,COUNTBLANK($M98:$N98)=1,COUNTBLANK($O98:$P98)=1,COUNTBLANK($Q98:$R98)=1,COUNTBLANK($S98:$T98)=1,COUNTBLANK($U98:$V98)=1,COUNTBLANK($W98:$AA98)=4),IF(Data!$B98&lt;&gt;"",Scoring!$E$7)+IF(Data!$C98&lt;&gt;"",Scoring!$E$8)+IF(Data!$D98&lt;&gt;"",Scoring!$E$9)+IF(Data!$E98&lt;&gt;"",Scoring!$E$10)+IF(Data!$F98&lt;&gt;"",Scoring!$E$11)+IF(Data!$G98&lt;&gt;"",Scoring!$E$12)+IF(Data!$H98&lt;&gt;"",Scoring!$E$13)+IF(Data!$I98&lt;&gt;"",Scoring!$E$14)+IF(Data!$J98&lt;&gt;"",Scoring!$E$15)+IF(Data!$K98&lt;&gt;"",Scoring!$E$16)+IF(Data!$L98&lt;&gt;"",Scoring!$E$17)+IF(Data!$M98&lt;&gt;"",Scoring!$E$18)+IF(Data!$N98&lt;&gt;"",Scoring!$E$19)+IF(Data!$O98&lt;&gt;"",Scoring!$E$20)+IF(Data!$P98&lt;&gt;"",Scoring!$E$21)+IF(Data!$Q98&lt;&gt;"",Scoring!$E$22)+IF(Data!$R98&lt;&gt;"",Scoring!$E$23)+IF(Data!$S98&lt;&gt;"",Scoring!$E$24)+IF(Data!V98&lt;&gt;"",Scoring!$E$25)+IF(Data!$U98&lt;&gt;"",Scoring!$E$26)+IF(Data!$V98&lt;&gt;"",Scoring!$E$27)+IF(Data!$W98&lt;&gt;"",Scoring!$E$28)+IF(Data!$X98&lt;&gt;"",Scoring!$E$29)+IF(Data!$Y98&lt;&gt;"",Scoring!$E$30)+IF(Data!$Z98&lt;&gt;"",Scoring!$E$31)+IF(Data!$AA98&lt;&gt;"",Scoring!$E$32),"")</f>
        <v/>
      </c>
      <c r="AE98" s="107" t="str">
        <f>IF(AD98&lt;&gt;"",LOOKUP(AD98,Likelihoods!$A$7:$A$107,Likelihoods!C$7:C$107),"")</f>
        <v/>
      </c>
      <c r="AF98" s="108" t="str">
        <f>IF(AND(COUNTBLANK($B98:$E98)=3,COUNTBLANK($F98:$H98)=2,COUNTBLANK($I98:$J98)=1,COUNTBLANK($K98:$L98)=1,COUNTBLANK($M98:$N98)=1,COUNTBLANK($O98:$P98)=1,COUNTBLANK($Q98:$R98)=1,COUNTBLANK($S98:$T98)=1,COUNTBLANK($U98:$V98)=1,COUNTBLANK($W98:$AA98)=4),IF(Data!$B98&lt;&gt;"",Scoring!$F$7)+IF(Data!$C98&lt;&gt;"",Scoring!$F$8)+IF(Data!$D98&lt;&gt;"",Scoring!$F$9)+IF(Data!$E98&lt;&gt;"",Scoring!$F$10)+IF(Data!$F98&lt;&gt;"",Scoring!$F$11)+IF(Data!$G98&lt;&gt;"",Scoring!$F$12)+IF(Data!$H98&lt;&gt;"",Scoring!$F$13)+IF(Data!$I98&lt;&gt;"",Scoring!$F$14)+IF(Data!$J98&lt;&gt;"",Scoring!$F$15)+IF(Data!$K98&lt;&gt;"",Scoring!$F$16)+IF(Data!$L98&lt;&gt;"",Scoring!$F$17)+IF(Data!$M98&lt;&gt;"",Scoring!$F$18)+IF(Data!$N98&lt;&gt;"",Scoring!$F$19)+IF(Data!$O98&lt;&gt;"",Scoring!$F$20)+IF(Data!$P98&lt;&gt;"",Scoring!$F$21)+IF(Data!$Q98&lt;&gt;"",Scoring!$F$22)+IF(Data!$R98&lt;&gt;"",Scoring!$F$23)+IF(Data!$S98&lt;&gt;"",Scoring!$F$24)+IF(Data!T98&lt;&gt;"",Scoring!$F$25)+IF(Data!$U98&lt;&gt;"",Scoring!$F$26)+IF(Data!$V98&lt;&gt;"",Scoring!$F$27)+IF(Data!$W98&lt;&gt;"",Scoring!$F$28)+IF(Data!$X98&lt;&gt;"",Scoring!$F$29)+IF(Data!$Y98&lt;&gt;"",Scoring!$F$30)+IF(Data!$Z98&lt;&gt;"",Scoring!$F$31)+IF(Data!$AA98&lt;&gt;"",Scoring!$F$32),"")</f>
        <v/>
      </c>
      <c r="AG98" s="105" t="str">
        <f>IF(AF98&lt;&gt;"",LOOKUP(AF98,Likelihoods!$A$7:$A$107,Likelihoods!D$7:D$107),"")</f>
        <v/>
      </c>
      <c r="AH98" s="108" t="str">
        <f>IF(AND(COUNTBLANK($B98:$E98)=3,COUNTBLANK($F98:$H98)=2,COUNTBLANK($I98:$J98)=1,COUNTBLANK($K98:$L98)=1,COUNTBLANK($M98:$N98)=1,COUNTBLANK($O98:$P98)=1,COUNTBLANK($Q98:$R98)=1,COUNTBLANK($S98:$T98)=1,COUNTBLANK($U98:$V98)=1,COUNTBLANK($W98:$AA98)=4),IF(Data!$B98&lt;&gt;"",Scoring!$G$7)+IF(Data!$C98&lt;&gt;"",Scoring!$G$8)+IF(Data!$D98&lt;&gt;"",Scoring!$G$9)+IF(Data!$E98&lt;&gt;"",Scoring!$G$10)+IF(Data!$F98&lt;&gt;"",Scoring!$G$11)+IF(Data!$G98&lt;&gt;"",Scoring!$G$12)+IF(Data!$H98&lt;&gt;"",Scoring!$G$13)+IF(Data!$I98&lt;&gt;"",Scoring!$G$14)+IF(Data!$J98&lt;&gt;"",Scoring!$G$15)+IF(Data!$K98&lt;&gt;"",Scoring!$G$16)+IF(Data!$L98&lt;&gt;"",Scoring!$G$17)+IF(Data!$M98&lt;&gt;"",Scoring!$G$18)+IF(Data!$N98&lt;&gt;"",Scoring!$G$19)+IF(Data!$O98&lt;&gt;"",Scoring!$G$20)+IF(Data!$P98&lt;&gt;"",Scoring!$G$21)+IF(Data!$Q98&lt;&gt;"",Scoring!$G$22)+IF(Data!$R98&lt;&gt;"",Scoring!$G$23)+IF(Data!$S98&lt;&gt;"",Scoring!$G$24)+IF(Data!T98&lt;&gt;"",Scoring!$G$25)+IF(Data!$U98&lt;&gt;"",Scoring!$G$26)+IF(Data!$V98&lt;&gt;"",Scoring!$G$27)+IF(Data!$W98&lt;&gt;"",Scoring!$G$28)+IF(Data!$X98&lt;&gt;"",Scoring!$G$29)+IF(Data!$Y98&lt;&gt;"",Scoring!$G$30)+IF(Data!$Z98&lt;&gt;"",Scoring!$G$31)+IF(Data!$AA98&lt;&gt;"",Scoring!$G$32),"")</f>
        <v/>
      </c>
      <c r="AI98" s="106" t="str">
        <f>IF(AH98&lt;&gt;"",LOOKUP(AH98,Likelihoods!$A$7:$A$107,Likelihoods!E$7:E$107),"")</f>
        <v/>
      </c>
      <c r="AJ98" s="104" t="str">
        <f>IF(AND(COUNTBLANK($B98:$E98)=3,COUNTBLANK($F98:$H98)=2,COUNTBLANK($I98:$J98)=1,COUNTBLANK($K98:$L98)=1,COUNTBLANK($M98:$N98)=1,COUNTBLANK($O98:$P98)=1,COUNTBLANK($Q98:$R98)=1,COUNTBLANK($S98:$T98)=1,COUNTBLANK($U98:$V98)=1,COUNTBLANK($W98:$AA98)=4),IF(Data!$B98&lt;&gt;"",Scoring!$H$7)+IF(Data!$C98&lt;&gt;"",Scoring!$H$8)+IF(Data!$D98&lt;&gt;"",Scoring!$H$9)+IF(Data!$E98&lt;&gt;"",Scoring!$H$10)+IF(Data!$F98&lt;&gt;"",Scoring!$H$11)+IF(Data!$G98&lt;&gt;"",Scoring!$H$12)+IF(Data!$H98&lt;&gt;"",Scoring!$H$13)+IF(Data!$I98&lt;&gt;"",Scoring!$H$14)+IF(Data!$J98&lt;&gt;"",Scoring!$H$15)+IF(Data!$K98&lt;&gt;"",Scoring!$H$16)+IF(Data!$L98&lt;&gt;"",Scoring!$H$17)+IF(Data!$M98&lt;&gt;"",Scoring!$H$18)+IF(Data!$N98&lt;&gt;"",Scoring!$H$19)+IF(Data!$O98&lt;&gt;"",Scoring!$H$20)+IF(Data!$P98&lt;&gt;"",Scoring!$H$21)+IF(Data!$Q98&lt;&gt;"",Scoring!$H$22)+IF(Data!$R98&lt;&gt;"",Scoring!$H$23)+IF(Data!$S98&lt;&gt;"",Scoring!$H$24)+IF(Data!T98&lt;&gt;"",Scoring!$H$25)+IF(Data!$U98&lt;&gt;"",Scoring!$H$26)+IF(Data!$V98&lt;&gt;"",Scoring!$H$27)+IF(Data!$W98&lt;&gt;"",Scoring!$H$28)+IF(Data!$X98&lt;&gt;"",Scoring!$H$29)+IF(Data!$Y98&lt;&gt;"",Scoring!$H$30)+IF(Data!$Z98&lt;&gt;"",Scoring!$H$31)+IF(Data!$AA98&lt;&gt;"",Scoring!$H$32),"")</f>
        <v/>
      </c>
      <c r="AK98" s="105" t="str">
        <f>IF(AJ98&lt;&gt;"",LOOKUP(AJ98,Likelihoods!$A$7:$A$107,Likelihoods!F$7:F$107),"")</f>
        <v/>
      </c>
      <c r="AL98" s="102" t="str">
        <f>IF(AND(COUNTBLANK($B98:$E98)=3,COUNTBLANK($F98:$H98)=2,COUNTBLANK($I98:$J98)=1,COUNTBLANK($K98:$L98)=1,COUNTBLANK($M98:$N98)=1,COUNTBLANK($O98:$P98)=1,COUNTBLANK($Q98:$R98)=1,COUNTBLANK($S98:$T98)=1,COUNTBLANK($U98:$V98)=1,COUNTBLANK($W98:$AA98)=4),IF(Data!$B98&lt;&gt;"",Scoring!$I$7)+IF(Data!$C98&lt;&gt;"",Scoring!$I$8)+IF(Data!$D98&lt;&gt;"",Scoring!$I$9)+IF(Data!$E98&lt;&gt;"",Scoring!$I$10)+IF(Data!$F98&lt;&gt;"",Scoring!$I$11)+IF(Data!$G98&lt;&gt;"",Scoring!$I$12)+IF(Data!$H98&lt;&gt;"",Scoring!$I$13)+IF(Data!$I98&lt;&gt;"",Scoring!$I$14)+IF(Data!$J98&lt;&gt;"",Scoring!$I$15)+IF(Data!$K98&lt;&gt;"",Scoring!$I$16)+IF(Data!$L98&lt;&gt;"",Scoring!$I$17)+IF(Data!$M98&lt;&gt;"",Scoring!$I$18)+IF(Data!$N98&lt;&gt;"",Scoring!$I$19)+IF(Data!$O98&lt;&gt;"",Scoring!$I$20)+IF(Data!$P98&lt;&gt;"",Scoring!$I$21)+IF(Data!$Q98&lt;&gt;"",Scoring!$I$22)+IF(Data!$R98&lt;&gt;"",Scoring!$I$23)+IF(Data!$S98&lt;&gt;"",Scoring!$I$24)+IF(Data!T98&lt;&gt;"",Scoring!$I$25)+IF(Data!$U98&lt;&gt;"",Scoring!$I$26)+IF(Data!$V98&lt;&gt;"",Scoring!$I$27)+IF(Data!$W98&lt;&gt;"",Scoring!$I$28)+IF(Data!$X98&lt;&gt;"",Scoring!$I$29)+IF(Data!$Y98&lt;&gt;"",Scoring!$I$30)+IF(Data!$Z98&lt;&gt;"",Scoring!$I$31)+IF(Data!$AA98&lt;&gt;"",Scoring!$I$32),"")</f>
        <v/>
      </c>
      <c r="AM98" s="107" t="str">
        <f>IF(AL98&lt;&gt;"",LOOKUP(AL98,Likelihoods!$A$7:$A$107,Likelihoods!G$7:G$107),"")</f>
        <v/>
      </c>
      <c r="AN98" s="281" t="str">
        <f>IF(AND(COUNTBLANK($B98:$E98)=3,COUNTBLANK($F98:$H98)=2,COUNTBLANK($I98:$J98)=1,COUNTBLANK($K98:$L98)=1,COUNTBLANK($M98:$N98)=1,COUNTBLANK($O98:$P98)=1,COUNTBLANK($Q98:$R98)=1,COUNTBLANK($S98:$T98)=1,COUNTBLANK($U98:$V98)=1,COUNTBLANK($W98:$AA98)=4),IF(Data!$B98&lt;&gt;"",Scoring!$J$7)+IF(Data!$C98&lt;&gt;"",Scoring!$J$8)+IF(Data!$D98&lt;&gt;"",Scoring!$J$9)+IF(Data!$E98&lt;&gt;"",Scoring!$J$10)+IF(Data!$F98&lt;&gt;"",Scoring!$J$11)+IF(Data!$G98&lt;&gt;"",Scoring!$J$12)+IF(Data!$H98&lt;&gt;"",Scoring!$J$13)+IF(Data!$I98&lt;&gt;"",Scoring!$J$14)+IF(Data!$J98&lt;&gt;"",Scoring!$J$15)+IF(Data!$K98&lt;&gt;"",Scoring!$J$16)+IF(Data!$L98&lt;&gt;"",Scoring!$J$17)+IF(Data!$M98&lt;&gt;"",Scoring!$J$18)+IF(Data!$N98&lt;&gt;"",Scoring!$J$19)+IF(Data!$O98&lt;&gt;"",Scoring!$J$20)+IF(Data!$P98&lt;&gt;"",Scoring!$J$21)+IF(Data!$Q98&lt;&gt;"",Scoring!$J$22)+IF(Data!$R98&lt;&gt;"",Scoring!$J$23)+IF(Data!$S98&lt;&gt;"",Scoring!$J$24)+IF(Data!AF98&lt;&gt;"",Scoring!$J$25)+IF(Data!$U98&lt;&gt;"",Scoring!$J$26)+IF(Data!$V98&lt;&gt;"",Scoring!$J$27)+IF(Data!$W98&lt;&gt;"",Scoring!$J$28)+IF(Data!$X98&lt;&gt;"",Scoring!$J$29)+IF(Data!$Y98&lt;&gt;"",Scoring!$J$30)+IF(Data!$Z98&lt;&gt;"",Scoring!$J$31)+IF(Data!$AA98&lt;&gt;"",Scoring!$J$32),"")</f>
        <v/>
      </c>
      <c r="AO98" s="276" t="str">
        <f>IF(AN98&lt;&gt;"",LOOKUP(AN98,Likelihoods!$A$7:$A$107,Likelihoods!H$7:H$107),"")</f>
        <v/>
      </c>
      <c r="AP98" s="264" t="str">
        <f>IF(AND(COUNTBLANK($B98:$E98)=3,COUNTBLANK($F98:$H98)=2,COUNTBLANK($I98:$J98)=1,COUNTBLANK($K98:$L98)=1,COUNTBLANK($M98:$N98)=1,COUNTBLANK($O98:$P98)=1,COUNTBLANK($Q98:$R98)=1,COUNTBLANK($S98:$T98)=1,COUNTBLANK($U98:$V98)=1,COUNTBLANK($W98:$AA98)=4),IF(Data!$B98&lt;&gt;"",Scoring!$K$7)+IF(Data!$C98&lt;&gt;"",Scoring!$K$8)+IF(Data!$D98&lt;&gt;"",Scoring!$K$9)+IF(Data!$E98&lt;&gt;"",Scoring!$K$10)+IF(Data!$F98&lt;&gt;"",Scoring!$K$11)+IF(Data!$G98&lt;&gt;"",Scoring!$K$12)+IF(Data!$H98&lt;&gt;"",Scoring!$K$13)+IF(Data!$I98&lt;&gt;"",Scoring!$K$14)+IF(Data!$J98&lt;&gt;"",Scoring!$K$15)+IF(Data!$K98&lt;&gt;"",Scoring!$K$16)+IF(Data!$L98&lt;&gt;"",Scoring!$K$17)+IF(Data!$M98&lt;&gt;"",Scoring!$K$18)+IF(Data!$N98&lt;&gt;"",Scoring!$K$19)+IF(Data!$O98&lt;&gt;"",Scoring!$K$20)+IF(Data!$P98&lt;&gt;"",Scoring!$K$21)+IF(Data!$Q98&lt;&gt;"",Scoring!$K$22)+IF(Data!$R98&lt;&gt;"",Scoring!$K$23)+IF(Data!$S98&lt;&gt;"",Scoring!$K$24)+IF(Data!AH98&lt;&gt;"",Scoring!$K$25)+IF(Data!$U98&lt;&gt;"",Scoring!$K$26)+IF(Data!$V98&lt;&gt;"",Scoring!$K$27)+IF(Data!$W98&lt;&gt;"",Scoring!$K$28)+IF(Data!$X98&lt;&gt;"",Scoring!$K$29)+IF(Data!$Y98&lt;&gt;"",Scoring!$K$30)+IF(Data!$Z98&lt;&gt;"",Scoring!$K$31)+IF(Data!$AA98&lt;&gt;"",Scoring!$K$32),"")</f>
        <v/>
      </c>
      <c r="AQ98" s="107" t="str">
        <f>IF(AP98&lt;&gt;"",LOOKUP(AP98,Likelihoods!$A$7:$A$107,Likelihoods!I$7:I$107),"")</f>
        <v/>
      </c>
      <c r="AR98" s="281" t="str">
        <f>IF(AND(COUNTBLANK($B98:$E98)=3,COUNTBLANK($F98:$H98)=2,COUNTBLANK($I98:$J98)=1,COUNTBLANK($K98:$L98)=1,COUNTBLANK($M98:$N98)=1,COUNTBLANK($O98:$P98)=1,COUNTBLANK($Q98:$R98)=1,COUNTBLANK($S98:$T98)=1,COUNTBLANK($U98:$V98)=1,COUNTBLANK($W98:$AA98)=4),IF(Data!$B98&lt;&gt;"",Scoring!$L$7)+IF(Data!$C98&lt;&gt;"",Scoring!$L$8)+IF(Data!$D98&lt;&gt;"",Scoring!$L$9)+IF(Data!$E98&lt;&gt;"",Scoring!$L$10)+IF(Data!$F98&lt;&gt;"",Scoring!$L$11)+IF(Data!$G98&lt;&gt;"",Scoring!$L$12)+IF(Data!$H98&lt;&gt;"",Scoring!$L$13)+IF(Data!$I98&lt;&gt;"",Scoring!$L$14)+IF(Data!$J98&lt;&gt;"",Scoring!$L$15)+IF(Data!$K98&lt;&gt;"",Scoring!$L$16)+IF(Data!$L98&lt;&gt;"",Scoring!$L$17)+IF(Data!$M98&lt;&gt;"",Scoring!$L$18)+IF(Data!$N98&lt;&gt;"",Scoring!$L$19)+IF(Data!$O98&lt;&gt;"",Scoring!$L$20)+IF(Data!$P98&lt;&gt;"",Scoring!$L$21)+IF(Data!$Q98&lt;&gt;"",Scoring!$L$22)+IF(Data!$R98&lt;&gt;"",Scoring!$L$23)+IF(Data!$S98&lt;&gt;"",Scoring!$L$24)+IF(Data!AJ98&lt;&gt;"",Scoring!$L$25)+IF(Data!$U98&lt;&gt;"",Scoring!$L$26)+IF(Data!$V98&lt;&gt;"",Scoring!$L$27)+IF(Data!$W98&lt;&gt;"",Scoring!$L$28)+IF(Data!$X98&lt;&gt;"",Scoring!$L$29)+IF(Data!$Y98&lt;&gt;"",Scoring!$L$30)+IF(Data!$Z98&lt;&gt;"",Scoring!$L$31)+IF(Data!$AA98&lt;&gt;"",Scoring!$L$32),"")</f>
        <v/>
      </c>
      <c r="AS98" s="105" t="str">
        <f>IF(AR98&lt;&gt;"",LOOKUP(AR98,Likelihoods!$A$7:$A$107,Likelihoods!J$7:J$107),"")</f>
        <v/>
      </c>
      <c r="AT98" s="108" t="str">
        <f>IF(AND(COUNTBLANK($B98:$E98)=3,COUNTBLANK($F98:$H98)=2,COUNTBLANK($I98:$J98)=1,COUNTBLANK($K98:$L98)=1,COUNTBLANK($M98:$N98)=1,COUNTBLANK($O98:$P98)=1,COUNTBLANK($Q98:$R98)=1,COUNTBLANK($S98:$T98)=1,COUNTBLANK($U98:$V98)=1,COUNTBLANK($W98:$AA98)=4),IF(Data!$B98&lt;&gt;"",Scoring!$M$7)+IF(Data!$C98&lt;&gt;"",Scoring!$M$8)+IF(Data!$D98&lt;&gt;"",Scoring!$M$9)+IF(Data!$E98&lt;&gt;"",Scoring!$M$10)+IF(Data!$F98&lt;&gt;"",Scoring!$M$11)+IF(Data!$G98&lt;&gt;"",Scoring!$M$12)+IF(Data!$H98&lt;&gt;"",Scoring!$M$13)+IF(Data!$I98&lt;&gt;"",Scoring!$M$14)+IF(Data!$J98&lt;&gt;"",Scoring!$M$15)+IF(Data!$K98&lt;&gt;"",Scoring!$M$16)+IF(Data!$L98&lt;&gt;"",Scoring!$M$17)+IF(Data!$M98&lt;&gt;"",Scoring!$M$18)+IF(Data!$N98&lt;&gt;"",Scoring!$M$19)+IF(Data!$O98&lt;&gt;"",Scoring!$M$20)+IF(Data!$P98&lt;&gt;"",Scoring!$M$21)+IF(Data!$Q98&lt;&gt;"",Scoring!$M$22)+IF(Data!$R98&lt;&gt;"",Scoring!$M$23)+IF(Data!$S98&lt;&gt;"",Scoring!$M$24)+IF(Data!T98&lt;&gt;"",Scoring!$M$25)+IF(Data!$U98&lt;&gt;"",Scoring!$M$26)+IF(Data!$V98&lt;&gt;"",Scoring!$M$27)+IF(Data!$W98&lt;&gt;"",Scoring!$M$28)+IF(Data!$X98&lt;&gt;"",Scoring!$M$29)+IF(Data!$Y98&lt;&gt;"",Scoring!$M$30)+IF(Data!$Z98&lt;&gt;"",Scoring!$M$31)+IF(Data!$AA98&lt;&gt;"",Scoring!$M$32),"")</f>
        <v/>
      </c>
      <c r="AU98" s="105" t="str">
        <f>IF(AT98&lt;&gt;"",LOOKUP(AT98,Likelihoods!$A$7:$A$107,Likelihoods!K$7:K$107),"")</f>
        <v/>
      </c>
      <c r="AV98" s="108" t="str">
        <f>IF(AND(COUNTBLANK($B98:$E98)=3,COUNTBLANK($F98:$H98)=2,COUNTBLANK($I98:$J98)=1,COUNTBLANK($K98:$L98)=1,COUNTBLANK($M98:$N98)=1,COUNTBLANK($O98:$P98)=1,COUNTBLANK($Q98:$R98)=1,COUNTBLANK($S98:$T98)=1,COUNTBLANK($U98:$V98)=1,COUNTBLANK($W98:$AA98)=4),IF(Data!$B98&lt;&gt;"",Scoring!$N$7)+IF(Data!$C98&lt;&gt;"",Scoring!$N$8)+IF(Data!$D98&lt;&gt;"",Scoring!$N$9)+IF(Data!$E98&lt;&gt;"",Scoring!$N$10)+IF(Data!$F98&lt;&gt;"",Scoring!$N$11)+IF(Data!$G98&lt;&gt;"",Scoring!$N$12)+IF(Data!$H98&lt;&gt;"",Scoring!$N$13)+IF(Data!$I98&lt;&gt;"",Scoring!$N$14)+IF(Data!$J98&lt;&gt;"",Scoring!$N$15)+IF(Data!$K98&lt;&gt;"",Scoring!$N$16)+IF(Data!$L98&lt;&gt;"",Scoring!$N$17)+IF(Data!$M98&lt;&gt;"",Scoring!$N$18)+IF(Data!$N98&lt;&gt;"",Scoring!$N$19)+IF(Data!$O98&lt;&gt;"",Scoring!$N$20)+IF(Data!$P98&lt;&gt;"",Scoring!$N$21)+IF(Data!$Q98&lt;&gt;"",Scoring!$N$22)+IF(Data!$R98&lt;&gt;"",Scoring!$N$23)+IF(Data!$S98&lt;&gt;"",Scoring!$N$24)+IF(Data!T98&lt;&gt;"",Scoring!$N$25)+IF(Data!$U98&lt;&gt;"",Scoring!$N$26)+IF(Data!$V98&lt;&gt;"",Scoring!$N$27)+IF(Data!$W98&lt;&gt;"",Scoring!$N$28)+IF(Data!$X98&lt;&gt;"",Scoring!$N$29)+IF(Data!$Y98&lt;&gt;"",Scoring!$N$30)+IF(Data!$Z98&lt;&gt;"",Scoring!$N$31)+IF(Data!$AA98&lt;&gt;"",Scoring!$N$32),"")</f>
        <v/>
      </c>
      <c r="AW98" s="106" t="str">
        <f>IF(AV98&lt;&gt;"",LOOKUP(AV98,Likelihoods!$A$7:$A$107,Likelihoods!L$7:L$107),"")</f>
        <v/>
      </c>
      <c r="AX98" s="104" t="str">
        <f>IF(AND(COUNTBLANK($B98:$E98)=3,COUNTBLANK($F98:$H98)=2,COUNTBLANK($I98:$J98)=1,COUNTBLANK($K98:$L98)=1,COUNTBLANK($M98:$N98)=1,COUNTBLANK($O98:$P98)=1,COUNTBLANK($Q98:$R98)=1,COUNTBLANK($S98:$T98)=1,COUNTBLANK($U98:$V98)=1,COUNTBLANK($W98:$AA98)=4),IF(Data!$B98&lt;&gt;"",Scoring!$O$7)+IF(Data!$C98&lt;&gt;"",Scoring!$O$8)+IF(Data!$D98&lt;&gt;"",Scoring!$O$9)+IF(Data!$E98&lt;&gt;"",Scoring!$O$10)+IF(Data!$F98&lt;&gt;"",Scoring!$O$11)+IF(Data!$G98&lt;&gt;"",Scoring!$O$12)+IF(Data!$H98&lt;&gt;"",Scoring!$O$13)+IF(Data!$I98&lt;&gt;"",Scoring!$O$14)+IF(Data!$J98&lt;&gt;"",Scoring!$O$15)+IF(Data!$K98&lt;&gt;"",Scoring!$O$16)+IF(Data!$L98&lt;&gt;"",Scoring!$O$17)+IF(Data!$M98&lt;&gt;"",Scoring!$O$18)+IF(Data!$N98&lt;&gt;"",Scoring!$O$19)+IF(Data!$O98&lt;&gt;"",Scoring!$O$20)+IF(Data!$P98&lt;&gt;"",Scoring!$O$21)+IF(Data!$Q98&lt;&gt;"",Scoring!$O$22)+IF(Data!$R98&lt;&gt;"",Scoring!$O$23)+IF(Data!$S98&lt;&gt;"",Scoring!$O$24)+IF(Data!T98&lt;&gt;"",Scoring!$O$25)+IF(Data!$U98&lt;&gt;"",Scoring!$O$26)+IF(Data!$V98&lt;&gt;"",Scoring!$O$27)+IF(Data!$W98&lt;&gt;"",Scoring!$O$28)+IF(Data!$X98&lt;&gt;"",Scoring!$O$29)+IF(Data!$Y98&lt;&gt;"",Scoring!$O$30)+IF(Data!$Z98&lt;&gt;"",Scoring!$O$31)+IF(Data!$AA98&lt;&gt;"",Scoring!$O$32),"")</f>
        <v/>
      </c>
      <c r="AY98" s="107" t="str">
        <f>IF(AX98&lt;&gt;"",LOOKUP(AX98,Likelihoods!$A$7:$A$107,Likelihoods!M$7:M$107),"")</f>
        <v/>
      </c>
      <c r="AZ98" s="108" t="str">
        <f>IF(AND(COUNTBLANK($B98:$E98)=3,COUNTBLANK($F98:$H98)=2,COUNTBLANK($I98:$J98)=1,COUNTBLANK($K98:$L98)=1,COUNTBLANK($M98:$N98)=1,COUNTBLANK($O98:$P98)=1,COUNTBLANK($Q98:$R98)=1,COUNTBLANK($S98:$T98)=1,COUNTBLANK($U98:$V98)=1,COUNTBLANK($W98:$AA98)=4),IF(Data!$B98&lt;&gt;"",Scoring!$P$7)+IF(Data!$C98&lt;&gt;"",Scoring!$P$8)+IF(Data!$D98&lt;&gt;"",Scoring!$P$9)+IF(Data!$E98&lt;&gt;"",Scoring!$P$10)+IF(Data!$F98&lt;&gt;"",Scoring!$P$11)+IF(Data!$G98&lt;&gt;"",Scoring!$P$12)+IF(Data!$H98&lt;&gt;"",Scoring!$P$13)+IF(Data!$I98&lt;&gt;"",Scoring!$P$14)+IF(Data!$J98&lt;&gt;"",Scoring!$P$15)+IF(Data!$K98&lt;&gt;"",Scoring!$P$16)+IF(Data!$L98&lt;&gt;"",Scoring!$P$17)+IF(Data!$M98&lt;&gt;"",Scoring!$P$18)+IF(Data!$N98&lt;&gt;"",Scoring!$P$19)+IF(Data!$O98&lt;&gt;"",Scoring!$P$20)+IF(Data!$P98&lt;&gt;"",Scoring!$P$21)+IF(Data!$Q98&lt;&gt;"",Scoring!$P$22)+IF(Data!$R98&lt;&gt;"",Scoring!$P$23)+IF(Data!$S98&lt;&gt;"",Scoring!$P$24)+IF(Data!T98&lt;&gt;"",Scoring!$P$25)+IF(Data!$U98&lt;&gt;"",Scoring!$P$26)+IF(Data!$V98&lt;&gt;"",Scoring!$P$27)+IF(Data!$W98&lt;&gt;"",Scoring!$P$28)+IF(Data!$X98&lt;&gt;"",Scoring!$P$29)+IF(Data!$Y98&lt;&gt;"",Scoring!$P$30)+IF(Data!$Z98&lt;&gt;"",Scoring!$P$31)+IF(Data!$AA98&lt;&gt;"",Scoring!$P$32),"")</f>
        <v/>
      </c>
      <c r="BA98" s="105" t="str">
        <f>IF(AZ98&lt;&gt;"",LOOKUP(AZ98,Likelihoods!$A$7:$A$107,Likelihoods!N$7:N$107),"")</f>
        <v/>
      </c>
      <c r="BB98" s="102" t="str">
        <f>IF(AND(COUNTBLANK($B98:$E98)=3,COUNTBLANK($F98:$H98)=2,COUNTBLANK($I98:$J98)=1,COUNTBLANK($K98:$L98)=1,COUNTBLANK($M98:$N98)=1,COUNTBLANK($O98:$P98)=1,COUNTBLANK($Q98:$R98)=1,COUNTBLANK($S98:$T98)=1,COUNTBLANK($U98:$V98)=1,COUNTBLANK($W98:$AA98)=4),IF(Data!$B98&lt;&gt;"",Scoring!$Q$7)+IF(Data!$C98&lt;&gt;"",Scoring!$Q$8)+IF(Data!$D98&lt;&gt;"",Scoring!$Q$9)+IF(Data!$E98&lt;&gt;"",Scoring!$Q$10)+IF(Data!$F98&lt;&gt;"",Scoring!$Q$11)+IF(Data!$G98&lt;&gt;"",Scoring!$Q$12)+IF(Data!$H98&lt;&gt;"",Scoring!$Q$13)+IF(Data!$I98&lt;&gt;"",Scoring!$Q$14)+IF(Data!$J98&lt;&gt;"",Scoring!$Q$15)+IF(Data!$K98&lt;&gt;"",Scoring!$Q$16)+IF(Data!$L98&lt;&gt;"",Scoring!$Q$17)+IF(Data!$M98&lt;&gt;"",Scoring!$Q$18)+IF(Data!$N98&lt;&gt;"",Scoring!$Q$19)+IF(Data!$O98&lt;&gt;"",Scoring!$Q$20)+IF(Data!$P98&lt;&gt;"",Scoring!$Q$21)+IF(Data!$Q98&lt;&gt;"",Scoring!$Q$22)+IF(Data!$R98&lt;&gt;"",Scoring!$Q$23)+IF(Data!$S98&lt;&gt;"",Scoring!$Q$24)+IF(Data!T98&lt;&gt;"",Scoring!$Q$25)+IF(Data!$U98&lt;&gt;"",Scoring!$Q$26)+IF(Data!$V98&lt;&gt;"",Scoring!$Q$27)+IF(Data!$W98&lt;&gt;"",Scoring!$Q$28)+IF(Data!$X98&lt;&gt;"",Scoring!$Q$29)+IF(Data!$Y98&lt;&gt;"",Scoring!$Q$30)+IF(Data!$Z98&lt;&gt;"",Scoring!$Q$31)+IF(Data!$AA98&lt;&gt;"",Scoring!$Q$32),"")</f>
        <v/>
      </c>
      <c r="BC98" s="107" t="str">
        <f>IF(BB98&lt;&gt;"",LOOKUP(BB98,Likelihoods!$A$7:$A$107,Likelihoods!O$7:O$107),"")</f>
        <v/>
      </c>
      <c r="BD98" s="104" t="str">
        <f>IF(AND(COUNTBLANK($B98:$E98)=3,COUNTBLANK($F98:$H98)=2,COUNTBLANK($I98:$J98)=1,COUNTBLANK($K98:$L98)=1,COUNTBLANK($M98:$N98)=1,COUNTBLANK($O98:$P98)=1,COUNTBLANK($Q98:$R98)=1,COUNTBLANK($S98:$T98)=1,COUNTBLANK($U98:$V98)=1,COUNTBLANK($W98:$AA98)=4),IF(Data!$B98&lt;&gt;"",Scoring!$R$7)+IF(Data!$C98&lt;&gt;"",Scoring!$R$8)+IF(Data!$D98&lt;&gt;"",Scoring!$R$9)+IF(Data!$E98&lt;&gt;"",Scoring!$R$10)+IF(Data!$F98&lt;&gt;"",Scoring!$R$11)+IF(Data!$G98&lt;&gt;"",Scoring!$R$12)+IF(Data!$H98&lt;&gt;"",Scoring!$R$13)+IF(Data!$I98&lt;&gt;"",Scoring!$R$14)+IF(Data!$J98&lt;&gt;"",Scoring!$R$15)+IF(Data!$K98&lt;&gt;"",Scoring!$R$16)+IF(Data!$L98&lt;&gt;"",Scoring!$R$17)+IF(Data!$M98&lt;&gt;"",Scoring!$R$18)+IF(Data!$N98&lt;&gt;"",Scoring!$R$19)+IF(Data!$O98&lt;&gt;"",Scoring!$R$20)+IF(Data!$P98&lt;&gt;"",Scoring!$R$21)+IF(Data!$Q98&lt;&gt;"",Scoring!$R$22)+IF(Data!$R98&lt;&gt;"",Scoring!$R$23)+IF(Data!$S98&lt;&gt;"",Scoring!$R$24)+IF(Data!T98&lt;&gt;"",Scoring!$R$25)+IF(Data!$U98&lt;&gt;"",Scoring!$R$26)+IF(Data!$V98&lt;&gt;"",Scoring!$R$27)+IF(Data!$W98&lt;&gt;"",Scoring!$R$28)+IF(Data!$X98&lt;&gt;"",Scoring!$R$29)+IF(Data!$Y98&lt;&gt;"",Scoring!$R$30)+IF(Data!$Z98&lt;&gt;"",Scoring!$R$31)+IF(Data!$AA98&lt;&gt;"",Scoring!$R$32),"")</f>
        <v/>
      </c>
      <c r="BE98" s="105" t="str">
        <f>IF(BD98&lt;&gt;"",LOOKUP(BD98,Likelihoods!$A$7:$A$107,Likelihoods!P$7:P$107),"")</f>
        <v/>
      </c>
      <c r="BF98" s="102" t="str">
        <f>IF(AND(COUNTBLANK($B98:$E98)=3,COUNTBLANK($F98:$H98)=2,COUNTBLANK($I98:$J98)=1,COUNTBLANK($K98:$L98)=1,COUNTBLANK($M98:$N98)=1,COUNTBLANK($O98:$P98)=1,COUNTBLANK($Q98:$R98)=1,COUNTBLANK($S98:$T98)=1,COUNTBLANK($U98:$V98)=1,COUNTBLANK($W98:$AA98)=4),IF(Data!$B98&lt;&gt;"",Scoring!$S$7)+IF(Data!$C98&lt;&gt;"",Scoring!$S$8)+IF(Data!$D98&lt;&gt;"",Scoring!$S$9)+IF(Data!$E98&lt;&gt;"",Scoring!$S$10)+IF(Data!$F98&lt;&gt;"",Scoring!$S$11)+IF(Data!$G98&lt;&gt;"",Scoring!$S$12)+IF(Data!$H98&lt;&gt;"",Scoring!$S$13)+IF(Data!$I98&lt;&gt;"",Scoring!$S$14)+IF(Data!$J98&lt;&gt;"",Scoring!$S$15)+IF(Data!$K98&lt;&gt;"",Scoring!$S$16)+IF(Data!$L98&lt;&gt;"",Scoring!$S$17)+IF(Data!$M98&lt;&gt;"",Scoring!$S$18)+IF(Data!$N98&lt;&gt;"",Scoring!$S$19)+IF(Data!$O98&lt;&gt;"",Scoring!$S$20)+IF(Data!$P98&lt;&gt;"",Scoring!$S$21)+IF(Data!$Q98&lt;&gt;"",Scoring!$S$22)+IF(Data!$R98&lt;&gt;"",Scoring!$S$23)+IF(Data!$S98&lt;&gt;"",Scoring!$S$24)+IF(Data!T98&lt;&gt;"",Scoring!$S$25)+IF(Data!$U98&lt;&gt;"",Scoring!$S$26)+IF(Data!$V98&lt;&gt;"",Scoring!$S$27)+IF(Data!$W98&lt;&gt;"",Scoring!$S$28)+IF(Data!$X98&lt;&gt;"",Scoring!$S$29)+IF(Data!$Y98&lt;&gt;"",Scoring!$S$30)+IF(Data!$Z98&lt;&gt;"",Scoring!$S$31)+IF(Data!$AA98&lt;&gt;"",Scoring!$S$32),"")</f>
        <v/>
      </c>
      <c r="BG98" s="107" t="str">
        <f>IF(BF98&lt;&gt;"",LOOKUP(BF98,Likelihoods!$A$7:$A$107,Likelihoods!Q$7:Q$107),"")</f>
        <v/>
      </c>
      <c r="BH98" s="108" t="str">
        <f>IF(AND(COUNTBLANK($B98:$E98)=3,COUNTBLANK($F98:$H98)=2,COUNTBLANK($I98:$J98)=1,COUNTBLANK($K98:$L98)=1,COUNTBLANK($M98:$N98)=1,COUNTBLANK($O98:$P98)=1,COUNTBLANK($Q98:$R98)=1,COUNTBLANK($S98:$T98)=1,COUNTBLANK($U98:$V98)=1,COUNTBLANK($W98:$AA98)=4),IF(Data!$B98&lt;&gt;"",Scoring!$T$7)+IF(Data!$C98&lt;&gt;"",Scoring!$T$8)+IF(Data!$D98&lt;&gt;"",Scoring!$T$9)+IF(Data!$E98&lt;&gt;"",Scoring!$T$10)+IF(Data!$F98&lt;&gt;"",Scoring!$T$11)+IF(Data!$G98&lt;&gt;"",Scoring!$T$12)+IF(Data!$H98&lt;&gt;"",Scoring!$T$13)+IF(Data!$I98&lt;&gt;"",Scoring!$T$14)+IF(Data!$J98&lt;&gt;"",Scoring!$T$15)+IF(Data!$K98&lt;&gt;"",Scoring!$T$16)+IF(Data!$L98&lt;&gt;"",Scoring!$T$17)+IF(Data!$M98&lt;&gt;"",Scoring!$T$18)+IF(Data!$N98&lt;&gt;"",Scoring!$T$19)+IF(Data!$O98&lt;&gt;"",Scoring!$T$20)+IF(Data!$P98&lt;&gt;"",Scoring!$T$21)+IF(Data!$Q98&lt;&gt;"",Scoring!$T$22)+IF(Data!$R98&lt;&gt;"",Scoring!$T$23)+IF(Data!$S98&lt;&gt;"",Scoring!$T$24)+IF(Data!T98&lt;&gt;"",Scoring!$T$25)+IF(Data!$U98&lt;&gt;"",Scoring!$T$26)+IF(Data!$V98&lt;&gt;"",Scoring!$T$27)+IF(Data!$W98&lt;&gt;"",Scoring!$T$28)+IF(Data!$X98&lt;&gt;"",Scoring!$T$29)+IF(Data!$Y98&lt;&gt;"",Scoring!$T$30)+IF(Data!$Z98&lt;&gt;"",Scoring!$T$31)+IF(Data!$AA98&lt;&gt;"",Scoring!$T$32),"")</f>
        <v/>
      </c>
      <c r="BI98" s="105" t="str">
        <f>IF(BH98&lt;&gt;"",LOOKUP(BH98,Likelihoods!$A$7:$A$107,Likelihoods!R$7:R$107),"")</f>
        <v/>
      </c>
      <c r="BJ98" s="108" t="str">
        <f>IF(AND(COUNTBLANK($B98:$E98)=3,COUNTBLANK($F98:$H98)=2,COUNTBLANK($I98:$J98)=1,COUNTBLANK($K98:$L98)=1,COUNTBLANK($M98:$N98)=1,COUNTBLANK($O98:$P98)=1,COUNTBLANK($Q98:$R98)=1,COUNTBLANK($S98:$T98)=1,COUNTBLANK($U98:$V98)=1,COUNTBLANK($W98:$AA98)=4),IF(Data!$B98&lt;&gt;"",Scoring!$U$7)+IF(Data!$C98&lt;&gt;"",Scoring!$U$8)+IF(Data!$D98&lt;&gt;"",Scoring!$U$9)+IF(Data!$E98&lt;&gt;"",Scoring!$U$10)+IF(Data!$F98&lt;&gt;"",Scoring!$U$11)+IF(Data!$G98&lt;&gt;"",Scoring!$U$12)+IF(Data!$H98&lt;&gt;"",Scoring!$U$13)+IF(Data!$I98&lt;&gt;"",Scoring!$U$14)+IF(Data!$J98&lt;&gt;"",Scoring!$U$15)+IF(Data!$K98&lt;&gt;"",Scoring!$U$16)+IF(Data!$L98&lt;&gt;"",Scoring!$U$17)+IF(Data!$M98&lt;&gt;"",Scoring!$U$18)+IF(Data!$N98&lt;&gt;"",Scoring!$U$19)+IF(Data!$O98&lt;&gt;"",Scoring!$U$20)+IF(Data!$P98&lt;&gt;"",Scoring!$U$21)+IF(Data!$Q98&lt;&gt;"",Scoring!$U$22)+IF(Data!$R98&lt;&gt;"",Scoring!$U$23)+IF(Data!$S98&lt;&gt;"",Scoring!$U$24)+IF(Data!T98&lt;&gt;"",Scoring!$U$25)+IF(Data!$U98&lt;&gt;"",Scoring!$U$26)+IF(Data!$V98&lt;&gt;"",Scoring!$U$27)+IF(Data!$W98&lt;&gt;"",Scoring!$U$28)+IF(Data!$X98&lt;&gt;"",Scoring!$U$29)+IF(Data!$Y98&lt;&gt;"",Scoring!$U$30)+IF(Data!$Z98&lt;&gt;"",Scoring!$U$31)+IF(Data!$AA98&lt;&gt;"",Scoring!$U$32),"")</f>
        <v/>
      </c>
      <c r="BK98" s="106" t="str">
        <f>IF(BJ98&lt;&gt;"",LOOKUP(BJ98,Likelihoods!$A$7:$A$107,Likelihoods!S$7:S$107),"")</f>
        <v/>
      </c>
      <c r="BL98" s="8"/>
      <c r="BM98" s="8"/>
      <c r="BN98" s="8"/>
      <c r="BO98" s="8"/>
      <c r="BP98" s="8"/>
      <c r="BQ98" s="8"/>
      <c r="BR98" s="8"/>
      <c r="BS98" s="8"/>
      <c r="BT98" s="8"/>
      <c r="BU98" s="8"/>
      <c r="BV98" s="8"/>
      <c r="BW98" s="8"/>
      <c r="BX98" s="8"/>
      <c r="BY98" s="8"/>
    </row>
    <row r="99" spans="1:77" ht="14.25" x14ac:dyDescent="0.2">
      <c r="A99" s="68"/>
      <c r="B99" s="101"/>
      <c r="C99" s="102"/>
      <c r="D99" s="102"/>
      <c r="E99" s="102"/>
      <c r="F99" s="101"/>
      <c r="G99" s="102"/>
      <c r="H99" s="103"/>
      <c r="I99" s="102"/>
      <c r="J99" s="102"/>
      <c r="K99" s="101"/>
      <c r="L99" s="103"/>
      <c r="M99" s="102"/>
      <c r="N99" s="103"/>
      <c r="O99" s="101"/>
      <c r="P99" s="103"/>
      <c r="Q99" s="102"/>
      <c r="R99" s="102"/>
      <c r="S99" s="101"/>
      <c r="T99" s="103"/>
      <c r="U99" s="101"/>
      <c r="V99" s="103"/>
      <c r="W99" s="102"/>
      <c r="X99" s="102"/>
      <c r="Y99" s="102"/>
      <c r="Z99" s="102"/>
      <c r="AA99" s="102"/>
      <c r="AB99" s="104" t="str">
        <f>IF(AND(COUNTBLANK($B99:$E99)=3,COUNTBLANK($F99:$H99)=2,COUNTBLANK($I99:$J99)=1,COUNTBLANK($K99:$L99)=1,COUNTBLANK($M99:$N99)=1,COUNTBLANK($O99:$P99)=1,COUNTBLANK($Q99:$R99)=1,COUNTBLANK($S99:$T99)=1,COUNTBLANK($U99:$V99)=1,COUNTBLANK($W99:$AA99)=4),IF(Data!$B99&lt;&gt;"",Scoring!$D$7)+IF(Data!$C99&lt;&gt;"",Scoring!$D$8)+IF(Data!$D99&lt;&gt;"",Scoring!$D$9)+IF(Data!$E99&lt;&gt;"",Scoring!$D$10)+IF(Data!$F99&lt;&gt;"",Scoring!$D$11)+IF(Data!$G99&lt;&gt;"",Scoring!$D$12)+IF(Data!$H99&lt;&gt;"",Scoring!$D$13)+IF(Data!$I99&lt;&gt;"",Scoring!$D$14)+IF(Data!$J99&lt;&gt;"",Scoring!$D$15)+IF(Data!$K99&lt;&gt;"",Scoring!$D$16)+IF(Data!$L99&lt;&gt;"",Scoring!$D$17)+IF(Data!$M99&lt;&gt;"",Scoring!$D$18)+IF(Data!$N99&lt;&gt;"",Scoring!$D$19)+IF(Data!$O99&lt;&gt;"",Scoring!$D$20)+IF(Data!$P99&lt;&gt;"",Scoring!$D$21)+IF(Data!$Q99&lt;&gt;"",Scoring!$D$22)+IF(Data!$R99&lt;&gt;"",Scoring!$D$23)+IF(Data!$S99&lt;&gt;"",Scoring!$D$24)+IF(Data!T99&lt;&gt;"",Scoring!$D$25)+IF(Data!$U99&lt;&gt;"",Scoring!$D$26)+IF(Data!$V99&lt;&gt;"",Scoring!$D$27)+IF(Data!$W99&lt;&gt;"",Scoring!$D$28)+IF(Data!$X99&lt;&gt;"",Scoring!$D$29)+IF(Data!$Y99&lt;&gt;"",Scoring!$D$30)+IF(Data!$Z99&lt;&gt;"",Scoring!$D$31)+IF(Data!$AA99&lt;&gt;"",Scoring!$D$32),"")</f>
        <v/>
      </c>
      <c r="AC99" s="105" t="str">
        <f>IF(AB99&lt;&gt;"",LOOKUP(AB99,Likelihoods!$A$7:$A$107,Likelihoods!B$7:B$107),"")</f>
        <v/>
      </c>
      <c r="AD99" s="264" t="str">
        <f>IF(AND(COUNTBLANK($B99:$E99)=3,COUNTBLANK($F99:$H99)=2,COUNTBLANK($I99:$J99)=1,COUNTBLANK($K99:$L99)=1,COUNTBLANK($M99:$N99)=1,COUNTBLANK($O99:$P99)=1,COUNTBLANK($Q99:$R99)=1,COUNTBLANK($S99:$T99)=1,COUNTBLANK($U99:$V99)=1,COUNTBLANK($W99:$AA99)=4),IF(Data!$B99&lt;&gt;"",Scoring!$E$7)+IF(Data!$C99&lt;&gt;"",Scoring!$E$8)+IF(Data!$D99&lt;&gt;"",Scoring!$E$9)+IF(Data!$E99&lt;&gt;"",Scoring!$E$10)+IF(Data!$F99&lt;&gt;"",Scoring!$E$11)+IF(Data!$G99&lt;&gt;"",Scoring!$E$12)+IF(Data!$H99&lt;&gt;"",Scoring!$E$13)+IF(Data!$I99&lt;&gt;"",Scoring!$E$14)+IF(Data!$J99&lt;&gt;"",Scoring!$E$15)+IF(Data!$K99&lt;&gt;"",Scoring!$E$16)+IF(Data!$L99&lt;&gt;"",Scoring!$E$17)+IF(Data!$M99&lt;&gt;"",Scoring!$E$18)+IF(Data!$N99&lt;&gt;"",Scoring!$E$19)+IF(Data!$O99&lt;&gt;"",Scoring!$E$20)+IF(Data!$P99&lt;&gt;"",Scoring!$E$21)+IF(Data!$Q99&lt;&gt;"",Scoring!$E$22)+IF(Data!$R99&lt;&gt;"",Scoring!$E$23)+IF(Data!$S99&lt;&gt;"",Scoring!$E$24)+IF(Data!V99&lt;&gt;"",Scoring!$E$25)+IF(Data!$U99&lt;&gt;"",Scoring!$E$26)+IF(Data!$V99&lt;&gt;"",Scoring!$E$27)+IF(Data!$W99&lt;&gt;"",Scoring!$E$28)+IF(Data!$X99&lt;&gt;"",Scoring!$E$29)+IF(Data!$Y99&lt;&gt;"",Scoring!$E$30)+IF(Data!$Z99&lt;&gt;"",Scoring!$E$31)+IF(Data!$AA99&lt;&gt;"",Scoring!$E$32),"")</f>
        <v/>
      </c>
      <c r="AE99" s="107" t="str">
        <f>IF(AD99&lt;&gt;"",LOOKUP(AD99,Likelihoods!$A$7:$A$107,Likelihoods!C$7:C$107),"")</f>
        <v/>
      </c>
      <c r="AF99" s="108" t="str">
        <f>IF(AND(COUNTBLANK($B99:$E99)=3,COUNTBLANK($F99:$H99)=2,COUNTBLANK($I99:$J99)=1,COUNTBLANK($K99:$L99)=1,COUNTBLANK($M99:$N99)=1,COUNTBLANK($O99:$P99)=1,COUNTBLANK($Q99:$R99)=1,COUNTBLANK($S99:$T99)=1,COUNTBLANK($U99:$V99)=1,COUNTBLANK($W99:$AA99)=4),IF(Data!$B99&lt;&gt;"",Scoring!$F$7)+IF(Data!$C99&lt;&gt;"",Scoring!$F$8)+IF(Data!$D99&lt;&gt;"",Scoring!$F$9)+IF(Data!$E99&lt;&gt;"",Scoring!$F$10)+IF(Data!$F99&lt;&gt;"",Scoring!$F$11)+IF(Data!$G99&lt;&gt;"",Scoring!$F$12)+IF(Data!$H99&lt;&gt;"",Scoring!$F$13)+IF(Data!$I99&lt;&gt;"",Scoring!$F$14)+IF(Data!$J99&lt;&gt;"",Scoring!$F$15)+IF(Data!$K99&lt;&gt;"",Scoring!$F$16)+IF(Data!$L99&lt;&gt;"",Scoring!$F$17)+IF(Data!$M99&lt;&gt;"",Scoring!$F$18)+IF(Data!$N99&lt;&gt;"",Scoring!$F$19)+IF(Data!$O99&lt;&gt;"",Scoring!$F$20)+IF(Data!$P99&lt;&gt;"",Scoring!$F$21)+IF(Data!$Q99&lt;&gt;"",Scoring!$F$22)+IF(Data!$R99&lt;&gt;"",Scoring!$F$23)+IF(Data!$S99&lt;&gt;"",Scoring!$F$24)+IF(Data!T99&lt;&gt;"",Scoring!$F$25)+IF(Data!$U99&lt;&gt;"",Scoring!$F$26)+IF(Data!$V99&lt;&gt;"",Scoring!$F$27)+IF(Data!$W99&lt;&gt;"",Scoring!$F$28)+IF(Data!$X99&lt;&gt;"",Scoring!$F$29)+IF(Data!$Y99&lt;&gt;"",Scoring!$F$30)+IF(Data!$Z99&lt;&gt;"",Scoring!$F$31)+IF(Data!$AA99&lt;&gt;"",Scoring!$F$32),"")</f>
        <v/>
      </c>
      <c r="AG99" s="105" t="str">
        <f>IF(AF99&lt;&gt;"",LOOKUP(AF99,Likelihoods!$A$7:$A$107,Likelihoods!D$7:D$107),"")</f>
        <v/>
      </c>
      <c r="AH99" s="108" t="str">
        <f>IF(AND(COUNTBLANK($B99:$E99)=3,COUNTBLANK($F99:$H99)=2,COUNTBLANK($I99:$J99)=1,COUNTBLANK($K99:$L99)=1,COUNTBLANK($M99:$N99)=1,COUNTBLANK($O99:$P99)=1,COUNTBLANK($Q99:$R99)=1,COUNTBLANK($S99:$T99)=1,COUNTBLANK($U99:$V99)=1,COUNTBLANK($W99:$AA99)=4),IF(Data!$B99&lt;&gt;"",Scoring!$G$7)+IF(Data!$C99&lt;&gt;"",Scoring!$G$8)+IF(Data!$D99&lt;&gt;"",Scoring!$G$9)+IF(Data!$E99&lt;&gt;"",Scoring!$G$10)+IF(Data!$F99&lt;&gt;"",Scoring!$G$11)+IF(Data!$G99&lt;&gt;"",Scoring!$G$12)+IF(Data!$H99&lt;&gt;"",Scoring!$G$13)+IF(Data!$I99&lt;&gt;"",Scoring!$G$14)+IF(Data!$J99&lt;&gt;"",Scoring!$G$15)+IF(Data!$K99&lt;&gt;"",Scoring!$G$16)+IF(Data!$L99&lt;&gt;"",Scoring!$G$17)+IF(Data!$M99&lt;&gt;"",Scoring!$G$18)+IF(Data!$N99&lt;&gt;"",Scoring!$G$19)+IF(Data!$O99&lt;&gt;"",Scoring!$G$20)+IF(Data!$P99&lt;&gt;"",Scoring!$G$21)+IF(Data!$Q99&lt;&gt;"",Scoring!$G$22)+IF(Data!$R99&lt;&gt;"",Scoring!$G$23)+IF(Data!$S99&lt;&gt;"",Scoring!$G$24)+IF(Data!T99&lt;&gt;"",Scoring!$G$25)+IF(Data!$U99&lt;&gt;"",Scoring!$G$26)+IF(Data!$V99&lt;&gt;"",Scoring!$G$27)+IF(Data!$W99&lt;&gt;"",Scoring!$G$28)+IF(Data!$X99&lt;&gt;"",Scoring!$G$29)+IF(Data!$Y99&lt;&gt;"",Scoring!$G$30)+IF(Data!$Z99&lt;&gt;"",Scoring!$G$31)+IF(Data!$AA99&lt;&gt;"",Scoring!$G$32),"")</f>
        <v/>
      </c>
      <c r="AI99" s="106" t="str">
        <f>IF(AH99&lt;&gt;"",LOOKUP(AH99,Likelihoods!$A$7:$A$107,Likelihoods!E$7:E$107),"")</f>
        <v/>
      </c>
      <c r="AJ99" s="104" t="str">
        <f>IF(AND(COUNTBLANK($B99:$E99)=3,COUNTBLANK($F99:$H99)=2,COUNTBLANK($I99:$J99)=1,COUNTBLANK($K99:$L99)=1,COUNTBLANK($M99:$N99)=1,COUNTBLANK($O99:$P99)=1,COUNTBLANK($Q99:$R99)=1,COUNTBLANK($S99:$T99)=1,COUNTBLANK($U99:$V99)=1,COUNTBLANK($W99:$AA99)=4),IF(Data!$B99&lt;&gt;"",Scoring!$H$7)+IF(Data!$C99&lt;&gt;"",Scoring!$H$8)+IF(Data!$D99&lt;&gt;"",Scoring!$H$9)+IF(Data!$E99&lt;&gt;"",Scoring!$H$10)+IF(Data!$F99&lt;&gt;"",Scoring!$H$11)+IF(Data!$G99&lt;&gt;"",Scoring!$H$12)+IF(Data!$H99&lt;&gt;"",Scoring!$H$13)+IF(Data!$I99&lt;&gt;"",Scoring!$H$14)+IF(Data!$J99&lt;&gt;"",Scoring!$H$15)+IF(Data!$K99&lt;&gt;"",Scoring!$H$16)+IF(Data!$L99&lt;&gt;"",Scoring!$H$17)+IF(Data!$M99&lt;&gt;"",Scoring!$H$18)+IF(Data!$N99&lt;&gt;"",Scoring!$H$19)+IF(Data!$O99&lt;&gt;"",Scoring!$H$20)+IF(Data!$P99&lt;&gt;"",Scoring!$H$21)+IF(Data!$Q99&lt;&gt;"",Scoring!$H$22)+IF(Data!$R99&lt;&gt;"",Scoring!$H$23)+IF(Data!$S99&lt;&gt;"",Scoring!$H$24)+IF(Data!T99&lt;&gt;"",Scoring!$H$25)+IF(Data!$U99&lt;&gt;"",Scoring!$H$26)+IF(Data!$V99&lt;&gt;"",Scoring!$H$27)+IF(Data!$W99&lt;&gt;"",Scoring!$H$28)+IF(Data!$X99&lt;&gt;"",Scoring!$H$29)+IF(Data!$Y99&lt;&gt;"",Scoring!$H$30)+IF(Data!$Z99&lt;&gt;"",Scoring!$H$31)+IF(Data!$AA99&lt;&gt;"",Scoring!$H$32),"")</f>
        <v/>
      </c>
      <c r="AK99" s="105" t="str">
        <f>IF(AJ99&lt;&gt;"",LOOKUP(AJ99,Likelihoods!$A$7:$A$107,Likelihoods!F$7:F$107),"")</f>
        <v/>
      </c>
      <c r="AL99" s="102" t="str">
        <f>IF(AND(COUNTBLANK($B99:$E99)=3,COUNTBLANK($F99:$H99)=2,COUNTBLANK($I99:$J99)=1,COUNTBLANK($K99:$L99)=1,COUNTBLANK($M99:$N99)=1,COUNTBLANK($O99:$P99)=1,COUNTBLANK($Q99:$R99)=1,COUNTBLANK($S99:$T99)=1,COUNTBLANK($U99:$V99)=1,COUNTBLANK($W99:$AA99)=4),IF(Data!$B99&lt;&gt;"",Scoring!$I$7)+IF(Data!$C99&lt;&gt;"",Scoring!$I$8)+IF(Data!$D99&lt;&gt;"",Scoring!$I$9)+IF(Data!$E99&lt;&gt;"",Scoring!$I$10)+IF(Data!$F99&lt;&gt;"",Scoring!$I$11)+IF(Data!$G99&lt;&gt;"",Scoring!$I$12)+IF(Data!$H99&lt;&gt;"",Scoring!$I$13)+IF(Data!$I99&lt;&gt;"",Scoring!$I$14)+IF(Data!$J99&lt;&gt;"",Scoring!$I$15)+IF(Data!$K99&lt;&gt;"",Scoring!$I$16)+IF(Data!$L99&lt;&gt;"",Scoring!$I$17)+IF(Data!$M99&lt;&gt;"",Scoring!$I$18)+IF(Data!$N99&lt;&gt;"",Scoring!$I$19)+IF(Data!$O99&lt;&gt;"",Scoring!$I$20)+IF(Data!$P99&lt;&gt;"",Scoring!$I$21)+IF(Data!$Q99&lt;&gt;"",Scoring!$I$22)+IF(Data!$R99&lt;&gt;"",Scoring!$I$23)+IF(Data!$S99&lt;&gt;"",Scoring!$I$24)+IF(Data!T99&lt;&gt;"",Scoring!$I$25)+IF(Data!$U99&lt;&gt;"",Scoring!$I$26)+IF(Data!$V99&lt;&gt;"",Scoring!$I$27)+IF(Data!$W99&lt;&gt;"",Scoring!$I$28)+IF(Data!$X99&lt;&gt;"",Scoring!$I$29)+IF(Data!$Y99&lt;&gt;"",Scoring!$I$30)+IF(Data!$Z99&lt;&gt;"",Scoring!$I$31)+IF(Data!$AA99&lt;&gt;"",Scoring!$I$32),"")</f>
        <v/>
      </c>
      <c r="AM99" s="107" t="str">
        <f>IF(AL99&lt;&gt;"",LOOKUP(AL99,Likelihoods!$A$7:$A$107,Likelihoods!G$7:G$107),"")</f>
        <v/>
      </c>
      <c r="AN99" s="281" t="str">
        <f>IF(AND(COUNTBLANK($B99:$E99)=3,COUNTBLANK($F99:$H99)=2,COUNTBLANK($I99:$J99)=1,COUNTBLANK($K99:$L99)=1,COUNTBLANK($M99:$N99)=1,COUNTBLANK($O99:$P99)=1,COUNTBLANK($Q99:$R99)=1,COUNTBLANK($S99:$T99)=1,COUNTBLANK($U99:$V99)=1,COUNTBLANK($W99:$AA99)=4),IF(Data!$B99&lt;&gt;"",Scoring!$J$7)+IF(Data!$C99&lt;&gt;"",Scoring!$J$8)+IF(Data!$D99&lt;&gt;"",Scoring!$J$9)+IF(Data!$E99&lt;&gt;"",Scoring!$J$10)+IF(Data!$F99&lt;&gt;"",Scoring!$J$11)+IF(Data!$G99&lt;&gt;"",Scoring!$J$12)+IF(Data!$H99&lt;&gt;"",Scoring!$J$13)+IF(Data!$I99&lt;&gt;"",Scoring!$J$14)+IF(Data!$J99&lt;&gt;"",Scoring!$J$15)+IF(Data!$K99&lt;&gt;"",Scoring!$J$16)+IF(Data!$L99&lt;&gt;"",Scoring!$J$17)+IF(Data!$M99&lt;&gt;"",Scoring!$J$18)+IF(Data!$N99&lt;&gt;"",Scoring!$J$19)+IF(Data!$O99&lt;&gt;"",Scoring!$J$20)+IF(Data!$P99&lt;&gt;"",Scoring!$J$21)+IF(Data!$Q99&lt;&gt;"",Scoring!$J$22)+IF(Data!$R99&lt;&gt;"",Scoring!$J$23)+IF(Data!$S99&lt;&gt;"",Scoring!$J$24)+IF(Data!AF99&lt;&gt;"",Scoring!$J$25)+IF(Data!$U99&lt;&gt;"",Scoring!$J$26)+IF(Data!$V99&lt;&gt;"",Scoring!$J$27)+IF(Data!$W99&lt;&gt;"",Scoring!$J$28)+IF(Data!$X99&lt;&gt;"",Scoring!$J$29)+IF(Data!$Y99&lt;&gt;"",Scoring!$J$30)+IF(Data!$Z99&lt;&gt;"",Scoring!$J$31)+IF(Data!$AA99&lt;&gt;"",Scoring!$J$32),"")</f>
        <v/>
      </c>
      <c r="AO99" s="276" t="str">
        <f>IF(AN99&lt;&gt;"",LOOKUP(AN99,Likelihoods!$A$7:$A$107,Likelihoods!H$7:H$107),"")</f>
        <v/>
      </c>
      <c r="AP99" s="264" t="str">
        <f>IF(AND(COUNTBLANK($B99:$E99)=3,COUNTBLANK($F99:$H99)=2,COUNTBLANK($I99:$J99)=1,COUNTBLANK($K99:$L99)=1,COUNTBLANK($M99:$N99)=1,COUNTBLANK($O99:$P99)=1,COUNTBLANK($Q99:$R99)=1,COUNTBLANK($S99:$T99)=1,COUNTBLANK($U99:$V99)=1,COUNTBLANK($W99:$AA99)=4),IF(Data!$B99&lt;&gt;"",Scoring!$K$7)+IF(Data!$C99&lt;&gt;"",Scoring!$K$8)+IF(Data!$D99&lt;&gt;"",Scoring!$K$9)+IF(Data!$E99&lt;&gt;"",Scoring!$K$10)+IF(Data!$F99&lt;&gt;"",Scoring!$K$11)+IF(Data!$G99&lt;&gt;"",Scoring!$K$12)+IF(Data!$H99&lt;&gt;"",Scoring!$K$13)+IF(Data!$I99&lt;&gt;"",Scoring!$K$14)+IF(Data!$J99&lt;&gt;"",Scoring!$K$15)+IF(Data!$K99&lt;&gt;"",Scoring!$K$16)+IF(Data!$L99&lt;&gt;"",Scoring!$K$17)+IF(Data!$M99&lt;&gt;"",Scoring!$K$18)+IF(Data!$N99&lt;&gt;"",Scoring!$K$19)+IF(Data!$O99&lt;&gt;"",Scoring!$K$20)+IF(Data!$P99&lt;&gt;"",Scoring!$K$21)+IF(Data!$Q99&lt;&gt;"",Scoring!$K$22)+IF(Data!$R99&lt;&gt;"",Scoring!$K$23)+IF(Data!$S99&lt;&gt;"",Scoring!$K$24)+IF(Data!AH99&lt;&gt;"",Scoring!$K$25)+IF(Data!$U99&lt;&gt;"",Scoring!$K$26)+IF(Data!$V99&lt;&gt;"",Scoring!$K$27)+IF(Data!$W99&lt;&gt;"",Scoring!$K$28)+IF(Data!$X99&lt;&gt;"",Scoring!$K$29)+IF(Data!$Y99&lt;&gt;"",Scoring!$K$30)+IF(Data!$Z99&lt;&gt;"",Scoring!$K$31)+IF(Data!$AA99&lt;&gt;"",Scoring!$K$32),"")</f>
        <v/>
      </c>
      <c r="AQ99" s="107" t="str">
        <f>IF(AP99&lt;&gt;"",LOOKUP(AP99,Likelihoods!$A$7:$A$107,Likelihoods!I$7:I$107),"")</f>
        <v/>
      </c>
      <c r="AR99" s="281" t="str">
        <f>IF(AND(COUNTBLANK($B99:$E99)=3,COUNTBLANK($F99:$H99)=2,COUNTBLANK($I99:$J99)=1,COUNTBLANK($K99:$L99)=1,COUNTBLANK($M99:$N99)=1,COUNTBLANK($O99:$P99)=1,COUNTBLANK($Q99:$R99)=1,COUNTBLANK($S99:$T99)=1,COUNTBLANK($U99:$V99)=1,COUNTBLANK($W99:$AA99)=4),IF(Data!$B99&lt;&gt;"",Scoring!$L$7)+IF(Data!$C99&lt;&gt;"",Scoring!$L$8)+IF(Data!$D99&lt;&gt;"",Scoring!$L$9)+IF(Data!$E99&lt;&gt;"",Scoring!$L$10)+IF(Data!$F99&lt;&gt;"",Scoring!$L$11)+IF(Data!$G99&lt;&gt;"",Scoring!$L$12)+IF(Data!$H99&lt;&gt;"",Scoring!$L$13)+IF(Data!$I99&lt;&gt;"",Scoring!$L$14)+IF(Data!$J99&lt;&gt;"",Scoring!$L$15)+IF(Data!$K99&lt;&gt;"",Scoring!$L$16)+IF(Data!$L99&lt;&gt;"",Scoring!$L$17)+IF(Data!$M99&lt;&gt;"",Scoring!$L$18)+IF(Data!$N99&lt;&gt;"",Scoring!$L$19)+IF(Data!$O99&lt;&gt;"",Scoring!$L$20)+IF(Data!$P99&lt;&gt;"",Scoring!$L$21)+IF(Data!$Q99&lt;&gt;"",Scoring!$L$22)+IF(Data!$R99&lt;&gt;"",Scoring!$L$23)+IF(Data!$S99&lt;&gt;"",Scoring!$L$24)+IF(Data!AJ99&lt;&gt;"",Scoring!$L$25)+IF(Data!$U99&lt;&gt;"",Scoring!$L$26)+IF(Data!$V99&lt;&gt;"",Scoring!$L$27)+IF(Data!$W99&lt;&gt;"",Scoring!$L$28)+IF(Data!$X99&lt;&gt;"",Scoring!$L$29)+IF(Data!$Y99&lt;&gt;"",Scoring!$L$30)+IF(Data!$Z99&lt;&gt;"",Scoring!$L$31)+IF(Data!$AA99&lt;&gt;"",Scoring!$L$32),"")</f>
        <v/>
      </c>
      <c r="AS99" s="105" t="str">
        <f>IF(AR99&lt;&gt;"",LOOKUP(AR99,Likelihoods!$A$7:$A$107,Likelihoods!J$7:J$107),"")</f>
        <v/>
      </c>
      <c r="AT99" s="108" t="str">
        <f>IF(AND(COUNTBLANK($B99:$E99)=3,COUNTBLANK($F99:$H99)=2,COUNTBLANK($I99:$J99)=1,COUNTBLANK($K99:$L99)=1,COUNTBLANK($M99:$N99)=1,COUNTBLANK($O99:$P99)=1,COUNTBLANK($Q99:$R99)=1,COUNTBLANK($S99:$T99)=1,COUNTBLANK($U99:$V99)=1,COUNTBLANK($W99:$AA99)=4),IF(Data!$B99&lt;&gt;"",Scoring!$M$7)+IF(Data!$C99&lt;&gt;"",Scoring!$M$8)+IF(Data!$D99&lt;&gt;"",Scoring!$M$9)+IF(Data!$E99&lt;&gt;"",Scoring!$M$10)+IF(Data!$F99&lt;&gt;"",Scoring!$M$11)+IF(Data!$G99&lt;&gt;"",Scoring!$M$12)+IF(Data!$H99&lt;&gt;"",Scoring!$M$13)+IF(Data!$I99&lt;&gt;"",Scoring!$M$14)+IF(Data!$J99&lt;&gt;"",Scoring!$M$15)+IF(Data!$K99&lt;&gt;"",Scoring!$M$16)+IF(Data!$L99&lt;&gt;"",Scoring!$M$17)+IF(Data!$M99&lt;&gt;"",Scoring!$M$18)+IF(Data!$N99&lt;&gt;"",Scoring!$M$19)+IF(Data!$O99&lt;&gt;"",Scoring!$M$20)+IF(Data!$P99&lt;&gt;"",Scoring!$M$21)+IF(Data!$Q99&lt;&gt;"",Scoring!$M$22)+IF(Data!$R99&lt;&gt;"",Scoring!$M$23)+IF(Data!$S99&lt;&gt;"",Scoring!$M$24)+IF(Data!T99&lt;&gt;"",Scoring!$M$25)+IF(Data!$U99&lt;&gt;"",Scoring!$M$26)+IF(Data!$V99&lt;&gt;"",Scoring!$M$27)+IF(Data!$W99&lt;&gt;"",Scoring!$M$28)+IF(Data!$X99&lt;&gt;"",Scoring!$M$29)+IF(Data!$Y99&lt;&gt;"",Scoring!$M$30)+IF(Data!$Z99&lt;&gt;"",Scoring!$M$31)+IF(Data!$AA99&lt;&gt;"",Scoring!$M$32),"")</f>
        <v/>
      </c>
      <c r="AU99" s="105" t="str">
        <f>IF(AT99&lt;&gt;"",LOOKUP(AT99,Likelihoods!$A$7:$A$107,Likelihoods!K$7:K$107),"")</f>
        <v/>
      </c>
      <c r="AV99" s="108" t="str">
        <f>IF(AND(COUNTBLANK($B99:$E99)=3,COUNTBLANK($F99:$H99)=2,COUNTBLANK($I99:$J99)=1,COUNTBLANK($K99:$L99)=1,COUNTBLANK($M99:$N99)=1,COUNTBLANK($O99:$P99)=1,COUNTBLANK($Q99:$R99)=1,COUNTBLANK($S99:$T99)=1,COUNTBLANK($U99:$V99)=1,COUNTBLANK($W99:$AA99)=4),IF(Data!$B99&lt;&gt;"",Scoring!$N$7)+IF(Data!$C99&lt;&gt;"",Scoring!$N$8)+IF(Data!$D99&lt;&gt;"",Scoring!$N$9)+IF(Data!$E99&lt;&gt;"",Scoring!$N$10)+IF(Data!$F99&lt;&gt;"",Scoring!$N$11)+IF(Data!$G99&lt;&gt;"",Scoring!$N$12)+IF(Data!$H99&lt;&gt;"",Scoring!$N$13)+IF(Data!$I99&lt;&gt;"",Scoring!$N$14)+IF(Data!$J99&lt;&gt;"",Scoring!$N$15)+IF(Data!$K99&lt;&gt;"",Scoring!$N$16)+IF(Data!$L99&lt;&gt;"",Scoring!$N$17)+IF(Data!$M99&lt;&gt;"",Scoring!$N$18)+IF(Data!$N99&lt;&gt;"",Scoring!$N$19)+IF(Data!$O99&lt;&gt;"",Scoring!$N$20)+IF(Data!$P99&lt;&gt;"",Scoring!$N$21)+IF(Data!$Q99&lt;&gt;"",Scoring!$N$22)+IF(Data!$R99&lt;&gt;"",Scoring!$N$23)+IF(Data!$S99&lt;&gt;"",Scoring!$N$24)+IF(Data!T99&lt;&gt;"",Scoring!$N$25)+IF(Data!$U99&lt;&gt;"",Scoring!$N$26)+IF(Data!$V99&lt;&gt;"",Scoring!$N$27)+IF(Data!$W99&lt;&gt;"",Scoring!$N$28)+IF(Data!$X99&lt;&gt;"",Scoring!$N$29)+IF(Data!$Y99&lt;&gt;"",Scoring!$N$30)+IF(Data!$Z99&lt;&gt;"",Scoring!$N$31)+IF(Data!$AA99&lt;&gt;"",Scoring!$N$32),"")</f>
        <v/>
      </c>
      <c r="AW99" s="106" t="str">
        <f>IF(AV99&lt;&gt;"",LOOKUP(AV99,Likelihoods!$A$7:$A$107,Likelihoods!L$7:L$107),"")</f>
        <v/>
      </c>
      <c r="AX99" s="104" t="str">
        <f>IF(AND(COUNTBLANK($B99:$E99)=3,COUNTBLANK($F99:$H99)=2,COUNTBLANK($I99:$J99)=1,COUNTBLANK($K99:$L99)=1,COUNTBLANK($M99:$N99)=1,COUNTBLANK($O99:$P99)=1,COUNTBLANK($Q99:$R99)=1,COUNTBLANK($S99:$T99)=1,COUNTBLANK($U99:$V99)=1,COUNTBLANK($W99:$AA99)=4),IF(Data!$B99&lt;&gt;"",Scoring!$O$7)+IF(Data!$C99&lt;&gt;"",Scoring!$O$8)+IF(Data!$D99&lt;&gt;"",Scoring!$O$9)+IF(Data!$E99&lt;&gt;"",Scoring!$O$10)+IF(Data!$F99&lt;&gt;"",Scoring!$O$11)+IF(Data!$G99&lt;&gt;"",Scoring!$O$12)+IF(Data!$H99&lt;&gt;"",Scoring!$O$13)+IF(Data!$I99&lt;&gt;"",Scoring!$O$14)+IF(Data!$J99&lt;&gt;"",Scoring!$O$15)+IF(Data!$K99&lt;&gt;"",Scoring!$O$16)+IF(Data!$L99&lt;&gt;"",Scoring!$O$17)+IF(Data!$M99&lt;&gt;"",Scoring!$O$18)+IF(Data!$N99&lt;&gt;"",Scoring!$O$19)+IF(Data!$O99&lt;&gt;"",Scoring!$O$20)+IF(Data!$P99&lt;&gt;"",Scoring!$O$21)+IF(Data!$Q99&lt;&gt;"",Scoring!$O$22)+IF(Data!$R99&lt;&gt;"",Scoring!$O$23)+IF(Data!$S99&lt;&gt;"",Scoring!$O$24)+IF(Data!T99&lt;&gt;"",Scoring!$O$25)+IF(Data!$U99&lt;&gt;"",Scoring!$O$26)+IF(Data!$V99&lt;&gt;"",Scoring!$O$27)+IF(Data!$W99&lt;&gt;"",Scoring!$O$28)+IF(Data!$X99&lt;&gt;"",Scoring!$O$29)+IF(Data!$Y99&lt;&gt;"",Scoring!$O$30)+IF(Data!$Z99&lt;&gt;"",Scoring!$O$31)+IF(Data!$AA99&lt;&gt;"",Scoring!$O$32),"")</f>
        <v/>
      </c>
      <c r="AY99" s="107" t="str">
        <f>IF(AX99&lt;&gt;"",LOOKUP(AX99,Likelihoods!$A$7:$A$107,Likelihoods!M$7:M$107),"")</f>
        <v/>
      </c>
      <c r="AZ99" s="108" t="str">
        <f>IF(AND(COUNTBLANK($B99:$E99)=3,COUNTBLANK($F99:$H99)=2,COUNTBLANK($I99:$J99)=1,COUNTBLANK($K99:$L99)=1,COUNTBLANK($M99:$N99)=1,COUNTBLANK($O99:$P99)=1,COUNTBLANK($Q99:$R99)=1,COUNTBLANK($S99:$T99)=1,COUNTBLANK($U99:$V99)=1,COUNTBLANK($W99:$AA99)=4),IF(Data!$B99&lt;&gt;"",Scoring!$P$7)+IF(Data!$C99&lt;&gt;"",Scoring!$P$8)+IF(Data!$D99&lt;&gt;"",Scoring!$P$9)+IF(Data!$E99&lt;&gt;"",Scoring!$P$10)+IF(Data!$F99&lt;&gt;"",Scoring!$P$11)+IF(Data!$G99&lt;&gt;"",Scoring!$P$12)+IF(Data!$H99&lt;&gt;"",Scoring!$P$13)+IF(Data!$I99&lt;&gt;"",Scoring!$P$14)+IF(Data!$J99&lt;&gt;"",Scoring!$P$15)+IF(Data!$K99&lt;&gt;"",Scoring!$P$16)+IF(Data!$L99&lt;&gt;"",Scoring!$P$17)+IF(Data!$M99&lt;&gt;"",Scoring!$P$18)+IF(Data!$N99&lt;&gt;"",Scoring!$P$19)+IF(Data!$O99&lt;&gt;"",Scoring!$P$20)+IF(Data!$P99&lt;&gt;"",Scoring!$P$21)+IF(Data!$Q99&lt;&gt;"",Scoring!$P$22)+IF(Data!$R99&lt;&gt;"",Scoring!$P$23)+IF(Data!$S99&lt;&gt;"",Scoring!$P$24)+IF(Data!T99&lt;&gt;"",Scoring!$P$25)+IF(Data!$U99&lt;&gt;"",Scoring!$P$26)+IF(Data!$V99&lt;&gt;"",Scoring!$P$27)+IF(Data!$W99&lt;&gt;"",Scoring!$P$28)+IF(Data!$X99&lt;&gt;"",Scoring!$P$29)+IF(Data!$Y99&lt;&gt;"",Scoring!$P$30)+IF(Data!$Z99&lt;&gt;"",Scoring!$P$31)+IF(Data!$AA99&lt;&gt;"",Scoring!$P$32),"")</f>
        <v/>
      </c>
      <c r="BA99" s="105" t="str">
        <f>IF(AZ99&lt;&gt;"",LOOKUP(AZ99,Likelihoods!$A$7:$A$107,Likelihoods!N$7:N$107),"")</f>
        <v/>
      </c>
      <c r="BB99" s="102" t="str">
        <f>IF(AND(COUNTBLANK($B99:$E99)=3,COUNTBLANK($F99:$H99)=2,COUNTBLANK($I99:$J99)=1,COUNTBLANK($K99:$L99)=1,COUNTBLANK($M99:$N99)=1,COUNTBLANK($O99:$P99)=1,COUNTBLANK($Q99:$R99)=1,COUNTBLANK($S99:$T99)=1,COUNTBLANK($U99:$V99)=1,COUNTBLANK($W99:$AA99)=4),IF(Data!$B99&lt;&gt;"",Scoring!$Q$7)+IF(Data!$C99&lt;&gt;"",Scoring!$Q$8)+IF(Data!$D99&lt;&gt;"",Scoring!$Q$9)+IF(Data!$E99&lt;&gt;"",Scoring!$Q$10)+IF(Data!$F99&lt;&gt;"",Scoring!$Q$11)+IF(Data!$G99&lt;&gt;"",Scoring!$Q$12)+IF(Data!$H99&lt;&gt;"",Scoring!$Q$13)+IF(Data!$I99&lt;&gt;"",Scoring!$Q$14)+IF(Data!$J99&lt;&gt;"",Scoring!$Q$15)+IF(Data!$K99&lt;&gt;"",Scoring!$Q$16)+IF(Data!$L99&lt;&gt;"",Scoring!$Q$17)+IF(Data!$M99&lt;&gt;"",Scoring!$Q$18)+IF(Data!$N99&lt;&gt;"",Scoring!$Q$19)+IF(Data!$O99&lt;&gt;"",Scoring!$Q$20)+IF(Data!$P99&lt;&gt;"",Scoring!$Q$21)+IF(Data!$Q99&lt;&gt;"",Scoring!$Q$22)+IF(Data!$R99&lt;&gt;"",Scoring!$Q$23)+IF(Data!$S99&lt;&gt;"",Scoring!$Q$24)+IF(Data!T99&lt;&gt;"",Scoring!$Q$25)+IF(Data!$U99&lt;&gt;"",Scoring!$Q$26)+IF(Data!$V99&lt;&gt;"",Scoring!$Q$27)+IF(Data!$W99&lt;&gt;"",Scoring!$Q$28)+IF(Data!$X99&lt;&gt;"",Scoring!$Q$29)+IF(Data!$Y99&lt;&gt;"",Scoring!$Q$30)+IF(Data!$Z99&lt;&gt;"",Scoring!$Q$31)+IF(Data!$AA99&lt;&gt;"",Scoring!$Q$32),"")</f>
        <v/>
      </c>
      <c r="BC99" s="107" t="str">
        <f>IF(BB99&lt;&gt;"",LOOKUP(BB99,Likelihoods!$A$7:$A$107,Likelihoods!O$7:O$107),"")</f>
        <v/>
      </c>
      <c r="BD99" s="104" t="str">
        <f>IF(AND(COUNTBLANK($B99:$E99)=3,COUNTBLANK($F99:$H99)=2,COUNTBLANK($I99:$J99)=1,COUNTBLANK($K99:$L99)=1,COUNTBLANK($M99:$N99)=1,COUNTBLANK($O99:$P99)=1,COUNTBLANK($Q99:$R99)=1,COUNTBLANK($S99:$T99)=1,COUNTBLANK($U99:$V99)=1,COUNTBLANK($W99:$AA99)=4),IF(Data!$B99&lt;&gt;"",Scoring!$R$7)+IF(Data!$C99&lt;&gt;"",Scoring!$R$8)+IF(Data!$D99&lt;&gt;"",Scoring!$R$9)+IF(Data!$E99&lt;&gt;"",Scoring!$R$10)+IF(Data!$F99&lt;&gt;"",Scoring!$R$11)+IF(Data!$G99&lt;&gt;"",Scoring!$R$12)+IF(Data!$H99&lt;&gt;"",Scoring!$R$13)+IF(Data!$I99&lt;&gt;"",Scoring!$R$14)+IF(Data!$J99&lt;&gt;"",Scoring!$R$15)+IF(Data!$K99&lt;&gt;"",Scoring!$R$16)+IF(Data!$L99&lt;&gt;"",Scoring!$R$17)+IF(Data!$M99&lt;&gt;"",Scoring!$R$18)+IF(Data!$N99&lt;&gt;"",Scoring!$R$19)+IF(Data!$O99&lt;&gt;"",Scoring!$R$20)+IF(Data!$P99&lt;&gt;"",Scoring!$R$21)+IF(Data!$Q99&lt;&gt;"",Scoring!$R$22)+IF(Data!$R99&lt;&gt;"",Scoring!$R$23)+IF(Data!$S99&lt;&gt;"",Scoring!$R$24)+IF(Data!T99&lt;&gt;"",Scoring!$R$25)+IF(Data!$U99&lt;&gt;"",Scoring!$R$26)+IF(Data!$V99&lt;&gt;"",Scoring!$R$27)+IF(Data!$W99&lt;&gt;"",Scoring!$R$28)+IF(Data!$X99&lt;&gt;"",Scoring!$R$29)+IF(Data!$Y99&lt;&gt;"",Scoring!$R$30)+IF(Data!$Z99&lt;&gt;"",Scoring!$R$31)+IF(Data!$AA99&lt;&gt;"",Scoring!$R$32),"")</f>
        <v/>
      </c>
      <c r="BE99" s="105" t="str">
        <f>IF(BD99&lt;&gt;"",LOOKUP(BD99,Likelihoods!$A$7:$A$107,Likelihoods!P$7:P$107),"")</f>
        <v/>
      </c>
      <c r="BF99" s="102" t="str">
        <f>IF(AND(COUNTBLANK($B99:$E99)=3,COUNTBLANK($F99:$H99)=2,COUNTBLANK($I99:$J99)=1,COUNTBLANK($K99:$L99)=1,COUNTBLANK($M99:$N99)=1,COUNTBLANK($O99:$P99)=1,COUNTBLANK($Q99:$R99)=1,COUNTBLANK($S99:$T99)=1,COUNTBLANK($U99:$V99)=1,COUNTBLANK($W99:$AA99)=4),IF(Data!$B99&lt;&gt;"",Scoring!$S$7)+IF(Data!$C99&lt;&gt;"",Scoring!$S$8)+IF(Data!$D99&lt;&gt;"",Scoring!$S$9)+IF(Data!$E99&lt;&gt;"",Scoring!$S$10)+IF(Data!$F99&lt;&gt;"",Scoring!$S$11)+IF(Data!$G99&lt;&gt;"",Scoring!$S$12)+IF(Data!$H99&lt;&gt;"",Scoring!$S$13)+IF(Data!$I99&lt;&gt;"",Scoring!$S$14)+IF(Data!$J99&lt;&gt;"",Scoring!$S$15)+IF(Data!$K99&lt;&gt;"",Scoring!$S$16)+IF(Data!$L99&lt;&gt;"",Scoring!$S$17)+IF(Data!$M99&lt;&gt;"",Scoring!$S$18)+IF(Data!$N99&lt;&gt;"",Scoring!$S$19)+IF(Data!$O99&lt;&gt;"",Scoring!$S$20)+IF(Data!$P99&lt;&gt;"",Scoring!$S$21)+IF(Data!$Q99&lt;&gt;"",Scoring!$S$22)+IF(Data!$R99&lt;&gt;"",Scoring!$S$23)+IF(Data!$S99&lt;&gt;"",Scoring!$S$24)+IF(Data!T99&lt;&gt;"",Scoring!$S$25)+IF(Data!$U99&lt;&gt;"",Scoring!$S$26)+IF(Data!$V99&lt;&gt;"",Scoring!$S$27)+IF(Data!$W99&lt;&gt;"",Scoring!$S$28)+IF(Data!$X99&lt;&gt;"",Scoring!$S$29)+IF(Data!$Y99&lt;&gt;"",Scoring!$S$30)+IF(Data!$Z99&lt;&gt;"",Scoring!$S$31)+IF(Data!$AA99&lt;&gt;"",Scoring!$S$32),"")</f>
        <v/>
      </c>
      <c r="BG99" s="107" t="str">
        <f>IF(BF99&lt;&gt;"",LOOKUP(BF99,Likelihoods!$A$7:$A$107,Likelihoods!Q$7:Q$107),"")</f>
        <v/>
      </c>
      <c r="BH99" s="108" t="str">
        <f>IF(AND(COUNTBLANK($B99:$E99)=3,COUNTBLANK($F99:$H99)=2,COUNTBLANK($I99:$J99)=1,COUNTBLANK($K99:$L99)=1,COUNTBLANK($M99:$N99)=1,COUNTBLANK($O99:$P99)=1,COUNTBLANK($Q99:$R99)=1,COUNTBLANK($S99:$T99)=1,COUNTBLANK($U99:$V99)=1,COUNTBLANK($W99:$AA99)=4),IF(Data!$B99&lt;&gt;"",Scoring!$T$7)+IF(Data!$C99&lt;&gt;"",Scoring!$T$8)+IF(Data!$D99&lt;&gt;"",Scoring!$T$9)+IF(Data!$E99&lt;&gt;"",Scoring!$T$10)+IF(Data!$F99&lt;&gt;"",Scoring!$T$11)+IF(Data!$G99&lt;&gt;"",Scoring!$T$12)+IF(Data!$H99&lt;&gt;"",Scoring!$T$13)+IF(Data!$I99&lt;&gt;"",Scoring!$T$14)+IF(Data!$J99&lt;&gt;"",Scoring!$T$15)+IF(Data!$K99&lt;&gt;"",Scoring!$T$16)+IF(Data!$L99&lt;&gt;"",Scoring!$T$17)+IF(Data!$M99&lt;&gt;"",Scoring!$T$18)+IF(Data!$N99&lt;&gt;"",Scoring!$T$19)+IF(Data!$O99&lt;&gt;"",Scoring!$T$20)+IF(Data!$P99&lt;&gt;"",Scoring!$T$21)+IF(Data!$Q99&lt;&gt;"",Scoring!$T$22)+IF(Data!$R99&lt;&gt;"",Scoring!$T$23)+IF(Data!$S99&lt;&gt;"",Scoring!$T$24)+IF(Data!T99&lt;&gt;"",Scoring!$T$25)+IF(Data!$U99&lt;&gt;"",Scoring!$T$26)+IF(Data!$V99&lt;&gt;"",Scoring!$T$27)+IF(Data!$W99&lt;&gt;"",Scoring!$T$28)+IF(Data!$X99&lt;&gt;"",Scoring!$T$29)+IF(Data!$Y99&lt;&gt;"",Scoring!$T$30)+IF(Data!$Z99&lt;&gt;"",Scoring!$T$31)+IF(Data!$AA99&lt;&gt;"",Scoring!$T$32),"")</f>
        <v/>
      </c>
      <c r="BI99" s="105" t="str">
        <f>IF(BH99&lt;&gt;"",LOOKUP(BH99,Likelihoods!$A$7:$A$107,Likelihoods!R$7:R$107),"")</f>
        <v/>
      </c>
      <c r="BJ99" s="108" t="str">
        <f>IF(AND(COUNTBLANK($B99:$E99)=3,COUNTBLANK($F99:$H99)=2,COUNTBLANK($I99:$J99)=1,COUNTBLANK($K99:$L99)=1,COUNTBLANK($M99:$N99)=1,COUNTBLANK($O99:$P99)=1,COUNTBLANK($Q99:$R99)=1,COUNTBLANK($S99:$T99)=1,COUNTBLANK($U99:$V99)=1,COUNTBLANK($W99:$AA99)=4),IF(Data!$B99&lt;&gt;"",Scoring!$U$7)+IF(Data!$C99&lt;&gt;"",Scoring!$U$8)+IF(Data!$D99&lt;&gt;"",Scoring!$U$9)+IF(Data!$E99&lt;&gt;"",Scoring!$U$10)+IF(Data!$F99&lt;&gt;"",Scoring!$U$11)+IF(Data!$G99&lt;&gt;"",Scoring!$U$12)+IF(Data!$H99&lt;&gt;"",Scoring!$U$13)+IF(Data!$I99&lt;&gt;"",Scoring!$U$14)+IF(Data!$J99&lt;&gt;"",Scoring!$U$15)+IF(Data!$K99&lt;&gt;"",Scoring!$U$16)+IF(Data!$L99&lt;&gt;"",Scoring!$U$17)+IF(Data!$M99&lt;&gt;"",Scoring!$U$18)+IF(Data!$N99&lt;&gt;"",Scoring!$U$19)+IF(Data!$O99&lt;&gt;"",Scoring!$U$20)+IF(Data!$P99&lt;&gt;"",Scoring!$U$21)+IF(Data!$Q99&lt;&gt;"",Scoring!$U$22)+IF(Data!$R99&lt;&gt;"",Scoring!$U$23)+IF(Data!$S99&lt;&gt;"",Scoring!$U$24)+IF(Data!T99&lt;&gt;"",Scoring!$U$25)+IF(Data!$U99&lt;&gt;"",Scoring!$U$26)+IF(Data!$V99&lt;&gt;"",Scoring!$U$27)+IF(Data!$W99&lt;&gt;"",Scoring!$U$28)+IF(Data!$X99&lt;&gt;"",Scoring!$U$29)+IF(Data!$Y99&lt;&gt;"",Scoring!$U$30)+IF(Data!$Z99&lt;&gt;"",Scoring!$U$31)+IF(Data!$AA99&lt;&gt;"",Scoring!$U$32),"")</f>
        <v/>
      </c>
      <c r="BK99" s="106" t="str">
        <f>IF(BJ99&lt;&gt;"",LOOKUP(BJ99,Likelihoods!$A$7:$A$107,Likelihoods!S$7:S$107),"")</f>
        <v/>
      </c>
      <c r="BL99" s="8"/>
      <c r="BM99" s="8"/>
      <c r="BN99" s="8"/>
      <c r="BO99" s="8"/>
      <c r="BP99" s="8"/>
      <c r="BQ99" s="8"/>
      <c r="BR99" s="8"/>
      <c r="BS99" s="8"/>
      <c r="BT99" s="8"/>
      <c r="BU99" s="8"/>
      <c r="BV99" s="8"/>
      <c r="BW99" s="8"/>
      <c r="BX99" s="8"/>
      <c r="BY99" s="8"/>
    </row>
    <row r="100" spans="1:77" ht="14.25" x14ac:dyDescent="0.2">
      <c r="A100" s="68"/>
      <c r="B100" s="101"/>
      <c r="C100" s="102"/>
      <c r="D100" s="102"/>
      <c r="E100" s="102"/>
      <c r="F100" s="101"/>
      <c r="G100" s="102"/>
      <c r="H100" s="103"/>
      <c r="I100" s="102"/>
      <c r="J100" s="102"/>
      <c r="K100" s="101"/>
      <c r="L100" s="103"/>
      <c r="M100" s="102"/>
      <c r="N100" s="103"/>
      <c r="O100" s="101"/>
      <c r="P100" s="103"/>
      <c r="Q100" s="102"/>
      <c r="R100" s="102"/>
      <c r="S100" s="101"/>
      <c r="T100" s="103"/>
      <c r="U100" s="101"/>
      <c r="V100" s="103"/>
      <c r="W100" s="102"/>
      <c r="X100" s="102"/>
      <c r="Y100" s="102"/>
      <c r="Z100" s="102"/>
      <c r="AA100" s="102"/>
      <c r="AB100" s="104" t="str">
        <f>IF(AND(COUNTBLANK($B100:$E100)=3,COUNTBLANK($F100:$H100)=2,COUNTBLANK($I100:$J100)=1,COUNTBLANK($K100:$L100)=1,COUNTBLANK($M100:$N100)=1,COUNTBLANK($O100:$P100)=1,COUNTBLANK($Q100:$R100)=1,COUNTBLANK($S100:$T100)=1,COUNTBLANK($U100:$V100)=1,COUNTBLANK($W100:$AA100)=4),IF(Data!$B100&lt;&gt;"",Scoring!$D$7)+IF(Data!$C100&lt;&gt;"",Scoring!$D$8)+IF(Data!$D100&lt;&gt;"",Scoring!$D$9)+IF(Data!$E100&lt;&gt;"",Scoring!$D$10)+IF(Data!$F100&lt;&gt;"",Scoring!$D$11)+IF(Data!$G100&lt;&gt;"",Scoring!$D$12)+IF(Data!$H100&lt;&gt;"",Scoring!$D$13)+IF(Data!$I100&lt;&gt;"",Scoring!$D$14)+IF(Data!$J100&lt;&gt;"",Scoring!$D$15)+IF(Data!$K100&lt;&gt;"",Scoring!$D$16)+IF(Data!$L100&lt;&gt;"",Scoring!$D$17)+IF(Data!$M100&lt;&gt;"",Scoring!$D$18)+IF(Data!$N100&lt;&gt;"",Scoring!$D$19)+IF(Data!$O100&lt;&gt;"",Scoring!$D$20)+IF(Data!$P100&lt;&gt;"",Scoring!$D$21)+IF(Data!$Q100&lt;&gt;"",Scoring!$D$22)+IF(Data!$R100&lt;&gt;"",Scoring!$D$23)+IF(Data!$S100&lt;&gt;"",Scoring!$D$24)+IF(Data!T100&lt;&gt;"",Scoring!$D$25)+IF(Data!$U100&lt;&gt;"",Scoring!$D$26)+IF(Data!$V100&lt;&gt;"",Scoring!$D$27)+IF(Data!$W100&lt;&gt;"",Scoring!$D$28)+IF(Data!$X100&lt;&gt;"",Scoring!$D$29)+IF(Data!$Y100&lt;&gt;"",Scoring!$D$30)+IF(Data!$Z100&lt;&gt;"",Scoring!$D$31)+IF(Data!$AA100&lt;&gt;"",Scoring!$D$32),"")</f>
        <v/>
      </c>
      <c r="AC100" s="105" t="str">
        <f>IF(AB100&lt;&gt;"",LOOKUP(AB100,Likelihoods!$A$7:$A$107,Likelihoods!B$7:B$107),"")</f>
        <v/>
      </c>
      <c r="AD100" s="264" t="str">
        <f>IF(AND(COUNTBLANK($B100:$E100)=3,COUNTBLANK($F100:$H100)=2,COUNTBLANK($I100:$J100)=1,COUNTBLANK($K100:$L100)=1,COUNTBLANK($M100:$N100)=1,COUNTBLANK($O100:$P100)=1,COUNTBLANK($Q100:$R100)=1,COUNTBLANK($S100:$T100)=1,COUNTBLANK($U100:$V100)=1,COUNTBLANK($W100:$AA100)=4),IF(Data!$B100&lt;&gt;"",Scoring!$E$7)+IF(Data!$C100&lt;&gt;"",Scoring!$E$8)+IF(Data!$D100&lt;&gt;"",Scoring!$E$9)+IF(Data!$E100&lt;&gt;"",Scoring!$E$10)+IF(Data!$F100&lt;&gt;"",Scoring!$E$11)+IF(Data!$G100&lt;&gt;"",Scoring!$E$12)+IF(Data!$H100&lt;&gt;"",Scoring!$E$13)+IF(Data!$I100&lt;&gt;"",Scoring!$E$14)+IF(Data!$J100&lt;&gt;"",Scoring!$E$15)+IF(Data!$K100&lt;&gt;"",Scoring!$E$16)+IF(Data!$L100&lt;&gt;"",Scoring!$E$17)+IF(Data!$M100&lt;&gt;"",Scoring!$E$18)+IF(Data!$N100&lt;&gt;"",Scoring!$E$19)+IF(Data!$O100&lt;&gt;"",Scoring!$E$20)+IF(Data!$P100&lt;&gt;"",Scoring!$E$21)+IF(Data!$Q100&lt;&gt;"",Scoring!$E$22)+IF(Data!$R100&lt;&gt;"",Scoring!$E$23)+IF(Data!$S100&lt;&gt;"",Scoring!$E$24)+IF(Data!V100&lt;&gt;"",Scoring!$E$25)+IF(Data!$U100&lt;&gt;"",Scoring!$E$26)+IF(Data!$V100&lt;&gt;"",Scoring!$E$27)+IF(Data!$W100&lt;&gt;"",Scoring!$E$28)+IF(Data!$X100&lt;&gt;"",Scoring!$E$29)+IF(Data!$Y100&lt;&gt;"",Scoring!$E$30)+IF(Data!$Z100&lt;&gt;"",Scoring!$E$31)+IF(Data!$AA100&lt;&gt;"",Scoring!$E$32),"")</f>
        <v/>
      </c>
      <c r="AE100" s="107" t="str">
        <f>IF(AD100&lt;&gt;"",LOOKUP(AD100,Likelihoods!$A$7:$A$107,Likelihoods!C$7:C$107),"")</f>
        <v/>
      </c>
      <c r="AF100" s="108" t="str">
        <f>IF(AND(COUNTBLANK($B100:$E100)=3,COUNTBLANK($F100:$H100)=2,COUNTBLANK($I100:$J100)=1,COUNTBLANK($K100:$L100)=1,COUNTBLANK($M100:$N100)=1,COUNTBLANK($O100:$P100)=1,COUNTBLANK($Q100:$R100)=1,COUNTBLANK($S100:$T100)=1,COUNTBLANK($U100:$V100)=1,COUNTBLANK($W100:$AA100)=4),IF(Data!$B100&lt;&gt;"",Scoring!$F$7)+IF(Data!$C100&lt;&gt;"",Scoring!$F$8)+IF(Data!$D100&lt;&gt;"",Scoring!$F$9)+IF(Data!$E100&lt;&gt;"",Scoring!$F$10)+IF(Data!$F100&lt;&gt;"",Scoring!$F$11)+IF(Data!$G100&lt;&gt;"",Scoring!$F$12)+IF(Data!$H100&lt;&gt;"",Scoring!$F$13)+IF(Data!$I100&lt;&gt;"",Scoring!$F$14)+IF(Data!$J100&lt;&gt;"",Scoring!$F$15)+IF(Data!$K100&lt;&gt;"",Scoring!$F$16)+IF(Data!$L100&lt;&gt;"",Scoring!$F$17)+IF(Data!$M100&lt;&gt;"",Scoring!$F$18)+IF(Data!$N100&lt;&gt;"",Scoring!$F$19)+IF(Data!$O100&lt;&gt;"",Scoring!$F$20)+IF(Data!$P100&lt;&gt;"",Scoring!$F$21)+IF(Data!$Q100&lt;&gt;"",Scoring!$F$22)+IF(Data!$R100&lt;&gt;"",Scoring!$F$23)+IF(Data!$S100&lt;&gt;"",Scoring!$F$24)+IF(Data!T100&lt;&gt;"",Scoring!$F$25)+IF(Data!$U100&lt;&gt;"",Scoring!$F$26)+IF(Data!$V100&lt;&gt;"",Scoring!$F$27)+IF(Data!$W100&lt;&gt;"",Scoring!$F$28)+IF(Data!$X100&lt;&gt;"",Scoring!$F$29)+IF(Data!$Y100&lt;&gt;"",Scoring!$F$30)+IF(Data!$Z100&lt;&gt;"",Scoring!$F$31)+IF(Data!$AA100&lt;&gt;"",Scoring!$F$32),"")</f>
        <v/>
      </c>
      <c r="AG100" s="105" t="str">
        <f>IF(AF100&lt;&gt;"",LOOKUP(AF100,Likelihoods!$A$7:$A$107,Likelihoods!D$7:D$107),"")</f>
        <v/>
      </c>
      <c r="AH100" s="108" t="str">
        <f>IF(AND(COUNTBLANK($B100:$E100)=3,COUNTBLANK($F100:$H100)=2,COUNTBLANK($I100:$J100)=1,COUNTBLANK($K100:$L100)=1,COUNTBLANK($M100:$N100)=1,COUNTBLANK($O100:$P100)=1,COUNTBLANK($Q100:$R100)=1,COUNTBLANK($S100:$T100)=1,COUNTBLANK($U100:$V100)=1,COUNTBLANK($W100:$AA100)=4),IF(Data!$B100&lt;&gt;"",Scoring!$G$7)+IF(Data!$C100&lt;&gt;"",Scoring!$G$8)+IF(Data!$D100&lt;&gt;"",Scoring!$G$9)+IF(Data!$E100&lt;&gt;"",Scoring!$G$10)+IF(Data!$F100&lt;&gt;"",Scoring!$G$11)+IF(Data!$G100&lt;&gt;"",Scoring!$G$12)+IF(Data!$H100&lt;&gt;"",Scoring!$G$13)+IF(Data!$I100&lt;&gt;"",Scoring!$G$14)+IF(Data!$J100&lt;&gt;"",Scoring!$G$15)+IF(Data!$K100&lt;&gt;"",Scoring!$G$16)+IF(Data!$L100&lt;&gt;"",Scoring!$G$17)+IF(Data!$M100&lt;&gt;"",Scoring!$G$18)+IF(Data!$N100&lt;&gt;"",Scoring!$G$19)+IF(Data!$O100&lt;&gt;"",Scoring!$G$20)+IF(Data!$P100&lt;&gt;"",Scoring!$G$21)+IF(Data!$Q100&lt;&gt;"",Scoring!$G$22)+IF(Data!$R100&lt;&gt;"",Scoring!$G$23)+IF(Data!$S100&lt;&gt;"",Scoring!$G$24)+IF(Data!T100&lt;&gt;"",Scoring!$G$25)+IF(Data!$U100&lt;&gt;"",Scoring!$G$26)+IF(Data!$V100&lt;&gt;"",Scoring!$G$27)+IF(Data!$W100&lt;&gt;"",Scoring!$G$28)+IF(Data!$X100&lt;&gt;"",Scoring!$G$29)+IF(Data!$Y100&lt;&gt;"",Scoring!$G$30)+IF(Data!$Z100&lt;&gt;"",Scoring!$G$31)+IF(Data!$AA100&lt;&gt;"",Scoring!$G$32),"")</f>
        <v/>
      </c>
      <c r="AI100" s="106" t="str">
        <f>IF(AH100&lt;&gt;"",LOOKUP(AH100,Likelihoods!$A$7:$A$107,Likelihoods!E$7:E$107),"")</f>
        <v/>
      </c>
      <c r="AJ100" s="104" t="str">
        <f>IF(AND(COUNTBLANK($B100:$E100)=3,COUNTBLANK($F100:$H100)=2,COUNTBLANK($I100:$J100)=1,COUNTBLANK($K100:$L100)=1,COUNTBLANK($M100:$N100)=1,COUNTBLANK($O100:$P100)=1,COUNTBLANK($Q100:$R100)=1,COUNTBLANK($S100:$T100)=1,COUNTBLANK($U100:$V100)=1,COUNTBLANK($W100:$AA100)=4),IF(Data!$B100&lt;&gt;"",Scoring!$H$7)+IF(Data!$C100&lt;&gt;"",Scoring!$H$8)+IF(Data!$D100&lt;&gt;"",Scoring!$H$9)+IF(Data!$E100&lt;&gt;"",Scoring!$H$10)+IF(Data!$F100&lt;&gt;"",Scoring!$H$11)+IF(Data!$G100&lt;&gt;"",Scoring!$H$12)+IF(Data!$H100&lt;&gt;"",Scoring!$H$13)+IF(Data!$I100&lt;&gt;"",Scoring!$H$14)+IF(Data!$J100&lt;&gt;"",Scoring!$H$15)+IF(Data!$K100&lt;&gt;"",Scoring!$H$16)+IF(Data!$L100&lt;&gt;"",Scoring!$H$17)+IF(Data!$M100&lt;&gt;"",Scoring!$H$18)+IF(Data!$N100&lt;&gt;"",Scoring!$H$19)+IF(Data!$O100&lt;&gt;"",Scoring!$H$20)+IF(Data!$P100&lt;&gt;"",Scoring!$H$21)+IF(Data!$Q100&lt;&gt;"",Scoring!$H$22)+IF(Data!$R100&lt;&gt;"",Scoring!$H$23)+IF(Data!$S100&lt;&gt;"",Scoring!$H$24)+IF(Data!T100&lt;&gt;"",Scoring!$H$25)+IF(Data!$U100&lt;&gt;"",Scoring!$H$26)+IF(Data!$V100&lt;&gt;"",Scoring!$H$27)+IF(Data!$W100&lt;&gt;"",Scoring!$H$28)+IF(Data!$X100&lt;&gt;"",Scoring!$H$29)+IF(Data!$Y100&lt;&gt;"",Scoring!$H$30)+IF(Data!$Z100&lt;&gt;"",Scoring!$H$31)+IF(Data!$AA100&lt;&gt;"",Scoring!$H$32),"")</f>
        <v/>
      </c>
      <c r="AK100" s="105" t="str">
        <f>IF(AJ100&lt;&gt;"",LOOKUP(AJ100,Likelihoods!$A$7:$A$107,Likelihoods!F$7:F$107),"")</f>
        <v/>
      </c>
      <c r="AL100" s="102" t="str">
        <f>IF(AND(COUNTBLANK($B100:$E100)=3,COUNTBLANK($F100:$H100)=2,COUNTBLANK($I100:$J100)=1,COUNTBLANK($K100:$L100)=1,COUNTBLANK($M100:$N100)=1,COUNTBLANK($O100:$P100)=1,COUNTBLANK($Q100:$R100)=1,COUNTBLANK($S100:$T100)=1,COUNTBLANK($U100:$V100)=1,COUNTBLANK($W100:$AA100)=4),IF(Data!$B100&lt;&gt;"",Scoring!$I$7)+IF(Data!$C100&lt;&gt;"",Scoring!$I$8)+IF(Data!$D100&lt;&gt;"",Scoring!$I$9)+IF(Data!$E100&lt;&gt;"",Scoring!$I$10)+IF(Data!$F100&lt;&gt;"",Scoring!$I$11)+IF(Data!$G100&lt;&gt;"",Scoring!$I$12)+IF(Data!$H100&lt;&gt;"",Scoring!$I$13)+IF(Data!$I100&lt;&gt;"",Scoring!$I$14)+IF(Data!$J100&lt;&gt;"",Scoring!$I$15)+IF(Data!$K100&lt;&gt;"",Scoring!$I$16)+IF(Data!$L100&lt;&gt;"",Scoring!$I$17)+IF(Data!$M100&lt;&gt;"",Scoring!$I$18)+IF(Data!$N100&lt;&gt;"",Scoring!$I$19)+IF(Data!$O100&lt;&gt;"",Scoring!$I$20)+IF(Data!$P100&lt;&gt;"",Scoring!$I$21)+IF(Data!$Q100&lt;&gt;"",Scoring!$I$22)+IF(Data!$R100&lt;&gt;"",Scoring!$I$23)+IF(Data!$S100&lt;&gt;"",Scoring!$I$24)+IF(Data!T100&lt;&gt;"",Scoring!$I$25)+IF(Data!$U100&lt;&gt;"",Scoring!$I$26)+IF(Data!$V100&lt;&gt;"",Scoring!$I$27)+IF(Data!$W100&lt;&gt;"",Scoring!$I$28)+IF(Data!$X100&lt;&gt;"",Scoring!$I$29)+IF(Data!$Y100&lt;&gt;"",Scoring!$I$30)+IF(Data!$Z100&lt;&gt;"",Scoring!$I$31)+IF(Data!$AA100&lt;&gt;"",Scoring!$I$32),"")</f>
        <v/>
      </c>
      <c r="AM100" s="107" t="str">
        <f>IF(AL100&lt;&gt;"",LOOKUP(AL100,Likelihoods!$A$7:$A$107,Likelihoods!G$7:G$107),"")</f>
        <v/>
      </c>
      <c r="AN100" s="281" t="str">
        <f>IF(AND(COUNTBLANK($B100:$E100)=3,COUNTBLANK($F100:$H100)=2,COUNTBLANK($I100:$J100)=1,COUNTBLANK($K100:$L100)=1,COUNTBLANK($M100:$N100)=1,COUNTBLANK($O100:$P100)=1,COUNTBLANK($Q100:$R100)=1,COUNTBLANK($S100:$T100)=1,COUNTBLANK($U100:$V100)=1,COUNTBLANK($W100:$AA100)=4),IF(Data!$B100&lt;&gt;"",Scoring!$J$7)+IF(Data!$C100&lt;&gt;"",Scoring!$J$8)+IF(Data!$D100&lt;&gt;"",Scoring!$J$9)+IF(Data!$E100&lt;&gt;"",Scoring!$J$10)+IF(Data!$F100&lt;&gt;"",Scoring!$J$11)+IF(Data!$G100&lt;&gt;"",Scoring!$J$12)+IF(Data!$H100&lt;&gt;"",Scoring!$J$13)+IF(Data!$I100&lt;&gt;"",Scoring!$J$14)+IF(Data!$J100&lt;&gt;"",Scoring!$J$15)+IF(Data!$K100&lt;&gt;"",Scoring!$J$16)+IF(Data!$L100&lt;&gt;"",Scoring!$J$17)+IF(Data!$M100&lt;&gt;"",Scoring!$J$18)+IF(Data!$N100&lt;&gt;"",Scoring!$J$19)+IF(Data!$O100&lt;&gt;"",Scoring!$J$20)+IF(Data!$P100&lt;&gt;"",Scoring!$J$21)+IF(Data!$Q100&lt;&gt;"",Scoring!$J$22)+IF(Data!$R100&lt;&gt;"",Scoring!$J$23)+IF(Data!$S100&lt;&gt;"",Scoring!$J$24)+IF(Data!AF100&lt;&gt;"",Scoring!$J$25)+IF(Data!$U100&lt;&gt;"",Scoring!$J$26)+IF(Data!$V100&lt;&gt;"",Scoring!$J$27)+IF(Data!$W100&lt;&gt;"",Scoring!$J$28)+IF(Data!$X100&lt;&gt;"",Scoring!$J$29)+IF(Data!$Y100&lt;&gt;"",Scoring!$J$30)+IF(Data!$Z100&lt;&gt;"",Scoring!$J$31)+IF(Data!$AA100&lt;&gt;"",Scoring!$J$32),"")</f>
        <v/>
      </c>
      <c r="AO100" s="276" t="str">
        <f>IF(AN100&lt;&gt;"",LOOKUP(AN100,Likelihoods!$A$7:$A$107,Likelihoods!H$7:H$107),"")</f>
        <v/>
      </c>
      <c r="AP100" s="264" t="str">
        <f>IF(AND(COUNTBLANK($B100:$E100)=3,COUNTBLANK($F100:$H100)=2,COUNTBLANK($I100:$J100)=1,COUNTBLANK($K100:$L100)=1,COUNTBLANK($M100:$N100)=1,COUNTBLANK($O100:$P100)=1,COUNTBLANK($Q100:$R100)=1,COUNTBLANK($S100:$T100)=1,COUNTBLANK($U100:$V100)=1,COUNTBLANK($W100:$AA100)=4),IF(Data!$B100&lt;&gt;"",Scoring!$K$7)+IF(Data!$C100&lt;&gt;"",Scoring!$K$8)+IF(Data!$D100&lt;&gt;"",Scoring!$K$9)+IF(Data!$E100&lt;&gt;"",Scoring!$K$10)+IF(Data!$F100&lt;&gt;"",Scoring!$K$11)+IF(Data!$G100&lt;&gt;"",Scoring!$K$12)+IF(Data!$H100&lt;&gt;"",Scoring!$K$13)+IF(Data!$I100&lt;&gt;"",Scoring!$K$14)+IF(Data!$J100&lt;&gt;"",Scoring!$K$15)+IF(Data!$K100&lt;&gt;"",Scoring!$K$16)+IF(Data!$L100&lt;&gt;"",Scoring!$K$17)+IF(Data!$M100&lt;&gt;"",Scoring!$K$18)+IF(Data!$N100&lt;&gt;"",Scoring!$K$19)+IF(Data!$O100&lt;&gt;"",Scoring!$K$20)+IF(Data!$P100&lt;&gt;"",Scoring!$K$21)+IF(Data!$Q100&lt;&gt;"",Scoring!$K$22)+IF(Data!$R100&lt;&gt;"",Scoring!$K$23)+IF(Data!$S100&lt;&gt;"",Scoring!$K$24)+IF(Data!AH100&lt;&gt;"",Scoring!$K$25)+IF(Data!$U100&lt;&gt;"",Scoring!$K$26)+IF(Data!$V100&lt;&gt;"",Scoring!$K$27)+IF(Data!$W100&lt;&gt;"",Scoring!$K$28)+IF(Data!$X100&lt;&gt;"",Scoring!$K$29)+IF(Data!$Y100&lt;&gt;"",Scoring!$K$30)+IF(Data!$Z100&lt;&gt;"",Scoring!$K$31)+IF(Data!$AA100&lt;&gt;"",Scoring!$K$32),"")</f>
        <v/>
      </c>
      <c r="AQ100" s="107" t="str">
        <f>IF(AP100&lt;&gt;"",LOOKUP(AP100,Likelihoods!$A$7:$A$107,Likelihoods!I$7:I$107),"")</f>
        <v/>
      </c>
      <c r="AR100" s="281" t="str">
        <f>IF(AND(COUNTBLANK($B100:$E100)=3,COUNTBLANK($F100:$H100)=2,COUNTBLANK($I100:$J100)=1,COUNTBLANK($K100:$L100)=1,COUNTBLANK($M100:$N100)=1,COUNTBLANK($O100:$P100)=1,COUNTBLANK($Q100:$R100)=1,COUNTBLANK($S100:$T100)=1,COUNTBLANK($U100:$V100)=1,COUNTBLANK($W100:$AA100)=4),IF(Data!$B100&lt;&gt;"",Scoring!$L$7)+IF(Data!$C100&lt;&gt;"",Scoring!$L$8)+IF(Data!$D100&lt;&gt;"",Scoring!$L$9)+IF(Data!$E100&lt;&gt;"",Scoring!$L$10)+IF(Data!$F100&lt;&gt;"",Scoring!$L$11)+IF(Data!$G100&lt;&gt;"",Scoring!$L$12)+IF(Data!$H100&lt;&gt;"",Scoring!$L$13)+IF(Data!$I100&lt;&gt;"",Scoring!$L$14)+IF(Data!$J100&lt;&gt;"",Scoring!$L$15)+IF(Data!$K100&lt;&gt;"",Scoring!$L$16)+IF(Data!$L100&lt;&gt;"",Scoring!$L$17)+IF(Data!$M100&lt;&gt;"",Scoring!$L$18)+IF(Data!$N100&lt;&gt;"",Scoring!$L$19)+IF(Data!$O100&lt;&gt;"",Scoring!$L$20)+IF(Data!$P100&lt;&gt;"",Scoring!$L$21)+IF(Data!$Q100&lt;&gt;"",Scoring!$L$22)+IF(Data!$R100&lt;&gt;"",Scoring!$L$23)+IF(Data!$S100&lt;&gt;"",Scoring!$L$24)+IF(Data!AJ100&lt;&gt;"",Scoring!$L$25)+IF(Data!$U100&lt;&gt;"",Scoring!$L$26)+IF(Data!$V100&lt;&gt;"",Scoring!$L$27)+IF(Data!$W100&lt;&gt;"",Scoring!$L$28)+IF(Data!$X100&lt;&gt;"",Scoring!$L$29)+IF(Data!$Y100&lt;&gt;"",Scoring!$L$30)+IF(Data!$Z100&lt;&gt;"",Scoring!$L$31)+IF(Data!$AA100&lt;&gt;"",Scoring!$L$32),"")</f>
        <v/>
      </c>
      <c r="AS100" s="105" t="str">
        <f>IF(AR100&lt;&gt;"",LOOKUP(AR100,Likelihoods!$A$7:$A$107,Likelihoods!J$7:J$107),"")</f>
        <v/>
      </c>
      <c r="AT100" s="108" t="str">
        <f>IF(AND(COUNTBLANK($B100:$E100)=3,COUNTBLANK($F100:$H100)=2,COUNTBLANK($I100:$J100)=1,COUNTBLANK($K100:$L100)=1,COUNTBLANK($M100:$N100)=1,COUNTBLANK($O100:$P100)=1,COUNTBLANK($Q100:$R100)=1,COUNTBLANK($S100:$T100)=1,COUNTBLANK($U100:$V100)=1,COUNTBLANK($W100:$AA100)=4),IF(Data!$B100&lt;&gt;"",Scoring!$M$7)+IF(Data!$C100&lt;&gt;"",Scoring!$M$8)+IF(Data!$D100&lt;&gt;"",Scoring!$M$9)+IF(Data!$E100&lt;&gt;"",Scoring!$M$10)+IF(Data!$F100&lt;&gt;"",Scoring!$M$11)+IF(Data!$G100&lt;&gt;"",Scoring!$M$12)+IF(Data!$H100&lt;&gt;"",Scoring!$M$13)+IF(Data!$I100&lt;&gt;"",Scoring!$M$14)+IF(Data!$J100&lt;&gt;"",Scoring!$M$15)+IF(Data!$K100&lt;&gt;"",Scoring!$M$16)+IF(Data!$L100&lt;&gt;"",Scoring!$M$17)+IF(Data!$M100&lt;&gt;"",Scoring!$M$18)+IF(Data!$N100&lt;&gt;"",Scoring!$M$19)+IF(Data!$O100&lt;&gt;"",Scoring!$M$20)+IF(Data!$P100&lt;&gt;"",Scoring!$M$21)+IF(Data!$Q100&lt;&gt;"",Scoring!$M$22)+IF(Data!$R100&lt;&gt;"",Scoring!$M$23)+IF(Data!$S100&lt;&gt;"",Scoring!$M$24)+IF(Data!T100&lt;&gt;"",Scoring!$M$25)+IF(Data!$U100&lt;&gt;"",Scoring!$M$26)+IF(Data!$V100&lt;&gt;"",Scoring!$M$27)+IF(Data!$W100&lt;&gt;"",Scoring!$M$28)+IF(Data!$X100&lt;&gt;"",Scoring!$M$29)+IF(Data!$Y100&lt;&gt;"",Scoring!$M$30)+IF(Data!$Z100&lt;&gt;"",Scoring!$M$31)+IF(Data!$AA100&lt;&gt;"",Scoring!$M$32),"")</f>
        <v/>
      </c>
      <c r="AU100" s="105" t="str">
        <f>IF(AT100&lt;&gt;"",LOOKUP(AT100,Likelihoods!$A$7:$A$107,Likelihoods!K$7:K$107),"")</f>
        <v/>
      </c>
      <c r="AV100" s="108" t="str">
        <f>IF(AND(COUNTBLANK($B100:$E100)=3,COUNTBLANK($F100:$H100)=2,COUNTBLANK($I100:$J100)=1,COUNTBLANK($K100:$L100)=1,COUNTBLANK($M100:$N100)=1,COUNTBLANK($O100:$P100)=1,COUNTBLANK($Q100:$R100)=1,COUNTBLANK($S100:$T100)=1,COUNTBLANK($U100:$V100)=1,COUNTBLANK($W100:$AA100)=4),IF(Data!$B100&lt;&gt;"",Scoring!$N$7)+IF(Data!$C100&lt;&gt;"",Scoring!$N$8)+IF(Data!$D100&lt;&gt;"",Scoring!$N$9)+IF(Data!$E100&lt;&gt;"",Scoring!$N$10)+IF(Data!$F100&lt;&gt;"",Scoring!$N$11)+IF(Data!$G100&lt;&gt;"",Scoring!$N$12)+IF(Data!$H100&lt;&gt;"",Scoring!$N$13)+IF(Data!$I100&lt;&gt;"",Scoring!$N$14)+IF(Data!$J100&lt;&gt;"",Scoring!$N$15)+IF(Data!$K100&lt;&gt;"",Scoring!$N$16)+IF(Data!$L100&lt;&gt;"",Scoring!$N$17)+IF(Data!$M100&lt;&gt;"",Scoring!$N$18)+IF(Data!$N100&lt;&gt;"",Scoring!$N$19)+IF(Data!$O100&lt;&gt;"",Scoring!$N$20)+IF(Data!$P100&lt;&gt;"",Scoring!$N$21)+IF(Data!$Q100&lt;&gt;"",Scoring!$N$22)+IF(Data!$R100&lt;&gt;"",Scoring!$N$23)+IF(Data!$S100&lt;&gt;"",Scoring!$N$24)+IF(Data!T100&lt;&gt;"",Scoring!$N$25)+IF(Data!$U100&lt;&gt;"",Scoring!$N$26)+IF(Data!$V100&lt;&gt;"",Scoring!$N$27)+IF(Data!$W100&lt;&gt;"",Scoring!$N$28)+IF(Data!$X100&lt;&gt;"",Scoring!$N$29)+IF(Data!$Y100&lt;&gt;"",Scoring!$N$30)+IF(Data!$Z100&lt;&gt;"",Scoring!$N$31)+IF(Data!$AA100&lt;&gt;"",Scoring!$N$32),"")</f>
        <v/>
      </c>
      <c r="AW100" s="106" t="str">
        <f>IF(AV100&lt;&gt;"",LOOKUP(AV100,Likelihoods!$A$7:$A$107,Likelihoods!L$7:L$107),"")</f>
        <v/>
      </c>
      <c r="AX100" s="104" t="str">
        <f>IF(AND(COUNTBLANK($B100:$E100)=3,COUNTBLANK($F100:$H100)=2,COUNTBLANK($I100:$J100)=1,COUNTBLANK($K100:$L100)=1,COUNTBLANK($M100:$N100)=1,COUNTBLANK($O100:$P100)=1,COUNTBLANK($Q100:$R100)=1,COUNTBLANK($S100:$T100)=1,COUNTBLANK($U100:$V100)=1,COUNTBLANK($W100:$AA100)=4),IF(Data!$B100&lt;&gt;"",Scoring!$O$7)+IF(Data!$C100&lt;&gt;"",Scoring!$O$8)+IF(Data!$D100&lt;&gt;"",Scoring!$O$9)+IF(Data!$E100&lt;&gt;"",Scoring!$O$10)+IF(Data!$F100&lt;&gt;"",Scoring!$O$11)+IF(Data!$G100&lt;&gt;"",Scoring!$O$12)+IF(Data!$H100&lt;&gt;"",Scoring!$O$13)+IF(Data!$I100&lt;&gt;"",Scoring!$O$14)+IF(Data!$J100&lt;&gt;"",Scoring!$O$15)+IF(Data!$K100&lt;&gt;"",Scoring!$O$16)+IF(Data!$L100&lt;&gt;"",Scoring!$O$17)+IF(Data!$M100&lt;&gt;"",Scoring!$O$18)+IF(Data!$N100&lt;&gt;"",Scoring!$O$19)+IF(Data!$O100&lt;&gt;"",Scoring!$O$20)+IF(Data!$P100&lt;&gt;"",Scoring!$O$21)+IF(Data!$Q100&lt;&gt;"",Scoring!$O$22)+IF(Data!$R100&lt;&gt;"",Scoring!$O$23)+IF(Data!$S100&lt;&gt;"",Scoring!$O$24)+IF(Data!T100&lt;&gt;"",Scoring!$O$25)+IF(Data!$U100&lt;&gt;"",Scoring!$O$26)+IF(Data!$V100&lt;&gt;"",Scoring!$O$27)+IF(Data!$W100&lt;&gt;"",Scoring!$O$28)+IF(Data!$X100&lt;&gt;"",Scoring!$O$29)+IF(Data!$Y100&lt;&gt;"",Scoring!$O$30)+IF(Data!$Z100&lt;&gt;"",Scoring!$O$31)+IF(Data!$AA100&lt;&gt;"",Scoring!$O$32),"")</f>
        <v/>
      </c>
      <c r="AY100" s="107" t="str">
        <f>IF(AX100&lt;&gt;"",LOOKUP(AX100,Likelihoods!$A$7:$A$107,Likelihoods!M$7:M$107),"")</f>
        <v/>
      </c>
      <c r="AZ100" s="108" t="str">
        <f>IF(AND(COUNTBLANK($B100:$E100)=3,COUNTBLANK($F100:$H100)=2,COUNTBLANK($I100:$J100)=1,COUNTBLANK($K100:$L100)=1,COUNTBLANK($M100:$N100)=1,COUNTBLANK($O100:$P100)=1,COUNTBLANK($Q100:$R100)=1,COUNTBLANK($S100:$T100)=1,COUNTBLANK($U100:$V100)=1,COUNTBLANK($W100:$AA100)=4),IF(Data!$B100&lt;&gt;"",Scoring!$P$7)+IF(Data!$C100&lt;&gt;"",Scoring!$P$8)+IF(Data!$D100&lt;&gt;"",Scoring!$P$9)+IF(Data!$E100&lt;&gt;"",Scoring!$P$10)+IF(Data!$F100&lt;&gt;"",Scoring!$P$11)+IF(Data!$G100&lt;&gt;"",Scoring!$P$12)+IF(Data!$H100&lt;&gt;"",Scoring!$P$13)+IF(Data!$I100&lt;&gt;"",Scoring!$P$14)+IF(Data!$J100&lt;&gt;"",Scoring!$P$15)+IF(Data!$K100&lt;&gt;"",Scoring!$P$16)+IF(Data!$L100&lt;&gt;"",Scoring!$P$17)+IF(Data!$M100&lt;&gt;"",Scoring!$P$18)+IF(Data!$N100&lt;&gt;"",Scoring!$P$19)+IF(Data!$O100&lt;&gt;"",Scoring!$P$20)+IF(Data!$P100&lt;&gt;"",Scoring!$P$21)+IF(Data!$Q100&lt;&gt;"",Scoring!$P$22)+IF(Data!$R100&lt;&gt;"",Scoring!$P$23)+IF(Data!$S100&lt;&gt;"",Scoring!$P$24)+IF(Data!T100&lt;&gt;"",Scoring!$P$25)+IF(Data!$U100&lt;&gt;"",Scoring!$P$26)+IF(Data!$V100&lt;&gt;"",Scoring!$P$27)+IF(Data!$W100&lt;&gt;"",Scoring!$P$28)+IF(Data!$X100&lt;&gt;"",Scoring!$P$29)+IF(Data!$Y100&lt;&gt;"",Scoring!$P$30)+IF(Data!$Z100&lt;&gt;"",Scoring!$P$31)+IF(Data!$AA100&lt;&gt;"",Scoring!$P$32),"")</f>
        <v/>
      </c>
      <c r="BA100" s="105" t="str">
        <f>IF(AZ100&lt;&gt;"",LOOKUP(AZ100,Likelihoods!$A$7:$A$107,Likelihoods!N$7:N$107),"")</f>
        <v/>
      </c>
      <c r="BB100" s="102" t="str">
        <f>IF(AND(COUNTBLANK($B100:$E100)=3,COUNTBLANK($F100:$H100)=2,COUNTBLANK($I100:$J100)=1,COUNTBLANK($K100:$L100)=1,COUNTBLANK($M100:$N100)=1,COUNTBLANK($O100:$P100)=1,COUNTBLANK($Q100:$R100)=1,COUNTBLANK($S100:$T100)=1,COUNTBLANK($U100:$V100)=1,COUNTBLANK($W100:$AA100)=4),IF(Data!$B100&lt;&gt;"",Scoring!$Q$7)+IF(Data!$C100&lt;&gt;"",Scoring!$Q$8)+IF(Data!$D100&lt;&gt;"",Scoring!$Q$9)+IF(Data!$E100&lt;&gt;"",Scoring!$Q$10)+IF(Data!$F100&lt;&gt;"",Scoring!$Q$11)+IF(Data!$G100&lt;&gt;"",Scoring!$Q$12)+IF(Data!$H100&lt;&gt;"",Scoring!$Q$13)+IF(Data!$I100&lt;&gt;"",Scoring!$Q$14)+IF(Data!$J100&lt;&gt;"",Scoring!$Q$15)+IF(Data!$K100&lt;&gt;"",Scoring!$Q$16)+IF(Data!$L100&lt;&gt;"",Scoring!$Q$17)+IF(Data!$M100&lt;&gt;"",Scoring!$Q$18)+IF(Data!$N100&lt;&gt;"",Scoring!$Q$19)+IF(Data!$O100&lt;&gt;"",Scoring!$Q$20)+IF(Data!$P100&lt;&gt;"",Scoring!$Q$21)+IF(Data!$Q100&lt;&gt;"",Scoring!$Q$22)+IF(Data!$R100&lt;&gt;"",Scoring!$Q$23)+IF(Data!$S100&lt;&gt;"",Scoring!$Q$24)+IF(Data!T100&lt;&gt;"",Scoring!$Q$25)+IF(Data!$U100&lt;&gt;"",Scoring!$Q$26)+IF(Data!$V100&lt;&gt;"",Scoring!$Q$27)+IF(Data!$W100&lt;&gt;"",Scoring!$Q$28)+IF(Data!$X100&lt;&gt;"",Scoring!$Q$29)+IF(Data!$Y100&lt;&gt;"",Scoring!$Q$30)+IF(Data!$Z100&lt;&gt;"",Scoring!$Q$31)+IF(Data!$AA100&lt;&gt;"",Scoring!$Q$32),"")</f>
        <v/>
      </c>
      <c r="BC100" s="107" t="str">
        <f>IF(BB100&lt;&gt;"",LOOKUP(BB100,Likelihoods!$A$7:$A$107,Likelihoods!O$7:O$107),"")</f>
        <v/>
      </c>
      <c r="BD100" s="104" t="str">
        <f>IF(AND(COUNTBLANK($B100:$E100)=3,COUNTBLANK($F100:$H100)=2,COUNTBLANK($I100:$J100)=1,COUNTBLANK($K100:$L100)=1,COUNTBLANK($M100:$N100)=1,COUNTBLANK($O100:$P100)=1,COUNTBLANK($Q100:$R100)=1,COUNTBLANK($S100:$T100)=1,COUNTBLANK($U100:$V100)=1,COUNTBLANK($W100:$AA100)=4),IF(Data!$B100&lt;&gt;"",Scoring!$R$7)+IF(Data!$C100&lt;&gt;"",Scoring!$R$8)+IF(Data!$D100&lt;&gt;"",Scoring!$R$9)+IF(Data!$E100&lt;&gt;"",Scoring!$R$10)+IF(Data!$F100&lt;&gt;"",Scoring!$R$11)+IF(Data!$G100&lt;&gt;"",Scoring!$R$12)+IF(Data!$H100&lt;&gt;"",Scoring!$R$13)+IF(Data!$I100&lt;&gt;"",Scoring!$R$14)+IF(Data!$J100&lt;&gt;"",Scoring!$R$15)+IF(Data!$K100&lt;&gt;"",Scoring!$R$16)+IF(Data!$L100&lt;&gt;"",Scoring!$R$17)+IF(Data!$M100&lt;&gt;"",Scoring!$R$18)+IF(Data!$N100&lt;&gt;"",Scoring!$R$19)+IF(Data!$O100&lt;&gt;"",Scoring!$R$20)+IF(Data!$P100&lt;&gt;"",Scoring!$R$21)+IF(Data!$Q100&lt;&gt;"",Scoring!$R$22)+IF(Data!$R100&lt;&gt;"",Scoring!$R$23)+IF(Data!$S100&lt;&gt;"",Scoring!$R$24)+IF(Data!T100&lt;&gt;"",Scoring!$R$25)+IF(Data!$U100&lt;&gt;"",Scoring!$R$26)+IF(Data!$V100&lt;&gt;"",Scoring!$R$27)+IF(Data!$W100&lt;&gt;"",Scoring!$R$28)+IF(Data!$X100&lt;&gt;"",Scoring!$R$29)+IF(Data!$Y100&lt;&gt;"",Scoring!$R$30)+IF(Data!$Z100&lt;&gt;"",Scoring!$R$31)+IF(Data!$AA100&lt;&gt;"",Scoring!$R$32),"")</f>
        <v/>
      </c>
      <c r="BE100" s="105" t="str">
        <f>IF(BD100&lt;&gt;"",LOOKUP(BD100,Likelihoods!$A$7:$A$107,Likelihoods!P$7:P$107),"")</f>
        <v/>
      </c>
      <c r="BF100" s="102" t="str">
        <f>IF(AND(COUNTBLANK($B100:$E100)=3,COUNTBLANK($F100:$H100)=2,COUNTBLANK($I100:$J100)=1,COUNTBLANK($K100:$L100)=1,COUNTBLANK($M100:$N100)=1,COUNTBLANK($O100:$P100)=1,COUNTBLANK($Q100:$R100)=1,COUNTBLANK($S100:$T100)=1,COUNTBLANK($U100:$V100)=1,COUNTBLANK($W100:$AA100)=4),IF(Data!$B100&lt;&gt;"",Scoring!$S$7)+IF(Data!$C100&lt;&gt;"",Scoring!$S$8)+IF(Data!$D100&lt;&gt;"",Scoring!$S$9)+IF(Data!$E100&lt;&gt;"",Scoring!$S$10)+IF(Data!$F100&lt;&gt;"",Scoring!$S$11)+IF(Data!$G100&lt;&gt;"",Scoring!$S$12)+IF(Data!$H100&lt;&gt;"",Scoring!$S$13)+IF(Data!$I100&lt;&gt;"",Scoring!$S$14)+IF(Data!$J100&lt;&gt;"",Scoring!$S$15)+IF(Data!$K100&lt;&gt;"",Scoring!$S$16)+IF(Data!$L100&lt;&gt;"",Scoring!$S$17)+IF(Data!$M100&lt;&gt;"",Scoring!$S$18)+IF(Data!$N100&lt;&gt;"",Scoring!$S$19)+IF(Data!$O100&lt;&gt;"",Scoring!$S$20)+IF(Data!$P100&lt;&gt;"",Scoring!$S$21)+IF(Data!$Q100&lt;&gt;"",Scoring!$S$22)+IF(Data!$R100&lt;&gt;"",Scoring!$S$23)+IF(Data!$S100&lt;&gt;"",Scoring!$S$24)+IF(Data!T100&lt;&gt;"",Scoring!$S$25)+IF(Data!$U100&lt;&gt;"",Scoring!$S$26)+IF(Data!$V100&lt;&gt;"",Scoring!$S$27)+IF(Data!$W100&lt;&gt;"",Scoring!$S$28)+IF(Data!$X100&lt;&gt;"",Scoring!$S$29)+IF(Data!$Y100&lt;&gt;"",Scoring!$S$30)+IF(Data!$Z100&lt;&gt;"",Scoring!$S$31)+IF(Data!$AA100&lt;&gt;"",Scoring!$S$32),"")</f>
        <v/>
      </c>
      <c r="BG100" s="107" t="str">
        <f>IF(BF100&lt;&gt;"",LOOKUP(BF100,Likelihoods!$A$7:$A$107,Likelihoods!Q$7:Q$107),"")</f>
        <v/>
      </c>
      <c r="BH100" s="108" t="str">
        <f>IF(AND(COUNTBLANK($B100:$E100)=3,COUNTBLANK($F100:$H100)=2,COUNTBLANK($I100:$J100)=1,COUNTBLANK($K100:$L100)=1,COUNTBLANK($M100:$N100)=1,COUNTBLANK($O100:$P100)=1,COUNTBLANK($Q100:$R100)=1,COUNTBLANK($S100:$T100)=1,COUNTBLANK($U100:$V100)=1,COUNTBLANK($W100:$AA100)=4),IF(Data!$B100&lt;&gt;"",Scoring!$T$7)+IF(Data!$C100&lt;&gt;"",Scoring!$T$8)+IF(Data!$D100&lt;&gt;"",Scoring!$T$9)+IF(Data!$E100&lt;&gt;"",Scoring!$T$10)+IF(Data!$F100&lt;&gt;"",Scoring!$T$11)+IF(Data!$G100&lt;&gt;"",Scoring!$T$12)+IF(Data!$H100&lt;&gt;"",Scoring!$T$13)+IF(Data!$I100&lt;&gt;"",Scoring!$T$14)+IF(Data!$J100&lt;&gt;"",Scoring!$T$15)+IF(Data!$K100&lt;&gt;"",Scoring!$T$16)+IF(Data!$L100&lt;&gt;"",Scoring!$T$17)+IF(Data!$M100&lt;&gt;"",Scoring!$T$18)+IF(Data!$N100&lt;&gt;"",Scoring!$T$19)+IF(Data!$O100&lt;&gt;"",Scoring!$T$20)+IF(Data!$P100&lt;&gt;"",Scoring!$T$21)+IF(Data!$Q100&lt;&gt;"",Scoring!$T$22)+IF(Data!$R100&lt;&gt;"",Scoring!$T$23)+IF(Data!$S100&lt;&gt;"",Scoring!$T$24)+IF(Data!T100&lt;&gt;"",Scoring!$T$25)+IF(Data!$U100&lt;&gt;"",Scoring!$T$26)+IF(Data!$V100&lt;&gt;"",Scoring!$T$27)+IF(Data!$W100&lt;&gt;"",Scoring!$T$28)+IF(Data!$X100&lt;&gt;"",Scoring!$T$29)+IF(Data!$Y100&lt;&gt;"",Scoring!$T$30)+IF(Data!$Z100&lt;&gt;"",Scoring!$T$31)+IF(Data!$AA100&lt;&gt;"",Scoring!$T$32),"")</f>
        <v/>
      </c>
      <c r="BI100" s="105" t="str">
        <f>IF(BH100&lt;&gt;"",LOOKUP(BH100,Likelihoods!$A$7:$A$107,Likelihoods!R$7:R$107),"")</f>
        <v/>
      </c>
      <c r="BJ100" s="108" t="str">
        <f>IF(AND(COUNTBLANK($B100:$E100)=3,COUNTBLANK($F100:$H100)=2,COUNTBLANK($I100:$J100)=1,COUNTBLANK($K100:$L100)=1,COUNTBLANK($M100:$N100)=1,COUNTBLANK($O100:$P100)=1,COUNTBLANK($Q100:$R100)=1,COUNTBLANK($S100:$T100)=1,COUNTBLANK($U100:$V100)=1,COUNTBLANK($W100:$AA100)=4),IF(Data!$B100&lt;&gt;"",Scoring!$U$7)+IF(Data!$C100&lt;&gt;"",Scoring!$U$8)+IF(Data!$D100&lt;&gt;"",Scoring!$U$9)+IF(Data!$E100&lt;&gt;"",Scoring!$U$10)+IF(Data!$F100&lt;&gt;"",Scoring!$U$11)+IF(Data!$G100&lt;&gt;"",Scoring!$U$12)+IF(Data!$H100&lt;&gt;"",Scoring!$U$13)+IF(Data!$I100&lt;&gt;"",Scoring!$U$14)+IF(Data!$J100&lt;&gt;"",Scoring!$U$15)+IF(Data!$K100&lt;&gt;"",Scoring!$U$16)+IF(Data!$L100&lt;&gt;"",Scoring!$U$17)+IF(Data!$M100&lt;&gt;"",Scoring!$U$18)+IF(Data!$N100&lt;&gt;"",Scoring!$U$19)+IF(Data!$O100&lt;&gt;"",Scoring!$U$20)+IF(Data!$P100&lt;&gt;"",Scoring!$U$21)+IF(Data!$Q100&lt;&gt;"",Scoring!$U$22)+IF(Data!$R100&lt;&gt;"",Scoring!$U$23)+IF(Data!$S100&lt;&gt;"",Scoring!$U$24)+IF(Data!T100&lt;&gt;"",Scoring!$U$25)+IF(Data!$U100&lt;&gt;"",Scoring!$U$26)+IF(Data!$V100&lt;&gt;"",Scoring!$U$27)+IF(Data!$W100&lt;&gt;"",Scoring!$U$28)+IF(Data!$X100&lt;&gt;"",Scoring!$U$29)+IF(Data!$Y100&lt;&gt;"",Scoring!$U$30)+IF(Data!$Z100&lt;&gt;"",Scoring!$U$31)+IF(Data!$AA100&lt;&gt;"",Scoring!$U$32),"")</f>
        <v/>
      </c>
      <c r="BK100" s="106" t="str">
        <f>IF(BJ100&lt;&gt;"",LOOKUP(BJ100,Likelihoods!$A$7:$A$107,Likelihoods!S$7:S$107),"")</f>
        <v/>
      </c>
      <c r="BL100" s="8"/>
      <c r="BM100" s="8"/>
      <c r="BN100" s="8"/>
      <c r="BO100" s="8"/>
      <c r="BP100" s="8"/>
      <c r="BQ100" s="8"/>
      <c r="BR100" s="8"/>
      <c r="BS100" s="8"/>
      <c r="BT100" s="8"/>
      <c r="BU100" s="8"/>
      <c r="BV100" s="8"/>
      <c r="BW100" s="8"/>
      <c r="BX100" s="8"/>
      <c r="BY100" s="8"/>
    </row>
    <row r="101" spans="1:77" ht="14.25" x14ac:dyDescent="0.2">
      <c r="A101" s="68"/>
      <c r="B101" s="101"/>
      <c r="C101" s="102"/>
      <c r="D101" s="102"/>
      <c r="E101" s="102"/>
      <c r="F101" s="101"/>
      <c r="G101" s="102"/>
      <c r="H101" s="103"/>
      <c r="I101" s="102"/>
      <c r="J101" s="102"/>
      <c r="K101" s="101"/>
      <c r="L101" s="103"/>
      <c r="M101" s="102"/>
      <c r="N101" s="103"/>
      <c r="O101" s="101"/>
      <c r="P101" s="103"/>
      <c r="Q101" s="102"/>
      <c r="R101" s="102"/>
      <c r="S101" s="101"/>
      <c r="T101" s="103"/>
      <c r="U101" s="101"/>
      <c r="V101" s="103"/>
      <c r="W101" s="102"/>
      <c r="X101" s="102"/>
      <c r="Y101" s="102"/>
      <c r="Z101" s="102"/>
      <c r="AA101" s="102"/>
      <c r="AB101" s="104" t="str">
        <f>IF(AND(COUNTBLANK($B101:$E101)=3,COUNTBLANK($F101:$H101)=2,COUNTBLANK($I101:$J101)=1,COUNTBLANK($K101:$L101)=1,COUNTBLANK($M101:$N101)=1,COUNTBLANK($O101:$P101)=1,COUNTBLANK($Q101:$R101)=1,COUNTBLANK($S101:$T101)=1,COUNTBLANK($U101:$V101)=1,COUNTBLANK($W101:$AA101)=4),IF(Data!$B101&lt;&gt;"",Scoring!$D$7)+IF(Data!$C101&lt;&gt;"",Scoring!$D$8)+IF(Data!$D101&lt;&gt;"",Scoring!$D$9)+IF(Data!$E101&lt;&gt;"",Scoring!$D$10)+IF(Data!$F101&lt;&gt;"",Scoring!$D$11)+IF(Data!$G101&lt;&gt;"",Scoring!$D$12)+IF(Data!$H101&lt;&gt;"",Scoring!$D$13)+IF(Data!$I101&lt;&gt;"",Scoring!$D$14)+IF(Data!$J101&lt;&gt;"",Scoring!$D$15)+IF(Data!$K101&lt;&gt;"",Scoring!$D$16)+IF(Data!$L101&lt;&gt;"",Scoring!$D$17)+IF(Data!$M101&lt;&gt;"",Scoring!$D$18)+IF(Data!$N101&lt;&gt;"",Scoring!$D$19)+IF(Data!$O101&lt;&gt;"",Scoring!$D$20)+IF(Data!$P101&lt;&gt;"",Scoring!$D$21)+IF(Data!$Q101&lt;&gt;"",Scoring!$D$22)+IF(Data!$R101&lt;&gt;"",Scoring!$D$23)+IF(Data!$S101&lt;&gt;"",Scoring!$D$24)+IF(Data!T101&lt;&gt;"",Scoring!$D$25)+IF(Data!$U101&lt;&gt;"",Scoring!$D$26)+IF(Data!$V101&lt;&gt;"",Scoring!$D$27)+IF(Data!$W101&lt;&gt;"",Scoring!$D$28)+IF(Data!$X101&lt;&gt;"",Scoring!$D$29)+IF(Data!$Y101&lt;&gt;"",Scoring!$D$30)+IF(Data!$Z101&lt;&gt;"",Scoring!$D$31)+IF(Data!$AA101&lt;&gt;"",Scoring!$D$32),"")</f>
        <v/>
      </c>
      <c r="AC101" s="105" t="str">
        <f>IF(AB101&lt;&gt;"",LOOKUP(AB101,Likelihoods!$A$7:$A$107,Likelihoods!B$7:B$107),"")</f>
        <v/>
      </c>
      <c r="AD101" s="264" t="str">
        <f>IF(AND(COUNTBLANK($B101:$E101)=3,COUNTBLANK($F101:$H101)=2,COUNTBLANK($I101:$J101)=1,COUNTBLANK($K101:$L101)=1,COUNTBLANK($M101:$N101)=1,COUNTBLANK($O101:$P101)=1,COUNTBLANK($Q101:$R101)=1,COUNTBLANK($S101:$T101)=1,COUNTBLANK($U101:$V101)=1,COUNTBLANK($W101:$AA101)=4),IF(Data!$B101&lt;&gt;"",Scoring!$E$7)+IF(Data!$C101&lt;&gt;"",Scoring!$E$8)+IF(Data!$D101&lt;&gt;"",Scoring!$E$9)+IF(Data!$E101&lt;&gt;"",Scoring!$E$10)+IF(Data!$F101&lt;&gt;"",Scoring!$E$11)+IF(Data!$G101&lt;&gt;"",Scoring!$E$12)+IF(Data!$H101&lt;&gt;"",Scoring!$E$13)+IF(Data!$I101&lt;&gt;"",Scoring!$E$14)+IF(Data!$J101&lt;&gt;"",Scoring!$E$15)+IF(Data!$K101&lt;&gt;"",Scoring!$E$16)+IF(Data!$L101&lt;&gt;"",Scoring!$E$17)+IF(Data!$M101&lt;&gt;"",Scoring!$E$18)+IF(Data!$N101&lt;&gt;"",Scoring!$E$19)+IF(Data!$O101&lt;&gt;"",Scoring!$E$20)+IF(Data!$P101&lt;&gt;"",Scoring!$E$21)+IF(Data!$Q101&lt;&gt;"",Scoring!$E$22)+IF(Data!$R101&lt;&gt;"",Scoring!$E$23)+IF(Data!$S101&lt;&gt;"",Scoring!$E$24)+IF(Data!V101&lt;&gt;"",Scoring!$E$25)+IF(Data!$U101&lt;&gt;"",Scoring!$E$26)+IF(Data!$V101&lt;&gt;"",Scoring!$E$27)+IF(Data!$W101&lt;&gt;"",Scoring!$E$28)+IF(Data!$X101&lt;&gt;"",Scoring!$E$29)+IF(Data!$Y101&lt;&gt;"",Scoring!$E$30)+IF(Data!$Z101&lt;&gt;"",Scoring!$E$31)+IF(Data!$AA101&lt;&gt;"",Scoring!$E$32),"")</f>
        <v/>
      </c>
      <c r="AE101" s="107" t="str">
        <f>IF(AD101&lt;&gt;"",LOOKUP(AD101,Likelihoods!$A$7:$A$107,Likelihoods!C$7:C$107),"")</f>
        <v/>
      </c>
      <c r="AF101" s="108" t="str">
        <f>IF(AND(COUNTBLANK($B101:$E101)=3,COUNTBLANK($F101:$H101)=2,COUNTBLANK($I101:$J101)=1,COUNTBLANK($K101:$L101)=1,COUNTBLANK($M101:$N101)=1,COUNTBLANK($O101:$P101)=1,COUNTBLANK($Q101:$R101)=1,COUNTBLANK($S101:$T101)=1,COUNTBLANK($U101:$V101)=1,COUNTBLANK($W101:$AA101)=4),IF(Data!$B101&lt;&gt;"",Scoring!$F$7)+IF(Data!$C101&lt;&gt;"",Scoring!$F$8)+IF(Data!$D101&lt;&gt;"",Scoring!$F$9)+IF(Data!$E101&lt;&gt;"",Scoring!$F$10)+IF(Data!$F101&lt;&gt;"",Scoring!$F$11)+IF(Data!$G101&lt;&gt;"",Scoring!$F$12)+IF(Data!$H101&lt;&gt;"",Scoring!$F$13)+IF(Data!$I101&lt;&gt;"",Scoring!$F$14)+IF(Data!$J101&lt;&gt;"",Scoring!$F$15)+IF(Data!$K101&lt;&gt;"",Scoring!$F$16)+IF(Data!$L101&lt;&gt;"",Scoring!$F$17)+IF(Data!$M101&lt;&gt;"",Scoring!$F$18)+IF(Data!$N101&lt;&gt;"",Scoring!$F$19)+IF(Data!$O101&lt;&gt;"",Scoring!$F$20)+IF(Data!$P101&lt;&gt;"",Scoring!$F$21)+IF(Data!$Q101&lt;&gt;"",Scoring!$F$22)+IF(Data!$R101&lt;&gt;"",Scoring!$F$23)+IF(Data!$S101&lt;&gt;"",Scoring!$F$24)+IF(Data!T101&lt;&gt;"",Scoring!$F$25)+IF(Data!$U101&lt;&gt;"",Scoring!$F$26)+IF(Data!$V101&lt;&gt;"",Scoring!$F$27)+IF(Data!$W101&lt;&gt;"",Scoring!$F$28)+IF(Data!$X101&lt;&gt;"",Scoring!$F$29)+IF(Data!$Y101&lt;&gt;"",Scoring!$F$30)+IF(Data!$Z101&lt;&gt;"",Scoring!$F$31)+IF(Data!$AA101&lt;&gt;"",Scoring!$F$32),"")</f>
        <v/>
      </c>
      <c r="AG101" s="105" t="str">
        <f>IF(AF101&lt;&gt;"",LOOKUP(AF101,Likelihoods!$A$7:$A$107,Likelihoods!D$7:D$107),"")</f>
        <v/>
      </c>
      <c r="AH101" s="108" t="str">
        <f>IF(AND(COUNTBLANK($B101:$E101)=3,COUNTBLANK($F101:$H101)=2,COUNTBLANK($I101:$J101)=1,COUNTBLANK($K101:$L101)=1,COUNTBLANK($M101:$N101)=1,COUNTBLANK($O101:$P101)=1,COUNTBLANK($Q101:$R101)=1,COUNTBLANK($S101:$T101)=1,COUNTBLANK($U101:$V101)=1,COUNTBLANK($W101:$AA101)=4),IF(Data!$B101&lt;&gt;"",Scoring!$G$7)+IF(Data!$C101&lt;&gt;"",Scoring!$G$8)+IF(Data!$D101&lt;&gt;"",Scoring!$G$9)+IF(Data!$E101&lt;&gt;"",Scoring!$G$10)+IF(Data!$F101&lt;&gt;"",Scoring!$G$11)+IF(Data!$G101&lt;&gt;"",Scoring!$G$12)+IF(Data!$H101&lt;&gt;"",Scoring!$G$13)+IF(Data!$I101&lt;&gt;"",Scoring!$G$14)+IF(Data!$J101&lt;&gt;"",Scoring!$G$15)+IF(Data!$K101&lt;&gt;"",Scoring!$G$16)+IF(Data!$L101&lt;&gt;"",Scoring!$G$17)+IF(Data!$M101&lt;&gt;"",Scoring!$G$18)+IF(Data!$N101&lt;&gt;"",Scoring!$G$19)+IF(Data!$O101&lt;&gt;"",Scoring!$G$20)+IF(Data!$P101&lt;&gt;"",Scoring!$G$21)+IF(Data!$Q101&lt;&gt;"",Scoring!$G$22)+IF(Data!$R101&lt;&gt;"",Scoring!$G$23)+IF(Data!$S101&lt;&gt;"",Scoring!$G$24)+IF(Data!T101&lt;&gt;"",Scoring!$G$25)+IF(Data!$U101&lt;&gt;"",Scoring!$G$26)+IF(Data!$V101&lt;&gt;"",Scoring!$G$27)+IF(Data!$W101&lt;&gt;"",Scoring!$G$28)+IF(Data!$X101&lt;&gt;"",Scoring!$G$29)+IF(Data!$Y101&lt;&gt;"",Scoring!$G$30)+IF(Data!$Z101&lt;&gt;"",Scoring!$G$31)+IF(Data!$AA101&lt;&gt;"",Scoring!$G$32),"")</f>
        <v/>
      </c>
      <c r="AI101" s="106" t="str">
        <f>IF(AH101&lt;&gt;"",LOOKUP(AH101,Likelihoods!$A$7:$A$107,Likelihoods!E$7:E$107),"")</f>
        <v/>
      </c>
      <c r="AJ101" s="104" t="str">
        <f>IF(AND(COUNTBLANK($B101:$E101)=3,COUNTBLANK($F101:$H101)=2,COUNTBLANK($I101:$J101)=1,COUNTBLANK($K101:$L101)=1,COUNTBLANK($M101:$N101)=1,COUNTBLANK($O101:$P101)=1,COUNTBLANK($Q101:$R101)=1,COUNTBLANK($S101:$T101)=1,COUNTBLANK($U101:$V101)=1,COUNTBLANK($W101:$AA101)=4),IF(Data!$B101&lt;&gt;"",Scoring!$H$7)+IF(Data!$C101&lt;&gt;"",Scoring!$H$8)+IF(Data!$D101&lt;&gt;"",Scoring!$H$9)+IF(Data!$E101&lt;&gt;"",Scoring!$H$10)+IF(Data!$F101&lt;&gt;"",Scoring!$H$11)+IF(Data!$G101&lt;&gt;"",Scoring!$H$12)+IF(Data!$H101&lt;&gt;"",Scoring!$H$13)+IF(Data!$I101&lt;&gt;"",Scoring!$H$14)+IF(Data!$J101&lt;&gt;"",Scoring!$H$15)+IF(Data!$K101&lt;&gt;"",Scoring!$H$16)+IF(Data!$L101&lt;&gt;"",Scoring!$H$17)+IF(Data!$M101&lt;&gt;"",Scoring!$H$18)+IF(Data!$N101&lt;&gt;"",Scoring!$H$19)+IF(Data!$O101&lt;&gt;"",Scoring!$H$20)+IF(Data!$P101&lt;&gt;"",Scoring!$H$21)+IF(Data!$Q101&lt;&gt;"",Scoring!$H$22)+IF(Data!$R101&lt;&gt;"",Scoring!$H$23)+IF(Data!$S101&lt;&gt;"",Scoring!$H$24)+IF(Data!T101&lt;&gt;"",Scoring!$H$25)+IF(Data!$U101&lt;&gt;"",Scoring!$H$26)+IF(Data!$V101&lt;&gt;"",Scoring!$H$27)+IF(Data!$W101&lt;&gt;"",Scoring!$H$28)+IF(Data!$X101&lt;&gt;"",Scoring!$H$29)+IF(Data!$Y101&lt;&gt;"",Scoring!$H$30)+IF(Data!$Z101&lt;&gt;"",Scoring!$H$31)+IF(Data!$AA101&lt;&gt;"",Scoring!$H$32),"")</f>
        <v/>
      </c>
      <c r="AK101" s="105" t="str">
        <f>IF(AJ101&lt;&gt;"",LOOKUP(AJ101,Likelihoods!$A$7:$A$107,Likelihoods!F$7:F$107),"")</f>
        <v/>
      </c>
      <c r="AL101" s="102" t="str">
        <f>IF(AND(COUNTBLANK($B101:$E101)=3,COUNTBLANK($F101:$H101)=2,COUNTBLANK($I101:$J101)=1,COUNTBLANK($K101:$L101)=1,COUNTBLANK($M101:$N101)=1,COUNTBLANK($O101:$P101)=1,COUNTBLANK($Q101:$R101)=1,COUNTBLANK($S101:$T101)=1,COUNTBLANK($U101:$V101)=1,COUNTBLANK($W101:$AA101)=4),IF(Data!$B101&lt;&gt;"",Scoring!$I$7)+IF(Data!$C101&lt;&gt;"",Scoring!$I$8)+IF(Data!$D101&lt;&gt;"",Scoring!$I$9)+IF(Data!$E101&lt;&gt;"",Scoring!$I$10)+IF(Data!$F101&lt;&gt;"",Scoring!$I$11)+IF(Data!$G101&lt;&gt;"",Scoring!$I$12)+IF(Data!$H101&lt;&gt;"",Scoring!$I$13)+IF(Data!$I101&lt;&gt;"",Scoring!$I$14)+IF(Data!$J101&lt;&gt;"",Scoring!$I$15)+IF(Data!$K101&lt;&gt;"",Scoring!$I$16)+IF(Data!$L101&lt;&gt;"",Scoring!$I$17)+IF(Data!$M101&lt;&gt;"",Scoring!$I$18)+IF(Data!$N101&lt;&gt;"",Scoring!$I$19)+IF(Data!$O101&lt;&gt;"",Scoring!$I$20)+IF(Data!$P101&lt;&gt;"",Scoring!$I$21)+IF(Data!$Q101&lt;&gt;"",Scoring!$I$22)+IF(Data!$R101&lt;&gt;"",Scoring!$I$23)+IF(Data!$S101&lt;&gt;"",Scoring!$I$24)+IF(Data!T101&lt;&gt;"",Scoring!$I$25)+IF(Data!$U101&lt;&gt;"",Scoring!$I$26)+IF(Data!$V101&lt;&gt;"",Scoring!$I$27)+IF(Data!$W101&lt;&gt;"",Scoring!$I$28)+IF(Data!$X101&lt;&gt;"",Scoring!$I$29)+IF(Data!$Y101&lt;&gt;"",Scoring!$I$30)+IF(Data!$Z101&lt;&gt;"",Scoring!$I$31)+IF(Data!$AA101&lt;&gt;"",Scoring!$I$32),"")</f>
        <v/>
      </c>
      <c r="AM101" s="107" t="str">
        <f>IF(AL101&lt;&gt;"",LOOKUP(AL101,Likelihoods!$A$7:$A$107,Likelihoods!G$7:G$107),"")</f>
        <v/>
      </c>
      <c r="AN101" s="281" t="str">
        <f>IF(AND(COUNTBLANK($B101:$E101)=3,COUNTBLANK($F101:$H101)=2,COUNTBLANK($I101:$J101)=1,COUNTBLANK($K101:$L101)=1,COUNTBLANK($M101:$N101)=1,COUNTBLANK($O101:$P101)=1,COUNTBLANK($Q101:$R101)=1,COUNTBLANK($S101:$T101)=1,COUNTBLANK($U101:$V101)=1,COUNTBLANK($W101:$AA101)=4),IF(Data!$B101&lt;&gt;"",Scoring!$J$7)+IF(Data!$C101&lt;&gt;"",Scoring!$J$8)+IF(Data!$D101&lt;&gt;"",Scoring!$J$9)+IF(Data!$E101&lt;&gt;"",Scoring!$J$10)+IF(Data!$F101&lt;&gt;"",Scoring!$J$11)+IF(Data!$G101&lt;&gt;"",Scoring!$J$12)+IF(Data!$H101&lt;&gt;"",Scoring!$J$13)+IF(Data!$I101&lt;&gt;"",Scoring!$J$14)+IF(Data!$J101&lt;&gt;"",Scoring!$J$15)+IF(Data!$K101&lt;&gt;"",Scoring!$J$16)+IF(Data!$L101&lt;&gt;"",Scoring!$J$17)+IF(Data!$M101&lt;&gt;"",Scoring!$J$18)+IF(Data!$N101&lt;&gt;"",Scoring!$J$19)+IF(Data!$O101&lt;&gt;"",Scoring!$J$20)+IF(Data!$P101&lt;&gt;"",Scoring!$J$21)+IF(Data!$Q101&lt;&gt;"",Scoring!$J$22)+IF(Data!$R101&lt;&gt;"",Scoring!$J$23)+IF(Data!$S101&lt;&gt;"",Scoring!$J$24)+IF(Data!AF101&lt;&gt;"",Scoring!$J$25)+IF(Data!$U101&lt;&gt;"",Scoring!$J$26)+IF(Data!$V101&lt;&gt;"",Scoring!$J$27)+IF(Data!$W101&lt;&gt;"",Scoring!$J$28)+IF(Data!$X101&lt;&gt;"",Scoring!$J$29)+IF(Data!$Y101&lt;&gt;"",Scoring!$J$30)+IF(Data!$Z101&lt;&gt;"",Scoring!$J$31)+IF(Data!$AA101&lt;&gt;"",Scoring!$J$32),"")</f>
        <v/>
      </c>
      <c r="AO101" s="276" t="str">
        <f>IF(AN101&lt;&gt;"",LOOKUP(AN101,Likelihoods!$A$7:$A$107,Likelihoods!H$7:H$107),"")</f>
        <v/>
      </c>
      <c r="AP101" s="264" t="str">
        <f>IF(AND(COUNTBLANK($B101:$E101)=3,COUNTBLANK($F101:$H101)=2,COUNTBLANK($I101:$J101)=1,COUNTBLANK($K101:$L101)=1,COUNTBLANK($M101:$N101)=1,COUNTBLANK($O101:$P101)=1,COUNTBLANK($Q101:$R101)=1,COUNTBLANK($S101:$T101)=1,COUNTBLANK($U101:$V101)=1,COUNTBLANK($W101:$AA101)=4),IF(Data!$B101&lt;&gt;"",Scoring!$K$7)+IF(Data!$C101&lt;&gt;"",Scoring!$K$8)+IF(Data!$D101&lt;&gt;"",Scoring!$K$9)+IF(Data!$E101&lt;&gt;"",Scoring!$K$10)+IF(Data!$F101&lt;&gt;"",Scoring!$K$11)+IF(Data!$G101&lt;&gt;"",Scoring!$K$12)+IF(Data!$H101&lt;&gt;"",Scoring!$K$13)+IF(Data!$I101&lt;&gt;"",Scoring!$K$14)+IF(Data!$J101&lt;&gt;"",Scoring!$K$15)+IF(Data!$K101&lt;&gt;"",Scoring!$K$16)+IF(Data!$L101&lt;&gt;"",Scoring!$K$17)+IF(Data!$M101&lt;&gt;"",Scoring!$K$18)+IF(Data!$N101&lt;&gt;"",Scoring!$K$19)+IF(Data!$O101&lt;&gt;"",Scoring!$K$20)+IF(Data!$P101&lt;&gt;"",Scoring!$K$21)+IF(Data!$Q101&lt;&gt;"",Scoring!$K$22)+IF(Data!$R101&lt;&gt;"",Scoring!$K$23)+IF(Data!$S101&lt;&gt;"",Scoring!$K$24)+IF(Data!AH101&lt;&gt;"",Scoring!$K$25)+IF(Data!$U101&lt;&gt;"",Scoring!$K$26)+IF(Data!$V101&lt;&gt;"",Scoring!$K$27)+IF(Data!$W101&lt;&gt;"",Scoring!$K$28)+IF(Data!$X101&lt;&gt;"",Scoring!$K$29)+IF(Data!$Y101&lt;&gt;"",Scoring!$K$30)+IF(Data!$Z101&lt;&gt;"",Scoring!$K$31)+IF(Data!$AA101&lt;&gt;"",Scoring!$K$32),"")</f>
        <v/>
      </c>
      <c r="AQ101" s="107" t="str">
        <f>IF(AP101&lt;&gt;"",LOOKUP(AP101,Likelihoods!$A$7:$A$107,Likelihoods!I$7:I$107),"")</f>
        <v/>
      </c>
      <c r="AR101" s="281" t="str">
        <f>IF(AND(COUNTBLANK($B101:$E101)=3,COUNTBLANK($F101:$H101)=2,COUNTBLANK($I101:$J101)=1,COUNTBLANK($K101:$L101)=1,COUNTBLANK($M101:$N101)=1,COUNTBLANK($O101:$P101)=1,COUNTBLANK($Q101:$R101)=1,COUNTBLANK($S101:$T101)=1,COUNTBLANK($U101:$V101)=1,COUNTBLANK($W101:$AA101)=4),IF(Data!$B101&lt;&gt;"",Scoring!$L$7)+IF(Data!$C101&lt;&gt;"",Scoring!$L$8)+IF(Data!$D101&lt;&gt;"",Scoring!$L$9)+IF(Data!$E101&lt;&gt;"",Scoring!$L$10)+IF(Data!$F101&lt;&gt;"",Scoring!$L$11)+IF(Data!$G101&lt;&gt;"",Scoring!$L$12)+IF(Data!$H101&lt;&gt;"",Scoring!$L$13)+IF(Data!$I101&lt;&gt;"",Scoring!$L$14)+IF(Data!$J101&lt;&gt;"",Scoring!$L$15)+IF(Data!$K101&lt;&gt;"",Scoring!$L$16)+IF(Data!$L101&lt;&gt;"",Scoring!$L$17)+IF(Data!$M101&lt;&gt;"",Scoring!$L$18)+IF(Data!$N101&lt;&gt;"",Scoring!$L$19)+IF(Data!$O101&lt;&gt;"",Scoring!$L$20)+IF(Data!$P101&lt;&gt;"",Scoring!$L$21)+IF(Data!$Q101&lt;&gt;"",Scoring!$L$22)+IF(Data!$R101&lt;&gt;"",Scoring!$L$23)+IF(Data!$S101&lt;&gt;"",Scoring!$L$24)+IF(Data!AJ101&lt;&gt;"",Scoring!$L$25)+IF(Data!$U101&lt;&gt;"",Scoring!$L$26)+IF(Data!$V101&lt;&gt;"",Scoring!$L$27)+IF(Data!$W101&lt;&gt;"",Scoring!$L$28)+IF(Data!$X101&lt;&gt;"",Scoring!$L$29)+IF(Data!$Y101&lt;&gt;"",Scoring!$L$30)+IF(Data!$Z101&lt;&gt;"",Scoring!$L$31)+IF(Data!$AA101&lt;&gt;"",Scoring!$L$32),"")</f>
        <v/>
      </c>
      <c r="AS101" s="105" t="str">
        <f>IF(AR101&lt;&gt;"",LOOKUP(AR101,Likelihoods!$A$7:$A$107,Likelihoods!J$7:J$107),"")</f>
        <v/>
      </c>
      <c r="AT101" s="108" t="str">
        <f>IF(AND(COUNTBLANK($B101:$E101)=3,COUNTBLANK($F101:$H101)=2,COUNTBLANK($I101:$J101)=1,COUNTBLANK($K101:$L101)=1,COUNTBLANK($M101:$N101)=1,COUNTBLANK($O101:$P101)=1,COUNTBLANK($Q101:$R101)=1,COUNTBLANK($S101:$T101)=1,COUNTBLANK($U101:$V101)=1,COUNTBLANK($W101:$AA101)=4),IF(Data!$B101&lt;&gt;"",Scoring!$M$7)+IF(Data!$C101&lt;&gt;"",Scoring!$M$8)+IF(Data!$D101&lt;&gt;"",Scoring!$M$9)+IF(Data!$E101&lt;&gt;"",Scoring!$M$10)+IF(Data!$F101&lt;&gt;"",Scoring!$M$11)+IF(Data!$G101&lt;&gt;"",Scoring!$M$12)+IF(Data!$H101&lt;&gt;"",Scoring!$M$13)+IF(Data!$I101&lt;&gt;"",Scoring!$M$14)+IF(Data!$J101&lt;&gt;"",Scoring!$M$15)+IF(Data!$K101&lt;&gt;"",Scoring!$M$16)+IF(Data!$L101&lt;&gt;"",Scoring!$M$17)+IF(Data!$M101&lt;&gt;"",Scoring!$M$18)+IF(Data!$N101&lt;&gt;"",Scoring!$M$19)+IF(Data!$O101&lt;&gt;"",Scoring!$M$20)+IF(Data!$P101&lt;&gt;"",Scoring!$M$21)+IF(Data!$Q101&lt;&gt;"",Scoring!$M$22)+IF(Data!$R101&lt;&gt;"",Scoring!$M$23)+IF(Data!$S101&lt;&gt;"",Scoring!$M$24)+IF(Data!T101&lt;&gt;"",Scoring!$M$25)+IF(Data!$U101&lt;&gt;"",Scoring!$M$26)+IF(Data!$V101&lt;&gt;"",Scoring!$M$27)+IF(Data!$W101&lt;&gt;"",Scoring!$M$28)+IF(Data!$X101&lt;&gt;"",Scoring!$M$29)+IF(Data!$Y101&lt;&gt;"",Scoring!$M$30)+IF(Data!$Z101&lt;&gt;"",Scoring!$M$31)+IF(Data!$AA101&lt;&gt;"",Scoring!$M$32),"")</f>
        <v/>
      </c>
      <c r="AU101" s="105" t="str">
        <f>IF(AT101&lt;&gt;"",LOOKUP(AT101,Likelihoods!$A$7:$A$107,Likelihoods!K$7:K$107),"")</f>
        <v/>
      </c>
      <c r="AV101" s="108" t="str">
        <f>IF(AND(COUNTBLANK($B101:$E101)=3,COUNTBLANK($F101:$H101)=2,COUNTBLANK($I101:$J101)=1,COUNTBLANK($K101:$L101)=1,COUNTBLANK($M101:$N101)=1,COUNTBLANK($O101:$P101)=1,COUNTBLANK($Q101:$R101)=1,COUNTBLANK($S101:$T101)=1,COUNTBLANK($U101:$V101)=1,COUNTBLANK($W101:$AA101)=4),IF(Data!$B101&lt;&gt;"",Scoring!$N$7)+IF(Data!$C101&lt;&gt;"",Scoring!$N$8)+IF(Data!$D101&lt;&gt;"",Scoring!$N$9)+IF(Data!$E101&lt;&gt;"",Scoring!$N$10)+IF(Data!$F101&lt;&gt;"",Scoring!$N$11)+IF(Data!$G101&lt;&gt;"",Scoring!$N$12)+IF(Data!$H101&lt;&gt;"",Scoring!$N$13)+IF(Data!$I101&lt;&gt;"",Scoring!$N$14)+IF(Data!$J101&lt;&gt;"",Scoring!$N$15)+IF(Data!$K101&lt;&gt;"",Scoring!$N$16)+IF(Data!$L101&lt;&gt;"",Scoring!$N$17)+IF(Data!$M101&lt;&gt;"",Scoring!$N$18)+IF(Data!$N101&lt;&gt;"",Scoring!$N$19)+IF(Data!$O101&lt;&gt;"",Scoring!$N$20)+IF(Data!$P101&lt;&gt;"",Scoring!$N$21)+IF(Data!$Q101&lt;&gt;"",Scoring!$N$22)+IF(Data!$R101&lt;&gt;"",Scoring!$N$23)+IF(Data!$S101&lt;&gt;"",Scoring!$N$24)+IF(Data!T101&lt;&gt;"",Scoring!$N$25)+IF(Data!$U101&lt;&gt;"",Scoring!$N$26)+IF(Data!$V101&lt;&gt;"",Scoring!$N$27)+IF(Data!$W101&lt;&gt;"",Scoring!$N$28)+IF(Data!$X101&lt;&gt;"",Scoring!$N$29)+IF(Data!$Y101&lt;&gt;"",Scoring!$N$30)+IF(Data!$Z101&lt;&gt;"",Scoring!$N$31)+IF(Data!$AA101&lt;&gt;"",Scoring!$N$32),"")</f>
        <v/>
      </c>
      <c r="AW101" s="106" t="str">
        <f>IF(AV101&lt;&gt;"",LOOKUP(AV101,Likelihoods!$A$7:$A$107,Likelihoods!L$7:L$107),"")</f>
        <v/>
      </c>
      <c r="AX101" s="104" t="str">
        <f>IF(AND(COUNTBLANK($B101:$E101)=3,COUNTBLANK($F101:$H101)=2,COUNTBLANK($I101:$J101)=1,COUNTBLANK($K101:$L101)=1,COUNTBLANK($M101:$N101)=1,COUNTBLANK($O101:$P101)=1,COUNTBLANK($Q101:$R101)=1,COUNTBLANK($S101:$T101)=1,COUNTBLANK($U101:$V101)=1,COUNTBLANK($W101:$AA101)=4),IF(Data!$B101&lt;&gt;"",Scoring!$O$7)+IF(Data!$C101&lt;&gt;"",Scoring!$O$8)+IF(Data!$D101&lt;&gt;"",Scoring!$O$9)+IF(Data!$E101&lt;&gt;"",Scoring!$O$10)+IF(Data!$F101&lt;&gt;"",Scoring!$O$11)+IF(Data!$G101&lt;&gt;"",Scoring!$O$12)+IF(Data!$H101&lt;&gt;"",Scoring!$O$13)+IF(Data!$I101&lt;&gt;"",Scoring!$O$14)+IF(Data!$J101&lt;&gt;"",Scoring!$O$15)+IF(Data!$K101&lt;&gt;"",Scoring!$O$16)+IF(Data!$L101&lt;&gt;"",Scoring!$O$17)+IF(Data!$M101&lt;&gt;"",Scoring!$O$18)+IF(Data!$N101&lt;&gt;"",Scoring!$O$19)+IF(Data!$O101&lt;&gt;"",Scoring!$O$20)+IF(Data!$P101&lt;&gt;"",Scoring!$O$21)+IF(Data!$Q101&lt;&gt;"",Scoring!$O$22)+IF(Data!$R101&lt;&gt;"",Scoring!$O$23)+IF(Data!$S101&lt;&gt;"",Scoring!$O$24)+IF(Data!T101&lt;&gt;"",Scoring!$O$25)+IF(Data!$U101&lt;&gt;"",Scoring!$O$26)+IF(Data!$V101&lt;&gt;"",Scoring!$O$27)+IF(Data!$W101&lt;&gt;"",Scoring!$O$28)+IF(Data!$X101&lt;&gt;"",Scoring!$O$29)+IF(Data!$Y101&lt;&gt;"",Scoring!$O$30)+IF(Data!$Z101&lt;&gt;"",Scoring!$O$31)+IF(Data!$AA101&lt;&gt;"",Scoring!$O$32),"")</f>
        <v/>
      </c>
      <c r="AY101" s="107" t="str">
        <f>IF(AX101&lt;&gt;"",LOOKUP(AX101,Likelihoods!$A$7:$A$107,Likelihoods!M$7:M$107),"")</f>
        <v/>
      </c>
      <c r="AZ101" s="108" t="str">
        <f>IF(AND(COUNTBLANK($B101:$E101)=3,COUNTBLANK($F101:$H101)=2,COUNTBLANK($I101:$J101)=1,COUNTBLANK($K101:$L101)=1,COUNTBLANK($M101:$N101)=1,COUNTBLANK($O101:$P101)=1,COUNTBLANK($Q101:$R101)=1,COUNTBLANK($S101:$T101)=1,COUNTBLANK($U101:$V101)=1,COUNTBLANK($W101:$AA101)=4),IF(Data!$B101&lt;&gt;"",Scoring!$P$7)+IF(Data!$C101&lt;&gt;"",Scoring!$P$8)+IF(Data!$D101&lt;&gt;"",Scoring!$P$9)+IF(Data!$E101&lt;&gt;"",Scoring!$P$10)+IF(Data!$F101&lt;&gt;"",Scoring!$P$11)+IF(Data!$G101&lt;&gt;"",Scoring!$P$12)+IF(Data!$H101&lt;&gt;"",Scoring!$P$13)+IF(Data!$I101&lt;&gt;"",Scoring!$P$14)+IF(Data!$J101&lt;&gt;"",Scoring!$P$15)+IF(Data!$K101&lt;&gt;"",Scoring!$P$16)+IF(Data!$L101&lt;&gt;"",Scoring!$P$17)+IF(Data!$M101&lt;&gt;"",Scoring!$P$18)+IF(Data!$N101&lt;&gt;"",Scoring!$P$19)+IF(Data!$O101&lt;&gt;"",Scoring!$P$20)+IF(Data!$P101&lt;&gt;"",Scoring!$P$21)+IF(Data!$Q101&lt;&gt;"",Scoring!$P$22)+IF(Data!$R101&lt;&gt;"",Scoring!$P$23)+IF(Data!$S101&lt;&gt;"",Scoring!$P$24)+IF(Data!T101&lt;&gt;"",Scoring!$P$25)+IF(Data!$U101&lt;&gt;"",Scoring!$P$26)+IF(Data!$V101&lt;&gt;"",Scoring!$P$27)+IF(Data!$W101&lt;&gt;"",Scoring!$P$28)+IF(Data!$X101&lt;&gt;"",Scoring!$P$29)+IF(Data!$Y101&lt;&gt;"",Scoring!$P$30)+IF(Data!$Z101&lt;&gt;"",Scoring!$P$31)+IF(Data!$AA101&lt;&gt;"",Scoring!$P$32),"")</f>
        <v/>
      </c>
      <c r="BA101" s="105" t="str">
        <f>IF(AZ101&lt;&gt;"",LOOKUP(AZ101,Likelihoods!$A$7:$A$107,Likelihoods!N$7:N$107),"")</f>
        <v/>
      </c>
      <c r="BB101" s="102" t="str">
        <f>IF(AND(COUNTBLANK($B101:$E101)=3,COUNTBLANK($F101:$H101)=2,COUNTBLANK($I101:$J101)=1,COUNTBLANK($K101:$L101)=1,COUNTBLANK($M101:$N101)=1,COUNTBLANK($O101:$P101)=1,COUNTBLANK($Q101:$R101)=1,COUNTBLANK($S101:$T101)=1,COUNTBLANK($U101:$V101)=1,COUNTBLANK($W101:$AA101)=4),IF(Data!$B101&lt;&gt;"",Scoring!$Q$7)+IF(Data!$C101&lt;&gt;"",Scoring!$Q$8)+IF(Data!$D101&lt;&gt;"",Scoring!$Q$9)+IF(Data!$E101&lt;&gt;"",Scoring!$Q$10)+IF(Data!$F101&lt;&gt;"",Scoring!$Q$11)+IF(Data!$G101&lt;&gt;"",Scoring!$Q$12)+IF(Data!$H101&lt;&gt;"",Scoring!$Q$13)+IF(Data!$I101&lt;&gt;"",Scoring!$Q$14)+IF(Data!$J101&lt;&gt;"",Scoring!$Q$15)+IF(Data!$K101&lt;&gt;"",Scoring!$Q$16)+IF(Data!$L101&lt;&gt;"",Scoring!$Q$17)+IF(Data!$M101&lt;&gt;"",Scoring!$Q$18)+IF(Data!$N101&lt;&gt;"",Scoring!$Q$19)+IF(Data!$O101&lt;&gt;"",Scoring!$Q$20)+IF(Data!$P101&lt;&gt;"",Scoring!$Q$21)+IF(Data!$Q101&lt;&gt;"",Scoring!$Q$22)+IF(Data!$R101&lt;&gt;"",Scoring!$Q$23)+IF(Data!$S101&lt;&gt;"",Scoring!$Q$24)+IF(Data!T101&lt;&gt;"",Scoring!$Q$25)+IF(Data!$U101&lt;&gt;"",Scoring!$Q$26)+IF(Data!$V101&lt;&gt;"",Scoring!$Q$27)+IF(Data!$W101&lt;&gt;"",Scoring!$Q$28)+IF(Data!$X101&lt;&gt;"",Scoring!$Q$29)+IF(Data!$Y101&lt;&gt;"",Scoring!$Q$30)+IF(Data!$Z101&lt;&gt;"",Scoring!$Q$31)+IF(Data!$AA101&lt;&gt;"",Scoring!$Q$32),"")</f>
        <v/>
      </c>
      <c r="BC101" s="107" t="str">
        <f>IF(BB101&lt;&gt;"",LOOKUP(BB101,Likelihoods!$A$7:$A$107,Likelihoods!O$7:O$107),"")</f>
        <v/>
      </c>
      <c r="BD101" s="104" t="str">
        <f>IF(AND(COUNTBLANK($B101:$E101)=3,COUNTBLANK($F101:$H101)=2,COUNTBLANK($I101:$J101)=1,COUNTBLANK($K101:$L101)=1,COUNTBLANK($M101:$N101)=1,COUNTBLANK($O101:$P101)=1,COUNTBLANK($Q101:$R101)=1,COUNTBLANK($S101:$T101)=1,COUNTBLANK($U101:$V101)=1,COUNTBLANK($W101:$AA101)=4),IF(Data!$B101&lt;&gt;"",Scoring!$R$7)+IF(Data!$C101&lt;&gt;"",Scoring!$R$8)+IF(Data!$D101&lt;&gt;"",Scoring!$R$9)+IF(Data!$E101&lt;&gt;"",Scoring!$R$10)+IF(Data!$F101&lt;&gt;"",Scoring!$R$11)+IF(Data!$G101&lt;&gt;"",Scoring!$R$12)+IF(Data!$H101&lt;&gt;"",Scoring!$R$13)+IF(Data!$I101&lt;&gt;"",Scoring!$R$14)+IF(Data!$J101&lt;&gt;"",Scoring!$R$15)+IF(Data!$K101&lt;&gt;"",Scoring!$R$16)+IF(Data!$L101&lt;&gt;"",Scoring!$R$17)+IF(Data!$M101&lt;&gt;"",Scoring!$R$18)+IF(Data!$N101&lt;&gt;"",Scoring!$R$19)+IF(Data!$O101&lt;&gt;"",Scoring!$R$20)+IF(Data!$P101&lt;&gt;"",Scoring!$R$21)+IF(Data!$Q101&lt;&gt;"",Scoring!$R$22)+IF(Data!$R101&lt;&gt;"",Scoring!$R$23)+IF(Data!$S101&lt;&gt;"",Scoring!$R$24)+IF(Data!T101&lt;&gt;"",Scoring!$R$25)+IF(Data!$U101&lt;&gt;"",Scoring!$R$26)+IF(Data!$V101&lt;&gt;"",Scoring!$R$27)+IF(Data!$W101&lt;&gt;"",Scoring!$R$28)+IF(Data!$X101&lt;&gt;"",Scoring!$R$29)+IF(Data!$Y101&lt;&gt;"",Scoring!$R$30)+IF(Data!$Z101&lt;&gt;"",Scoring!$R$31)+IF(Data!$AA101&lt;&gt;"",Scoring!$R$32),"")</f>
        <v/>
      </c>
      <c r="BE101" s="105" t="str">
        <f>IF(BD101&lt;&gt;"",LOOKUP(BD101,Likelihoods!$A$7:$A$107,Likelihoods!P$7:P$107),"")</f>
        <v/>
      </c>
      <c r="BF101" s="102" t="str">
        <f>IF(AND(COUNTBLANK($B101:$E101)=3,COUNTBLANK($F101:$H101)=2,COUNTBLANK($I101:$J101)=1,COUNTBLANK($K101:$L101)=1,COUNTBLANK($M101:$N101)=1,COUNTBLANK($O101:$P101)=1,COUNTBLANK($Q101:$R101)=1,COUNTBLANK($S101:$T101)=1,COUNTBLANK($U101:$V101)=1,COUNTBLANK($W101:$AA101)=4),IF(Data!$B101&lt;&gt;"",Scoring!$S$7)+IF(Data!$C101&lt;&gt;"",Scoring!$S$8)+IF(Data!$D101&lt;&gt;"",Scoring!$S$9)+IF(Data!$E101&lt;&gt;"",Scoring!$S$10)+IF(Data!$F101&lt;&gt;"",Scoring!$S$11)+IF(Data!$G101&lt;&gt;"",Scoring!$S$12)+IF(Data!$H101&lt;&gt;"",Scoring!$S$13)+IF(Data!$I101&lt;&gt;"",Scoring!$S$14)+IF(Data!$J101&lt;&gt;"",Scoring!$S$15)+IF(Data!$K101&lt;&gt;"",Scoring!$S$16)+IF(Data!$L101&lt;&gt;"",Scoring!$S$17)+IF(Data!$M101&lt;&gt;"",Scoring!$S$18)+IF(Data!$N101&lt;&gt;"",Scoring!$S$19)+IF(Data!$O101&lt;&gt;"",Scoring!$S$20)+IF(Data!$P101&lt;&gt;"",Scoring!$S$21)+IF(Data!$Q101&lt;&gt;"",Scoring!$S$22)+IF(Data!$R101&lt;&gt;"",Scoring!$S$23)+IF(Data!$S101&lt;&gt;"",Scoring!$S$24)+IF(Data!T101&lt;&gt;"",Scoring!$S$25)+IF(Data!$U101&lt;&gt;"",Scoring!$S$26)+IF(Data!$V101&lt;&gt;"",Scoring!$S$27)+IF(Data!$W101&lt;&gt;"",Scoring!$S$28)+IF(Data!$X101&lt;&gt;"",Scoring!$S$29)+IF(Data!$Y101&lt;&gt;"",Scoring!$S$30)+IF(Data!$Z101&lt;&gt;"",Scoring!$S$31)+IF(Data!$AA101&lt;&gt;"",Scoring!$S$32),"")</f>
        <v/>
      </c>
      <c r="BG101" s="107" t="str">
        <f>IF(BF101&lt;&gt;"",LOOKUP(BF101,Likelihoods!$A$7:$A$107,Likelihoods!Q$7:Q$107),"")</f>
        <v/>
      </c>
      <c r="BH101" s="108" t="str">
        <f>IF(AND(COUNTBLANK($B101:$E101)=3,COUNTBLANK($F101:$H101)=2,COUNTBLANK($I101:$J101)=1,COUNTBLANK($K101:$L101)=1,COUNTBLANK($M101:$N101)=1,COUNTBLANK($O101:$P101)=1,COUNTBLANK($Q101:$R101)=1,COUNTBLANK($S101:$T101)=1,COUNTBLANK($U101:$V101)=1,COUNTBLANK($W101:$AA101)=4),IF(Data!$B101&lt;&gt;"",Scoring!$T$7)+IF(Data!$C101&lt;&gt;"",Scoring!$T$8)+IF(Data!$D101&lt;&gt;"",Scoring!$T$9)+IF(Data!$E101&lt;&gt;"",Scoring!$T$10)+IF(Data!$F101&lt;&gt;"",Scoring!$T$11)+IF(Data!$G101&lt;&gt;"",Scoring!$T$12)+IF(Data!$H101&lt;&gt;"",Scoring!$T$13)+IF(Data!$I101&lt;&gt;"",Scoring!$T$14)+IF(Data!$J101&lt;&gt;"",Scoring!$T$15)+IF(Data!$K101&lt;&gt;"",Scoring!$T$16)+IF(Data!$L101&lt;&gt;"",Scoring!$T$17)+IF(Data!$M101&lt;&gt;"",Scoring!$T$18)+IF(Data!$N101&lt;&gt;"",Scoring!$T$19)+IF(Data!$O101&lt;&gt;"",Scoring!$T$20)+IF(Data!$P101&lt;&gt;"",Scoring!$T$21)+IF(Data!$Q101&lt;&gt;"",Scoring!$T$22)+IF(Data!$R101&lt;&gt;"",Scoring!$T$23)+IF(Data!$S101&lt;&gt;"",Scoring!$T$24)+IF(Data!T101&lt;&gt;"",Scoring!$T$25)+IF(Data!$U101&lt;&gt;"",Scoring!$T$26)+IF(Data!$V101&lt;&gt;"",Scoring!$T$27)+IF(Data!$W101&lt;&gt;"",Scoring!$T$28)+IF(Data!$X101&lt;&gt;"",Scoring!$T$29)+IF(Data!$Y101&lt;&gt;"",Scoring!$T$30)+IF(Data!$Z101&lt;&gt;"",Scoring!$T$31)+IF(Data!$AA101&lt;&gt;"",Scoring!$T$32),"")</f>
        <v/>
      </c>
      <c r="BI101" s="105" t="str">
        <f>IF(BH101&lt;&gt;"",LOOKUP(BH101,Likelihoods!$A$7:$A$107,Likelihoods!R$7:R$107),"")</f>
        <v/>
      </c>
      <c r="BJ101" s="108" t="str">
        <f>IF(AND(COUNTBLANK($B101:$E101)=3,COUNTBLANK($F101:$H101)=2,COUNTBLANK($I101:$J101)=1,COUNTBLANK($K101:$L101)=1,COUNTBLANK($M101:$N101)=1,COUNTBLANK($O101:$P101)=1,COUNTBLANK($Q101:$R101)=1,COUNTBLANK($S101:$T101)=1,COUNTBLANK($U101:$V101)=1,COUNTBLANK($W101:$AA101)=4),IF(Data!$B101&lt;&gt;"",Scoring!$U$7)+IF(Data!$C101&lt;&gt;"",Scoring!$U$8)+IF(Data!$D101&lt;&gt;"",Scoring!$U$9)+IF(Data!$E101&lt;&gt;"",Scoring!$U$10)+IF(Data!$F101&lt;&gt;"",Scoring!$U$11)+IF(Data!$G101&lt;&gt;"",Scoring!$U$12)+IF(Data!$H101&lt;&gt;"",Scoring!$U$13)+IF(Data!$I101&lt;&gt;"",Scoring!$U$14)+IF(Data!$J101&lt;&gt;"",Scoring!$U$15)+IF(Data!$K101&lt;&gt;"",Scoring!$U$16)+IF(Data!$L101&lt;&gt;"",Scoring!$U$17)+IF(Data!$M101&lt;&gt;"",Scoring!$U$18)+IF(Data!$N101&lt;&gt;"",Scoring!$U$19)+IF(Data!$O101&lt;&gt;"",Scoring!$U$20)+IF(Data!$P101&lt;&gt;"",Scoring!$U$21)+IF(Data!$Q101&lt;&gt;"",Scoring!$U$22)+IF(Data!$R101&lt;&gt;"",Scoring!$U$23)+IF(Data!$S101&lt;&gt;"",Scoring!$U$24)+IF(Data!T101&lt;&gt;"",Scoring!$U$25)+IF(Data!$U101&lt;&gt;"",Scoring!$U$26)+IF(Data!$V101&lt;&gt;"",Scoring!$U$27)+IF(Data!$W101&lt;&gt;"",Scoring!$U$28)+IF(Data!$X101&lt;&gt;"",Scoring!$U$29)+IF(Data!$Y101&lt;&gt;"",Scoring!$U$30)+IF(Data!$Z101&lt;&gt;"",Scoring!$U$31)+IF(Data!$AA101&lt;&gt;"",Scoring!$U$32),"")</f>
        <v/>
      </c>
      <c r="BK101" s="106" t="str">
        <f>IF(BJ101&lt;&gt;"",LOOKUP(BJ101,Likelihoods!$A$7:$A$107,Likelihoods!S$7:S$107),"")</f>
        <v/>
      </c>
      <c r="BL101" s="8"/>
      <c r="BM101" s="8"/>
      <c r="BN101" s="8"/>
      <c r="BO101" s="8"/>
      <c r="BP101" s="8"/>
      <c r="BQ101" s="8"/>
      <c r="BR101" s="8"/>
      <c r="BS101" s="8"/>
      <c r="BT101" s="8"/>
      <c r="BU101" s="8"/>
      <c r="BV101" s="8"/>
      <c r="BW101" s="8"/>
      <c r="BX101" s="8"/>
      <c r="BY101" s="8"/>
    </row>
    <row r="102" spans="1:77" ht="14.25" x14ac:dyDescent="0.2">
      <c r="A102" s="68"/>
      <c r="B102" s="101"/>
      <c r="C102" s="102"/>
      <c r="D102" s="102"/>
      <c r="E102" s="102"/>
      <c r="F102" s="101"/>
      <c r="G102" s="102"/>
      <c r="H102" s="103"/>
      <c r="I102" s="102"/>
      <c r="J102" s="102"/>
      <c r="K102" s="101"/>
      <c r="L102" s="103"/>
      <c r="M102" s="102"/>
      <c r="N102" s="103"/>
      <c r="O102" s="101"/>
      <c r="P102" s="103"/>
      <c r="Q102" s="102"/>
      <c r="R102" s="102"/>
      <c r="S102" s="101"/>
      <c r="T102" s="103"/>
      <c r="U102" s="101"/>
      <c r="V102" s="103"/>
      <c r="W102" s="102"/>
      <c r="X102" s="102"/>
      <c r="Y102" s="102"/>
      <c r="Z102" s="102"/>
      <c r="AA102" s="102"/>
      <c r="AB102" s="104" t="str">
        <f>IF(AND(COUNTBLANK($B102:$E102)=3,COUNTBLANK($F102:$H102)=2,COUNTBLANK($I102:$J102)=1,COUNTBLANK($K102:$L102)=1,COUNTBLANK($M102:$N102)=1,COUNTBLANK($O102:$P102)=1,COUNTBLANK($Q102:$R102)=1,COUNTBLANK($S102:$T102)=1,COUNTBLANK($U102:$V102)=1,COUNTBLANK($W102:$AA102)=4),IF(Data!$B102&lt;&gt;"",Scoring!$D$7)+IF(Data!$C102&lt;&gt;"",Scoring!$D$8)+IF(Data!$D102&lt;&gt;"",Scoring!$D$9)+IF(Data!$E102&lt;&gt;"",Scoring!$D$10)+IF(Data!$F102&lt;&gt;"",Scoring!$D$11)+IF(Data!$G102&lt;&gt;"",Scoring!$D$12)+IF(Data!$H102&lt;&gt;"",Scoring!$D$13)+IF(Data!$I102&lt;&gt;"",Scoring!$D$14)+IF(Data!$J102&lt;&gt;"",Scoring!$D$15)+IF(Data!$K102&lt;&gt;"",Scoring!$D$16)+IF(Data!$L102&lt;&gt;"",Scoring!$D$17)+IF(Data!$M102&lt;&gt;"",Scoring!$D$18)+IF(Data!$N102&lt;&gt;"",Scoring!$D$19)+IF(Data!$O102&lt;&gt;"",Scoring!$D$20)+IF(Data!$P102&lt;&gt;"",Scoring!$D$21)+IF(Data!$Q102&lt;&gt;"",Scoring!$D$22)+IF(Data!$R102&lt;&gt;"",Scoring!$D$23)+IF(Data!$S102&lt;&gt;"",Scoring!$D$24)+IF(Data!T102&lt;&gt;"",Scoring!$D$25)+IF(Data!$U102&lt;&gt;"",Scoring!$D$26)+IF(Data!$V102&lt;&gt;"",Scoring!$D$27)+IF(Data!$W102&lt;&gt;"",Scoring!$D$28)+IF(Data!$X102&lt;&gt;"",Scoring!$D$29)+IF(Data!$Y102&lt;&gt;"",Scoring!$D$30)+IF(Data!$Z102&lt;&gt;"",Scoring!$D$31)+IF(Data!$AA102&lt;&gt;"",Scoring!$D$32),"")</f>
        <v/>
      </c>
      <c r="AC102" s="105" t="str">
        <f>IF(AB102&lt;&gt;"",LOOKUP(AB102,Likelihoods!$A$7:$A$107,Likelihoods!B$7:B$107),"")</f>
        <v/>
      </c>
      <c r="AD102" s="264" t="str">
        <f>IF(AND(COUNTBLANK($B102:$E102)=3,COUNTBLANK($F102:$H102)=2,COUNTBLANK($I102:$J102)=1,COUNTBLANK($K102:$L102)=1,COUNTBLANK($M102:$N102)=1,COUNTBLANK($O102:$P102)=1,COUNTBLANK($Q102:$R102)=1,COUNTBLANK($S102:$T102)=1,COUNTBLANK($U102:$V102)=1,COUNTBLANK($W102:$AA102)=4),IF(Data!$B102&lt;&gt;"",Scoring!$E$7)+IF(Data!$C102&lt;&gt;"",Scoring!$E$8)+IF(Data!$D102&lt;&gt;"",Scoring!$E$9)+IF(Data!$E102&lt;&gt;"",Scoring!$E$10)+IF(Data!$F102&lt;&gt;"",Scoring!$E$11)+IF(Data!$G102&lt;&gt;"",Scoring!$E$12)+IF(Data!$H102&lt;&gt;"",Scoring!$E$13)+IF(Data!$I102&lt;&gt;"",Scoring!$E$14)+IF(Data!$J102&lt;&gt;"",Scoring!$E$15)+IF(Data!$K102&lt;&gt;"",Scoring!$E$16)+IF(Data!$L102&lt;&gt;"",Scoring!$E$17)+IF(Data!$M102&lt;&gt;"",Scoring!$E$18)+IF(Data!$N102&lt;&gt;"",Scoring!$E$19)+IF(Data!$O102&lt;&gt;"",Scoring!$E$20)+IF(Data!$P102&lt;&gt;"",Scoring!$E$21)+IF(Data!$Q102&lt;&gt;"",Scoring!$E$22)+IF(Data!$R102&lt;&gt;"",Scoring!$E$23)+IF(Data!$S102&lt;&gt;"",Scoring!$E$24)+IF(Data!V102&lt;&gt;"",Scoring!$E$25)+IF(Data!$U102&lt;&gt;"",Scoring!$E$26)+IF(Data!$V102&lt;&gt;"",Scoring!$E$27)+IF(Data!$W102&lt;&gt;"",Scoring!$E$28)+IF(Data!$X102&lt;&gt;"",Scoring!$E$29)+IF(Data!$Y102&lt;&gt;"",Scoring!$E$30)+IF(Data!$Z102&lt;&gt;"",Scoring!$E$31)+IF(Data!$AA102&lt;&gt;"",Scoring!$E$32),"")</f>
        <v/>
      </c>
      <c r="AE102" s="107" t="str">
        <f>IF(AD102&lt;&gt;"",LOOKUP(AD102,Likelihoods!$A$7:$A$107,Likelihoods!C$7:C$107),"")</f>
        <v/>
      </c>
      <c r="AF102" s="108" t="str">
        <f>IF(AND(COUNTBLANK($B102:$E102)=3,COUNTBLANK($F102:$H102)=2,COUNTBLANK($I102:$J102)=1,COUNTBLANK($K102:$L102)=1,COUNTBLANK($M102:$N102)=1,COUNTBLANK($O102:$P102)=1,COUNTBLANK($Q102:$R102)=1,COUNTBLANK($S102:$T102)=1,COUNTBLANK($U102:$V102)=1,COUNTBLANK($W102:$AA102)=4),IF(Data!$B102&lt;&gt;"",Scoring!$F$7)+IF(Data!$C102&lt;&gt;"",Scoring!$F$8)+IF(Data!$D102&lt;&gt;"",Scoring!$F$9)+IF(Data!$E102&lt;&gt;"",Scoring!$F$10)+IF(Data!$F102&lt;&gt;"",Scoring!$F$11)+IF(Data!$G102&lt;&gt;"",Scoring!$F$12)+IF(Data!$H102&lt;&gt;"",Scoring!$F$13)+IF(Data!$I102&lt;&gt;"",Scoring!$F$14)+IF(Data!$J102&lt;&gt;"",Scoring!$F$15)+IF(Data!$K102&lt;&gt;"",Scoring!$F$16)+IF(Data!$L102&lt;&gt;"",Scoring!$F$17)+IF(Data!$M102&lt;&gt;"",Scoring!$F$18)+IF(Data!$N102&lt;&gt;"",Scoring!$F$19)+IF(Data!$O102&lt;&gt;"",Scoring!$F$20)+IF(Data!$P102&lt;&gt;"",Scoring!$F$21)+IF(Data!$Q102&lt;&gt;"",Scoring!$F$22)+IF(Data!$R102&lt;&gt;"",Scoring!$F$23)+IF(Data!$S102&lt;&gt;"",Scoring!$F$24)+IF(Data!T102&lt;&gt;"",Scoring!$F$25)+IF(Data!$U102&lt;&gt;"",Scoring!$F$26)+IF(Data!$V102&lt;&gt;"",Scoring!$F$27)+IF(Data!$W102&lt;&gt;"",Scoring!$F$28)+IF(Data!$X102&lt;&gt;"",Scoring!$F$29)+IF(Data!$Y102&lt;&gt;"",Scoring!$F$30)+IF(Data!$Z102&lt;&gt;"",Scoring!$F$31)+IF(Data!$AA102&lt;&gt;"",Scoring!$F$32),"")</f>
        <v/>
      </c>
      <c r="AG102" s="105" t="str">
        <f>IF(AF102&lt;&gt;"",LOOKUP(AF102,Likelihoods!$A$7:$A$107,Likelihoods!D$7:D$107),"")</f>
        <v/>
      </c>
      <c r="AH102" s="108" t="str">
        <f>IF(AND(COUNTBLANK($B102:$E102)=3,COUNTBLANK($F102:$H102)=2,COUNTBLANK($I102:$J102)=1,COUNTBLANK($K102:$L102)=1,COUNTBLANK($M102:$N102)=1,COUNTBLANK($O102:$P102)=1,COUNTBLANK($Q102:$R102)=1,COUNTBLANK($S102:$T102)=1,COUNTBLANK($U102:$V102)=1,COUNTBLANK($W102:$AA102)=4),IF(Data!$B102&lt;&gt;"",Scoring!$G$7)+IF(Data!$C102&lt;&gt;"",Scoring!$G$8)+IF(Data!$D102&lt;&gt;"",Scoring!$G$9)+IF(Data!$E102&lt;&gt;"",Scoring!$G$10)+IF(Data!$F102&lt;&gt;"",Scoring!$G$11)+IF(Data!$G102&lt;&gt;"",Scoring!$G$12)+IF(Data!$H102&lt;&gt;"",Scoring!$G$13)+IF(Data!$I102&lt;&gt;"",Scoring!$G$14)+IF(Data!$J102&lt;&gt;"",Scoring!$G$15)+IF(Data!$K102&lt;&gt;"",Scoring!$G$16)+IF(Data!$L102&lt;&gt;"",Scoring!$G$17)+IF(Data!$M102&lt;&gt;"",Scoring!$G$18)+IF(Data!$N102&lt;&gt;"",Scoring!$G$19)+IF(Data!$O102&lt;&gt;"",Scoring!$G$20)+IF(Data!$P102&lt;&gt;"",Scoring!$G$21)+IF(Data!$Q102&lt;&gt;"",Scoring!$G$22)+IF(Data!$R102&lt;&gt;"",Scoring!$G$23)+IF(Data!$S102&lt;&gt;"",Scoring!$G$24)+IF(Data!T102&lt;&gt;"",Scoring!$G$25)+IF(Data!$U102&lt;&gt;"",Scoring!$G$26)+IF(Data!$V102&lt;&gt;"",Scoring!$G$27)+IF(Data!$W102&lt;&gt;"",Scoring!$G$28)+IF(Data!$X102&lt;&gt;"",Scoring!$G$29)+IF(Data!$Y102&lt;&gt;"",Scoring!$G$30)+IF(Data!$Z102&lt;&gt;"",Scoring!$G$31)+IF(Data!$AA102&lt;&gt;"",Scoring!$G$32),"")</f>
        <v/>
      </c>
      <c r="AI102" s="106" t="str">
        <f>IF(AH102&lt;&gt;"",LOOKUP(AH102,Likelihoods!$A$7:$A$107,Likelihoods!E$7:E$107),"")</f>
        <v/>
      </c>
      <c r="AJ102" s="104" t="str">
        <f>IF(AND(COUNTBLANK($B102:$E102)=3,COUNTBLANK($F102:$H102)=2,COUNTBLANK($I102:$J102)=1,COUNTBLANK($K102:$L102)=1,COUNTBLANK($M102:$N102)=1,COUNTBLANK($O102:$P102)=1,COUNTBLANK($Q102:$R102)=1,COUNTBLANK($S102:$T102)=1,COUNTBLANK($U102:$V102)=1,COUNTBLANK($W102:$AA102)=4),IF(Data!$B102&lt;&gt;"",Scoring!$H$7)+IF(Data!$C102&lt;&gt;"",Scoring!$H$8)+IF(Data!$D102&lt;&gt;"",Scoring!$H$9)+IF(Data!$E102&lt;&gt;"",Scoring!$H$10)+IF(Data!$F102&lt;&gt;"",Scoring!$H$11)+IF(Data!$G102&lt;&gt;"",Scoring!$H$12)+IF(Data!$H102&lt;&gt;"",Scoring!$H$13)+IF(Data!$I102&lt;&gt;"",Scoring!$H$14)+IF(Data!$J102&lt;&gt;"",Scoring!$H$15)+IF(Data!$K102&lt;&gt;"",Scoring!$H$16)+IF(Data!$L102&lt;&gt;"",Scoring!$H$17)+IF(Data!$M102&lt;&gt;"",Scoring!$H$18)+IF(Data!$N102&lt;&gt;"",Scoring!$H$19)+IF(Data!$O102&lt;&gt;"",Scoring!$H$20)+IF(Data!$P102&lt;&gt;"",Scoring!$H$21)+IF(Data!$Q102&lt;&gt;"",Scoring!$H$22)+IF(Data!$R102&lt;&gt;"",Scoring!$H$23)+IF(Data!$S102&lt;&gt;"",Scoring!$H$24)+IF(Data!T102&lt;&gt;"",Scoring!$H$25)+IF(Data!$U102&lt;&gt;"",Scoring!$H$26)+IF(Data!$V102&lt;&gt;"",Scoring!$H$27)+IF(Data!$W102&lt;&gt;"",Scoring!$H$28)+IF(Data!$X102&lt;&gt;"",Scoring!$H$29)+IF(Data!$Y102&lt;&gt;"",Scoring!$H$30)+IF(Data!$Z102&lt;&gt;"",Scoring!$H$31)+IF(Data!$AA102&lt;&gt;"",Scoring!$H$32),"")</f>
        <v/>
      </c>
      <c r="AK102" s="105" t="str">
        <f>IF(AJ102&lt;&gt;"",LOOKUP(AJ102,Likelihoods!$A$7:$A$107,Likelihoods!F$7:F$107),"")</f>
        <v/>
      </c>
      <c r="AL102" s="102" t="str">
        <f>IF(AND(COUNTBLANK($B102:$E102)=3,COUNTBLANK($F102:$H102)=2,COUNTBLANK($I102:$J102)=1,COUNTBLANK($K102:$L102)=1,COUNTBLANK($M102:$N102)=1,COUNTBLANK($O102:$P102)=1,COUNTBLANK($Q102:$R102)=1,COUNTBLANK($S102:$T102)=1,COUNTBLANK($U102:$V102)=1,COUNTBLANK($W102:$AA102)=4),IF(Data!$B102&lt;&gt;"",Scoring!$I$7)+IF(Data!$C102&lt;&gt;"",Scoring!$I$8)+IF(Data!$D102&lt;&gt;"",Scoring!$I$9)+IF(Data!$E102&lt;&gt;"",Scoring!$I$10)+IF(Data!$F102&lt;&gt;"",Scoring!$I$11)+IF(Data!$G102&lt;&gt;"",Scoring!$I$12)+IF(Data!$H102&lt;&gt;"",Scoring!$I$13)+IF(Data!$I102&lt;&gt;"",Scoring!$I$14)+IF(Data!$J102&lt;&gt;"",Scoring!$I$15)+IF(Data!$K102&lt;&gt;"",Scoring!$I$16)+IF(Data!$L102&lt;&gt;"",Scoring!$I$17)+IF(Data!$M102&lt;&gt;"",Scoring!$I$18)+IF(Data!$N102&lt;&gt;"",Scoring!$I$19)+IF(Data!$O102&lt;&gt;"",Scoring!$I$20)+IF(Data!$P102&lt;&gt;"",Scoring!$I$21)+IF(Data!$Q102&lt;&gt;"",Scoring!$I$22)+IF(Data!$R102&lt;&gt;"",Scoring!$I$23)+IF(Data!$S102&lt;&gt;"",Scoring!$I$24)+IF(Data!T102&lt;&gt;"",Scoring!$I$25)+IF(Data!$U102&lt;&gt;"",Scoring!$I$26)+IF(Data!$V102&lt;&gt;"",Scoring!$I$27)+IF(Data!$W102&lt;&gt;"",Scoring!$I$28)+IF(Data!$X102&lt;&gt;"",Scoring!$I$29)+IF(Data!$Y102&lt;&gt;"",Scoring!$I$30)+IF(Data!$Z102&lt;&gt;"",Scoring!$I$31)+IF(Data!$AA102&lt;&gt;"",Scoring!$I$32),"")</f>
        <v/>
      </c>
      <c r="AM102" s="107" t="str">
        <f>IF(AL102&lt;&gt;"",LOOKUP(AL102,Likelihoods!$A$7:$A$107,Likelihoods!G$7:G$107),"")</f>
        <v/>
      </c>
      <c r="AN102" s="281" t="str">
        <f>IF(AND(COUNTBLANK($B102:$E102)=3,COUNTBLANK($F102:$H102)=2,COUNTBLANK($I102:$J102)=1,COUNTBLANK($K102:$L102)=1,COUNTBLANK($M102:$N102)=1,COUNTBLANK($O102:$P102)=1,COUNTBLANK($Q102:$R102)=1,COUNTBLANK($S102:$T102)=1,COUNTBLANK($U102:$V102)=1,COUNTBLANK($W102:$AA102)=4),IF(Data!$B102&lt;&gt;"",Scoring!$J$7)+IF(Data!$C102&lt;&gt;"",Scoring!$J$8)+IF(Data!$D102&lt;&gt;"",Scoring!$J$9)+IF(Data!$E102&lt;&gt;"",Scoring!$J$10)+IF(Data!$F102&lt;&gt;"",Scoring!$J$11)+IF(Data!$G102&lt;&gt;"",Scoring!$J$12)+IF(Data!$H102&lt;&gt;"",Scoring!$J$13)+IF(Data!$I102&lt;&gt;"",Scoring!$J$14)+IF(Data!$J102&lt;&gt;"",Scoring!$J$15)+IF(Data!$K102&lt;&gt;"",Scoring!$J$16)+IF(Data!$L102&lt;&gt;"",Scoring!$J$17)+IF(Data!$M102&lt;&gt;"",Scoring!$J$18)+IF(Data!$N102&lt;&gt;"",Scoring!$J$19)+IF(Data!$O102&lt;&gt;"",Scoring!$J$20)+IF(Data!$P102&lt;&gt;"",Scoring!$J$21)+IF(Data!$Q102&lt;&gt;"",Scoring!$J$22)+IF(Data!$R102&lt;&gt;"",Scoring!$J$23)+IF(Data!$S102&lt;&gt;"",Scoring!$J$24)+IF(Data!AF102&lt;&gt;"",Scoring!$J$25)+IF(Data!$U102&lt;&gt;"",Scoring!$J$26)+IF(Data!$V102&lt;&gt;"",Scoring!$J$27)+IF(Data!$W102&lt;&gt;"",Scoring!$J$28)+IF(Data!$X102&lt;&gt;"",Scoring!$J$29)+IF(Data!$Y102&lt;&gt;"",Scoring!$J$30)+IF(Data!$Z102&lt;&gt;"",Scoring!$J$31)+IF(Data!$AA102&lt;&gt;"",Scoring!$J$32),"")</f>
        <v/>
      </c>
      <c r="AO102" s="276" t="str">
        <f>IF(AN102&lt;&gt;"",LOOKUP(AN102,Likelihoods!$A$7:$A$107,Likelihoods!H$7:H$107),"")</f>
        <v/>
      </c>
      <c r="AP102" s="264" t="str">
        <f>IF(AND(COUNTBLANK($B102:$E102)=3,COUNTBLANK($F102:$H102)=2,COUNTBLANK($I102:$J102)=1,COUNTBLANK($K102:$L102)=1,COUNTBLANK($M102:$N102)=1,COUNTBLANK($O102:$P102)=1,COUNTBLANK($Q102:$R102)=1,COUNTBLANK($S102:$T102)=1,COUNTBLANK($U102:$V102)=1,COUNTBLANK($W102:$AA102)=4),IF(Data!$B102&lt;&gt;"",Scoring!$K$7)+IF(Data!$C102&lt;&gt;"",Scoring!$K$8)+IF(Data!$D102&lt;&gt;"",Scoring!$K$9)+IF(Data!$E102&lt;&gt;"",Scoring!$K$10)+IF(Data!$F102&lt;&gt;"",Scoring!$K$11)+IF(Data!$G102&lt;&gt;"",Scoring!$K$12)+IF(Data!$H102&lt;&gt;"",Scoring!$K$13)+IF(Data!$I102&lt;&gt;"",Scoring!$K$14)+IF(Data!$J102&lt;&gt;"",Scoring!$K$15)+IF(Data!$K102&lt;&gt;"",Scoring!$K$16)+IF(Data!$L102&lt;&gt;"",Scoring!$K$17)+IF(Data!$M102&lt;&gt;"",Scoring!$K$18)+IF(Data!$N102&lt;&gt;"",Scoring!$K$19)+IF(Data!$O102&lt;&gt;"",Scoring!$K$20)+IF(Data!$P102&lt;&gt;"",Scoring!$K$21)+IF(Data!$Q102&lt;&gt;"",Scoring!$K$22)+IF(Data!$R102&lt;&gt;"",Scoring!$K$23)+IF(Data!$S102&lt;&gt;"",Scoring!$K$24)+IF(Data!AH102&lt;&gt;"",Scoring!$K$25)+IF(Data!$U102&lt;&gt;"",Scoring!$K$26)+IF(Data!$V102&lt;&gt;"",Scoring!$K$27)+IF(Data!$W102&lt;&gt;"",Scoring!$K$28)+IF(Data!$X102&lt;&gt;"",Scoring!$K$29)+IF(Data!$Y102&lt;&gt;"",Scoring!$K$30)+IF(Data!$Z102&lt;&gt;"",Scoring!$K$31)+IF(Data!$AA102&lt;&gt;"",Scoring!$K$32),"")</f>
        <v/>
      </c>
      <c r="AQ102" s="107" t="str">
        <f>IF(AP102&lt;&gt;"",LOOKUP(AP102,Likelihoods!$A$7:$A$107,Likelihoods!I$7:I$107),"")</f>
        <v/>
      </c>
      <c r="AR102" s="281" t="str">
        <f>IF(AND(COUNTBLANK($B102:$E102)=3,COUNTBLANK($F102:$H102)=2,COUNTBLANK($I102:$J102)=1,COUNTBLANK($K102:$L102)=1,COUNTBLANK($M102:$N102)=1,COUNTBLANK($O102:$P102)=1,COUNTBLANK($Q102:$R102)=1,COUNTBLANK($S102:$T102)=1,COUNTBLANK($U102:$V102)=1,COUNTBLANK($W102:$AA102)=4),IF(Data!$B102&lt;&gt;"",Scoring!$L$7)+IF(Data!$C102&lt;&gt;"",Scoring!$L$8)+IF(Data!$D102&lt;&gt;"",Scoring!$L$9)+IF(Data!$E102&lt;&gt;"",Scoring!$L$10)+IF(Data!$F102&lt;&gt;"",Scoring!$L$11)+IF(Data!$G102&lt;&gt;"",Scoring!$L$12)+IF(Data!$H102&lt;&gt;"",Scoring!$L$13)+IF(Data!$I102&lt;&gt;"",Scoring!$L$14)+IF(Data!$J102&lt;&gt;"",Scoring!$L$15)+IF(Data!$K102&lt;&gt;"",Scoring!$L$16)+IF(Data!$L102&lt;&gt;"",Scoring!$L$17)+IF(Data!$M102&lt;&gt;"",Scoring!$L$18)+IF(Data!$N102&lt;&gt;"",Scoring!$L$19)+IF(Data!$O102&lt;&gt;"",Scoring!$L$20)+IF(Data!$P102&lt;&gt;"",Scoring!$L$21)+IF(Data!$Q102&lt;&gt;"",Scoring!$L$22)+IF(Data!$R102&lt;&gt;"",Scoring!$L$23)+IF(Data!$S102&lt;&gt;"",Scoring!$L$24)+IF(Data!AJ102&lt;&gt;"",Scoring!$L$25)+IF(Data!$U102&lt;&gt;"",Scoring!$L$26)+IF(Data!$V102&lt;&gt;"",Scoring!$L$27)+IF(Data!$W102&lt;&gt;"",Scoring!$L$28)+IF(Data!$X102&lt;&gt;"",Scoring!$L$29)+IF(Data!$Y102&lt;&gt;"",Scoring!$L$30)+IF(Data!$Z102&lt;&gt;"",Scoring!$L$31)+IF(Data!$AA102&lt;&gt;"",Scoring!$L$32),"")</f>
        <v/>
      </c>
      <c r="AS102" s="105" t="str">
        <f>IF(AR102&lt;&gt;"",LOOKUP(AR102,Likelihoods!$A$7:$A$107,Likelihoods!J$7:J$107),"")</f>
        <v/>
      </c>
      <c r="AT102" s="108" t="str">
        <f>IF(AND(COUNTBLANK($B102:$E102)=3,COUNTBLANK($F102:$H102)=2,COUNTBLANK($I102:$J102)=1,COUNTBLANK($K102:$L102)=1,COUNTBLANK($M102:$N102)=1,COUNTBLANK($O102:$P102)=1,COUNTBLANK($Q102:$R102)=1,COUNTBLANK($S102:$T102)=1,COUNTBLANK($U102:$V102)=1,COUNTBLANK($W102:$AA102)=4),IF(Data!$B102&lt;&gt;"",Scoring!$M$7)+IF(Data!$C102&lt;&gt;"",Scoring!$M$8)+IF(Data!$D102&lt;&gt;"",Scoring!$M$9)+IF(Data!$E102&lt;&gt;"",Scoring!$M$10)+IF(Data!$F102&lt;&gt;"",Scoring!$M$11)+IF(Data!$G102&lt;&gt;"",Scoring!$M$12)+IF(Data!$H102&lt;&gt;"",Scoring!$M$13)+IF(Data!$I102&lt;&gt;"",Scoring!$M$14)+IF(Data!$J102&lt;&gt;"",Scoring!$M$15)+IF(Data!$K102&lt;&gt;"",Scoring!$M$16)+IF(Data!$L102&lt;&gt;"",Scoring!$M$17)+IF(Data!$M102&lt;&gt;"",Scoring!$M$18)+IF(Data!$N102&lt;&gt;"",Scoring!$M$19)+IF(Data!$O102&lt;&gt;"",Scoring!$M$20)+IF(Data!$P102&lt;&gt;"",Scoring!$M$21)+IF(Data!$Q102&lt;&gt;"",Scoring!$M$22)+IF(Data!$R102&lt;&gt;"",Scoring!$M$23)+IF(Data!$S102&lt;&gt;"",Scoring!$M$24)+IF(Data!T102&lt;&gt;"",Scoring!$M$25)+IF(Data!$U102&lt;&gt;"",Scoring!$M$26)+IF(Data!$V102&lt;&gt;"",Scoring!$M$27)+IF(Data!$W102&lt;&gt;"",Scoring!$M$28)+IF(Data!$X102&lt;&gt;"",Scoring!$M$29)+IF(Data!$Y102&lt;&gt;"",Scoring!$M$30)+IF(Data!$Z102&lt;&gt;"",Scoring!$M$31)+IF(Data!$AA102&lt;&gt;"",Scoring!$M$32),"")</f>
        <v/>
      </c>
      <c r="AU102" s="105" t="str">
        <f>IF(AT102&lt;&gt;"",LOOKUP(AT102,Likelihoods!$A$7:$A$107,Likelihoods!K$7:K$107),"")</f>
        <v/>
      </c>
      <c r="AV102" s="108" t="str">
        <f>IF(AND(COUNTBLANK($B102:$E102)=3,COUNTBLANK($F102:$H102)=2,COUNTBLANK($I102:$J102)=1,COUNTBLANK($K102:$L102)=1,COUNTBLANK($M102:$N102)=1,COUNTBLANK($O102:$P102)=1,COUNTBLANK($Q102:$R102)=1,COUNTBLANK($S102:$T102)=1,COUNTBLANK($U102:$V102)=1,COUNTBLANK($W102:$AA102)=4),IF(Data!$B102&lt;&gt;"",Scoring!$N$7)+IF(Data!$C102&lt;&gt;"",Scoring!$N$8)+IF(Data!$D102&lt;&gt;"",Scoring!$N$9)+IF(Data!$E102&lt;&gt;"",Scoring!$N$10)+IF(Data!$F102&lt;&gt;"",Scoring!$N$11)+IF(Data!$G102&lt;&gt;"",Scoring!$N$12)+IF(Data!$H102&lt;&gt;"",Scoring!$N$13)+IF(Data!$I102&lt;&gt;"",Scoring!$N$14)+IF(Data!$J102&lt;&gt;"",Scoring!$N$15)+IF(Data!$K102&lt;&gt;"",Scoring!$N$16)+IF(Data!$L102&lt;&gt;"",Scoring!$N$17)+IF(Data!$M102&lt;&gt;"",Scoring!$N$18)+IF(Data!$N102&lt;&gt;"",Scoring!$N$19)+IF(Data!$O102&lt;&gt;"",Scoring!$N$20)+IF(Data!$P102&lt;&gt;"",Scoring!$N$21)+IF(Data!$Q102&lt;&gt;"",Scoring!$N$22)+IF(Data!$R102&lt;&gt;"",Scoring!$N$23)+IF(Data!$S102&lt;&gt;"",Scoring!$N$24)+IF(Data!T102&lt;&gt;"",Scoring!$N$25)+IF(Data!$U102&lt;&gt;"",Scoring!$N$26)+IF(Data!$V102&lt;&gt;"",Scoring!$N$27)+IF(Data!$W102&lt;&gt;"",Scoring!$N$28)+IF(Data!$X102&lt;&gt;"",Scoring!$N$29)+IF(Data!$Y102&lt;&gt;"",Scoring!$N$30)+IF(Data!$Z102&lt;&gt;"",Scoring!$N$31)+IF(Data!$AA102&lt;&gt;"",Scoring!$N$32),"")</f>
        <v/>
      </c>
      <c r="AW102" s="106" t="str">
        <f>IF(AV102&lt;&gt;"",LOOKUP(AV102,Likelihoods!$A$7:$A$107,Likelihoods!L$7:L$107),"")</f>
        <v/>
      </c>
      <c r="AX102" s="104" t="str">
        <f>IF(AND(COUNTBLANK($B102:$E102)=3,COUNTBLANK($F102:$H102)=2,COUNTBLANK($I102:$J102)=1,COUNTBLANK($K102:$L102)=1,COUNTBLANK($M102:$N102)=1,COUNTBLANK($O102:$P102)=1,COUNTBLANK($Q102:$R102)=1,COUNTBLANK($S102:$T102)=1,COUNTBLANK($U102:$V102)=1,COUNTBLANK($W102:$AA102)=4),IF(Data!$B102&lt;&gt;"",Scoring!$O$7)+IF(Data!$C102&lt;&gt;"",Scoring!$O$8)+IF(Data!$D102&lt;&gt;"",Scoring!$O$9)+IF(Data!$E102&lt;&gt;"",Scoring!$O$10)+IF(Data!$F102&lt;&gt;"",Scoring!$O$11)+IF(Data!$G102&lt;&gt;"",Scoring!$O$12)+IF(Data!$H102&lt;&gt;"",Scoring!$O$13)+IF(Data!$I102&lt;&gt;"",Scoring!$O$14)+IF(Data!$J102&lt;&gt;"",Scoring!$O$15)+IF(Data!$K102&lt;&gt;"",Scoring!$O$16)+IF(Data!$L102&lt;&gt;"",Scoring!$O$17)+IF(Data!$M102&lt;&gt;"",Scoring!$O$18)+IF(Data!$N102&lt;&gt;"",Scoring!$O$19)+IF(Data!$O102&lt;&gt;"",Scoring!$O$20)+IF(Data!$P102&lt;&gt;"",Scoring!$O$21)+IF(Data!$Q102&lt;&gt;"",Scoring!$O$22)+IF(Data!$R102&lt;&gt;"",Scoring!$O$23)+IF(Data!$S102&lt;&gt;"",Scoring!$O$24)+IF(Data!T102&lt;&gt;"",Scoring!$O$25)+IF(Data!$U102&lt;&gt;"",Scoring!$O$26)+IF(Data!$V102&lt;&gt;"",Scoring!$O$27)+IF(Data!$W102&lt;&gt;"",Scoring!$O$28)+IF(Data!$X102&lt;&gt;"",Scoring!$O$29)+IF(Data!$Y102&lt;&gt;"",Scoring!$O$30)+IF(Data!$Z102&lt;&gt;"",Scoring!$O$31)+IF(Data!$AA102&lt;&gt;"",Scoring!$O$32),"")</f>
        <v/>
      </c>
      <c r="AY102" s="107" t="str">
        <f>IF(AX102&lt;&gt;"",LOOKUP(AX102,Likelihoods!$A$7:$A$107,Likelihoods!M$7:M$107),"")</f>
        <v/>
      </c>
      <c r="AZ102" s="108" t="str">
        <f>IF(AND(COUNTBLANK($B102:$E102)=3,COUNTBLANK($F102:$H102)=2,COUNTBLANK($I102:$J102)=1,COUNTBLANK($K102:$L102)=1,COUNTBLANK($M102:$N102)=1,COUNTBLANK($O102:$P102)=1,COUNTBLANK($Q102:$R102)=1,COUNTBLANK($S102:$T102)=1,COUNTBLANK($U102:$V102)=1,COUNTBLANK($W102:$AA102)=4),IF(Data!$B102&lt;&gt;"",Scoring!$P$7)+IF(Data!$C102&lt;&gt;"",Scoring!$P$8)+IF(Data!$D102&lt;&gt;"",Scoring!$P$9)+IF(Data!$E102&lt;&gt;"",Scoring!$P$10)+IF(Data!$F102&lt;&gt;"",Scoring!$P$11)+IF(Data!$G102&lt;&gt;"",Scoring!$P$12)+IF(Data!$H102&lt;&gt;"",Scoring!$P$13)+IF(Data!$I102&lt;&gt;"",Scoring!$P$14)+IF(Data!$J102&lt;&gt;"",Scoring!$P$15)+IF(Data!$K102&lt;&gt;"",Scoring!$P$16)+IF(Data!$L102&lt;&gt;"",Scoring!$P$17)+IF(Data!$M102&lt;&gt;"",Scoring!$P$18)+IF(Data!$N102&lt;&gt;"",Scoring!$P$19)+IF(Data!$O102&lt;&gt;"",Scoring!$P$20)+IF(Data!$P102&lt;&gt;"",Scoring!$P$21)+IF(Data!$Q102&lt;&gt;"",Scoring!$P$22)+IF(Data!$R102&lt;&gt;"",Scoring!$P$23)+IF(Data!$S102&lt;&gt;"",Scoring!$P$24)+IF(Data!T102&lt;&gt;"",Scoring!$P$25)+IF(Data!$U102&lt;&gt;"",Scoring!$P$26)+IF(Data!$V102&lt;&gt;"",Scoring!$P$27)+IF(Data!$W102&lt;&gt;"",Scoring!$P$28)+IF(Data!$X102&lt;&gt;"",Scoring!$P$29)+IF(Data!$Y102&lt;&gt;"",Scoring!$P$30)+IF(Data!$Z102&lt;&gt;"",Scoring!$P$31)+IF(Data!$AA102&lt;&gt;"",Scoring!$P$32),"")</f>
        <v/>
      </c>
      <c r="BA102" s="105" t="str">
        <f>IF(AZ102&lt;&gt;"",LOOKUP(AZ102,Likelihoods!$A$7:$A$107,Likelihoods!N$7:N$107),"")</f>
        <v/>
      </c>
      <c r="BB102" s="102" t="str">
        <f>IF(AND(COUNTBLANK($B102:$E102)=3,COUNTBLANK($F102:$H102)=2,COUNTBLANK($I102:$J102)=1,COUNTBLANK($K102:$L102)=1,COUNTBLANK($M102:$N102)=1,COUNTBLANK($O102:$P102)=1,COUNTBLANK($Q102:$R102)=1,COUNTBLANK($S102:$T102)=1,COUNTBLANK($U102:$V102)=1,COUNTBLANK($W102:$AA102)=4),IF(Data!$B102&lt;&gt;"",Scoring!$Q$7)+IF(Data!$C102&lt;&gt;"",Scoring!$Q$8)+IF(Data!$D102&lt;&gt;"",Scoring!$Q$9)+IF(Data!$E102&lt;&gt;"",Scoring!$Q$10)+IF(Data!$F102&lt;&gt;"",Scoring!$Q$11)+IF(Data!$G102&lt;&gt;"",Scoring!$Q$12)+IF(Data!$H102&lt;&gt;"",Scoring!$Q$13)+IF(Data!$I102&lt;&gt;"",Scoring!$Q$14)+IF(Data!$J102&lt;&gt;"",Scoring!$Q$15)+IF(Data!$K102&lt;&gt;"",Scoring!$Q$16)+IF(Data!$L102&lt;&gt;"",Scoring!$Q$17)+IF(Data!$M102&lt;&gt;"",Scoring!$Q$18)+IF(Data!$N102&lt;&gt;"",Scoring!$Q$19)+IF(Data!$O102&lt;&gt;"",Scoring!$Q$20)+IF(Data!$P102&lt;&gt;"",Scoring!$Q$21)+IF(Data!$Q102&lt;&gt;"",Scoring!$Q$22)+IF(Data!$R102&lt;&gt;"",Scoring!$Q$23)+IF(Data!$S102&lt;&gt;"",Scoring!$Q$24)+IF(Data!T102&lt;&gt;"",Scoring!$Q$25)+IF(Data!$U102&lt;&gt;"",Scoring!$Q$26)+IF(Data!$V102&lt;&gt;"",Scoring!$Q$27)+IF(Data!$W102&lt;&gt;"",Scoring!$Q$28)+IF(Data!$X102&lt;&gt;"",Scoring!$Q$29)+IF(Data!$Y102&lt;&gt;"",Scoring!$Q$30)+IF(Data!$Z102&lt;&gt;"",Scoring!$Q$31)+IF(Data!$AA102&lt;&gt;"",Scoring!$Q$32),"")</f>
        <v/>
      </c>
      <c r="BC102" s="107" t="str">
        <f>IF(BB102&lt;&gt;"",LOOKUP(BB102,Likelihoods!$A$7:$A$107,Likelihoods!O$7:O$107),"")</f>
        <v/>
      </c>
      <c r="BD102" s="104" t="str">
        <f>IF(AND(COUNTBLANK($B102:$E102)=3,COUNTBLANK($F102:$H102)=2,COUNTBLANK($I102:$J102)=1,COUNTBLANK($K102:$L102)=1,COUNTBLANK($M102:$N102)=1,COUNTBLANK($O102:$P102)=1,COUNTBLANK($Q102:$R102)=1,COUNTBLANK($S102:$T102)=1,COUNTBLANK($U102:$V102)=1,COUNTBLANK($W102:$AA102)=4),IF(Data!$B102&lt;&gt;"",Scoring!$R$7)+IF(Data!$C102&lt;&gt;"",Scoring!$R$8)+IF(Data!$D102&lt;&gt;"",Scoring!$R$9)+IF(Data!$E102&lt;&gt;"",Scoring!$R$10)+IF(Data!$F102&lt;&gt;"",Scoring!$R$11)+IF(Data!$G102&lt;&gt;"",Scoring!$R$12)+IF(Data!$H102&lt;&gt;"",Scoring!$R$13)+IF(Data!$I102&lt;&gt;"",Scoring!$R$14)+IF(Data!$J102&lt;&gt;"",Scoring!$R$15)+IF(Data!$K102&lt;&gt;"",Scoring!$R$16)+IF(Data!$L102&lt;&gt;"",Scoring!$R$17)+IF(Data!$M102&lt;&gt;"",Scoring!$R$18)+IF(Data!$N102&lt;&gt;"",Scoring!$R$19)+IF(Data!$O102&lt;&gt;"",Scoring!$R$20)+IF(Data!$P102&lt;&gt;"",Scoring!$R$21)+IF(Data!$Q102&lt;&gt;"",Scoring!$R$22)+IF(Data!$R102&lt;&gt;"",Scoring!$R$23)+IF(Data!$S102&lt;&gt;"",Scoring!$R$24)+IF(Data!T102&lt;&gt;"",Scoring!$R$25)+IF(Data!$U102&lt;&gt;"",Scoring!$R$26)+IF(Data!$V102&lt;&gt;"",Scoring!$R$27)+IF(Data!$W102&lt;&gt;"",Scoring!$R$28)+IF(Data!$X102&lt;&gt;"",Scoring!$R$29)+IF(Data!$Y102&lt;&gt;"",Scoring!$R$30)+IF(Data!$Z102&lt;&gt;"",Scoring!$R$31)+IF(Data!$AA102&lt;&gt;"",Scoring!$R$32),"")</f>
        <v/>
      </c>
      <c r="BE102" s="105" t="str">
        <f>IF(BD102&lt;&gt;"",LOOKUP(BD102,Likelihoods!$A$7:$A$107,Likelihoods!P$7:P$107),"")</f>
        <v/>
      </c>
      <c r="BF102" s="102" t="str">
        <f>IF(AND(COUNTBLANK($B102:$E102)=3,COUNTBLANK($F102:$H102)=2,COUNTBLANK($I102:$J102)=1,COUNTBLANK($K102:$L102)=1,COUNTBLANK($M102:$N102)=1,COUNTBLANK($O102:$P102)=1,COUNTBLANK($Q102:$R102)=1,COUNTBLANK($S102:$T102)=1,COUNTBLANK($U102:$V102)=1,COUNTBLANK($W102:$AA102)=4),IF(Data!$B102&lt;&gt;"",Scoring!$S$7)+IF(Data!$C102&lt;&gt;"",Scoring!$S$8)+IF(Data!$D102&lt;&gt;"",Scoring!$S$9)+IF(Data!$E102&lt;&gt;"",Scoring!$S$10)+IF(Data!$F102&lt;&gt;"",Scoring!$S$11)+IF(Data!$G102&lt;&gt;"",Scoring!$S$12)+IF(Data!$H102&lt;&gt;"",Scoring!$S$13)+IF(Data!$I102&lt;&gt;"",Scoring!$S$14)+IF(Data!$J102&lt;&gt;"",Scoring!$S$15)+IF(Data!$K102&lt;&gt;"",Scoring!$S$16)+IF(Data!$L102&lt;&gt;"",Scoring!$S$17)+IF(Data!$M102&lt;&gt;"",Scoring!$S$18)+IF(Data!$N102&lt;&gt;"",Scoring!$S$19)+IF(Data!$O102&lt;&gt;"",Scoring!$S$20)+IF(Data!$P102&lt;&gt;"",Scoring!$S$21)+IF(Data!$Q102&lt;&gt;"",Scoring!$S$22)+IF(Data!$R102&lt;&gt;"",Scoring!$S$23)+IF(Data!$S102&lt;&gt;"",Scoring!$S$24)+IF(Data!T102&lt;&gt;"",Scoring!$S$25)+IF(Data!$U102&lt;&gt;"",Scoring!$S$26)+IF(Data!$V102&lt;&gt;"",Scoring!$S$27)+IF(Data!$W102&lt;&gt;"",Scoring!$S$28)+IF(Data!$X102&lt;&gt;"",Scoring!$S$29)+IF(Data!$Y102&lt;&gt;"",Scoring!$S$30)+IF(Data!$Z102&lt;&gt;"",Scoring!$S$31)+IF(Data!$AA102&lt;&gt;"",Scoring!$S$32),"")</f>
        <v/>
      </c>
      <c r="BG102" s="107" t="str">
        <f>IF(BF102&lt;&gt;"",LOOKUP(BF102,Likelihoods!$A$7:$A$107,Likelihoods!Q$7:Q$107),"")</f>
        <v/>
      </c>
      <c r="BH102" s="108" t="str">
        <f>IF(AND(COUNTBLANK($B102:$E102)=3,COUNTBLANK($F102:$H102)=2,COUNTBLANK($I102:$J102)=1,COUNTBLANK($K102:$L102)=1,COUNTBLANK($M102:$N102)=1,COUNTBLANK($O102:$P102)=1,COUNTBLANK($Q102:$R102)=1,COUNTBLANK($S102:$T102)=1,COUNTBLANK($U102:$V102)=1,COUNTBLANK($W102:$AA102)=4),IF(Data!$B102&lt;&gt;"",Scoring!$T$7)+IF(Data!$C102&lt;&gt;"",Scoring!$T$8)+IF(Data!$D102&lt;&gt;"",Scoring!$T$9)+IF(Data!$E102&lt;&gt;"",Scoring!$T$10)+IF(Data!$F102&lt;&gt;"",Scoring!$T$11)+IF(Data!$G102&lt;&gt;"",Scoring!$T$12)+IF(Data!$H102&lt;&gt;"",Scoring!$T$13)+IF(Data!$I102&lt;&gt;"",Scoring!$T$14)+IF(Data!$J102&lt;&gt;"",Scoring!$T$15)+IF(Data!$K102&lt;&gt;"",Scoring!$T$16)+IF(Data!$L102&lt;&gt;"",Scoring!$T$17)+IF(Data!$M102&lt;&gt;"",Scoring!$T$18)+IF(Data!$N102&lt;&gt;"",Scoring!$T$19)+IF(Data!$O102&lt;&gt;"",Scoring!$T$20)+IF(Data!$P102&lt;&gt;"",Scoring!$T$21)+IF(Data!$Q102&lt;&gt;"",Scoring!$T$22)+IF(Data!$R102&lt;&gt;"",Scoring!$T$23)+IF(Data!$S102&lt;&gt;"",Scoring!$T$24)+IF(Data!T102&lt;&gt;"",Scoring!$T$25)+IF(Data!$U102&lt;&gt;"",Scoring!$T$26)+IF(Data!$V102&lt;&gt;"",Scoring!$T$27)+IF(Data!$W102&lt;&gt;"",Scoring!$T$28)+IF(Data!$X102&lt;&gt;"",Scoring!$T$29)+IF(Data!$Y102&lt;&gt;"",Scoring!$T$30)+IF(Data!$Z102&lt;&gt;"",Scoring!$T$31)+IF(Data!$AA102&lt;&gt;"",Scoring!$T$32),"")</f>
        <v/>
      </c>
      <c r="BI102" s="105" t="str">
        <f>IF(BH102&lt;&gt;"",LOOKUP(BH102,Likelihoods!$A$7:$A$107,Likelihoods!R$7:R$107),"")</f>
        <v/>
      </c>
      <c r="BJ102" s="108" t="str">
        <f>IF(AND(COUNTBLANK($B102:$E102)=3,COUNTBLANK($F102:$H102)=2,COUNTBLANK($I102:$J102)=1,COUNTBLANK($K102:$L102)=1,COUNTBLANK($M102:$N102)=1,COUNTBLANK($O102:$P102)=1,COUNTBLANK($Q102:$R102)=1,COUNTBLANK($S102:$T102)=1,COUNTBLANK($U102:$V102)=1,COUNTBLANK($W102:$AA102)=4),IF(Data!$B102&lt;&gt;"",Scoring!$U$7)+IF(Data!$C102&lt;&gt;"",Scoring!$U$8)+IF(Data!$D102&lt;&gt;"",Scoring!$U$9)+IF(Data!$E102&lt;&gt;"",Scoring!$U$10)+IF(Data!$F102&lt;&gt;"",Scoring!$U$11)+IF(Data!$G102&lt;&gt;"",Scoring!$U$12)+IF(Data!$H102&lt;&gt;"",Scoring!$U$13)+IF(Data!$I102&lt;&gt;"",Scoring!$U$14)+IF(Data!$J102&lt;&gt;"",Scoring!$U$15)+IF(Data!$K102&lt;&gt;"",Scoring!$U$16)+IF(Data!$L102&lt;&gt;"",Scoring!$U$17)+IF(Data!$M102&lt;&gt;"",Scoring!$U$18)+IF(Data!$N102&lt;&gt;"",Scoring!$U$19)+IF(Data!$O102&lt;&gt;"",Scoring!$U$20)+IF(Data!$P102&lt;&gt;"",Scoring!$U$21)+IF(Data!$Q102&lt;&gt;"",Scoring!$U$22)+IF(Data!$R102&lt;&gt;"",Scoring!$U$23)+IF(Data!$S102&lt;&gt;"",Scoring!$U$24)+IF(Data!T102&lt;&gt;"",Scoring!$U$25)+IF(Data!$U102&lt;&gt;"",Scoring!$U$26)+IF(Data!$V102&lt;&gt;"",Scoring!$U$27)+IF(Data!$W102&lt;&gt;"",Scoring!$U$28)+IF(Data!$X102&lt;&gt;"",Scoring!$U$29)+IF(Data!$Y102&lt;&gt;"",Scoring!$U$30)+IF(Data!$Z102&lt;&gt;"",Scoring!$U$31)+IF(Data!$AA102&lt;&gt;"",Scoring!$U$32),"")</f>
        <v/>
      </c>
      <c r="BK102" s="106" t="str">
        <f>IF(BJ102&lt;&gt;"",LOOKUP(BJ102,Likelihoods!$A$7:$A$107,Likelihoods!S$7:S$107),"")</f>
        <v/>
      </c>
      <c r="BL102" s="8"/>
      <c r="BM102" s="8"/>
      <c r="BN102" s="8"/>
      <c r="BO102" s="8"/>
      <c r="BP102" s="8"/>
      <c r="BQ102" s="8"/>
      <c r="BR102" s="8"/>
      <c r="BS102" s="8"/>
      <c r="BT102" s="8"/>
      <c r="BU102" s="8"/>
      <c r="BV102" s="8"/>
      <c r="BW102" s="8"/>
      <c r="BX102" s="8"/>
      <c r="BY102" s="8"/>
    </row>
    <row r="103" spans="1:77" ht="14.25" x14ac:dyDescent="0.2">
      <c r="A103" s="68"/>
      <c r="B103" s="101"/>
      <c r="C103" s="102"/>
      <c r="D103" s="102"/>
      <c r="E103" s="102"/>
      <c r="F103" s="101"/>
      <c r="G103" s="102"/>
      <c r="H103" s="103"/>
      <c r="I103" s="102"/>
      <c r="J103" s="102"/>
      <c r="K103" s="101"/>
      <c r="L103" s="103"/>
      <c r="M103" s="102"/>
      <c r="N103" s="103"/>
      <c r="O103" s="101"/>
      <c r="P103" s="103"/>
      <c r="Q103" s="102"/>
      <c r="R103" s="102"/>
      <c r="S103" s="101"/>
      <c r="T103" s="103"/>
      <c r="U103" s="101"/>
      <c r="V103" s="103"/>
      <c r="W103" s="102"/>
      <c r="X103" s="102"/>
      <c r="Y103" s="102"/>
      <c r="Z103" s="102"/>
      <c r="AA103" s="102"/>
      <c r="AB103" s="104" t="str">
        <f>IF(AND(COUNTBLANK($B103:$E103)=3,COUNTBLANK($F103:$H103)=2,COUNTBLANK($I103:$J103)=1,COUNTBLANK($K103:$L103)=1,COUNTBLANK($M103:$N103)=1,COUNTBLANK($O103:$P103)=1,COUNTBLANK($Q103:$R103)=1,COUNTBLANK($S103:$T103)=1,COUNTBLANK($U103:$V103)=1,COUNTBLANK($W103:$AA103)=4),IF(Data!$B103&lt;&gt;"",Scoring!$D$7)+IF(Data!$C103&lt;&gt;"",Scoring!$D$8)+IF(Data!$D103&lt;&gt;"",Scoring!$D$9)+IF(Data!$E103&lt;&gt;"",Scoring!$D$10)+IF(Data!$F103&lt;&gt;"",Scoring!$D$11)+IF(Data!$G103&lt;&gt;"",Scoring!$D$12)+IF(Data!$H103&lt;&gt;"",Scoring!$D$13)+IF(Data!$I103&lt;&gt;"",Scoring!$D$14)+IF(Data!$J103&lt;&gt;"",Scoring!$D$15)+IF(Data!$K103&lt;&gt;"",Scoring!$D$16)+IF(Data!$L103&lt;&gt;"",Scoring!$D$17)+IF(Data!$M103&lt;&gt;"",Scoring!$D$18)+IF(Data!$N103&lt;&gt;"",Scoring!$D$19)+IF(Data!$O103&lt;&gt;"",Scoring!$D$20)+IF(Data!$P103&lt;&gt;"",Scoring!$D$21)+IF(Data!$Q103&lt;&gt;"",Scoring!$D$22)+IF(Data!$R103&lt;&gt;"",Scoring!$D$23)+IF(Data!$S103&lt;&gt;"",Scoring!$D$24)+IF(Data!T103&lt;&gt;"",Scoring!$D$25)+IF(Data!$U103&lt;&gt;"",Scoring!$D$26)+IF(Data!$V103&lt;&gt;"",Scoring!$D$27)+IF(Data!$W103&lt;&gt;"",Scoring!$D$28)+IF(Data!$X103&lt;&gt;"",Scoring!$D$29)+IF(Data!$Y103&lt;&gt;"",Scoring!$D$30)+IF(Data!$Z103&lt;&gt;"",Scoring!$D$31)+IF(Data!$AA103&lt;&gt;"",Scoring!$D$32),"")</f>
        <v/>
      </c>
      <c r="AC103" s="105" t="str">
        <f>IF(AB103&lt;&gt;"",LOOKUP(AB103,Likelihoods!$A$7:$A$107,Likelihoods!B$7:B$107),"")</f>
        <v/>
      </c>
      <c r="AD103" s="264" t="str">
        <f>IF(AND(COUNTBLANK($B103:$E103)=3,COUNTBLANK($F103:$H103)=2,COUNTBLANK($I103:$J103)=1,COUNTBLANK($K103:$L103)=1,COUNTBLANK($M103:$N103)=1,COUNTBLANK($O103:$P103)=1,COUNTBLANK($Q103:$R103)=1,COUNTBLANK($S103:$T103)=1,COUNTBLANK($U103:$V103)=1,COUNTBLANK($W103:$AA103)=4),IF(Data!$B103&lt;&gt;"",Scoring!$E$7)+IF(Data!$C103&lt;&gt;"",Scoring!$E$8)+IF(Data!$D103&lt;&gt;"",Scoring!$E$9)+IF(Data!$E103&lt;&gt;"",Scoring!$E$10)+IF(Data!$F103&lt;&gt;"",Scoring!$E$11)+IF(Data!$G103&lt;&gt;"",Scoring!$E$12)+IF(Data!$H103&lt;&gt;"",Scoring!$E$13)+IF(Data!$I103&lt;&gt;"",Scoring!$E$14)+IF(Data!$J103&lt;&gt;"",Scoring!$E$15)+IF(Data!$K103&lt;&gt;"",Scoring!$E$16)+IF(Data!$L103&lt;&gt;"",Scoring!$E$17)+IF(Data!$M103&lt;&gt;"",Scoring!$E$18)+IF(Data!$N103&lt;&gt;"",Scoring!$E$19)+IF(Data!$O103&lt;&gt;"",Scoring!$E$20)+IF(Data!$P103&lt;&gt;"",Scoring!$E$21)+IF(Data!$Q103&lt;&gt;"",Scoring!$E$22)+IF(Data!$R103&lt;&gt;"",Scoring!$E$23)+IF(Data!$S103&lt;&gt;"",Scoring!$E$24)+IF(Data!V103&lt;&gt;"",Scoring!$E$25)+IF(Data!$U103&lt;&gt;"",Scoring!$E$26)+IF(Data!$V103&lt;&gt;"",Scoring!$E$27)+IF(Data!$W103&lt;&gt;"",Scoring!$E$28)+IF(Data!$X103&lt;&gt;"",Scoring!$E$29)+IF(Data!$Y103&lt;&gt;"",Scoring!$E$30)+IF(Data!$Z103&lt;&gt;"",Scoring!$E$31)+IF(Data!$AA103&lt;&gt;"",Scoring!$E$32),"")</f>
        <v/>
      </c>
      <c r="AE103" s="107" t="str">
        <f>IF(AD103&lt;&gt;"",LOOKUP(AD103,Likelihoods!$A$7:$A$107,Likelihoods!C$7:C$107),"")</f>
        <v/>
      </c>
      <c r="AF103" s="108" t="str">
        <f>IF(AND(COUNTBLANK($B103:$E103)=3,COUNTBLANK($F103:$H103)=2,COUNTBLANK($I103:$J103)=1,COUNTBLANK($K103:$L103)=1,COUNTBLANK($M103:$N103)=1,COUNTBLANK($O103:$P103)=1,COUNTBLANK($Q103:$R103)=1,COUNTBLANK($S103:$T103)=1,COUNTBLANK($U103:$V103)=1,COUNTBLANK($W103:$AA103)=4),IF(Data!$B103&lt;&gt;"",Scoring!$F$7)+IF(Data!$C103&lt;&gt;"",Scoring!$F$8)+IF(Data!$D103&lt;&gt;"",Scoring!$F$9)+IF(Data!$E103&lt;&gt;"",Scoring!$F$10)+IF(Data!$F103&lt;&gt;"",Scoring!$F$11)+IF(Data!$G103&lt;&gt;"",Scoring!$F$12)+IF(Data!$H103&lt;&gt;"",Scoring!$F$13)+IF(Data!$I103&lt;&gt;"",Scoring!$F$14)+IF(Data!$J103&lt;&gt;"",Scoring!$F$15)+IF(Data!$K103&lt;&gt;"",Scoring!$F$16)+IF(Data!$L103&lt;&gt;"",Scoring!$F$17)+IF(Data!$M103&lt;&gt;"",Scoring!$F$18)+IF(Data!$N103&lt;&gt;"",Scoring!$F$19)+IF(Data!$O103&lt;&gt;"",Scoring!$F$20)+IF(Data!$P103&lt;&gt;"",Scoring!$F$21)+IF(Data!$Q103&lt;&gt;"",Scoring!$F$22)+IF(Data!$R103&lt;&gt;"",Scoring!$F$23)+IF(Data!$S103&lt;&gt;"",Scoring!$F$24)+IF(Data!T103&lt;&gt;"",Scoring!$F$25)+IF(Data!$U103&lt;&gt;"",Scoring!$F$26)+IF(Data!$V103&lt;&gt;"",Scoring!$F$27)+IF(Data!$W103&lt;&gt;"",Scoring!$F$28)+IF(Data!$X103&lt;&gt;"",Scoring!$F$29)+IF(Data!$Y103&lt;&gt;"",Scoring!$F$30)+IF(Data!$Z103&lt;&gt;"",Scoring!$F$31)+IF(Data!$AA103&lt;&gt;"",Scoring!$F$32),"")</f>
        <v/>
      </c>
      <c r="AG103" s="105" t="str">
        <f>IF(AF103&lt;&gt;"",LOOKUP(AF103,Likelihoods!$A$7:$A$107,Likelihoods!D$7:D$107),"")</f>
        <v/>
      </c>
      <c r="AH103" s="108" t="str">
        <f>IF(AND(COUNTBLANK($B103:$E103)=3,COUNTBLANK($F103:$H103)=2,COUNTBLANK($I103:$J103)=1,COUNTBLANK($K103:$L103)=1,COUNTBLANK($M103:$N103)=1,COUNTBLANK($O103:$P103)=1,COUNTBLANK($Q103:$R103)=1,COUNTBLANK($S103:$T103)=1,COUNTBLANK($U103:$V103)=1,COUNTBLANK($W103:$AA103)=4),IF(Data!$B103&lt;&gt;"",Scoring!$G$7)+IF(Data!$C103&lt;&gt;"",Scoring!$G$8)+IF(Data!$D103&lt;&gt;"",Scoring!$G$9)+IF(Data!$E103&lt;&gt;"",Scoring!$G$10)+IF(Data!$F103&lt;&gt;"",Scoring!$G$11)+IF(Data!$G103&lt;&gt;"",Scoring!$G$12)+IF(Data!$H103&lt;&gt;"",Scoring!$G$13)+IF(Data!$I103&lt;&gt;"",Scoring!$G$14)+IF(Data!$J103&lt;&gt;"",Scoring!$G$15)+IF(Data!$K103&lt;&gt;"",Scoring!$G$16)+IF(Data!$L103&lt;&gt;"",Scoring!$G$17)+IF(Data!$M103&lt;&gt;"",Scoring!$G$18)+IF(Data!$N103&lt;&gt;"",Scoring!$G$19)+IF(Data!$O103&lt;&gt;"",Scoring!$G$20)+IF(Data!$P103&lt;&gt;"",Scoring!$G$21)+IF(Data!$Q103&lt;&gt;"",Scoring!$G$22)+IF(Data!$R103&lt;&gt;"",Scoring!$G$23)+IF(Data!$S103&lt;&gt;"",Scoring!$G$24)+IF(Data!T103&lt;&gt;"",Scoring!$G$25)+IF(Data!$U103&lt;&gt;"",Scoring!$G$26)+IF(Data!$V103&lt;&gt;"",Scoring!$G$27)+IF(Data!$W103&lt;&gt;"",Scoring!$G$28)+IF(Data!$X103&lt;&gt;"",Scoring!$G$29)+IF(Data!$Y103&lt;&gt;"",Scoring!$G$30)+IF(Data!$Z103&lt;&gt;"",Scoring!$G$31)+IF(Data!$AA103&lt;&gt;"",Scoring!$G$32),"")</f>
        <v/>
      </c>
      <c r="AI103" s="106" t="str">
        <f>IF(AH103&lt;&gt;"",LOOKUP(AH103,Likelihoods!$A$7:$A$107,Likelihoods!E$7:E$107),"")</f>
        <v/>
      </c>
      <c r="AJ103" s="104" t="str">
        <f>IF(AND(COUNTBLANK($B103:$E103)=3,COUNTBLANK($F103:$H103)=2,COUNTBLANK($I103:$J103)=1,COUNTBLANK($K103:$L103)=1,COUNTBLANK($M103:$N103)=1,COUNTBLANK($O103:$P103)=1,COUNTBLANK($Q103:$R103)=1,COUNTBLANK($S103:$T103)=1,COUNTBLANK($U103:$V103)=1,COUNTBLANK($W103:$AA103)=4),IF(Data!$B103&lt;&gt;"",Scoring!$H$7)+IF(Data!$C103&lt;&gt;"",Scoring!$H$8)+IF(Data!$D103&lt;&gt;"",Scoring!$H$9)+IF(Data!$E103&lt;&gt;"",Scoring!$H$10)+IF(Data!$F103&lt;&gt;"",Scoring!$H$11)+IF(Data!$G103&lt;&gt;"",Scoring!$H$12)+IF(Data!$H103&lt;&gt;"",Scoring!$H$13)+IF(Data!$I103&lt;&gt;"",Scoring!$H$14)+IF(Data!$J103&lt;&gt;"",Scoring!$H$15)+IF(Data!$K103&lt;&gt;"",Scoring!$H$16)+IF(Data!$L103&lt;&gt;"",Scoring!$H$17)+IF(Data!$M103&lt;&gt;"",Scoring!$H$18)+IF(Data!$N103&lt;&gt;"",Scoring!$H$19)+IF(Data!$O103&lt;&gt;"",Scoring!$H$20)+IF(Data!$P103&lt;&gt;"",Scoring!$H$21)+IF(Data!$Q103&lt;&gt;"",Scoring!$H$22)+IF(Data!$R103&lt;&gt;"",Scoring!$H$23)+IF(Data!$S103&lt;&gt;"",Scoring!$H$24)+IF(Data!T103&lt;&gt;"",Scoring!$H$25)+IF(Data!$U103&lt;&gt;"",Scoring!$H$26)+IF(Data!$V103&lt;&gt;"",Scoring!$H$27)+IF(Data!$W103&lt;&gt;"",Scoring!$H$28)+IF(Data!$X103&lt;&gt;"",Scoring!$H$29)+IF(Data!$Y103&lt;&gt;"",Scoring!$H$30)+IF(Data!$Z103&lt;&gt;"",Scoring!$H$31)+IF(Data!$AA103&lt;&gt;"",Scoring!$H$32),"")</f>
        <v/>
      </c>
      <c r="AK103" s="105" t="str">
        <f>IF(AJ103&lt;&gt;"",LOOKUP(AJ103,Likelihoods!$A$7:$A$107,Likelihoods!F$7:F$107),"")</f>
        <v/>
      </c>
      <c r="AL103" s="102" t="str">
        <f>IF(AND(COUNTBLANK($B103:$E103)=3,COUNTBLANK($F103:$H103)=2,COUNTBLANK($I103:$J103)=1,COUNTBLANK($K103:$L103)=1,COUNTBLANK($M103:$N103)=1,COUNTBLANK($O103:$P103)=1,COUNTBLANK($Q103:$R103)=1,COUNTBLANK($S103:$T103)=1,COUNTBLANK($U103:$V103)=1,COUNTBLANK($W103:$AA103)=4),IF(Data!$B103&lt;&gt;"",Scoring!$I$7)+IF(Data!$C103&lt;&gt;"",Scoring!$I$8)+IF(Data!$D103&lt;&gt;"",Scoring!$I$9)+IF(Data!$E103&lt;&gt;"",Scoring!$I$10)+IF(Data!$F103&lt;&gt;"",Scoring!$I$11)+IF(Data!$G103&lt;&gt;"",Scoring!$I$12)+IF(Data!$H103&lt;&gt;"",Scoring!$I$13)+IF(Data!$I103&lt;&gt;"",Scoring!$I$14)+IF(Data!$J103&lt;&gt;"",Scoring!$I$15)+IF(Data!$K103&lt;&gt;"",Scoring!$I$16)+IF(Data!$L103&lt;&gt;"",Scoring!$I$17)+IF(Data!$M103&lt;&gt;"",Scoring!$I$18)+IF(Data!$N103&lt;&gt;"",Scoring!$I$19)+IF(Data!$O103&lt;&gt;"",Scoring!$I$20)+IF(Data!$P103&lt;&gt;"",Scoring!$I$21)+IF(Data!$Q103&lt;&gt;"",Scoring!$I$22)+IF(Data!$R103&lt;&gt;"",Scoring!$I$23)+IF(Data!$S103&lt;&gt;"",Scoring!$I$24)+IF(Data!T103&lt;&gt;"",Scoring!$I$25)+IF(Data!$U103&lt;&gt;"",Scoring!$I$26)+IF(Data!$V103&lt;&gt;"",Scoring!$I$27)+IF(Data!$W103&lt;&gt;"",Scoring!$I$28)+IF(Data!$X103&lt;&gt;"",Scoring!$I$29)+IF(Data!$Y103&lt;&gt;"",Scoring!$I$30)+IF(Data!$Z103&lt;&gt;"",Scoring!$I$31)+IF(Data!$AA103&lt;&gt;"",Scoring!$I$32),"")</f>
        <v/>
      </c>
      <c r="AM103" s="107" t="str">
        <f>IF(AL103&lt;&gt;"",LOOKUP(AL103,Likelihoods!$A$7:$A$107,Likelihoods!G$7:G$107),"")</f>
        <v/>
      </c>
      <c r="AN103" s="281" t="str">
        <f>IF(AND(COUNTBLANK($B103:$E103)=3,COUNTBLANK($F103:$H103)=2,COUNTBLANK($I103:$J103)=1,COUNTBLANK($K103:$L103)=1,COUNTBLANK($M103:$N103)=1,COUNTBLANK($O103:$P103)=1,COUNTBLANK($Q103:$R103)=1,COUNTBLANK($S103:$T103)=1,COUNTBLANK($U103:$V103)=1,COUNTBLANK($W103:$AA103)=4),IF(Data!$B103&lt;&gt;"",Scoring!$J$7)+IF(Data!$C103&lt;&gt;"",Scoring!$J$8)+IF(Data!$D103&lt;&gt;"",Scoring!$J$9)+IF(Data!$E103&lt;&gt;"",Scoring!$J$10)+IF(Data!$F103&lt;&gt;"",Scoring!$J$11)+IF(Data!$G103&lt;&gt;"",Scoring!$J$12)+IF(Data!$H103&lt;&gt;"",Scoring!$J$13)+IF(Data!$I103&lt;&gt;"",Scoring!$J$14)+IF(Data!$J103&lt;&gt;"",Scoring!$J$15)+IF(Data!$K103&lt;&gt;"",Scoring!$J$16)+IF(Data!$L103&lt;&gt;"",Scoring!$J$17)+IF(Data!$M103&lt;&gt;"",Scoring!$J$18)+IF(Data!$N103&lt;&gt;"",Scoring!$J$19)+IF(Data!$O103&lt;&gt;"",Scoring!$J$20)+IF(Data!$P103&lt;&gt;"",Scoring!$J$21)+IF(Data!$Q103&lt;&gt;"",Scoring!$J$22)+IF(Data!$R103&lt;&gt;"",Scoring!$J$23)+IF(Data!$S103&lt;&gt;"",Scoring!$J$24)+IF(Data!AF103&lt;&gt;"",Scoring!$J$25)+IF(Data!$U103&lt;&gt;"",Scoring!$J$26)+IF(Data!$V103&lt;&gt;"",Scoring!$J$27)+IF(Data!$W103&lt;&gt;"",Scoring!$J$28)+IF(Data!$X103&lt;&gt;"",Scoring!$J$29)+IF(Data!$Y103&lt;&gt;"",Scoring!$J$30)+IF(Data!$Z103&lt;&gt;"",Scoring!$J$31)+IF(Data!$AA103&lt;&gt;"",Scoring!$J$32),"")</f>
        <v/>
      </c>
      <c r="AO103" s="276" t="str">
        <f>IF(AN103&lt;&gt;"",LOOKUP(AN103,Likelihoods!$A$7:$A$107,Likelihoods!H$7:H$107),"")</f>
        <v/>
      </c>
      <c r="AP103" s="264" t="str">
        <f>IF(AND(COUNTBLANK($B103:$E103)=3,COUNTBLANK($F103:$H103)=2,COUNTBLANK($I103:$J103)=1,COUNTBLANK($K103:$L103)=1,COUNTBLANK($M103:$N103)=1,COUNTBLANK($O103:$P103)=1,COUNTBLANK($Q103:$R103)=1,COUNTBLANK($S103:$T103)=1,COUNTBLANK($U103:$V103)=1,COUNTBLANK($W103:$AA103)=4),IF(Data!$B103&lt;&gt;"",Scoring!$K$7)+IF(Data!$C103&lt;&gt;"",Scoring!$K$8)+IF(Data!$D103&lt;&gt;"",Scoring!$K$9)+IF(Data!$E103&lt;&gt;"",Scoring!$K$10)+IF(Data!$F103&lt;&gt;"",Scoring!$K$11)+IF(Data!$G103&lt;&gt;"",Scoring!$K$12)+IF(Data!$H103&lt;&gt;"",Scoring!$K$13)+IF(Data!$I103&lt;&gt;"",Scoring!$K$14)+IF(Data!$J103&lt;&gt;"",Scoring!$K$15)+IF(Data!$K103&lt;&gt;"",Scoring!$K$16)+IF(Data!$L103&lt;&gt;"",Scoring!$K$17)+IF(Data!$M103&lt;&gt;"",Scoring!$K$18)+IF(Data!$N103&lt;&gt;"",Scoring!$K$19)+IF(Data!$O103&lt;&gt;"",Scoring!$K$20)+IF(Data!$P103&lt;&gt;"",Scoring!$K$21)+IF(Data!$Q103&lt;&gt;"",Scoring!$K$22)+IF(Data!$R103&lt;&gt;"",Scoring!$K$23)+IF(Data!$S103&lt;&gt;"",Scoring!$K$24)+IF(Data!AH103&lt;&gt;"",Scoring!$K$25)+IF(Data!$U103&lt;&gt;"",Scoring!$K$26)+IF(Data!$V103&lt;&gt;"",Scoring!$K$27)+IF(Data!$W103&lt;&gt;"",Scoring!$K$28)+IF(Data!$X103&lt;&gt;"",Scoring!$K$29)+IF(Data!$Y103&lt;&gt;"",Scoring!$K$30)+IF(Data!$Z103&lt;&gt;"",Scoring!$K$31)+IF(Data!$AA103&lt;&gt;"",Scoring!$K$32),"")</f>
        <v/>
      </c>
      <c r="AQ103" s="107" t="str">
        <f>IF(AP103&lt;&gt;"",LOOKUP(AP103,Likelihoods!$A$7:$A$107,Likelihoods!I$7:I$107),"")</f>
        <v/>
      </c>
      <c r="AR103" s="281" t="str">
        <f>IF(AND(COUNTBLANK($B103:$E103)=3,COUNTBLANK($F103:$H103)=2,COUNTBLANK($I103:$J103)=1,COUNTBLANK($K103:$L103)=1,COUNTBLANK($M103:$N103)=1,COUNTBLANK($O103:$P103)=1,COUNTBLANK($Q103:$R103)=1,COUNTBLANK($S103:$T103)=1,COUNTBLANK($U103:$V103)=1,COUNTBLANK($W103:$AA103)=4),IF(Data!$B103&lt;&gt;"",Scoring!$L$7)+IF(Data!$C103&lt;&gt;"",Scoring!$L$8)+IF(Data!$D103&lt;&gt;"",Scoring!$L$9)+IF(Data!$E103&lt;&gt;"",Scoring!$L$10)+IF(Data!$F103&lt;&gt;"",Scoring!$L$11)+IF(Data!$G103&lt;&gt;"",Scoring!$L$12)+IF(Data!$H103&lt;&gt;"",Scoring!$L$13)+IF(Data!$I103&lt;&gt;"",Scoring!$L$14)+IF(Data!$J103&lt;&gt;"",Scoring!$L$15)+IF(Data!$K103&lt;&gt;"",Scoring!$L$16)+IF(Data!$L103&lt;&gt;"",Scoring!$L$17)+IF(Data!$M103&lt;&gt;"",Scoring!$L$18)+IF(Data!$N103&lt;&gt;"",Scoring!$L$19)+IF(Data!$O103&lt;&gt;"",Scoring!$L$20)+IF(Data!$P103&lt;&gt;"",Scoring!$L$21)+IF(Data!$Q103&lt;&gt;"",Scoring!$L$22)+IF(Data!$R103&lt;&gt;"",Scoring!$L$23)+IF(Data!$S103&lt;&gt;"",Scoring!$L$24)+IF(Data!AJ103&lt;&gt;"",Scoring!$L$25)+IF(Data!$U103&lt;&gt;"",Scoring!$L$26)+IF(Data!$V103&lt;&gt;"",Scoring!$L$27)+IF(Data!$W103&lt;&gt;"",Scoring!$L$28)+IF(Data!$X103&lt;&gt;"",Scoring!$L$29)+IF(Data!$Y103&lt;&gt;"",Scoring!$L$30)+IF(Data!$Z103&lt;&gt;"",Scoring!$L$31)+IF(Data!$AA103&lt;&gt;"",Scoring!$L$32),"")</f>
        <v/>
      </c>
      <c r="AS103" s="105" t="str">
        <f>IF(AR103&lt;&gt;"",LOOKUP(AR103,Likelihoods!$A$7:$A$107,Likelihoods!J$7:J$107),"")</f>
        <v/>
      </c>
      <c r="AT103" s="108" t="str">
        <f>IF(AND(COUNTBLANK($B103:$E103)=3,COUNTBLANK($F103:$H103)=2,COUNTBLANK($I103:$J103)=1,COUNTBLANK($K103:$L103)=1,COUNTBLANK($M103:$N103)=1,COUNTBLANK($O103:$P103)=1,COUNTBLANK($Q103:$R103)=1,COUNTBLANK($S103:$T103)=1,COUNTBLANK($U103:$V103)=1,COUNTBLANK($W103:$AA103)=4),IF(Data!$B103&lt;&gt;"",Scoring!$M$7)+IF(Data!$C103&lt;&gt;"",Scoring!$M$8)+IF(Data!$D103&lt;&gt;"",Scoring!$M$9)+IF(Data!$E103&lt;&gt;"",Scoring!$M$10)+IF(Data!$F103&lt;&gt;"",Scoring!$M$11)+IF(Data!$G103&lt;&gt;"",Scoring!$M$12)+IF(Data!$H103&lt;&gt;"",Scoring!$M$13)+IF(Data!$I103&lt;&gt;"",Scoring!$M$14)+IF(Data!$J103&lt;&gt;"",Scoring!$M$15)+IF(Data!$K103&lt;&gt;"",Scoring!$M$16)+IF(Data!$L103&lt;&gt;"",Scoring!$M$17)+IF(Data!$M103&lt;&gt;"",Scoring!$M$18)+IF(Data!$N103&lt;&gt;"",Scoring!$M$19)+IF(Data!$O103&lt;&gt;"",Scoring!$M$20)+IF(Data!$P103&lt;&gt;"",Scoring!$M$21)+IF(Data!$Q103&lt;&gt;"",Scoring!$M$22)+IF(Data!$R103&lt;&gt;"",Scoring!$M$23)+IF(Data!$S103&lt;&gt;"",Scoring!$M$24)+IF(Data!T103&lt;&gt;"",Scoring!$M$25)+IF(Data!$U103&lt;&gt;"",Scoring!$M$26)+IF(Data!$V103&lt;&gt;"",Scoring!$M$27)+IF(Data!$W103&lt;&gt;"",Scoring!$M$28)+IF(Data!$X103&lt;&gt;"",Scoring!$M$29)+IF(Data!$Y103&lt;&gt;"",Scoring!$M$30)+IF(Data!$Z103&lt;&gt;"",Scoring!$M$31)+IF(Data!$AA103&lt;&gt;"",Scoring!$M$32),"")</f>
        <v/>
      </c>
      <c r="AU103" s="105" t="str">
        <f>IF(AT103&lt;&gt;"",LOOKUP(AT103,Likelihoods!$A$7:$A$107,Likelihoods!K$7:K$107),"")</f>
        <v/>
      </c>
      <c r="AV103" s="108" t="str">
        <f>IF(AND(COUNTBLANK($B103:$E103)=3,COUNTBLANK($F103:$H103)=2,COUNTBLANK($I103:$J103)=1,COUNTBLANK($K103:$L103)=1,COUNTBLANK($M103:$N103)=1,COUNTBLANK($O103:$P103)=1,COUNTBLANK($Q103:$R103)=1,COUNTBLANK($S103:$T103)=1,COUNTBLANK($U103:$V103)=1,COUNTBLANK($W103:$AA103)=4),IF(Data!$B103&lt;&gt;"",Scoring!$N$7)+IF(Data!$C103&lt;&gt;"",Scoring!$N$8)+IF(Data!$D103&lt;&gt;"",Scoring!$N$9)+IF(Data!$E103&lt;&gt;"",Scoring!$N$10)+IF(Data!$F103&lt;&gt;"",Scoring!$N$11)+IF(Data!$G103&lt;&gt;"",Scoring!$N$12)+IF(Data!$H103&lt;&gt;"",Scoring!$N$13)+IF(Data!$I103&lt;&gt;"",Scoring!$N$14)+IF(Data!$J103&lt;&gt;"",Scoring!$N$15)+IF(Data!$K103&lt;&gt;"",Scoring!$N$16)+IF(Data!$L103&lt;&gt;"",Scoring!$N$17)+IF(Data!$M103&lt;&gt;"",Scoring!$N$18)+IF(Data!$N103&lt;&gt;"",Scoring!$N$19)+IF(Data!$O103&lt;&gt;"",Scoring!$N$20)+IF(Data!$P103&lt;&gt;"",Scoring!$N$21)+IF(Data!$Q103&lt;&gt;"",Scoring!$N$22)+IF(Data!$R103&lt;&gt;"",Scoring!$N$23)+IF(Data!$S103&lt;&gt;"",Scoring!$N$24)+IF(Data!T103&lt;&gt;"",Scoring!$N$25)+IF(Data!$U103&lt;&gt;"",Scoring!$N$26)+IF(Data!$V103&lt;&gt;"",Scoring!$N$27)+IF(Data!$W103&lt;&gt;"",Scoring!$N$28)+IF(Data!$X103&lt;&gt;"",Scoring!$N$29)+IF(Data!$Y103&lt;&gt;"",Scoring!$N$30)+IF(Data!$Z103&lt;&gt;"",Scoring!$N$31)+IF(Data!$AA103&lt;&gt;"",Scoring!$N$32),"")</f>
        <v/>
      </c>
      <c r="AW103" s="106" t="str">
        <f>IF(AV103&lt;&gt;"",LOOKUP(AV103,Likelihoods!$A$7:$A$107,Likelihoods!L$7:L$107),"")</f>
        <v/>
      </c>
      <c r="AX103" s="104" t="str">
        <f>IF(AND(COUNTBLANK($B103:$E103)=3,COUNTBLANK($F103:$H103)=2,COUNTBLANK($I103:$J103)=1,COUNTBLANK($K103:$L103)=1,COUNTBLANK($M103:$N103)=1,COUNTBLANK($O103:$P103)=1,COUNTBLANK($Q103:$R103)=1,COUNTBLANK($S103:$T103)=1,COUNTBLANK($U103:$V103)=1,COUNTBLANK($W103:$AA103)=4),IF(Data!$B103&lt;&gt;"",Scoring!$O$7)+IF(Data!$C103&lt;&gt;"",Scoring!$O$8)+IF(Data!$D103&lt;&gt;"",Scoring!$O$9)+IF(Data!$E103&lt;&gt;"",Scoring!$O$10)+IF(Data!$F103&lt;&gt;"",Scoring!$O$11)+IF(Data!$G103&lt;&gt;"",Scoring!$O$12)+IF(Data!$H103&lt;&gt;"",Scoring!$O$13)+IF(Data!$I103&lt;&gt;"",Scoring!$O$14)+IF(Data!$J103&lt;&gt;"",Scoring!$O$15)+IF(Data!$K103&lt;&gt;"",Scoring!$O$16)+IF(Data!$L103&lt;&gt;"",Scoring!$O$17)+IF(Data!$M103&lt;&gt;"",Scoring!$O$18)+IF(Data!$N103&lt;&gt;"",Scoring!$O$19)+IF(Data!$O103&lt;&gt;"",Scoring!$O$20)+IF(Data!$P103&lt;&gt;"",Scoring!$O$21)+IF(Data!$Q103&lt;&gt;"",Scoring!$O$22)+IF(Data!$R103&lt;&gt;"",Scoring!$O$23)+IF(Data!$S103&lt;&gt;"",Scoring!$O$24)+IF(Data!T103&lt;&gt;"",Scoring!$O$25)+IF(Data!$U103&lt;&gt;"",Scoring!$O$26)+IF(Data!$V103&lt;&gt;"",Scoring!$O$27)+IF(Data!$W103&lt;&gt;"",Scoring!$O$28)+IF(Data!$X103&lt;&gt;"",Scoring!$O$29)+IF(Data!$Y103&lt;&gt;"",Scoring!$O$30)+IF(Data!$Z103&lt;&gt;"",Scoring!$O$31)+IF(Data!$AA103&lt;&gt;"",Scoring!$O$32),"")</f>
        <v/>
      </c>
      <c r="AY103" s="107" t="str">
        <f>IF(AX103&lt;&gt;"",LOOKUP(AX103,Likelihoods!$A$7:$A$107,Likelihoods!M$7:M$107),"")</f>
        <v/>
      </c>
      <c r="AZ103" s="108" t="str">
        <f>IF(AND(COUNTBLANK($B103:$E103)=3,COUNTBLANK($F103:$H103)=2,COUNTBLANK($I103:$J103)=1,COUNTBLANK($K103:$L103)=1,COUNTBLANK($M103:$N103)=1,COUNTBLANK($O103:$P103)=1,COUNTBLANK($Q103:$R103)=1,COUNTBLANK($S103:$T103)=1,COUNTBLANK($U103:$V103)=1,COUNTBLANK($W103:$AA103)=4),IF(Data!$B103&lt;&gt;"",Scoring!$P$7)+IF(Data!$C103&lt;&gt;"",Scoring!$P$8)+IF(Data!$D103&lt;&gt;"",Scoring!$P$9)+IF(Data!$E103&lt;&gt;"",Scoring!$P$10)+IF(Data!$F103&lt;&gt;"",Scoring!$P$11)+IF(Data!$G103&lt;&gt;"",Scoring!$P$12)+IF(Data!$H103&lt;&gt;"",Scoring!$P$13)+IF(Data!$I103&lt;&gt;"",Scoring!$P$14)+IF(Data!$J103&lt;&gt;"",Scoring!$P$15)+IF(Data!$K103&lt;&gt;"",Scoring!$P$16)+IF(Data!$L103&lt;&gt;"",Scoring!$P$17)+IF(Data!$M103&lt;&gt;"",Scoring!$P$18)+IF(Data!$N103&lt;&gt;"",Scoring!$P$19)+IF(Data!$O103&lt;&gt;"",Scoring!$P$20)+IF(Data!$P103&lt;&gt;"",Scoring!$P$21)+IF(Data!$Q103&lt;&gt;"",Scoring!$P$22)+IF(Data!$R103&lt;&gt;"",Scoring!$P$23)+IF(Data!$S103&lt;&gt;"",Scoring!$P$24)+IF(Data!T103&lt;&gt;"",Scoring!$P$25)+IF(Data!$U103&lt;&gt;"",Scoring!$P$26)+IF(Data!$V103&lt;&gt;"",Scoring!$P$27)+IF(Data!$W103&lt;&gt;"",Scoring!$P$28)+IF(Data!$X103&lt;&gt;"",Scoring!$P$29)+IF(Data!$Y103&lt;&gt;"",Scoring!$P$30)+IF(Data!$Z103&lt;&gt;"",Scoring!$P$31)+IF(Data!$AA103&lt;&gt;"",Scoring!$P$32),"")</f>
        <v/>
      </c>
      <c r="BA103" s="105" t="str">
        <f>IF(AZ103&lt;&gt;"",LOOKUP(AZ103,Likelihoods!$A$7:$A$107,Likelihoods!N$7:N$107),"")</f>
        <v/>
      </c>
      <c r="BB103" s="102" t="str">
        <f>IF(AND(COUNTBLANK($B103:$E103)=3,COUNTBLANK($F103:$H103)=2,COUNTBLANK($I103:$J103)=1,COUNTBLANK($K103:$L103)=1,COUNTBLANK($M103:$N103)=1,COUNTBLANK($O103:$P103)=1,COUNTBLANK($Q103:$R103)=1,COUNTBLANK($S103:$T103)=1,COUNTBLANK($U103:$V103)=1,COUNTBLANK($W103:$AA103)=4),IF(Data!$B103&lt;&gt;"",Scoring!$Q$7)+IF(Data!$C103&lt;&gt;"",Scoring!$Q$8)+IF(Data!$D103&lt;&gt;"",Scoring!$Q$9)+IF(Data!$E103&lt;&gt;"",Scoring!$Q$10)+IF(Data!$F103&lt;&gt;"",Scoring!$Q$11)+IF(Data!$G103&lt;&gt;"",Scoring!$Q$12)+IF(Data!$H103&lt;&gt;"",Scoring!$Q$13)+IF(Data!$I103&lt;&gt;"",Scoring!$Q$14)+IF(Data!$J103&lt;&gt;"",Scoring!$Q$15)+IF(Data!$K103&lt;&gt;"",Scoring!$Q$16)+IF(Data!$L103&lt;&gt;"",Scoring!$Q$17)+IF(Data!$M103&lt;&gt;"",Scoring!$Q$18)+IF(Data!$N103&lt;&gt;"",Scoring!$Q$19)+IF(Data!$O103&lt;&gt;"",Scoring!$Q$20)+IF(Data!$P103&lt;&gt;"",Scoring!$Q$21)+IF(Data!$Q103&lt;&gt;"",Scoring!$Q$22)+IF(Data!$R103&lt;&gt;"",Scoring!$Q$23)+IF(Data!$S103&lt;&gt;"",Scoring!$Q$24)+IF(Data!T103&lt;&gt;"",Scoring!$Q$25)+IF(Data!$U103&lt;&gt;"",Scoring!$Q$26)+IF(Data!$V103&lt;&gt;"",Scoring!$Q$27)+IF(Data!$W103&lt;&gt;"",Scoring!$Q$28)+IF(Data!$X103&lt;&gt;"",Scoring!$Q$29)+IF(Data!$Y103&lt;&gt;"",Scoring!$Q$30)+IF(Data!$Z103&lt;&gt;"",Scoring!$Q$31)+IF(Data!$AA103&lt;&gt;"",Scoring!$Q$32),"")</f>
        <v/>
      </c>
      <c r="BC103" s="107" t="str">
        <f>IF(BB103&lt;&gt;"",LOOKUP(BB103,Likelihoods!$A$7:$A$107,Likelihoods!O$7:O$107),"")</f>
        <v/>
      </c>
      <c r="BD103" s="104" t="str">
        <f>IF(AND(COUNTBLANK($B103:$E103)=3,COUNTBLANK($F103:$H103)=2,COUNTBLANK($I103:$J103)=1,COUNTBLANK($K103:$L103)=1,COUNTBLANK($M103:$N103)=1,COUNTBLANK($O103:$P103)=1,COUNTBLANK($Q103:$R103)=1,COUNTBLANK($S103:$T103)=1,COUNTBLANK($U103:$V103)=1,COUNTBLANK($W103:$AA103)=4),IF(Data!$B103&lt;&gt;"",Scoring!$R$7)+IF(Data!$C103&lt;&gt;"",Scoring!$R$8)+IF(Data!$D103&lt;&gt;"",Scoring!$R$9)+IF(Data!$E103&lt;&gt;"",Scoring!$R$10)+IF(Data!$F103&lt;&gt;"",Scoring!$R$11)+IF(Data!$G103&lt;&gt;"",Scoring!$R$12)+IF(Data!$H103&lt;&gt;"",Scoring!$R$13)+IF(Data!$I103&lt;&gt;"",Scoring!$R$14)+IF(Data!$J103&lt;&gt;"",Scoring!$R$15)+IF(Data!$K103&lt;&gt;"",Scoring!$R$16)+IF(Data!$L103&lt;&gt;"",Scoring!$R$17)+IF(Data!$M103&lt;&gt;"",Scoring!$R$18)+IF(Data!$N103&lt;&gt;"",Scoring!$R$19)+IF(Data!$O103&lt;&gt;"",Scoring!$R$20)+IF(Data!$P103&lt;&gt;"",Scoring!$R$21)+IF(Data!$Q103&lt;&gt;"",Scoring!$R$22)+IF(Data!$R103&lt;&gt;"",Scoring!$R$23)+IF(Data!$S103&lt;&gt;"",Scoring!$R$24)+IF(Data!T103&lt;&gt;"",Scoring!$R$25)+IF(Data!$U103&lt;&gt;"",Scoring!$R$26)+IF(Data!$V103&lt;&gt;"",Scoring!$R$27)+IF(Data!$W103&lt;&gt;"",Scoring!$R$28)+IF(Data!$X103&lt;&gt;"",Scoring!$R$29)+IF(Data!$Y103&lt;&gt;"",Scoring!$R$30)+IF(Data!$Z103&lt;&gt;"",Scoring!$R$31)+IF(Data!$AA103&lt;&gt;"",Scoring!$R$32),"")</f>
        <v/>
      </c>
      <c r="BE103" s="105" t="str">
        <f>IF(BD103&lt;&gt;"",LOOKUP(BD103,Likelihoods!$A$7:$A$107,Likelihoods!P$7:P$107),"")</f>
        <v/>
      </c>
      <c r="BF103" s="102" t="str">
        <f>IF(AND(COUNTBLANK($B103:$E103)=3,COUNTBLANK($F103:$H103)=2,COUNTBLANK($I103:$J103)=1,COUNTBLANK($K103:$L103)=1,COUNTBLANK($M103:$N103)=1,COUNTBLANK($O103:$P103)=1,COUNTBLANK($Q103:$R103)=1,COUNTBLANK($S103:$T103)=1,COUNTBLANK($U103:$V103)=1,COUNTBLANK($W103:$AA103)=4),IF(Data!$B103&lt;&gt;"",Scoring!$S$7)+IF(Data!$C103&lt;&gt;"",Scoring!$S$8)+IF(Data!$D103&lt;&gt;"",Scoring!$S$9)+IF(Data!$E103&lt;&gt;"",Scoring!$S$10)+IF(Data!$F103&lt;&gt;"",Scoring!$S$11)+IF(Data!$G103&lt;&gt;"",Scoring!$S$12)+IF(Data!$H103&lt;&gt;"",Scoring!$S$13)+IF(Data!$I103&lt;&gt;"",Scoring!$S$14)+IF(Data!$J103&lt;&gt;"",Scoring!$S$15)+IF(Data!$K103&lt;&gt;"",Scoring!$S$16)+IF(Data!$L103&lt;&gt;"",Scoring!$S$17)+IF(Data!$M103&lt;&gt;"",Scoring!$S$18)+IF(Data!$N103&lt;&gt;"",Scoring!$S$19)+IF(Data!$O103&lt;&gt;"",Scoring!$S$20)+IF(Data!$P103&lt;&gt;"",Scoring!$S$21)+IF(Data!$Q103&lt;&gt;"",Scoring!$S$22)+IF(Data!$R103&lt;&gt;"",Scoring!$S$23)+IF(Data!$S103&lt;&gt;"",Scoring!$S$24)+IF(Data!T103&lt;&gt;"",Scoring!$S$25)+IF(Data!$U103&lt;&gt;"",Scoring!$S$26)+IF(Data!$V103&lt;&gt;"",Scoring!$S$27)+IF(Data!$W103&lt;&gt;"",Scoring!$S$28)+IF(Data!$X103&lt;&gt;"",Scoring!$S$29)+IF(Data!$Y103&lt;&gt;"",Scoring!$S$30)+IF(Data!$Z103&lt;&gt;"",Scoring!$S$31)+IF(Data!$AA103&lt;&gt;"",Scoring!$S$32),"")</f>
        <v/>
      </c>
      <c r="BG103" s="107" t="str">
        <f>IF(BF103&lt;&gt;"",LOOKUP(BF103,Likelihoods!$A$7:$A$107,Likelihoods!Q$7:Q$107),"")</f>
        <v/>
      </c>
      <c r="BH103" s="108" t="str">
        <f>IF(AND(COUNTBLANK($B103:$E103)=3,COUNTBLANK($F103:$H103)=2,COUNTBLANK($I103:$J103)=1,COUNTBLANK($K103:$L103)=1,COUNTBLANK($M103:$N103)=1,COUNTBLANK($O103:$P103)=1,COUNTBLANK($Q103:$R103)=1,COUNTBLANK($S103:$T103)=1,COUNTBLANK($U103:$V103)=1,COUNTBLANK($W103:$AA103)=4),IF(Data!$B103&lt;&gt;"",Scoring!$T$7)+IF(Data!$C103&lt;&gt;"",Scoring!$T$8)+IF(Data!$D103&lt;&gt;"",Scoring!$T$9)+IF(Data!$E103&lt;&gt;"",Scoring!$T$10)+IF(Data!$F103&lt;&gt;"",Scoring!$T$11)+IF(Data!$G103&lt;&gt;"",Scoring!$T$12)+IF(Data!$H103&lt;&gt;"",Scoring!$T$13)+IF(Data!$I103&lt;&gt;"",Scoring!$T$14)+IF(Data!$J103&lt;&gt;"",Scoring!$T$15)+IF(Data!$K103&lt;&gt;"",Scoring!$T$16)+IF(Data!$L103&lt;&gt;"",Scoring!$T$17)+IF(Data!$M103&lt;&gt;"",Scoring!$T$18)+IF(Data!$N103&lt;&gt;"",Scoring!$T$19)+IF(Data!$O103&lt;&gt;"",Scoring!$T$20)+IF(Data!$P103&lt;&gt;"",Scoring!$T$21)+IF(Data!$Q103&lt;&gt;"",Scoring!$T$22)+IF(Data!$R103&lt;&gt;"",Scoring!$T$23)+IF(Data!$S103&lt;&gt;"",Scoring!$T$24)+IF(Data!T103&lt;&gt;"",Scoring!$T$25)+IF(Data!$U103&lt;&gt;"",Scoring!$T$26)+IF(Data!$V103&lt;&gt;"",Scoring!$T$27)+IF(Data!$W103&lt;&gt;"",Scoring!$T$28)+IF(Data!$X103&lt;&gt;"",Scoring!$T$29)+IF(Data!$Y103&lt;&gt;"",Scoring!$T$30)+IF(Data!$Z103&lt;&gt;"",Scoring!$T$31)+IF(Data!$AA103&lt;&gt;"",Scoring!$T$32),"")</f>
        <v/>
      </c>
      <c r="BI103" s="105" t="str">
        <f>IF(BH103&lt;&gt;"",LOOKUP(BH103,Likelihoods!$A$7:$A$107,Likelihoods!R$7:R$107),"")</f>
        <v/>
      </c>
      <c r="BJ103" s="108" t="str">
        <f>IF(AND(COUNTBLANK($B103:$E103)=3,COUNTBLANK($F103:$H103)=2,COUNTBLANK($I103:$J103)=1,COUNTBLANK($K103:$L103)=1,COUNTBLANK($M103:$N103)=1,COUNTBLANK($O103:$P103)=1,COUNTBLANK($Q103:$R103)=1,COUNTBLANK($S103:$T103)=1,COUNTBLANK($U103:$V103)=1,COUNTBLANK($W103:$AA103)=4),IF(Data!$B103&lt;&gt;"",Scoring!$U$7)+IF(Data!$C103&lt;&gt;"",Scoring!$U$8)+IF(Data!$D103&lt;&gt;"",Scoring!$U$9)+IF(Data!$E103&lt;&gt;"",Scoring!$U$10)+IF(Data!$F103&lt;&gt;"",Scoring!$U$11)+IF(Data!$G103&lt;&gt;"",Scoring!$U$12)+IF(Data!$H103&lt;&gt;"",Scoring!$U$13)+IF(Data!$I103&lt;&gt;"",Scoring!$U$14)+IF(Data!$J103&lt;&gt;"",Scoring!$U$15)+IF(Data!$K103&lt;&gt;"",Scoring!$U$16)+IF(Data!$L103&lt;&gt;"",Scoring!$U$17)+IF(Data!$M103&lt;&gt;"",Scoring!$U$18)+IF(Data!$N103&lt;&gt;"",Scoring!$U$19)+IF(Data!$O103&lt;&gt;"",Scoring!$U$20)+IF(Data!$P103&lt;&gt;"",Scoring!$U$21)+IF(Data!$Q103&lt;&gt;"",Scoring!$U$22)+IF(Data!$R103&lt;&gt;"",Scoring!$U$23)+IF(Data!$S103&lt;&gt;"",Scoring!$U$24)+IF(Data!T103&lt;&gt;"",Scoring!$U$25)+IF(Data!$U103&lt;&gt;"",Scoring!$U$26)+IF(Data!$V103&lt;&gt;"",Scoring!$U$27)+IF(Data!$W103&lt;&gt;"",Scoring!$U$28)+IF(Data!$X103&lt;&gt;"",Scoring!$U$29)+IF(Data!$Y103&lt;&gt;"",Scoring!$U$30)+IF(Data!$Z103&lt;&gt;"",Scoring!$U$31)+IF(Data!$AA103&lt;&gt;"",Scoring!$U$32),"")</f>
        <v/>
      </c>
      <c r="BK103" s="106" t="str">
        <f>IF(BJ103&lt;&gt;"",LOOKUP(BJ103,Likelihoods!$A$7:$A$107,Likelihoods!S$7:S$107),"")</f>
        <v/>
      </c>
      <c r="BL103" s="8"/>
      <c r="BM103" s="8"/>
      <c r="BN103" s="8"/>
      <c r="BO103" s="8"/>
      <c r="BP103" s="8"/>
      <c r="BQ103" s="8"/>
      <c r="BR103" s="8"/>
      <c r="BS103" s="8"/>
      <c r="BT103" s="8"/>
      <c r="BU103" s="8"/>
      <c r="BV103" s="8"/>
      <c r="BW103" s="8"/>
      <c r="BX103" s="8"/>
      <c r="BY103" s="8"/>
    </row>
    <row r="104" spans="1:77" ht="14.25" x14ac:dyDescent="0.2">
      <c r="A104" s="68"/>
      <c r="B104" s="101"/>
      <c r="C104" s="102"/>
      <c r="D104" s="102"/>
      <c r="E104" s="102"/>
      <c r="F104" s="101"/>
      <c r="G104" s="102"/>
      <c r="H104" s="103"/>
      <c r="I104" s="102"/>
      <c r="J104" s="102"/>
      <c r="K104" s="101"/>
      <c r="L104" s="103"/>
      <c r="M104" s="102"/>
      <c r="N104" s="103"/>
      <c r="O104" s="101"/>
      <c r="P104" s="103"/>
      <c r="Q104" s="102"/>
      <c r="R104" s="102"/>
      <c r="S104" s="101"/>
      <c r="T104" s="103"/>
      <c r="U104" s="101"/>
      <c r="V104" s="103"/>
      <c r="W104" s="102"/>
      <c r="X104" s="102"/>
      <c r="Y104" s="102"/>
      <c r="Z104" s="102"/>
      <c r="AA104" s="102"/>
      <c r="AB104" s="104" t="str">
        <f>IF(AND(COUNTBLANK($B104:$E104)=3,COUNTBLANK($F104:$H104)=2,COUNTBLANK($I104:$J104)=1,COUNTBLANK($K104:$L104)=1,COUNTBLANK($M104:$N104)=1,COUNTBLANK($O104:$P104)=1,COUNTBLANK($Q104:$R104)=1,COUNTBLANK($S104:$T104)=1,COUNTBLANK($U104:$V104)=1,COUNTBLANK($W104:$AA104)=4),IF(Data!$B104&lt;&gt;"",Scoring!$D$7)+IF(Data!$C104&lt;&gt;"",Scoring!$D$8)+IF(Data!$D104&lt;&gt;"",Scoring!$D$9)+IF(Data!$E104&lt;&gt;"",Scoring!$D$10)+IF(Data!$F104&lt;&gt;"",Scoring!$D$11)+IF(Data!$G104&lt;&gt;"",Scoring!$D$12)+IF(Data!$H104&lt;&gt;"",Scoring!$D$13)+IF(Data!$I104&lt;&gt;"",Scoring!$D$14)+IF(Data!$J104&lt;&gt;"",Scoring!$D$15)+IF(Data!$K104&lt;&gt;"",Scoring!$D$16)+IF(Data!$L104&lt;&gt;"",Scoring!$D$17)+IF(Data!$M104&lt;&gt;"",Scoring!$D$18)+IF(Data!$N104&lt;&gt;"",Scoring!$D$19)+IF(Data!$O104&lt;&gt;"",Scoring!$D$20)+IF(Data!$P104&lt;&gt;"",Scoring!$D$21)+IF(Data!$Q104&lt;&gt;"",Scoring!$D$22)+IF(Data!$R104&lt;&gt;"",Scoring!$D$23)+IF(Data!$S104&lt;&gt;"",Scoring!$D$24)+IF(Data!T104&lt;&gt;"",Scoring!$D$25)+IF(Data!$U104&lt;&gt;"",Scoring!$D$26)+IF(Data!$V104&lt;&gt;"",Scoring!$D$27)+IF(Data!$W104&lt;&gt;"",Scoring!$D$28)+IF(Data!$X104&lt;&gt;"",Scoring!$D$29)+IF(Data!$Y104&lt;&gt;"",Scoring!$D$30)+IF(Data!$Z104&lt;&gt;"",Scoring!$D$31)+IF(Data!$AA104&lt;&gt;"",Scoring!$D$32),"")</f>
        <v/>
      </c>
      <c r="AC104" s="105" t="str">
        <f>IF(AB104&lt;&gt;"",LOOKUP(AB104,Likelihoods!$A$7:$A$107,Likelihoods!B$7:B$107),"")</f>
        <v/>
      </c>
      <c r="AD104" s="264" t="str">
        <f>IF(AND(COUNTBLANK($B104:$E104)=3,COUNTBLANK($F104:$H104)=2,COUNTBLANK($I104:$J104)=1,COUNTBLANK($K104:$L104)=1,COUNTBLANK($M104:$N104)=1,COUNTBLANK($O104:$P104)=1,COUNTBLANK($Q104:$R104)=1,COUNTBLANK($S104:$T104)=1,COUNTBLANK($U104:$V104)=1,COUNTBLANK($W104:$AA104)=4),IF(Data!$B104&lt;&gt;"",Scoring!$E$7)+IF(Data!$C104&lt;&gt;"",Scoring!$E$8)+IF(Data!$D104&lt;&gt;"",Scoring!$E$9)+IF(Data!$E104&lt;&gt;"",Scoring!$E$10)+IF(Data!$F104&lt;&gt;"",Scoring!$E$11)+IF(Data!$G104&lt;&gt;"",Scoring!$E$12)+IF(Data!$H104&lt;&gt;"",Scoring!$E$13)+IF(Data!$I104&lt;&gt;"",Scoring!$E$14)+IF(Data!$J104&lt;&gt;"",Scoring!$E$15)+IF(Data!$K104&lt;&gt;"",Scoring!$E$16)+IF(Data!$L104&lt;&gt;"",Scoring!$E$17)+IF(Data!$M104&lt;&gt;"",Scoring!$E$18)+IF(Data!$N104&lt;&gt;"",Scoring!$E$19)+IF(Data!$O104&lt;&gt;"",Scoring!$E$20)+IF(Data!$P104&lt;&gt;"",Scoring!$E$21)+IF(Data!$Q104&lt;&gt;"",Scoring!$E$22)+IF(Data!$R104&lt;&gt;"",Scoring!$E$23)+IF(Data!$S104&lt;&gt;"",Scoring!$E$24)+IF(Data!V104&lt;&gt;"",Scoring!$E$25)+IF(Data!$U104&lt;&gt;"",Scoring!$E$26)+IF(Data!$V104&lt;&gt;"",Scoring!$E$27)+IF(Data!$W104&lt;&gt;"",Scoring!$E$28)+IF(Data!$X104&lt;&gt;"",Scoring!$E$29)+IF(Data!$Y104&lt;&gt;"",Scoring!$E$30)+IF(Data!$Z104&lt;&gt;"",Scoring!$E$31)+IF(Data!$AA104&lt;&gt;"",Scoring!$E$32),"")</f>
        <v/>
      </c>
      <c r="AE104" s="107" t="str">
        <f>IF(AD104&lt;&gt;"",LOOKUP(AD104,Likelihoods!$A$7:$A$107,Likelihoods!C$7:C$107),"")</f>
        <v/>
      </c>
      <c r="AF104" s="108" t="str">
        <f>IF(AND(COUNTBLANK($B104:$E104)=3,COUNTBLANK($F104:$H104)=2,COUNTBLANK($I104:$J104)=1,COUNTBLANK($K104:$L104)=1,COUNTBLANK($M104:$N104)=1,COUNTBLANK($O104:$P104)=1,COUNTBLANK($Q104:$R104)=1,COUNTBLANK($S104:$T104)=1,COUNTBLANK($U104:$V104)=1,COUNTBLANK($W104:$AA104)=4),IF(Data!$B104&lt;&gt;"",Scoring!$F$7)+IF(Data!$C104&lt;&gt;"",Scoring!$F$8)+IF(Data!$D104&lt;&gt;"",Scoring!$F$9)+IF(Data!$E104&lt;&gt;"",Scoring!$F$10)+IF(Data!$F104&lt;&gt;"",Scoring!$F$11)+IF(Data!$G104&lt;&gt;"",Scoring!$F$12)+IF(Data!$H104&lt;&gt;"",Scoring!$F$13)+IF(Data!$I104&lt;&gt;"",Scoring!$F$14)+IF(Data!$J104&lt;&gt;"",Scoring!$F$15)+IF(Data!$K104&lt;&gt;"",Scoring!$F$16)+IF(Data!$L104&lt;&gt;"",Scoring!$F$17)+IF(Data!$M104&lt;&gt;"",Scoring!$F$18)+IF(Data!$N104&lt;&gt;"",Scoring!$F$19)+IF(Data!$O104&lt;&gt;"",Scoring!$F$20)+IF(Data!$P104&lt;&gt;"",Scoring!$F$21)+IF(Data!$Q104&lt;&gt;"",Scoring!$F$22)+IF(Data!$R104&lt;&gt;"",Scoring!$F$23)+IF(Data!$S104&lt;&gt;"",Scoring!$F$24)+IF(Data!T104&lt;&gt;"",Scoring!$F$25)+IF(Data!$U104&lt;&gt;"",Scoring!$F$26)+IF(Data!$V104&lt;&gt;"",Scoring!$F$27)+IF(Data!$W104&lt;&gt;"",Scoring!$F$28)+IF(Data!$X104&lt;&gt;"",Scoring!$F$29)+IF(Data!$Y104&lt;&gt;"",Scoring!$F$30)+IF(Data!$Z104&lt;&gt;"",Scoring!$F$31)+IF(Data!$AA104&lt;&gt;"",Scoring!$F$32),"")</f>
        <v/>
      </c>
      <c r="AG104" s="105" t="str">
        <f>IF(AF104&lt;&gt;"",LOOKUP(AF104,Likelihoods!$A$7:$A$107,Likelihoods!D$7:D$107),"")</f>
        <v/>
      </c>
      <c r="AH104" s="108" t="str">
        <f>IF(AND(COUNTBLANK($B104:$E104)=3,COUNTBLANK($F104:$H104)=2,COUNTBLANK($I104:$J104)=1,COUNTBLANK($K104:$L104)=1,COUNTBLANK($M104:$N104)=1,COUNTBLANK($O104:$P104)=1,COUNTBLANK($Q104:$R104)=1,COUNTBLANK($S104:$T104)=1,COUNTBLANK($U104:$V104)=1,COUNTBLANK($W104:$AA104)=4),IF(Data!$B104&lt;&gt;"",Scoring!$G$7)+IF(Data!$C104&lt;&gt;"",Scoring!$G$8)+IF(Data!$D104&lt;&gt;"",Scoring!$G$9)+IF(Data!$E104&lt;&gt;"",Scoring!$G$10)+IF(Data!$F104&lt;&gt;"",Scoring!$G$11)+IF(Data!$G104&lt;&gt;"",Scoring!$G$12)+IF(Data!$H104&lt;&gt;"",Scoring!$G$13)+IF(Data!$I104&lt;&gt;"",Scoring!$G$14)+IF(Data!$J104&lt;&gt;"",Scoring!$G$15)+IF(Data!$K104&lt;&gt;"",Scoring!$G$16)+IF(Data!$L104&lt;&gt;"",Scoring!$G$17)+IF(Data!$M104&lt;&gt;"",Scoring!$G$18)+IF(Data!$N104&lt;&gt;"",Scoring!$G$19)+IF(Data!$O104&lt;&gt;"",Scoring!$G$20)+IF(Data!$P104&lt;&gt;"",Scoring!$G$21)+IF(Data!$Q104&lt;&gt;"",Scoring!$G$22)+IF(Data!$R104&lt;&gt;"",Scoring!$G$23)+IF(Data!$S104&lt;&gt;"",Scoring!$G$24)+IF(Data!T104&lt;&gt;"",Scoring!$G$25)+IF(Data!$U104&lt;&gt;"",Scoring!$G$26)+IF(Data!$V104&lt;&gt;"",Scoring!$G$27)+IF(Data!$W104&lt;&gt;"",Scoring!$G$28)+IF(Data!$X104&lt;&gt;"",Scoring!$G$29)+IF(Data!$Y104&lt;&gt;"",Scoring!$G$30)+IF(Data!$Z104&lt;&gt;"",Scoring!$G$31)+IF(Data!$AA104&lt;&gt;"",Scoring!$G$32),"")</f>
        <v/>
      </c>
      <c r="AI104" s="106" t="str">
        <f>IF(AH104&lt;&gt;"",LOOKUP(AH104,Likelihoods!$A$7:$A$107,Likelihoods!E$7:E$107),"")</f>
        <v/>
      </c>
      <c r="AJ104" s="104" t="str">
        <f>IF(AND(COUNTBLANK($B104:$E104)=3,COUNTBLANK($F104:$H104)=2,COUNTBLANK($I104:$J104)=1,COUNTBLANK($K104:$L104)=1,COUNTBLANK($M104:$N104)=1,COUNTBLANK($O104:$P104)=1,COUNTBLANK($Q104:$R104)=1,COUNTBLANK($S104:$T104)=1,COUNTBLANK($U104:$V104)=1,COUNTBLANK($W104:$AA104)=4),IF(Data!$B104&lt;&gt;"",Scoring!$H$7)+IF(Data!$C104&lt;&gt;"",Scoring!$H$8)+IF(Data!$D104&lt;&gt;"",Scoring!$H$9)+IF(Data!$E104&lt;&gt;"",Scoring!$H$10)+IF(Data!$F104&lt;&gt;"",Scoring!$H$11)+IF(Data!$G104&lt;&gt;"",Scoring!$H$12)+IF(Data!$H104&lt;&gt;"",Scoring!$H$13)+IF(Data!$I104&lt;&gt;"",Scoring!$H$14)+IF(Data!$J104&lt;&gt;"",Scoring!$H$15)+IF(Data!$K104&lt;&gt;"",Scoring!$H$16)+IF(Data!$L104&lt;&gt;"",Scoring!$H$17)+IF(Data!$M104&lt;&gt;"",Scoring!$H$18)+IF(Data!$N104&lt;&gt;"",Scoring!$H$19)+IF(Data!$O104&lt;&gt;"",Scoring!$H$20)+IF(Data!$P104&lt;&gt;"",Scoring!$H$21)+IF(Data!$Q104&lt;&gt;"",Scoring!$H$22)+IF(Data!$R104&lt;&gt;"",Scoring!$H$23)+IF(Data!$S104&lt;&gt;"",Scoring!$H$24)+IF(Data!T104&lt;&gt;"",Scoring!$H$25)+IF(Data!$U104&lt;&gt;"",Scoring!$H$26)+IF(Data!$V104&lt;&gt;"",Scoring!$H$27)+IF(Data!$W104&lt;&gt;"",Scoring!$H$28)+IF(Data!$X104&lt;&gt;"",Scoring!$H$29)+IF(Data!$Y104&lt;&gt;"",Scoring!$H$30)+IF(Data!$Z104&lt;&gt;"",Scoring!$H$31)+IF(Data!$AA104&lt;&gt;"",Scoring!$H$32),"")</f>
        <v/>
      </c>
      <c r="AK104" s="105" t="str">
        <f>IF(AJ104&lt;&gt;"",LOOKUP(AJ104,Likelihoods!$A$7:$A$107,Likelihoods!F$7:F$107),"")</f>
        <v/>
      </c>
      <c r="AL104" s="102" t="str">
        <f>IF(AND(COUNTBLANK($B104:$E104)=3,COUNTBLANK($F104:$H104)=2,COUNTBLANK($I104:$J104)=1,COUNTBLANK($K104:$L104)=1,COUNTBLANK($M104:$N104)=1,COUNTBLANK($O104:$P104)=1,COUNTBLANK($Q104:$R104)=1,COUNTBLANK($S104:$T104)=1,COUNTBLANK($U104:$V104)=1,COUNTBLANK($W104:$AA104)=4),IF(Data!$B104&lt;&gt;"",Scoring!$I$7)+IF(Data!$C104&lt;&gt;"",Scoring!$I$8)+IF(Data!$D104&lt;&gt;"",Scoring!$I$9)+IF(Data!$E104&lt;&gt;"",Scoring!$I$10)+IF(Data!$F104&lt;&gt;"",Scoring!$I$11)+IF(Data!$G104&lt;&gt;"",Scoring!$I$12)+IF(Data!$H104&lt;&gt;"",Scoring!$I$13)+IF(Data!$I104&lt;&gt;"",Scoring!$I$14)+IF(Data!$J104&lt;&gt;"",Scoring!$I$15)+IF(Data!$K104&lt;&gt;"",Scoring!$I$16)+IF(Data!$L104&lt;&gt;"",Scoring!$I$17)+IF(Data!$M104&lt;&gt;"",Scoring!$I$18)+IF(Data!$N104&lt;&gt;"",Scoring!$I$19)+IF(Data!$O104&lt;&gt;"",Scoring!$I$20)+IF(Data!$P104&lt;&gt;"",Scoring!$I$21)+IF(Data!$Q104&lt;&gt;"",Scoring!$I$22)+IF(Data!$R104&lt;&gt;"",Scoring!$I$23)+IF(Data!$S104&lt;&gt;"",Scoring!$I$24)+IF(Data!T104&lt;&gt;"",Scoring!$I$25)+IF(Data!$U104&lt;&gt;"",Scoring!$I$26)+IF(Data!$V104&lt;&gt;"",Scoring!$I$27)+IF(Data!$W104&lt;&gt;"",Scoring!$I$28)+IF(Data!$X104&lt;&gt;"",Scoring!$I$29)+IF(Data!$Y104&lt;&gt;"",Scoring!$I$30)+IF(Data!$Z104&lt;&gt;"",Scoring!$I$31)+IF(Data!$AA104&lt;&gt;"",Scoring!$I$32),"")</f>
        <v/>
      </c>
      <c r="AM104" s="107" t="str">
        <f>IF(AL104&lt;&gt;"",LOOKUP(AL104,Likelihoods!$A$7:$A$107,Likelihoods!G$7:G$107),"")</f>
        <v/>
      </c>
      <c r="AN104" s="281" t="str">
        <f>IF(AND(COUNTBLANK($B104:$E104)=3,COUNTBLANK($F104:$H104)=2,COUNTBLANK($I104:$J104)=1,COUNTBLANK($K104:$L104)=1,COUNTBLANK($M104:$N104)=1,COUNTBLANK($O104:$P104)=1,COUNTBLANK($Q104:$R104)=1,COUNTBLANK($S104:$T104)=1,COUNTBLANK($U104:$V104)=1,COUNTBLANK($W104:$AA104)=4),IF(Data!$B104&lt;&gt;"",Scoring!$J$7)+IF(Data!$C104&lt;&gt;"",Scoring!$J$8)+IF(Data!$D104&lt;&gt;"",Scoring!$J$9)+IF(Data!$E104&lt;&gt;"",Scoring!$J$10)+IF(Data!$F104&lt;&gt;"",Scoring!$J$11)+IF(Data!$G104&lt;&gt;"",Scoring!$J$12)+IF(Data!$H104&lt;&gt;"",Scoring!$J$13)+IF(Data!$I104&lt;&gt;"",Scoring!$J$14)+IF(Data!$J104&lt;&gt;"",Scoring!$J$15)+IF(Data!$K104&lt;&gt;"",Scoring!$J$16)+IF(Data!$L104&lt;&gt;"",Scoring!$J$17)+IF(Data!$M104&lt;&gt;"",Scoring!$J$18)+IF(Data!$N104&lt;&gt;"",Scoring!$J$19)+IF(Data!$O104&lt;&gt;"",Scoring!$J$20)+IF(Data!$P104&lt;&gt;"",Scoring!$J$21)+IF(Data!$Q104&lt;&gt;"",Scoring!$J$22)+IF(Data!$R104&lt;&gt;"",Scoring!$J$23)+IF(Data!$S104&lt;&gt;"",Scoring!$J$24)+IF(Data!AF104&lt;&gt;"",Scoring!$J$25)+IF(Data!$U104&lt;&gt;"",Scoring!$J$26)+IF(Data!$V104&lt;&gt;"",Scoring!$J$27)+IF(Data!$W104&lt;&gt;"",Scoring!$J$28)+IF(Data!$X104&lt;&gt;"",Scoring!$J$29)+IF(Data!$Y104&lt;&gt;"",Scoring!$J$30)+IF(Data!$Z104&lt;&gt;"",Scoring!$J$31)+IF(Data!$AA104&lt;&gt;"",Scoring!$J$32),"")</f>
        <v/>
      </c>
      <c r="AO104" s="276" t="str">
        <f>IF(AN104&lt;&gt;"",LOOKUP(AN104,Likelihoods!$A$7:$A$107,Likelihoods!H$7:H$107),"")</f>
        <v/>
      </c>
      <c r="AP104" s="264" t="str">
        <f>IF(AND(COUNTBLANK($B104:$E104)=3,COUNTBLANK($F104:$H104)=2,COUNTBLANK($I104:$J104)=1,COUNTBLANK($K104:$L104)=1,COUNTBLANK($M104:$N104)=1,COUNTBLANK($O104:$P104)=1,COUNTBLANK($Q104:$R104)=1,COUNTBLANK($S104:$T104)=1,COUNTBLANK($U104:$V104)=1,COUNTBLANK($W104:$AA104)=4),IF(Data!$B104&lt;&gt;"",Scoring!$K$7)+IF(Data!$C104&lt;&gt;"",Scoring!$K$8)+IF(Data!$D104&lt;&gt;"",Scoring!$K$9)+IF(Data!$E104&lt;&gt;"",Scoring!$K$10)+IF(Data!$F104&lt;&gt;"",Scoring!$K$11)+IF(Data!$G104&lt;&gt;"",Scoring!$K$12)+IF(Data!$H104&lt;&gt;"",Scoring!$K$13)+IF(Data!$I104&lt;&gt;"",Scoring!$K$14)+IF(Data!$J104&lt;&gt;"",Scoring!$K$15)+IF(Data!$K104&lt;&gt;"",Scoring!$K$16)+IF(Data!$L104&lt;&gt;"",Scoring!$K$17)+IF(Data!$M104&lt;&gt;"",Scoring!$K$18)+IF(Data!$N104&lt;&gt;"",Scoring!$K$19)+IF(Data!$O104&lt;&gt;"",Scoring!$K$20)+IF(Data!$P104&lt;&gt;"",Scoring!$K$21)+IF(Data!$Q104&lt;&gt;"",Scoring!$K$22)+IF(Data!$R104&lt;&gt;"",Scoring!$K$23)+IF(Data!$S104&lt;&gt;"",Scoring!$K$24)+IF(Data!AH104&lt;&gt;"",Scoring!$K$25)+IF(Data!$U104&lt;&gt;"",Scoring!$K$26)+IF(Data!$V104&lt;&gt;"",Scoring!$K$27)+IF(Data!$W104&lt;&gt;"",Scoring!$K$28)+IF(Data!$X104&lt;&gt;"",Scoring!$K$29)+IF(Data!$Y104&lt;&gt;"",Scoring!$K$30)+IF(Data!$Z104&lt;&gt;"",Scoring!$K$31)+IF(Data!$AA104&lt;&gt;"",Scoring!$K$32),"")</f>
        <v/>
      </c>
      <c r="AQ104" s="107" t="str">
        <f>IF(AP104&lt;&gt;"",LOOKUP(AP104,Likelihoods!$A$7:$A$107,Likelihoods!I$7:I$107),"")</f>
        <v/>
      </c>
      <c r="AR104" s="281" t="str">
        <f>IF(AND(COUNTBLANK($B104:$E104)=3,COUNTBLANK($F104:$H104)=2,COUNTBLANK($I104:$J104)=1,COUNTBLANK($K104:$L104)=1,COUNTBLANK($M104:$N104)=1,COUNTBLANK($O104:$P104)=1,COUNTBLANK($Q104:$R104)=1,COUNTBLANK($S104:$T104)=1,COUNTBLANK($U104:$V104)=1,COUNTBLANK($W104:$AA104)=4),IF(Data!$B104&lt;&gt;"",Scoring!$L$7)+IF(Data!$C104&lt;&gt;"",Scoring!$L$8)+IF(Data!$D104&lt;&gt;"",Scoring!$L$9)+IF(Data!$E104&lt;&gt;"",Scoring!$L$10)+IF(Data!$F104&lt;&gt;"",Scoring!$L$11)+IF(Data!$G104&lt;&gt;"",Scoring!$L$12)+IF(Data!$H104&lt;&gt;"",Scoring!$L$13)+IF(Data!$I104&lt;&gt;"",Scoring!$L$14)+IF(Data!$J104&lt;&gt;"",Scoring!$L$15)+IF(Data!$K104&lt;&gt;"",Scoring!$L$16)+IF(Data!$L104&lt;&gt;"",Scoring!$L$17)+IF(Data!$M104&lt;&gt;"",Scoring!$L$18)+IF(Data!$N104&lt;&gt;"",Scoring!$L$19)+IF(Data!$O104&lt;&gt;"",Scoring!$L$20)+IF(Data!$P104&lt;&gt;"",Scoring!$L$21)+IF(Data!$Q104&lt;&gt;"",Scoring!$L$22)+IF(Data!$R104&lt;&gt;"",Scoring!$L$23)+IF(Data!$S104&lt;&gt;"",Scoring!$L$24)+IF(Data!AJ104&lt;&gt;"",Scoring!$L$25)+IF(Data!$U104&lt;&gt;"",Scoring!$L$26)+IF(Data!$V104&lt;&gt;"",Scoring!$L$27)+IF(Data!$W104&lt;&gt;"",Scoring!$L$28)+IF(Data!$X104&lt;&gt;"",Scoring!$L$29)+IF(Data!$Y104&lt;&gt;"",Scoring!$L$30)+IF(Data!$Z104&lt;&gt;"",Scoring!$L$31)+IF(Data!$AA104&lt;&gt;"",Scoring!$L$32),"")</f>
        <v/>
      </c>
      <c r="AS104" s="105" t="str">
        <f>IF(AR104&lt;&gt;"",LOOKUP(AR104,Likelihoods!$A$7:$A$107,Likelihoods!J$7:J$107),"")</f>
        <v/>
      </c>
      <c r="AT104" s="108" t="str">
        <f>IF(AND(COUNTBLANK($B104:$E104)=3,COUNTBLANK($F104:$H104)=2,COUNTBLANK($I104:$J104)=1,COUNTBLANK($K104:$L104)=1,COUNTBLANK($M104:$N104)=1,COUNTBLANK($O104:$P104)=1,COUNTBLANK($Q104:$R104)=1,COUNTBLANK($S104:$T104)=1,COUNTBLANK($U104:$V104)=1,COUNTBLANK($W104:$AA104)=4),IF(Data!$B104&lt;&gt;"",Scoring!$M$7)+IF(Data!$C104&lt;&gt;"",Scoring!$M$8)+IF(Data!$D104&lt;&gt;"",Scoring!$M$9)+IF(Data!$E104&lt;&gt;"",Scoring!$M$10)+IF(Data!$F104&lt;&gt;"",Scoring!$M$11)+IF(Data!$G104&lt;&gt;"",Scoring!$M$12)+IF(Data!$H104&lt;&gt;"",Scoring!$M$13)+IF(Data!$I104&lt;&gt;"",Scoring!$M$14)+IF(Data!$J104&lt;&gt;"",Scoring!$M$15)+IF(Data!$K104&lt;&gt;"",Scoring!$M$16)+IF(Data!$L104&lt;&gt;"",Scoring!$M$17)+IF(Data!$M104&lt;&gt;"",Scoring!$M$18)+IF(Data!$N104&lt;&gt;"",Scoring!$M$19)+IF(Data!$O104&lt;&gt;"",Scoring!$M$20)+IF(Data!$P104&lt;&gt;"",Scoring!$M$21)+IF(Data!$Q104&lt;&gt;"",Scoring!$M$22)+IF(Data!$R104&lt;&gt;"",Scoring!$M$23)+IF(Data!$S104&lt;&gt;"",Scoring!$M$24)+IF(Data!T104&lt;&gt;"",Scoring!$M$25)+IF(Data!$U104&lt;&gt;"",Scoring!$M$26)+IF(Data!$V104&lt;&gt;"",Scoring!$M$27)+IF(Data!$W104&lt;&gt;"",Scoring!$M$28)+IF(Data!$X104&lt;&gt;"",Scoring!$M$29)+IF(Data!$Y104&lt;&gt;"",Scoring!$M$30)+IF(Data!$Z104&lt;&gt;"",Scoring!$M$31)+IF(Data!$AA104&lt;&gt;"",Scoring!$M$32),"")</f>
        <v/>
      </c>
      <c r="AU104" s="105" t="str">
        <f>IF(AT104&lt;&gt;"",LOOKUP(AT104,Likelihoods!$A$7:$A$107,Likelihoods!K$7:K$107),"")</f>
        <v/>
      </c>
      <c r="AV104" s="108" t="str">
        <f>IF(AND(COUNTBLANK($B104:$E104)=3,COUNTBLANK($F104:$H104)=2,COUNTBLANK($I104:$J104)=1,COUNTBLANK($K104:$L104)=1,COUNTBLANK($M104:$N104)=1,COUNTBLANK($O104:$P104)=1,COUNTBLANK($Q104:$R104)=1,COUNTBLANK($S104:$T104)=1,COUNTBLANK($U104:$V104)=1,COUNTBLANK($W104:$AA104)=4),IF(Data!$B104&lt;&gt;"",Scoring!$N$7)+IF(Data!$C104&lt;&gt;"",Scoring!$N$8)+IF(Data!$D104&lt;&gt;"",Scoring!$N$9)+IF(Data!$E104&lt;&gt;"",Scoring!$N$10)+IF(Data!$F104&lt;&gt;"",Scoring!$N$11)+IF(Data!$G104&lt;&gt;"",Scoring!$N$12)+IF(Data!$H104&lt;&gt;"",Scoring!$N$13)+IF(Data!$I104&lt;&gt;"",Scoring!$N$14)+IF(Data!$J104&lt;&gt;"",Scoring!$N$15)+IF(Data!$K104&lt;&gt;"",Scoring!$N$16)+IF(Data!$L104&lt;&gt;"",Scoring!$N$17)+IF(Data!$M104&lt;&gt;"",Scoring!$N$18)+IF(Data!$N104&lt;&gt;"",Scoring!$N$19)+IF(Data!$O104&lt;&gt;"",Scoring!$N$20)+IF(Data!$P104&lt;&gt;"",Scoring!$N$21)+IF(Data!$Q104&lt;&gt;"",Scoring!$N$22)+IF(Data!$R104&lt;&gt;"",Scoring!$N$23)+IF(Data!$S104&lt;&gt;"",Scoring!$N$24)+IF(Data!T104&lt;&gt;"",Scoring!$N$25)+IF(Data!$U104&lt;&gt;"",Scoring!$N$26)+IF(Data!$V104&lt;&gt;"",Scoring!$N$27)+IF(Data!$W104&lt;&gt;"",Scoring!$N$28)+IF(Data!$X104&lt;&gt;"",Scoring!$N$29)+IF(Data!$Y104&lt;&gt;"",Scoring!$N$30)+IF(Data!$Z104&lt;&gt;"",Scoring!$N$31)+IF(Data!$AA104&lt;&gt;"",Scoring!$N$32),"")</f>
        <v/>
      </c>
      <c r="AW104" s="106" t="str">
        <f>IF(AV104&lt;&gt;"",LOOKUP(AV104,Likelihoods!$A$7:$A$107,Likelihoods!L$7:L$107),"")</f>
        <v/>
      </c>
      <c r="AX104" s="104" t="str">
        <f>IF(AND(COUNTBLANK($B104:$E104)=3,COUNTBLANK($F104:$H104)=2,COUNTBLANK($I104:$J104)=1,COUNTBLANK($K104:$L104)=1,COUNTBLANK($M104:$N104)=1,COUNTBLANK($O104:$P104)=1,COUNTBLANK($Q104:$R104)=1,COUNTBLANK($S104:$T104)=1,COUNTBLANK($U104:$V104)=1,COUNTBLANK($W104:$AA104)=4),IF(Data!$B104&lt;&gt;"",Scoring!$O$7)+IF(Data!$C104&lt;&gt;"",Scoring!$O$8)+IF(Data!$D104&lt;&gt;"",Scoring!$O$9)+IF(Data!$E104&lt;&gt;"",Scoring!$O$10)+IF(Data!$F104&lt;&gt;"",Scoring!$O$11)+IF(Data!$G104&lt;&gt;"",Scoring!$O$12)+IF(Data!$H104&lt;&gt;"",Scoring!$O$13)+IF(Data!$I104&lt;&gt;"",Scoring!$O$14)+IF(Data!$J104&lt;&gt;"",Scoring!$O$15)+IF(Data!$K104&lt;&gt;"",Scoring!$O$16)+IF(Data!$L104&lt;&gt;"",Scoring!$O$17)+IF(Data!$M104&lt;&gt;"",Scoring!$O$18)+IF(Data!$N104&lt;&gt;"",Scoring!$O$19)+IF(Data!$O104&lt;&gt;"",Scoring!$O$20)+IF(Data!$P104&lt;&gt;"",Scoring!$O$21)+IF(Data!$Q104&lt;&gt;"",Scoring!$O$22)+IF(Data!$R104&lt;&gt;"",Scoring!$O$23)+IF(Data!$S104&lt;&gt;"",Scoring!$O$24)+IF(Data!T104&lt;&gt;"",Scoring!$O$25)+IF(Data!$U104&lt;&gt;"",Scoring!$O$26)+IF(Data!$V104&lt;&gt;"",Scoring!$O$27)+IF(Data!$W104&lt;&gt;"",Scoring!$O$28)+IF(Data!$X104&lt;&gt;"",Scoring!$O$29)+IF(Data!$Y104&lt;&gt;"",Scoring!$O$30)+IF(Data!$Z104&lt;&gt;"",Scoring!$O$31)+IF(Data!$AA104&lt;&gt;"",Scoring!$O$32),"")</f>
        <v/>
      </c>
      <c r="AY104" s="107" t="str">
        <f>IF(AX104&lt;&gt;"",LOOKUP(AX104,Likelihoods!$A$7:$A$107,Likelihoods!M$7:M$107),"")</f>
        <v/>
      </c>
      <c r="AZ104" s="108" t="str">
        <f>IF(AND(COUNTBLANK($B104:$E104)=3,COUNTBLANK($F104:$H104)=2,COUNTBLANK($I104:$J104)=1,COUNTBLANK($K104:$L104)=1,COUNTBLANK($M104:$N104)=1,COUNTBLANK($O104:$P104)=1,COUNTBLANK($Q104:$R104)=1,COUNTBLANK($S104:$T104)=1,COUNTBLANK($U104:$V104)=1,COUNTBLANK($W104:$AA104)=4),IF(Data!$B104&lt;&gt;"",Scoring!$P$7)+IF(Data!$C104&lt;&gt;"",Scoring!$P$8)+IF(Data!$D104&lt;&gt;"",Scoring!$P$9)+IF(Data!$E104&lt;&gt;"",Scoring!$P$10)+IF(Data!$F104&lt;&gt;"",Scoring!$P$11)+IF(Data!$G104&lt;&gt;"",Scoring!$P$12)+IF(Data!$H104&lt;&gt;"",Scoring!$P$13)+IF(Data!$I104&lt;&gt;"",Scoring!$P$14)+IF(Data!$J104&lt;&gt;"",Scoring!$P$15)+IF(Data!$K104&lt;&gt;"",Scoring!$P$16)+IF(Data!$L104&lt;&gt;"",Scoring!$P$17)+IF(Data!$M104&lt;&gt;"",Scoring!$P$18)+IF(Data!$N104&lt;&gt;"",Scoring!$P$19)+IF(Data!$O104&lt;&gt;"",Scoring!$P$20)+IF(Data!$P104&lt;&gt;"",Scoring!$P$21)+IF(Data!$Q104&lt;&gt;"",Scoring!$P$22)+IF(Data!$R104&lt;&gt;"",Scoring!$P$23)+IF(Data!$S104&lt;&gt;"",Scoring!$P$24)+IF(Data!T104&lt;&gt;"",Scoring!$P$25)+IF(Data!$U104&lt;&gt;"",Scoring!$P$26)+IF(Data!$V104&lt;&gt;"",Scoring!$P$27)+IF(Data!$W104&lt;&gt;"",Scoring!$P$28)+IF(Data!$X104&lt;&gt;"",Scoring!$P$29)+IF(Data!$Y104&lt;&gt;"",Scoring!$P$30)+IF(Data!$Z104&lt;&gt;"",Scoring!$P$31)+IF(Data!$AA104&lt;&gt;"",Scoring!$P$32),"")</f>
        <v/>
      </c>
      <c r="BA104" s="105" t="str">
        <f>IF(AZ104&lt;&gt;"",LOOKUP(AZ104,Likelihoods!$A$7:$A$107,Likelihoods!N$7:N$107),"")</f>
        <v/>
      </c>
      <c r="BB104" s="102" t="str">
        <f>IF(AND(COUNTBLANK($B104:$E104)=3,COUNTBLANK($F104:$H104)=2,COUNTBLANK($I104:$J104)=1,COUNTBLANK($K104:$L104)=1,COUNTBLANK($M104:$N104)=1,COUNTBLANK($O104:$P104)=1,COUNTBLANK($Q104:$R104)=1,COUNTBLANK($S104:$T104)=1,COUNTBLANK($U104:$V104)=1,COUNTBLANK($W104:$AA104)=4),IF(Data!$B104&lt;&gt;"",Scoring!$Q$7)+IF(Data!$C104&lt;&gt;"",Scoring!$Q$8)+IF(Data!$D104&lt;&gt;"",Scoring!$Q$9)+IF(Data!$E104&lt;&gt;"",Scoring!$Q$10)+IF(Data!$F104&lt;&gt;"",Scoring!$Q$11)+IF(Data!$G104&lt;&gt;"",Scoring!$Q$12)+IF(Data!$H104&lt;&gt;"",Scoring!$Q$13)+IF(Data!$I104&lt;&gt;"",Scoring!$Q$14)+IF(Data!$J104&lt;&gt;"",Scoring!$Q$15)+IF(Data!$K104&lt;&gt;"",Scoring!$Q$16)+IF(Data!$L104&lt;&gt;"",Scoring!$Q$17)+IF(Data!$M104&lt;&gt;"",Scoring!$Q$18)+IF(Data!$N104&lt;&gt;"",Scoring!$Q$19)+IF(Data!$O104&lt;&gt;"",Scoring!$Q$20)+IF(Data!$P104&lt;&gt;"",Scoring!$Q$21)+IF(Data!$Q104&lt;&gt;"",Scoring!$Q$22)+IF(Data!$R104&lt;&gt;"",Scoring!$Q$23)+IF(Data!$S104&lt;&gt;"",Scoring!$Q$24)+IF(Data!T104&lt;&gt;"",Scoring!$Q$25)+IF(Data!$U104&lt;&gt;"",Scoring!$Q$26)+IF(Data!$V104&lt;&gt;"",Scoring!$Q$27)+IF(Data!$W104&lt;&gt;"",Scoring!$Q$28)+IF(Data!$X104&lt;&gt;"",Scoring!$Q$29)+IF(Data!$Y104&lt;&gt;"",Scoring!$Q$30)+IF(Data!$Z104&lt;&gt;"",Scoring!$Q$31)+IF(Data!$AA104&lt;&gt;"",Scoring!$Q$32),"")</f>
        <v/>
      </c>
      <c r="BC104" s="107" t="str">
        <f>IF(BB104&lt;&gt;"",LOOKUP(BB104,Likelihoods!$A$7:$A$107,Likelihoods!O$7:O$107),"")</f>
        <v/>
      </c>
      <c r="BD104" s="104" t="str">
        <f>IF(AND(COUNTBLANK($B104:$E104)=3,COUNTBLANK($F104:$H104)=2,COUNTBLANK($I104:$J104)=1,COUNTBLANK($K104:$L104)=1,COUNTBLANK($M104:$N104)=1,COUNTBLANK($O104:$P104)=1,COUNTBLANK($Q104:$R104)=1,COUNTBLANK($S104:$T104)=1,COUNTBLANK($U104:$V104)=1,COUNTBLANK($W104:$AA104)=4),IF(Data!$B104&lt;&gt;"",Scoring!$R$7)+IF(Data!$C104&lt;&gt;"",Scoring!$R$8)+IF(Data!$D104&lt;&gt;"",Scoring!$R$9)+IF(Data!$E104&lt;&gt;"",Scoring!$R$10)+IF(Data!$F104&lt;&gt;"",Scoring!$R$11)+IF(Data!$G104&lt;&gt;"",Scoring!$R$12)+IF(Data!$H104&lt;&gt;"",Scoring!$R$13)+IF(Data!$I104&lt;&gt;"",Scoring!$R$14)+IF(Data!$J104&lt;&gt;"",Scoring!$R$15)+IF(Data!$K104&lt;&gt;"",Scoring!$R$16)+IF(Data!$L104&lt;&gt;"",Scoring!$R$17)+IF(Data!$M104&lt;&gt;"",Scoring!$R$18)+IF(Data!$N104&lt;&gt;"",Scoring!$R$19)+IF(Data!$O104&lt;&gt;"",Scoring!$R$20)+IF(Data!$P104&lt;&gt;"",Scoring!$R$21)+IF(Data!$Q104&lt;&gt;"",Scoring!$R$22)+IF(Data!$R104&lt;&gt;"",Scoring!$R$23)+IF(Data!$S104&lt;&gt;"",Scoring!$R$24)+IF(Data!T104&lt;&gt;"",Scoring!$R$25)+IF(Data!$U104&lt;&gt;"",Scoring!$R$26)+IF(Data!$V104&lt;&gt;"",Scoring!$R$27)+IF(Data!$W104&lt;&gt;"",Scoring!$R$28)+IF(Data!$X104&lt;&gt;"",Scoring!$R$29)+IF(Data!$Y104&lt;&gt;"",Scoring!$R$30)+IF(Data!$Z104&lt;&gt;"",Scoring!$R$31)+IF(Data!$AA104&lt;&gt;"",Scoring!$R$32),"")</f>
        <v/>
      </c>
      <c r="BE104" s="105" t="str">
        <f>IF(BD104&lt;&gt;"",LOOKUP(BD104,Likelihoods!$A$7:$A$107,Likelihoods!P$7:P$107),"")</f>
        <v/>
      </c>
      <c r="BF104" s="102" t="str">
        <f>IF(AND(COUNTBLANK($B104:$E104)=3,COUNTBLANK($F104:$H104)=2,COUNTBLANK($I104:$J104)=1,COUNTBLANK($K104:$L104)=1,COUNTBLANK($M104:$N104)=1,COUNTBLANK($O104:$P104)=1,COUNTBLANK($Q104:$R104)=1,COUNTBLANK($S104:$T104)=1,COUNTBLANK($U104:$V104)=1,COUNTBLANK($W104:$AA104)=4),IF(Data!$B104&lt;&gt;"",Scoring!$S$7)+IF(Data!$C104&lt;&gt;"",Scoring!$S$8)+IF(Data!$D104&lt;&gt;"",Scoring!$S$9)+IF(Data!$E104&lt;&gt;"",Scoring!$S$10)+IF(Data!$F104&lt;&gt;"",Scoring!$S$11)+IF(Data!$G104&lt;&gt;"",Scoring!$S$12)+IF(Data!$H104&lt;&gt;"",Scoring!$S$13)+IF(Data!$I104&lt;&gt;"",Scoring!$S$14)+IF(Data!$J104&lt;&gt;"",Scoring!$S$15)+IF(Data!$K104&lt;&gt;"",Scoring!$S$16)+IF(Data!$L104&lt;&gt;"",Scoring!$S$17)+IF(Data!$M104&lt;&gt;"",Scoring!$S$18)+IF(Data!$N104&lt;&gt;"",Scoring!$S$19)+IF(Data!$O104&lt;&gt;"",Scoring!$S$20)+IF(Data!$P104&lt;&gt;"",Scoring!$S$21)+IF(Data!$Q104&lt;&gt;"",Scoring!$S$22)+IF(Data!$R104&lt;&gt;"",Scoring!$S$23)+IF(Data!$S104&lt;&gt;"",Scoring!$S$24)+IF(Data!T104&lt;&gt;"",Scoring!$S$25)+IF(Data!$U104&lt;&gt;"",Scoring!$S$26)+IF(Data!$V104&lt;&gt;"",Scoring!$S$27)+IF(Data!$W104&lt;&gt;"",Scoring!$S$28)+IF(Data!$X104&lt;&gt;"",Scoring!$S$29)+IF(Data!$Y104&lt;&gt;"",Scoring!$S$30)+IF(Data!$Z104&lt;&gt;"",Scoring!$S$31)+IF(Data!$AA104&lt;&gt;"",Scoring!$S$32),"")</f>
        <v/>
      </c>
      <c r="BG104" s="107" t="str">
        <f>IF(BF104&lt;&gt;"",LOOKUP(BF104,Likelihoods!$A$7:$A$107,Likelihoods!Q$7:Q$107),"")</f>
        <v/>
      </c>
      <c r="BH104" s="108" t="str">
        <f>IF(AND(COUNTBLANK($B104:$E104)=3,COUNTBLANK($F104:$H104)=2,COUNTBLANK($I104:$J104)=1,COUNTBLANK($K104:$L104)=1,COUNTBLANK($M104:$N104)=1,COUNTBLANK($O104:$P104)=1,COUNTBLANK($Q104:$R104)=1,COUNTBLANK($S104:$T104)=1,COUNTBLANK($U104:$V104)=1,COUNTBLANK($W104:$AA104)=4),IF(Data!$B104&lt;&gt;"",Scoring!$T$7)+IF(Data!$C104&lt;&gt;"",Scoring!$T$8)+IF(Data!$D104&lt;&gt;"",Scoring!$T$9)+IF(Data!$E104&lt;&gt;"",Scoring!$T$10)+IF(Data!$F104&lt;&gt;"",Scoring!$T$11)+IF(Data!$G104&lt;&gt;"",Scoring!$T$12)+IF(Data!$H104&lt;&gt;"",Scoring!$T$13)+IF(Data!$I104&lt;&gt;"",Scoring!$T$14)+IF(Data!$J104&lt;&gt;"",Scoring!$T$15)+IF(Data!$K104&lt;&gt;"",Scoring!$T$16)+IF(Data!$L104&lt;&gt;"",Scoring!$T$17)+IF(Data!$M104&lt;&gt;"",Scoring!$T$18)+IF(Data!$N104&lt;&gt;"",Scoring!$T$19)+IF(Data!$O104&lt;&gt;"",Scoring!$T$20)+IF(Data!$P104&lt;&gt;"",Scoring!$T$21)+IF(Data!$Q104&lt;&gt;"",Scoring!$T$22)+IF(Data!$R104&lt;&gt;"",Scoring!$T$23)+IF(Data!$S104&lt;&gt;"",Scoring!$T$24)+IF(Data!T104&lt;&gt;"",Scoring!$T$25)+IF(Data!$U104&lt;&gt;"",Scoring!$T$26)+IF(Data!$V104&lt;&gt;"",Scoring!$T$27)+IF(Data!$W104&lt;&gt;"",Scoring!$T$28)+IF(Data!$X104&lt;&gt;"",Scoring!$T$29)+IF(Data!$Y104&lt;&gt;"",Scoring!$T$30)+IF(Data!$Z104&lt;&gt;"",Scoring!$T$31)+IF(Data!$AA104&lt;&gt;"",Scoring!$T$32),"")</f>
        <v/>
      </c>
      <c r="BI104" s="105" t="str">
        <f>IF(BH104&lt;&gt;"",LOOKUP(BH104,Likelihoods!$A$7:$A$107,Likelihoods!R$7:R$107),"")</f>
        <v/>
      </c>
      <c r="BJ104" s="108" t="str">
        <f>IF(AND(COUNTBLANK($B104:$E104)=3,COUNTBLANK($F104:$H104)=2,COUNTBLANK($I104:$J104)=1,COUNTBLANK($K104:$L104)=1,COUNTBLANK($M104:$N104)=1,COUNTBLANK($O104:$P104)=1,COUNTBLANK($Q104:$R104)=1,COUNTBLANK($S104:$T104)=1,COUNTBLANK($U104:$V104)=1,COUNTBLANK($W104:$AA104)=4),IF(Data!$B104&lt;&gt;"",Scoring!$U$7)+IF(Data!$C104&lt;&gt;"",Scoring!$U$8)+IF(Data!$D104&lt;&gt;"",Scoring!$U$9)+IF(Data!$E104&lt;&gt;"",Scoring!$U$10)+IF(Data!$F104&lt;&gt;"",Scoring!$U$11)+IF(Data!$G104&lt;&gt;"",Scoring!$U$12)+IF(Data!$H104&lt;&gt;"",Scoring!$U$13)+IF(Data!$I104&lt;&gt;"",Scoring!$U$14)+IF(Data!$J104&lt;&gt;"",Scoring!$U$15)+IF(Data!$K104&lt;&gt;"",Scoring!$U$16)+IF(Data!$L104&lt;&gt;"",Scoring!$U$17)+IF(Data!$M104&lt;&gt;"",Scoring!$U$18)+IF(Data!$N104&lt;&gt;"",Scoring!$U$19)+IF(Data!$O104&lt;&gt;"",Scoring!$U$20)+IF(Data!$P104&lt;&gt;"",Scoring!$U$21)+IF(Data!$Q104&lt;&gt;"",Scoring!$U$22)+IF(Data!$R104&lt;&gt;"",Scoring!$U$23)+IF(Data!$S104&lt;&gt;"",Scoring!$U$24)+IF(Data!T104&lt;&gt;"",Scoring!$U$25)+IF(Data!$U104&lt;&gt;"",Scoring!$U$26)+IF(Data!$V104&lt;&gt;"",Scoring!$U$27)+IF(Data!$W104&lt;&gt;"",Scoring!$U$28)+IF(Data!$X104&lt;&gt;"",Scoring!$U$29)+IF(Data!$Y104&lt;&gt;"",Scoring!$U$30)+IF(Data!$Z104&lt;&gt;"",Scoring!$U$31)+IF(Data!$AA104&lt;&gt;"",Scoring!$U$32),"")</f>
        <v/>
      </c>
      <c r="BK104" s="106" t="str">
        <f>IF(BJ104&lt;&gt;"",LOOKUP(BJ104,Likelihoods!$A$7:$A$107,Likelihoods!S$7:S$107),"")</f>
        <v/>
      </c>
      <c r="BL104" s="8"/>
      <c r="BM104" s="8"/>
      <c r="BN104" s="8"/>
      <c r="BO104" s="8"/>
      <c r="BP104" s="8"/>
      <c r="BQ104" s="8"/>
      <c r="BR104" s="8"/>
      <c r="BS104" s="8"/>
      <c r="BT104" s="8"/>
      <c r="BU104" s="8"/>
      <c r="BV104" s="8"/>
      <c r="BW104" s="8"/>
      <c r="BX104" s="8"/>
      <c r="BY104" s="8"/>
    </row>
    <row r="105" spans="1:77" ht="14.25" x14ac:dyDescent="0.2">
      <c r="A105" s="68"/>
      <c r="B105" s="101"/>
      <c r="C105" s="102"/>
      <c r="D105" s="102"/>
      <c r="E105" s="102"/>
      <c r="F105" s="101"/>
      <c r="G105" s="102"/>
      <c r="H105" s="103"/>
      <c r="I105" s="102"/>
      <c r="J105" s="102"/>
      <c r="K105" s="101"/>
      <c r="L105" s="103"/>
      <c r="M105" s="102"/>
      <c r="N105" s="103"/>
      <c r="O105" s="101"/>
      <c r="P105" s="103"/>
      <c r="Q105" s="102"/>
      <c r="R105" s="102"/>
      <c r="S105" s="101"/>
      <c r="T105" s="103"/>
      <c r="U105" s="101"/>
      <c r="V105" s="103"/>
      <c r="W105" s="102"/>
      <c r="X105" s="102"/>
      <c r="Y105" s="102"/>
      <c r="Z105" s="102"/>
      <c r="AA105" s="102"/>
      <c r="AB105" s="104" t="str">
        <f>IF(AND(COUNTBLANK($B105:$E105)=3,COUNTBLANK($F105:$H105)=2,COUNTBLANK($I105:$J105)=1,COUNTBLANK($K105:$L105)=1,COUNTBLANK($M105:$N105)=1,COUNTBLANK($O105:$P105)=1,COUNTBLANK($Q105:$R105)=1,COUNTBLANK($S105:$T105)=1,COUNTBLANK($U105:$V105)=1,COUNTBLANK($W105:$AA105)=4),IF(Data!$B105&lt;&gt;"",Scoring!$D$7)+IF(Data!$C105&lt;&gt;"",Scoring!$D$8)+IF(Data!$D105&lt;&gt;"",Scoring!$D$9)+IF(Data!$E105&lt;&gt;"",Scoring!$D$10)+IF(Data!$F105&lt;&gt;"",Scoring!$D$11)+IF(Data!$G105&lt;&gt;"",Scoring!$D$12)+IF(Data!$H105&lt;&gt;"",Scoring!$D$13)+IF(Data!$I105&lt;&gt;"",Scoring!$D$14)+IF(Data!$J105&lt;&gt;"",Scoring!$D$15)+IF(Data!$K105&lt;&gt;"",Scoring!$D$16)+IF(Data!$L105&lt;&gt;"",Scoring!$D$17)+IF(Data!$M105&lt;&gt;"",Scoring!$D$18)+IF(Data!$N105&lt;&gt;"",Scoring!$D$19)+IF(Data!$O105&lt;&gt;"",Scoring!$D$20)+IF(Data!$P105&lt;&gt;"",Scoring!$D$21)+IF(Data!$Q105&lt;&gt;"",Scoring!$D$22)+IF(Data!$R105&lt;&gt;"",Scoring!$D$23)+IF(Data!$S105&lt;&gt;"",Scoring!$D$24)+IF(Data!T105&lt;&gt;"",Scoring!$D$25)+IF(Data!$U105&lt;&gt;"",Scoring!$D$26)+IF(Data!$V105&lt;&gt;"",Scoring!$D$27)+IF(Data!$W105&lt;&gt;"",Scoring!$D$28)+IF(Data!$X105&lt;&gt;"",Scoring!$D$29)+IF(Data!$Y105&lt;&gt;"",Scoring!$D$30)+IF(Data!$Z105&lt;&gt;"",Scoring!$D$31)+IF(Data!$AA105&lt;&gt;"",Scoring!$D$32),"")</f>
        <v/>
      </c>
      <c r="AC105" s="105" t="str">
        <f>IF(AB105&lt;&gt;"",LOOKUP(AB105,Likelihoods!$A$7:$A$107,Likelihoods!B$7:B$107),"")</f>
        <v/>
      </c>
      <c r="AD105" s="264" t="str">
        <f>IF(AND(COUNTBLANK($B105:$E105)=3,COUNTBLANK($F105:$H105)=2,COUNTBLANK($I105:$J105)=1,COUNTBLANK($K105:$L105)=1,COUNTBLANK($M105:$N105)=1,COUNTBLANK($O105:$P105)=1,COUNTBLANK($Q105:$R105)=1,COUNTBLANK($S105:$T105)=1,COUNTBLANK($U105:$V105)=1,COUNTBLANK($W105:$AA105)=4),IF(Data!$B105&lt;&gt;"",Scoring!$E$7)+IF(Data!$C105&lt;&gt;"",Scoring!$E$8)+IF(Data!$D105&lt;&gt;"",Scoring!$E$9)+IF(Data!$E105&lt;&gt;"",Scoring!$E$10)+IF(Data!$F105&lt;&gt;"",Scoring!$E$11)+IF(Data!$G105&lt;&gt;"",Scoring!$E$12)+IF(Data!$H105&lt;&gt;"",Scoring!$E$13)+IF(Data!$I105&lt;&gt;"",Scoring!$E$14)+IF(Data!$J105&lt;&gt;"",Scoring!$E$15)+IF(Data!$K105&lt;&gt;"",Scoring!$E$16)+IF(Data!$L105&lt;&gt;"",Scoring!$E$17)+IF(Data!$M105&lt;&gt;"",Scoring!$E$18)+IF(Data!$N105&lt;&gt;"",Scoring!$E$19)+IF(Data!$O105&lt;&gt;"",Scoring!$E$20)+IF(Data!$P105&lt;&gt;"",Scoring!$E$21)+IF(Data!$Q105&lt;&gt;"",Scoring!$E$22)+IF(Data!$R105&lt;&gt;"",Scoring!$E$23)+IF(Data!$S105&lt;&gt;"",Scoring!$E$24)+IF(Data!V105&lt;&gt;"",Scoring!$E$25)+IF(Data!$U105&lt;&gt;"",Scoring!$E$26)+IF(Data!$V105&lt;&gt;"",Scoring!$E$27)+IF(Data!$W105&lt;&gt;"",Scoring!$E$28)+IF(Data!$X105&lt;&gt;"",Scoring!$E$29)+IF(Data!$Y105&lt;&gt;"",Scoring!$E$30)+IF(Data!$Z105&lt;&gt;"",Scoring!$E$31)+IF(Data!$AA105&lt;&gt;"",Scoring!$E$32),"")</f>
        <v/>
      </c>
      <c r="AE105" s="107" t="str">
        <f>IF(AD105&lt;&gt;"",LOOKUP(AD105,Likelihoods!$A$7:$A$107,Likelihoods!C$7:C$107),"")</f>
        <v/>
      </c>
      <c r="AF105" s="108" t="str">
        <f>IF(AND(COUNTBLANK($B105:$E105)=3,COUNTBLANK($F105:$H105)=2,COUNTBLANK($I105:$J105)=1,COUNTBLANK($K105:$L105)=1,COUNTBLANK($M105:$N105)=1,COUNTBLANK($O105:$P105)=1,COUNTBLANK($Q105:$R105)=1,COUNTBLANK($S105:$T105)=1,COUNTBLANK($U105:$V105)=1,COUNTBLANK($W105:$AA105)=4),IF(Data!$B105&lt;&gt;"",Scoring!$F$7)+IF(Data!$C105&lt;&gt;"",Scoring!$F$8)+IF(Data!$D105&lt;&gt;"",Scoring!$F$9)+IF(Data!$E105&lt;&gt;"",Scoring!$F$10)+IF(Data!$F105&lt;&gt;"",Scoring!$F$11)+IF(Data!$G105&lt;&gt;"",Scoring!$F$12)+IF(Data!$H105&lt;&gt;"",Scoring!$F$13)+IF(Data!$I105&lt;&gt;"",Scoring!$F$14)+IF(Data!$J105&lt;&gt;"",Scoring!$F$15)+IF(Data!$K105&lt;&gt;"",Scoring!$F$16)+IF(Data!$L105&lt;&gt;"",Scoring!$F$17)+IF(Data!$M105&lt;&gt;"",Scoring!$F$18)+IF(Data!$N105&lt;&gt;"",Scoring!$F$19)+IF(Data!$O105&lt;&gt;"",Scoring!$F$20)+IF(Data!$P105&lt;&gt;"",Scoring!$F$21)+IF(Data!$Q105&lt;&gt;"",Scoring!$F$22)+IF(Data!$R105&lt;&gt;"",Scoring!$F$23)+IF(Data!$S105&lt;&gt;"",Scoring!$F$24)+IF(Data!T105&lt;&gt;"",Scoring!$F$25)+IF(Data!$U105&lt;&gt;"",Scoring!$F$26)+IF(Data!$V105&lt;&gt;"",Scoring!$F$27)+IF(Data!$W105&lt;&gt;"",Scoring!$F$28)+IF(Data!$X105&lt;&gt;"",Scoring!$F$29)+IF(Data!$Y105&lt;&gt;"",Scoring!$F$30)+IF(Data!$Z105&lt;&gt;"",Scoring!$F$31)+IF(Data!$AA105&lt;&gt;"",Scoring!$F$32),"")</f>
        <v/>
      </c>
      <c r="AG105" s="105" t="str">
        <f>IF(AF105&lt;&gt;"",LOOKUP(AF105,Likelihoods!$A$7:$A$107,Likelihoods!D$7:D$107),"")</f>
        <v/>
      </c>
      <c r="AH105" s="108" t="str">
        <f>IF(AND(COUNTBLANK($B105:$E105)=3,COUNTBLANK($F105:$H105)=2,COUNTBLANK($I105:$J105)=1,COUNTBLANK($K105:$L105)=1,COUNTBLANK($M105:$N105)=1,COUNTBLANK($O105:$P105)=1,COUNTBLANK($Q105:$R105)=1,COUNTBLANK($S105:$T105)=1,COUNTBLANK($U105:$V105)=1,COUNTBLANK($W105:$AA105)=4),IF(Data!$B105&lt;&gt;"",Scoring!$G$7)+IF(Data!$C105&lt;&gt;"",Scoring!$G$8)+IF(Data!$D105&lt;&gt;"",Scoring!$G$9)+IF(Data!$E105&lt;&gt;"",Scoring!$G$10)+IF(Data!$F105&lt;&gt;"",Scoring!$G$11)+IF(Data!$G105&lt;&gt;"",Scoring!$G$12)+IF(Data!$H105&lt;&gt;"",Scoring!$G$13)+IF(Data!$I105&lt;&gt;"",Scoring!$G$14)+IF(Data!$J105&lt;&gt;"",Scoring!$G$15)+IF(Data!$K105&lt;&gt;"",Scoring!$G$16)+IF(Data!$L105&lt;&gt;"",Scoring!$G$17)+IF(Data!$M105&lt;&gt;"",Scoring!$G$18)+IF(Data!$N105&lt;&gt;"",Scoring!$G$19)+IF(Data!$O105&lt;&gt;"",Scoring!$G$20)+IF(Data!$P105&lt;&gt;"",Scoring!$G$21)+IF(Data!$Q105&lt;&gt;"",Scoring!$G$22)+IF(Data!$R105&lt;&gt;"",Scoring!$G$23)+IF(Data!$S105&lt;&gt;"",Scoring!$G$24)+IF(Data!T105&lt;&gt;"",Scoring!$G$25)+IF(Data!$U105&lt;&gt;"",Scoring!$G$26)+IF(Data!$V105&lt;&gt;"",Scoring!$G$27)+IF(Data!$W105&lt;&gt;"",Scoring!$G$28)+IF(Data!$X105&lt;&gt;"",Scoring!$G$29)+IF(Data!$Y105&lt;&gt;"",Scoring!$G$30)+IF(Data!$Z105&lt;&gt;"",Scoring!$G$31)+IF(Data!$AA105&lt;&gt;"",Scoring!$G$32),"")</f>
        <v/>
      </c>
      <c r="AI105" s="106" t="str">
        <f>IF(AH105&lt;&gt;"",LOOKUP(AH105,Likelihoods!$A$7:$A$107,Likelihoods!E$7:E$107),"")</f>
        <v/>
      </c>
      <c r="AJ105" s="104" t="str">
        <f>IF(AND(COUNTBLANK($B105:$E105)=3,COUNTBLANK($F105:$H105)=2,COUNTBLANK($I105:$J105)=1,COUNTBLANK($K105:$L105)=1,COUNTBLANK($M105:$N105)=1,COUNTBLANK($O105:$P105)=1,COUNTBLANK($Q105:$R105)=1,COUNTBLANK($S105:$T105)=1,COUNTBLANK($U105:$V105)=1,COUNTBLANK($W105:$AA105)=4),IF(Data!$B105&lt;&gt;"",Scoring!$H$7)+IF(Data!$C105&lt;&gt;"",Scoring!$H$8)+IF(Data!$D105&lt;&gt;"",Scoring!$H$9)+IF(Data!$E105&lt;&gt;"",Scoring!$H$10)+IF(Data!$F105&lt;&gt;"",Scoring!$H$11)+IF(Data!$G105&lt;&gt;"",Scoring!$H$12)+IF(Data!$H105&lt;&gt;"",Scoring!$H$13)+IF(Data!$I105&lt;&gt;"",Scoring!$H$14)+IF(Data!$J105&lt;&gt;"",Scoring!$H$15)+IF(Data!$K105&lt;&gt;"",Scoring!$H$16)+IF(Data!$L105&lt;&gt;"",Scoring!$H$17)+IF(Data!$M105&lt;&gt;"",Scoring!$H$18)+IF(Data!$N105&lt;&gt;"",Scoring!$H$19)+IF(Data!$O105&lt;&gt;"",Scoring!$H$20)+IF(Data!$P105&lt;&gt;"",Scoring!$H$21)+IF(Data!$Q105&lt;&gt;"",Scoring!$H$22)+IF(Data!$R105&lt;&gt;"",Scoring!$H$23)+IF(Data!$S105&lt;&gt;"",Scoring!$H$24)+IF(Data!T105&lt;&gt;"",Scoring!$H$25)+IF(Data!$U105&lt;&gt;"",Scoring!$H$26)+IF(Data!$V105&lt;&gt;"",Scoring!$H$27)+IF(Data!$W105&lt;&gt;"",Scoring!$H$28)+IF(Data!$X105&lt;&gt;"",Scoring!$H$29)+IF(Data!$Y105&lt;&gt;"",Scoring!$H$30)+IF(Data!$Z105&lt;&gt;"",Scoring!$H$31)+IF(Data!$AA105&lt;&gt;"",Scoring!$H$32),"")</f>
        <v/>
      </c>
      <c r="AK105" s="105" t="str">
        <f>IF(AJ105&lt;&gt;"",LOOKUP(AJ105,Likelihoods!$A$7:$A$107,Likelihoods!F$7:F$107),"")</f>
        <v/>
      </c>
      <c r="AL105" s="102" t="str">
        <f>IF(AND(COUNTBLANK($B105:$E105)=3,COUNTBLANK($F105:$H105)=2,COUNTBLANK($I105:$J105)=1,COUNTBLANK($K105:$L105)=1,COUNTBLANK($M105:$N105)=1,COUNTBLANK($O105:$P105)=1,COUNTBLANK($Q105:$R105)=1,COUNTBLANK($S105:$T105)=1,COUNTBLANK($U105:$V105)=1,COUNTBLANK($W105:$AA105)=4),IF(Data!$B105&lt;&gt;"",Scoring!$I$7)+IF(Data!$C105&lt;&gt;"",Scoring!$I$8)+IF(Data!$D105&lt;&gt;"",Scoring!$I$9)+IF(Data!$E105&lt;&gt;"",Scoring!$I$10)+IF(Data!$F105&lt;&gt;"",Scoring!$I$11)+IF(Data!$G105&lt;&gt;"",Scoring!$I$12)+IF(Data!$H105&lt;&gt;"",Scoring!$I$13)+IF(Data!$I105&lt;&gt;"",Scoring!$I$14)+IF(Data!$J105&lt;&gt;"",Scoring!$I$15)+IF(Data!$K105&lt;&gt;"",Scoring!$I$16)+IF(Data!$L105&lt;&gt;"",Scoring!$I$17)+IF(Data!$M105&lt;&gt;"",Scoring!$I$18)+IF(Data!$N105&lt;&gt;"",Scoring!$I$19)+IF(Data!$O105&lt;&gt;"",Scoring!$I$20)+IF(Data!$P105&lt;&gt;"",Scoring!$I$21)+IF(Data!$Q105&lt;&gt;"",Scoring!$I$22)+IF(Data!$R105&lt;&gt;"",Scoring!$I$23)+IF(Data!$S105&lt;&gt;"",Scoring!$I$24)+IF(Data!T105&lt;&gt;"",Scoring!$I$25)+IF(Data!$U105&lt;&gt;"",Scoring!$I$26)+IF(Data!$V105&lt;&gt;"",Scoring!$I$27)+IF(Data!$W105&lt;&gt;"",Scoring!$I$28)+IF(Data!$X105&lt;&gt;"",Scoring!$I$29)+IF(Data!$Y105&lt;&gt;"",Scoring!$I$30)+IF(Data!$Z105&lt;&gt;"",Scoring!$I$31)+IF(Data!$AA105&lt;&gt;"",Scoring!$I$32),"")</f>
        <v/>
      </c>
      <c r="AM105" s="107" t="str">
        <f>IF(AL105&lt;&gt;"",LOOKUP(AL105,Likelihoods!$A$7:$A$107,Likelihoods!G$7:G$107),"")</f>
        <v/>
      </c>
      <c r="AN105" s="281" t="str">
        <f>IF(AND(COUNTBLANK($B105:$E105)=3,COUNTBLANK($F105:$H105)=2,COUNTBLANK($I105:$J105)=1,COUNTBLANK($K105:$L105)=1,COUNTBLANK($M105:$N105)=1,COUNTBLANK($O105:$P105)=1,COUNTBLANK($Q105:$R105)=1,COUNTBLANK($S105:$T105)=1,COUNTBLANK($U105:$V105)=1,COUNTBLANK($W105:$AA105)=4),IF(Data!$B105&lt;&gt;"",Scoring!$J$7)+IF(Data!$C105&lt;&gt;"",Scoring!$J$8)+IF(Data!$D105&lt;&gt;"",Scoring!$J$9)+IF(Data!$E105&lt;&gt;"",Scoring!$J$10)+IF(Data!$F105&lt;&gt;"",Scoring!$J$11)+IF(Data!$G105&lt;&gt;"",Scoring!$J$12)+IF(Data!$H105&lt;&gt;"",Scoring!$J$13)+IF(Data!$I105&lt;&gt;"",Scoring!$J$14)+IF(Data!$J105&lt;&gt;"",Scoring!$J$15)+IF(Data!$K105&lt;&gt;"",Scoring!$J$16)+IF(Data!$L105&lt;&gt;"",Scoring!$J$17)+IF(Data!$M105&lt;&gt;"",Scoring!$J$18)+IF(Data!$N105&lt;&gt;"",Scoring!$J$19)+IF(Data!$O105&lt;&gt;"",Scoring!$J$20)+IF(Data!$P105&lt;&gt;"",Scoring!$J$21)+IF(Data!$Q105&lt;&gt;"",Scoring!$J$22)+IF(Data!$R105&lt;&gt;"",Scoring!$J$23)+IF(Data!$S105&lt;&gt;"",Scoring!$J$24)+IF(Data!AF105&lt;&gt;"",Scoring!$J$25)+IF(Data!$U105&lt;&gt;"",Scoring!$J$26)+IF(Data!$V105&lt;&gt;"",Scoring!$J$27)+IF(Data!$W105&lt;&gt;"",Scoring!$J$28)+IF(Data!$X105&lt;&gt;"",Scoring!$J$29)+IF(Data!$Y105&lt;&gt;"",Scoring!$J$30)+IF(Data!$Z105&lt;&gt;"",Scoring!$J$31)+IF(Data!$AA105&lt;&gt;"",Scoring!$J$32),"")</f>
        <v/>
      </c>
      <c r="AO105" s="276" t="str">
        <f>IF(AN105&lt;&gt;"",LOOKUP(AN105,Likelihoods!$A$7:$A$107,Likelihoods!H$7:H$107),"")</f>
        <v/>
      </c>
      <c r="AP105" s="264" t="str">
        <f>IF(AND(COUNTBLANK($B105:$E105)=3,COUNTBLANK($F105:$H105)=2,COUNTBLANK($I105:$J105)=1,COUNTBLANK($K105:$L105)=1,COUNTBLANK($M105:$N105)=1,COUNTBLANK($O105:$P105)=1,COUNTBLANK($Q105:$R105)=1,COUNTBLANK($S105:$T105)=1,COUNTBLANK($U105:$V105)=1,COUNTBLANK($W105:$AA105)=4),IF(Data!$B105&lt;&gt;"",Scoring!$K$7)+IF(Data!$C105&lt;&gt;"",Scoring!$K$8)+IF(Data!$D105&lt;&gt;"",Scoring!$K$9)+IF(Data!$E105&lt;&gt;"",Scoring!$K$10)+IF(Data!$F105&lt;&gt;"",Scoring!$K$11)+IF(Data!$G105&lt;&gt;"",Scoring!$K$12)+IF(Data!$H105&lt;&gt;"",Scoring!$K$13)+IF(Data!$I105&lt;&gt;"",Scoring!$K$14)+IF(Data!$J105&lt;&gt;"",Scoring!$K$15)+IF(Data!$K105&lt;&gt;"",Scoring!$K$16)+IF(Data!$L105&lt;&gt;"",Scoring!$K$17)+IF(Data!$M105&lt;&gt;"",Scoring!$K$18)+IF(Data!$N105&lt;&gt;"",Scoring!$K$19)+IF(Data!$O105&lt;&gt;"",Scoring!$K$20)+IF(Data!$P105&lt;&gt;"",Scoring!$K$21)+IF(Data!$Q105&lt;&gt;"",Scoring!$K$22)+IF(Data!$R105&lt;&gt;"",Scoring!$K$23)+IF(Data!$S105&lt;&gt;"",Scoring!$K$24)+IF(Data!AH105&lt;&gt;"",Scoring!$K$25)+IF(Data!$U105&lt;&gt;"",Scoring!$K$26)+IF(Data!$V105&lt;&gt;"",Scoring!$K$27)+IF(Data!$W105&lt;&gt;"",Scoring!$K$28)+IF(Data!$X105&lt;&gt;"",Scoring!$K$29)+IF(Data!$Y105&lt;&gt;"",Scoring!$K$30)+IF(Data!$Z105&lt;&gt;"",Scoring!$K$31)+IF(Data!$AA105&lt;&gt;"",Scoring!$K$32),"")</f>
        <v/>
      </c>
      <c r="AQ105" s="107" t="str">
        <f>IF(AP105&lt;&gt;"",LOOKUP(AP105,Likelihoods!$A$7:$A$107,Likelihoods!I$7:I$107),"")</f>
        <v/>
      </c>
      <c r="AR105" s="281" t="str">
        <f>IF(AND(COUNTBLANK($B105:$E105)=3,COUNTBLANK($F105:$H105)=2,COUNTBLANK($I105:$J105)=1,COUNTBLANK($K105:$L105)=1,COUNTBLANK($M105:$N105)=1,COUNTBLANK($O105:$P105)=1,COUNTBLANK($Q105:$R105)=1,COUNTBLANK($S105:$T105)=1,COUNTBLANK($U105:$V105)=1,COUNTBLANK($W105:$AA105)=4),IF(Data!$B105&lt;&gt;"",Scoring!$L$7)+IF(Data!$C105&lt;&gt;"",Scoring!$L$8)+IF(Data!$D105&lt;&gt;"",Scoring!$L$9)+IF(Data!$E105&lt;&gt;"",Scoring!$L$10)+IF(Data!$F105&lt;&gt;"",Scoring!$L$11)+IF(Data!$G105&lt;&gt;"",Scoring!$L$12)+IF(Data!$H105&lt;&gt;"",Scoring!$L$13)+IF(Data!$I105&lt;&gt;"",Scoring!$L$14)+IF(Data!$J105&lt;&gt;"",Scoring!$L$15)+IF(Data!$K105&lt;&gt;"",Scoring!$L$16)+IF(Data!$L105&lt;&gt;"",Scoring!$L$17)+IF(Data!$M105&lt;&gt;"",Scoring!$L$18)+IF(Data!$N105&lt;&gt;"",Scoring!$L$19)+IF(Data!$O105&lt;&gt;"",Scoring!$L$20)+IF(Data!$P105&lt;&gt;"",Scoring!$L$21)+IF(Data!$Q105&lt;&gt;"",Scoring!$L$22)+IF(Data!$R105&lt;&gt;"",Scoring!$L$23)+IF(Data!$S105&lt;&gt;"",Scoring!$L$24)+IF(Data!AJ105&lt;&gt;"",Scoring!$L$25)+IF(Data!$U105&lt;&gt;"",Scoring!$L$26)+IF(Data!$V105&lt;&gt;"",Scoring!$L$27)+IF(Data!$W105&lt;&gt;"",Scoring!$L$28)+IF(Data!$X105&lt;&gt;"",Scoring!$L$29)+IF(Data!$Y105&lt;&gt;"",Scoring!$L$30)+IF(Data!$Z105&lt;&gt;"",Scoring!$L$31)+IF(Data!$AA105&lt;&gt;"",Scoring!$L$32),"")</f>
        <v/>
      </c>
      <c r="AS105" s="105" t="str">
        <f>IF(AR105&lt;&gt;"",LOOKUP(AR105,Likelihoods!$A$7:$A$107,Likelihoods!J$7:J$107),"")</f>
        <v/>
      </c>
      <c r="AT105" s="108" t="str">
        <f>IF(AND(COUNTBLANK($B105:$E105)=3,COUNTBLANK($F105:$H105)=2,COUNTBLANK($I105:$J105)=1,COUNTBLANK($K105:$L105)=1,COUNTBLANK($M105:$N105)=1,COUNTBLANK($O105:$P105)=1,COUNTBLANK($Q105:$R105)=1,COUNTBLANK($S105:$T105)=1,COUNTBLANK($U105:$V105)=1,COUNTBLANK($W105:$AA105)=4),IF(Data!$B105&lt;&gt;"",Scoring!$M$7)+IF(Data!$C105&lt;&gt;"",Scoring!$M$8)+IF(Data!$D105&lt;&gt;"",Scoring!$M$9)+IF(Data!$E105&lt;&gt;"",Scoring!$M$10)+IF(Data!$F105&lt;&gt;"",Scoring!$M$11)+IF(Data!$G105&lt;&gt;"",Scoring!$M$12)+IF(Data!$H105&lt;&gt;"",Scoring!$M$13)+IF(Data!$I105&lt;&gt;"",Scoring!$M$14)+IF(Data!$J105&lt;&gt;"",Scoring!$M$15)+IF(Data!$K105&lt;&gt;"",Scoring!$M$16)+IF(Data!$L105&lt;&gt;"",Scoring!$M$17)+IF(Data!$M105&lt;&gt;"",Scoring!$M$18)+IF(Data!$N105&lt;&gt;"",Scoring!$M$19)+IF(Data!$O105&lt;&gt;"",Scoring!$M$20)+IF(Data!$P105&lt;&gt;"",Scoring!$M$21)+IF(Data!$Q105&lt;&gt;"",Scoring!$M$22)+IF(Data!$R105&lt;&gt;"",Scoring!$M$23)+IF(Data!$S105&lt;&gt;"",Scoring!$M$24)+IF(Data!T105&lt;&gt;"",Scoring!$M$25)+IF(Data!$U105&lt;&gt;"",Scoring!$M$26)+IF(Data!$V105&lt;&gt;"",Scoring!$M$27)+IF(Data!$W105&lt;&gt;"",Scoring!$M$28)+IF(Data!$X105&lt;&gt;"",Scoring!$M$29)+IF(Data!$Y105&lt;&gt;"",Scoring!$M$30)+IF(Data!$Z105&lt;&gt;"",Scoring!$M$31)+IF(Data!$AA105&lt;&gt;"",Scoring!$M$32),"")</f>
        <v/>
      </c>
      <c r="AU105" s="105" t="str">
        <f>IF(AT105&lt;&gt;"",LOOKUP(AT105,Likelihoods!$A$7:$A$107,Likelihoods!K$7:K$107),"")</f>
        <v/>
      </c>
      <c r="AV105" s="108" t="str">
        <f>IF(AND(COUNTBLANK($B105:$E105)=3,COUNTBLANK($F105:$H105)=2,COUNTBLANK($I105:$J105)=1,COUNTBLANK($K105:$L105)=1,COUNTBLANK($M105:$N105)=1,COUNTBLANK($O105:$P105)=1,COUNTBLANK($Q105:$R105)=1,COUNTBLANK($S105:$T105)=1,COUNTBLANK($U105:$V105)=1,COUNTBLANK($W105:$AA105)=4),IF(Data!$B105&lt;&gt;"",Scoring!$N$7)+IF(Data!$C105&lt;&gt;"",Scoring!$N$8)+IF(Data!$D105&lt;&gt;"",Scoring!$N$9)+IF(Data!$E105&lt;&gt;"",Scoring!$N$10)+IF(Data!$F105&lt;&gt;"",Scoring!$N$11)+IF(Data!$G105&lt;&gt;"",Scoring!$N$12)+IF(Data!$H105&lt;&gt;"",Scoring!$N$13)+IF(Data!$I105&lt;&gt;"",Scoring!$N$14)+IF(Data!$J105&lt;&gt;"",Scoring!$N$15)+IF(Data!$K105&lt;&gt;"",Scoring!$N$16)+IF(Data!$L105&lt;&gt;"",Scoring!$N$17)+IF(Data!$M105&lt;&gt;"",Scoring!$N$18)+IF(Data!$N105&lt;&gt;"",Scoring!$N$19)+IF(Data!$O105&lt;&gt;"",Scoring!$N$20)+IF(Data!$P105&lt;&gt;"",Scoring!$N$21)+IF(Data!$Q105&lt;&gt;"",Scoring!$N$22)+IF(Data!$R105&lt;&gt;"",Scoring!$N$23)+IF(Data!$S105&lt;&gt;"",Scoring!$N$24)+IF(Data!T105&lt;&gt;"",Scoring!$N$25)+IF(Data!$U105&lt;&gt;"",Scoring!$N$26)+IF(Data!$V105&lt;&gt;"",Scoring!$N$27)+IF(Data!$W105&lt;&gt;"",Scoring!$N$28)+IF(Data!$X105&lt;&gt;"",Scoring!$N$29)+IF(Data!$Y105&lt;&gt;"",Scoring!$N$30)+IF(Data!$Z105&lt;&gt;"",Scoring!$N$31)+IF(Data!$AA105&lt;&gt;"",Scoring!$N$32),"")</f>
        <v/>
      </c>
      <c r="AW105" s="106" t="str">
        <f>IF(AV105&lt;&gt;"",LOOKUP(AV105,Likelihoods!$A$7:$A$107,Likelihoods!L$7:L$107),"")</f>
        <v/>
      </c>
      <c r="AX105" s="104" t="str">
        <f>IF(AND(COUNTBLANK($B105:$E105)=3,COUNTBLANK($F105:$H105)=2,COUNTBLANK($I105:$J105)=1,COUNTBLANK($K105:$L105)=1,COUNTBLANK($M105:$N105)=1,COUNTBLANK($O105:$P105)=1,COUNTBLANK($Q105:$R105)=1,COUNTBLANK($S105:$T105)=1,COUNTBLANK($U105:$V105)=1,COUNTBLANK($W105:$AA105)=4),IF(Data!$B105&lt;&gt;"",Scoring!$O$7)+IF(Data!$C105&lt;&gt;"",Scoring!$O$8)+IF(Data!$D105&lt;&gt;"",Scoring!$O$9)+IF(Data!$E105&lt;&gt;"",Scoring!$O$10)+IF(Data!$F105&lt;&gt;"",Scoring!$O$11)+IF(Data!$G105&lt;&gt;"",Scoring!$O$12)+IF(Data!$H105&lt;&gt;"",Scoring!$O$13)+IF(Data!$I105&lt;&gt;"",Scoring!$O$14)+IF(Data!$J105&lt;&gt;"",Scoring!$O$15)+IF(Data!$K105&lt;&gt;"",Scoring!$O$16)+IF(Data!$L105&lt;&gt;"",Scoring!$O$17)+IF(Data!$M105&lt;&gt;"",Scoring!$O$18)+IF(Data!$N105&lt;&gt;"",Scoring!$O$19)+IF(Data!$O105&lt;&gt;"",Scoring!$O$20)+IF(Data!$P105&lt;&gt;"",Scoring!$O$21)+IF(Data!$Q105&lt;&gt;"",Scoring!$O$22)+IF(Data!$R105&lt;&gt;"",Scoring!$O$23)+IF(Data!$S105&lt;&gt;"",Scoring!$O$24)+IF(Data!T105&lt;&gt;"",Scoring!$O$25)+IF(Data!$U105&lt;&gt;"",Scoring!$O$26)+IF(Data!$V105&lt;&gt;"",Scoring!$O$27)+IF(Data!$W105&lt;&gt;"",Scoring!$O$28)+IF(Data!$X105&lt;&gt;"",Scoring!$O$29)+IF(Data!$Y105&lt;&gt;"",Scoring!$O$30)+IF(Data!$Z105&lt;&gt;"",Scoring!$O$31)+IF(Data!$AA105&lt;&gt;"",Scoring!$O$32),"")</f>
        <v/>
      </c>
      <c r="AY105" s="107" t="str">
        <f>IF(AX105&lt;&gt;"",LOOKUP(AX105,Likelihoods!$A$7:$A$107,Likelihoods!M$7:M$107),"")</f>
        <v/>
      </c>
      <c r="AZ105" s="108" t="str">
        <f>IF(AND(COUNTBLANK($B105:$E105)=3,COUNTBLANK($F105:$H105)=2,COUNTBLANK($I105:$J105)=1,COUNTBLANK($K105:$L105)=1,COUNTBLANK($M105:$N105)=1,COUNTBLANK($O105:$P105)=1,COUNTBLANK($Q105:$R105)=1,COUNTBLANK($S105:$T105)=1,COUNTBLANK($U105:$V105)=1,COUNTBLANK($W105:$AA105)=4),IF(Data!$B105&lt;&gt;"",Scoring!$P$7)+IF(Data!$C105&lt;&gt;"",Scoring!$P$8)+IF(Data!$D105&lt;&gt;"",Scoring!$P$9)+IF(Data!$E105&lt;&gt;"",Scoring!$P$10)+IF(Data!$F105&lt;&gt;"",Scoring!$P$11)+IF(Data!$G105&lt;&gt;"",Scoring!$P$12)+IF(Data!$H105&lt;&gt;"",Scoring!$P$13)+IF(Data!$I105&lt;&gt;"",Scoring!$P$14)+IF(Data!$J105&lt;&gt;"",Scoring!$P$15)+IF(Data!$K105&lt;&gt;"",Scoring!$P$16)+IF(Data!$L105&lt;&gt;"",Scoring!$P$17)+IF(Data!$M105&lt;&gt;"",Scoring!$P$18)+IF(Data!$N105&lt;&gt;"",Scoring!$P$19)+IF(Data!$O105&lt;&gt;"",Scoring!$P$20)+IF(Data!$P105&lt;&gt;"",Scoring!$P$21)+IF(Data!$Q105&lt;&gt;"",Scoring!$P$22)+IF(Data!$R105&lt;&gt;"",Scoring!$P$23)+IF(Data!$S105&lt;&gt;"",Scoring!$P$24)+IF(Data!T105&lt;&gt;"",Scoring!$P$25)+IF(Data!$U105&lt;&gt;"",Scoring!$P$26)+IF(Data!$V105&lt;&gt;"",Scoring!$P$27)+IF(Data!$W105&lt;&gt;"",Scoring!$P$28)+IF(Data!$X105&lt;&gt;"",Scoring!$P$29)+IF(Data!$Y105&lt;&gt;"",Scoring!$P$30)+IF(Data!$Z105&lt;&gt;"",Scoring!$P$31)+IF(Data!$AA105&lt;&gt;"",Scoring!$P$32),"")</f>
        <v/>
      </c>
      <c r="BA105" s="105" t="str">
        <f>IF(AZ105&lt;&gt;"",LOOKUP(AZ105,Likelihoods!$A$7:$A$107,Likelihoods!N$7:N$107),"")</f>
        <v/>
      </c>
      <c r="BB105" s="102" t="str">
        <f>IF(AND(COUNTBLANK($B105:$E105)=3,COUNTBLANK($F105:$H105)=2,COUNTBLANK($I105:$J105)=1,COUNTBLANK($K105:$L105)=1,COUNTBLANK($M105:$N105)=1,COUNTBLANK($O105:$P105)=1,COUNTBLANK($Q105:$R105)=1,COUNTBLANK($S105:$T105)=1,COUNTBLANK($U105:$V105)=1,COUNTBLANK($W105:$AA105)=4),IF(Data!$B105&lt;&gt;"",Scoring!$Q$7)+IF(Data!$C105&lt;&gt;"",Scoring!$Q$8)+IF(Data!$D105&lt;&gt;"",Scoring!$Q$9)+IF(Data!$E105&lt;&gt;"",Scoring!$Q$10)+IF(Data!$F105&lt;&gt;"",Scoring!$Q$11)+IF(Data!$G105&lt;&gt;"",Scoring!$Q$12)+IF(Data!$H105&lt;&gt;"",Scoring!$Q$13)+IF(Data!$I105&lt;&gt;"",Scoring!$Q$14)+IF(Data!$J105&lt;&gt;"",Scoring!$Q$15)+IF(Data!$K105&lt;&gt;"",Scoring!$Q$16)+IF(Data!$L105&lt;&gt;"",Scoring!$Q$17)+IF(Data!$M105&lt;&gt;"",Scoring!$Q$18)+IF(Data!$N105&lt;&gt;"",Scoring!$Q$19)+IF(Data!$O105&lt;&gt;"",Scoring!$Q$20)+IF(Data!$P105&lt;&gt;"",Scoring!$Q$21)+IF(Data!$Q105&lt;&gt;"",Scoring!$Q$22)+IF(Data!$R105&lt;&gt;"",Scoring!$Q$23)+IF(Data!$S105&lt;&gt;"",Scoring!$Q$24)+IF(Data!T105&lt;&gt;"",Scoring!$Q$25)+IF(Data!$U105&lt;&gt;"",Scoring!$Q$26)+IF(Data!$V105&lt;&gt;"",Scoring!$Q$27)+IF(Data!$W105&lt;&gt;"",Scoring!$Q$28)+IF(Data!$X105&lt;&gt;"",Scoring!$Q$29)+IF(Data!$Y105&lt;&gt;"",Scoring!$Q$30)+IF(Data!$Z105&lt;&gt;"",Scoring!$Q$31)+IF(Data!$AA105&lt;&gt;"",Scoring!$Q$32),"")</f>
        <v/>
      </c>
      <c r="BC105" s="107" t="str">
        <f>IF(BB105&lt;&gt;"",LOOKUP(BB105,Likelihoods!$A$7:$A$107,Likelihoods!O$7:O$107),"")</f>
        <v/>
      </c>
      <c r="BD105" s="104" t="str">
        <f>IF(AND(COUNTBLANK($B105:$E105)=3,COUNTBLANK($F105:$H105)=2,COUNTBLANK($I105:$J105)=1,COUNTBLANK($K105:$L105)=1,COUNTBLANK($M105:$N105)=1,COUNTBLANK($O105:$P105)=1,COUNTBLANK($Q105:$R105)=1,COUNTBLANK($S105:$T105)=1,COUNTBLANK($U105:$V105)=1,COUNTBLANK($W105:$AA105)=4),IF(Data!$B105&lt;&gt;"",Scoring!$R$7)+IF(Data!$C105&lt;&gt;"",Scoring!$R$8)+IF(Data!$D105&lt;&gt;"",Scoring!$R$9)+IF(Data!$E105&lt;&gt;"",Scoring!$R$10)+IF(Data!$F105&lt;&gt;"",Scoring!$R$11)+IF(Data!$G105&lt;&gt;"",Scoring!$R$12)+IF(Data!$H105&lt;&gt;"",Scoring!$R$13)+IF(Data!$I105&lt;&gt;"",Scoring!$R$14)+IF(Data!$J105&lt;&gt;"",Scoring!$R$15)+IF(Data!$K105&lt;&gt;"",Scoring!$R$16)+IF(Data!$L105&lt;&gt;"",Scoring!$R$17)+IF(Data!$M105&lt;&gt;"",Scoring!$R$18)+IF(Data!$N105&lt;&gt;"",Scoring!$R$19)+IF(Data!$O105&lt;&gt;"",Scoring!$R$20)+IF(Data!$P105&lt;&gt;"",Scoring!$R$21)+IF(Data!$Q105&lt;&gt;"",Scoring!$R$22)+IF(Data!$R105&lt;&gt;"",Scoring!$R$23)+IF(Data!$S105&lt;&gt;"",Scoring!$R$24)+IF(Data!T105&lt;&gt;"",Scoring!$R$25)+IF(Data!$U105&lt;&gt;"",Scoring!$R$26)+IF(Data!$V105&lt;&gt;"",Scoring!$R$27)+IF(Data!$W105&lt;&gt;"",Scoring!$R$28)+IF(Data!$X105&lt;&gt;"",Scoring!$R$29)+IF(Data!$Y105&lt;&gt;"",Scoring!$R$30)+IF(Data!$Z105&lt;&gt;"",Scoring!$R$31)+IF(Data!$AA105&lt;&gt;"",Scoring!$R$32),"")</f>
        <v/>
      </c>
      <c r="BE105" s="105" t="str">
        <f>IF(BD105&lt;&gt;"",LOOKUP(BD105,Likelihoods!$A$7:$A$107,Likelihoods!P$7:P$107),"")</f>
        <v/>
      </c>
      <c r="BF105" s="102" t="str">
        <f>IF(AND(COUNTBLANK($B105:$E105)=3,COUNTBLANK($F105:$H105)=2,COUNTBLANK($I105:$J105)=1,COUNTBLANK($K105:$L105)=1,COUNTBLANK($M105:$N105)=1,COUNTBLANK($O105:$P105)=1,COUNTBLANK($Q105:$R105)=1,COUNTBLANK($S105:$T105)=1,COUNTBLANK($U105:$V105)=1,COUNTBLANK($W105:$AA105)=4),IF(Data!$B105&lt;&gt;"",Scoring!$S$7)+IF(Data!$C105&lt;&gt;"",Scoring!$S$8)+IF(Data!$D105&lt;&gt;"",Scoring!$S$9)+IF(Data!$E105&lt;&gt;"",Scoring!$S$10)+IF(Data!$F105&lt;&gt;"",Scoring!$S$11)+IF(Data!$G105&lt;&gt;"",Scoring!$S$12)+IF(Data!$H105&lt;&gt;"",Scoring!$S$13)+IF(Data!$I105&lt;&gt;"",Scoring!$S$14)+IF(Data!$J105&lt;&gt;"",Scoring!$S$15)+IF(Data!$K105&lt;&gt;"",Scoring!$S$16)+IF(Data!$L105&lt;&gt;"",Scoring!$S$17)+IF(Data!$M105&lt;&gt;"",Scoring!$S$18)+IF(Data!$N105&lt;&gt;"",Scoring!$S$19)+IF(Data!$O105&lt;&gt;"",Scoring!$S$20)+IF(Data!$P105&lt;&gt;"",Scoring!$S$21)+IF(Data!$Q105&lt;&gt;"",Scoring!$S$22)+IF(Data!$R105&lt;&gt;"",Scoring!$S$23)+IF(Data!$S105&lt;&gt;"",Scoring!$S$24)+IF(Data!T105&lt;&gt;"",Scoring!$S$25)+IF(Data!$U105&lt;&gt;"",Scoring!$S$26)+IF(Data!$V105&lt;&gt;"",Scoring!$S$27)+IF(Data!$W105&lt;&gt;"",Scoring!$S$28)+IF(Data!$X105&lt;&gt;"",Scoring!$S$29)+IF(Data!$Y105&lt;&gt;"",Scoring!$S$30)+IF(Data!$Z105&lt;&gt;"",Scoring!$S$31)+IF(Data!$AA105&lt;&gt;"",Scoring!$S$32),"")</f>
        <v/>
      </c>
      <c r="BG105" s="107" t="str">
        <f>IF(BF105&lt;&gt;"",LOOKUP(BF105,Likelihoods!$A$7:$A$107,Likelihoods!Q$7:Q$107),"")</f>
        <v/>
      </c>
      <c r="BH105" s="108" t="str">
        <f>IF(AND(COUNTBLANK($B105:$E105)=3,COUNTBLANK($F105:$H105)=2,COUNTBLANK($I105:$J105)=1,COUNTBLANK($K105:$L105)=1,COUNTBLANK($M105:$N105)=1,COUNTBLANK($O105:$P105)=1,COUNTBLANK($Q105:$R105)=1,COUNTBLANK($S105:$T105)=1,COUNTBLANK($U105:$V105)=1,COUNTBLANK($W105:$AA105)=4),IF(Data!$B105&lt;&gt;"",Scoring!$T$7)+IF(Data!$C105&lt;&gt;"",Scoring!$T$8)+IF(Data!$D105&lt;&gt;"",Scoring!$T$9)+IF(Data!$E105&lt;&gt;"",Scoring!$T$10)+IF(Data!$F105&lt;&gt;"",Scoring!$T$11)+IF(Data!$G105&lt;&gt;"",Scoring!$T$12)+IF(Data!$H105&lt;&gt;"",Scoring!$T$13)+IF(Data!$I105&lt;&gt;"",Scoring!$T$14)+IF(Data!$J105&lt;&gt;"",Scoring!$T$15)+IF(Data!$K105&lt;&gt;"",Scoring!$T$16)+IF(Data!$L105&lt;&gt;"",Scoring!$T$17)+IF(Data!$M105&lt;&gt;"",Scoring!$T$18)+IF(Data!$N105&lt;&gt;"",Scoring!$T$19)+IF(Data!$O105&lt;&gt;"",Scoring!$T$20)+IF(Data!$P105&lt;&gt;"",Scoring!$T$21)+IF(Data!$Q105&lt;&gt;"",Scoring!$T$22)+IF(Data!$R105&lt;&gt;"",Scoring!$T$23)+IF(Data!$S105&lt;&gt;"",Scoring!$T$24)+IF(Data!T105&lt;&gt;"",Scoring!$T$25)+IF(Data!$U105&lt;&gt;"",Scoring!$T$26)+IF(Data!$V105&lt;&gt;"",Scoring!$T$27)+IF(Data!$W105&lt;&gt;"",Scoring!$T$28)+IF(Data!$X105&lt;&gt;"",Scoring!$T$29)+IF(Data!$Y105&lt;&gt;"",Scoring!$T$30)+IF(Data!$Z105&lt;&gt;"",Scoring!$T$31)+IF(Data!$AA105&lt;&gt;"",Scoring!$T$32),"")</f>
        <v/>
      </c>
      <c r="BI105" s="105" t="str">
        <f>IF(BH105&lt;&gt;"",LOOKUP(BH105,Likelihoods!$A$7:$A$107,Likelihoods!R$7:R$107),"")</f>
        <v/>
      </c>
      <c r="BJ105" s="108" t="str">
        <f>IF(AND(COUNTBLANK($B105:$E105)=3,COUNTBLANK($F105:$H105)=2,COUNTBLANK($I105:$J105)=1,COUNTBLANK($K105:$L105)=1,COUNTBLANK($M105:$N105)=1,COUNTBLANK($O105:$P105)=1,COUNTBLANK($Q105:$R105)=1,COUNTBLANK($S105:$T105)=1,COUNTBLANK($U105:$V105)=1,COUNTBLANK($W105:$AA105)=4),IF(Data!$B105&lt;&gt;"",Scoring!$U$7)+IF(Data!$C105&lt;&gt;"",Scoring!$U$8)+IF(Data!$D105&lt;&gt;"",Scoring!$U$9)+IF(Data!$E105&lt;&gt;"",Scoring!$U$10)+IF(Data!$F105&lt;&gt;"",Scoring!$U$11)+IF(Data!$G105&lt;&gt;"",Scoring!$U$12)+IF(Data!$H105&lt;&gt;"",Scoring!$U$13)+IF(Data!$I105&lt;&gt;"",Scoring!$U$14)+IF(Data!$J105&lt;&gt;"",Scoring!$U$15)+IF(Data!$K105&lt;&gt;"",Scoring!$U$16)+IF(Data!$L105&lt;&gt;"",Scoring!$U$17)+IF(Data!$M105&lt;&gt;"",Scoring!$U$18)+IF(Data!$N105&lt;&gt;"",Scoring!$U$19)+IF(Data!$O105&lt;&gt;"",Scoring!$U$20)+IF(Data!$P105&lt;&gt;"",Scoring!$U$21)+IF(Data!$Q105&lt;&gt;"",Scoring!$U$22)+IF(Data!$R105&lt;&gt;"",Scoring!$U$23)+IF(Data!$S105&lt;&gt;"",Scoring!$U$24)+IF(Data!T105&lt;&gt;"",Scoring!$U$25)+IF(Data!$U105&lt;&gt;"",Scoring!$U$26)+IF(Data!$V105&lt;&gt;"",Scoring!$U$27)+IF(Data!$W105&lt;&gt;"",Scoring!$U$28)+IF(Data!$X105&lt;&gt;"",Scoring!$U$29)+IF(Data!$Y105&lt;&gt;"",Scoring!$U$30)+IF(Data!$Z105&lt;&gt;"",Scoring!$U$31)+IF(Data!$AA105&lt;&gt;"",Scoring!$U$32),"")</f>
        <v/>
      </c>
      <c r="BK105" s="106" t="str">
        <f>IF(BJ105&lt;&gt;"",LOOKUP(BJ105,Likelihoods!$A$7:$A$107,Likelihoods!S$7:S$107),"")</f>
        <v/>
      </c>
      <c r="BL105" s="8"/>
      <c r="BM105" s="8"/>
      <c r="BN105" s="8"/>
      <c r="BO105" s="8"/>
      <c r="BP105" s="8"/>
      <c r="BQ105" s="8"/>
      <c r="BR105" s="8"/>
      <c r="BS105" s="8"/>
      <c r="BT105" s="8"/>
      <c r="BU105" s="8"/>
      <c r="BV105" s="8"/>
      <c r="BW105" s="8"/>
      <c r="BX105" s="8"/>
      <c r="BY105" s="8"/>
    </row>
    <row r="106" spans="1:77" ht="14.25" x14ac:dyDescent="0.2">
      <c r="A106" s="68"/>
      <c r="B106" s="101"/>
      <c r="C106" s="102"/>
      <c r="D106" s="102"/>
      <c r="E106" s="102"/>
      <c r="F106" s="101"/>
      <c r="G106" s="102"/>
      <c r="H106" s="103"/>
      <c r="I106" s="102"/>
      <c r="J106" s="102"/>
      <c r="K106" s="101"/>
      <c r="L106" s="103"/>
      <c r="M106" s="102"/>
      <c r="N106" s="103"/>
      <c r="O106" s="101"/>
      <c r="P106" s="103"/>
      <c r="Q106" s="102"/>
      <c r="R106" s="102"/>
      <c r="S106" s="101"/>
      <c r="T106" s="103"/>
      <c r="U106" s="101"/>
      <c r="V106" s="103"/>
      <c r="W106" s="102"/>
      <c r="X106" s="102"/>
      <c r="Y106" s="102"/>
      <c r="Z106" s="102"/>
      <c r="AA106" s="102"/>
      <c r="AB106" s="104" t="str">
        <f>IF(AND(COUNTBLANK($B106:$E106)=3,COUNTBLANK($F106:$H106)=2,COUNTBLANK($I106:$J106)=1,COUNTBLANK($K106:$L106)=1,COUNTBLANK($M106:$N106)=1,COUNTBLANK($O106:$P106)=1,COUNTBLANK($Q106:$R106)=1,COUNTBLANK($S106:$T106)=1,COUNTBLANK($U106:$V106)=1,COUNTBLANK($W106:$AA106)=4),IF(Data!$B106&lt;&gt;"",Scoring!$D$7)+IF(Data!$C106&lt;&gt;"",Scoring!$D$8)+IF(Data!$D106&lt;&gt;"",Scoring!$D$9)+IF(Data!$E106&lt;&gt;"",Scoring!$D$10)+IF(Data!$F106&lt;&gt;"",Scoring!$D$11)+IF(Data!$G106&lt;&gt;"",Scoring!$D$12)+IF(Data!$H106&lt;&gt;"",Scoring!$D$13)+IF(Data!$I106&lt;&gt;"",Scoring!$D$14)+IF(Data!$J106&lt;&gt;"",Scoring!$D$15)+IF(Data!$K106&lt;&gt;"",Scoring!$D$16)+IF(Data!$L106&lt;&gt;"",Scoring!$D$17)+IF(Data!$M106&lt;&gt;"",Scoring!$D$18)+IF(Data!$N106&lt;&gt;"",Scoring!$D$19)+IF(Data!$O106&lt;&gt;"",Scoring!$D$20)+IF(Data!$P106&lt;&gt;"",Scoring!$D$21)+IF(Data!$Q106&lt;&gt;"",Scoring!$D$22)+IF(Data!$R106&lt;&gt;"",Scoring!$D$23)+IF(Data!$S106&lt;&gt;"",Scoring!$D$24)+IF(Data!T106&lt;&gt;"",Scoring!$D$25)+IF(Data!$U106&lt;&gt;"",Scoring!$D$26)+IF(Data!$V106&lt;&gt;"",Scoring!$D$27)+IF(Data!$W106&lt;&gt;"",Scoring!$D$28)+IF(Data!$X106&lt;&gt;"",Scoring!$D$29)+IF(Data!$Y106&lt;&gt;"",Scoring!$D$30)+IF(Data!$Z106&lt;&gt;"",Scoring!$D$31)+IF(Data!$AA106&lt;&gt;"",Scoring!$D$32),"")</f>
        <v/>
      </c>
      <c r="AC106" s="105" t="str">
        <f>IF(AB106&lt;&gt;"",LOOKUP(AB106,Likelihoods!$A$7:$A$107,Likelihoods!B$7:B$107),"")</f>
        <v/>
      </c>
      <c r="AD106" s="264" t="str">
        <f>IF(AND(COUNTBLANK($B106:$E106)=3,COUNTBLANK($F106:$H106)=2,COUNTBLANK($I106:$J106)=1,COUNTBLANK($K106:$L106)=1,COUNTBLANK($M106:$N106)=1,COUNTBLANK($O106:$P106)=1,COUNTBLANK($Q106:$R106)=1,COUNTBLANK($S106:$T106)=1,COUNTBLANK($U106:$V106)=1,COUNTBLANK($W106:$AA106)=4),IF(Data!$B106&lt;&gt;"",Scoring!$E$7)+IF(Data!$C106&lt;&gt;"",Scoring!$E$8)+IF(Data!$D106&lt;&gt;"",Scoring!$E$9)+IF(Data!$E106&lt;&gt;"",Scoring!$E$10)+IF(Data!$F106&lt;&gt;"",Scoring!$E$11)+IF(Data!$G106&lt;&gt;"",Scoring!$E$12)+IF(Data!$H106&lt;&gt;"",Scoring!$E$13)+IF(Data!$I106&lt;&gt;"",Scoring!$E$14)+IF(Data!$J106&lt;&gt;"",Scoring!$E$15)+IF(Data!$K106&lt;&gt;"",Scoring!$E$16)+IF(Data!$L106&lt;&gt;"",Scoring!$E$17)+IF(Data!$M106&lt;&gt;"",Scoring!$E$18)+IF(Data!$N106&lt;&gt;"",Scoring!$E$19)+IF(Data!$O106&lt;&gt;"",Scoring!$E$20)+IF(Data!$P106&lt;&gt;"",Scoring!$E$21)+IF(Data!$Q106&lt;&gt;"",Scoring!$E$22)+IF(Data!$R106&lt;&gt;"",Scoring!$E$23)+IF(Data!$S106&lt;&gt;"",Scoring!$E$24)+IF(Data!V106&lt;&gt;"",Scoring!$E$25)+IF(Data!$U106&lt;&gt;"",Scoring!$E$26)+IF(Data!$V106&lt;&gt;"",Scoring!$E$27)+IF(Data!$W106&lt;&gt;"",Scoring!$E$28)+IF(Data!$X106&lt;&gt;"",Scoring!$E$29)+IF(Data!$Y106&lt;&gt;"",Scoring!$E$30)+IF(Data!$Z106&lt;&gt;"",Scoring!$E$31)+IF(Data!$AA106&lt;&gt;"",Scoring!$E$32),"")</f>
        <v/>
      </c>
      <c r="AE106" s="107" t="str">
        <f>IF(AD106&lt;&gt;"",LOOKUP(AD106,Likelihoods!$A$7:$A$107,Likelihoods!C$7:C$107),"")</f>
        <v/>
      </c>
      <c r="AF106" s="108" t="str">
        <f>IF(AND(COUNTBLANK($B106:$E106)=3,COUNTBLANK($F106:$H106)=2,COUNTBLANK($I106:$J106)=1,COUNTBLANK($K106:$L106)=1,COUNTBLANK($M106:$N106)=1,COUNTBLANK($O106:$P106)=1,COUNTBLANK($Q106:$R106)=1,COUNTBLANK($S106:$T106)=1,COUNTBLANK($U106:$V106)=1,COUNTBLANK($W106:$AA106)=4),IF(Data!$B106&lt;&gt;"",Scoring!$F$7)+IF(Data!$C106&lt;&gt;"",Scoring!$F$8)+IF(Data!$D106&lt;&gt;"",Scoring!$F$9)+IF(Data!$E106&lt;&gt;"",Scoring!$F$10)+IF(Data!$F106&lt;&gt;"",Scoring!$F$11)+IF(Data!$G106&lt;&gt;"",Scoring!$F$12)+IF(Data!$H106&lt;&gt;"",Scoring!$F$13)+IF(Data!$I106&lt;&gt;"",Scoring!$F$14)+IF(Data!$J106&lt;&gt;"",Scoring!$F$15)+IF(Data!$K106&lt;&gt;"",Scoring!$F$16)+IF(Data!$L106&lt;&gt;"",Scoring!$F$17)+IF(Data!$M106&lt;&gt;"",Scoring!$F$18)+IF(Data!$N106&lt;&gt;"",Scoring!$F$19)+IF(Data!$O106&lt;&gt;"",Scoring!$F$20)+IF(Data!$P106&lt;&gt;"",Scoring!$F$21)+IF(Data!$Q106&lt;&gt;"",Scoring!$F$22)+IF(Data!$R106&lt;&gt;"",Scoring!$F$23)+IF(Data!$S106&lt;&gt;"",Scoring!$F$24)+IF(Data!T106&lt;&gt;"",Scoring!$F$25)+IF(Data!$U106&lt;&gt;"",Scoring!$F$26)+IF(Data!$V106&lt;&gt;"",Scoring!$F$27)+IF(Data!$W106&lt;&gt;"",Scoring!$F$28)+IF(Data!$X106&lt;&gt;"",Scoring!$F$29)+IF(Data!$Y106&lt;&gt;"",Scoring!$F$30)+IF(Data!$Z106&lt;&gt;"",Scoring!$F$31)+IF(Data!$AA106&lt;&gt;"",Scoring!$F$32),"")</f>
        <v/>
      </c>
      <c r="AG106" s="105" t="str">
        <f>IF(AF106&lt;&gt;"",LOOKUP(AF106,Likelihoods!$A$7:$A$107,Likelihoods!D$7:D$107),"")</f>
        <v/>
      </c>
      <c r="AH106" s="108" t="str">
        <f>IF(AND(COUNTBLANK($B106:$E106)=3,COUNTBLANK($F106:$H106)=2,COUNTBLANK($I106:$J106)=1,COUNTBLANK($K106:$L106)=1,COUNTBLANK($M106:$N106)=1,COUNTBLANK($O106:$P106)=1,COUNTBLANK($Q106:$R106)=1,COUNTBLANK($S106:$T106)=1,COUNTBLANK($U106:$V106)=1,COUNTBLANK($W106:$AA106)=4),IF(Data!$B106&lt;&gt;"",Scoring!$G$7)+IF(Data!$C106&lt;&gt;"",Scoring!$G$8)+IF(Data!$D106&lt;&gt;"",Scoring!$G$9)+IF(Data!$E106&lt;&gt;"",Scoring!$G$10)+IF(Data!$F106&lt;&gt;"",Scoring!$G$11)+IF(Data!$G106&lt;&gt;"",Scoring!$G$12)+IF(Data!$H106&lt;&gt;"",Scoring!$G$13)+IF(Data!$I106&lt;&gt;"",Scoring!$G$14)+IF(Data!$J106&lt;&gt;"",Scoring!$G$15)+IF(Data!$K106&lt;&gt;"",Scoring!$G$16)+IF(Data!$L106&lt;&gt;"",Scoring!$G$17)+IF(Data!$M106&lt;&gt;"",Scoring!$G$18)+IF(Data!$N106&lt;&gt;"",Scoring!$G$19)+IF(Data!$O106&lt;&gt;"",Scoring!$G$20)+IF(Data!$P106&lt;&gt;"",Scoring!$G$21)+IF(Data!$Q106&lt;&gt;"",Scoring!$G$22)+IF(Data!$R106&lt;&gt;"",Scoring!$G$23)+IF(Data!$S106&lt;&gt;"",Scoring!$G$24)+IF(Data!T106&lt;&gt;"",Scoring!$G$25)+IF(Data!$U106&lt;&gt;"",Scoring!$G$26)+IF(Data!$V106&lt;&gt;"",Scoring!$G$27)+IF(Data!$W106&lt;&gt;"",Scoring!$G$28)+IF(Data!$X106&lt;&gt;"",Scoring!$G$29)+IF(Data!$Y106&lt;&gt;"",Scoring!$G$30)+IF(Data!$Z106&lt;&gt;"",Scoring!$G$31)+IF(Data!$AA106&lt;&gt;"",Scoring!$G$32),"")</f>
        <v/>
      </c>
      <c r="AI106" s="106" t="str">
        <f>IF(AH106&lt;&gt;"",LOOKUP(AH106,Likelihoods!$A$7:$A$107,Likelihoods!E$7:E$107),"")</f>
        <v/>
      </c>
      <c r="AJ106" s="104" t="str">
        <f>IF(AND(COUNTBLANK($B106:$E106)=3,COUNTBLANK($F106:$H106)=2,COUNTBLANK($I106:$J106)=1,COUNTBLANK($K106:$L106)=1,COUNTBLANK($M106:$N106)=1,COUNTBLANK($O106:$P106)=1,COUNTBLANK($Q106:$R106)=1,COUNTBLANK($S106:$T106)=1,COUNTBLANK($U106:$V106)=1,COUNTBLANK($W106:$AA106)=4),IF(Data!$B106&lt;&gt;"",Scoring!$H$7)+IF(Data!$C106&lt;&gt;"",Scoring!$H$8)+IF(Data!$D106&lt;&gt;"",Scoring!$H$9)+IF(Data!$E106&lt;&gt;"",Scoring!$H$10)+IF(Data!$F106&lt;&gt;"",Scoring!$H$11)+IF(Data!$G106&lt;&gt;"",Scoring!$H$12)+IF(Data!$H106&lt;&gt;"",Scoring!$H$13)+IF(Data!$I106&lt;&gt;"",Scoring!$H$14)+IF(Data!$J106&lt;&gt;"",Scoring!$H$15)+IF(Data!$K106&lt;&gt;"",Scoring!$H$16)+IF(Data!$L106&lt;&gt;"",Scoring!$H$17)+IF(Data!$M106&lt;&gt;"",Scoring!$H$18)+IF(Data!$N106&lt;&gt;"",Scoring!$H$19)+IF(Data!$O106&lt;&gt;"",Scoring!$H$20)+IF(Data!$P106&lt;&gt;"",Scoring!$H$21)+IF(Data!$Q106&lt;&gt;"",Scoring!$H$22)+IF(Data!$R106&lt;&gt;"",Scoring!$H$23)+IF(Data!$S106&lt;&gt;"",Scoring!$H$24)+IF(Data!T106&lt;&gt;"",Scoring!$H$25)+IF(Data!$U106&lt;&gt;"",Scoring!$H$26)+IF(Data!$V106&lt;&gt;"",Scoring!$H$27)+IF(Data!$W106&lt;&gt;"",Scoring!$H$28)+IF(Data!$X106&lt;&gt;"",Scoring!$H$29)+IF(Data!$Y106&lt;&gt;"",Scoring!$H$30)+IF(Data!$Z106&lt;&gt;"",Scoring!$H$31)+IF(Data!$AA106&lt;&gt;"",Scoring!$H$32),"")</f>
        <v/>
      </c>
      <c r="AK106" s="105" t="str">
        <f>IF(AJ106&lt;&gt;"",LOOKUP(AJ106,Likelihoods!$A$7:$A$107,Likelihoods!F$7:F$107),"")</f>
        <v/>
      </c>
      <c r="AL106" s="102" t="str">
        <f>IF(AND(COUNTBLANK($B106:$E106)=3,COUNTBLANK($F106:$H106)=2,COUNTBLANK($I106:$J106)=1,COUNTBLANK($K106:$L106)=1,COUNTBLANK($M106:$N106)=1,COUNTBLANK($O106:$P106)=1,COUNTBLANK($Q106:$R106)=1,COUNTBLANK($S106:$T106)=1,COUNTBLANK($U106:$V106)=1,COUNTBLANK($W106:$AA106)=4),IF(Data!$B106&lt;&gt;"",Scoring!$I$7)+IF(Data!$C106&lt;&gt;"",Scoring!$I$8)+IF(Data!$D106&lt;&gt;"",Scoring!$I$9)+IF(Data!$E106&lt;&gt;"",Scoring!$I$10)+IF(Data!$F106&lt;&gt;"",Scoring!$I$11)+IF(Data!$G106&lt;&gt;"",Scoring!$I$12)+IF(Data!$H106&lt;&gt;"",Scoring!$I$13)+IF(Data!$I106&lt;&gt;"",Scoring!$I$14)+IF(Data!$J106&lt;&gt;"",Scoring!$I$15)+IF(Data!$K106&lt;&gt;"",Scoring!$I$16)+IF(Data!$L106&lt;&gt;"",Scoring!$I$17)+IF(Data!$M106&lt;&gt;"",Scoring!$I$18)+IF(Data!$N106&lt;&gt;"",Scoring!$I$19)+IF(Data!$O106&lt;&gt;"",Scoring!$I$20)+IF(Data!$P106&lt;&gt;"",Scoring!$I$21)+IF(Data!$Q106&lt;&gt;"",Scoring!$I$22)+IF(Data!$R106&lt;&gt;"",Scoring!$I$23)+IF(Data!$S106&lt;&gt;"",Scoring!$I$24)+IF(Data!T106&lt;&gt;"",Scoring!$I$25)+IF(Data!$U106&lt;&gt;"",Scoring!$I$26)+IF(Data!$V106&lt;&gt;"",Scoring!$I$27)+IF(Data!$W106&lt;&gt;"",Scoring!$I$28)+IF(Data!$X106&lt;&gt;"",Scoring!$I$29)+IF(Data!$Y106&lt;&gt;"",Scoring!$I$30)+IF(Data!$Z106&lt;&gt;"",Scoring!$I$31)+IF(Data!$AA106&lt;&gt;"",Scoring!$I$32),"")</f>
        <v/>
      </c>
      <c r="AM106" s="107" t="str">
        <f>IF(AL106&lt;&gt;"",LOOKUP(AL106,Likelihoods!$A$7:$A$107,Likelihoods!G$7:G$107),"")</f>
        <v/>
      </c>
      <c r="AN106" s="281" t="str">
        <f>IF(AND(COUNTBLANK($B106:$E106)=3,COUNTBLANK($F106:$H106)=2,COUNTBLANK($I106:$J106)=1,COUNTBLANK($K106:$L106)=1,COUNTBLANK($M106:$N106)=1,COUNTBLANK($O106:$P106)=1,COUNTBLANK($Q106:$R106)=1,COUNTBLANK($S106:$T106)=1,COUNTBLANK($U106:$V106)=1,COUNTBLANK($W106:$AA106)=4),IF(Data!$B106&lt;&gt;"",Scoring!$J$7)+IF(Data!$C106&lt;&gt;"",Scoring!$J$8)+IF(Data!$D106&lt;&gt;"",Scoring!$J$9)+IF(Data!$E106&lt;&gt;"",Scoring!$J$10)+IF(Data!$F106&lt;&gt;"",Scoring!$J$11)+IF(Data!$G106&lt;&gt;"",Scoring!$J$12)+IF(Data!$H106&lt;&gt;"",Scoring!$J$13)+IF(Data!$I106&lt;&gt;"",Scoring!$J$14)+IF(Data!$J106&lt;&gt;"",Scoring!$J$15)+IF(Data!$K106&lt;&gt;"",Scoring!$J$16)+IF(Data!$L106&lt;&gt;"",Scoring!$J$17)+IF(Data!$M106&lt;&gt;"",Scoring!$J$18)+IF(Data!$N106&lt;&gt;"",Scoring!$J$19)+IF(Data!$O106&lt;&gt;"",Scoring!$J$20)+IF(Data!$P106&lt;&gt;"",Scoring!$J$21)+IF(Data!$Q106&lt;&gt;"",Scoring!$J$22)+IF(Data!$R106&lt;&gt;"",Scoring!$J$23)+IF(Data!$S106&lt;&gt;"",Scoring!$J$24)+IF(Data!AF106&lt;&gt;"",Scoring!$J$25)+IF(Data!$U106&lt;&gt;"",Scoring!$J$26)+IF(Data!$V106&lt;&gt;"",Scoring!$J$27)+IF(Data!$W106&lt;&gt;"",Scoring!$J$28)+IF(Data!$X106&lt;&gt;"",Scoring!$J$29)+IF(Data!$Y106&lt;&gt;"",Scoring!$J$30)+IF(Data!$Z106&lt;&gt;"",Scoring!$J$31)+IF(Data!$AA106&lt;&gt;"",Scoring!$J$32),"")</f>
        <v/>
      </c>
      <c r="AO106" s="276" t="str">
        <f>IF(AN106&lt;&gt;"",LOOKUP(AN106,Likelihoods!$A$7:$A$107,Likelihoods!H$7:H$107),"")</f>
        <v/>
      </c>
      <c r="AP106" s="264" t="str">
        <f>IF(AND(COUNTBLANK($B106:$E106)=3,COUNTBLANK($F106:$H106)=2,COUNTBLANK($I106:$J106)=1,COUNTBLANK($K106:$L106)=1,COUNTBLANK($M106:$N106)=1,COUNTBLANK($O106:$P106)=1,COUNTBLANK($Q106:$R106)=1,COUNTBLANK($S106:$T106)=1,COUNTBLANK($U106:$V106)=1,COUNTBLANK($W106:$AA106)=4),IF(Data!$B106&lt;&gt;"",Scoring!$K$7)+IF(Data!$C106&lt;&gt;"",Scoring!$K$8)+IF(Data!$D106&lt;&gt;"",Scoring!$K$9)+IF(Data!$E106&lt;&gt;"",Scoring!$K$10)+IF(Data!$F106&lt;&gt;"",Scoring!$K$11)+IF(Data!$G106&lt;&gt;"",Scoring!$K$12)+IF(Data!$H106&lt;&gt;"",Scoring!$K$13)+IF(Data!$I106&lt;&gt;"",Scoring!$K$14)+IF(Data!$J106&lt;&gt;"",Scoring!$K$15)+IF(Data!$K106&lt;&gt;"",Scoring!$K$16)+IF(Data!$L106&lt;&gt;"",Scoring!$K$17)+IF(Data!$M106&lt;&gt;"",Scoring!$K$18)+IF(Data!$N106&lt;&gt;"",Scoring!$K$19)+IF(Data!$O106&lt;&gt;"",Scoring!$K$20)+IF(Data!$P106&lt;&gt;"",Scoring!$K$21)+IF(Data!$Q106&lt;&gt;"",Scoring!$K$22)+IF(Data!$R106&lt;&gt;"",Scoring!$K$23)+IF(Data!$S106&lt;&gt;"",Scoring!$K$24)+IF(Data!AH106&lt;&gt;"",Scoring!$K$25)+IF(Data!$U106&lt;&gt;"",Scoring!$K$26)+IF(Data!$V106&lt;&gt;"",Scoring!$K$27)+IF(Data!$W106&lt;&gt;"",Scoring!$K$28)+IF(Data!$X106&lt;&gt;"",Scoring!$K$29)+IF(Data!$Y106&lt;&gt;"",Scoring!$K$30)+IF(Data!$Z106&lt;&gt;"",Scoring!$K$31)+IF(Data!$AA106&lt;&gt;"",Scoring!$K$32),"")</f>
        <v/>
      </c>
      <c r="AQ106" s="107" t="str">
        <f>IF(AP106&lt;&gt;"",LOOKUP(AP106,Likelihoods!$A$7:$A$107,Likelihoods!I$7:I$107),"")</f>
        <v/>
      </c>
      <c r="AR106" s="281" t="str">
        <f>IF(AND(COUNTBLANK($B106:$E106)=3,COUNTBLANK($F106:$H106)=2,COUNTBLANK($I106:$J106)=1,COUNTBLANK($K106:$L106)=1,COUNTBLANK($M106:$N106)=1,COUNTBLANK($O106:$P106)=1,COUNTBLANK($Q106:$R106)=1,COUNTBLANK($S106:$T106)=1,COUNTBLANK($U106:$V106)=1,COUNTBLANK($W106:$AA106)=4),IF(Data!$B106&lt;&gt;"",Scoring!$L$7)+IF(Data!$C106&lt;&gt;"",Scoring!$L$8)+IF(Data!$D106&lt;&gt;"",Scoring!$L$9)+IF(Data!$E106&lt;&gt;"",Scoring!$L$10)+IF(Data!$F106&lt;&gt;"",Scoring!$L$11)+IF(Data!$G106&lt;&gt;"",Scoring!$L$12)+IF(Data!$H106&lt;&gt;"",Scoring!$L$13)+IF(Data!$I106&lt;&gt;"",Scoring!$L$14)+IF(Data!$J106&lt;&gt;"",Scoring!$L$15)+IF(Data!$K106&lt;&gt;"",Scoring!$L$16)+IF(Data!$L106&lt;&gt;"",Scoring!$L$17)+IF(Data!$M106&lt;&gt;"",Scoring!$L$18)+IF(Data!$N106&lt;&gt;"",Scoring!$L$19)+IF(Data!$O106&lt;&gt;"",Scoring!$L$20)+IF(Data!$P106&lt;&gt;"",Scoring!$L$21)+IF(Data!$Q106&lt;&gt;"",Scoring!$L$22)+IF(Data!$R106&lt;&gt;"",Scoring!$L$23)+IF(Data!$S106&lt;&gt;"",Scoring!$L$24)+IF(Data!AJ106&lt;&gt;"",Scoring!$L$25)+IF(Data!$U106&lt;&gt;"",Scoring!$L$26)+IF(Data!$V106&lt;&gt;"",Scoring!$L$27)+IF(Data!$W106&lt;&gt;"",Scoring!$L$28)+IF(Data!$X106&lt;&gt;"",Scoring!$L$29)+IF(Data!$Y106&lt;&gt;"",Scoring!$L$30)+IF(Data!$Z106&lt;&gt;"",Scoring!$L$31)+IF(Data!$AA106&lt;&gt;"",Scoring!$L$32),"")</f>
        <v/>
      </c>
      <c r="AS106" s="105" t="str">
        <f>IF(AR106&lt;&gt;"",LOOKUP(AR106,Likelihoods!$A$7:$A$107,Likelihoods!J$7:J$107),"")</f>
        <v/>
      </c>
      <c r="AT106" s="108" t="str">
        <f>IF(AND(COUNTBLANK($B106:$E106)=3,COUNTBLANK($F106:$H106)=2,COUNTBLANK($I106:$J106)=1,COUNTBLANK($K106:$L106)=1,COUNTBLANK($M106:$N106)=1,COUNTBLANK($O106:$P106)=1,COUNTBLANK($Q106:$R106)=1,COUNTBLANK($S106:$T106)=1,COUNTBLANK($U106:$V106)=1,COUNTBLANK($W106:$AA106)=4),IF(Data!$B106&lt;&gt;"",Scoring!$M$7)+IF(Data!$C106&lt;&gt;"",Scoring!$M$8)+IF(Data!$D106&lt;&gt;"",Scoring!$M$9)+IF(Data!$E106&lt;&gt;"",Scoring!$M$10)+IF(Data!$F106&lt;&gt;"",Scoring!$M$11)+IF(Data!$G106&lt;&gt;"",Scoring!$M$12)+IF(Data!$H106&lt;&gt;"",Scoring!$M$13)+IF(Data!$I106&lt;&gt;"",Scoring!$M$14)+IF(Data!$J106&lt;&gt;"",Scoring!$M$15)+IF(Data!$K106&lt;&gt;"",Scoring!$M$16)+IF(Data!$L106&lt;&gt;"",Scoring!$M$17)+IF(Data!$M106&lt;&gt;"",Scoring!$M$18)+IF(Data!$N106&lt;&gt;"",Scoring!$M$19)+IF(Data!$O106&lt;&gt;"",Scoring!$M$20)+IF(Data!$P106&lt;&gt;"",Scoring!$M$21)+IF(Data!$Q106&lt;&gt;"",Scoring!$M$22)+IF(Data!$R106&lt;&gt;"",Scoring!$M$23)+IF(Data!$S106&lt;&gt;"",Scoring!$M$24)+IF(Data!T106&lt;&gt;"",Scoring!$M$25)+IF(Data!$U106&lt;&gt;"",Scoring!$M$26)+IF(Data!$V106&lt;&gt;"",Scoring!$M$27)+IF(Data!$W106&lt;&gt;"",Scoring!$M$28)+IF(Data!$X106&lt;&gt;"",Scoring!$M$29)+IF(Data!$Y106&lt;&gt;"",Scoring!$M$30)+IF(Data!$Z106&lt;&gt;"",Scoring!$M$31)+IF(Data!$AA106&lt;&gt;"",Scoring!$M$32),"")</f>
        <v/>
      </c>
      <c r="AU106" s="105" t="str">
        <f>IF(AT106&lt;&gt;"",LOOKUP(AT106,Likelihoods!$A$7:$A$107,Likelihoods!K$7:K$107),"")</f>
        <v/>
      </c>
      <c r="AV106" s="108" t="str">
        <f>IF(AND(COUNTBLANK($B106:$E106)=3,COUNTBLANK($F106:$H106)=2,COUNTBLANK($I106:$J106)=1,COUNTBLANK($K106:$L106)=1,COUNTBLANK($M106:$N106)=1,COUNTBLANK($O106:$P106)=1,COUNTBLANK($Q106:$R106)=1,COUNTBLANK($S106:$T106)=1,COUNTBLANK($U106:$V106)=1,COUNTBLANK($W106:$AA106)=4),IF(Data!$B106&lt;&gt;"",Scoring!$N$7)+IF(Data!$C106&lt;&gt;"",Scoring!$N$8)+IF(Data!$D106&lt;&gt;"",Scoring!$N$9)+IF(Data!$E106&lt;&gt;"",Scoring!$N$10)+IF(Data!$F106&lt;&gt;"",Scoring!$N$11)+IF(Data!$G106&lt;&gt;"",Scoring!$N$12)+IF(Data!$H106&lt;&gt;"",Scoring!$N$13)+IF(Data!$I106&lt;&gt;"",Scoring!$N$14)+IF(Data!$J106&lt;&gt;"",Scoring!$N$15)+IF(Data!$K106&lt;&gt;"",Scoring!$N$16)+IF(Data!$L106&lt;&gt;"",Scoring!$N$17)+IF(Data!$M106&lt;&gt;"",Scoring!$N$18)+IF(Data!$N106&lt;&gt;"",Scoring!$N$19)+IF(Data!$O106&lt;&gt;"",Scoring!$N$20)+IF(Data!$P106&lt;&gt;"",Scoring!$N$21)+IF(Data!$Q106&lt;&gt;"",Scoring!$N$22)+IF(Data!$R106&lt;&gt;"",Scoring!$N$23)+IF(Data!$S106&lt;&gt;"",Scoring!$N$24)+IF(Data!T106&lt;&gt;"",Scoring!$N$25)+IF(Data!$U106&lt;&gt;"",Scoring!$N$26)+IF(Data!$V106&lt;&gt;"",Scoring!$N$27)+IF(Data!$W106&lt;&gt;"",Scoring!$N$28)+IF(Data!$X106&lt;&gt;"",Scoring!$N$29)+IF(Data!$Y106&lt;&gt;"",Scoring!$N$30)+IF(Data!$Z106&lt;&gt;"",Scoring!$N$31)+IF(Data!$AA106&lt;&gt;"",Scoring!$N$32),"")</f>
        <v/>
      </c>
      <c r="AW106" s="106" t="str">
        <f>IF(AV106&lt;&gt;"",LOOKUP(AV106,Likelihoods!$A$7:$A$107,Likelihoods!L$7:L$107),"")</f>
        <v/>
      </c>
      <c r="AX106" s="104" t="str">
        <f>IF(AND(COUNTBLANK($B106:$E106)=3,COUNTBLANK($F106:$H106)=2,COUNTBLANK($I106:$J106)=1,COUNTBLANK($K106:$L106)=1,COUNTBLANK($M106:$N106)=1,COUNTBLANK($O106:$P106)=1,COUNTBLANK($Q106:$R106)=1,COUNTBLANK($S106:$T106)=1,COUNTBLANK($U106:$V106)=1,COUNTBLANK($W106:$AA106)=4),IF(Data!$B106&lt;&gt;"",Scoring!$O$7)+IF(Data!$C106&lt;&gt;"",Scoring!$O$8)+IF(Data!$D106&lt;&gt;"",Scoring!$O$9)+IF(Data!$E106&lt;&gt;"",Scoring!$O$10)+IF(Data!$F106&lt;&gt;"",Scoring!$O$11)+IF(Data!$G106&lt;&gt;"",Scoring!$O$12)+IF(Data!$H106&lt;&gt;"",Scoring!$O$13)+IF(Data!$I106&lt;&gt;"",Scoring!$O$14)+IF(Data!$J106&lt;&gt;"",Scoring!$O$15)+IF(Data!$K106&lt;&gt;"",Scoring!$O$16)+IF(Data!$L106&lt;&gt;"",Scoring!$O$17)+IF(Data!$M106&lt;&gt;"",Scoring!$O$18)+IF(Data!$N106&lt;&gt;"",Scoring!$O$19)+IF(Data!$O106&lt;&gt;"",Scoring!$O$20)+IF(Data!$P106&lt;&gt;"",Scoring!$O$21)+IF(Data!$Q106&lt;&gt;"",Scoring!$O$22)+IF(Data!$R106&lt;&gt;"",Scoring!$O$23)+IF(Data!$S106&lt;&gt;"",Scoring!$O$24)+IF(Data!T106&lt;&gt;"",Scoring!$O$25)+IF(Data!$U106&lt;&gt;"",Scoring!$O$26)+IF(Data!$V106&lt;&gt;"",Scoring!$O$27)+IF(Data!$W106&lt;&gt;"",Scoring!$O$28)+IF(Data!$X106&lt;&gt;"",Scoring!$O$29)+IF(Data!$Y106&lt;&gt;"",Scoring!$O$30)+IF(Data!$Z106&lt;&gt;"",Scoring!$O$31)+IF(Data!$AA106&lt;&gt;"",Scoring!$O$32),"")</f>
        <v/>
      </c>
      <c r="AY106" s="107" t="str">
        <f>IF(AX106&lt;&gt;"",LOOKUP(AX106,Likelihoods!$A$7:$A$107,Likelihoods!M$7:M$107),"")</f>
        <v/>
      </c>
      <c r="AZ106" s="108" t="str">
        <f>IF(AND(COUNTBLANK($B106:$E106)=3,COUNTBLANK($F106:$H106)=2,COUNTBLANK($I106:$J106)=1,COUNTBLANK($K106:$L106)=1,COUNTBLANK($M106:$N106)=1,COUNTBLANK($O106:$P106)=1,COUNTBLANK($Q106:$R106)=1,COUNTBLANK($S106:$T106)=1,COUNTBLANK($U106:$V106)=1,COUNTBLANK($W106:$AA106)=4),IF(Data!$B106&lt;&gt;"",Scoring!$P$7)+IF(Data!$C106&lt;&gt;"",Scoring!$P$8)+IF(Data!$D106&lt;&gt;"",Scoring!$P$9)+IF(Data!$E106&lt;&gt;"",Scoring!$P$10)+IF(Data!$F106&lt;&gt;"",Scoring!$P$11)+IF(Data!$G106&lt;&gt;"",Scoring!$P$12)+IF(Data!$H106&lt;&gt;"",Scoring!$P$13)+IF(Data!$I106&lt;&gt;"",Scoring!$P$14)+IF(Data!$J106&lt;&gt;"",Scoring!$P$15)+IF(Data!$K106&lt;&gt;"",Scoring!$P$16)+IF(Data!$L106&lt;&gt;"",Scoring!$P$17)+IF(Data!$M106&lt;&gt;"",Scoring!$P$18)+IF(Data!$N106&lt;&gt;"",Scoring!$P$19)+IF(Data!$O106&lt;&gt;"",Scoring!$P$20)+IF(Data!$P106&lt;&gt;"",Scoring!$P$21)+IF(Data!$Q106&lt;&gt;"",Scoring!$P$22)+IF(Data!$R106&lt;&gt;"",Scoring!$P$23)+IF(Data!$S106&lt;&gt;"",Scoring!$P$24)+IF(Data!T106&lt;&gt;"",Scoring!$P$25)+IF(Data!$U106&lt;&gt;"",Scoring!$P$26)+IF(Data!$V106&lt;&gt;"",Scoring!$P$27)+IF(Data!$W106&lt;&gt;"",Scoring!$P$28)+IF(Data!$X106&lt;&gt;"",Scoring!$P$29)+IF(Data!$Y106&lt;&gt;"",Scoring!$P$30)+IF(Data!$Z106&lt;&gt;"",Scoring!$P$31)+IF(Data!$AA106&lt;&gt;"",Scoring!$P$32),"")</f>
        <v/>
      </c>
      <c r="BA106" s="105" t="str">
        <f>IF(AZ106&lt;&gt;"",LOOKUP(AZ106,Likelihoods!$A$7:$A$107,Likelihoods!N$7:N$107),"")</f>
        <v/>
      </c>
      <c r="BB106" s="102" t="str">
        <f>IF(AND(COUNTBLANK($B106:$E106)=3,COUNTBLANK($F106:$H106)=2,COUNTBLANK($I106:$J106)=1,COUNTBLANK($K106:$L106)=1,COUNTBLANK($M106:$N106)=1,COUNTBLANK($O106:$P106)=1,COUNTBLANK($Q106:$R106)=1,COUNTBLANK($S106:$T106)=1,COUNTBLANK($U106:$V106)=1,COUNTBLANK($W106:$AA106)=4),IF(Data!$B106&lt;&gt;"",Scoring!$Q$7)+IF(Data!$C106&lt;&gt;"",Scoring!$Q$8)+IF(Data!$D106&lt;&gt;"",Scoring!$Q$9)+IF(Data!$E106&lt;&gt;"",Scoring!$Q$10)+IF(Data!$F106&lt;&gt;"",Scoring!$Q$11)+IF(Data!$G106&lt;&gt;"",Scoring!$Q$12)+IF(Data!$H106&lt;&gt;"",Scoring!$Q$13)+IF(Data!$I106&lt;&gt;"",Scoring!$Q$14)+IF(Data!$J106&lt;&gt;"",Scoring!$Q$15)+IF(Data!$K106&lt;&gt;"",Scoring!$Q$16)+IF(Data!$L106&lt;&gt;"",Scoring!$Q$17)+IF(Data!$M106&lt;&gt;"",Scoring!$Q$18)+IF(Data!$N106&lt;&gt;"",Scoring!$Q$19)+IF(Data!$O106&lt;&gt;"",Scoring!$Q$20)+IF(Data!$P106&lt;&gt;"",Scoring!$Q$21)+IF(Data!$Q106&lt;&gt;"",Scoring!$Q$22)+IF(Data!$R106&lt;&gt;"",Scoring!$Q$23)+IF(Data!$S106&lt;&gt;"",Scoring!$Q$24)+IF(Data!T106&lt;&gt;"",Scoring!$Q$25)+IF(Data!$U106&lt;&gt;"",Scoring!$Q$26)+IF(Data!$V106&lt;&gt;"",Scoring!$Q$27)+IF(Data!$W106&lt;&gt;"",Scoring!$Q$28)+IF(Data!$X106&lt;&gt;"",Scoring!$Q$29)+IF(Data!$Y106&lt;&gt;"",Scoring!$Q$30)+IF(Data!$Z106&lt;&gt;"",Scoring!$Q$31)+IF(Data!$AA106&lt;&gt;"",Scoring!$Q$32),"")</f>
        <v/>
      </c>
      <c r="BC106" s="107" t="str">
        <f>IF(BB106&lt;&gt;"",LOOKUP(BB106,Likelihoods!$A$7:$A$107,Likelihoods!O$7:O$107),"")</f>
        <v/>
      </c>
      <c r="BD106" s="104" t="str">
        <f>IF(AND(COUNTBLANK($B106:$E106)=3,COUNTBLANK($F106:$H106)=2,COUNTBLANK($I106:$J106)=1,COUNTBLANK($K106:$L106)=1,COUNTBLANK($M106:$N106)=1,COUNTBLANK($O106:$P106)=1,COUNTBLANK($Q106:$R106)=1,COUNTBLANK($S106:$T106)=1,COUNTBLANK($U106:$V106)=1,COUNTBLANK($W106:$AA106)=4),IF(Data!$B106&lt;&gt;"",Scoring!$R$7)+IF(Data!$C106&lt;&gt;"",Scoring!$R$8)+IF(Data!$D106&lt;&gt;"",Scoring!$R$9)+IF(Data!$E106&lt;&gt;"",Scoring!$R$10)+IF(Data!$F106&lt;&gt;"",Scoring!$R$11)+IF(Data!$G106&lt;&gt;"",Scoring!$R$12)+IF(Data!$H106&lt;&gt;"",Scoring!$R$13)+IF(Data!$I106&lt;&gt;"",Scoring!$R$14)+IF(Data!$J106&lt;&gt;"",Scoring!$R$15)+IF(Data!$K106&lt;&gt;"",Scoring!$R$16)+IF(Data!$L106&lt;&gt;"",Scoring!$R$17)+IF(Data!$M106&lt;&gt;"",Scoring!$R$18)+IF(Data!$N106&lt;&gt;"",Scoring!$R$19)+IF(Data!$O106&lt;&gt;"",Scoring!$R$20)+IF(Data!$P106&lt;&gt;"",Scoring!$R$21)+IF(Data!$Q106&lt;&gt;"",Scoring!$R$22)+IF(Data!$R106&lt;&gt;"",Scoring!$R$23)+IF(Data!$S106&lt;&gt;"",Scoring!$R$24)+IF(Data!T106&lt;&gt;"",Scoring!$R$25)+IF(Data!$U106&lt;&gt;"",Scoring!$R$26)+IF(Data!$V106&lt;&gt;"",Scoring!$R$27)+IF(Data!$W106&lt;&gt;"",Scoring!$R$28)+IF(Data!$X106&lt;&gt;"",Scoring!$R$29)+IF(Data!$Y106&lt;&gt;"",Scoring!$R$30)+IF(Data!$Z106&lt;&gt;"",Scoring!$R$31)+IF(Data!$AA106&lt;&gt;"",Scoring!$R$32),"")</f>
        <v/>
      </c>
      <c r="BE106" s="105" t="str">
        <f>IF(BD106&lt;&gt;"",LOOKUP(BD106,Likelihoods!$A$7:$A$107,Likelihoods!P$7:P$107),"")</f>
        <v/>
      </c>
      <c r="BF106" s="102" t="str">
        <f>IF(AND(COUNTBLANK($B106:$E106)=3,COUNTBLANK($F106:$H106)=2,COUNTBLANK($I106:$J106)=1,COUNTBLANK($K106:$L106)=1,COUNTBLANK($M106:$N106)=1,COUNTBLANK($O106:$P106)=1,COUNTBLANK($Q106:$R106)=1,COUNTBLANK($S106:$T106)=1,COUNTBLANK($U106:$V106)=1,COUNTBLANK($W106:$AA106)=4),IF(Data!$B106&lt;&gt;"",Scoring!$S$7)+IF(Data!$C106&lt;&gt;"",Scoring!$S$8)+IF(Data!$D106&lt;&gt;"",Scoring!$S$9)+IF(Data!$E106&lt;&gt;"",Scoring!$S$10)+IF(Data!$F106&lt;&gt;"",Scoring!$S$11)+IF(Data!$G106&lt;&gt;"",Scoring!$S$12)+IF(Data!$H106&lt;&gt;"",Scoring!$S$13)+IF(Data!$I106&lt;&gt;"",Scoring!$S$14)+IF(Data!$J106&lt;&gt;"",Scoring!$S$15)+IF(Data!$K106&lt;&gt;"",Scoring!$S$16)+IF(Data!$L106&lt;&gt;"",Scoring!$S$17)+IF(Data!$M106&lt;&gt;"",Scoring!$S$18)+IF(Data!$N106&lt;&gt;"",Scoring!$S$19)+IF(Data!$O106&lt;&gt;"",Scoring!$S$20)+IF(Data!$P106&lt;&gt;"",Scoring!$S$21)+IF(Data!$Q106&lt;&gt;"",Scoring!$S$22)+IF(Data!$R106&lt;&gt;"",Scoring!$S$23)+IF(Data!$S106&lt;&gt;"",Scoring!$S$24)+IF(Data!T106&lt;&gt;"",Scoring!$S$25)+IF(Data!$U106&lt;&gt;"",Scoring!$S$26)+IF(Data!$V106&lt;&gt;"",Scoring!$S$27)+IF(Data!$W106&lt;&gt;"",Scoring!$S$28)+IF(Data!$X106&lt;&gt;"",Scoring!$S$29)+IF(Data!$Y106&lt;&gt;"",Scoring!$S$30)+IF(Data!$Z106&lt;&gt;"",Scoring!$S$31)+IF(Data!$AA106&lt;&gt;"",Scoring!$S$32),"")</f>
        <v/>
      </c>
      <c r="BG106" s="107" t="str">
        <f>IF(BF106&lt;&gt;"",LOOKUP(BF106,Likelihoods!$A$7:$A$107,Likelihoods!Q$7:Q$107),"")</f>
        <v/>
      </c>
      <c r="BH106" s="108" t="str">
        <f>IF(AND(COUNTBLANK($B106:$E106)=3,COUNTBLANK($F106:$H106)=2,COUNTBLANK($I106:$J106)=1,COUNTBLANK($K106:$L106)=1,COUNTBLANK($M106:$N106)=1,COUNTBLANK($O106:$P106)=1,COUNTBLANK($Q106:$R106)=1,COUNTBLANK($S106:$T106)=1,COUNTBLANK($U106:$V106)=1,COUNTBLANK($W106:$AA106)=4),IF(Data!$B106&lt;&gt;"",Scoring!$T$7)+IF(Data!$C106&lt;&gt;"",Scoring!$T$8)+IF(Data!$D106&lt;&gt;"",Scoring!$T$9)+IF(Data!$E106&lt;&gt;"",Scoring!$T$10)+IF(Data!$F106&lt;&gt;"",Scoring!$T$11)+IF(Data!$G106&lt;&gt;"",Scoring!$T$12)+IF(Data!$H106&lt;&gt;"",Scoring!$T$13)+IF(Data!$I106&lt;&gt;"",Scoring!$T$14)+IF(Data!$J106&lt;&gt;"",Scoring!$T$15)+IF(Data!$K106&lt;&gt;"",Scoring!$T$16)+IF(Data!$L106&lt;&gt;"",Scoring!$T$17)+IF(Data!$M106&lt;&gt;"",Scoring!$T$18)+IF(Data!$N106&lt;&gt;"",Scoring!$T$19)+IF(Data!$O106&lt;&gt;"",Scoring!$T$20)+IF(Data!$P106&lt;&gt;"",Scoring!$T$21)+IF(Data!$Q106&lt;&gt;"",Scoring!$T$22)+IF(Data!$R106&lt;&gt;"",Scoring!$T$23)+IF(Data!$S106&lt;&gt;"",Scoring!$T$24)+IF(Data!T106&lt;&gt;"",Scoring!$T$25)+IF(Data!$U106&lt;&gt;"",Scoring!$T$26)+IF(Data!$V106&lt;&gt;"",Scoring!$T$27)+IF(Data!$W106&lt;&gt;"",Scoring!$T$28)+IF(Data!$X106&lt;&gt;"",Scoring!$T$29)+IF(Data!$Y106&lt;&gt;"",Scoring!$T$30)+IF(Data!$Z106&lt;&gt;"",Scoring!$T$31)+IF(Data!$AA106&lt;&gt;"",Scoring!$T$32),"")</f>
        <v/>
      </c>
      <c r="BI106" s="105" t="str">
        <f>IF(BH106&lt;&gt;"",LOOKUP(BH106,Likelihoods!$A$7:$A$107,Likelihoods!R$7:R$107),"")</f>
        <v/>
      </c>
      <c r="BJ106" s="108" t="str">
        <f>IF(AND(COUNTBLANK($B106:$E106)=3,COUNTBLANK($F106:$H106)=2,COUNTBLANK($I106:$J106)=1,COUNTBLANK($K106:$L106)=1,COUNTBLANK($M106:$N106)=1,COUNTBLANK($O106:$P106)=1,COUNTBLANK($Q106:$R106)=1,COUNTBLANK($S106:$T106)=1,COUNTBLANK($U106:$V106)=1,COUNTBLANK($W106:$AA106)=4),IF(Data!$B106&lt;&gt;"",Scoring!$U$7)+IF(Data!$C106&lt;&gt;"",Scoring!$U$8)+IF(Data!$D106&lt;&gt;"",Scoring!$U$9)+IF(Data!$E106&lt;&gt;"",Scoring!$U$10)+IF(Data!$F106&lt;&gt;"",Scoring!$U$11)+IF(Data!$G106&lt;&gt;"",Scoring!$U$12)+IF(Data!$H106&lt;&gt;"",Scoring!$U$13)+IF(Data!$I106&lt;&gt;"",Scoring!$U$14)+IF(Data!$J106&lt;&gt;"",Scoring!$U$15)+IF(Data!$K106&lt;&gt;"",Scoring!$U$16)+IF(Data!$L106&lt;&gt;"",Scoring!$U$17)+IF(Data!$M106&lt;&gt;"",Scoring!$U$18)+IF(Data!$N106&lt;&gt;"",Scoring!$U$19)+IF(Data!$O106&lt;&gt;"",Scoring!$U$20)+IF(Data!$P106&lt;&gt;"",Scoring!$U$21)+IF(Data!$Q106&lt;&gt;"",Scoring!$U$22)+IF(Data!$R106&lt;&gt;"",Scoring!$U$23)+IF(Data!$S106&lt;&gt;"",Scoring!$U$24)+IF(Data!T106&lt;&gt;"",Scoring!$U$25)+IF(Data!$U106&lt;&gt;"",Scoring!$U$26)+IF(Data!$V106&lt;&gt;"",Scoring!$U$27)+IF(Data!$W106&lt;&gt;"",Scoring!$U$28)+IF(Data!$X106&lt;&gt;"",Scoring!$U$29)+IF(Data!$Y106&lt;&gt;"",Scoring!$U$30)+IF(Data!$Z106&lt;&gt;"",Scoring!$U$31)+IF(Data!$AA106&lt;&gt;"",Scoring!$U$32),"")</f>
        <v/>
      </c>
      <c r="BK106" s="106" t="str">
        <f>IF(BJ106&lt;&gt;"",LOOKUP(BJ106,Likelihoods!$A$7:$A$107,Likelihoods!S$7:S$107),"")</f>
        <v/>
      </c>
      <c r="BL106" s="8"/>
      <c r="BM106" s="8"/>
      <c r="BN106" s="8"/>
      <c r="BO106" s="8"/>
      <c r="BP106" s="8"/>
      <c r="BQ106" s="8"/>
      <c r="BR106" s="8"/>
      <c r="BS106" s="8"/>
      <c r="BT106" s="8"/>
      <c r="BU106" s="8"/>
      <c r="BV106" s="8"/>
      <c r="BW106" s="8"/>
      <c r="BX106" s="8"/>
      <c r="BY106" s="8"/>
    </row>
    <row r="107" spans="1:77" ht="14.25" x14ac:dyDescent="0.2">
      <c r="A107" s="68"/>
      <c r="B107" s="101"/>
      <c r="C107" s="102"/>
      <c r="D107" s="102"/>
      <c r="E107" s="102"/>
      <c r="F107" s="101"/>
      <c r="G107" s="102"/>
      <c r="H107" s="103"/>
      <c r="I107" s="102"/>
      <c r="J107" s="102"/>
      <c r="K107" s="101"/>
      <c r="L107" s="103"/>
      <c r="M107" s="102"/>
      <c r="N107" s="103"/>
      <c r="O107" s="101"/>
      <c r="P107" s="103"/>
      <c r="Q107" s="102"/>
      <c r="R107" s="102"/>
      <c r="S107" s="101"/>
      <c r="T107" s="103"/>
      <c r="U107" s="101"/>
      <c r="V107" s="103"/>
      <c r="W107" s="102"/>
      <c r="X107" s="102"/>
      <c r="Y107" s="102"/>
      <c r="Z107" s="102"/>
      <c r="AA107" s="102"/>
      <c r="AB107" s="104" t="str">
        <f>IF(AND(COUNTBLANK($B107:$E107)=3,COUNTBLANK($F107:$H107)=2,COUNTBLANK($I107:$J107)=1,COUNTBLANK($K107:$L107)=1,COUNTBLANK($M107:$N107)=1,COUNTBLANK($O107:$P107)=1,COUNTBLANK($Q107:$R107)=1,COUNTBLANK($S107:$T107)=1,COUNTBLANK($U107:$V107)=1,COUNTBLANK($W107:$AA107)=4),IF(Data!$B107&lt;&gt;"",Scoring!$D$7)+IF(Data!$C107&lt;&gt;"",Scoring!$D$8)+IF(Data!$D107&lt;&gt;"",Scoring!$D$9)+IF(Data!$E107&lt;&gt;"",Scoring!$D$10)+IF(Data!$F107&lt;&gt;"",Scoring!$D$11)+IF(Data!$G107&lt;&gt;"",Scoring!$D$12)+IF(Data!$H107&lt;&gt;"",Scoring!$D$13)+IF(Data!$I107&lt;&gt;"",Scoring!$D$14)+IF(Data!$J107&lt;&gt;"",Scoring!$D$15)+IF(Data!$K107&lt;&gt;"",Scoring!$D$16)+IF(Data!$L107&lt;&gt;"",Scoring!$D$17)+IF(Data!$M107&lt;&gt;"",Scoring!$D$18)+IF(Data!$N107&lt;&gt;"",Scoring!$D$19)+IF(Data!$O107&lt;&gt;"",Scoring!$D$20)+IF(Data!$P107&lt;&gt;"",Scoring!$D$21)+IF(Data!$Q107&lt;&gt;"",Scoring!$D$22)+IF(Data!$R107&lt;&gt;"",Scoring!$D$23)+IF(Data!$S107&lt;&gt;"",Scoring!$D$24)+IF(Data!T107&lt;&gt;"",Scoring!$D$25)+IF(Data!$U107&lt;&gt;"",Scoring!$D$26)+IF(Data!$V107&lt;&gt;"",Scoring!$D$27)+IF(Data!$W107&lt;&gt;"",Scoring!$D$28)+IF(Data!$X107&lt;&gt;"",Scoring!$D$29)+IF(Data!$Y107&lt;&gt;"",Scoring!$D$30)+IF(Data!$Z107&lt;&gt;"",Scoring!$D$31)+IF(Data!$AA107&lt;&gt;"",Scoring!$D$32),"")</f>
        <v/>
      </c>
      <c r="AC107" s="105" t="str">
        <f>IF(AB107&lt;&gt;"",LOOKUP(AB107,Likelihoods!$A$7:$A$107,Likelihoods!B$7:B$107),"")</f>
        <v/>
      </c>
      <c r="AD107" s="264" t="str">
        <f>IF(AND(COUNTBLANK($B107:$E107)=3,COUNTBLANK($F107:$H107)=2,COUNTBLANK($I107:$J107)=1,COUNTBLANK($K107:$L107)=1,COUNTBLANK($M107:$N107)=1,COUNTBLANK($O107:$P107)=1,COUNTBLANK($Q107:$R107)=1,COUNTBLANK($S107:$T107)=1,COUNTBLANK($U107:$V107)=1,COUNTBLANK($W107:$AA107)=4),IF(Data!$B107&lt;&gt;"",Scoring!$E$7)+IF(Data!$C107&lt;&gt;"",Scoring!$E$8)+IF(Data!$D107&lt;&gt;"",Scoring!$E$9)+IF(Data!$E107&lt;&gt;"",Scoring!$E$10)+IF(Data!$F107&lt;&gt;"",Scoring!$E$11)+IF(Data!$G107&lt;&gt;"",Scoring!$E$12)+IF(Data!$H107&lt;&gt;"",Scoring!$E$13)+IF(Data!$I107&lt;&gt;"",Scoring!$E$14)+IF(Data!$J107&lt;&gt;"",Scoring!$E$15)+IF(Data!$K107&lt;&gt;"",Scoring!$E$16)+IF(Data!$L107&lt;&gt;"",Scoring!$E$17)+IF(Data!$M107&lt;&gt;"",Scoring!$E$18)+IF(Data!$N107&lt;&gt;"",Scoring!$E$19)+IF(Data!$O107&lt;&gt;"",Scoring!$E$20)+IF(Data!$P107&lt;&gt;"",Scoring!$E$21)+IF(Data!$Q107&lt;&gt;"",Scoring!$E$22)+IF(Data!$R107&lt;&gt;"",Scoring!$E$23)+IF(Data!$S107&lt;&gt;"",Scoring!$E$24)+IF(Data!V107&lt;&gt;"",Scoring!$E$25)+IF(Data!$U107&lt;&gt;"",Scoring!$E$26)+IF(Data!$V107&lt;&gt;"",Scoring!$E$27)+IF(Data!$W107&lt;&gt;"",Scoring!$E$28)+IF(Data!$X107&lt;&gt;"",Scoring!$E$29)+IF(Data!$Y107&lt;&gt;"",Scoring!$E$30)+IF(Data!$Z107&lt;&gt;"",Scoring!$E$31)+IF(Data!$AA107&lt;&gt;"",Scoring!$E$32),"")</f>
        <v/>
      </c>
      <c r="AE107" s="107" t="str">
        <f>IF(AD107&lt;&gt;"",LOOKUP(AD107,Likelihoods!$A$7:$A$107,Likelihoods!C$7:C$107),"")</f>
        <v/>
      </c>
      <c r="AF107" s="108" t="str">
        <f>IF(AND(COUNTBLANK($B107:$E107)=3,COUNTBLANK($F107:$H107)=2,COUNTBLANK($I107:$J107)=1,COUNTBLANK($K107:$L107)=1,COUNTBLANK($M107:$N107)=1,COUNTBLANK($O107:$P107)=1,COUNTBLANK($Q107:$R107)=1,COUNTBLANK($S107:$T107)=1,COUNTBLANK($U107:$V107)=1,COUNTBLANK($W107:$AA107)=4),IF(Data!$B107&lt;&gt;"",Scoring!$F$7)+IF(Data!$C107&lt;&gt;"",Scoring!$F$8)+IF(Data!$D107&lt;&gt;"",Scoring!$F$9)+IF(Data!$E107&lt;&gt;"",Scoring!$F$10)+IF(Data!$F107&lt;&gt;"",Scoring!$F$11)+IF(Data!$G107&lt;&gt;"",Scoring!$F$12)+IF(Data!$H107&lt;&gt;"",Scoring!$F$13)+IF(Data!$I107&lt;&gt;"",Scoring!$F$14)+IF(Data!$J107&lt;&gt;"",Scoring!$F$15)+IF(Data!$K107&lt;&gt;"",Scoring!$F$16)+IF(Data!$L107&lt;&gt;"",Scoring!$F$17)+IF(Data!$M107&lt;&gt;"",Scoring!$F$18)+IF(Data!$N107&lt;&gt;"",Scoring!$F$19)+IF(Data!$O107&lt;&gt;"",Scoring!$F$20)+IF(Data!$P107&lt;&gt;"",Scoring!$F$21)+IF(Data!$Q107&lt;&gt;"",Scoring!$F$22)+IF(Data!$R107&lt;&gt;"",Scoring!$F$23)+IF(Data!$S107&lt;&gt;"",Scoring!$F$24)+IF(Data!T107&lt;&gt;"",Scoring!$F$25)+IF(Data!$U107&lt;&gt;"",Scoring!$F$26)+IF(Data!$V107&lt;&gt;"",Scoring!$F$27)+IF(Data!$W107&lt;&gt;"",Scoring!$F$28)+IF(Data!$X107&lt;&gt;"",Scoring!$F$29)+IF(Data!$Y107&lt;&gt;"",Scoring!$F$30)+IF(Data!$Z107&lt;&gt;"",Scoring!$F$31)+IF(Data!$AA107&lt;&gt;"",Scoring!$F$32),"")</f>
        <v/>
      </c>
      <c r="AG107" s="105" t="str">
        <f>IF(AF107&lt;&gt;"",LOOKUP(AF107,Likelihoods!$A$7:$A$107,Likelihoods!D$7:D$107),"")</f>
        <v/>
      </c>
      <c r="AH107" s="108" t="str">
        <f>IF(AND(COUNTBLANK($B107:$E107)=3,COUNTBLANK($F107:$H107)=2,COUNTBLANK($I107:$J107)=1,COUNTBLANK($K107:$L107)=1,COUNTBLANK($M107:$N107)=1,COUNTBLANK($O107:$P107)=1,COUNTBLANK($Q107:$R107)=1,COUNTBLANK($S107:$T107)=1,COUNTBLANK($U107:$V107)=1,COUNTBLANK($W107:$AA107)=4),IF(Data!$B107&lt;&gt;"",Scoring!$G$7)+IF(Data!$C107&lt;&gt;"",Scoring!$G$8)+IF(Data!$D107&lt;&gt;"",Scoring!$G$9)+IF(Data!$E107&lt;&gt;"",Scoring!$G$10)+IF(Data!$F107&lt;&gt;"",Scoring!$G$11)+IF(Data!$G107&lt;&gt;"",Scoring!$G$12)+IF(Data!$H107&lt;&gt;"",Scoring!$G$13)+IF(Data!$I107&lt;&gt;"",Scoring!$G$14)+IF(Data!$J107&lt;&gt;"",Scoring!$G$15)+IF(Data!$K107&lt;&gt;"",Scoring!$G$16)+IF(Data!$L107&lt;&gt;"",Scoring!$G$17)+IF(Data!$M107&lt;&gt;"",Scoring!$G$18)+IF(Data!$N107&lt;&gt;"",Scoring!$G$19)+IF(Data!$O107&lt;&gt;"",Scoring!$G$20)+IF(Data!$P107&lt;&gt;"",Scoring!$G$21)+IF(Data!$Q107&lt;&gt;"",Scoring!$G$22)+IF(Data!$R107&lt;&gt;"",Scoring!$G$23)+IF(Data!$S107&lt;&gt;"",Scoring!$G$24)+IF(Data!T107&lt;&gt;"",Scoring!$G$25)+IF(Data!$U107&lt;&gt;"",Scoring!$G$26)+IF(Data!$V107&lt;&gt;"",Scoring!$G$27)+IF(Data!$W107&lt;&gt;"",Scoring!$G$28)+IF(Data!$X107&lt;&gt;"",Scoring!$G$29)+IF(Data!$Y107&lt;&gt;"",Scoring!$G$30)+IF(Data!$Z107&lt;&gt;"",Scoring!$G$31)+IF(Data!$AA107&lt;&gt;"",Scoring!$G$32),"")</f>
        <v/>
      </c>
      <c r="AI107" s="106" t="str">
        <f>IF(AH107&lt;&gt;"",LOOKUP(AH107,Likelihoods!$A$7:$A$107,Likelihoods!E$7:E$107),"")</f>
        <v/>
      </c>
      <c r="AJ107" s="104" t="str">
        <f>IF(AND(COUNTBLANK($B107:$E107)=3,COUNTBLANK($F107:$H107)=2,COUNTBLANK($I107:$J107)=1,COUNTBLANK($K107:$L107)=1,COUNTBLANK($M107:$N107)=1,COUNTBLANK($O107:$P107)=1,COUNTBLANK($Q107:$R107)=1,COUNTBLANK($S107:$T107)=1,COUNTBLANK($U107:$V107)=1,COUNTBLANK($W107:$AA107)=4),IF(Data!$B107&lt;&gt;"",Scoring!$H$7)+IF(Data!$C107&lt;&gt;"",Scoring!$H$8)+IF(Data!$D107&lt;&gt;"",Scoring!$H$9)+IF(Data!$E107&lt;&gt;"",Scoring!$H$10)+IF(Data!$F107&lt;&gt;"",Scoring!$H$11)+IF(Data!$G107&lt;&gt;"",Scoring!$H$12)+IF(Data!$H107&lt;&gt;"",Scoring!$H$13)+IF(Data!$I107&lt;&gt;"",Scoring!$H$14)+IF(Data!$J107&lt;&gt;"",Scoring!$H$15)+IF(Data!$K107&lt;&gt;"",Scoring!$H$16)+IF(Data!$L107&lt;&gt;"",Scoring!$H$17)+IF(Data!$M107&lt;&gt;"",Scoring!$H$18)+IF(Data!$N107&lt;&gt;"",Scoring!$H$19)+IF(Data!$O107&lt;&gt;"",Scoring!$H$20)+IF(Data!$P107&lt;&gt;"",Scoring!$H$21)+IF(Data!$Q107&lt;&gt;"",Scoring!$H$22)+IF(Data!$R107&lt;&gt;"",Scoring!$H$23)+IF(Data!$S107&lt;&gt;"",Scoring!$H$24)+IF(Data!T107&lt;&gt;"",Scoring!$H$25)+IF(Data!$U107&lt;&gt;"",Scoring!$H$26)+IF(Data!$V107&lt;&gt;"",Scoring!$H$27)+IF(Data!$W107&lt;&gt;"",Scoring!$H$28)+IF(Data!$X107&lt;&gt;"",Scoring!$H$29)+IF(Data!$Y107&lt;&gt;"",Scoring!$H$30)+IF(Data!$Z107&lt;&gt;"",Scoring!$H$31)+IF(Data!$AA107&lt;&gt;"",Scoring!$H$32),"")</f>
        <v/>
      </c>
      <c r="AK107" s="105" t="str">
        <f>IF(AJ107&lt;&gt;"",LOOKUP(AJ107,Likelihoods!$A$7:$A$107,Likelihoods!F$7:F$107),"")</f>
        <v/>
      </c>
      <c r="AL107" s="102" t="str">
        <f>IF(AND(COUNTBLANK($B107:$E107)=3,COUNTBLANK($F107:$H107)=2,COUNTBLANK($I107:$J107)=1,COUNTBLANK($K107:$L107)=1,COUNTBLANK($M107:$N107)=1,COUNTBLANK($O107:$P107)=1,COUNTBLANK($Q107:$R107)=1,COUNTBLANK($S107:$T107)=1,COUNTBLANK($U107:$V107)=1,COUNTBLANK($W107:$AA107)=4),IF(Data!$B107&lt;&gt;"",Scoring!$I$7)+IF(Data!$C107&lt;&gt;"",Scoring!$I$8)+IF(Data!$D107&lt;&gt;"",Scoring!$I$9)+IF(Data!$E107&lt;&gt;"",Scoring!$I$10)+IF(Data!$F107&lt;&gt;"",Scoring!$I$11)+IF(Data!$G107&lt;&gt;"",Scoring!$I$12)+IF(Data!$H107&lt;&gt;"",Scoring!$I$13)+IF(Data!$I107&lt;&gt;"",Scoring!$I$14)+IF(Data!$J107&lt;&gt;"",Scoring!$I$15)+IF(Data!$K107&lt;&gt;"",Scoring!$I$16)+IF(Data!$L107&lt;&gt;"",Scoring!$I$17)+IF(Data!$M107&lt;&gt;"",Scoring!$I$18)+IF(Data!$N107&lt;&gt;"",Scoring!$I$19)+IF(Data!$O107&lt;&gt;"",Scoring!$I$20)+IF(Data!$P107&lt;&gt;"",Scoring!$I$21)+IF(Data!$Q107&lt;&gt;"",Scoring!$I$22)+IF(Data!$R107&lt;&gt;"",Scoring!$I$23)+IF(Data!$S107&lt;&gt;"",Scoring!$I$24)+IF(Data!T107&lt;&gt;"",Scoring!$I$25)+IF(Data!$U107&lt;&gt;"",Scoring!$I$26)+IF(Data!$V107&lt;&gt;"",Scoring!$I$27)+IF(Data!$W107&lt;&gt;"",Scoring!$I$28)+IF(Data!$X107&lt;&gt;"",Scoring!$I$29)+IF(Data!$Y107&lt;&gt;"",Scoring!$I$30)+IF(Data!$Z107&lt;&gt;"",Scoring!$I$31)+IF(Data!$AA107&lt;&gt;"",Scoring!$I$32),"")</f>
        <v/>
      </c>
      <c r="AM107" s="107" t="str">
        <f>IF(AL107&lt;&gt;"",LOOKUP(AL107,Likelihoods!$A$7:$A$107,Likelihoods!G$7:G$107),"")</f>
        <v/>
      </c>
      <c r="AN107" s="281" t="str">
        <f>IF(AND(COUNTBLANK($B107:$E107)=3,COUNTBLANK($F107:$H107)=2,COUNTBLANK($I107:$J107)=1,COUNTBLANK($K107:$L107)=1,COUNTBLANK($M107:$N107)=1,COUNTBLANK($O107:$P107)=1,COUNTBLANK($Q107:$R107)=1,COUNTBLANK($S107:$T107)=1,COUNTBLANK($U107:$V107)=1,COUNTBLANK($W107:$AA107)=4),IF(Data!$B107&lt;&gt;"",Scoring!$J$7)+IF(Data!$C107&lt;&gt;"",Scoring!$J$8)+IF(Data!$D107&lt;&gt;"",Scoring!$J$9)+IF(Data!$E107&lt;&gt;"",Scoring!$J$10)+IF(Data!$F107&lt;&gt;"",Scoring!$J$11)+IF(Data!$G107&lt;&gt;"",Scoring!$J$12)+IF(Data!$H107&lt;&gt;"",Scoring!$J$13)+IF(Data!$I107&lt;&gt;"",Scoring!$J$14)+IF(Data!$J107&lt;&gt;"",Scoring!$J$15)+IF(Data!$K107&lt;&gt;"",Scoring!$J$16)+IF(Data!$L107&lt;&gt;"",Scoring!$J$17)+IF(Data!$M107&lt;&gt;"",Scoring!$J$18)+IF(Data!$N107&lt;&gt;"",Scoring!$J$19)+IF(Data!$O107&lt;&gt;"",Scoring!$J$20)+IF(Data!$P107&lt;&gt;"",Scoring!$J$21)+IF(Data!$Q107&lt;&gt;"",Scoring!$J$22)+IF(Data!$R107&lt;&gt;"",Scoring!$J$23)+IF(Data!$S107&lt;&gt;"",Scoring!$J$24)+IF(Data!AF107&lt;&gt;"",Scoring!$J$25)+IF(Data!$U107&lt;&gt;"",Scoring!$J$26)+IF(Data!$V107&lt;&gt;"",Scoring!$J$27)+IF(Data!$W107&lt;&gt;"",Scoring!$J$28)+IF(Data!$X107&lt;&gt;"",Scoring!$J$29)+IF(Data!$Y107&lt;&gt;"",Scoring!$J$30)+IF(Data!$Z107&lt;&gt;"",Scoring!$J$31)+IF(Data!$AA107&lt;&gt;"",Scoring!$J$32),"")</f>
        <v/>
      </c>
      <c r="AO107" s="276" t="str">
        <f>IF(AN107&lt;&gt;"",LOOKUP(AN107,Likelihoods!$A$7:$A$107,Likelihoods!H$7:H$107),"")</f>
        <v/>
      </c>
      <c r="AP107" s="264" t="str">
        <f>IF(AND(COUNTBLANK($B107:$E107)=3,COUNTBLANK($F107:$H107)=2,COUNTBLANK($I107:$J107)=1,COUNTBLANK($K107:$L107)=1,COUNTBLANK($M107:$N107)=1,COUNTBLANK($O107:$P107)=1,COUNTBLANK($Q107:$R107)=1,COUNTBLANK($S107:$T107)=1,COUNTBLANK($U107:$V107)=1,COUNTBLANK($W107:$AA107)=4),IF(Data!$B107&lt;&gt;"",Scoring!$K$7)+IF(Data!$C107&lt;&gt;"",Scoring!$K$8)+IF(Data!$D107&lt;&gt;"",Scoring!$K$9)+IF(Data!$E107&lt;&gt;"",Scoring!$K$10)+IF(Data!$F107&lt;&gt;"",Scoring!$K$11)+IF(Data!$G107&lt;&gt;"",Scoring!$K$12)+IF(Data!$H107&lt;&gt;"",Scoring!$K$13)+IF(Data!$I107&lt;&gt;"",Scoring!$K$14)+IF(Data!$J107&lt;&gt;"",Scoring!$K$15)+IF(Data!$K107&lt;&gt;"",Scoring!$K$16)+IF(Data!$L107&lt;&gt;"",Scoring!$K$17)+IF(Data!$M107&lt;&gt;"",Scoring!$K$18)+IF(Data!$N107&lt;&gt;"",Scoring!$K$19)+IF(Data!$O107&lt;&gt;"",Scoring!$K$20)+IF(Data!$P107&lt;&gt;"",Scoring!$K$21)+IF(Data!$Q107&lt;&gt;"",Scoring!$K$22)+IF(Data!$R107&lt;&gt;"",Scoring!$K$23)+IF(Data!$S107&lt;&gt;"",Scoring!$K$24)+IF(Data!AH107&lt;&gt;"",Scoring!$K$25)+IF(Data!$U107&lt;&gt;"",Scoring!$K$26)+IF(Data!$V107&lt;&gt;"",Scoring!$K$27)+IF(Data!$W107&lt;&gt;"",Scoring!$K$28)+IF(Data!$X107&lt;&gt;"",Scoring!$K$29)+IF(Data!$Y107&lt;&gt;"",Scoring!$K$30)+IF(Data!$Z107&lt;&gt;"",Scoring!$K$31)+IF(Data!$AA107&lt;&gt;"",Scoring!$K$32),"")</f>
        <v/>
      </c>
      <c r="AQ107" s="107" t="str">
        <f>IF(AP107&lt;&gt;"",LOOKUP(AP107,Likelihoods!$A$7:$A$107,Likelihoods!I$7:I$107),"")</f>
        <v/>
      </c>
      <c r="AR107" s="281" t="str">
        <f>IF(AND(COUNTBLANK($B107:$E107)=3,COUNTBLANK($F107:$H107)=2,COUNTBLANK($I107:$J107)=1,COUNTBLANK($K107:$L107)=1,COUNTBLANK($M107:$N107)=1,COUNTBLANK($O107:$P107)=1,COUNTBLANK($Q107:$R107)=1,COUNTBLANK($S107:$T107)=1,COUNTBLANK($U107:$V107)=1,COUNTBLANK($W107:$AA107)=4),IF(Data!$B107&lt;&gt;"",Scoring!$L$7)+IF(Data!$C107&lt;&gt;"",Scoring!$L$8)+IF(Data!$D107&lt;&gt;"",Scoring!$L$9)+IF(Data!$E107&lt;&gt;"",Scoring!$L$10)+IF(Data!$F107&lt;&gt;"",Scoring!$L$11)+IF(Data!$G107&lt;&gt;"",Scoring!$L$12)+IF(Data!$H107&lt;&gt;"",Scoring!$L$13)+IF(Data!$I107&lt;&gt;"",Scoring!$L$14)+IF(Data!$J107&lt;&gt;"",Scoring!$L$15)+IF(Data!$K107&lt;&gt;"",Scoring!$L$16)+IF(Data!$L107&lt;&gt;"",Scoring!$L$17)+IF(Data!$M107&lt;&gt;"",Scoring!$L$18)+IF(Data!$N107&lt;&gt;"",Scoring!$L$19)+IF(Data!$O107&lt;&gt;"",Scoring!$L$20)+IF(Data!$P107&lt;&gt;"",Scoring!$L$21)+IF(Data!$Q107&lt;&gt;"",Scoring!$L$22)+IF(Data!$R107&lt;&gt;"",Scoring!$L$23)+IF(Data!$S107&lt;&gt;"",Scoring!$L$24)+IF(Data!AJ107&lt;&gt;"",Scoring!$L$25)+IF(Data!$U107&lt;&gt;"",Scoring!$L$26)+IF(Data!$V107&lt;&gt;"",Scoring!$L$27)+IF(Data!$W107&lt;&gt;"",Scoring!$L$28)+IF(Data!$X107&lt;&gt;"",Scoring!$L$29)+IF(Data!$Y107&lt;&gt;"",Scoring!$L$30)+IF(Data!$Z107&lt;&gt;"",Scoring!$L$31)+IF(Data!$AA107&lt;&gt;"",Scoring!$L$32),"")</f>
        <v/>
      </c>
      <c r="AS107" s="105" t="str">
        <f>IF(AR107&lt;&gt;"",LOOKUP(AR107,Likelihoods!$A$7:$A$107,Likelihoods!J$7:J$107),"")</f>
        <v/>
      </c>
      <c r="AT107" s="108" t="str">
        <f>IF(AND(COUNTBLANK($B107:$E107)=3,COUNTBLANK($F107:$H107)=2,COUNTBLANK($I107:$J107)=1,COUNTBLANK($K107:$L107)=1,COUNTBLANK($M107:$N107)=1,COUNTBLANK($O107:$P107)=1,COUNTBLANK($Q107:$R107)=1,COUNTBLANK($S107:$T107)=1,COUNTBLANK($U107:$V107)=1,COUNTBLANK($W107:$AA107)=4),IF(Data!$B107&lt;&gt;"",Scoring!$M$7)+IF(Data!$C107&lt;&gt;"",Scoring!$M$8)+IF(Data!$D107&lt;&gt;"",Scoring!$M$9)+IF(Data!$E107&lt;&gt;"",Scoring!$M$10)+IF(Data!$F107&lt;&gt;"",Scoring!$M$11)+IF(Data!$G107&lt;&gt;"",Scoring!$M$12)+IF(Data!$H107&lt;&gt;"",Scoring!$M$13)+IF(Data!$I107&lt;&gt;"",Scoring!$M$14)+IF(Data!$J107&lt;&gt;"",Scoring!$M$15)+IF(Data!$K107&lt;&gt;"",Scoring!$M$16)+IF(Data!$L107&lt;&gt;"",Scoring!$M$17)+IF(Data!$M107&lt;&gt;"",Scoring!$M$18)+IF(Data!$N107&lt;&gt;"",Scoring!$M$19)+IF(Data!$O107&lt;&gt;"",Scoring!$M$20)+IF(Data!$P107&lt;&gt;"",Scoring!$M$21)+IF(Data!$Q107&lt;&gt;"",Scoring!$M$22)+IF(Data!$R107&lt;&gt;"",Scoring!$M$23)+IF(Data!$S107&lt;&gt;"",Scoring!$M$24)+IF(Data!T107&lt;&gt;"",Scoring!$M$25)+IF(Data!$U107&lt;&gt;"",Scoring!$M$26)+IF(Data!$V107&lt;&gt;"",Scoring!$M$27)+IF(Data!$W107&lt;&gt;"",Scoring!$M$28)+IF(Data!$X107&lt;&gt;"",Scoring!$M$29)+IF(Data!$Y107&lt;&gt;"",Scoring!$M$30)+IF(Data!$Z107&lt;&gt;"",Scoring!$M$31)+IF(Data!$AA107&lt;&gt;"",Scoring!$M$32),"")</f>
        <v/>
      </c>
      <c r="AU107" s="105" t="str">
        <f>IF(AT107&lt;&gt;"",LOOKUP(AT107,Likelihoods!$A$7:$A$107,Likelihoods!K$7:K$107),"")</f>
        <v/>
      </c>
      <c r="AV107" s="108" t="str">
        <f>IF(AND(COUNTBLANK($B107:$E107)=3,COUNTBLANK($F107:$H107)=2,COUNTBLANK($I107:$J107)=1,COUNTBLANK($K107:$L107)=1,COUNTBLANK($M107:$N107)=1,COUNTBLANK($O107:$P107)=1,COUNTBLANK($Q107:$R107)=1,COUNTBLANK($S107:$T107)=1,COUNTBLANK($U107:$V107)=1,COUNTBLANK($W107:$AA107)=4),IF(Data!$B107&lt;&gt;"",Scoring!$N$7)+IF(Data!$C107&lt;&gt;"",Scoring!$N$8)+IF(Data!$D107&lt;&gt;"",Scoring!$N$9)+IF(Data!$E107&lt;&gt;"",Scoring!$N$10)+IF(Data!$F107&lt;&gt;"",Scoring!$N$11)+IF(Data!$G107&lt;&gt;"",Scoring!$N$12)+IF(Data!$H107&lt;&gt;"",Scoring!$N$13)+IF(Data!$I107&lt;&gt;"",Scoring!$N$14)+IF(Data!$J107&lt;&gt;"",Scoring!$N$15)+IF(Data!$K107&lt;&gt;"",Scoring!$N$16)+IF(Data!$L107&lt;&gt;"",Scoring!$N$17)+IF(Data!$M107&lt;&gt;"",Scoring!$N$18)+IF(Data!$N107&lt;&gt;"",Scoring!$N$19)+IF(Data!$O107&lt;&gt;"",Scoring!$N$20)+IF(Data!$P107&lt;&gt;"",Scoring!$N$21)+IF(Data!$Q107&lt;&gt;"",Scoring!$N$22)+IF(Data!$R107&lt;&gt;"",Scoring!$N$23)+IF(Data!$S107&lt;&gt;"",Scoring!$N$24)+IF(Data!T107&lt;&gt;"",Scoring!$N$25)+IF(Data!$U107&lt;&gt;"",Scoring!$N$26)+IF(Data!$V107&lt;&gt;"",Scoring!$N$27)+IF(Data!$W107&lt;&gt;"",Scoring!$N$28)+IF(Data!$X107&lt;&gt;"",Scoring!$N$29)+IF(Data!$Y107&lt;&gt;"",Scoring!$N$30)+IF(Data!$Z107&lt;&gt;"",Scoring!$N$31)+IF(Data!$AA107&lt;&gt;"",Scoring!$N$32),"")</f>
        <v/>
      </c>
      <c r="AW107" s="106" t="str">
        <f>IF(AV107&lt;&gt;"",LOOKUP(AV107,Likelihoods!$A$7:$A$107,Likelihoods!L$7:L$107),"")</f>
        <v/>
      </c>
      <c r="AX107" s="104" t="str">
        <f>IF(AND(COUNTBLANK($B107:$E107)=3,COUNTBLANK($F107:$H107)=2,COUNTBLANK($I107:$J107)=1,COUNTBLANK($K107:$L107)=1,COUNTBLANK($M107:$N107)=1,COUNTBLANK($O107:$P107)=1,COUNTBLANK($Q107:$R107)=1,COUNTBLANK($S107:$T107)=1,COUNTBLANK($U107:$V107)=1,COUNTBLANK($W107:$AA107)=4),IF(Data!$B107&lt;&gt;"",Scoring!$O$7)+IF(Data!$C107&lt;&gt;"",Scoring!$O$8)+IF(Data!$D107&lt;&gt;"",Scoring!$O$9)+IF(Data!$E107&lt;&gt;"",Scoring!$O$10)+IF(Data!$F107&lt;&gt;"",Scoring!$O$11)+IF(Data!$G107&lt;&gt;"",Scoring!$O$12)+IF(Data!$H107&lt;&gt;"",Scoring!$O$13)+IF(Data!$I107&lt;&gt;"",Scoring!$O$14)+IF(Data!$J107&lt;&gt;"",Scoring!$O$15)+IF(Data!$K107&lt;&gt;"",Scoring!$O$16)+IF(Data!$L107&lt;&gt;"",Scoring!$O$17)+IF(Data!$M107&lt;&gt;"",Scoring!$O$18)+IF(Data!$N107&lt;&gt;"",Scoring!$O$19)+IF(Data!$O107&lt;&gt;"",Scoring!$O$20)+IF(Data!$P107&lt;&gt;"",Scoring!$O$21)+IF(Data!$Q107&lt;&gt;"",Scoring!$O$22)+IF(Data!$R107&lt;&gt;"",Scoring!$O$23)+IF(Data!$S107&lt;&gt;"",Scoring!$O$24)+IF(Data!T107&lt;&gt;"",Scoring!$O$25)+IF(Data!$U107&lt;&gt;"",Scoring!$O$26)+IF(Data!$V107&lt;&gt;"",Scoring!$O$27)+IF(Data!$W107&lt;&gt;"",Scoring!$O$28)+IF(Data!$X107&lt;&gt;"",Scoring!$O$29)+IF(Data!$Y107&lt;&gt;"",Scoring!$O$30)+IF(Data!$Z107&lt;&gt;"",Scoring!$O$31)+IF(Data!$AA107&lt;&gt;"",Scoring!$O$32),"")</f>
        <v/>
      </c>
      <c r="AY107" s="107" t="str">
        <f>IF(AX107&lt;&gt;"",LOOKUP(AX107,Likelihoods!$A$7:$A$107,Likelihoods!M$7:M$107),"")</f>
        <v/>
      </c>
      <c r="AZ107" s="108" t="str">
        <f>IF(AND(COUNTBLANK($B107:$E107)=3,COUNTBLANK($F107:$H107)=2,COUNTBLANK($I107:$J107)=1,COUNTBLANK($K107:$L107)=1,COUNTBLANK($M107:$N107)=1,COUNTBLANK($O107:$P107)=1,COUNTBLANK($Q107:$R107)=1,COUNTBLANK($S107:$T107)=1,COUNTBLANK($U107:$V107)=1,COUNTBLANK($W107:$AA107)=4),IF(Data!$B107&lt;&gt;"",Scoring!$P$7)+IF(Data!$C107&lt;&gt;"",Scoring!$P$8)+IF(Data!$D107&lt;&gt;"",Scoring!$P$9)+IF(Data!$E107&lt;&gt;"",Scoring!$P$10)+IF(Data!$F107&lt;&gt;"",Scoring!$P$11)+IF(Data!$G107&lt;&gt;"",Scoring!$P$12)+IF(Data!$H107&lt;&gt;"",Scoring!$P$13)+IF(Data!$I107&lt;&gt;"",Scoring!$P$14)+IF(Data!$J107&lt;&gt;"",Scoring!$P$15)+IF(Data!$K107&lt;&gt;"",Scoring!$P$16)+IF(Data!$L107&lt;&gt;"",Scoring!$P$17)+IF(Data!$M107&lt;&gt;"",Scoring!$P$18)+IF(Data!$N107&lt;&gt;"",Scoring!$P$19)+IF(Data!$O107&lt;&gt;"",Scoring!$P$20)+IF(Data!$P107&lt;&gt;"",Scoring!$P$21)+IF(Data!$Q107&lt;&gt;"",Scoring!$P$22)+IF(Data!$R107&lt;&gt;"",Scoring!$P$23)+IF(Data!$S107&lt;&gt;"",Scoring!$P$24)+IF(Data!T107&lt;&gt;"",Scoring!$P$25)+IF(Data!$U107&lt;&gt;"",Scoring!$P$26)+IF(Data!$V107&lt;&gt;"",Scoring!$P$27)+IF(Data!$W107&lt;&gt;"",Scoring!$P$28)+IF(Data!$X107&lt;&gt;"",Scoring!$P$29)+IF(Data!$Y107&lt;&gt;"",Scoring!$P$30)+IF(Data!$Z107&lt;&gt;"",Scoring!$P$31)+IF(Data!$AA107&lt;&gt;"",Scoring!$P$32),"")</f>
        <v/>
      </c>
      <c r="BA107" s="105" t="str">
        <f>IF(AZ107&lt;&gt;"",LOOKUP(AZ107,Likelihoods!$A$7:$A$107,Likelihoods!N$7:N$107),"")</f>
        <v/>
      </c>
      <c r="BB107" s="102" t="str">
        <f>IF(AND(COUNTBLANK($B107:$E107)=3,COUNTBLANK($F107:$H107)=2,COUNTBLANK($I107:$J107)=1,COUNTBLANK($K107:$L107)=1,COUNTBLANK($M107:$N107)=1,COUNTBLANK($O107:$P107)=1,COUNTBLANK($Q107:$R107)=1,COUNTBLANK($S107:$T107)=1,COUNTBLANK($U107:$V107)=1,COUNTBLANK($W107:$AA107)=4),IF(Data!$B107&lt;&gt;"",Scoring!$Q$7)+IF(Data!$C107&lt;&gt;"",Scoring!$Q$8)+IF(Data!$D107&lt;&gt;"",Scoring!$Q$9)+IF(Data!$E107&lt;&gt;"",Scoring!$Q$10)+IF(Data!$F107&lt;&gt;"",Scoring!$Q$11)+IF(Data!$G107&lt;&gt;"",Scoring!$Q$12)+IF(Data!$H107&lt;&gt;"",Scoring!$Q$13)+IF(Data!$I107&lt;&gt;"",Scoring!$Q$14)+IF(Data!$J107&lt;&gt;"",Scoring!$Q$15)+IF(Data!$K107&lt;&gt;"",Scoring!$Q$16)+IF(Data!$L107&lt;&gt;"",Scoring!$Q$17)+IF(Data!$M107&lt;&gt;"",Scoring!$Q$18)+IF(Data!$N107&lt;&gt;"",Scoring!$Q$19)+IF(Data!$O107&lt;&gt;"",Scoring!$Q$20)+IF(Data!$P107&lt;&gt;"",Scoring!$Q$21)+IF(Data!$Q107&lt;&gt;"",Scoring!$Q$22)+IF(Data!$R107&lt;&gt;"",Scoring!$Q$23)+IF(Data!$S107&lt;&gt;"",Scoring!$Q$24)+IF(Data!T107&lt;&gt;"",Scoring!$Q$25)+IF(Data!$U107&lt;&gt;"",Scoring!$Q$26)+IF(Data!$V107&lt;&gt;"",Scoring!$Q$27)+IF(Data!$W107&lt;&gt;"",Scoring!$Q$28)+IF(Data!$X107&lt;&gt;"",Scoring!$Q$29)+IF(Data!$Y107&lt;&gt;"",Scoring!$Q$30)+IF(Data!$Z107&lt;&gt;"",Scoring!$Q$31)+IF(Data!$AA107&lt;&gt;"",Scoring!$Q$32),"")</f>
        <v/>
      </c>
      <c r="BC107" s="107" t="str">
        <f>IF(BB107&lt;&gt;"",LOOKUP(BB107,Likelihoods!$A$7:$A$107,Likelihoods!O$7:O$107),"")</f>
        <v/>
      </c>
      <c r="BD107" s="104" t="str">
        <f>IF(AND(COUNTBLANK($B107:$E107)=3,COUNTBLANK($F107:$H107)=2,COUNTBLANK($I107:$J107)=1,COUNTBLANK($K107:$L107)=1,COUNTBLANK($M107:$N107)=1,COUNTBLANK($O107:$P107)=1,COUNTBLANK($Q107:$R107)=1,COUNTBLANK($S107:$T107)=1,COUNTBLANK($U107:$V107)=1,COUNTBLANK($W107:$AA107)=4),IF(Data!$B107&lt;&gt;"",Scoring!$R$7)+IF(Data!$C107&lt;&gt;"",Scoring!$R$8)+IF(Data!$D107&lt;&gt;"",Scoring!$R$9)+IF(Data!$E107&lt;&gt;"",Scoring!$R$10)+IF(Data!$F107&lt;&gt;"",Scoring!$R$11)+IF(Data!$G107&lt;&gt;"",Scoring!$R$12)+IF(Data!$H107&lt;&gt;"",Scoring!$R$13)+IF(Data!$I107&lt;&gt;"",Scoring!$R$14)+IF(Data!$J107&lt;&gt;"",Scoring!$R$15)+IF(Data!$K107&lt;&gt;"",Scoring!$R$16)+IF(Data!$L107&lt;&gt;"",Scoring!$R$17)+IF(Data!$M107&lt;&gt;"",Scoring!$R$18)+IF(Data!$N107&lt;&gt;"",Scoring!$R$19)+IF(Data!$O107&lt;&gt;"",Scoring!$R$20)+IF(Data!$P107&lt;&gt;"",Scoring!$R$21)+IF(Data!$Q107&lt;&gt;"",Scoring!$R$22)+IF(Data!$R107&lt;&gt;"",Scoring!$R$23)+IF(Data!$S107&lt;&gt;"",Scoring!$R$24)+IF(Data!T107&lt;&gt;"",Scoring!$R$25)+IF(Data!$U107&lt;&gt;"",Scoring!$R$26)+IF(Data!$V107&lt;&gt;"",Scoring!$R$27)+IF(Data!$W107&lt;&gt;"",Scoring!$R$28)+IF(Data!$X107&lt;&gt;"",Scoring!$R$29)+IF(Data!$Y107&lt;&gt;"",Scoring!$R$30)+IF(Data!$Z107&lt;&gt;"",Scoring!$R$31)+IF(Data!$AA107&lt;&gt;"",Scoring!$R$32),"")</f>
        <v/>
      </c>
      <c r="BE107" s="105" t="str">
        <f>IF(BD107&lt;&gt;"",LOOKUP(BD107,Likelihoods!$A$7:$A$107,Likelihoods!P$7:P$107),"")</f>
        <v/>
      </c>
      <c r="BF107" s="102" t="str">
        <f>IF(AND(COUNTBLANK($B107:$E107)=3,COUNTBLANK($F107:$H107)=2,COUNTBLANK($I107:$J107)=1,COUNTBLANK($K107:$L107)=1,COUNTBLANK($M107:$N107)=1,COUNTBLANK($O107:$P107)=1,COUNTBLANK($Q107:$R107)=1,COUNTBLANK($S107:$T107)=1,COUNTBLANK($U107:$V107)=1,COUNTBLANK($W107:$AA107)=4),IF(Data!$B107&lt;&gt;"",Scoring!$S$7)+IF(Data!$C107&lt;&gt;"",Scoring!$S$8)+IF(Data!$D107&lt;&gt;"",Scoring!$S$9)+IF(Data!$E107&lt;&gt;"",Scoring!$S$10)+IF(Data!$F107&lt;&gt;"",Scoring!$S$11)+IF(Data!$G107&lt;&gt;"",Scoring!$S$12)+IF(Data!$H107&lt;&gt;"",Scoring!$S$13)+IF(Data!$I107&lt;&gt;"",Scoring!$S$14)+IF(Data!$J107&lt;&gt;"",Scoring!$S$15)+IF(Data!$K107&lt;&gt;"",Scoring!$S$16)+IF(Data!$L107&lt;&gt;"",Scoring!$S$17)+IF(Data!$M107&lt;&gt;"",Scoring!$S$18)+IF(Data!$N107&lt;&gt;"",Scoring!$S$19)+IF(Data!$O107&lt;&gt;"",Scoring!$S$20)+IF(Data!$P107&lt;&gt;"",Scoring!$S$21)+IF(Data!$Q107&lt;&gt;"",Scoring!$S$22)+IF(Data!$R107&lt;&gt;"",Scoring!$S$23)+IF(Data!$S107&lt;&gt;"",Scoring!$S$24)+IF(Data!T107&lt;&gt;"",Scoring!$S$25)+IF(Data!$U107&lt;&gt;"",Scoring!$S$26)+IF(Data!$V107&lt;&gt;"",Scoring!$S$27)+IF(Data!$W107&lt;&gt;"",Scoring!$S$28)+IF(Data!$X107&lt;&gt;"",Scoring!$S$29)+IF(Data!$Y107&lt;&gt;"",Scoring!$S$30)+IF(Data!$Z107&lt;&gt;"",Scoring!$S$31)+IF(Data!$AA107&lt;&gt;"",Scoring!$S$32),"")</f>
        <v/>
      </c>
      <c r="BG107" s="107" t="str">
        <f>IF(BF107&lt;&gt;"",LOOKUP(BF107,Likelihoods!$A$7:$A$107,Likelihoods!Q$7:Q$107),"")</f>
        <v/>
      </c>
      <c r="BH107" s="108" t="str">
        <f>IF(AND(COUNTBLANK($B107:$E107)=3,COUNTBLANK($F107:$H107)=2,COUNTBLANK($I107:$J107)=1,COUNTBLANK($K107:$L107)=1,COUNTBLANK($M107:$N107)=1,COUNTBLANK($O107:$P107)=1,COUNTBLANK($Q107:$R107)=1,COUNTBLANK($S107:$T107)=1,COUNTBLANK($U107:$V107)=1,COUNTBLANK($W107:$AA107)=4),IF(Data!$B107&lt;&gt;"",Scoring!$T$7)+IF(Data!$C107&lt;&gt;"",Scoring!$T$8)+IF(Data!$D107&lt;&gt;"",Scoring!$T$9)+IF(Data!$E107&lt;&gt;"",Scoring!$T$10)+IF(Data!$F107&lt;&gt;"",Scoring!$T$11)+IF(Data!$G107&lt;&gt;"",Scoring!$T$12)+IF(Data!$H107&lt;&gt;"",Scoring!$T$13)+IF(Data!$I107&lt;&gt;"",Scoring!$T$14)+IF(Data!$J107&lt;&gt;"",Scoring!$T$15)+IF(Data!$K107&lt;&gt;"",Scoring!$T$16)+IF(Data!$L107&lt;&gt;"",Scoring!$T$17)+IF(Data!$M107&lt;&gt;"",Scoring!$T$18)+IF(Data!$N107&lt;&gt;"",Scoring!$T$19)+IF(Data!$O107&lt;&gt;"",Scoring!$T$20)+IF(Data!$P107&lt;&gt;"",Scoring!$T$21)+IF(Data!$Q107&lt;&gt;"",Scoring!$T$22)+IF(Data!$R107&lt;&gt;"",Scoring!$T$23)+IF(Data!$S107&lt;&gt;"",Scoring!$T$24)+IF(Data!T107&lt;&gt;"",Scoring!$T$25)+IF(Data!$U107&lt;&gt;"",Scoring!$T$26)+IF(Data!$V107&lt;&gt;"",Scoring!$T$27)+IF(Data!$W107&lt;&gt;"",Scoring!$T$28)+IF(Data!$X107&lt;&gt;"",Scoring!$T$29)+IF(Data!$Y107&lt;&gt;"",Scoring!$T$30)+IF(Data!$Z107&lt;&gt;"",Scoring!$T$31)+IF(Data!$AA107&lt;&gt;"",Scoring!$T$32),"")</f>
        <v/>
      </c>
      <c r="BI107" s="105" t="str">
        <f>IF(BH107&lt;&gt;"",LOOKUP(BH107,Likelihoods!$A$7:$A$107,Likelihoods!R$7:R$107),"")</f>
        <v/>
      </c>
      <c r="BJ107" s="108" t="str">
        <f>IF(AND(COUNTBLANK($B107:$E107)=3,COUNTBLANK($F107:$H107)=2,COUNTBLANK($I107:$J107)=1,COUNTBLANK($K107:$L107)=1,COUNTBLANK($M107:$N107)=1,COUNTBLANK($O107:$P107)=1,COUNTBLANK($Q107:$R107)=1,COUNTBLANK($S107:$T107)=1,COUNTBLANK($U107:$V107)=1,COUNTBLANK($W107:$AA107)=4),IF(Data!$B107&lt;&gt;"",Scoring!$U$7)+IF(Data!$C107&lt;&gt;"",Scoring!$U$8)+IF(Data!$D107&lt;&gt;"",Scoring!$U$9)+IF(Data!$E107&lt;&gt;"",Scoring!$U$10)+IF(Data!$F107&lt;&gt;"",Scoring!$U$11)+IF(Data!$G107&lt;&gt;"",Scoring!$U$12)+IF(Data!$H107&lt;&gt;"",Scoring!$U$13)+IF(Data!$I107&lt;&gt;"",Scoring!$U$14)+IF(Data!$J107&lt;&gt;"",Scoring!$U$15)+IF(Data!$K107&lt;&gt;"",Scoring!$U$16)+IF(Data!$L107&lt;&gt;"",Scoring!$U$17)+IF(Data!$M107&lt;&gt;"",Scoring!$U$18)+IF(Data!$N107&lt;&gt;"",Scoring!$U$19)+IF(Data!$O107&lt;&gt;"",Scoring!$U$20)+IF(Data!$P107&lt;&gt;"",Scoring!$U$21)+IF(Data!$Q107&lt;&gt;"",Scoring!$U$22)+IF(Data!$R107&lt;&gt;"",Scoring!$U$23)+IF(Data!$S107&lt;&gt;"",Scoring!$U$24)+IF(Data!T107&lt;&gt;"",Scoring!$U$25)+IF(Data!$U107&lt;&gt;"",Scoring!$U$26)+IF(Data!$V107&lt;&gt;"",Scoring!$U$27)+IF(Data!$W107&lt;&gt;"",Scoring!$U$28)+IF(Data!$X107&lt;&gt;"",Scoring!$U$29)+IF(Data!$Y107&lt;&gt;"",Scoring!$U$30)+IF(Data!$Z107&lt;&gt;"",Scoring!$U$31)+IF(Data!$AA107&lt;&gt;"",Scoring!$U$32),"")</f>
        <v/>
      </c>
      <c r="BK107" s="106" t="str">
        <f>IF(BJ107&lt;&gt;"",LOOKUP(BJ107,Likelihoods!$A$7:$A$107,Likelihoods!S$7:S$107),"")</f>
        <v/>
      </c>
      <c r="BL107" s="8"/>
      <c r="BM107" s="8"/>
      <c r="BN107" s="8"/>
      <c r="BO107" s="8"/>
      <c r="BP107" s="8"/>
      <c r="BQ107" s="8"/>
      <c r="BR107" s="8"/>
      <c r="BS107" s="8"/>
      <c r="BT107" s="8"/>
      <c r="BU107" s="8"/>
      <c r="BV107" s="8"/>
      <c r="BW107" s="8"/>
      <c r="BX107" s="8"/>
      <c r="BY107" s="8"/>
    </row>
    <row r="108" spans="1:77" ht="14.25" x14ac:dyDescent="0.2">
      <c r="A108" s="68"/>
      <c r="B108" s="101"/>
      <c r="C108" s="102"/>
      <c r="D108" s="102"/>
      <c r="E108" s="102"/>
      <c r="F108" s="101"/>
      <c r="G108" s="102"/>
      <c r="H108" s="103"/>
      <c r="I108" s="102"/>
      <c r="J108" s="102"/>
      <c r="K108" s="101"/>
      <c r="L108" s="103"/>
      <c r="M108" s="102"/>
      <c r="N108" s="103"/>
      <c r="O108" s="101"/>
      <c r="P108" s="103"/>
      <c r="Q108" s="102"/>
      <c r="R108" s="102"/>
      <c r="S108" s="101"/>
      <c r="T108" s="103"/>
      <c r="U108" s="101"/>
      <c r="V108" s="103"/>
      <c r="W108" s="102"/>
      <c r="X108" s="102"/>
      <c r="Y108" s="102"/>
      <c r="Z108" s="102"/>
      <c r="AA108" s="102"/>
      <c r="AB108" s="104" t="str">
        <f>IF(AND(COUNTBLANK($B108:$E108)=3,COUNTBLANK($F108:$H108)=2,COUNTBLANK($I108:$J108)=1,COUNTBLANK($K108:$L108)=1,COUNTBLANK($M108:$N108)=1,COUNTBLANK($O108:$P108)=1,COUNTBLANK($Q108:$R108)=1,COUNTBLANK($S108:$T108)=1,COUNTBLANK($U108:$V108)=1,COUNTBLANK($W108:$AA108)=4),IF(Data!$B108&lt;&gt;"",Scoring!$D$7)+IF(Data!$C108&lt;&gt;"",Scoring!$D$8)+IF(Data!$D108&lt;&gt;"",Scoring!$D$9)+IF(Data!$E108&lt;&gt;"",Scoring!$D$10)+IF(Data!$F108&lt;&gt;"",Scoring!$D$11)+IF(Data!$G108&lt;&gt;"",Scoring!$D$12)+IF(Data!$H108&lt;&gt;"",Scoring!$D$13)+IF(Data!$I108&lt;&gt;"",Scoring!$D$14)+IF(Data!$J108&lt;&gt;"",Scoring!$D$15)+IF(Data!$K108&lt;&gt;"",Scoring!$D$16)+IF(Data!$L108&lt;&gt;"",Scoring!$D$17)+IF(Data!$M108&lt;&gt;"",Scoring!$D$18)+IF(Data!$N108&lt;&gt;"",Scoring!$D$19)+IF(Data!$O108&lt;&gt;"",Scoring!$D$20)+IF(Data!$P108&lt;&gt;"",Scoring!$D$21)+IF(Data!$Q108&lt;&gt;"",Scoring!$D$22)+IF(Data!$R108&lt;&gt;"",Scoring!$D$23)+IF(Data!$S108&lt;&gt;"",Scoring!$D$24)+IF(Data!T108&lt;&gt;"",Scoring!$D$25)+IF(Data!$U108&lt;&gt;"",Scoring!$D$26)+IF(Data!$V108&lt;&gt;"",Scoring!$D$27)+IF(Data!$W108&lt;&gt;"",Scoring!$D$28)+IF(Data!$X108&lt;&gt;"",Scoring!$D$29)+IF(Data!$Y108&lt;&gt;"",Scoring!$D$30)+IF(Data!$Z108&lt;&gt;"",Scoring!$D$31)+IF(Data!$AA108&lt;&gt;"",Scoring!$D$32),"")</f>
        <v/>
      </c>
      <c r="AC108" s="105" t="str">
        <f>IF(AB108&lt;&gt;"",LOOKUP(AB108,Likelihoods!$A$7:$A$107,Likelihoods!B$7:B$107),"")</f>
        <v/>
      </c>
      <c r="AD108" s="264" t="str">
        <f>IF(AND(COUNTBLANK($B108:$E108)=3,COUNTBLANK($F108:$H108)=2,COUNTBLANK($I108:$J108)=1,COUNTBLANK($K108:$L108)=1,COUNTBLANK($M108:$N108)=1,COUNTBLANK($O108:$P108)=1,COUNTBLANK($Q108:$R108)=1,COUNTBLANK($S108:$T108)=1,COUNTBLANK($U108:$V108)=1,COUNTBLANK($W108:$AA108)=4),IF(Data!$B108&lt;&gt;"",Scoring!$E$7)+IF(Data!$C108&lt;&gt;"",Scoring!$E$8)+IF(Data!$D108&lt;&gt;"",Scoring!$E$9)+IF(Data!$E108&lt;&gt;"",Scoring!$E$10)+IF(Data!$F108&lt;&gt;"",Scoring!$E$11)+IF(Data!$G108&lt;&gt;"",Scoring!$E$12)+IF(Data!$H108&lt;&gt;"",Scoring!$E$13)+IF(Data!$I108&lt;&gt;"",Scoring!$E$14)+IF(Data!$J108&lt;&gt;"",Scoring!$E$15)+IF(Data!$K108&lt;&gt;"",Scoring!$E$16)+IF(Data!$L108&lt;&gt;"",Scoring!$E$17)+IF(Data!$M108&lt;&gt;"",Scoring!$E$18)+IF(Data!$N108&lt;&gt;"",Scoring!$E$19)+IF(Data!$O108&lt;&gt;"",Scoring!$E$20)+IF(Data!$P108&lt;&gt;"",Scoring!$E$21)+IF(Data!$Q108&lt;&gt;"",Scoring!$E$22)+IF(Data!$R108&lt;&gt;"",Scoring!$E$23)+IF(Data!$S108&lt;&gt;"",Scoring!$E$24)+IF(Data!V108&lt;&gt;"",Scoring!$E$25)+IF(Data!$U108&lt;&gt;"",Scoring!$E$26)+IF(Data!$V108&lt;&gt;"",Scoring!$E$27)+IF(Data!$W108&lt;&gt;"",Scoring!$E$28)+IF(Data!$X108&lt;&gt;"",Scoring!$E$29)+IF(Data!$Y108&lt;&gt;"",Scoring!$E$30)+IF(Data!$Z108&lt;&gt;"",Scoring!$E$31)+IF(Data!$AA108&lt;&gt;"",Scoring!$E$32),"")</f>
        <v/>
      </c>
      <c r="AE108" s="107" t="str">
        <f>IF(AD108&lt;&gt;"",LOOKUP(AD108,Likelihoods!$A$7:$A$107,Likelihoods!C$7:C$107),"")</f>
        <v/>
      </c>
      <c r="AF108" s="108" t="str">
        <f>IF(AND(COUNTBLANK($B108:$E108)=3,COUNTBLANK($F108:$H108)=2,COUNTBLANK($I108:$J108)=1,COUNTBLANK($K108:$L108)=1,COUNTBLANK($M108:$N108)=1,COUNTBLANK($O108:$P108)=1,COUNTBLANK($Q108:$R108)=1,COUNTBLANK($S108:$T108)=1,COUNTBLANK($U108:$V108)=1,COUNTBLANK($W108:$AA108)=4),IF(Data!$B108&lt;&gt;"",Scoring!$F$7)+IF(Data!$C108&lt;&gt;"",Scoring!$F$8)+IF(Data!$D108&lt;&gt;"",Scoring!$F$9)+IF(Data!$E108&lt;&gt;"",Scoring!$F$10)+IF(Data!$F108&lt;&gt;"",Scoring!$F$11)+IF(Data!$G108&lt;&gt;"",Scoring!$F$12)+IF(Data!$H108&lt;&gt;"",Scoring!$F$13)+IF(Data!$I108&lt;&gt;"",Scoring!$F$14)+IF(Data!$J108&lt;&gt;"",Scoring!$F$15)+IF(Data!$K108&lt;&gt;"",Scoring!$F$16)+IF(Data!$L108&lt;&gt;"",Scoring!$F$17)+IF(Data!$M108&lt;&gt;"",Scoring!$F$18)+IF(Data!$N108&lt;&gt;"",Scoring!$F$19)+IF(Data!$O108&lt;&gt;"",Scoring!$F$20)+IF(Data!$P108&lt;&gt;"",Scoring!$F$21)+IF(Data!$Q108&lt;&gt;"",Scoring!$F$22)+IF(Data!$R108&lt;&gt;"",Scoring!$F$23)+IF(Data!$S108&lt;&gt;"",Scoring!$F$24)+IF(Data!T108&lt;&gt;"",Scoring!$F$25)+IF(Data!$U108&lt;&gt;"",Scoring!$F$26)+IF(Data!$V108&lt;&gt;"",Scoring!$F$27)+IF(Data!$W108&lt;&gt;"",Scoring!$F$28)+IF(Data!$X108&lt;&gt;"",Scoring!$F$29)+IF(Data!$Y108&lt;&gt;"",Scoring!$F$30)+IF(Data!$Z108&lt;&gt;"",Scoring!$F$31)+IF(Data!$AA108&lt;&gt;"",Scoring!$F$32),"")</f>
        <v/>
      </c>
      <c r="AG108" s="105" t="str">
        <f>IF(AF108&lt;&gt;"",LOOKUP(AF108,Likelihoods!$A$7:$A$107,Likelihoods!D$7:D$107),"")</f>
        <v/>
      </c>
      <c r="AH108" s="108" t="str">
        <f>IF(AND(COUNTBLANK($B108:$E108)=3,COUNTBLANK($F108:$H108)=2,COUNTBLANK($I108:$J108)=1,COUNTBLANK($K108:$L108)=1,COUNTBLANK($M108:$N108)=1,COUNTBLANK($O108:$P108)=1,COUNTBLANK($Q108:$R108)=1,COUNTBLANK($S108:$T108)=1,COUNTBLANK($U108:$V108)=1,COUNTBLANK($W108:$AA108)=4),IF(Data!$B108&lt;&gt;"",Scoring!$G$7)+IF(Data!$C108&lt;&gt;"",Scoring!$G$8)+IF(Data!$D108&lt;&gt;"",Scoring!$G$9)+IF(Data!$E108&lt;&gt;"",Scoring!$G$10)+IF(Data!$F108&lt;&gt;"",Scoring!$G$11)+IF(Data!$G108&lt;&gt;"",Scoring!$G$12)+IF(Data!$H108&lt;&gt;"",Scoring!$G$13)+IF(Data!$I108&lt;&gt;"",Scoring!$G$14)+IF(Data!$J108&lt;&gt;"",Scoring!$G$15)+IF(Data!$K108&lt;&gt;"",Scoring!$G$16)+IF(Data!$L108&lt;&gt;"",Scoring!$G$17)+IF(Data!$M108&lt;&gt;"",Scoring!$G$18)+IF(Data!$N108&lt;&gt;"",Scoring!$G$19)+IF(Data!$O108&lt;&gt;"",Scoring!$G$20)+IF(Data!$P108&lt;&gt;"",Scoring!$G$21)+IF(Data!$Q108&lt;&gt;"",Scoring!$G$22)+IF(Data!$R108&lt;&gt;"",Scoring!$G$23)+IF(Data!$S108&lt;&gt;"",Scoring!$G$24)+IF(Data!T108&lt;&gt;"",Scoring!$G$25)+IF(Data!$U108&lt;&gt;"",Scoring!$G$26)+IF(Data!$V108&lt;&gt;"",Scoring!$G$27)+IF(Data!$W108&lt;&gt;"",Scoring!$G$28)+IF(Data!$X108&lt;&gt;"",Scoring!$G$29)+IF(Data!$Y108&lt;&gt;"",Scoring!$G$30)+IF(Data!$Z108&lt;&gt;"",Scoring!$G$31)+IF(Data!$AA108&lt;&gt;"",Scoring!$G$32),"")</f>
        <v/>
      </c>
      <c r="AI108" s="106" t="str">
        <f>IF(AH108&lt;&gt;"",LOOKUP(AH108,Likelihoods!$A$7:$A$107,Likelihoods!E$7:E$107),"")</f>
        <v/>
      </c>
      <c r="AJ108" s="104" t="str">
        <f>IF(AND(COUNTBLANK($B108:$E108)=3,COUNTBLANK($F108:$H108)=2,COUNTBLANK($I108:$J108)=1,COUNTBLANK($K108:$L108)=1,COUNTBLANK($M108:$N108)=1,COUNTBLANK($O108:$P108)=1,COUNTBLANK($Q108:$R108)=1,COUNTBLANK($S108:$T108)=1,COUNTBLANK($U108:$V108)=1,COUNTBLANK($W108:$AA108)=4),IF(Data!$B108&lt;&gt;"",Scoring!$H$7)+IF(Data!$C108&lt;&gt;"",Scoring!$H$8)+IF(Data!$D108&lt;&gt;"",Scoring!$H$9)+IF(Data!$E108&lt;&gt;"",Scoring!$H$10)+IF(Data!$F108&lt;&gt;"",Scoring!$H$11)+IF(Data!$G108&lt;&gt;"",Scoring!$H$12)+IF(Data!$H108&lt;&gt;"",Scoring!$H$13)+IF(Data!$I108&lt;&gt;"",Scoring!$H$14)+IF(Data!$J108&lt;&gt;"",Scoring!$H$15)+IF(Data!$K108&lt;&gt;"",Scoring!$H$16)+IF(Data!$L108&lt;&gt;"",Scoring!$H$17)+IF(Data!$M108&lt;&gt;"",Scoring!$H$18)+IF(Data!$N108&lt;&gt;"",Scoring!$H$19)+IF(Data!$O108&lt;&gt;"",Scoring!$H$20)+IF(Data!$P108&lt;&gt;"",Scoring!$H$21)+IF(Data!$Q108&lt;&gt;"",Scoring!$H$22)+IF(Data!$R108&lt;&gt;"",Scoring!$H$23)+IF(Data!$S108&lt;&gt;"",Scoring!$H$24)+IF(Data!T108&lt;&gt;"",Scoring!$H$25)+IF(Data!$U108&lt;&gt;"",Scoring!$H$26)+IF(Data!$V108&lt;&gt;"",Scoring!$H$27)+IF(Data!$W108&lt;&gt;"",Scoring!$H$28)+IF(Data!$X108&lt;&gt;"",Scoring!$H$29)+IF(Data!$Y108&lt;&gt;"",Scoring!$H$30)+IF(Data!$Z108&lt;&gt;"",Scoring!$H$31)+IF(Data!$AA108&lt;&gt;"",Scoring!$H$32),"")</f>
        <v/>
      </c>
      <c r="AK108" s="105" t="str">
        <f>IF(AJ108&lt;&gt;"",LOOKUP(AJ108,Likelihoods!$A$7:$A$107,Likelihoods!F$7:F$107),"")</f>
        <v/>
      </c>
      <c r="AL108" s="102" t="str">
        <f>IF(AND(COUNTBLANK($B108:$E108)=3,COUNTBLANK($F108:$H108)=2,COUNTBLANK($I108:$J108)=1,COUNTBLANK($K108:$L108)=1,COUNTBLANK($M108:$N108)=1,COUNTBLANK($O108:$P108)=1,COUNTBLANK($Q108:$R108)=1,COUNTBLANK($S108:$T108)=1,COUNTBLANK($U108:$V108)=1,COUNTBLANK($W108:$AA108)=4),IF(Data!$B108&lt;&gt;"",Scoring!$I$7)+IF(Data!$C108&lt;&gt;"",Scoring!$I$8)+IF(Data!$D108&lt;&gt;"",Scoring!$I$9)+IF(Data!$E108&lt;&gt;"",Scoring!$I$10)+IF(Data!$F108&lt;&gt;"",Scoring!$I$11)+IF(Data!$G108&lt;&gt;"",Scoring!$I$12)+IF(Data!$H108&lt;&gt;"",Scoring!$I$13)+IF(Data!$I108&lt;&gt;"",Scoring!$I$14)+IF(Data!$J108&lt;&gt;"",Scoring!$I$15)+IF(Data!$K108&lt;&gt;"",Scoring!$I$16)+IF(Data!$L108&lt;&gt;"",Scoring!$I$17)+IF(Data!$M108&lt;&gt;"",Scoring!$I$18)+IF(Data!$N108&lt;&gt;"",Scoring!$I$19)+IF(Data!$O108&lt;&gt;"",Scoring!$I$20)+IF(Data!$P108&lt;&gt;"",Scoring!$I$21)+IF(Data!$Q108&lt;&gt;"",Scoring!$I$22)+IF(Data!$R108&lt;&gt;"",Scoring!$I$23)+IF(Data!$S108&lt;&gt;"",Scoring!$I$24)+IF(Data!T108&lt;&gt;"",Scoring!$I$25)+IF(Data!$U108&lt;&gt;"",Scoring!$I$26)+IF(Data!$V108&lt;&gt;"",Scoring!$I$27)+IF(Data!$W108&lt;&gt;"",Scoring!$I$28)+IF(Data!$X108&lt;&gt;"",Scoring!$I$29)+IF(Data!$Y108&lt;&gt;"",Scoring!$I$30)+IF(Data!$Z108&lt;&gt;"",Scoring!$I$31)+IF(Data!$AA108&lt;&gt;"",Scoring!$I$32),"")</f>
        <v/>
      </c>
      <c r="AM108" s="107" t="str">
        <f>IF(AL108&lt;&gt;"",LOOKUP(AL108,Likelihoods!$A$7:$A$107,Likelihoods!G$7:G$107),"")</f>
        <v/>
      </c>
      <c r="AN108" s="281" t="str">
        <f>IF(AND(COUNTBLANK($B108:$E108)=3,COUNTBLANK($F108:$H108)=2,COUNTBLANK($I108:$J108)=1,COUNTBLANK($K108:$L108)=1,COUNTBLANK($M108:$N108)=1,COUNTBLANK($O108:$P108)=1,COUNTBLANK($Q108:$R108)=1,COUNTBLANK($S108:$T108)=1,COUNTBLANK($U108:$V108)=1,COUNTBLANK($W108:$AA108)=4),IF(Data!$B108&lt;&gt;"",Scoring!$J$7)+IF(Data!$C108&lt;&gt;"",Scoring!$J$8)+IF(Data!$D108&lt;&gt;"",Scoring!$J$9)+IF(Data!$E108&lt;&gt;"",Scoring!$J$10)+IF(Data!$F108&lt;&gt;"",Scoring!$J$11)+IF(Data!$G108&lt;&gt;"",Scoring!$J$12)+IF(Data!$H108&lt;&gt;"",Scoring!$J$13)+IF(Data!$I108&lt;&gt;"",Scoring!$J$14)+IF(Data!$J108&lt;&gt;"",Scoring!$J$15)+IF(Data!$K108&lt;&gt;"",Scoring!$J$16)+IF(Data!$L108&lt;&gt;"",Scoring!$J$17)+IF(Data!$M108&lt;&gt;"",Scoring!$J$18)+IF(Data!$N108&lt;&gt;"",Scoring!$J$19)+IF(Data!$O108&lt;&gt;"",Scoring!$J$20)+IF(Data!$P108&lt;&gt;"",Scoring!$J$21)+IF(Data!$Q108&lt;&gt;"",Scoring!$J$22)+IF(Data!$R108&lt;&gt;"",Scoring!$J$23)+IF(Data!$S108&lt;&gt;"",Scoring!$J$24)+IF(Data!AF108&lt;&gt;"",Scoring!$J$25)+IF(Data!$U108&lt;&gt;"",Scoring!$J$26)+IF(Data!$V108&lt;&gt;"",Scoring!$J$27)+IF(Data!$W108&lt;&gt;"",Scoring!$J$28)+IF(Data!$X108&lt;&gt;"",Scoring!$J$29)+IF(Data!$Y108&lt;&gt;"",Scoring!$J$30)+IF(Data!$Z108&lt;&gt;"",Scoring!$J$31)+IF(Data!$AA108&lt;&gt;"",Scoring!$J$32),"")</f>
        <v/>
      </c>
      <c r="AO108" s="276" t="str">
        <f>IF(AN108&lt;&gt;"",LOOKUP(AN108,Likelihoods!$A$7:$A$107,Likelihoods!H$7:H$107),"")</f>
        <v/>
      </c>
      <c r="AP108" s="264" t="str">
        <f>IF(AND(COUNTBLANK($B108:$E108)=3,COUNTBLANK($F108:$H108)=2,COUNTBLANK($I108:$J108)=1,COUNTBLANK($K108:$L108)=1,COUNTBLANK($M108:$N108)=1,COUNTBLANK($O108:$P108)=1,COUNTBLANK($Q108:$R108)=1,COUNTBLANK($S108:$T108)=1,COUNTBLANK($U108:$V108)=1,COUNTBLANK($W108:$AA108)=4),IF(Data!$B108&lt;&gt;"",Scoring!$K$7)+IF(Data!$C108&lt;&gt;"",Scoring!$K$8)+IF(Data!$D108&lt;&gt;"",Scoring!$K$9)+IF(Data!$E108&lt;&gt;"",Scoring!$K$10)+IF(Data!$F108&lt;&gt;"",Scoring!$K$11)+IF(Data!$G108&lt;&gt;"",Scoring!$K$12)+IF(Data!$H108&lt;&gt;"",Scoring!$K$13)+IF(Data!$I108&lt;&gt;"",Scoring!$K$14)+IF(Data!$J108&lt;&gt;"",Scoring!$K$15)+IF(Data!$K108&lt;&gt;"",Scoring!$K$16)+IF(Data!$L108&lt;&gt;"",Scoring!$K$17)+IF(Data!$M108&lt;&gt;"",Scoring!$K$18)+IF(Data!$N108&lt;&gt;"",Scoring!$K$19)+IF(Data!$O108&lt;&gt;"",Scoring!$K$20)+IF(Data!$P108&lt;&gt;"",Scoring!$K$21)+IF(Data!$Q108&lt;&gt;"",Scoring!$K$22)+IF(Data!$R108&lt;&gt;"",Scoring!$K$23)+IF(Data!$S108&lt;&gt;"",Scoring!$K$24)+IF(Data!AH108&lt;&gt;"",Scoring!$K$25)+IF(Data!$U108&lt;&gt;"",Scoring!$K$26)+IF(Data!$V108&lt;&gt;"",Scoring!$K$27)+IF(Data!$W108&lt;&gt;"",Scoring!$K$28)+IF(Data!$X108&lt;&gt;"",Scoring!$K$29)+IF(Data!$Y108&lt;&gt;"",Scoring!$K$30)+IF(Data!$Z108&lt;&gt;"",Scoring!$K$31)+IF(Data!$AA108&lt;&gt;"",Scoring!$K$32),"")</f>
        <v/>
      </c>
      <c r="AQ108" s="107" t="str">
        <f>IF(AP108&lt;&gt;"",LOOKUP(AP108,Likelihoods!$A$7:$A$107,Likelihoods!I$7:I$107),"")</f>
        <v/>
      </c>
      <c r="AR108" s="281" t="str">
        <f>IF(AND(COUNTBLANK($B108:$E108)=3,COUNTBLANK($F108:$H108)=2,COUNTBLANK($I108:$J108)=1,COUNTBLANK($K108:$L108)=1,COUNTBLANK($M108:$N108)=1,COUNTBLANK($O108:$P108)=1,COUNTBLANK($Q108:$R108)=1,COUNTBLANK($S108:$T108)=1,COUNTBLANK($U108:$V108)=1,COUNTBLANK($W108:$AA108)=4),IF(Data!$B108&lt;&gt;"",Scoring!$L$7)+IF(Data!$C108&lt;&gt;"",Scoring!$L$8)+IF(Data!$D108&lt;&gt;"",Scoring!$L$9)+IF(Data!$E108&lt;&gt;"",Scoring!$L$10)+IF(Data!$F108&lt;&gt;"",Scoring!$L$11)+IF(Data!$G108&lt;&gt;"",Scoring!$L$12)+IF(Data!$H108&lt;&gt;"",Scoring!$L$13)+IF(Data!$I108&lt;&gt;"",Scoring!$L$14)+IF(Data!$J108&lt;&gt;"",Scoring!$L$15)+IF(Data!$K108&lt;&gt;"",Scoring!$L$16)+IF(Data!$L108&lt;&gt;"",Scoring!$L$17)+IF(Data!$M108&lt;&gt;"",Scoring!$L$18)+IF(Data!$N108&lt;&gt;"",Scoring!$L$19)+IF(Data!$O108&lt;&gt;"",Scoring!$L$20)+IF(Data!$P108&lt;&gt;"",Scoring!$L$21)+IF(Data!$Q108&lt;&gt;"",Scoring!$L$22)+IF(Data!$R108&lt;&gt;"",Scoring!$L$23)+IF(Data!$S108&lt;&gt;"",Scoring!$L$24)+IF(Data!AJ108&lt;&gt;"",Scoring!$L$25)+IF(Data!$U108&lt;&gt;"",Scoring!$L$26)+IF(Data!$V108&lt;&gt;"",Scoring!$L$27)+IF(Data!$W108&lt;&gt;"",Scoring!$L$28)+IF(Data!$X108&lt;&gt;"",Scoring!$L$29)+IF(Data!$Y108&lt;&gt;"",Scoring!$L$30)+IF(Data!$Z108&lt;&gt;"",Scoring!$L$31)+IF(Data!$AA108&lt;&gt;"",Scoring!$L$32),"")</f>
        <v/>
      </c>
      <c r="AS108" s="105" t="str">
        <f>IF(AR108&lt;&gt;"",LOOKUP(AR108,Likelihoods!$A$7:$A$107,Likelihoods!J$7:J$107),"")</f>
        <v/>
      </c>
      <c r="AT108" s="108" t="str">
        <f>IF(AND(COUNTBLANK($B108:$E108)=3,COUNTBLANK($F108:$H108)=2,COUNTBLANK($I108:$J108)=1,COUNTBLANK($K108:$L108)=1,COUNTBLANK($M108:$N108)=1,COUNTBLANK($O108:$P108)=1,COUNTBLANK($Q108:$R108)=1,COUNTBLANK($S108:$T108)=1,COUNTBLANK($U108:$V108)=1,COUNTBLANK($W108:$AA108)=4),IF(Data!$B108&lt;&gt;"",Scoring!$M$7)+IF(Data!$C108&lt;&gt;"",Scoring!$M$8)+IF(Data!$D108&lt;&gt;"",Scoring!$M$9)+IF(Data!$E108&lt;&gt;"",Scoring!$M$10)+IF(Data!$F108&lt;&gt;"",Scoring!$M$11)+IF(Data!$G108&lt;&gt;"",Scoring!$M$12)+IF(Data!$H108&lt;&gt;"",Scoring!$M$13)+IF(Data!$I108&lt;&gt;"",Scoring!$M$14)+IF(Data!$J108&lt;&gt;"",Scoring!$M$15)+IF(Data!$K108&lt;&gt;"",Scoring!$M$16)+IF(Data!$L108&lt;&gt;"",Scoring!$M$17)+IF(Data!$M108&lt;&gt;"",Scoring!$M$18)+IF(Data!$N108&lt;&gt;"",Scoring!$M$19)+IF(Data!$O108&lt;&gt;"",Scoring!$M$20)+IF(Data!$P108&lt;&gt;"",Scoring!$M$21)+IF(Data!$Q108&lt;&gt;"",Scoring!$M$22)+IF(Data!$R108&lt;&gt;"",Scoring!$M$23)+IF(Data!$S108&lt;&gt;"",Scoring!$M$24)+IF(Data!T108&lt;&gt;"",Scoring!$M$25)+IF(Data!$U108&lt;&gt;"",Scoring!$M$26)+IF(Data!$V108&lt;&gt;"",Scoring!$M$27)+IF(Data!$W108&lt;&gt;"",Scoring!$M$28)+IF(Data!$X108&lt;&gt;"",Scoring!$M$29)+IF(Data!$Y108&lt;&gt;"",Scoring!$M$30)+IF(Data!$Z108&lt;&gt;"",Scoring!$M$31)+IF(Data!$AA108&lt;&gt;"",Scoring!$M$32),"")</f>
        <v/>
      </c>
      <c r="AU108" s="105" t="str">
        <f>IF(AT108&lt;&gt;"",LOOKUP(AT108,Likelihoods!$A$7:$A$107,Likelihoods!K$7:K$107),"")</f>
        <v/>
      </c>
      <c r="AV108" s="108" t="str">
        <f>IF(AND(COUNTBLANK($B108:$E108)=3,COUNTBLANK($F108:$H108)=2,COUNTBLANK($I108:$J108)=1,COUNTBLANK($K108:$L108)=1,COUNTBLANK($M108:$N108)=1,COUNTBLANK($O108:$P108)=1,COUNTBLANK($Q108:$R108)=1,COUNTBLANK($S108:$T108)=1,COUNTBLANK($U108:$V108)=1,COUNTBLANK($W108:$AA108)=4),IF(Data!$B108&lt;&gt;"",Scoring!$N$7)+IF(Data!$C108&lt;&gt;"",Scoring!$N$8)+IF(Data!$D108&lt;&gt;"",Scoring!$N$9)+IF(Data!$E108&lt;&gt;"",Scoring!$N$10)+IF(Data!$F108&lt;&gt;"",Scoring!$N$11)+IF(Data!$G108&lt;&gt;"",Scoring!$N$12)+IF(Data!$H108&lt;&gt;"",Scoring!$N$13)+IF(Data!$I108&lt;&gt;"",Scoring!$N$14)+IF(Data!$J108&lt;&gt;"",Scoring!$N$15)+IF(Data!$K108&lt;&gt;"",Scoring!$N$16)+IF(Data!$L108&lt;&gt;"",Scoring!$N$17)+IF(Data!$M108&lt;&gt;"",Scoring!$N$18)+IF(Data!$N108&lt;&gt;"",Scoring!$N$19)+IF(Data!$O108&lt;&gt;"",Scoring!$N$20)+IF(Data!$P108&lt;&gt;"",Scoring!$N$21)+IF(Data!$Q108&lt;&gt;"",Scoring!$N$22)+IF(Data!$R108&lt;&gt;"",Scoring!$N$23)+IF(Data!$S108&lt;&gt;"",Scoring!$N$24)+IF(Data!T108&lt;&gt;"",Scoring!$N$25)+IF(Data!$U108&lt;&gt;"",Scoring!$N$26)+IF(Data!$V108&lt;&gt;"",Scoring!$N$27)+IF(Data!$W108&lt;&gt;"",Scoring!$N$28)+IF(Data!$X108&lt;&gt;"",Scoring!$N$29)+IF(Data!$Y108&lt;&gt;"",Scoring!$N$30)+IF(Data!$Z108&lt;&gt;"",Scoring!$N$31)+IF(Data!$AA108&lt;&gt;"",Scoring!$N$32),"")</f>
        <v/>
      </c>
      <c r="AW108" s="106" t="str">
        <f>IF(AV108&lt;&gt;"",LOOKUP(AV108,Likelihoods!$A$7:$A$107,Likelihoods!L$7:L$107),"")</f>
        <v/>
      </c>
      <c r="AX108" s="104" t="str">
        <f>IF(AND(COUNTBLANK($B108:$E108)=3,COUNTBLANK($F108:$H108)=2,COUNTBLANK($I108:$J108)=1,COUNTBLANK($K108:$L108)=1,COUNTBLANK($M108:$N108)=1,COUNTBLANK($O108:$P108)=1,COUNTBLANK($Q108:$R108)=1,COUNTBLANK($S108:$T108)=1,COUNTBLANK($U108:$V108)=1,COUNTBLANK($W108:$AA108)=4),IF(Data!$B108&lt;&gt;"",Scoring!$O$7)+IF(Data!$C108&lt;&gt;"",Scoring!$O$8)+IF(Data!$D108&lt;&gt;"",Scoring!$O$9)+IF(Data!$E108&lt;&gt;"",Scoring!$O$10)+IF(Data!$F108&lt;&gt;"",Scoring!$O$11)+IF(Data!$G108&lt;&gt;"",Scoring!$O$12)+IF(Data!$H108&lt;&gt;"",Scoring!$O$13)+IF(Data!$I108&lt;&gt;"",Scoring!$O$14)+IF(Data!$J108&lt;&gt;"",Scoring!$O$15)+IF(Data!$K108&lt;&gt;"",Scoring!$O$16)+IF(Data!$L108&lt;&gt;"",Scoring!$O$17)+IF(Data!$M108&lt;&gt;"",Scoring!$O$18)+IF(Data!$N108&lt;&gt;"",Scoring!$O$19)+IF(Data!$O108&lt;&gt;"",Scoring!$O$20)+IF(Data!$P108&lt;&gt;"",Scoring!$O$21)+IF(Data!$Q108&lt;&gt;"",Scoring!$O$22)+IF(Data!$R108&lt;&gt;"",Scoring!$O$23)+IF(Data!$S108&lt;&gt;"",Scoring!$O$24)+IF(Data!T108&lt;&gt;"",Scoring!$O$25)+IF(Data!$U108&lt;&gt;"",Scoring!$O$26)+IF(Data!$V108&lt;&gt;"",Scoring!$O$27)+IF(Data!$W108&lt;&gt;"",Scoring!$O$28)+IF(Data!$X108&lt;&gt;"",Scoring!$O$29)+IF(Data!$Y108&lt;&gt;"",Scoring!$O$30)+IF(Data!$Z108&lt;&gt;"",Scoring!$O$31)+IF(Data!$AA108&lt;&gt;"",Scoring!$O$32),"")</f>
        <v/>
      </c>
      <c r="AY108" s="107" t="str">
        <f>IF(AX108&lt;&gt;"",LOOKUP(AX108,Likelihoods!$A$7:$A$107,Likelihoods!M$7:M$107),"")</f>
        <v/>
      </c>
      <c r="AZ108" s="108" t="str">
        <f>IF(AND(COUNTBLANK($B108:$E108)=3,COUNTBLANK($F108:$H108)=2,COUNTBLANK($I108:$J108)=1,COUNTBLANK($K108:$L108)=1,COUNTBLANK($M108:$N108)=1,COUNTBLANK($O108:$P108)=1,COUNTBLANK($Q108:$R108)=1,COUNTBLANK($S108:$T108)=1,COUNTBLANK($U108:$V108)=1,COUNTBLANK($W108:$AA108)=4),IF(Data!$B108&lt;&gt;"",Scoring!$P$7)+IF(Data!$C108&lt;&gt;"",Scoring!$P$8)+IF(Data!$D108&lt;&gt;"",Scoring!$P$9)+IF(Data!$E108&lt;&gt;"",Scoring!$P$10)+IF(Data!$F108&lt;&gt;"",Scoring!$P$11)+IF(Data!$G108&lt;&gt;"",Scoring!$P$12)+IF(Data!$H108&lt;&gt;"",Scoring!$P$13)+IF(Data!$I108&lt;&gt;"",Scoring!$P$14)+IF(Data!$J108&lt;&gt;"",Scoring!$P$15)+IF(Data!$K108&lt;&gt;"",Scoring!$P$16)+IF(Data!$L108&lt;&gt;"",Scoring!$P$17)+IF(Data!$M108&lt;&gt;"",Scoring!$P$18)+IF(Data!$N108&lt;&gt;"",Scoring!$P$19)+IF(Data!$O108&lt;&gt;"",Scoring!$P$20)+IF(Data!$P108&lt;&gt;"",Scoring!$P$21)+IF(Data!$Q108&lt;&gt;"",Scoring!$P$22)+IF(Data!$R108&lt;&gt;"",Scoring!$P$23)+IF(Data!$S108&lt;&gt;"",Scoring!$P$24)+IF(Data!T108&lt;&gt;"",Scoring!$P$25)+IF(Data!$U108&lt;&gt;"",Scoring!$P$26)+IF(Data!$V108&lt;&gt;"",Scoring!$P$27)+IF(Data!$W108&lt;&gt;"",Scoring!$P$28)+IF(Data!$X108&lt;&gt;"",Scoring!$P$29)+IF(Data!$Y108&lt;&gt;"",Scoring!$P$30)+IF(Data!$Z108&lt;&gt;"",Scoring!$P$31)+IF(Data!$AA108&lt;&gt;"",Scoring!$P$32),"")</f>
        <v/>
      </c>
      <c r="BA108" s="105" t="str">
        <f>IF(AZ108&lt;&gt;"",LOOKUP(AZ108,Likelihoods!$A$7:$A$107,Likelihoods!N$7:N$107),"")</f>
        <v/>
      </c>
      <c r="BB108" s="102" t="str">
        <f>IF(AND(COUNTBLANK($B108:$E108)=3,COUNTBLANK($F108:$H108)=2,COUNTBLANK($I108:$J108)=1,COUNTBLANK($K108:$L108)=1,COUNTBLANK($M108:$N108)=1,COUNTBLANK($O108:$P108)=1,COUNTBLANK($Q108:$R108)=1,COUNTBLANK($S108:$T108)=1,COUNTBLANK($U108:$V108)=1,COUNTBLANK($W108:$AA108)=4),IF(Data!$B108&lt;&gt;"",Scoring!$Q$7)+IF(Data!$C108&lt;&gt;"",Scoring!$Q$8)+IF(Data!$D108&lt;&gt;"",Scoring!$Q$9)+IF(Data!$E108&lt;&gt;"",Scoring!$Q$10)+IF(Data!$F108&lt;&gt;"",Scoring!$Q$11)+IF(Data!$G108&lt;&gt;"",Scoring!$Q$12)+IF(Data!$H108&lt;&gt;"",Scoring!$Q$13)+IF(Data!$I108&lt;&gt;"",Scoring!$Q$14)+IF(Data!$J108&lt;&gt;"",Scoring!$Q$15)+IF(Data!$K108&lt;&gt;"",Scoring!$Q$16)+IF(Data!$L108&lt;&gt;"",Scoring!$Q$17)+IF(Data!$M108&lt;&gt;"",Scoring!$Q$18)+IF(Data!$N108&lt;&gt;"",Scoring!$Q$19)+IF(Data!$O108&lt;&gt;"",Scoring!$Q$20)+IF(Data!$P108&lt;&gt;"",Scoring!$Q$21)+IF(Data!$Q108&lt;&gt;"",Scoring!$Q$22)+IF(Data!$R108&lt;&gt;"",Scoring!$Q$23)+IF(Data!$S108&lt;&gt;"",Scoring!$Q$24)+IF(Data!T108&lt;&gt;"",Scoring!$Q$25)+IF(Data!$U108&lt;&gt;"",Scoring!$Q$26)+IF(Data!$V108&lt;&gt;"",Scoring!$Q$27)+IF(Data!$W108&lt;&gt;"",Scoring!$Q$28)+IF(Data!$X108&lt;&gt;"",Scoring!$Q$29)+IF(Data!$Y108&lt;&gt;"",Scoring!$Q$30)+IF(Data!$Z108&lt;&gt;"",Scoring!$Q$31)+IF(Data!$AA108&lt;&gt;"",Scoring!$Q$32),"")</f>
        <v/>
      </c>
      <c r="BC108" s="107" t="str">
        <f>IF(BB108&lt;&gt;"",LOOKUP(BB108,Likelihoods!$A$7:$A$107,Likelihoods!O$7:O$107),"")</f>
        <v/>
      </c>
      <c r="BD108" s="104" t="str">
        <f>IF(AND(COUNTBLANK($B108:$E108)=3,COUNTBLANK($F108:$H108)=2,COUNTBLANK($I108:$J108)=1,COUNTBLANK($K108:$L108)=1,COUNTBLANK($M108:$N108)=1,COUNTBLANK($O108:$P108)=1,COUNTBLANK($Q108:$R108)=1,COUNTBLANK($S108:$T108)=1,COUNTBLANK($U108:$V108)=1,COUNTBLANK($W108:$AA108)=4),IF(Data!$B108&lt;&gt;"",Scoring!$R$7)+IF(Data!$C108&lt;&gt;"",Scoring!$R$8)+IF(Data!$D108&lt;&gt;"",Scoring!$R$9)+IF(Data!$E108&lt;&gt;"",Scoring!$R$10)+IF(Data!$F108&lt;&gt;"",Scoring!$R$11)+IF(Data!$G108&lt;&gt;"",Scoring!$R$12)+IF(Data!$H108&lt;&gt;"",Scoring!$R$13)+IF(Data!$I108&lt;&gt;"",Scoring!$R$14)+IF(Data!$J108&lt;&gt;"",Scoring!$R$15)+IF(Data!$K108&lt;&gt;"",Scoring!$R$16)+IF(Data!$L108&lt;&gt;"",Scoring!$R$17)+IF(Data!$M108&lt;&gt;"",Scoring!$R$18)+IF(Data!$N108&lt;&gt;"",Scoring!$R$19)+IF(Data!$O108&lt;&gt;"",Scoring!$R$20)+IF(Data!$P108&lt;&gt;"",Scoring!$R$21)+IF(Data!$Q108&lt;&gt;"",Scoring!$R$22)+IF(Data!$R108&lt;&gt;"",Scoring!$R$23)+IF(Data!$S108&lt;&gt;"",Scoring!$R$24)+IF(Data!T108&lt;&gt;"",Scoring!$R$25)+IF(Data!$U108&lt;&gt;"",Scoring!$R$26)+IF(Data!$V108&lt;&gt;"",Scoring!$R$27)+IF(Data!$W108&lt;&gt;"",Scoring!$R$28)+IF(Data!$X108&lt;&gt;"",Scoring!$R$29)+IF(Data!$Y108&lt;&gt;"",Scoring!$R$30)+IF(Data!$Z108&lt;&gt;"",Scoring!$R$31)+IF(Data!$AA108&lt;&gt;"",Scoring!$R$32),"")</f>
        <v/>
      </c>
      <c r="BE108" s="105" t="str">
        <f>IF(BD108&lt;&gt;"",LOOKUP(BD108,Likelihoods!$A$7:$A$107,Likelihoods!P$7:P$107),"")</f>
        <v/>
      </c>
      <c r="BF108" s="102" t="str">
        <f>IF(AND(COUNTBLANK($B108:$E108)=3,COUNTBLANK($F108:$H108)=2,COUNTBLANK($I108:$J108)=1,COUNTBLANK($K108:$L108)=1,COUNTBLANK($M108:$N108)=1,COUNTBLANK($O108:$P108)=1,COUNTBLANK($Q108:$R108)=1,COUNTBLANK($S108:$T108)=1,COUNTBLANK($U108:$V108)=1,COUNTBLANK($W108:$AA108)=4),IF(Data!$B108&lt;&gt;"",Scoring!$S$7)+IF(Data!$C108&lt;&gt;"",Scoring!$S$8)+IF(Data!$D108&lt;&gt;"",Scoring!$S$9)+IF(Data!$E108&lt;&gt;"",Scoring!$S$10)+IF(Data!$F108&lt;&gt;"",Scoring!$S$11)+IF(Data!$G108&lt;&gt;"",Scoring!$S$12)+IF(Data!$H108&lt;&gt;"",Scoring!$S$13)+IF(Data!$I108&lt;&gt;"",Scoring!$S$14)+IF(Data!$J108&lt;&gt;"",Scoring!$S$15)+IF(Data!$K108&lt;&gt;"",Scoring!$S$16)+IF(Data!$L108&lt;&gt;"",Scoring!$S$17)+IF(Data!$M108&lt;&gt;"",Scoring!$S$18)+IF(Data!$N108&lt;&gt;"",Scoring!$S$19)+IF(Data!$O108&lt;&gt;"",Scoring!$S$20)+IF(Data!$P108&lt;&gt;"",Scoring!$S$21)+IF(Data!$Q108&lt;&gt;"",Scoring!$S$22)+IF(Data!$R108&lt;&gt;"",Scoring!$S$23)+IF(Data!$S108&lt;&gt;"",Scoring!$S$24)+IF(Data!T108&lt;&gt;"",Scoring!$S$25)+IF(Data!$U108&lt;&gt;"",Scoring!$S$26)+IF(Data!$V108&lt;&gt;"",Scoring!$S$27)+IF(Data!$W108&lt;&gt;"",Scoring!$S$28)+IF(Data!$X108&lt;&gt;"",Scoring!$S$29)+IF(Data!$Y108&lt;&gt;"",Scoring!$S$30)+IF(Data!$Z108&lt;&gt;"",Scoring!$S$31)+IF(Data!$AA108&lt;&gt;"",Scoring!$S$32),"")</f>
        <v/>
      </c>
      <c r="BG108" s="107" t="str">
        <f>IF(BF108&lt;&gt;"",LOOKUP(BF108,Likelihoods!$A$7:$A$107,Likelihoods!Q$7:Q$107),"")</f>
        <v/>
      </c>
      <c r="BH108" s="108" t="str">
        <f>IF(AND(COUNTBLANK($B108:$E108)=3,COUNTBLANK($F108:$H108)=2,COUNTBLANK($I108:$J108)=1,COUNTBLANK($K108:$L108)=1,COUNTBLANK($M108:$N108)=1,COUNTBLANK($O108:$P108)=1,COUNTBLANK($Q108:$R108)=1,COUNTBLANK($S108:$T108)=1,COUNTBLANK($U108:$V108)=1,COUNTBLANK($W108:$AA108)=4),IF(Data!$B108&lt;&gt;"",Scoring!$T$7)+IF(Data!$C108&lt;&gt;"",Scoring!$T$8)+IF(Data!$D108&lt;&gt;"",Scoring!$T$9)+IF(Data!$E108&lt;&gt;"",Scoring!$T$10)+IF(Data!$F108&lt;&gt;"",Scoring!$T$11)+IF(Data!$G108&lt;&gt;"",Scoring!$T$12)+IF(Data!$H108&lt;&gt;"",Scoring!$T$13)+IF(Data!$I108&lt;&gt;"",Scoring!$T$14)+IF(Data!$J108&lt;&gt;"",Scoring!$T$15)+IF(Data!$K108&lt;&gt;"",Scoring!$T$16)+IF(Data!$L108&lt;&gt;"",Scoring!$T$17)+IF(Data!$M108&lt;&gt;"",Scoring!$T$18)+IF(Data!$N108&lt;&gt;"",Scoring!$T$19)+IF(Data!$O108&lt;&gt;"",Scoring!$T$20)+IF(Data!$P108&lt;&gt;"",Scoring!$T$21)+IF(Data!$Q108&lt;&gt;"",Scoring!$T$22)+IF(Data!$R108&lt;&gt;"",Scoring!$T$23)+IF(Data!$S108&lt;&gt;"",Scoring!$T$24)+IF(Data!T108&lt;&gt;"",Scoring!$T$25)+IF(Data!$U108&lt;&gt;"",Scoring!$T$26)+IF(Data!$V108&lt;&gt;"",Scoring!$T$27)+IF(Data!$W108&lt;&gt;"",Scoring!$T$28)+IF(Data!$X108&lt;&gt;"",Scoring!$T$29)+IF(Data!$Y108&lt;&gt;"",Scoring!$T$30)+IF(Data!$Z108&lt;&gt;"",Scoring!$T$31)+IF(Data!$AA108&lt;&gt;"",Scoring!$T$32),"")</f>
        <v/>
      </c>
      <c r="BI108" s="105" t="str">
        <f>IF(BH108&lt;&gt;"",LOOKUP(BH108,Likelihoods!$A$7:$A$107,Likelihoods!R$7:R$107),"")</f>
        <v/>
      </c>
      <c r="BJ108" s="108" t="str">
        <f>IF(AND(COUNTBLANK($B108:$E108)=3,COUNTBLANK($F108:$H108)=2,COUNTBLANK($I108:$J108)=1,COUNTBLANK($K108:$L108)=1,COUNTBLANK($M108:$N108)=1,COUNTBLANK($O108:$P108)=1,COUNTBLANK($Q108:$R108)=1,COUNTBLANK($S108:$T108)=1,COUNTBLANK($U108:$V108)=1,COUNTBLANK($W108:$AA108)=4),IF(Data!$B108&lt;&gt;"",Scoring!$U$7)+IF(Data!$C108&lt;&gt;"",Scoring!$U$8)+IF(Data!$D108&lt;&gt;"",Scoring!$U$9)+IF(Data!$E108&lt;&gt;"",Scoring!$U$10)+IF(Data!$F108&lt;&gt;"",Scoring!$U$11)+IF(Data!$G108&lt;&gt;"",Scoring!$U$12)+IF(Data!$H108&lt;&gt;"",Scoring!$U$13)+IF(Data!$I108&lt;&gt;"",Scoring!$U$14)+IF(Data!$J108&lt;&gt;"",Scoring!$U$15)+IF(Data!$K108&lt;&gt;"",Scoring!$U$16)+IF(Data!$L108&lt;&gt;"",Scoring!$U$17)+IF(Data!$M108&lt;&gt;"",Scoring!$U$18)+IF(Data!$N108&lt;&gt;"",Scoring!$U$19)+IF(Data!$O108&lt;&gt;"",Scoring!$U$20)+IF(Data!$P108&lt;&gt;"",Scoring!$U$21)+IF(Data!$Q108&lt;&gt;"",Scoring!$U$22)+IF(Data!$R108&lt;&gt;"",Scoring!$U$23)+IF(Data!$S108&lt;&gt;"",Scoring!$U$24)+IF(Data!T108&lt;&gt;"",Scoring!$U$25)+IF(Data!$U108&lt;&gt;"",Scoring!$U$26)+IF(Data!$V108&lt;&gt;"",Scoring!$U$27)+IF(Data!$W108&lt;&gt;"",Scoring!$U$28)+IF(Data!$X108&lt;&gt;"",Scoring!$U$29)+IF(Data!$Y108&lt;&gt;"",Scoring!$U$30)+IF(Data!$Z108&lt;&gt;"",Scoring!$U$31)+IF(Data!$AA108&lt;&gt;"",Scoring!$U$32),"")</f>
        <v/>
      </c>
      <c r="BK108" s="106" t="str">
        <f>IF(BJ108&lt;&gt;"",LOOKUP(BJ108,Likelihoods!$A$7:$A$107,Likelihoods!S$7:S$107),"")</f>
        <v/>
      </c>
      <c r="BL108" s="8"/>
      <c r="BM108" s="8"/>
      <c r="BN108" s="8"/>
      <c r="BO108" s="8"/>
      <c r="BP108" s="8"/>
      <c r="BQ108" s="8"/>
      <c r="BR108" s="8"/>
      <c r="BS108" s="8"/>
      <c r="BT108" s="8"/>
      <c r="BU108" s="8"/>
      <c r="BV108" s="8"/>
      <c r="BW108" s="8"/>
      <c r="BX108" s="8"/>
      <c r="BY108" s="8"/>
    </row>
    <row r="109" spans="1:77" ht="14.25" x14ac:dyDescent="0.2">
      <c r="A109" s="68"/>
      <c r="B109" s="101"/>
      <c r="C109" s="102"/>
      <c r="D109" s="102"/>
      <c r="E109" s="102"/>
      <c r="F109" s="101"/>
      <c r="G109" s="102"/>
      <c r="H109" s="103"/>
      <c r="I109" s="102"/>
      <c r="J109" s="102"/>
      <c r="K109" s="101"/>
      <c r="L109" s="103"/>
      <c r="M109" s="102"/>
      <c r="N109" s="103"/>
      <c r="O109" s="101"/>
      <c r="P109" s="103"/>
      <c r="Q109" s="102"/>
      <c r="R109" s="102"/>
      <c r="S109" s="101"/>
      <c r="T109" s="103"/>
      <c r="U109" s="101"/>
      <c r="V109" s="103"/>
      <c r="W109" s="102"/>
      <c r="X109" s="102"/>
      <c r="Y109" s="102"/>
      <c r="Z109" s="102"/>
      <c r="AA109" s="102"/>
      <c r="AB109" s="104" t="str">
        <f>IF(AND(COUNTBLANK($B109:$E109)=3,COUNTBLANK($F109:$H109)=2,COUNTBLANK($I109:$J109)=1,COUNTBLANK($K109:$L109)=1,COUNTBLANK($M109:$N109)=1,COUNTBLANK($O109:$P109)=1,COUNTBLANK($Q109:$R109)=1,COUNTBLANK($S109:$T109)=1,COUNTBLANK($U109:$V109)=1,COUNTBLANK($W109:$AA109)=4),IF(Data!$B109&lt;&gt;"",Scoring!$D$7)+IF(Data!$C109&lt;&gt;"",Scoring!$D$8)+IF(Data!$D109&lt;&gt;"",Scoring!$D$9)+IF(Data!$E109&lt;&gt;"",Scoring!$D$10)+IF(Data!$F109&lt;&gt;"",Scoring!$D$11)+IF(Data!$G109&lt;&gt;"",Scoring!$D$12)+IF(Data!$H109&lt;&gt;"",Scoring!$D$13)+IF(Data!$I109&lt;&gt;"",Scoring!$D$14)+IF(Data!$J109&lt;&gt;"",Scoring!$D$15)+IF(Data!$K109&lt;&gt;"",Scoring!$D$16)+IF(Data!$L109&lt;&gt;"",Scoring!$D$17)+IF(Data!$M109&lt;&gt;"",Scoring!$D$18)+IF(Data!$N109&lt;&gt;"",Scoring!$D$19)+IF(Data!$O109&lt;&gt;"",Scoring!$D$20)+IF(Data!$P109&lt;&gt;"",Scoring!$D$21)+IF(Data!$Q109&lt;&gt;"",Scoring!$D$22)+IF(Data!$R109&lt;&gt;"",Scoring!$D$23)+IF(Data!$S109&lt;&gt;"",Scoring!$D$24)+IF(Data!T109&lt;&gt;"",Scoring!$D$25)+IF(Data!$U109&lt;&gt;"",Scoring!$D$26)+IF(Data!$V109&lt;&gt;"",Scoring!$D$27)+IF(Data!$W109&lt;&gt;"",Scoring!$D$28)+IF(Data!$X109&lt;&gt;"",Scoring!$D$29)+IF(Data!$Y109&lt;&gt;"",Scoring!$D$30)+IF(Data!$Z109&lt;&gt;"",Scoring!$D$31)+IF(Data!$AA109&lt;&gt;"",Scoring!$D$32),"")</f>
        <v/>
      </c>
      <c r="AC109" s="105" t="str">
        <f>IF(AB109&lt;&gt;"",LOOKUP(AB109,Likelihoods!$A$7:$A$107,Likelihoods!B$7:B$107),"")</f>
        <v/>
      </c>
      <c r="AD109" s="264" t="str">
        <f>IF(AND(COUNTBLANK($B109:$E109)=3,COUNTBLANK($F109:$H109)=2,COUNTBLANK($I109:$J109)=1,COUNTBLANK($K109:$L109)=1,COUNTBLANK($M109:$N109)=1,COUNTBLANK($O109:$P109)=1,COUNTBLANK($Q109:$R109)=1,COUNTBLANK($S109:$T109)=1,COUNTBLANK($U109:$V109)=1,COUNTBLANK($W109:$AA109)=4),IF(Data!$B109&lt;&gt;"",Scoring!$E$7)+IF(Data!$C109&lt;&gt;"",Scoring!$E$8)+IF(Data!$D109&lt;&gt;"",Scoring!$E$9)+IF(Data!$E109&lt;&gt;"",Scoring!$E$10)+IF(Data!$F109&lt;&gt;"",Scoring!$E$11)+IF(Data!$G109&lt;&gt;"",Scoring!$E$12)+IF(Data!$H109&lt;&gt;"",Scoring!$E$13)+IF(Data!$I109&lt;&gt;"",Scoring!$E$14)+IF(Data!$J109&lt;&gt;"",Scoring!$E$15)+IF(Data!$K109&lt;&gt;"",Scoring!$E$16)+IF(Data!$L109&lt;&gt;"",Scoring!$E$17)+IF(Data!$M109&lt;&gt;"",Scoring!$E$18)+IF(Data!$N109&lt;&gt;"",Scoring!$E$19)+IF(Data!$O109&lt;&gt;"",Scoring!$E$20)+IF(Data!$P109&lt;&gt;"",Scoring!$E$21)+IF(Data!$Q109&lt;&gt;"",Scoring!$E$22)+IF(Data!$R109&lt;&gt;"",Scoring!$E$23)+IF(Data!$S109&lt;&gt;"",Scoring!$E$24)+IF(Data!V109&lt;&gt;"",Scoring!$E$25)+IF(Data!$U109&lt;&gt;"",Scoring!$E$26)+IF(Data!$V109&lt;&gt;"",Scoring!$E$27)+IF(Data!$W109&lt;&gt;"",Scoring!$E$28)+IF(Data!$X109&lt;&gt;"",Scoring!$E$29)+IF(Data!$Y109&lt;&gt;"",Scoring!$E$30)+IF(Data!$Z109&lt;&gt;"",Scoring!$E$31)+IF(Data!$AA109&lt;&gt;"",Scoring!$E$32),"")</f>
        <v/>
      </c>
      <c r="AE109" s="107" t="str">
        <f>IF(AD109&lt;&gt;"",LOOKUP(AD109,Likelihoods!$A$7:$A$107,Likelihoods!C$7:C$107),"")</f>
        <v/>
      </c>
      <c r="AF109" s="108" t="str">
        <f>IF(AND(COUNTBLANK($B109:$E109)=3,COUNTBLANK($F109:$H109)=2,COUNTBLANK($I109:$J109)=1,COUNTBLANK($K109:$L109)=1,COUNTBLANK($M109:$N109)=1,COUNTBLANK($O109:$P109)=1,COUNTBLANK($Q109:$R109)=1,COUNTBLANK($S109:$T109)=1,COUNTBLANK($U109:$V109)=1,COUNTBLANK($W109:$AA109)=4),IF(Data!$B109&lt;&gt;"",Scoring!$F$7)+IF(Data!$C109&lt;&gt;"",Scoring!$F$8)+IF(Data!$D109&lt;&gt;"",Scoring!$F$9)+IF(Data!$E109&lt;&gt;"",Scoring!$F$10)+IF(Data!$F109&lt;&gt;"",Scoring!$F$11)+IF(Data!$G109&lt;&gt;"",Scoring!$F$12)+IF(Data!$H109&lt;&gt;"",Scoring!$F$13)+IF(Data!$I109&lt;&gt;"",Scoring!$F$14)+IF(Data!$J109&lt;&gt;"",Scoring!$F$15)+IF(Data!$K109&lt;&gt;"",Scoring!$F$16)+IF(Data!$L109&lt;&gt;"",Scoring!$F$17)+IF(Data!$M109&lt;&gt;"",Scoring!$F$18)+IF(Data!$N109&lt;&gt;"",Scoring!$F$19)+IF(Data!$O109&lt;&gt;"",Scoring!$F$20)+IF(Data!$P109&lt;&gt;"",Scoring!$F$21)+IF(Data!$Q109&lt;&gt;"",Scoring!$F$22)+IF(Data!$R109&lt;&gt;"",Scoring!$F$23)+IF(Data!$S109&lt;&gt;"",Scoring!$F$24)+IF(Data!T109&lt;&gt;"",Scoring!$F$25)+IF(Data!$U109&lt;&gt;"",Scoring!$F$26)+IF(Data!$V109&lt;&gt;"",Scoring!$F$27)+IF(Data!$W109&lt;&gt;"",Scoring!$F$28)+IF(Data!$X109&lt;&gt;"",Scoring!$F$29)+IF(Data!$Y109&lt;&gt;"",Scoring!$F$30)+IF(Data!$Z109&lt;&gt;"",Scoring!$F$31)+IF(Data!$AA109&lt;&gt;"",Scoring!$F$32),"")</f>
        <v/>
      </c>
      <c r="AG109" s="105" t="str">
        <f>IF(AF109&lt;&gt;"",LOOKUP(AF109,Likelihoods!$A$7:$A$107,Likelihoods!D$7:D$107),"")</f>
        <v/>
      </c>
      <c r="AH109" s="108" t="str">
        <f>IF(AND(COUNTBLANK($B109:$E109)=3,COUNTBLANK($F109:$H109)=2,COUNTBLANK($I109:$J109)=1,COUNTBLANK($K109:$L109)=1,COUNTBLANK($M109:$N109)=1,COUNTBLANK($O109:$P109)=1,COUNTBLANK($Q109:$R109)=1,COUNTBLANK($S109:$T109)=1,COUNTBLANK($U109:$V109)=1,COUNTBLANK($W109:$AA109)=4),IF(Data!$B109&lt;&gt;"",Scoring!$G$7)+IF(Data!$C109&lt;&gt;"",Scoring!$G$8)+IF(Data!$D109&lt;&gt;"",Scoring!$G$9)+IF(Data!$E109&lt;&gt;"",Scoring!$G$10)+IF(Data!$F109&lt;&gt;"",Scoring!$G$11)+IF(Data!$G109&lt;&gt;"",Scoring!$G$12)+IF(Data!$H109&lt;&gt;"",Scoring!$G$13)+IF(Data!$I109&lt;&gt;"",Scoring!$G$14)+IF(Data!$J109&lt;&gt;"",Scoring!$G$15)+IF(Data!$K109&lt;&gt;"",Scoring!$G$16)+IF(Data!$L109&lt;&gt;"",Scoring!$G$17)+IF(Data!$M109&lt;&gt;"",Scoring!$G$18)+IF(Data!$N109&lt;&gt;"",Scoring!$G$19)+IF(Data!$O109&lt;&gt;"",Scoring!$G$20)+IF(Data!$P109&lt;&gt;"",Scoring!$G$21)+IF(Data!$Q109&lt;&gt;"",Scoring!$G$22)+IF(Data!$R109&lt;&gt;"",Scoring!$G$23)+IF(Data!$S109&lt;&gt;"",Scoring!$G$24)+IF(Data!T109&lt;&gt;"",Scoring!$G$25)+IF(Data!$U109&lt;&gt;"",Scoring!$G$26)+IF(Data!$V109&lt;&gt;"",Scoring!$G$27)+IF(Data!$W109&lt;&gt;"",Scoring!$G$28)+IF(Data!$X109&lt;&gt;"",Scoring!$G$29)+IF(Data!$Y109&lt;&gt;"",Scoring!$G$30)+IF(Data!$Z109&lt;&gt;"",Scoring!$G$31)+IF(Data!$AA109&lt;&gt;"",Scoring!$G$32),"")</f>
        <v/>
      </c>
      <c r="AI109" s="106" t="str">
        <f>IF(AH109&lt;&gt;"",LOOKUP(AH109,Likelihoods!$A$7:$A$107,Likelihoods!E$7:E$107),"")</f>
        <v/>
      </c>
      <c r="AJ109" s="104" t="str">
        <f>IF(AND(COUNTBLANK($B109:$E109)=3,COUNTBLANK($F109:$H109)=2,COUNTBLANK($I109:$J109)=1,COUNTBLANK($K109:$L109)=1,COUNTBLANK($M109:$N109)=1,COUNTBLANK($O109:$P109)=1,COUNTBLANK($Q109:$R109)=1,COUNTBLANK($S109:$T109)=1,COUNTBLANK($U109:$V109)=1,COUNTBLANK($W109:$AA109)=4),IF(Data!$B109&lt;&gt;"",Scoring!$H$7)+IF(Data!$C109&lt;&gt;"",Scoring!$H$8)+IF(Data!$D109&lt;&gt;"",Scoring!$H$9)+IF(Data!$E109&lt;&gt;"",Scoring!$H$10)+IF(Data!$F109&lt;&gt;"",Scoring!$H$11)+IF(Data!$G109&lt;&gt;"",Scoring!$H$12)+IF(Data!$H109&lt;&gt;"",Scoring!$H$13)+IF(Data!$I109&lt;&gt;"",Scoring!$H$14)+IF(Data!$J109&lt;&gt;"",Scoring!$H$15)+IF(Data!$K109&lt;&gt;"",Scoring!$H$16)+IF(Data!$L109&lt;&gt;"",Scoring!$H$17)+IF(Data!$M109&lt;&gt;"",Scoring!$H$18)+IF(Data!$N109&lt;&gt;"",Scoring!$H$19)+IF(Data!$O109&lt;&gt;"",Scoring!$H$20)+IF(Data!$P109&lt;&gt;"",Scoring!$H$21)+IF(Data!$Q109&lt;&gt;"",Scoring!$H$22)+IF(Data!$R109&lt;&gt;"",Scoring!$H$23)+IF(Data!$S109&lt;&gt;"",Scoring!$H$24)+IF(Data!T109&lt;&gt;"",Scoring!$H$25)+IF(Data!$U109&lt;&gt;"",Scoring!$H$26)+IF(Data!$V109&lt;&gt;"",Scoring!$H$27)+IF(Data!$W109&lt;&gt;"",Scoring!$H$28)+IF(Data!$X109&lt;&gt;"",Scoring!$H$29)+IF(Data!$Y109&lt;&gt;"",Scoring!$H$30)+IF(Data!$Z109&lt;&gt;"",Scoring!$H$31)+IF(Data!$AA109&lt;&gt;"",Scoring!$H$32),"")</f>
        <v/>
      </c>
      <c r="AK109" s="105" t="str">
        <f>IF(AJ109&lt;&gt;"",LOOKUP(AJ109,Likelihoods!$A$7:$A$107,Likelihoods!F$7:F$107),"")</f>
        <v/>
      </c>
      <c r="AL109" s="102" t="str">
        <f>IF(AND(COUNTBLANK($B109:$E109)=3,COUNTBLANK($F109:$H109)=2,COUNTBLANK($I109:$J109)=1,COUNTBLANK($K109:$L109)=1,COUNTBLANK($M109:$N109)=1,COUNTBLANK($O109:$P109)=1,COUNTBLANK($Q109:$R109)=1,COUNTBLANK($S109:$T109)=1,COUNTBLANK($U109:$V109)=1,COUNTBLANK($W109:$AA109)=4),IF(Data!$B109&lt;&gt;"",Scoring!$I$7)+IF(Data!$C109&lt;&gt;"",Scoring!$I$8)+IF(Data!$D109&lt;&gt;"",Scoring!$I$9)+IF(Data!$E109&lt;&gt;"",Scoring!$I$10)+IF(Data!$F109&lt;&gt;"",Scoring!$I$11)+IF(Data!$G109&lt;&gt;"",Scoring!$I$12)+IF(Data!$H109&lt;&gt;"",Scoring!$I$13)+IF(Data!$I109&lt;&gt;"",Scoring!$I$14)+IF(Data!$J109&lt;&gt;"",Scoring!$I$15)+IF(Data!$K109&lt;&gt;"",Scoring!$I$16)+IF(Data!$L109&lt;&gt;"",Scoring!$I$17)+IF(Data!$M109&lt;&gt;"",Scoring!$I$18)+IF(Data!$N109&lt;&gt;"",Scoring!$I$19)+IF(Data!$O109&lt;&gt;"",Scoring!$I$20)+IF(Data!$P109&lt;&gt;"",Scoring!$I$21)+IF(Data!$Q109&lt;&gt;"",Scoring!$I$22)+IF(Data!$R109&lt;&gt;"",Scoring!$I$23)+IF(Data!$S109&lt;&gt;"",Scoring!$I$24)+IF(Data!T109&lt;&gt;"",Scoring!$I$25)+IF(Data!$U109&lt;&gt;"",Scoring!$I$26)+IF(Data!$V109&lt;&gt;"",Scoring!$I$27)+IF(Data!$W109&lt;&gt;"",Scoring!$I$28)+IF(Data!$X109&lt;&gt;"",Scoring!$I$29)+IF(Data!$Y109&lt;&gt;"",Scoring!$I$30)+IF(Data!$Z109&lt;&gt;"",Scoring!$I$31)+IF(Data!$AA109&lt;&gt;"",Scoring!$I$32),"")</f>
        <v/>
      </c>
      <c r="AM109" s="107" t="str">
        <f>IF(AL109&lt;&gt;"",LOOKUP(AL109,Likelihoods!$A$7:$A$107,Likelihoods!G$7:G$107),"")</f>
        <v/>
      </c>
      <c r="AN109" s="281" t="str">
        <f>IF(AND(COUNTBLANK($B109:$E109)=3,COUNTBLANK($F109:$H109)=2,COUNTBLANK($I109:$J109)=1,COUNTBLANK($K109:$L109)=1,COUNTBLANK($M109:$N109)=1,COUNTBLANK($O109:$P109)=1,COUNTBLANK($Q109:$R109)=1,COUNTBLANK($S109:$T109)=1,COUNTBLANK($U109:$V109)=1,COUNTBLANK($W109:$AA109)=4),IF(Data!$B109&lt;&gt;"",Scoring!$J$7)+IF(Data!$C109&lt;&gt;"",Scoring!$J$8)+IF(Data!$D109&lt;&gt;"",Scoring!$J$9)+IF(Data!$E109&lt;&gt;"",Scoring!$J$10)+IF(Data!$F109&lt;&gt;"",Scoring!$J$11)+IF(Data!$G109&lt;&gt;"",Scoring!$J$12)+IF(Data!$H109&lt;&gt;"",Scoring!$J$13)+IF(Data!$I109&lt;&gt;"",Scoring!$J$14)+IF(Data!$J109&lt;&gt;"",Scoring!$J$15)+IF(Data!$K109&lt;&gt;"",Scoring!$J$16)+IF(Data!$L109&lt;&gt;"",Scoring!$J$17)+IF(Data!$M109&lt;&gt;"",Scoring!$J$18)+IF(Data!$N109&lt;&gt;"",Scoring!$J$19)+IF(Data!$O109&lt;&gt;"",Scoring!$J$20)+IF(Data!$P109&lt;&gt;"",Scoring!$J$21)+IF(Data!$Q109&lt;&gt;"",Scoring!$J$22)+IF(Data!$R109&lt;&gt;"",Scoring!$J$23)+IF(Data!$S109&lt;&gt;"",Scoring!$J$24)+IF(Data!AF109&lt;&gt;"",Scoring!$J$25)+IF(Data!$U109&lt;&gt;"",Scoring!$J$26)+IF(Data!$V109&lt;&gt;"",Scoring!$J$27)+IF(Data!$W109&lt;&gt;"",Scoring!$J$28)+IF(Data!$X109&lt;&gt;"",Scoring!$J$29)+IF(Data!$Y109&lt;&gt;"",Scoring!$J$30)+IF(Data!$Z109&lt;&gt;"",Scoring!$J$31)+IF(Data!$AA109&lt;&gt;"",Scoring!$J$32),"")</f>
        <v/>
      </c>
      <c r="AO109" s="276" t="str">
        <f>IF(AN109&lt;&gt;"",LOOKUP(AN109,Likelihoods!$A$7:$A$107,Likelihoods!H$7:H$107),"")</f>
        <v/>
      </c>
      <c r="AP109" s="264" t="str">
        <f>IF(AND(COUNTBLANK($B109:$E109)=3,COUNTBLANK($F109:$H109)=2,COUNTBLANK($I109:$J109)=1,COUNTBLANK($K109:$L109)=1,COUNTBLANK($M109:$N109)=1,COUNTBLANK($O109:$P109)=1,COUNTBLANK($Q109:$R109)=1,COUNTBLANK($S109:$T109)=1,COUNTBLANK($U109:$V109)=1,COUNTBLANK($W109:$AA109)=4),IF(Data!$B109&lt;&gt;"",Scoring!$K$7)+IF(Data!$C109&lt;&gt;"",Scoring!$K$8)+IF(Data!$D109&lt;&gt;"",Scoring!$K$9)+IF(Data!$E109&lt;&gt;"",Scoring!$K$10)+IF(Data!$F109&lt;&gt;"",Scoring!$K$11)+IF(Data!$G109&lt;&gt;"",Scoring!$K$12)+IF(Data!$H109&lt;&gt;"",Scoring!$K$13)+IF(Data!$I109&lt;&gt;"",Scoring!$K$14)+IF(Data!$J109&lt;&gt;"",Scoring!$K$15)+IF(Data!$K109&lt;&gt;"",Scoring!$K$16)+IF(Data!$L109&lt;&gt;"",Scoring!$K$17)+IF(Data!$M109&lt;&gt;"",Scoring!$K$18)+IF(Data!$N109&lt;&gt;"",Scoring!$K$19)+IF(Data!$O109&lt;&gt;"",Scoring!$K$20)+IF(Data!$P109&lt;&gt;"",Scoring!$K$21)+IF(Data!$Q109&lt;&gt;"",Scoring!$K$22)+IF(Data!$R109&lt;&gt;"",Scoring!$K$23)+IF(Data!$S109&lt;&gt;"",Scoring!$K$24)+IF(Data!AH109&lt;&gt;"",Scoring!$K$25)+IF(Data!$U109&lt;&gt;"",Scoring!$K$26)+IF(Data!$V109&lt;&gt;"",Scoring!$K$27)+IF(Data!$W109&lt;&gt;"",Scoring!$K$28)+IF(Data!$X109&lt;&gt;"",Scoring!$K$29)+IF(Data!$Y109&lt;&gt;"",Scoring!$K$30)+IF(Data!$Z109&lt;&gt;"",Scoring!$K$31)+IF(Data!$AA109&lt;&gt;"",Scoring!$K$32),"")</f>
        <v/>
      </c>
      <c r="AQ109" s="107" t="str">
        <f>IF(AP109&lt;&gt;"",LOOKUP(AP109,Likelihoods!$A$7:$A$107,Likelihoods!I$7:I$107),"")</f>
        <v/>
      </c>
      <c r="AR109" s="281" t="str">
        <f>IF(AND(COUNTBLANK($B109:$E109)=3,COUNTBLANK($F109:$H109)=2,COUNTBLANK($I109:$J109)=1,COUNTBLANK($K109:$L109)=1,COUNTBLANK($M109:$N109)=1,COUNTBLANK($O109:$P109)=1,COUNTBLANK($Q109:$R109)=1,COUNTBLANK($S109:$T109)=1,COUNTBLANK($U109:$V109)=1,COUNTBLANK($W109:$AA109)=4),IF(Data!$B109&lt;&gt;"",Scoring!$L$7)+IF(Data!$C109&lt;&gt;"",Scoring!$L$8)+IF(Data!$D109&lt;&gt;"",Scoring!$L$9)+IF(Data!$E109&lt;&gt;"",Scoring!$L$10)+IF(Data!$F109&lt;&gt;"",Scoring!$L$11)+IF(Data!$G109&lt;&gt;"",Scoring!$L$12)+IF(Data!$H109&lt;&gt;"",Scoring!$L$13)+IF(Data!$I109&lt;&gt;"",Scoring!$L$14)+IF(Data!$J109&lt;&gt;"",Scoring!$L$15)+IF(Data!$K109&lt;&gt;"",Scoring!$L$16)+IF(Data!$L109&lt;&gt;"",Scoring!$L$17)+IF(Data!$M109&lt;&gt;"",Scoring!$L$18)+IF(Data!$N109&lt;&gt;"",Scoring!$L$19)+IF(Data!$O109&lt;&gt;"",Scoring!$L$20)+IF(Data!$P109&lt;&gt;"",Scoring!$L$21)+IF(Data!$Q109&lt;&gt;"",Scoring!$L$22)+IF(Data!$R109&lt;&gt;"",Scoring!$L$23)+IF(Data!$S109&lt;&gt;"",Scoring!$L$24)+IF(Data!AJ109&lt;&gt;"",Scoring!$L$25)+IF(Data!$U109&lt;&gt;"",Scoring!$L$26)+IF(Data!$V109&lt;&gt;"",Scoring!$L$27)+IF(Data!$W109&lt;&gt;"",Scoring!$L$28)+IF(Data!$X109&lt;&gt;"",Scoring!$L$29)+IF(Data!$Y109&lt;&gt;"",Scoring!$L$30)+IF(Data!$Z109&lt;&gt;"",Scoring!$L$31)+IF(Data!$AA109&lt;&gt;"",Scoring!$L$32),"")</f>
        <v/>
      </c>
      <c r="AS109" s="105" t="str">
        <f>IF(AR109&lt;&gt;"",LOOKUP(AR109,Likelihoods!$A$7:$A$107,Likelihoods!J$7:J$107),"")</f>
        <v/>
      </c>
      <c r="AT109" s="108" t="str">
        <f>IF(AND(COUNTBLANK($B109:$E109)=3,COUNTBLANK($F109:$H109)=2,COUNTBLANK($I109:$J109)=1,COUNTBLANK($K109:$L109)=1,COUNTBLANK($M109:$N109)=1,COUNTBLANK($O109:$P109)=1,COUNTBLANK($Q109:$R109)=1,COUNTBLANK($S109:$T109)=1,COUNTBLANK($U109:$V109)=1,COUNTBLANK($W109:$AA109)=4),IF(Data!$B109&lt;&gt;"",Scoring!$M$7)+IF(Data!$C109&lt;&gt;"",Scoring!$M$8)+IF(Data!$D109&lt;&gt;"",Scoring!$M$9)+IF(Data!$E109&lt;&gt;"",Scoring!$M$10)+IF(Data!$F109&lt;&gt;"",Scoring!$M$11)+IF(Data!$G109&lt;&gt;"",Scoring!$M$12)+IF(Data!$H109&lt;&gt;"",Scoring!$M$13)+IF(Data!$I109&lt;&gt;"",Scoring!$M$14)+IF(Data!$J109&lt;&gt;"",Scoring!$M$15)+IF(Data!$K109&lt;&gt;"",Scoring!$M$16)+IF(Data!$L109&lt;&gt;"",Scoring!$M$17)+IF(Data!$M109&lt;&gt;"",Scoring!$M$18)+IF(Data!$N109&lt;&gt;"",Scoring!$M$19)+IF(Data!$O109&lt;&gt;"",Scoring!$M$20)+IF(Data!$P109&lt;&gt;"",Scoring!$M$21)+IF(Data!$Q109&lt;&gt;"",Scoring!$M$22)+IF(Data!$R109&lt;&gt;"",Scoring!$M$23)+IF(Data!$S109&lt;&gt;"",Scoring!$M$24)+IF(Data!T109&lt;&gt;"",Scoring!$M$25)+IF(Data!$U109&lt;&gt;"",Scoring!$M$26)+IF(Data!$V109&lt;&gt;"",Scoring!$M$27)+IF(Data!$W109&lt;&gt;"",Scoring!$M$28)+IF(Data!$X109&lt;&gt;"",Scoring!$M$29)+IF(Data!$Y109&lt;&gt;"",Scoring!$M$30)+IF(Data!$Z109&lt;&gt;"",Scoring!$M$31)+IF(Data!$AA109&lt;&gt;"",Scoring!$M$32),"")</f>
        <v/>
      </c>
      <c r="AU109" s="105" t="str">
        <f>IF(AT109&lt;&gt;"",LOOKUP(AT109,Likelihoods!$A$7:$A$107,Likelihoods!K$7:K$107),"")</f>
        <v/>
      </c>
      <c r="AV109" s="108" t="str">
        <f>IF(AND(COUNTBLANK($B109:$E109)=3,COUNTBLANK($F109:$H109)=2,COUNTBLANK($I109:$J109)=1,COUNTBLANK($K109:$L109)=1,COUNTBLANK($M109:$N109)=1,COUNTBLANK($O109:$P109)=1,COUNTBLANK($Q109:$R109)=1,COUNTBLANK($S109:$T109)=1,COUNTBLANK($U109:$V109)=1,COUNTBLANK($W109:$AA109)=4),IF(Data!$B109&lt;&gt;"",Scoring!$N$7)+IF(Data!$C109&lt;&gt;"",Scoring!$N$8)+IF(Data!$D109&lt;&gt;"",Scoring!$N$9)+IF(Data!$E109&lt;&gt;"",Scoring!$N$10)+IF(Data!$F109&lt;&gt;"",Scoring!$N$11)+IF(Data!$G109&lt;&gt;"",Scoring!$N$12)+IF(Data!$H109&lt;&gt;"",Scoring!$N$13)+IF(Data!$I109&lt;&gt;"",Scoring!$N$14)+IF(Data!$J109&lt;&gt;"",Scoring!$N$15)+IF(Data!$K109&lt;&gt;"",Scoring!$N$16)+IF(Data!$L109&lt;&gt;"",Scoring!$N$17)+IF(Data!$M109&lt;&gt;"",Scoring!$N$18)+IF(Data!$N109&lt;&gt;"",Scoring!$N$19)+IF(Data!$O109&lt;&gt;"",Scoring!$N$20)+IF(Data!$P109&lt;&gt;"",Scoring!$N$21)+IF(Data!$Q109&lt;&gt;"",Scoring!$N$22)+IF(Data!$R109&lt;&gt;"",Scoring!$N$23)+IF(Data!$S109&lt;&gt;"",Scoring!$N$24)+IF(Data!T109&lt;&gt;"",Scoring!$N$25)+IF(Data!$U109&lt;&gt;"",Scoring!$N$26)+IF(Data!$V109&lt;&gt;"",Scoring!$N$27)+IF(Data!$W109&lt;&gt;"",Scoring!$N$28)+IF(Data!$X109&lt;&gt;"",Scoring!$N$29)+IF(Data!$Y109&lt;&gt;"",Scoring!$N$30)+IF(Data!$Z109&lt;&gt;"",Scoring!$N$31)+IF(Data!$AA109&lt;&gt;"",Scoring!$N$32),"")</f>
        <v/>
      </c>
      <c r="AW109" s="106" t="str">
        <f>IF(AV109&lt;&gt;"",LOOKUP(AV109,Likelihoods!$A$7:$A$107,Likelihoods!L$7:L$107),"")</f>
        <v/>
      </c>
      <c r="AX109" s="104" t="str">
        <f>IF(AND(COUNTBLANK($B109:$E109)=3,COUNTBLANK($F109:$H109)=2,COUNTBLANK($I109:$J109)=1,COUNTBLANK($K109:$L109)=1,COUNTBLANK($M109:$N109)=1,COUNTBLANK($O109:$P109)=1,COUNTBLANK($Q109:$R109)=1,COUNTBLANK($S109:$T109)=1,COUNTBLANK($U109:$V109)=1,COUNTBLANK($W109:$AA109)=4),IF(Data!$B109&lt;&gt;"",Scoring!$O$7)+IF(Data!$C109&lt;&gt;"",Scoring!$O$8)+IF(Data!$D109&lt;&gt;"",Scoring!$O$9)+IF(Data!$E109&lt;&gt;"",Scoring!$O$10)+IF(Data!$F109&lt;&gt;"",Scoring!$O$11)+IF(Data!$G109&lt;&gt;"",Scoring!$O$12)+IF(Data!$H109&lt;&gt;"",Scoring!$O$13)+IF(Data!$I109&lt;&gt;"",Scoring!$O$14)+IF(Data!$J109&lt;&gt;"",Scoring!$O$15)+IF(Data!$K109&lt;&gt;"",Scoring!$O$16)+IF(Data!$L109&lt;&gt;"",Scoring!$O$17)+IF(Data!$M109&lt;&gt;"",Scoring!$O$18)+IF(Data!$N109&lt;&gt;"",Scoring!$O$19)+IF(Data!$O109&lt;&gt;"",Scoring!$O$20)+IF(Data!$P109&lt;&gt;"",Scoring!$O$21)+IF(Data!$Q109&lt;&gt;"",Scoring!$O$22)+IF(Data!$R109&lt;&gt;"",Scoring!$O$23)+IF(Data!$S109&lt;&gt;"",Scoring!$O$24)+IF(Data!T109&lt;&gt;"",Scoring!$O$25)+IF(Data!$U109&lt;&gt;"",Scoring!$O$26)+IF(Data!$V109&lt;&gt;"",Scoring!$O$27)+IF(Data!$W109&lt;&gt;"",Scoring!$O$28)+IF(Data!$X109&lt;&gt;"",Scoring!$O$29)+IF(Data!$Y109&lt;&gt;"",Scoring!$O$30)+IF(Data!$Z109&lt;&gt;"",Scoring!$O$31)+IF(Data!$AA109&lt;&gt;"",Scoring!$O$32),"")</f>
        <v/>
      </c>
      <c r="AY109" s="107" t="str">
        <f>IF(AX109&lt;&gt;"",LOOKUP(AX109,Likelihoods!$A$7:$A$107,Likelihoods!M$7:M$107),"")</f>
        <v/>
      </c>
      <c r="AZ109" s="108" t="str">
        <f>IF(AND(COUNTBLANK($B109:$E109)=3,COUNTBLANK($F109:$H109)=2,COUNTBLANK($I109:$J109)=1,COUNTBLANK($K109:$L109)=1,COUNTBLANK($M109:$N109)=1,COUNTBLANK($O109:$P109)=1,COUNTBLANK($Q109:$R109)=1,COUNTBLANK($S109:$T109)=1,COUNTBLANK($U109:$V109)=1,COUNTBLANK($W109:$AA109)=4),IF(Data!$B109&lt;&gt;"",Scoring!$P$7)+IF(Data!$C109&lt;&gt;"",Scoring!$P$8)+IF(Data!$D109&lt;&gt;"",Scoring!$P$9)+IF(Data!$E109&lt;&gt;"",Scoring!$P$10)+IF(Data!$F109&lt;&gt;"",Scoring!$P$11)+IF(Data!$G109&lt;&gt;"",Scoring!$P$12)+IF(Data!$H109&lt;&gt;"",Scoring!$P$13)+IF(Data!$I109&lt;&gt;"",Scoring!$P$14)+IF(Data!$J109&lt;&gt;"",Scoring!$P$15)+IF(Data!$K109&lt;&gt;"",Scoring!$P$16)+IF(Data!$L109&lt;&gt;"",Scoring!$P$17)+IF(Data!$M109&lt;&gt;"",Scoring!$P$18)+IF(Data!$N109&lt;&gt;"",Scoring!$P$19)+IF(Data!$O109&lt;&gt;"",Scoring!$P$20)+IF(Data!$P109&lt;&gt;"",Scoring!$P$21)+IF(Data!$Q109&lt;&gt;"",Scoring!$P$22)+IF(Data!$R109&lt;&gt;"",Scoring!$P$23)+IF(Data!$S109&lt;&gt;"",Scoring!$P$24)+IF(Data!T109&lt;&gt;"",Scoring!$P$25)+IF(Data!$U109&lt;&gt;"",Scoring!$P$26)+IF(Data!$V109&lt;&gt;"",Scoring!$P$27)+IF(Data!$W109&lt;&gt;"",Scoring!$P$28)+IF(Data!$X109&lt;&gt;"",Scoring!$P$29)+IF(Data!$Y109&lt;&gt;"",Scoring!$P$30)+IF(Data!$Z109&lt;&gt;"",Scoring!$P$31)+IF(Data!$AA109&lt;&gt;"",Scoring!$P$32),"")</f>
        <v/>
      </c>
      <c r="BA109" s="105" t="str">
        <f>IF(AZ109&lt;&gt;"",LOOKUP(AZ109,Likelihoods!$A$7:$A$107,Likelihoods!N$7:N$107),"")</f>
        <v/>
      </c>
      <c r="BB109" s="102" t="str">
        <f>IF(AND(COUNTBLANK($B109:$E109)=3,COUNTBLANK($F109:$H109)=2,COUNTBLANK($I109:$J109)=1,COUNTBLANK($K109:$L109)=1,COUNTBLANK($M109:$N109)=1,COUNTBLANK($O109:$P109)=1,COUNTBLANK($Q109:$R109)=1,COUNTBLANK($S109:$T109)=1,COUNTBLANK($U109:$V109)=1,COUNTBLANK($W109:$AA109)=4),IF(Data!$B109&lt;&gt;"",Scoring!$Q$7)+IF(Data!$C109&lt;&gt;"",Scoring!$Q$8)+IF(Data!$D109&lt;&gt;"",Scoring!$Q$9)+IF(Data!$E109&lt;&gt;"",Scoring!$Q$10)+IF(Data!$F109&lt;&gt;"",Scoring!$Q$11)+IF(Data!$G109&lt;&gt;"",Scoring!$Q$12)+IF(Data!$H109&lt;&gt;"",Scoring!$Q$13)+IF(Data!$I109&lt;&gt;"",Scoring!$Q$14)+IF(Data!$J109&lt;&gt;"",Scoring!$Q$15)+IF(Data!$K109&lt;&gt;"",Scoring!$Q$16)+IF(Data!$L109&lt;&gt;"",Scoring!$Q$17)+IF(Data!$M109&lt;&gt;"",Scoring!$Q$18)+IF(Data!$N109&lt;&gt;"",Scoring!$Q$19)+IF(Data!$O109&lt;&gt;"",Scoring!$Q$20)+IF(Data!$P109&lt;&gt;"",Scoring!$Q$21)+IF(Data!$Q109&lt;&gt;"",Scoring!$Q$22)+IF(Data!$R109&lt;&gt;"",Scoring!$Q$23)+IF(Data!$S109&lt;&gt;"",Scoring!$Q$24)+IF(Data!T109&lt;&gt;"",Scoring!$Q$25)+IF(Data!$U109&lt;&gt;"",Scoring!$Q$26)+IF(Data!$V109&lt;&gt;"",Scoring!$Q$27)+IF(Data!$W109&lt;&gt;"",Scoring!$Q$28)+IF(Data!$X109&lt;&gt;"",Scoring!$Q$29)+IF(Data!$Y109&lt;&gt;"",Scoring!$Q$30)+IF(Data!$Z109&lt;&gt;"",Scoring!$Q$31)+IF(Data!$AA109&lt;&gt;"",Scoring!$Q$32),"")</f>
        <v/>
      </c>
      <c r="BC109" s="107" t="str">
        <f>IF(BB109&lt;&gt;"",LOOKUP(BB109,Likelihoods!$A$7:$A$107,Likelihoods!O$7:O$107),"")</f>
        <v/>
      </c>
      <c r="BD109" s="104" t="str">
        <f>IF(AND(COUNTBLANK($B109:$E109)=3,COUNTBLANK($F109:$H109)=2,COUNTBLANK($I109:$J109)=1,COUNTBLANK($K109:$L109)=1,COUNTBLANK($M109:$N109)=1,COUNTBLANK($O109:$P109)=1,COUNTBLANK($Q109:$R109)=1,COUNTBLANK($S109:$T109)=1,COUNTBLANK($U109:$V109)=1,COUNTBLANK($W109:$AA109)=4),IF(Data!$B109&lt;&gt;"",Scoring!$R$7)+IF(Data!$C109&lt;&gt;"",Scoring!$R$8)+IF(Data!$D109&lt;&gt;"",Scoring!$R$9)+IF(Data!$E109&lt;&gt;"",Scoring!$R$10)+IF(Data!$F109&lt;&gt;"",Scoring!$R$11)+IF(Data!$G109&lt;&gt;"",Scoring!$R$12)+IF(Data!$H109&lt;&gt;"",Scoring!$R$13)+IF(Data!$I109&lt;&gt;"",Scoring!$R$14)+IF(Data!$J109&lt;&gt;"",Scoring!$R$15)+IF(Data!$K109&lt;&gt;"",Scoring!$R$16)+IF(Data!$L109&lt;&gt;"",Scoring!$R$17)+IF(Data!$M109&lt;&gt;"",Scoring!$R$18)+IF(Data!$N109&lt;&gt;"",Scoring!$R$19)+IF(Data!$O109&lt;&gt;"",Scoring!$R$20)+IF(Data!$P109&lt;&gt;"",Scoring!$R$21)+IF(Data!$Q109&lt;&gt;"",Scoring!$R$22)+IF(Data!$R109&lt;&gt;"",Scoring!$R$23)+IF(Data!$S109&lt;&gt;"",Scoring!$R$24)+IF(Data!T109&lt;&gt;"",Scoring!$R$25)+IF(Data!$U109&lt;&gt;"",Scoring!$R$26)+IF(Data!$V109&lt;&gt;"",Scoring!$R$27)+IF(Data!$W109&lt;&gt;"",Scoring!$R$28)+IF(Data!$X109&lt;&gt;"",Scoring!$R$29)+IF(Data!$Y109&lt;&gt;"",Scoring!$R$30)+IF(Data!$Z109&lt;&gt;"",Scoring!$R$31)+IF(Data!$AA109&lt;&gt;"",Scoring!$R$32),"")</f>
        <v/>
      </c>
      <c r="BE109" s="105" t="str">
        <f>IF(BD109&lt;&gt;"",LOOKUP(BD109,Likelihoods!$A$7:$A$107,Likelihoods!P$7:P$107),"")</f>
        <v/>
      </c>
      <c r="BF109" s="102" t="str">
        <f>IF(AND(COUNTBLANK($B109:$E109)=3,COUNTBLANK($F109:$H109)=2,COUNTBLANK($I109:$J109)=1,COUNTBLANK($K109:$L109)=1,COUNTBLANK($M109:$N109)=1,COUNTBLANK($O109:$P109)=1,COUNTBLANK($Q109:$R109)=1,COUNTBLANK($S109:$T109)=1,COUNTBLANK($U109:$V109)=1,COUNTBLANK($W109:$AA109)=4),IF(Data!$B109&lt;&gt;"",Scoring!$S$7)+IF(Data!$C109&lt;&gt;"",Scoring!$S$8)+IF(Data!$D109&lt;&gt;"",Scoring!$S$9)+IF(Data!$E109&lt;&gt;"",Scoring!$S$10)+IF(Data!$F109&lt;&gt;"",Scoring!$S$11)+IF(Data!$G109&lt;&gt;"",Scoring!$S$12)+IF(Data!$H109&lt;&gt;"",Scoring!$S$13)+IF(Data!$I109&lt;&gt;"",Scoring!$S$14)+IF(Data!$J109&lt;&gt;"",Scoring!$S$15)+IF(Data!$K109&lt;&gt;"",Scoring!$S$16)+IF(Data!$L109&lt;&gt;"",Scoring!$S$17)+IF(Data!$M109&lt;&gt;"",Scoring!$S$18)+IF(Data!$N109&lt;&gt;"",Scoring!$S$19)+IF(Data!$O109&lt;&gt;"",Scoring!$S$20)+IF(Data!$P109&lt;&gt;"",Scoring!$S$21)+IF(Data!$Q109&lt;&gt;"",Scoring!$S$22)+IF(Data!$R109&lt;&gt;"",Scoring!$S$23)+IF(Data!$S109&lt;&gt;"",Scoring!$S$24)+IF(Data!T109&lt;&gt;"",Scoring!$S$25)+IF(Data!$U109&lt;&gt;"",Scoring!$S$26)+IF(Data!$V109&lt;&gt;"",Scoring!$S$27)+IF(Data!$W109&lt;&gt;"",Scoring!$S$28)+IF(Data!$X109&lt;&gt;"",Scoring!$S$29)+IF(Data!$Y109&lt;&gt;"",Scoring!$S$30)+IF(Data!$Z109&lt;&gt;"",Scoring!$S$31)+IF(Data!$AA109&lt;&gt;"",Scoring!$S$32),"")</f>
        <v/>
      </c>
      <c r="BG109" s="107" t="str">
        <f>IF(BF109&lt;&gt;"",LOOKUP(BF109,Likelihoods!$A$7:$A$107,Likelihoods!Q$7:Q$107),"")</f>
        <v/>
      </c>
      <c r="BH109" s="108" t="str">
        <f>IF(AND(COUNTBLANK($B109:$E109)=3,COUNTBLANK($F109:$H109)=2,COUNTBLANK($I109:$J109)=1,COUNTBLANK($K109:$L109)=1,COUNTBLANK($M109:$N109)=1,COUNTBLANK($O109:$P109)=1,COUNTBLANK($Q109:$R109)=1,COUNTBLANK($S109:$T109)=1,COUNTBLANK($U109:$V109)=1,COUNTBLANK($W109:$AA109)=4),IF(Data!$B109&lt;&gt;"",Scoring!$T$7)+IF(Data!$C109&lt;&gt;"",Scoring!$T$8)+IF(Data!$D109&lt;&gt;"",Scoring!$T$9)+IF(Data!$E109&lt;&gt;"",Scoring!$T$10)+IF(Data!$F109&lt;&gt;"",Scoring!$T$11)+IF(Data!$G109&lt;&gt;"",Scoring!$T$12)+IF(Data!$H109&lt;&gt;"",Scoring!$T$13)+IF(Data!$I109&lt;&gt;"",Scoring!$T$14)+IF(Data!$J109&lt;&gt;"",Scoring!$T$15)+IF(Data!$K109&lt;&gt;"",Scoring!$T$16)+IF(Data!$L109&lt;&gt;"",Scoring!$T$17)+IF(Data!$M109&lt;&gt;"",Scoring!$T$18)+IF(Data!$N109&lt;&gt;"",Scoring!$T$19)+IF(Data!$O109&lt;&gt;"",Scoring!$T$20)+IF(Data!$P109&lt;&gt;"",Scoring!$T$21)+IF(Data!$Q109&lt;&gt;"",Scoring!$T$22)+IF(Data!$R109&lt;&gt;"",Scoring!$T$23)+IF(Data!$S109&lt;&gt;"",Scoring!$T$24)+IF(Data!T109&lt;&gt;"",Scoring!$T$25)+IF(Data!$U109&lt;&gt;"",Scoring!$T$26)+IF(Data!$V109&lt;&gt;"",Scoring!$T$27)+IF(Data!$W109&lt;&gt;"",Scoring!$T$28)+IF(Data!$X109&lt;&gt;"",Scoring!$T$29)+IF(Data!$Y109&lt;&gt;"",Scoring!$T$30)+IF(Data!$Z109&lt;&gt;"",Scoring!$T$31)+IF(Data!$AA109&lt;&gt;"",Scoring!$T$32),"")</f>
        <v/>
      </c>
      <c r="BI109" s="105" t="str">
        <f>IF(BH109&lt;&gt;"",LOOKUP(BH109,Likelihoods!$A$7:$A$107,Likelihoods!R$7:R$107),"")</f>
        <v/>
      </c>
      <c r="BJ109" s="108" t="str">
        <f>IF(AND(COUNTBLANK($B109:$E109)=3,COUNTBLANK($F109:$H109)=2,COUNTBLANK($I109:$J109)=1,COUNTBLANK($K109:$L109)=1,COUNTBLANK($M109:$N109)=1,COUNTBLANK($O109:$P109)=1,COUNTBLANK($Q109:$R109)=1,COUNTBLANK($S109:$T109)=1,COUNTBLANK($U109:$V109)=1,COUNTBLANK($W109:$AA109)=4),IF(Data!$B109&lt;&gt;"",Scoring!$U$7)+IF(Data!$C109&lt;&gt;"",Scoring!$U$8)+IF(Data!$D109&lt;&gt;"",Scoring!$U$9)+IF(Data!$E109&lt;&gt;"",Scoring!$U$10)+IF(Data!$F109&lt;&gt;"",Scoring!$U$11)+IF(Data!$G109&lt;&gt;"",Scoring!$U$12)+IF(Data!$H109&lt;&gt;"",Scoring!$U$13)+IF(Data!$I109&lt;&gt;"",Scoring!$U$14)+IF(Data!$J109&lt;&gt;"",Scoring!$U$15)+IF(Data!$K109&lt;&gt;"",Scoring!$U$16)+IF(Data!$L109&lt;&gt;"",Scoring!$U$17)+IF(Data!$M109&lt;&gt;"",Scoring!$U$18)+IF(Data!$N109&lt;&gt;"",Scoring!$U$19)+IF(Data!$O109&lt;&gt;"",Scoring!$U$20)+IF(Data!$P109&lt;&gt;"",Scoring!$U$21)+IF(Data!$Q109&lt;&gt;"",Scoring!$U$22)+IF(Data!$R109&lt;&gt;"",Scoring!$U$23)+IF(Data!$S109&lt;&gt;"",Scoring!$U$24)+IF(Data!T109&lt;&gt;"",Scoring!$U$25)+IF(Data!$U109&lt;&gt;"",Scoring!$U$26)+IF(Data!$V109&lt;&gt;"",Scoring!$U$27)+IF(Data!$W109&lt;&gt;"",Scoring!$U$28)+IF(Data!$X109&lt;&gt;"",Scoring!$U$29)+IF(Data!$Y109&lt;&gt;"",Scoring!$U$30)+IF(Data!$Z109&lt;&gt;"",Scoring!$U$31)+IF(Data!$AA109&lt;&gt;"",Scoring!$U$32),"")</f>
        <v/>
      </c>
      <c r="BK109" s="106" t="str">
        <f>IF(BJ109&lt;&gt;"",LOOKUP(BJ109,Likelihoods!$A$7:$A$107,Likelihoods!S$7:S$107),"")</f>
        <v/>
      </c>
      <c r="BL109" s="8"/>
      <c r="BM109" s="8"/>
      <c r="BN109" s="8"/>
      <c r="BO109" s="8"/>
      <c r="BP109" s="8"/>
      <c r="BQ109" s="8"/>
      <c r="BR109" s="8"/>
      <c r="BS109" s="8"/>
      <c r="BT109" s="8"/>
      <c r="BU109" s="8"/>
      <c r="BV109" s="8"/>
      <c r="BW109" s="8"/>
      <c r="BX109" s="8"/>
      <c r="BY109" s="8"/>
    </row>
    <row r="110" spans="1:77" ht="14.25" x14ac:dyDescent="0.2">
      <c r="A110" s="68"/>
      <c r="B110" s="101"/>
      <c r="C110" s="102"/>
      <c r="D110" s="102"/>
      <c r="E110" s="102"/>
      <c r="F110" s="101"/>
      <c r="G110" s="102"/>
      <c r="H110" s="103"/>
      <c r="I110" s="102"/>
      <c r="J110" s="102"/>
      <c r="K110" s="101"/>
      <c r="L110" s="103"/>
      <c r="M110" s="102"/>
      <c r="N110" s="103"/>
      <c r="O110" s="101"/>
      <c r="P110" s="103"/>
      <c r="Q110" s="102"/>
      <c r="R110" s="102"/>
      <c r="S110" s="101"/>
      <c r="T110" s="103"/>
      <c r="U110" s="101"/>
      <c r="V110" s="103"/>
      <c r="W110" s="102"/>
      <c r="X110" s="102"/>
      <c r="Y110" s="102"/>
      <c r="Z110" s="102"/>
      <c r="AA110" s="102"/>
      <c r="AB110" s="104" t="str">
        <f>IF(AND(COUNTBLANK($B110:$E110)=3,COUNTBLANK($F110:$H110)=2,COUNTBLANK($I110:$J110)=1,COUNTBLANK($K110:$L110)=1,COUNTBLANK($M110:$N110)=1,COUNTBLANK($O110:$P110)=1,COUNTBLANK($Q110:$R110)=1,COUNTBLANK($S110:$T110)=1,COUNTBLANK($U110:$V110)=1,COUNTBLANK($W110:$AA110)=4),IF(Data!$B110&lt;&gt;"",Scoring!$D$7)+IF(Data!$C110&lt;&gt;"",Scoring!$D$8)+IF(Data!$D110&lt;&gt;"",Scoring!$D$9)+IF(Data!$E110&lt;&gt;"",Scoring!$D$10)+IF(Data!$F110&lt;&gt;"",Scoring!$D$11)+IF(Data!$G110&lt;&gt;"",Scoring!$D$12)+IF(Data!$H110&lt;&gt;"",Scoring!$D$13)+IF(Data!$I110&lt;&gt;"",Scoring!$D$14)+IF(Data!$J110&lt;&gt;"",Scoring!$D$15)+IF(Data!$K110&lt;&gt;"",Scoring!$D$16)+IF(Data!$L110&lt;&gt;"",Scoring!$D$17)+IF(Data!$M110&lt;&gt;"",Scoring!$D$18)+IF(Data!$N110&lt;&gt;"",Scoring!$D$19)+IF(Data!$O110&lt;&gt;"",Scoring!$D$20)+IF(Data!$P110&lt;&gt;"",Scoring!$D$21)+IF(Data!$Q110&lt;&gt;"",Scoring!$D$22)+IF(Data!$R110&lt;&gt;"",Scoring!$D$23)+IF(Data!$S110&lt;&gt;"",Scoring!$D$24)+IF(Data!T110&lt;&gt;"",Scoring!$D$25)+IF(Data!$U110&lt;&gt;"",Scoring!$D$26)+IF(Data!$V110&lt;&gt;"",Scoring!$D$27)+IF(Data!$W110&lt;&gt;"",Scoring!$D$28)+IF(Data!$X110&lt;&gt;"",Scoring!$D$29)+IF(Data!$Y110&lt;&gt;"",Scoring!$D$30)+IF(Data!$Z110&lt;&gt;"",Scoring!$D$31)+IF(Data!$AA110&lt;&gt;"",Scoring!$D$32),"")</f>
        <v/>
      </c>
      <c r="AC110" s="105" t="str">
        <f>IF(AB110&lt;&gt;"",LOOKUP(AB110,Likelihoods!$A$7:$A$107,Likelihoods!B$7:B$107),"")</f>
        <v/>
      </c>
      <c r="AD110" s="264" t="str">
        <f>IF(AND(COUNTBLANK($B110:$E110)=3,COUNTBLANK($F110:$H110)=2,COUNTBLANK($I110:$J110)=1,COUNTBLANK($K110:$L110)=1,COUNTBLANK($M110:$N110)=1,COUNTBLANK($O110:$P110)=1,COUNTBLANK($Q110:$R110)=1,COUNTBLANK($S110:$T110)=1,COUNTBLANK($U110:$V110)=1,COUNTBLANK($W110:$AA110)=4),IF(Data!$B110&lt;&gt;"",Scoring!$E$7)+IF(Data!$C110&lt;&gt;"",Scoring!$E$8)+IF(Data!$D110&lt;&gt;"",Scoring!$E$9)+IF(Data!$E110&lt;&gt;"",Scoring!$E$10)+IF(Data!$F110&lt;&gt;"",Scoring!$E$11)+IF(Data!$G110&lt;&gt;"",Scoring!$E$12)+IF(Data!$H110&lt;&gt;"",Scoring!$E$13)+IF(Data!$I110&lt;&gt;"",Scoring!$E$14)+IF(Data!$J110&lt;&gt;"",Scoring!$E$15)+IF(Data!$K110&lt;&gt;"",Scoring!$E$16)+IF(Data!$L110&lt;&gt;"",Scoring!$E$17)+IF(Data!$M110&lt;&gt;"",Scoring!$E$18)+IF(Data!$N110&lt;&gt;"",Scoring!$E$19)+IF(Data!$O110&lt;&gt;"",Scoring!$E$20)+IF(Data!$P110&lt;&gt;"",Scoring!$E$21)+IF(Data!$Q110&lt;&gt;"",Scoring!$E$22)+IF(Data!$R110&lt;&gt;"",Scoring!$E$23)+IF(Data!$S110&lt;&gt;"",Scoring!$E$24)+IF(Data!V110&lt;&gt;"",Scoring!$E$25)+IF(Data!$U110&lt;&gt;"",Scoring!$E$26)+IF(Data!$V110&lt;&gt;"",Scoring!$E$27)+IF(Data!$W110&lt;&gt;"",Scoring!$E$28)+IF(Data!$X110&lt;&gt;"",Scoring!$E$29)+IF(Data!$Y110&lt;&gt;"",Scoring!$E$30)+IF(Data!$Z110&lt;&gt;"",Scoring!$E$31)+IF(Data!$AA110&lt;&gt;"",Scoring!$E$32),"")</f>
        <v/>
      </c>
      <c r="AE110" s="107" t="str">
        <f>IF(AD110&lt;&gt;"",LOOKUP(AD110,Likelihoods!$A$7:$A$107,Likelihoods!C$7:C$107),"")</f>
        <v/>
      </c>
      <c r="AF110" s="108" t="str">
        <f>IF(AND(COUNTBLANK($B110:$E110)=3,COUNTBLANK($F110:$H110)=2,COUNTBLANK($I110:$J110)=1,COUNTBLANK($K110:$L110)=1,COUNTBLANK($M110:$N110)=1,COUNTBLANK($O110:$P110)=1,COUNTBLANK($Q110:$R110)=1,COUNTBLANK($S110:$T110)=1,COUNTBLANK($U110:$V110)=1,COUNTBLANK($W110:$AA110)=4),IF(Data!$B110&lt;&gt;"",Scoring!$F$7)+IF(Data!$C110&lt;&gt;"",Scoring!$F$8)+IF(Data!$D110&lt;&gt;"",Scoring!$F$9)+IF(Data!$E110&lt;&gt;"",Scoring!$F$10)+IF(Data!$F110&lt;&gt;"",Scoring!$F$11)+IF(Data!$G110&lt;&gt;"",Scoring!$F$12)+IF(Data!$H110&lt;&gt;"",Scoring!$F$13)+IF(Data!$I110&lt;&gt;"",Scoring!$F$14)+IF(Data!$J110&lt;&gt;"",Scoring!$F$15)+IF(Data!$K110&lt;&gt;"",Scoring!$F$16)+IF(Data!$L110&lt;&gt;"",Scoring!$F$17)+IF(Data!$M110&lt;&gt;"",Scoring!$F$18)+IF(Data!$N110&lt;&gt;"",Scoring!$F$19)+IF(Data!$O110&lt;&gt;"",Scoring!$F$20)+IF(Data!$P110&lt;&gt;"",Scoring!$F$21)+IF(Data!$Q110&lt;&gt;"",Scoring!$F$22)+IF(Data!$R110&lt;&gt;"",Scoring!$F$23)+IF(Data!$S110&lt;&gt;"",Scoring!$F$24)+IF(Data!T110&lt;&gt;"",Scoring!$F$25)+IF(Data!$U110&lt;&gt;"",Scoring!$F$26)+IF(Data!$V110&lt;&gt;"",Scoring!$F$27)+IF(Data!$W110&lt;&gt;"",Scoring!$F$28)+IF(Data!$X110&lt;&gt;"",Scoring!$F$29)+IF(Data!$Y110&lt;&gt;"",Scoring!$F$30)+IF(Data!$Z110&lt;&gt;"",Scoring!$F$31)+IF(Data!$AA110&lt;&gt;"",Scoring!$F$32),"")</f>
        <v/>
      </c>
      <c r="AG110" s="105" t="str">
        <f>IF(AF110&lt;&gt;"",LOOKUP(AF110,Likelihoods!$A$7:$A$107,Likelihoods!D$7:D$107),"")</f>
        <v/>
      </c>
      <c r="AH110" s="108" t="str">
        <f>IF(AND(COUNTBLANK($B110:$E110)=3,COUNTBLANK($F110:$H110)=2,COUNTBLANK($I110:$J110)=1,COUNTBLANK($K110:$L110)=1,COUNTBLANK($M110:$N110)=1,COUNTBLANK($O110:$P110)=1,COUNTBLANK($Q110:$R110)=1,COUNTBLANK($S110:$T110)=1,COUNTBLANK($U110:$V110)=1,COUNTBLANK($W110:$AA110)=4),IF(Data!$B110&lt;&gt;"",Scoring!$G$7)+IF(Data!$C110&lt;&gt;"",Scoring!$G$8)+IF(Data!$D110&lt;&gt;"",Scoring!$G$9)+IF(Data!$E110&lt;&gt;"",Scoring!$G$10)+IF(Data!$F110&lt;&gt;"",Scoring!$G$11)+IF(Data!$G110&lt;&gt;"",Scoring!$G$12)+IF(Data!$H110&lt;&gt;"",Scoring!$G$13)+IF(Data!$I110&lt;&gt;"",Scoring!$G$14)+IF(Data!$J110&lt;&gt;"",Scoring!$G$15)+IF(Data!$K110&lt;&gt;"",Scoring!$G$16)+IF(Data!$L110&lt;&gt;"",Scoring!$G$17)+IF(Data!$M110&lt;&gt;"",Scoring!$G$18)+IF(Data!$N110&lt;&gt;"",Scoring!$G$19)+IF(Data!$O110&lt;&gt;"",Scoring!$G$20)+IF(Data!$P110&lt;&gt;"",Scoring!$G$21)+IF(Data!$Q110&lt;&gt;"",Scoring!$G$22)+IF(Data!$R110&lt;&gt;"",Scoring!$G$23)+IF(Data!$S110&lt;&gt;"",Scoring!$G$24)+IF(Data!T110&lt;&gt;"",Scoring!$G$25)+IF(Data!$U110&lt;&gt;"",Scoring!$G$26)+IF(Data!$V110&lt;&gt;"",Scoring!$G$27)+IF(Data!$W110&lt;&gt;"",Scoring!$G$28)+IF(Data!$X110&lt;&gt;"",Scoring!$G$29)+IF(Data!$Y110&lt;&gt;"",Scoring!$G$30)+IF(Data!$Z110&lt;&gt;"",Scoring!$G$31)+IF(Data!$AA110&lt;&gt;"",Scoring!$G$32),"")</f>
        <v/>
      </c>
      <c r="AI110" s="106" t="str">
        <f>IF(AH110&lt;&gt;"",LOOKUP(AH110,Likelihoods!$A$7:$A$107,Likelihoods!E$7:E$107),"")</f>
        <v/>
      </c>
      <c r="AJ110" s="104" t="str">
        <f>IF(AND(COUNTBLANK($B110:$E110)=3,COUNTBLANK($F110:$H110)=2,COUNTBLANK($I110:$J110)=1,COUNTBLANK($K110:$L110)=1,COUNTBLANK($M110:$N110)=1,COUNTBLANK($O110:$P110)=1,COUNTBLANK($Q110:$R110)=1,COUNTBLANK($S110:$T110)=1,COUNTBLANK($U110:$V110)=1,COUNTBLANK($W110:$AA110)=4),IF(Data!$B110&lt;&gt;"",Scoring!$H$7)+IF(Data!$C110&lt;&gt;"",Scoring!$H$8)+IF(Data!$D110&lt;&gt;"",Scoring!$H$9)+IF(Data!$E110&lt;&gt;"",Scoring!$H$10)+IF(Data!$F110&lt;&gt;"",Scoring!$H$11)+IF(Data!$G110&lt;&gt;"",Scoring!$H$12)+IF(Data!$H110&lt;&gt;"",Scoring!$H$13)+IF(Data!$I110&lt;&gt;"",Scoring!$H$14)+IF(Data!$J110&lt;&gt;"",Scoring!$H$15)+IF(Data!$K110&lt;&gt;"",Scoring!$H$16)+IF(Data!$L110&lt;&gt;"",Scoring!$H$17)+IF(Data!$M110&lt;&gt;"",Scoring!$H$18)+IF(Data!$N110&lt;&gt;"",Scoring!$H$19)+IF(Data!$O110&lt;&gt;"",Scoring!$H$20)+IF(Data!$P110&lt;&gt;"",Scoring!$H$21)+IF(Data!$Q110&lt;&gt;"",Scoring!$H$22)+IF(Data!$R110&lt;&gt;"",Scoring!$H$23)+IF(Data!$S110&lt;&gt;"",Scoring!$H$24)+IF(Data!T110&lt;&gt;"",Scoring!$H$25)+IF(Data!$U110&lt;&gt;"",Scoring!$H$26)+IF(Data!$V110&lt;&gt;"",Scoring!$H$27)+IF(Data!$W110&lt;&gt;"",Scoring!$H$28)+IF(Data!$X110&lt;&gt;"",Scoring!$H$29)+IF(Data!$Y110&lt;&gt;"",Scoring!$H$30)+IF(Data!$Z110&lt;&gt;"",Scoring!$H$31)+IF(Data!$AA110&lt;&gt;"",Scoring!$H$32),"")</f>
        <v/>
      </c>
      <c r="AK110" s="105" t="str">
        <f>IF(AJ110&lt;&gt;"",LOOKUP(AJ110,Likelihoods!$A$7:$A$107,Likelihoods!F$7:F$107),"")</f>
        <v/>
      </c>
      <c r="AL110" s="102" t="str">
        <f>IF(AND(COUNTBLANK($B110:$E110)=3,COUNTBLANK($F110:$H110)=2,COUNTBLANK($I110:$J110)=1,COUNTBLANK($K110:$L110)=1,COUNTBLANK($M110:$N110)=1,COUNTBLANK($O110:$P110)=1,COUNTBLANK($Q110:$R110)=1,COUNTBLANK($S110:$T110)=1,COUNTBLANK($U110:$V110)=1,COUNTBLANK($W110:$AA110)=4),IF(Data!$B110&lt;&gt;"",Scoring!$I$7)+IF(Data!$C110&lt;&gt;"",Scoring!$I$8)+IF(Data!$D110&lt;&gt;"",Scoring!$I$9)+IF(Data!$E110&lt;&gt;"",Scoring!$I$10)+IF(Data!$F110&lt;&gt;"",Scoring!$I$11)+IF(Data!$G110&lt;&gt;"",Scoring!$I$12)+IF(Data!$H110&lt;&gt;"",Scoring!$I$13)+IF(Data!$I110&lt;&gt;"",Scoring!$I$14)+IF(Data!$J110&lt;&gt;"",Scoring!$I$15)+IF(Data!$K110&lt;&gt;"",Scoring!$I$16)+IF(Data!$L110&lt;&gt;"",Scoring!$I$17)+IF(Data!$M110&lt;&gt;"",Scoring!$I$18)+IF(Data!$N110&lt;&gt;"",Scoring!$I$19)+IF(Data!$O110&lt;&gt;"",Scoring!$I$20)+IF(Data!$P110&lt;&gt;"",Scoring!$I$21)+IF(Data!$Q110&lt;&gt;"",Scoring!$I$22)+IF(Data!$R110&lt;&gt;"",Scoring!$I$23)+IF(Data!$S110&lt;&gt;"",Scoring!$I$24)+IF(Data!T110&lt;&gt;"",Scoring!$I$25)+IF(Data!$U110&lt;&gt;"",Scoring!$I$26)+IF(Data!$V110&lt;&gt;"",Scoring!$I$27)+IF(Data!$W110&lt;&gt;"",Scoring!$I$28)+IF(Data!$X110&lt;&gt;"",Scoring!$I$29)+IF(Data!$Y110&lt;&gt;"",Scoring!$I$30)+IF(Data!$Z110&lt;&gt;"",Scoring!$I$31)+IF(Data!$AA110&lt;&gt;"",Scoring!$I$32),"")</f>
        <v/>
      </c>
      <c r="AM110" s="107" t="str">
        <f>IF(AL110&lt;&gt;"",LOOKUP(AL110,Likelihoods!$A$7:$A$107,Likelihoods!G$7:G$107),"")</f>
        <v/>
      </c>
      <c r="AN110" s="281" t="str">
        <f>IF(AND(COUNTBLANK($B110:$E110)=3,COUNTBLANK($F110:$H110)=2,COUNTBLANK($I110:$J110)=1,COUNTBLANK($K110:$L110)=1,COUNTBLANK($M110:$N110)=1,COUNTBLANK($O110:$P110)=1,COUNTBLANK($Q110:$R110)=1,COUNTBLANK($S110:$T110)=1,COUNTBLANK($U110:$V110)=1,COUNTBLANK($W110:$AA110)=4),IF(Data!$B110&lt;&gt;"",Scoring!$J$7)+IF(Data!$C110&lt;&gt;"",Scoring!$J$8)+IF(Data!$D110&lt;&gt;"",Scoring!$J$9)+IF(Data!$E110&lt;&gt;"",Scoring!$J$10)+IF(Data!$F110&lt;&gt;"",Scoring!$J$11)+IF(Data!$G110&lt;&gt;"",Scoring!$J$12)+IF(Data!$H110&lt;&gt;"",Scoring!$J$13)+IF(Data!$I110&lt;&gt;"",Scoring!$J$14)+IF(Data!$J110&lt;&gt;"",Scoring!$J$15)+IF(Data!$K110&lt;&gt;"",Scoring!$J$16)+IF(Data!$L110&lt;&gt;"",Scoring!$J$17)+IF(Data!$M110&lt;&gt;"",Scoring!$J$18)+IF(Data!$N110&lt;&gt;"",Scoring!$J$19)+IF(Data!$O110&lt;&gt;"",Scoring!$J$20)+IF(Data!$P110&lt;&gt;"",Scoring!$J$21)+IF(Data!$Q110&lt;&gt;"",Scoring!$J$22)+IF(Data!$R110&lt;&gt;"",Scoring!$J$23)+IF(Data!$S110&lt;&gt;"",Scoring!$J$24)+IF(Data!AF110&lt;&gt;"",Scoring!$J$25)+IF(Data!$U110&lt;&gt;"",Scoring!$J$26)+IF(Data!$V110&lt;&gt;"",Scoring!$J$27)+IF(Data!$W110&lt;&gt;"",Scoring!$J$28)+IF(Data!$X110&lt;&gt;"",Scoring!$J$29)+IF(Data!$Y110&lt;&gt;"",Scoring!$J$30)+IF(Data!$Z110&lt;&gt;"",Scoring!$J$31)+IF(Data!$AA110&lt;&gt;"",Scoring!$J$32),"")</f>
        <v/>
      </c>
      <c r="AO110" s="276" t="str">
        <f>IF(AN110&lt;&gt;"",LOOKUP(AN110,Likelihoods!$A$7:$A$107,Likelihoods!H$7:H$107),"")</f>
        <v/>
      </c>
      <c r="AP110" s="264" t="str">
        <f>IF(AND(COUNTBLANK($B110:$E110)=3,COUNTBLANK($F110:$H110)=2,COUNTBLANK($I110:$J110)=1,COUNTBLANK($K110:$L110)=1,COUNTBLANK($M110:$N110)=1,COUNTBLANK($O110:$P110)=1,COUNTBLANK($Q110:$R110)=1,COUNTBLANK($S110:$T110)=1,COUNTBLANK($U110:$V110)=1,COUNTBLANK($W110:$AA110)=4),IF(Data!$B110&lt;&gt;"",Scoring!$K$7)+IF(Data!$C110&lt;&gt;"",Scoring!$K$8)+IF(Data!$D110&lt;&gt;"",Scoring!$K$9)+IF(Data!$E110&lt;&gt;"",Scoring!$K$10)+IF(Data!$F110&lt;&gt;"",Scoring!$K$11)+IF(Data!$G110&lt;&gt;"",Scoring!$K$12)+IF(Data!$H110&lt;&gt;"",Scoring!$K$13)+IF(Data!$I110&lt;&gt;"",Scoring!$K$14)+IF(Data!$J110&lt;&gt;"",Scoring!$K$15)+IF(Data!$K110&lt;&gt;"",Scoring!$K$16)+IF(Data!$L110&lt;&gt;"",Scoring!$K$17)+IF(Data!$M110&lt;&gt;"",Scoring!$K$18)+IF(Data!$N110&lt;&gt;"",Scoring!$K$19)+IF(Data!$O110&lt;&gt;"",Scoring!$K$20)+IF(Data!$P110&lt;&gt;"",Scoring!$K$21)+IF(Data!$Q110&lt;&gt;"",Scoring!$K$22)+IF(Data!$R110&lt;&gt;"",Scoring!$K$23)+IF(Data!$S110&lt;&gt;"",Scoring!$K$24)+IF(Data!AH110&lt;&gt;"",Scoring!$K$25)+IF(Data!$U110&lt;&gt;"",Scoring!$K$26)+IF(Data!$V110&lt;&gt;"",Scoring!$K$27)+IF(Data!$W110&lt;&gt;"",Scoring!$K$28)+IF(Data!$X110&lt;&gt;"",Scoring!$K$29)+IF(Data!$Y110&lt;&gt;"",Scoring!$K$30)+IF(Data!$Z110&lt;&gt;"",Scoring!$K$31)+IF(Data!$AA110&lt;&gt;"",Scoring!$K$32),"")</f>
        <v/>
      </c>
      <c r="AQ110" s="107" t="str">
        <f>IF(AP110&lt;&gt;"",LOOKUP(AP110,Likelihoods!$A$7:$A$107,Likelihoods!I$7:I$107),"")</f>
        <v/>
      </c>
      <c r="AR110" s="281" t="str">
        <f>IF(AND(COUNTBLANK($B110:$E110)=3,COUNTBLANK($F110:$H110)=2,COUNTBLANK($I110:$J110)=1,COUNTBLANK($K110:$L110)=1,COUNTBLANK($M110:$N110)=1,COUNTBLANK($O110:$P110)=1,COUNTBLANK($Q110:$R110)=1,COUNTBLANK($S110:$T110)=1,COUNTBLANK($U110:$V110)=1,COUNTBLANK($W110:$AA110)=4),IF(Data!$B110&lt;&gt;"",Scoring!$L$7)+IF(Data!$C110&lt;&gt;"",Scoring!$L$8)+IF(Data!$D110&lt;&gt;"",Scoring!$L$9)+IF(Data!$E110&lt;&gt;"",Scoring!$L$10)+IF(Data!$F110&lt;&gt;"",Scoring!$L$11)+IF(Data!$G110&lt;&gt;"",Scoring!$L$12)+IF(Data!$H110&lt;&gt;"",Scoring!$L$13)+IF(Data!$I110&lt;&gt;"",Scoring!$L$14)+IF(Data!$J110&lt;&gt;"",Scoring!$L$15)+IF(Data!$K110&lt;&gt;"",Scoring!$L$16)+IF(Data!$L110&lt;&gt;"",Scoring!$L$17)+IF(Data!$M110&lt;&gt;"",Scoring!$L$18)+IF(Data!$N110&lt;&gt;"",Scoring!$L$19)+IF(Data!$O110&lt;&gt;"",Scoring!$L$20)+IF(Data!$P110&lt;&gt;"",Scoring!$L$21)+IF(Data!$Q110&lt;&gt;"",Scoring!$L$22)+IF(Data!$R110&lt;&gt;"",Scoring!$L$23)+IF(Data!$S110&lt;&gt;"",Scoring!$L$24)+IF(Data!AJ110&lt;&gt;"",Scoring!$L$25)+IF(Data!$U110&lt;&gt;"",Scoring!$L$26)+IF(Data!$V110&lt;&gt;"",Scoring!$L$27)+IF(Data!$W110&lt;&gt;"",Scoring!$L$28)+IF(Data!$X110&lt;&gt;"",Scoring!$L$29)+IF(Data!$Y110&lt;&gt;"",Scoring!$L$30)+IF(Data!$Z110&lt;&gt;"",Scoring!$L$31)+IF(Data!$AA110&lt;&gt;"",Scoring!$L$32),"")</f>
        <v/>
      </c>
      <c r="AS110" s="105" t="str">
        <f>IF(AR110&lt;&gt;"",LOOKUP(AR110,Likelihoods!$A$7:$A$107,Likelihoods!J$7:J$107),"")</f>
        <v/>
      </c>
      <c r="AT110" s="108" t="str">
        <f>IF(AND(COUNTBLANK($B110:$E110)=3,COUNTBLANK($F110:$H110)=2,COUNTBLANK($I110:$J110)=1,COUNTBLANK($K110:$L110)=1,COUNTBLANK($M110:$N110)=1,COUNTBLANK($O110:$P110)=1,COUNTBLANK($Q110:$R110)=1,COUNTBLANK($S110:$T110)=1,COUNTBLANK($U110:$V110)=1,COUNTBLANK($W110:$AA110)=4),IF(Data!$B110&lt;&gt;"",Scoring!$M$7)+IF(Data!$C110&lt;&gt;"",Scoring!$M$8)+IF(Data!$D110&lt;&gt;"",Scoring!$M$9)+IF(Data!$E110&lt;&gt;"",Scoring!$M$10)+IF(Data!$F110&lt;&gt;"",Scoring!$M$11)+IF(Data!$G110&lt;&gt;"",Scoring!$M$12)+IF(Data!$H110&lt;&gt;"",Scoring!$M$13)+IF(Data!$I110&lt;&gt;"",Scoring!$M$14)+IF(Data!$J110&lt;&gt;"",Scoring!$M$15)+IF(Data!$K110&lt;&gt;"",Scoring!$M$16)+IF(Data!$L110&lt;&gt;"",Scoring!$M$17)+IF(Data!$M110&lt;&gt;"",Scoring!$M$18)+IF(Data!$N110&lt;&gt;"",Scoring!$M$19)+IF(Data!$O110&lt;&gt;"",Scoring!$M$20)+IF(Data!$P110&lt;&gt;"",Scoring!$M$21)+IF(Data!$Q110&lt;&gt;"",Scoring!$M$22)+IF(Data!$R110&lt;&gt;"",Scoring!$M$23)+IF(Data!$S110&lt;&gt;"",Scoring!$M$24)+IF(Data!T110&lt;&gt;"",Scoring!$M$25)+IF(Data!$U110&lt;&gt;"",Scoring!$M$26)+IF(Data!$V110&lt;&gt;"",Scoring!$M$27)+IF(Data!$W110&lt;&gt;"",Scoring!$M$28)+IF(Data!$X110&lt;&gt;"",Scoring!$M$29)+IF(Data!$Y110&lt;&gt;"",Scoring!$M$30)+IF(Data!$Z110&lt;&gt;"",Scoring!$M$31)+IF(Data!$AA110&lt;&gt;"",Scoring!$M$32),"")</f>
        <v/>
      </c>
      <c r="AU110" s="105" t="str">
        <f>IF(AT110&lt;&gt;"",LOOKUP(AT110,Likelihoods!$A$7:$A$107,Likelihoods!K$7:K$107),"")</f>
        <v/>
      </c>
      <c r="AV110" s="108" t="str">
        <f>IF(AND(COUNTBLANK($B110:$E110)=3,COUNTBLANK($F110:$H110)=2,COUNTBLANK($I110:$J110)=1,COUNTBLANK($K110:$L110)=1,COUNTBLANK($M110:$N110)=1,COUNTBLANK($O110:$P110)=1,COUNTBLANK($Q110:$R110)=1,COUNTBLANK($S110:$T110)=1,COUNTBLANK($U110:$V110)=1,COUNTBLANK($W110:$AA110)=4),IF(Data!$B110&lt;&gt;"",Scoring!$N$7)+IF(Data!$C110&lt;&gt;"",Scoring!$N$8)+IF(Data!$D110&lt;&gt;"",Scoring!$N$9)+IF(Data!$E110&lt;&gt;"",Scoring!$N$10)+IF(Data!$F110&lt;&gt;"",Scoring!$N$11)+IF(Data!$G110&lt;&gt;"",Scoring!$N$12)+IF(Data!$H110&lt;&gt;"",Scoring!$N$13)+IF(Data!$I110&lt;&gt;"",Scoring!$N$14)+IF(Data!$J110&lt;&gt;"",Scoring!$N$15)+IF(Data!$K110&lt;&gt;"",Scoring!$N$16)+IF(Data!$L110&lt;&gt;"",Scoring!$N$17)+IF(Data!$M110&lt;&gt;"",Scoring!$N$18)+IF(Data!$N110&lt;&gt;"",Scoring!$N$19)+IF(Data!$O110&lt;&gt;"",Scoring!$N$20)+IF(Data!$P110&lt;&gt;"",Scoring!$N$21)+IF(Data!$Q110&lt;&gt;"",Scoring!$N$22)+IF(Data!$R110&lt;&gt;"",Scoring!$N$23)+IF(Data!$S110&lt;&gt;"",Scoring!$N$24)+IF(Data!T110&lt;&gt;"",Scoring!$N$25)+IF(Data!$U110&lt;&gt;"",Scoring!$N$26)+IF(Data!$V110&lt;&gt;"",Scoring!$N$27)+IF(Data!$W110&lt;&gt;"",Scoring!$N$28)+IF(Data!$X110&lt;&gt;"",Scoring!$N$29)+IF(Data!$Y110&lt;&gt;"",Scoring!$N$30)+IF(Data!$Z110&lt;&gt;"",Scoring!$N$31)+IF(Data!$AA110&lt;&gt;"",Scoring!$N$32),"")</f>
        <v/>
      </c>
      <c r="AW110" s="106" t="str">
        <f>IF(AV110&lt;&gt;"",LOOKUP(AV110,Likelihoods!$A$7:$A$107,Likelihoods!L$7:L$107),"")</f>
        <v/>
      </c>
      <c r="AX110" s="104" t="str">
        <f>IF(AND(COUNTBLANK($B110:$E110)=3,COUNTBLANK($F110:$H110)=2,COUNTBLANK($I110:$J110)=1,COUNTBLANK($K110:$L110)=1,COUNTBLANK($M110:$N110)=1,COUNTBLANK($O110:$P110)=1,COUNTBLANK($Q110:$R110)=1,COUNTBLANK($S110:$T110)=1,COUNTBLANK($U110:$V110)=1,COUNTBLANK($W110:$AA110)=4),IF(Data!$B110&lt;&gt;"",Scoring!$O$7)+IF(Data!$C110&lt;&gt;"",Scoring!$O$8)+IF(Data!$D110&lt;&gt;"",Scoring!$O$9)+IF(Data!$E110&lt;&gt;"",Scoring!$O$10)+IF(Data!$F110&lt;&gt;"",Scoring!$O$11)+IF(Data!$G110&lt;&gt;"",Scoring!$O$12)+IF(Data!$H110&lt;&gt;"",Scoring!$O$13)+IF(Data!$I110&lt;&gt;"",Scoring!$O$14)+IF(Data!$J110&lt;&gt;"",Scoring!$O$15)+IF(Data!$K110&lt;&gt;"",Scoring!$O$16)+IF(Data!$L110&lt;&gt;"",Scoring!$O$17)+IF(Data!$M110&lt;&gt;"",Scoring!$O$18)+IF(Data!$N110&lt;&gt;"",Scoring!$O$19)+IF(Data!$O110&lt;&gt;"",Scoring!$O$20)+IF(Data!$P110&lt;&gt;"",Scoring!$O$21)+IF(Data!$Q110&lt;&gt;"",Scoring!$O$22)+IF(Data!$R110&lt;&gt;"",Scoring!$O$23)+IF(Data!$S110&lt;&gt;"",Scoring!$O$24)+IF(Data!T110&lt;&gt;"",Scoring!$O$25)+IF(Data!$U110&lt;&gt;"",Scoring!$O$26)+IF(Data!$V110&lt;&gt;"",Scoring!$O$27)+IF(Data!$W110&lt;&gt;"",Scoring!$O$28)+IF(Data!$X110&lt;&gt;"",Scoring!$O$29)+IF(Data!$Y110&lt;&gt;"",Scoring!$O$30)+IF(Data!$Z110&lt;&gt;"",Scoring!$O$31)+IF(Data!$AA110&lt;&gt;"",Scoring!$O$32),"")</f>
        <v/>
      </c>
      <c r="AY110" s="107" t="str">
        <f>IF(AX110&lt;&gt;"",LOOKUP(AX110,Likelihoods!$A$7:$A$107,Likelihoods!M$7:M$107),"")</f>
        <v/>
      </c>
      <c r="AZ110" s="108" t="str">
        <f>IF(AND(COUNTBLANK($B110:$E110)=3,COUNTBLANK($F110:$H110)=2,COUNTBLANK($I110:$J110)=1,COUNTBLANK($K110:$L110)=1,COUNTBLANK($M110:$N110)=1,COUNTBLANK($O110:$P110)=1,COUNTBLANK($Q110:$R110)=1,COUNTBLANK($S110:$T110)=1,COUNTBLANK($U110:$V110)=1,COUNTBLANK($W110:$AA110)=4),IF(Data!$B110&lt;&gt;"",Scoring!$P$7)+IF(Data!$C110&lt;&gt;"",Scoring!$P$8)+IF(Data!$D110&lt;&gt;"",Scoring!$P$9)+IF(Data!$E110&lt;&gt;"",Scoring!$P$10)+IF(Data!$F110&lt;&gt;"",Scoring!$P$11)+IF(Data!$G110&lt;&gt;"",Scoring!$P$12)+IF(Data!$H110&lt;&gt;"",Scoring!$P$13)+IF(Data!$I110&lt;&gt;"",Scoring!$P$14)+IF(Data!$J110&lt;&gt;"",Scoring!$P$15)+IF(Data!$K110&lt;&gt;"",Scoring!$P$16)+IF(Data!$L110&lt;&gt;"",Scoring!$P$17)+IF(Data!$M110&lt;&gt;"",Scoring!$P$18)+IF(Data!$N110&lt;&gt;"",Scoring!$P$19)+IF(Data!$O110&lt;&gt;"",Scoring!$P$20)+IF(Data!$P110&lt;&gt;"",Scoring!$P$21)+IF(Data!$Q110&lt;&gt;"",Scoring!$P$22)+IF(Data!$R110&lt;&gt;"",Scoring!$P$23)+IF(Data!$S110&lt;&gt;"",Scoring!$P$24)+IF(Data!T110&lt;&gt;"",Scoring!$P$25)+IF(Data!$U110&lt;&gt;"",Scoring!$P$26)+IF(Data!$V110&lt;&gt;"",Scoring!$P$27)+IF(Data!$W110&lt;&gt;"",Scoring!$P$28)+IF(Data!$X110&lt;&gt;"",Scoring!$P$29)+IF(Data!$Y110&lt;&gt;"",Scoring!$P$30)+IF(Data!$Z110&lt;&gt;"",Scoring!$P$31)+IF(Data!$AA110&lt;&gt;"",Scoring!$P$32),"")</f>
        <v/>
      </c>
      <c r="BA110" s="105" t="str">
        <f>IF(AZ110&lt;&gt;"",LOOKUP(AZ110,Likelihoods!$A$7:$A$107,Likelihoods!N$7:N$107),"")</f>
        <v/>
      </c>
      <c r="BB110" s="102" t="str">
        <f>IF(AND(COUNTBLANK($B110:$E110)=3,COUNTBLANK($F110:$H110)=2,COUNTBLANK($I110:$J110)=1,COUNTBLANK($K110:$L110)=1,COUNTBLANK($M110:$N110)=1,COUNTBLANK($O110:$P110)=1,COUNTBLANK($Q110:$R110)=1,COUNTBLANK($S110:$T110)=1,COUNTBLANK($U110:$V110)=1,COUNTBLANK($W110:$AA110)=4),IF(Data!$B110&lt;&gt;"",Scoring!$Q$7)+IF(Data!$C110&lt;&gt;"",Scoring!$Q$8)+IF(Data!$D110&lt;&gt;"",Scoring!$Q$9)+IF(Data!$E110&lt;&gt;"",Scoring!$Q$10)+IF(Data!$F110&lt;&gt;"",Scoring!$Q$11)+IF(Data!$G110&lt;&gt;"",Scoring!$Q$12)+IF(Data!$H110&lt;&gt;"",Scoring!$Q$13)+IF(Data!$I110&lt;&gt;"",Scoring!$Q$14)+IF(Data!$J110&lt;&gt;"",Scoring!$Q$15)+IF(Data!$K110&lt;&gt;"",Scoring!$Q$16)+IF(Data!$L110&lt;&gt;"",Scoring!$Q$17)+IF(Data!$M110&lt;&gt;"",Scoring!$Q$18)+IF(Data!$N110&lt;&gt;"",Scoring!$Q$19)+IF(Data!$O110&lt;&gt;"",Scoring!$Q$20)+IF(Data!$P110&lt;&gt;"",Scoring!$Q$21)+IF(Data!$Q110&lt;&gt;"",Scoring!$Q$22)+IF(Data!$R110&lt;&gt;"",Scoring!$Q$23)+IF(Data!$S110&lt;&gt;"",Scoring!$Q$24)+IF(Data!T110&lt;&gt;"",Scoring!$Q$25)+IF(Data!$U110&lt;&gt;"",Scoring!$Q$26)+IF(Data!$V110&lt;&gt;"",Scoring!$Q$27)+IF(Data!$W110&lt;&gt;"",Scoring!$Q$28)+IF(Data!$X110&lt;&gt;"",Scoring!$Q$29)+IF(Data!$Y110&lt;&gt;"",Scoring!$Q$30)+IF(Data!$Z110&lt;&gt;"",Scoring!$Q$31)+IF(Data!$AA110&lt;&gt;"",Scoring!$Q$32),"")</f>
        <v/>
      </c>
      <c r="BC110" s="107" t="str">
        <f>IF(BB110&lt;&gt;"",LOOKUP(BB110,Likelihoods!$A$7:$A$107,Likelihoods!O$7:O$107),"")</f>
        <v/>
      </c>
      <c r="BD110" s="104" t="str">
        <f>IF(AND(COUNTBLANK($B110:$E110)=3,COUNTBLANK($F110:$H110)=2,COUNTBLANK($I110:$J110)=1,COUNTBLANK($K110:$L110)=1,COUNTBLANK($M110:$N110)=1,COUNTBLANK($O110:$P110)=1,COUNTBLANK($Q110:$R110)=1,COUNTBLANK($S110:$T110)=1,COUNTBLANK($U110:$V110)=1,COUNTBLANK($W110:$AA110)=4),IF(Data!$B110&lt;&gt;"",Scoring!$R$7)+IF(Data!$C110&lt;&gt;"",Scoring!$R$8)+IF(Data!$D110&lt;&gt;"",Scoring!$R$9)+IF(Data!$E110&lt;&gt;"",Scoring!$R$10)+IF(Data!$F110&lt;&gt;"",Scoring!$R$11)+IF(Data!$G110&lt;&gt;"",Scoring!$R$12)+IF(Data!$H110&lt;&gt;"",Scoring!$R$13)+IF(Data!$I110&lt;&gt;"",Scoring!$R$14)+IF(Data!$J110&lt;&gt;"",Scoring!$R$15)+IF(Data!$K110&lt;&gt;"",Scoring!$R$16)+IF(Data!$L110&lt;&gt;"",Scoring!$R$17)+IF(Data!$M110&lt;&gt;"",Scoring!$R$18)+IF(Data!$N110&lt;&gt;"",Scoring!$R$19)+IF(Data!$O110&lt;&gt;"",Scoring!$R$20)+IF(Data!$P110&lt;&gt;"",Scoring!$R$21)+IF(Data!$Q110&lt;&gt;"",Scoring!$R$22)+IF(Data!$R110&lt;&gt;"",Scoring!$R$23)+IF(Data!$S110&lt;&gt;"",Scoring!$R$24)+IF(Data!T110&lt;&gt;"",Scoring!$R$25)+IF(Data!$U110&lt;&gt;"",Scoring!$R$26)+IF(Data!$V110&lt;&gt;"",Scoring!$R$27)+IF(Data!$W110&lt;&gt;"",Scoring!$R$28)+IF(Data!$X110&lt;&gt;"",Scoring!$R$29)+IF(Data!$Y110&lt;&gt;"",Scoring!$R$30)+IF(Data!$Z110&lt;&gt;"",Scoring!$R$31)+IF(Data!$AA110&lt;&gt;"",Scoring!$R$32),"")</f>
        <v/>
      </c>
      <c r="BE110" s="105" t="str">
        <f>IF(BD110&lt;&gt;"",LOOKUP(BD110,Likelihoods!$A$7:$A$107,Likelihoods!P$7:P$107),"")</f>
        <v/>
      </c>
      <c r="BF110" s="102" t="str">
        <f>IF(AND(COUNTBLANK($B110:$E110)=3,COUNTBLANK($F110:$H110)=2,COUNTBLANK($I110:$J110)=1,COUNTBLANK($K110:$L110)=1,COUNTBLANK($M110:$N110)=1,COUNTBLANK($O110:$P110)=1,COUNTBLANK($Q110:$R110)=1,COUNTBLANK($S110:$T110)=1,COUNTBLANK($U110:$V110)=1,COUNTBLANK($W110:$AA110)=4),IF(Data!$B110&lt;&gt;"",Scoring!$S$7)+IF(Data!$C110&lt;&gt;"",Scoring!$S$8)+IF(Data!$D110&lt;&gt;"",Scoring!$S$9)+IF(Data!$E110&lt;&gt;"",Scoring!$S$10)+IF(Data!$F110&lt;&gt;"",Scoring!$S$11)+IF(Data!$G110&lt;&gt;"",Scoring!$S$12)+IF(Data!$H110&lt;&gt;"",Scoring!$S$13)+IF(Data!$I110&lt;&gt;"",Scoring!$S$14)+IF(Data!$J110&lt;&gt;"",Scoring!$S$15)+IF(Data!$K110&lt;&gt;"",Scoring!$S$16)+IF(Data!$L110&lt;&gt;"",Scoring!$S$17)+IF(Data!$M110&lt;&gt;"",Scoring!$S$18)+IF(Data!$N110&lt;&gt;"",Scoring!$S$19)+IF(Data!$O110&lt;&gt;"",Scoring!$S$20)+IF(Data!$P110&lt;&gt;"",Scoring!$S$21)+IF(Data!$Q110&lt;&gt;"",Scoring!$S$22)+IF(Data!$R110&lt;&gt;"",Scoring!$S$23)+IF(Data!$S110&lt;&gt;"",Scoring!$S$24)+IF(Data!T110&lt;&gt;"",Scoring!$S$25)+IF(Data!$U110&lt;&gt;"",Scoring!$S$26)+IF(Data!$V110&lt;&gt;"",Scoring!$S$27)+IF(Data!$W110&lt;&gt;"",Scoring!$S$28)+IF(Data!$X110&lt;&gt;"",Scoring!$S$29)+IF(Data!$Y110&lt;&gt;"",Scoring!$S$30)+IF(Data!$Z110&lt;&gt;"",Scoring!$S$31)+IF(Data!$AA110&lt;&gt;"",Scoring!$S$32),"")</f>
        <v/>
      </c>
      <c r="BG110" s="107" t="str">
        <f>IF(BF110&lt;&gt;"",LOOKUP(BF110,Likelihoods!$A$7:$A$107,Likelihoods!Q$7:Q$107),"")</f>
        <v/>
      </c>
      <c r="BH110" s="108" t="str">
        <f>IF(AND(COUNTBLANK($B110:$E110)=3,COUNTBLANK($F110:$H110)=2,COUNTBLANK($I110:$J110)=1,COUNTBLANK($K110:$L110)=1,COUNTBLANK($M110:$N110)=1,COUNTBLANK($O110:$P110)=1,COUNTBLANK($Q110:$R110)=1,COUNTBLANK($S110:$T110)=1,COUNTBLANK($U110:$V110)=1,COUNTBLANK($W110:$AA110)=4),IF(Data!$B110&lt;&gt;"",Scoring!$T$7)+IF(Data!$C110&lt;&gt;"",Scoring!$T$8)+IF(Data!$D110&lt;&gt;"",Scoring!$T$9)+IF(Data!$E110&lt;&gt;"",Scoring!$T$10)+IF(Data!$F110&lt;&gt;"",Scoring!$T$11)+IF(Data!$G110&lt;&gt;"",Scoring!$T$12)+IF(Data!$H110&lt;&gt;"",Scoring!$T$13)+IF(Data!$I110&lt;&gt;"",Scoring!$T$14)+IF(Data!$J110&lt;&gt;"",Scoring!$T$15)+IF(Data!$K110&lt;&gt;"",Scoring!$T$16)+IF(Data!$L110&lt;&gt;"",Scoring!$T$17)+IF(Data!$M110&lt;&gt;"",Scoring!$T$18)+IF(Data!$N110&lt;&gt;"",Scoring!$T$19)+IF(Data!$O110&lt;&gt;"",Scoring!$T$20)+IF(Data!$P110&lt;&gt;"",Scoring!$T$21)+IF(Data!$Q110&lt;&gt;"",Scoring!$T$22)+IF(Data!$R110&lt;&gt;"",Scoring!$T$23)+IF(Data!$S110&lt;&gt;"",Scoring!$T$24)+IF(Data!T110&lt;&gt;"",Scoring!$T$25)+IF(Data!$U110&lt;&gt;"",Scoring!$T$26)+IF(Data!$V110&lt;&gt;"",Scoring!$T$27)+IF(Data!$W110&lt;&gt;"",Scoring!$T$28)+IF(Data!$X110&lt;&gt;"",Scoring!$T$29)+IF(Data!$Y110&lt;&gt;"",Scoring!$T$30)+IF(Data!$Z110&lt;&gt;"",Scoring!$T$31)+IF(Data!$AA110&lt;&gt;"",Scoring!$T$32),"")</f>
        <v/>
      </c>
      <c r="BI110" s="105" t="str">
        <f>IF(BH110&lt;&gt;"",LOOKUP(BH110,Likelihoods!$A$7:$A$107,Likelihoods!R$7:R$107),"")</f>
        <v/>
      </c>
      <c r="BJ110" s="108" t="str">
        <f>IF(AND(COUNTBLANK($B110:$E110)=3,COUNTBLANK($F110:$H110)=2,COUNTBLANK($I110:$J110)=1,COUNTBLANK($K110:$L110)=1,COUNTBLANK($M110:$N110)=1,COUNTBLANK($O110:$P110)=1,COUNTBLANK($Q110:$R110)=1,COUNTBLANK($S110:$T110)=1,COUNTBLANK($U110:$V110)=1,COUNTBLANK($W110:$AA110)=4),IF(Data!$B110&lt;&gt;"",Scoring!$U$7)+IF(Data!$C110&lt;&gt;"",Scoring!$U$8)+IF(Data!$D110&lt;&gt;"",Scoring!$U$9)+IF(Data!$E110&lt;&gt;"",Scoring!$U$10)+IF(Data!$F110&lt;&gt;"",Scoring!$U$11)+IF(Data!$G110&lt;&gt;"",Scoring!$U$12)+IF(Data!$H110&lt;&gt;"",Scoring!$U$13)+IF(Data!$I110&lt;&gt;"",Scoring!$U$14)+IF(Data!$J110&lt;&gt;"",Scoring!$U$15)+IF(Data!$K110&lt;&gt;"",Scoring!$U$16)+IF(Data!$L110&lt;&gt;"",Scoring!$U$17)+IF(Data!$M110&lt;&gt;"",Scoring!$U$18)+IF(Data!$N110&lt;&gt;"",Scoring!$U$19)+IF(Data!$O110&lt;&gt;"",Scoring!$U$20)+IF(Data!$P110&lt;&gt;"",Scoring!$U$21)+IF(Data!$Q110&lt;&gt;"",Scoring!$U$22)+IF(Data!$R110&lt;&gt;"",Scoring!$U$23)+IF(Data!$S110&lt;&gt;"",Scoring!$U$24)+IF(Data!T110&lt;&gt;"",Scoring!$U$25)+IF(Data!$U110&lt;&gt;"",Scoring!$U$26)+IF(Data!$V110&lt;&gt;"",Scoring!$U$27)+IF(Data!$W110&lt;&gt;"",Scoring!$U$28)+IF(Data!$X110&lt;&gt;"",Scoring!$U$29)+IF(Data!$Y110&lt;&gt;"",Scoring!$U$30)+IF(Data!$Z110&lt;&gt;"",Scoring!$U$31)+IF(Data!$AA110&lt;&gt;"",Scoring!$U$32),"")</f>
        <v/>
      </c>
      <c r="BK110" s="106" t="str">
        <f>IF(BJ110&lt;&gt;"",LOOKUP(BJ110,Likelihoods!$A$7:$A$107,Likelihoods!S$7:S$107),"")</f>
        <v/>
      </c>
      <c r="BL110" s="8"/>
      <c r="BM110" s="8"/>
      <c r="BN110" s="8"/>
      <c r="BO110" s="8"/>
      <c r="BP110" s="8"/>
      <c r="BQ110" s="8"/>
      <c r="BR110" s="8"/>
      <c r="BS110" s="8"/>
      <c r="BT110" s="8"/>
      <c r="BU110" s="8"/>
      <c r="BV110" s="8"/>
      <c r="BW110" s="8"/>
      <c r="BX110" s="8"/>
      <c r="BY110" s="8"/>
    </row>
    <row r="111" spans="1:77" ht="14.25" x14ac:dyDescent="0.2">
      <c r="A111" s="68"/>
      <c r="B111" s="101"/>
      <c r="C111" s="102"/>
      <c r="D111" s="102"/>
      <c r="E111" s="102"/>
      <c r="F111" s="101"/>
      <c r="G111" s="102"/>
      <c r="H111" s="103"/>
      <c r="I111" s="102"/>
      <c r="J111" s="102"/>
      <c r="K111" s="101"/>
      <c r="L111" s="103"/>
      <c r="M111" s="102"/>
      <c r="N111" s="103"/>
      <c r="O111" s="101"/>
      <c r="P111" s="103"/>
      <c r="Q111" s="102"/>
      <c r="R111" s="102"/>
      <c r="S111" s="101"/>
      <c r="T111" s="103"/>
      <c r="U111" s="101"/>
      <c r="V111" s="103"/>
      <c r="W111" s="102"/>
      <c r="X111" s="102"/>
      <c r="Y111" s="102"/>
      <c r="Z111" s="102"/>
      <c r="AA111" s="102"/>
      <c r="AB111" s="104" t="str">
        <f>IF(AND(COUNTBLANK($B111:$E111)=3,COUNTBLANK($F111:$H111)=2,COUNTBLANK($I111:$J111)=1,COUNTBLANK($K111:$L111)=1,COUNTBLANK($M111:$N111)=1,COUNTBLANK($O111:$P111)=1,COUNTBLANK($Q111:$R111)=1,COUNTBLANK($S111:$T111)=1,COUNTBLANK($U111:$V111)=1,COUNTBLANK($W111:$AA111)=4),IF(Data!$B111&lt;&gt;"",Scoring!$D$7)+IF(Data!$C111&lt;&gt;"",Scoring!$D$8)+IF(Data!$D111&lt;&gt;"",Scoring!$D$9)+IF(Data!$E111&lt;&gt;"",Scoring!$D$10)+IF(Data!$F111&lt;&gt;"",Scoring!$D$11)+IF(Data!$G111&lt;&gt;"",Scoring!$D$12)+IF(Data!$H111&lt;&gt;"",Scoring!$D$13)+IF(Data!$I111&lt;&gt;"",Scoring!$D$14)+IF(Data!$J111&lt;&gt;"",Scoring!$D$15)+IF(Data!$K111&lt;&gt;"",Scoring!$D$16)+IF(Data!$L111&lt;&gt;"",Scoring!$D$17)+IF(Data!$M111&lt;&gt;"",Scoring!$D$18)+IF(Data!$N111&lt;&gt;"",Scoring!$D$19)+IF(Data!$O111&lt;&gt;"",Scoring!$D$20)+IF(Data!$P111&lt;&gt;"",Scoring!$D$21)+IF(Data!$Q111&lt;&gt;"",Scoring!$D$22)+IF(Data!$R111&lt;&gt;"",Scoring!$D$23)+IF(Data!$S111&lt;&gt;"",Scoring!$D$24)+IF(Data!T111&lt;&gt;"",Scoring!$D$25)+IF(Data!$U111&lt;&gt;"",Scoring!$D$26)+IF(Data!$V111&lt;&gt;"",Scoring!$D$27)+IF(Data!$W111&lt;&gt;"",Scoring!$D$28)+IF(Data!$X111&lt;&gt;"",Scoring!$D$29)+IF(Data!$Y111&lt;&gt;"",Scoring!$D$30)+IF(Data!$Z111&lt;&gt;"",Scoring!$D$31)+IF(Data!$AA111&lt;&gt;"",Scoring!$D$32),"")</f>
        <v/>
      </c>
      <c r="AC111" s="105" t="str">
        <f>IF(AB111&lt;&gt;"",LOOKUP(AB111,Likelihoods!$A$7:$A$107,Likelihoods!B$7:B$107),"")</f>
        <v/>
      </c>
      <c r="AD111" s="264" t="str">
        <f>IF(AND(COUNTBLANK($B111:$E111)=3,COUNTBLANK($F111:$H111)=2,COUNTBLANK($I111:$J111)=1,COUNTBLANK($K111:$L111)=1,COUNTBLANK($M111:$N111)=1,COUNTBLANK($O111:$P111)=1,COUNTBLANK($Q111:$R111)=1,COUNTBLANK($S111:$T111)=1,COUNTBLANK($U111:$V111)=1,COUNTBLANK($W111:$AA111)=4),IF(Data!$B111&lt;&gt;"",Scoring!$E$7)+IF(Data!$C111&lt;&gt;"",Scoring!$E$8)+IF(Data!$D111&lt;&gt;"",Scoring!$E$9)+IF(Data!$E111&lt;&gt;"",Scoring!$E$10)+IF(Data!$F111&lt;&gt;"",Scoring!$E$11)+IF(Data!$G111&lt;&gt;"",Scoring!$E$12)+IF(Data!$H111&lt;&gt;"",Scoring!$E$13)+IF(Data!$I111&lt;&gt;"",Scoring!$E$14)+IF(Data!$J111&lt;&gt;"",Scoring!$E$15)+IF(Data!$K111&lt;&gt;"",Scoring!$E$16)+IF(Data!$L111&lt;&gt;"",Scoring!$E$17)+IF(Data!$M111&lt;&gt;"",Scoring!$E$18)+IF(Data!$N111&lt;&gt;"",Scoring!$E$19)+IF(Data!$O111&lt;&gt;"",Scoring!$E$20)+IF(Data!$P111&lt;&gt;"",Scoring!$E$21)+IF(Data!$Q111&lt;&gt;"",Scoring!$E$22)+IF(Data!$R111&lt;&gt;"",Scoring!$E$23)+IF(Data!$S111&lt;&gt;"",Scoring!$E$24)+IF(Data!V111&lt;&gt;"",Scoring!$E$25)+IF(Data!$U111&lt;&gt;"",Scoring!$E$26)+IF(Data!$V111&lt;&gt;"",Scoring!$E$27)+IF(Data!$W111&lt;&gt;"",Scoring!$E$28)+IF(Data!$X111&lt;&gt;"",Scoring!$E$29)+IF(Data!$Y111&lt;&gt;"",Scoring!$E$30)+IF(Data!$Z111&lt;&gt;"",Scoring!$E$31)+IF(Data!$AA111&lt;&gt;"",Scoring!$E$32),"")</f>
        <v/>
      </c>
      <c r="AE111" s="107" t="str">
        <f>IF(AD111&lt;&gt;"",LOOKUP(AD111,Likelihoods!$A$7:$A$107,Likelihoods!C$7:C$107),"")</f>
        <v/>
      </c>
      <c r="AF111" s="108" t="str">
        <f>IF(AND(COUNTBLANK($B111:$E111)=3,COUNTBLANK($F111:$H111)=2,COUNTBLANK($I111:$J111)=1,COUNTBLANK($K111:$L111)=1,COUNTBLANK($M111:$N111)=1,COUNTBLANK($O111:$P111)=1,COUNTBLANK($Q111:$R111)=1,COUNTBLANK($S111:$T111)=1,COUNTBLANK($U111:$V111)=1,COUNTBLANK($W111:$AA111)=4),IF(Data!$B111&lt;&gt;"",Scoring!$F$7)+IF(Data!$C111&lt;&gt;"",Scoring!$F$8)+IF(Data!$D111&lt;&gt;"",Scoring!$F$9)+IF(Data!$E111&lt;&gt;"",Scoring!$F$10)+IF(Data!$F111&lt;&gt;"",Scoring!$F$11)+IF(Data!$G111&lt;&gt;"",Scoring!$F$12)+IF(Data!$H111&lt;&gt;"",Scoring!$F$13)+IF(Data!$I111&lt;&gt;"",Scoring!$F$14)+IF(Data!$J111&lt;&gt;"",Scoring!$F$15)+IF(Data!$K111&lt;&gt;"",Scoring!$F$16)+IF(Data!$L111&lt;&gt;"",Scoring!$F$17)+IF(Data!$M111&lt;&gt;"",Scoring!$F$18)+IF(Data!$N111&lt;&gt;"",Scoring!$F$19)+IF(Data!$O111&lt;&gt;"",Scoring!$F$20)+IF(Data!$P111&lt;&gt;"",Scoring!$F$21)+IF(Data!$Q111&lt;&gt;"",Scoring!$F$22)+IF(Data!$R111&lt;&gt;"",Scoring!$F$23)+IF(Data!$S111&lt;&gt;"",Scoring!$F$24)+IF(Data!T111&lt;&gt;"",Scoring!$F$25)+IF(Data!$U111&lt;&gt;"",Scoring!$F$26)+IF(Data!$V111&lt;&gt;"",Scoring!$F$27)+IF(Data!$W111&lt;&gt;"",Scoring!$F$28)+IF(Data!$X111&lt;&gt;"",Scoring!$F$29)+IF(Data!$Y111&lt;&gt;"",Scoring!$F$30)+IF(Data!$Z111&lt;&gt;"",Scoring!$F$31)+IF(Data!$AA111&lt;&gt;"",Scoring!$F$32),"")</f>
        <v/>
      </c>
      <c r="AG111" s="105" t="str">
        <f>IF(AF111&lt;&gt;"",LOOKUP(AF111,Likelihoods!$A$7:$A$107,Likelihoods!D$7:D$107),"")</f>
        <v/>
      </c>
      <c r="AH111" s="108" t="str">
        <f>IF(AND(COUNTBLANK($B111:$E111)=3,COUNTBLANK($F111:$H111)=2,COUNTBLANK($I111:$J111)=1,COUNTBLANK($K111:$L111)=1,COUNTBLANK($M111:$N111)=1,COUNTBLANK($O111:$P111)=1,COUNTBLANK($Q111:$R111)=1,COUNTBLANK($S111:$T111)=1,COUNTBLANK($U111:$V111)=1,COUNTBLANK($W111:$AA111)=4),IF(Data!$B111&lt;&gt;"",Scoring!$G$7)+IF(Data!$C111&lt;&gt;"",Scoring!$G$8)+IF(Data!$D111&lt;&gt;"",Scoring!$G$9)+IF(Data!$E111&lt;&gt;"",Scoring!$G$10)+IF(Data!$F111&lt;&gt;"",Scoring!$G$11)+IF(Data!$G111&lt;&gt;"",Scoring!$G$12)+IF(Data!$H111&lt;&gt;"",Scoring!$G$13)+IF(Data!$I111&lt;&gt;"",Scoring!$G$14)+IF(Data!$J111&lt;&gt;"",Scoring!$G$15)+IF(Data!$K111&lt;&gt;"",Scoring!$G$16)+IF(Data!$L111&lt;&gt;"",Scoring!$G$17)+IF(Data!$M111&lt;&gt;"",Scoring!$G$18)+IF(Data!$N111&lt;&gt;"",Scoring!$G$19)+IF(Data!$O111&lt;&gt;"",Scoring!$G$20)+IF(Data!$P111&lt;&gt;"",Scoring!$G$21)+IF(Data!$Q111&lt;&gt;"",Scoring!$G$22)+IF(Data!$R111&lt;&gt;"",Scoring!$G$23)+IF(Data!$S111&lt;&gt;"",Scoring!$G$24)+IF(Data!T111&lt;&gt;"",Scoring!$G$25)+IF(Data!$U111&lt;&gt;"",Scoring!$G$26)+IF(Data!$V111&lt;&gt;"",Scoring!$G$27)+IF(Data!$W111&lt;&gt;"",Scoring!$G$28)+IF(Data!$X111&lt;&gt;"",Scoring!$G$29)+IF(Data!$Y111&lt;&gt;"",Scoring!$G$30)+IF(Data!$Z111&lt;&gt;"",Scoring!$G$31)+IF(Data!$AA111&lt;&gt;"",Scoring!$G$32),"")</f>
        <v/>
      </c>
      <c r="AI111" s="106" t="str">
        <f>IF(AH111&lt;&gt;"",LOOKUP(AH111,Likelihoods!$A$7:$A$107,Likelihoods!E$7:E$107),"")</f>
        <v/>
      </c>
      <c r="AJ111" s="104" t="str">
        <f>IF(AND(COUNTBLANK($B111:$E111)=3,COUNTBLANK($F111:$H111)=2,COUNTBLANK($I111:$J111)=1,COUNTBLANK($K111:$L111)=1,COUNTBLANK($M111:$N111)=1,COUNTBLANK($O111:$P111)=1,COUNTBLANK($Q111:$R111)=1,COUNTBLANK($S111:$T111)=1,COUNTBLANK($U111:$V111)=1,COUNTBLANK($W111:$AA111)=4),IF(Data!$B111&lt;&gt;"",Scoring!$H$7)+IF(Data!$C111&lt;&gt;"",Scoring!$H$8)+IF(Data!$D111&lt;&gt;"",Scoring!$H$9)+IF(Data!$E111&lt;&gt;"",Scoring!$H$10)+IF(Data!$F111&lt;&gt;"",Scoring!$H$11)+IF(Data!$G111&lt;&gt;"",Scoring!$H$12)+IF(Data!$H111&lt;&gt;"",Scoring!$H$13)+IF(Data!$I111&lt;&gt;"",Scoring!$H$14)+IF(Data!$J111&lt;&gt;"",Scoring!$H$15)+IF(Data!$K111&lt;&gt;"",Scoring!$H$16)+IF(Data!$L111&lt;&gt;"",Scoring!$H$17)+IF(Data!$M111&lt;&gt;"",Scoring!$H$18)+IF(Data!$N111&lt;&gt;"",Scoring!$H$19)+IF(Data!$O111&lt;&gt;"",Scoring!$H$20)+IF(Data!$P111&lt;&gt;"",Scoring!$H$21)+IF(Data!$Q111&lt;&gt;"",Scoring!$H$22)+IF(Data!$R111&lt;&gt;"",Scoring!$H$23)+IF(Data!$S111&lt;&gt;"",Scoring!$H$24)+IF(Data!T111&lt;&gt;"",Scoring!$H$25)+IF(Data!$U111&lt;&gt;"",Scoring!$H$26)+IF(Data!$V111&lt;&gt;"",Scoring!$H$27)+IF(Data!$W111&lt;&gt;"",Scoring!$H$28)+IF(Data!$X111&lt;&gt;"",Scoring!$H$29)+IF(Data!$Y111&lt;&gt;"",Scoring!$H$30)+IF(Data!$Z111&lt;&gt;"",Scoring!$H$31)+IF(Data!$AA111&lt;&gt;"",Scoring!$H$32),"")</f>
        <v/>
      </c>
      <c r="AK111" s="105" t="str">
        <f>IF(AJ111&lt;&gt;"",LOOKUP(AJ111,Likelihoods!$A$7:$A$107,Likelihoods!F$7:F$107),"")</f>
        <v/>
      </c>
      <c r="AL111" s="102" t="str">
        <f>IF(AND(COUNTBLANK($B111:$E111)=3,COUNTBLANK($F111:$H111)=2,COUNTBLANK($I111:$J111)=1,COUNTBLANK($K111:$L111)=1,COUNTBLANK($M111:$N111)=1,COUNTBLANK($O111:$P111)=1,COUNTBLANK($Q111:$R111)=1,COUNTBLANK($S111:$T111)=1,COUNTBLANK($U111:$V111)=1,COUNTBLANK($W111:$AA111)=4),IF(Data!$B111&lt;&gt;"",Scoring!$I$7)+IF(Data!$C111&lt;&gt;"",Scoring!$I$8)+IF(Data!$D111&lt;&gt;"",Scoring!$I$9)+IF(Data!$E111&lt;&gt;"",Scoring!$I$10)+IF(Data!$F111&lt;&gt;"",Scoring!$I$11)+IF(Data!$G111&lt;&gt;"",Scoring!$I$12)+IF(Data!$H111&lt;&gt;"",Scoring!$I$13)+IF(Data!$I111&lt;&gt;"",Scoring!$I$14)+IF(Data!$J111&lt;&gt;"",Scoring!$I$15)+IF(Data!$K111&lt;&gt;"",Scoring!$I$16)+IF(Data!$L111&lt;&gt;"",Scoring!$I$17)+IF(Data!$M111&lt;&gt;"",Scoring!$I$18)+IF(Data!$N111&lt;&gt;"",Scoring!$I$19)+IF(Data!$O111&lt;&gt;"",Scoring!$I$20)+IF(Data!$P111&lt;&gt;"",Scoring!$I$21)+IF(Data!$Q111&lt;&gt;"",Scoring!$I$22)+IF(Data!$R111&lt;&gt;"",Scoring!$I$23)+IF(Data!$S111&lt;&gt;"",Scoring!$I$24)+IF(Data!T111&lt;&gt;"",Scoring!$I$25)+IF(Data!$U111&lt;&gt;"",Scoring!$I$26)+IF(Data!$V111&lt;&gt;"",Scoring!$I$27)+IF(Data!$W111&lt;&gt;"",Scoring!$I$28)+IF(Data!$X111&lt;&gt;"",Scoring!$I$29)+IF(Data!$Y111&lt;&gt;"",Scoring!$I$30)+IF(Data!$Z111&lt;&gt;"",Scoring!$I$31)+IF(Data!$AA111&lt;&gt;"",Scoring!$I$32),"")</f>
        <v/>
      </c>
      <c r="AM111" s="107" t="str">
        <f>IF(AL111&lt;&gt;"",LOOKUP(AL111,Likelihoods!$A$7:$A$107,Likelihoods!G$7:G$107),"")</f>
        <v/>
      </c>
      <c r="AN111" s="281" t="str">
        <f>IF(AND(COUNTBLANK($B111:$E111)=3,COUNTBLANK($F111:$H111)=2,COUNTBLANK($I111:$J111)=1,COUNTBLANK($K111:$L111)=1,COUNTBLANK($M111:$N111)=1,COUNTBLANK($O111:$P111)=1,COUNTBLANK($Q111:$R111)=1,COUNTBLANK($S111:$T111)=1,COUNTBLANK($U111:$V111)=1,COUNTBLANK($W111:$AA111)=4),IF(Data!$B111&lt;&gt;"",Scoring!$J$7)+IF(Data!$C111&lt;&gt;"",Scoring!$J$8)+IF(Data!$D111&lt;&gt;"",Scoring!$J$9)+IF(Data!$E111&lt;&gt;"",Scoring!$J$10)+IF(Data!$F111&lt;&gt;"",Scoring!$J$11)+IF(Data!$G111&lt;&gt;"",Scoring!$J$12)+IF(Data!$H111&lt;&gt;"",Scoring!$J$13)+IF(Data!$I111&lt;&gt;"",Scoring!$J$14)+IF(Data!$J111&lt;&gt;"",Scoring!$J$15)+IF(Data!$K111&lt;&gt;"",Scoring!$J$16)+IF(Data!$L111&lt;&gt;"",Scoring!$J$17)+IF(Data!$M111&lt;&gt;"",Scoring!$J$18)+IF(Data!$N111&lt;&gt;"",Scoring!$J$19)+IF(Data!$O111&lt;&gt;"",Scoring!$J$20)+IF(Data!$P111&lt;&gt;"",Scoring!$J$21)+IF(Data!$Q111&lt;&gt;"",Scoring!$J$22)+IF(Data!$R111&lt;&gt;"",Scoring!$J$23)+IF(Data!$S111&lt;&gt;"",Scoring!$J$24)+IF(Data!AF111&lt;&gt;"",Scoring!$J$25)+IF(Data!$U111&lt;&gt;"",Scoring!$J$26)+IF(Data!$V111&lt;&gt;"",Scoring!$J$27)+IF(Data!$W111&lt;&gt;"",Scoring!$J$28)+IF(Data!$X111&lt;&gt;"",Scoring!$J$29)+IF(Data!$Y111&lt;&gt;"",Scoring!$J$30)+IF(Data!$Z111&lt;&gt;"",Scoring!$J$31)+IF(Data!$AA111&lt;&gt;"",Scoring!$J$32),"")</f>
        <v/>
      </c>
      <c r="AO111" s="276" t="str">
        <f>IF(AN111&lt;&gt;"",LOOKUP(AN111,Likelihoods!$A$7:$A$107,Likelihoods!H$7:H$107),"")</f>
        <v/>
      </c>
      <c r="AP111" s="264" t="str">
        <f>IF(AND(COUNTBLANK($B111:$E111)=3,COUNTBLANK($F111:$H111)=2,COUNTBLANK($I111:$J111)=1,COUNTBLANK($K111:$L111)=1,COUNTBLANK($M111:$N111)=1,COUNTBLANK($O111:$P111)=1,COUNTBLANK($Q111:$R111)=1,COUNTBLANK($S111:$T111)=1,COUNTBLANK($U111:$V111)=1,COUNTBLANK($W111:$AA111)=4),IF(Data!$B111&lt;&gt;"",Scoring!$K$7)+IF(Data!$C111&lt;&gt;"",Scoring!$K$8)+IF(Data!$D111&lt;&gt;"",Scoring!$K$9)+IF(Data!$E111&lt;&gt;"",Scoring!$K$10)+IF(Data!$F111&lt;&gt;"",Scoring!$K$11)+IF(Data!$G111&lt;&gt;"",Scoring!$K$12)+IF(Data!$H111&lt;&gt;"",Scoring!$K$13)+IF(Data!$I111&lt;&gt;"",Scoring!$K$14)+IF(Data!$J111&lt;&gt;"",Scoring!$K$15)+IF(Data!$K111&lt;&gt;"",Scoring!$K$16)+IF(Data!$L111&lt;&gt;"",Scoring!$K$17)+IF(Data!$M111&lt;&gt;"",Scoring!$K$18)+IF(Data!$N111&lt;&gt;"",Scoring!$K$19)+IF(Data!$O111&lt;&gt;"",Scoring!$K$20)+IF(Data!$P111&lt;&gt;"",Scoring!$K$21)+IF(Data!$Q111&lt;&gt;"",Scoring!$K$22)+IF(Data!$R111&lt;&gt;"",Scoring!$K$23)+IF(Data!$S111&lt;&gt;"",Scoring!$K$24)+IF(Data!AH111&lt;&gt;"",Scoring!$K$25)+IF(Data!$U111&lt;&gt;"",Scoring!$K$26)+IF(Data!$V111&lt;&gt;"",Scoring!$K$27)+IF(Data!$W111&lt;&gt;"",Scoring!$K$28)+IF(Data!$X111&lt;&gt;"",Scoring!$K$29)+IF(Data!$Y111&lt;&gt;"",Scoring!$K$30)+IF(Data!$Z111&lt;&gt;"",Scoring!$K$31)+IF(Data!$AA111&lt;&gt;"",Scoring!$K$32),"")</f>
        <v/>
      </c>
      <c r="AQ111" s="107" t="str">
        <f>IF(AP111&lt;&gt;"",LOOKUP(AP111,Likelihoods!$A$7:$A$107,Likelihoods!I$7:I$107),"")</f>
        <v/>
      </c>
      <c r="AR111" s="281" t="str">
        <f>IF(AND(COUNTBLANK($B111:$E111)=3,COUNTBLANK($F111:$H111)=2,COUNTBLANK($I111:$J111)=1,COUNTBLANK($K111:$L111)=1,COUNTBLANK($M111:$N111)=1,COUNTBLANK($O111:$P111)=1,COUNTBLANK($Q111:$R111)=1,COUNTBLANK($S111:$T111)=1,COUNTBLANK($U111:$V111)=1,COUNTBLANK($W111:$AA111)=4),IF(Data!$B111&lt;&gt;"",Scoring!$L$7)+IF(Data!$C111&lt;&gt;"",Scoring!$L$8)+IF(Data!$D111&lt;&gt;"",Scoring!$L$9)+IF(Data!$E111&lt;&gt;"",Scoring!$L$10)+IF(Data!$F111&lt;&gt;"",Scoring!$L$11)+IF(Data!$G111&lt;&gt;"",Scoring!$L$12)+IF(Data!$H111&lt;&gt;"",Scoring!$L$13)+IF(Data!$I111&lt;&gt;"",Scoring!$L$14)+IF(Data!$J111&lt;&gt;"",Scoring!$L$15)+IF(Data!$K111&lt;&gt;"",Scoring!$L$16)+IF(Data!$L111&lt;&gt;"",Scoring!$L$17)+IF(Data!$M111&lt;&gt;"",Scoring!$L$18)+IF(Data!$N111&lt;&gt;"",Scoring!$L$19)+IF(Data!$O111&lt;&gt;"",Scoring!$L$20)+IF(Data!$P111&lt;&gt;"",Scoring!$L$21)+IF(Data!$Q111&lt;&gt;"",Scoring!$L$22)+IF(Data!$R111&lt;&gt;"",Scoring!$L$23)+IF(Data!$S111&lt;&gt;"",Scoring!$L$24)+IF(Data!AJ111&lt;&gt;"",Scoring!$L$25)+IF(Data!$U111&lt;&gt;"",Scoring!$L$26)+IF(Data!$V111&lt;&gt;"",Scoring!$L$27)+IF(Data!$W111&lt;&gt;"",Scoring!$L$28)+IF(Data!$X111&lt;&gt;"",Scoring!$L$29)+IF(Data!$Y111&lt;&gt;"",Scoring!$L$30)+IF(Data!$Z111&lt;&gt;"",Scoring!$L$31)+IF(Data!$AA111&lt;&gt;"",Scoring!$L$32),"")</f>
        <v/>
      </c>
      <c r="AS111" s="105" t="str">
        <f>IF(AR111&lt;&gt;"",LOOKUP(AR111,Likelihoods!$A$7:$A$107,Likelihoods!J$7:J$107),"")</f>
        <v/>
      </c>
      <c r="AT111" s="108" t="str">
        <f>IF(AND(COUNTBLANK($B111:$E111)=3,COUNTBLANK($F111:$H111)=2,COUNTBLANK($I111:$J111)=1,COUNTBLANK($K111:$L111)=1,COUNTBLANK($M111:$N111)=1,COUNTBLANK($O111:$P111)=1,COUNTBLANK($Q111:$R111)=1,COUNTBLANK($S111:$T111)=1,COUNTBLANK($U111:$V111)=1,COUNTBLANK($W111:$AA111)=4),IF(Data!$B111&lt;&gt;"",Scoring!$M$7)+IF(Data!$C111&lt;&gt;"",Scoring!$M$8)+IF(Data!$D111&lt;&gt;"",Scoring!$M$9)+IF(Data!$E111&lt;&gt;"",Scoring!$M$10)+IF(Data!$F111&lt;&gt;"",Scoring!$M$11)+IF(Data!$G111&lt;&gt;"",Scoring!$M$12)+IF(Data!$H111&lt;&gt;"",Scoring!$M$13)+IF(Data!$I111&lt;&gt;"",Scoring!$M$14)+IF(Data!$J111&lt;&gt;"",Scoring!$M$15)+IF(Data!$K111&lt;&gt;"",Scoring!$M$16)+IF(Data!$L111&lt;&gt;"",Scoring!$M$17)+IF(Data!$M111&lt;&gt;"",Scoring!$M$18)+IF(Data!$N111&lt;&gt;"",Scoring!$M$19)+IF(Data!$O111&lt;&gt;"",Scoring!$M$20)+IF(Data!$P111&lt;&gt;"",Scoring!$M$21)+IF(Data!$Q111&lt;&gt;"",Scoring!$M$22)+IF(Data!$R111&lt;&gt;"",Scoring!$M$23)+IF(Data!$S111&lt;&gt;"",Scoring!$M$24)+IF(Data!T111&lt;&gt;"",Scoring!$M$25)+IF(Data!$U111&lt;&gt;"",Scoring!$M$26)+IF(Data!$V111&lt;&gt;"",Scoring!$M$27)+IF(Data!$W111&lt;&gt;"",Scoring!$M$28)+IF(Data!$X111&lt;&gt;"",Scoring!$M$29)+IF(Data!$Y111&lt;&gt;"",Scoring!$M$30)+IF(Data!$Z111&lt;&gt;"",Scoring!$M$31)+IF(Data!$AA111&lt;&gt;"",Scoring!$M$32),"")</f>
        <v/>
      </c>
      <c r="AU111" s="105" t="str">
        <f>IF(AT111&lt;&gt;"",LOOKUP(AT111,Likelihoods!$A$7:$A$107,Likelihoods!K$7:K$107),"")</f>
        <v/>
      </c>
      <c r="AV111" s="108" t="str">
        <f>IF(AND(COUNTBLANK($B111:$E111)=3,COUNTBLANK($F111:$H111)=2,COUNTBLANK($I111:$J111)=1,COUNTBLANK($K111:$L111)=1,COUNTBLANK($M111:$N111)=1,COUNTBLANK($O111:$P111)=1,COUNTBLANK($Q111:$R111)=1,COUNTBLANK($S111:$T111)=1,COUNTBLANK($U111:$V111)=1,COUNTBLANK($W111:$AA111)=4),IF(Data!$B111&lt;&gt;"",Scoring!$N$7)+IF(Data!$C111&lt;&gt;"",Scoring!$N$8)+IF(Data!$D111&lt;&gt;"",Scoring!$N$9)+IF(Data!$E111&lt;&gt;"",Scoring!$N$10)+IF(Data!$F111&lt;&gt;"",Scoring!$N$11)+IF(Data!$G111&lt;&gt;"",Scoring!$N$12)+IF(Data!$H111&lt;&gt;"",Scoring!$N$13)+IF(Data!$I111&lt;&gt;"",Scoring!$N$14)+IF(Data!$J111&lt;&gt;"",Scoring!$N$15)+IF(Data!$K111&lt;&gt;"",Scoring!$N$16)+IF(Data!$L111&lt;&gt;"",Scoring!$N$17)+IF(Data!$M111&lt;&gt;"",Scoring!$N$18)+IF(Data!$N111&lt;&gt;"",Scoring!$N$19)+IF(Data!$O111&lt;&gt;"",Scoring!$N$20)+IF(Data!$P111&lt;&gt;"",Scoring!$N$21)+IF(Data!$Q111&lt;&gt;"",Scoring!$N$22)+IF(Data!$R111&lt;&gt;"",Scoring!$N$23)+IF(Data!$S111&lt;&gt;"",Scoring!$N$24)+IF(Data!T111&lt;&gt;"",Scoring!$N$25)+IF(Data!$U111&lt;&gt;"",Scoring!$N$26)+IF(Data!$V111&lt;&gt;"",Scoring!$N$27)+IF(Data!$W111&lt;&gt;"",Scoring!$N$28)+IF(Data!$X111&lt;&gt;"",Scoring!$N$29)+IF(Data!$Y111&lt;&gt;"",Scoring!$N$30)+IF(Data!$Z111&lt;&gt;"",Scoring!$N$31)+IF(Data!$AA111&lt;&gt;"",Scoring!$N$32),"")</f>
        <v/>
      </c>
      <c r="AW111" s="106" t="str">
        <f>IF(AV111&lt;&gt;"",LOOKUP(AV111,Likelihoods!$A$7:$A$107,Likelihoods!L$7:L$107),"")</f>
        <v/>
      </c>
      <c r="AX111" s="104" t="str">
        <f>IF(AND(COUNTBLANK($B111:$E111)=3,COUNTBLANK($F111:$H111)=2,COUNTBLANK($I111:$J111)=1,COUNTBLANK($K111:$L111)=1,COUNTBLANK($M111:$N111)=1,COUNTBLANK($O111:$P111)=1,COUNTBLANK($Q111:$R111)=1,COUNTBLANK($S111:$T111)=1,COUNTBLANK($U111:$V111)=1,COUNTBLANK($W111:$AA111)=4),IF(Data!$B111&lt;&gt;"",Scoring!$O$7)+IF(Data!$C111&lt;&gt;"",Scoring!$O$8)+IF(Data!$D111&lt;&gt;"",Scoring!$O$9)+IF(Data!$E111&lt;&gt;"",Scoring!$O$10)+IF(Data!$F111&lt;&gt;"",Scoring!$O$11)+IF(Data!$G111&lt;&gt;"",Scoring!$O$12)+IF(Data!$H111&lt;&gt;"",Scoring!$O$13)+IF(Data!$I111&lt;&gt;"",Scoring!$O$14)+IF(Data!$J111&lt;&gt;"",Scoring!$O$15)+IF(Data!$K111&lt;&gt;"",Scoring!$O$16)+IF(Data!$L111&lt;&gt;"",Scoring!$O$17)+IF(Data!$M111&lt;&gt;"",Scoring!$O$18)+IF(Data!$N111&lt;&gt;"",Scoring!$O$19)+IF(Data!$O111&lt;&gt;"",Scoring!$O$20)+IF(Data!$P111&lt;&gt;"",Scoring!$O$21)+IF(Data!$Q111&lt;&gt;"",Scoring!$O$22)+IF(Data!$R111&lt;&gt;"",Scoring!$O$23)+IF(Data!$S111&lt;&gt;"",Scoring!$O$24)+IF(Data!T111&lt;&gt;"",Scoring!$O$25)+IF(Data!$U111&lt;&gt;"",Scoring!$O$26)+IF(Data!$V111&lt;&gt;"",Scoring!$O$27)+IF(Data!$W111&lt;&gt;"",Scoring!$O$28)+IF(Data!$X111&lt;&gt;"",Scoring!$O$29)+IF(Data!$Y111&lt;&gt;"",Scoring!$O$30)+IF(Data!$Z111&lt;&gt;"",Scoring!$O$31)+IF(Data!$AA111&lt;&gt;"",Scoring!$O$32),"")</f>
        <v/>
      </c>
      <c r="AY111" s="107" t="str">
        <f>IF(AX111&lt;&gt;"",LOOKUP(AX111,Likelihoods!$A$7:$A$107,Likelihoods!M$7:M$107),"")</f>
        <v/>
      </c>
      <c r="AZ111" s="108" t="str">
        <f>IF(AND(COUNTBLANK($B111:$E111)=3,COUNTBLANK($F111:$H111)=2,COUNTBLANK($I111:$J111)=1,COUNTBLANK($K111:$L111)=1,COUNTBLANK($M111:$N111)=1,COUNTBLANK($O111:$P111)=1,COUNTBLANK($Q111:$R111)=1,COUNTBLANK($S111:$T111)=1,COUNTBLANK($U111:$V111)=1,COUNTBLANK($W111:$AA111)=4),IF(Data!$B111&lt;&gt;"",Scoring!$P$7)+IF(Data!$C111&lt;&gt;"",Scoring!$P$8)+IF(Data!$D111&lt;&gt;"",Scoring!$P$9)+IF(Data!$E111&lt;&gt;"",Scoring!$P$10)+IF(Data!$F111&lt;&gt;"",Scoring!$P$11)+IF(Data!$G111&lt;&gt;"",Scoring!$P$12)+IF(Data!$H111&lt;&gt;"",Scoring!$P$13)+IF(Data!$I111&lt;&gt;"",Scoring!$P$14)+IF(Data!$J111&lt;&gt;"",Scoring!$P$15)+IF(Data!$K111&lt;&gt;"",Scoring!$P$16)+IF(Data!$L111&lt;&gt;"",Scoring!$P$17)+IF(Data!$M111&lt;&gt;"",Scoring!$P$18)+IF(Data!$N111&lt;&gt;"",Scoring!$P$19)+IF(Data!$O111&lt;&gt;"",Scoring!$P$20)+IF(Data!$P111&lt;&gt;"",Scoring!$P$21)+IF(Data!$Q111&lt;&gt;"",Scoring!$P$22)+IF(Data!$R111&lt;&gt;"",Scoring!$P$23)+IF(Data!$S111&lt;&gt;"",Scoring!$P$24)+IF(Data!T111&lt;&gt;"",Scoring!$P$25)+IF(Data!$U111&lt;&gt;"",Scoring!$P$26)+IF(Data!$V111&lt;&gt;"",Scoring!$P$27)+IF(Data!$W111&lt;&gt;"",Scoring!$P$28)+IF(Data!$X111&lt;&gt;"",Scoring!$P$29)+IF(Data!$Y111&lt;&gt;"",Scoring!$P$30)+IF(Data!$Z111&lt;&gt;"",Scoring!$P$31)+IF(Data!$AA111&lt;&gt;"",Scoring!$P$32),"")</f>
        <v/>
      </c>
      <c r="BA111" s="105" t="str">
        <f>IF(AZ111&lt;&gt;"",LOOKUP(AZ111,Likelihoods!$A$7:$A$107,Likelihoods!N$7:N$107),"")</f>
        <v/>
      </c>
      <c r="BB111" s="102" t="str">
        <f>IF(AND(COUNTBLANK($B111:$E111)=3,COUNTBLANK($F111:$H111)=2,COUNTBLANK($I111:$J111)=1,COUNTBLANK($K111:$L111)=1,COUNTBLANK($M111:$N111)=1,COUNTBLANK($O111:$P111)=1,COUNTBLANK($Q111:$R111)=1,COUNTBLANK($S111:$T111)=1,COUNTBLANK($U111:$V111)=1,COUNTBLANK($W111:$AA111)=4),IF(Data!$B111&lt;&gt;"",Scoring!$Q$7)+IF(Data!$C111&lt;&gt;"",Scoring!$Q$8)+IF(Data!$D111&lt;&gt;"",Scoring!$Q$9)+IF(Data!$E111&lt;&gt;"",Scoring!$Q$10)+IF(Data!$F111&lt;&gt;"",Scoring!$Q$11)+IF(Data!$G111&lt;&gt;"",Scoring!$Q$12)+IF(Data!$H111&lt;&gt;"",Scoring!$Q$13)+IF(Data!$I111&lt;&gt;"",Scoring!$Q$14)+IF(Data!$J111&lt;&gt;"",Scoring!$Q$15)+IF(Data!$K111&lt;&gt;"",Scoring!$Q$16)+IF(Data!$L111&lt;&gt;"",Scoring!$Q$17)+IF(Data!$M111&lt;&gt;"",Scoring!$Q$18)+IF(Data!$N111&lt;&gt;"",Scoring!$Q$19)+IF(Data!$O111&lt;&gt;"",Scoring!$Q$20)+IF(Data!$P111&lt;&gt;"",Scoring!$Q$21)+IF(Data!$Q111&lt;&gt;"",Scoring!$Q$22)+IF(Data!$R111&lt;&gt;"",Scoring!$Q$23)+IF(Data!$S111&lt;&gt;"",Scoring!$Q$24)+IF(Data!T111&lt;&gt;"",Scoring!$Q$25)+IF(Data!$U111&lt;&gt;"",Scoring!$Q$26)+IF(Data!$V111&lt;&gt;"",Scoring!$Q$27)+IF(Data!$W111&lt;&gt;"",Scoring!$Q$28)+IF(Data!$X111&lt;&gt;"",Scoring!$Q$29)+IF(Data!$Y111&lt;&gt;"",Scoring!$Q$30)+IF(Data!$Z111&lt;&gt;"",Scoring!$Q$31)+IF(Data!$AA111&lt;&gt;"",Scoring!$Q$32),"")</f>
        <v/>
      </c>
      <c r="BC111" s="107" t="str">
        <f>IF(BB111&lt;&gt;"",LOOKUP(BB111,Likelihoods!$A$7:$A$107,Likelihoods!O$7:O$107),"")</f>
        <v/>
      </c>
      <c r="BD111" s="104" t="str">
        <f>IF(AND(COUNTBLANK($B111:$E111)=3,COUNTBLANK($F111:$H111)=2,COUNTBLANK($I111:$J111)=1,COUNTBLANK($K111:$L111)=1,COUNTBLANK($M111:$N111)=1,COUNTBLANK($O111:$P111)=1,COUNTBLANK($Q111:$R111)=1,COUNTBLANK($S111:$T111)=1,COUNTBLANK($U111:$V111)=1,COUNTBLANK($W111:$AA111)=4),IF(Data!$B111&lt;&gt;"",Scoring!$R$7)+IF(Data!$C111&lt;&gt;"",Scoring!$R$8)+IF(Data!$D111&lt;&gt;"",Scoring!$R$9)+IF(Data!$E111&lt;&gt;"",Scoring!$R$10)+IF(Data!$F111&lt;&gt;"",Scoring!$R$11)+IF(Data!$G111&lt;&gt;"",Scoring!$R$12)+IF(Data!$H111&lt;&gt;"",Scoring!$R$13)+IF(Data!$I111&lt;&gt;"",Scoring!$R$14)+IF(Data!$J111&lt;&gt;"",Scoring!$R$15)+IF(Data!$K111&lt;&gt;"",Scoring!$R$16)+IF(Data!$L111&lt;&gt;"",Scoring!$R$17)+IF(Data!$M111&lt;&gt;"",Scoring!$R$18)+IF(Data!$N111&lt;&gt;"",Scoring!$R$19)+IF(Data!$O111&lt;&gt;"",Scoring!$R$20)+IF(Data!$P111&lt;&gt;"",Scoring!$R$21)+IF(Data!$Q111&lt;&gt;"",Scoring!$R$22)+IF(Data!$R111&lt;&gt;"",Scoring!$R$23)+IF(Data!$S111&lt;&gt;"",Scoring!$R$24)+IF(Data!T111&lt;&gt;"",Scoring!$R$25)+IF(Data!$U111&lt;&gt;"",Scoring!$R$26)+IF(Data!$V111&lt;&gt;"",Scoring!$R$27)+IF(Data!$W111&lt;&gt;"",Scoring!$R$28)+IF(Data!$X111&lt;&gt;"",Scoring!$R$29)+IF(Data!$Y111&lt;&gt;"",Scoring!$R$30)+IF(Data!$Z111&lt;&gt;"",Scoring!$R$31)+IF(Data!$AA111&lt;&gt;"",Scoring!$R$32),"")</f>
        <v/>
      </c>
      <c r="BE111" s="105" t="str">
        <f>IF(BD111&lt;&gt;"",LOOKUP(BD111,Likelihoods!$A$7:$A$107,Likelihoods!P$7:P$107),"")</f>
        <v/>
      </c>
      <c r="BF111" s="102" t="str">
        <f>IF(AND(COUNTBLANK($B111:$E111)=3,COUNTBLANK($F111:$H111)=2,COUNTBLANK($I111:$J111)=1,COUNTBLANK($K111:$L111)=1,COUNTBLANK($M111:$N111)=1,COUNTBLANK($O111:$P111)=1,COUNTBLANK($Q111:$R111)=1,COUNTBLANK($S111:$T111)=1,COUNTBLANK($U111:$V111)=1,COUNTBLANK($W111:$AA111)=4),IF(Data!$B111&lt;&gt;"",Scoring!$S$7)+IF(Data!$C111&lt;&gt;"",Scoring!$S$8)+IF(Data!$D111&lt;&gt;"",Scoring!$S$9)+IF(Data!$E111&lt;&gt;"",Scoring!$S$10)+IF(Data!$F111&lt;&gt;"",Scoring!$S$11)+IF(Data!$G111&lt;&gt;"",Scoring!$S$12)+IF(Data!$H111&lt;&gt;"",Scoring!$S$13)+IF(Data!$I111&lt;&gt;"",Scoring!$S$14)+IF(Data!$J111&lt;&gt;"",Scoring!$S$15)+IF(Data!$K111&lt;&gt;"",Scoring!$S$16)+IF(Data!$L111&lt;&gt;"",Scoring!$S$17)+IF(Data!$M111&lt;&gt;"",Scoring!$S$18)+IF(Data!$N111&lt;&gt;"",Scoring!$S$19)+IF(Data!$O111&lt;&gt;"",Scoring!$S$20)+IF(Data!$P111&lt;&gt;"",Scoring!$S$21)+IF(Data!$Q111&lt;&gt;"",Scoring!$S$22)+IF(Data!$R111&lt;&gt;"",Scoring!$S$23)+IF(Data!$S111&lt;&gt;"",Scoring!$S$24)+IF(Data!T111&lt;&gt;"",Scoring!$S$25)+IF(Data!$U111&lt;&gt;"",Scoring!$S$26)+IF(Data!$V111&lt;&gt;"",Scoring!$S$27)+IF(Data!$W111&lt;&gt;"",Scoring!$S$28)+IF(Data!$X111&lt;&gt;"",Scoring!$S$29)+IF(Data!$Y111&lt;&gt;"",Scoring!$S$30)+IF(Data!$Z111&lt;&gt;"",Scoring!$S$31)+IF(Data!$AA111&lt;&gt;"",Scoring!$S$32),"")</f>
        <v/>
      </c>
      <c r="BG111" s="107" t="str">
        <f>IF(BF111&lt;&gt;"",LOOKUP(BF111,Likelihoods!$A$7:$A$107,Likelihoods!Q$7:Q$107),"")</f>
        <v/>
      </c>
      <c r="BH111" s="108" t="str">
        <f>IF(AND(COUNTBLANK($B111:$E111)=3,COUNTBLANK($F111:$H111)=2,COUNTBLANK($I111:$J111)=1,COUNTBLANK($K111:$L111)=1,COUNTBLANK($M111:$N111)=1,COUNTBLANK($O111:$P111)=1,COUNTBLANK($Q111:$R111)=1,COUNTBLANK($S111:$T111)=1,COUNTBLANK($U111:$V111)=1,COUNTBLANK($W111:$AA111)=4),IF(Data!$B111&lt;&gt;"",Scoring!$T$7)+IF(Data!$C111&lt;&gt;"",Scoring!$T$8)+IF(Data!$D111&lt;&gt;"",Scoring!$T$9)+IF(Data!$E111&lt;&gt;"",Scoring!$T$10)+IF(Data!$F111&lt;&gt;"",Scoring!$T$11)+IF(Data!$G111&lt;&gt;"",Scoring!$T$12)+IF(Data!$H111&lt;&gt;"",Scoring!$T$13)+IF(Data!$I111&lt;&gt;"",Scoring!$T$14)+IF(Data!$J111&lt;&gt;"",Scoring!$T$15)+IF(Data!$K111&lt;&gt;"",Scoring!$T$16)+IF(Data!$L111&lt;&gt;"",Scoring!$T$17)+IF(Data!$M111&lt;&gt;"",Scoring!$T$18)+IF(Data!$N111&lt;&gt;"",Scoring!$T$19)+IF(Data!$O111&lt;&gt;"",Scoring!$T$20)+IF(Data!$P111&lt;&gt;"",Scoring!$T$21)+IF(Data!$Q111&lt;&gt;"",Scoring!$T$22)+IF(Data!$R111&lt;&gt;"",Scoring!$T$23)+IF(Data!$S111&lt;&gt;"",Scoring!$T$24)+IF(Data!T111&lt;&gt;"",Scoring!$T$25)+IF(Data!$U111&lt;&gt;"",Scoring!$T$26)+IF(Data!$V111&lt;&gt;"",Scoring!$T$27)+IF(Data!$W111&lt;&gt;"",Scoring!$T$28)+IF(Data!$X111&lt;&gt;"",Scoring!$T$29)+IF(Data!$Y111&lt;&gt;"",Scoring!$T$30)+IF(Data!$Z111&lt;&gt;"",Scoring!$T$31)+IF(Data!$AA111&lt;&gt;"",Scoring!$T$32),"")</f>
        <v/>
      </c>
      <c r="BI111" s="105" t="str">
        <f>IF(BH111&lt;&gt;"",LOOKUP(BH111,Likelihoods!$A$7:$A$107,Likelihoods!R$7:R$107),"")</f>
        <v/>
      </c>
      <c r="BJ111" s="108" t="str">
        <f>IF(AND(COUNTBLANK($B111:$E111)=3,COUNTBLANK($F111:$H111)=2,COUNTBLANK($I111:$J111)=1,COUNTBLANK($K111:$L111)=1,COUNTBLANK($M111:$N111)=1,COUNTBLANK($O111:$P111)=1,COUNTBLANK($Q111:$R111)=1,COUNTBLANK($S111:$T111)=1,COUNTBLANK($U111:$V111)=1,COUNTBLANK($W111:$AA111)=4),IF(Data!$B111&lt;&gt;"",Scoring!$U$7)+IF(Data!$C111&lt;&gt;"",Scoring!$U$8)+IF(Data!$D111&lt;&gt;"",Scoring!$U$9)+IF(Data!$E111&lt;&gt;"",Scoring!$U$10)+IF(Data!$F111&lt;&gt;"",Scoring!$U$11)+IF(Data!$G111&lt;&gt;"",Scoring!$U$12)+IF(Data!$H111&lt;&gt;"",Scoring!$U$13)+IF(Data!$I111&lt;&gt;"",Scoring!$U$14)+IF(Data!$J111&lt;&gt;"",Scoring!$U$15)+IF(Data!$K111&lt;&gt;"",Scoring!$U$16)+IF(Data!$L111&lt;&gt;"",Scoring!$U$17)+IF(Data!$M111&lt;&gt;"",Scoring!$U$18)+IF(Data!$N111&lt;&gt;"",Scoring!$U$19)+IF(Data!$O111&lt;&gt;"",Scoring!$U$20)+IF(Data!$P111&lt;&gt;"",Scoring!$U$21)+IF(Data!$Q111&lt;&gt;"",Scoring!$U$22)+IF(Data!$R111&lt;&gt;"",Scoring!$U$23)+IF(Data!$S111&lt;&gt;"",Scoring!$U$24)+IF(Data!T111&lt;&gt;"",Scoring!$U$25)+IF(Data!$U111&lt;&gt;"",Scoring!$U$26)+IF(Data!$V111&lt;&gt;"",Scoring!$U$27)+IF(Data!$W111&lt;&gt;"",Scoring!$U$28)+IF(Data!$X111&lt;&gt;"",Scoring!$U$29)+IF(Data!$Y111&lt;&gt;"",Scoring!$U$30)+IF(Data!$Z111&lt;&gt;"",Scoring!$U$31)+IF(Data!$AA111&lt;&gt;"",Scoring!$U$32),"")</f>
        <v/>
      </c>
      <c r="BK111" s="106" t="str">
        <f>IF(BJ111&lt;&gt;"",LOOKUP(BJ111,Likelihoods!$A$7:$A$107,Likelihoods!S$7:S$107),"")</f>
        <v/>
      </c>
      <c r="BL111" s="8"/>
      <c r="BM111" s="8"/>
      <c r="BN111" s="8"/>
      <c r="BO111" s="8"/>
      <c r="BP111" s="8"/>
      <c r="BQ111" s="8"/>
      <c r="BR111" s="8"/>
      <c r="BS111" s="8"/>
      <c r="BT111" s="8"/>
      <c r="BU111" s="8"/>
      <c r="BV111" s="8"/>
      <c r="BW111" s="8"/>
      <c r="BX111" s="8"/>
      <c r="BY111" s="8"/>
    </row>
    <row r="112" spans="1:77" ht="14.25" x14ac:dyDescent="0.2">
      <c r="A112" s="68"/>
      <c r="B112" s="101"/>
      <c r="C112" s="102"/>
      <c r="D112" s="102"/>
      <c r="E112" s="102"/>
      <c r="F112" s="101"/>
      <c r="G112" s="102"/>
      <c r="H112" s="103"/>
      <c r="I112" s="102"/>
      <c r="J112" s="102"/>
      <c r="K112" s="101"/>
      <c r="L112" s="103"/>
      <c r="M112" s="102"/>
      <c r="N112" s="103"/>
      <c r="O112" s="101"/>
      <c r="P112" s="103"/>
      <c r="Q112" s="102"/>
      <c r="R112" s="102"/>
      <c r="S112" s="101"/>
      <c r="T112" s="103"/>
      <c r="U112" s="101"/>
      <c r="V112" s="103"/>
      <c r="W112" s="102"/>
      <c r="X112" s="102"/>
      <c r="Y112" s="102"/>
      <c r="Z112" s="102"/>
      <c r="AA112" s="102"/>
      <c r="AB112" s="104" t="str">
        <f>IF(AND(COUNTBLANK($B112:$E112)=3,COUNTBLANK($F112:$H112)=2,COUNTBLANK($I112:$J112)=1,COUNTBLANK($K112:$L112)=1,COUNTBLANK($M112:$N112)=1,COUNTBLANK($O112:$P112)=1,COUNTBLANK($Q112:$R112)=1,COUNTBLANK($S112:$T112)=1,COUNTBLANK($U112:$V112)=1,COUNTBLANK($W112:$AA112)=4),IF(Data!$B112&lt;&gt;"",Scoring!$D$7)+IF(Data!$C112&lt;&gt;"",Scoring!$D$8)+IF(Data!$D112&lt;&gt;"",Scoring!$D$9)+IF(Data!$E112&lt;&gt;"",Scoring!$D$10)+IF(Data!$F112&lt;&gt;"",Scoring!$D$11)+IF(Data!$G112&lt;&gt;"",Scoring!$D$12)+IF(Data!$H112&lt;&gt;"",Scoring!$D$13)+IF(Data!$I112&lt;&gt;"",Scoring!$D$14)+IF(Data!$J112&lt;&gt;"",Scoring!$D$15)+IF(Data!$K112&lt;&gt;"",Scoring!$D$16)+IF(Data!$L112&lt;&gt;"",Scoring!$D$17)+IF(Data!$M112&lt;&gt;"",Scoring!$D$18)+IF(Data!$N112&lt;&gt;"",Scoring!$D$19)+IF(Data!$O112&lt;&gt;"",Scoring!$D$20)+IF(Data!$P112&lt;&gt;"",Scoring!$D$21)+IF(Data!$Q112&lt;&gt;"",Scoring!$D$22)+IF(Data!$R112&lt;&gt;"",Scoring!$D$23)+IF(Data!$S112&lt;&gt;"",Scoring!$D$24)+IF(Data!T112&lt;&gt;"",Scoring!$D$25)+IF(Data!$U112&lt;&gt;"",Scoring!$D$26)+IF(Data!$V112&lt;&gt;"",Scoring!$D$27)+IF(Data!$W112&lt;&gt;"",Scoring!$D$28)+IF(Data!$X112&lt;&gt;"",Scoring!$D$29)+IF(Data!$Y112&lt;&gt;"",Scoring!$D$30)+IF(Data!$Z112&lt;&gt;"",Scoring!$D$31)+IF(Data!$AA112&lt;&gt;"",Scoring!$D$32),"")</f>
        <v/>
      </c>
      <c r="AC112" s="105" t="str">
        <f>IF(AB112&lt;&gt;"",LOOKUP(AB112,Likelihoods!$A$7:$A$107,Likelihoods!B$7:B$107),"")</f>
        <v/>
      </c>
      <c r="AD112" s="264" t="str">
        <f>IF(AND(COUNTBLANK($B112:$E112)=3,COUNTBLANK($F112:$H112)=2,COUNTBLANK($I112:$J112)=1,COUNTBLANK($K112:$L112)=1,COUNTBLANK($M112:$N112)=1,COUNTBLANK($O112:$P112)=1,COUNTBLANK($Q112:$R112)=1,COUNTBLANK($S112:$T112)=1,COUNTBLANK($U112:$V112)=1,COUNTBLANK($W112:$AA112)=4),IF(Data!$B112&lt;&gt;"",Scoring!$E$7)+IF(Data!$C112&lt;&gt;"",Scoring!$E$8)+IF(Data!$D112&lt;&gt;"",Scoring!$E$9)+IF(Data!$E112&lt;&gt;"",Scoring!$E$10)+IF(Data!$F112&lt;&gt;"",Scoring!$E$11)+IF(Data!$G112&lt;&gt;"",Scoring!$E$12)+IF(Data!$H112&lt;&gt;"",Scoring!$E$13)+IF(Data!$I112&lt;&gt;"",Scoring!$E$14)+IF(Data!$J112&lt;&gt;"",Scoring!$E$15)+IF(Data!$K112&lt;&gt;"",Scoring!$E$16)+IF(Data!$L112&lt;&gt;"",Scoring!$E$17)+IF(Data!$M112&lt;&gt;"",Scoring!$E$18)+IF(Data!$N112&lt;&gt;"",Scoring!$E$19)+IF(Data!$O112&lt;&gt;"",Scoring!$E$20)+IF(Data!$P112&lt;&gt;"",Scoring!$E$21)+IF(Data!$Q112&lt;&gt;"",Scoring!$E$22)+IF(Data!$R112&lt;&gt;"",Scoring!$E$23)+IF(Data!$S112&lt;&gt;"",Scoring!$E$24)+IF(Data!V112&lt;&gt;"",Scoring!$E$25)+IF(Data!$U112&lt;&gt;"",Scoring!$E$26)+IF(Data!$V112&lt;&gt;"",Scoring!$E$27)+IF(Data!$W112&lt;&gt;"",Scoring!$E$28)+IF(Data!$X112&lt;&gt;"",Scoring!$E$29)+IF(Data!$Y112&lt;&gt;"",Scoring!$E$30)+IF(Data!$Z112&lt;&gt;"",Scoring!$E$31)+IF(Data!$AA112&lt;&gt;"",Scoring!$E$32),"")</f>
        <v/>
      </c>
      <c r="AE112" s="107" t="str">
        <f>IF(AD112&lt;&gt;"",LOOKUP(AD112,Likelihoods!$A$7:$A$107,Likelihoods!C$7:C$107),"")</f>
        <v/>
      </c>
      <c r="AF112" s="108" t="str">
        <f>IF(AND(COUNTBLANK($B112:$E112)=3,COUNTBLANK($F112:$H112)=2,COUNTBLANK($I112:$J112)=1,COUNTBLANK($K112:$L112)=1,COUNTBLANK($M112:$N112)=1,COUNTBLANK($O112:$P112)=1,COUNTBLANK($Q112:$R112)=1,COUNTBLANK($S112:$T112)=1,COUNTBLANK($U112:$V112)=1,COUNTBLANK($W112:$AA112)=4),IF(Data!$B112&lt;&gt;"",Scoring!$F$7)+IF(Data!$C112&lt;&gt;"",Scoring!$F$8)+IF(Data!$D112&lt;&gt;"",Scoring!$F$9)+IF(Data!$E112&lt;&gt;"",Scoring!$F$10)+IF(Data!$F112&lt;&gt;"",Scoring!$F$11)+IF(Data!$G112&lt;&gt;"",Scoring!$F$12)+IF(Data!$H112&lt;&gt;"",Scoring!$F$13)+IF(Data!$I112&lt;&gt;"",Scoring!$F$14)+IF(Data!$J112&lt;&gt;"",Scoring!$F$15)+IF(Data!$K112&lt;&gt;"",Scoring!$F$16)+IF(Data!$L112&lt;&gt;"",Scoring!$F$17)+IF(Data!$M112&lt;&gt;"",Scoring!$F$18)+IF(Data!$N112&lt;&gt;"",Scoring!$F$19)+IF(Data!$O112&lt;&gt;"",Scoring!$F$20)+IF(Data!$P112&lt;&gt;"",Scoring!$F$21)+IF(Data!$Q112&lt;&gt;"",Scoring!$F$22)+IF(Data!$R112&lt;&gt;"",Scoring!$F$23)+IF(Data!$S112&lt;&gt;"",Scoring!$F$24)+IF(Data!T112&lt;&gt;"",Scoring!$F$25)+IF(Data!$U112&lt;&gt;"",Scoring!$F$26)+IF(Data!$V112&lt;&gt;"",Scoring!$F$27)+IF(Data!$W112&lt;&gt;"",Scoring!$F$28)+IF(Data!$X112&lt;&gt;"",Scoring!$F$29)+IF(Data!$Y112&lt;&gt;"",Scoring!$F$30)+IF(Data!$Z112&lt;&gt;"",Scoring!$F$31)+IF(Data!$AA112&lt;&gt;"",Scoring!$F$32),"")</f>
        <v/>
      </c>
      <c r="AG112" s="105" t="str">
        <f>IF(AF112&lt;&gt;"",LOOKUP(AF112,Likelihoods!$A$7:$A$107,Likelihoods!D$7:D$107),"")</f>
        <v/>
      </c>
      <c r="AH112" s="108" t="str">
        <f>IF(AND(COUNTBLANK($B112:$E112)=3,COUNTBLANK($F112:$H112)=2,COUNTBLANK($I112:$J112)=1,COUNTBLANK($K112:$L112)=1,COUNTBLANK($M112:$N112)=1,COUNTBLANK($O112:$P112)=1,COUNTBLANK($Q112:$R112)=1,COUNTBLANK($S112:$T112)=1,COUNTBLANK($U112:$V112)=1,COUNTBLANK($W112:$AA112)=4),IF(Data!$B112&lt;&gt;"",Scoring!$G$7)+IF(Data!$C112&lt;&gt;"",Scoring!$G$8)+IF(Data!$D112&lt;&gt;"",Scoring!$G$9)+IF(Data!$E112&lt;&gt;"",Scoring!$G$10)+IF(Data!$F112&lt;&gt;"",Scoring!$G$11)+IF(Data!$G112&lt;&gt;"",Scoring!$G$12)+IF(Data!$H112&lt;&gt;"",Scoring!$G$13)+IF(Data!$I112&lt;&gt;"",Scoring!$G$14)+IF(Data!$J112&lt;&gt;"",Scoring!$G$15)+IF(Data!$K112&lt;&gt;"",Scoring!$G$16)+IF(Data!$L112&lt;&gt;"",Scoring!$G$17)+IF(Data!$M112&lt;&gt;"",Scoring!$G$18)+IF(Data!$N112&lt;&gt;"",Scoring!$G$19)+IF(Data!$O112&lt;&gt;"",Scoring!$G$20)+IF(Data!$P112&lt;&gt;"",Scoring!$G$21)+IF(Data!$Q112&lt;&gt;"",Scoring!$G$22)+IF(Data!$R112&lt;&gt;"",Scoring!$G$23)+IF(Data!$S112&lt;&gt;"",Scoring!$G$24)+IF(Data!T112&lt;&gt;"",Scoring!$G$25)+IF(Data!$U112&lt;&gt;"",Scoring!$G$26)+IF(Data!$V112&lt;&gt;"",Scoring!$G$27)+IF(Data!$W112&lt;&gt;"",Scoring!$G$28)+IF(Data!$X112&lt;&gt;"",Scoring!$G$29)+IF(Data!$Y112&lt;&gt;"",Scoring!$G$30)+IF(Data!$Z112&lt;&gt;"",Scoring!$G$31)+IF(Data!$AA112&lt;&gt;"",Scoring!$G$32),"")</f>
        <v/>
      </c>
      <c r="AI112" s="106" t="str">
        <f>IF(AH112&lt;&gt;"",LOOKUP(AH112,Likelihoods!$A$7:$A$107,Likelihoods!E$7:E$107),"")</f>
        <v/>
      </c>
      <c r="AJ112" s="104" t="str">
        <f>IF(AND(COUNTBLANK($B112:$E112)=3,COUNTBLANK($F112:$H112)=2,COUNTBLANK($I112:$J112)=1,COUNTBLANK($K112:$L112)=1,COUNTBLANK($M112:$N112)=1,COUNTBLANK($O112:$P112)=1,COUNTBLANK($Q112:$R112)=1,COUNTBLANK($S112:$T112)=1,COUNTBLANK($U112:$V112)=1,COUNTBLANK($W112:$AA112)=4),IF(Data!$B112&lt;&gt;"",Scoring!$H$7)+IF(Data!$C112&lt;&gt;"",Scoring!$H$8)+IF(Data!$D112&lt;&gt;"",Scoring!$H$9)+IF(Data!$E112&lt;&gt;"",Scoring!$H$10)+IF(Data!$F112&lt;&gt;"",Scoring!$H$11)+IF(Data!$G112&lt;&gt;"",Scoring!$H$12)+IF(Data!$H112&lt;&gt;"",Scoring!$H$13)+IF(Data!$I112&lt;&gt;"",Scoring!$H$14)+IF(Data!$J112&lt;&gt;"",Scoring!$H$15)+IF(Data!$K112&lt;&gt;"",Scoring!$H$16)+IF(Data!$L112&lt;&gt;"",Scoring!$H$17)+IF(Data!$M112&lt;&gt;"",Scoring!$H$18)+IF(Data!$N112&lt;&gt;"",Scoring!$H$19)+IF(Data!$O112&lt;&gt;"",Scoring!$H$20)+IF(Data!$P112&lt;&gt;"",Scoring!$H$21)+IF(Data!$Q112&lt;&gt;"",Scoring!$H$22)+IF(Data!$R112&lt;&gt;"",Scoring!$H$23)+IF(Data!$S112&lt;&gt;"",Scoring!$H$24)+IF(Data!T112&lt;&gt;"",Scoring!$H$25)+IF(Data!$U112&lt;&gt;"",Scoring!$H$26)+IF(Data!$V112&lt;&gt;"",Scoring!$H$27)+IF(Data!$W112&lt;&gt;"",Scoring!$H$28)+IF(Data!$X112&lt;&gt;"",Scoring!$H$29)+IF(Data!$Y112&lt;&gt;"",Scoring!$H$30)+IF(Data!$Z112&lt;&gt;"",Scoring!$H$31)+IF(Data!$AA112&lt;&gt;"",Scoring!$H$32),"")</f>
        <v/>
      </c>
      <c r="AK112" s="105" t="str">
        <f>IF(AJ112&lt;&gt;"",LOOKUP(AJ112,Likelihoods!$A$7:$A$107,Likelihoods!F$7:F$107),"")</f>
        <v/>
      </c>
      <c r="AL112" s="102" t="str">
        <f>IF(AND(COUNTBLANK($B112:$E112)=3,COUNTBLANK($F112:$H112)=2,COUNTBLANK($I112:$J112)=1,COUNTBLANK($K112:$L112)=1,COUNTBLANK($M112:$N112)=1,COUNTBLANK($O112:$P112)=1,COUNTBLANK($Q112:$R112)=1,COUNTBLANK($S112:$T112)=1,COUNTBLANK($U112:$V112)=1,COUNTBLANK($W112:$AA112)=4),IF(Data!$B112&lt;&gt;"",Scoring!$I$7)+IF(Data!$C112&lt;&gt;"",Scoring!$I$8)+IF(Data!$D112&lt;&gt;"",Scoring!$I$9)+IF(Data!$E112&lt;&gt;"",Scoring!$I$10)+IF(Data!$F112&lt;&gt;"",Scoring!$I$11)+IF(Data!$G112&lt;&gt;"",Scoring!$I$12)+IF(Data!$H112&lt;&gt;"",Scoring!$I$13)+IF(Data!$I112&lt;&gt;"",Scoring!$I$14)+IF(Data!$J112&lt;&gt;"",Scoring!$I$15)+IF(Data!$K112&lt;&gt;"",Scoring!$I$16)+IF(Data!$L112&lt;&gt;"",Scoring!$I$17)+IF(Data!$M112&lt;&gt;"",Scoring!$I$18)+IF(Data!$N112&lt;&gt;"",Scoring!$I$19)+IF(Data!$O112&lt;&gt;"",Scoring!$I$20)+IF(Data!$P112&lt;&gt;"",Scoring!$I$21)+IF(Data!$Q112&lt;&gt;"",Scoring!$I$22)+IF(Data!$R112&lt;&gt;"",Scoring!$I$23)+IF(Data!$S112&lt;&gt;"",Scoring!$I$24)+IF(Data!T112&lt;&gt;"",Scoring!$I$25)+IF(Data!$U112&lt;&gt;"",Scoring!$I$26)+IF(Data!$V112&lt;&gt;"",Scoring!$I$27)+IF(Data!$W112&lt;&gt;"",Scoring!$I$28)+IF(Data!$X112&lt;&gt;"",Scoring!$I$29)+IF(Data!$Y112&lt;&gt;"",Scoring!$I$30)+IF(Data!$Z112&lt;&gt;"",Scoring!$I$31)+IF(Data!$AA112&lt;&gt;"",Scoring!$I$32),"")</f>
        <v/>
      </c>
      <c r="AM112" s="107" t="str">
        <f>IF(AL112&lt;&gt;"",LOOKUP(AL112,Likelihoods!$A$7:$A$107,Likelihoods!G$7:G$107),"")</f>
        <v/>
      </c>
      <c r="AN112" s="281" t="str">
        <f>IF(AND(COUNTBLANK($B112:$E112)=3,COUNTBLANK($F112:$H112)=2,COUNTBLANK($I112:$J112)=1,COUNTBLANK($K112:$L112)=1,COUNTBLANK($M112:$N112)=1,COUNTBLANK($O112:$P112)=1,COUNTBLANK($Q112:$R112)=1,COUNTBLANK($S112:$T112)=1,COUNTBLANK($U112:$V112)=1,COUNTBLANK($W112:$AA112)=4),IF(Data!$B112&lt;&gt;"",Scoring!$J$7)+IF(Data!$C112&lt;&gt;"",Scoring!$J$8)+IF(Data!$D112&lt;&gt;"",Scoring!$J$9)+IF(Data!$E112&lt;&gt;"",Scoring!$J$10)+IF(Data!$F112&lt;&gt;"",Scoring!$J$11)+IF(Data!$G112&lt;&gt;"",Scoring!$J$12)+IF(Data!$H112&lt;&gt;"",Scoring!$J$13)+IF(Data!$I112&lt;&gt;"",Scoring!$J$14)+IF(Data!$J112&lt;&gt;"",Scoring!$J$15)+IF(Data!$K112&lt;&gt;"",Scoring!$J$16)+IF(Data!$L112&lt;&gt;"",Scoring!$J$17)+IF(Data!$M112&lt;&gt;"",Scoring!$J$18)+IF(Data!$N112&lt;&gt;"",Scoring!$J$19)+IF(Data!$O112&lt;&gt;"",Scoring!$J$20)+IF(Data!$P112&lt;&gt;"",Scoring!$J$21)+IF(Data!$Q112&lt;&gt;"",Scoring!$J$22)+IF(Data!$R112&lt;&gt;"",Scoring!$J$23)+IF(Data!$S112&lt;&gt;"",Scoring!$J$24)+IF(Data!AF112&lt;&gt;"",Scoring!$J$25)+IF(Data!$U112&lt;&gt;"",Scoring!$J$26)+IF(Data!$V112&lt;&gt;"",Scoring!$J$27)+IF(Data!$W112&lt;&gt;"",Scoring!$J$28)+IF(Data!$X112&lt;&gt;"",Scoring!$J$29)+IF(Data!$Y112&lt;&gt;"",Scoring!$J$30)+IF(Data!$Z112&lt;&gt;"",Scoring!$J$31)+IF(Data!$AA112&lt;&gt;"",Scoring!$J$32),"")</f>
        <v/>
      </c>
      <c r="AO112" s="276" t="str">
        <f>IF(AN112&lt;&gt;"",LOOKUP(AN112,Likelihoods!$A$7:$A$107,Likelihoods!H$7:H$107),"")</f>
        <v/>
      </c>
      <c r="AP112" s="264" t="str">
        <f>IF(AND(COUNTBLANK($B112:$E112)=3,COUNTBLANK($F112:$H112)=2,COUNTBLANK($I112:$J112)=1,COUNTBLANK($K112:$L112)=1,COUNTBLANK($M112:$N112)=1,COUNTBLANK($O112:$P112)=1,COUNTBLANK($Q112:$R112)=1,COUNTBLANK($S112:$T112)=1,COUNTBLANK($U112:$V112)=1,COUNTBLANK($W112:$AA112)=4),IF(Data!$B112&lt;&gt;"",Scoring!$K$7)+IF(Data!$C112&lt;&gt;"",Scoring!$K$8)+IF(Data!$D112&lt;&gt;"",Scoring!$K$9)+IF(Data!$E112&lt;&gt;"",Scoring!$K$10)+IF(Data!$F112&lt;&gt;"",Scoring!$K$11)+IF(Data!$G112&lt;&gt;"",Scoring!$K$12)+IF(Data!$H112&lt;&gt;"",Scoring!$K$13)+IF(Data!$I112&lt;&gt;"",Scoring!$K$14)+IF(Data!$J112&lt;&gt;"",Scoring!$K$15)+IF(Data!$K112&lt;&gt;"",Scoring!$K$16)+IF(Data!$L112&lt;&gt;"",Scoring!$K$17)+IF(Data!$M112&lt;&gt;"",Scoring!$K$18)+IF(Data!$N112&lt;&gt;"",Scoring!$K$19)+IF(Data!$O112&lt;&gt;"",Scoring!$K$20)+IF(Data!$P112&lt;&gt;"",Scoring!$K$21)+IF(Data!$Q112&lt;&gt;"",Scoring!$K$22)+IF(Data!$R112&lt;&gt;"",Scoring!$K$23)+IF(Data!$S112&lt;&gt;"",Scoring!$K$24)+IF(Data!AH112&lt;&gt;"",Scoring!$K$25)+IF(Data!$U112&lt;&gt;"",Scoring!$K$26)+IF(Data!$V112&lt;&gt;"",Scoring!$K$27)+IF(Data!$W112&lt;&gt;"",Scoring!$K$28)+IF(Data!$X112&lt;&gt;"",Scoring!$K$29)+IF(Data!$Y112&lt;&gt;"",Scoring!$K$30)+IF(Data!$Z112&lt;&gt;"",Scoring!$K$31)+IF(Data!$AA112&lt;&gt;"",Scoring!$K$32),"")</f>
        <v/>
      </c>
      <c r="AQ112" s="107" t="str">
        <f>IF(AP112&lt;&gt;"",LOOKUP(AP112,Likelihoods!$A$7:$A$107,Likelihoods!I$7:I$107),"")</f>
        <v/>
      </c>
      <c r="AR112" s="281" t="str">
        <f>IF(AND(COUNTBLANK($B112:$E112)=3,COUNTBLANK($F112:$H112)=2,COUNTBLANK($I112:$J112)=1,COUNTBLANK($K112:$L112)=1,COUNTBLANK($M112:$N112)=1,COUNTBLANK($O112:$P112)=1,COUNTBLANK($Q112:$R112)=1,COUNTBLANK($S112:$T112)=1,COUNTBLANK($U112:$V112)=1,COUNTBLANK($W112:$AA112)=4),IF(Data!$B112&lt;&gt;"",Scoring!$L$7)+IF(Data!$C112&lt;&gt;"",Scoring!$L$8)+IF(Data!$D112&lt;&gt;"",Scoring!$L$9)+IF(Data!$E112&lt;&gt;"",Scoring!$L$10)+IF(Data!$F112&lt;&gt;"",Scoring!$L$11)+IF(Data!$G112&lt;&gt;"",Scoring!$L$12)+IF(Data!$H112&lt;&gt;"",Scoring!$L$13)+IF(Data!$I112&lt;&gt;"",Scoring!$L$14)+IF(Data!$J112&lt;&gt;"",Scoring!$L$15)+IF(Data!$K112&lt;&gt;"",Scoring!$L$16)+IF(Data!$L112&lt;&gt;"",Scoring!$L$17)+IF(Data!$M112&lt;&gt;"",Scoring!$L$18)+IF(Data!$N112&lt;&gt;"",Scoring!$L$19)+IF(Data!$O112&lt;&gt;"",Scoring!$L$20)+IF(Data!$P112&lt;&gt;"",Scoring!$L$21)+IF(Data!$Q112&lt;&gt;"",Scoring!$L$22)+IF(Data!$R112&lt;&gt;"",Scoring!$L$23)+IF(Data!$S112&lt;&gt;"",Scoring!$L$24)+IF(Data!AJ112&lt;&gt;"",Scoring!$L$25)+IF(Data!$U112&lt;&gt;"",Scoring!$L$26)+IF(Data!$V112&lt;&gt;"",Scoring!$L$27)+IF(Data!$W112&lt;&gt;"",Scoring!$L$28)+IF(Data!$X112&lt;&gt;"",Scoring!$L$29)+IF(Data!$Y112&lt;&gt;"",Scoring!$L$30)+IF(Data!$Z112&lt;&gt;"",Scoring!$L$31)+IF(Data!$AA112&lt;&gt;"",Scoring!$L$32),"")</f>
        <v/>
      </c>
      <c r="AS112" s="105" t="str">
        <f>IF(AR112&lt;&gt;"",LOOKUP(AR112,Likelihoods!$A$7:$A$107,Likelihoods!J$7:J$107),"")</f>
        <v/>
      </c>
      <c r="AT112" s="108" t="str">
        <f>IF(AND(COUNTBLANK($B112:$E112)=3,COUNTBLANK($F112:$H112)=2,COUNTBLANK($I112:$J112)=1,COUNTBLANK($K112:$L112)=1,COUNTBLANK($M112:$N112)=1,COUNTBLANK($O112:$P112)=1,COUNTBLANK($Q112:$R112)=1,COUNTBLANK($S112:$T112)=1,COUNTBLANK($U112:$V112)=1,COUNTBLANK($W112:$AA112)=4),IF(Data!$B112&lt;&gt;"",Scoring!$M$7)+IF(Data!$C112&lt;&gt;"",Scoring!$M$8)+IF(Data!$D112&lt;&gt;"",Scoring!$M$9)+IF(Data!$E112&lt;&gt;"",Scoring!$M$10)+IF(Data!$F112&lt;&gt;"",Scoring!$M$11)+IF(Data!$G112&lt;&gt;"",Scoring!$M$12)+IF(Data!$H112&lt;&gt;"",Scoring!$M$13)+IF(Data!$I112&lt;&gt;"",Scoring!$M$14)+IF(Data!$J112&lt;&gt;"",Scoring!$M$15)+IF(Data!$K112&lt;&gt;"",Scoring!$M$16)+IF(Data!$L112&lt;&gt;"",Scoring!$M$17)+IF(Data!$M112&lt;&gt;"",Scoring!$M$18)+IF(Data!$N112&lt;&gt;"",Scoring!$M$19)+IF(Data!$O112&lt;&gt;"",Scoring!$M$20)+IF(Data!$P112&lt;&gt;"",Scoring!$M$21)+IF(Data!$Q112&lt;&gt;"",Scoring!$M$22)+IF(Data!$R112&lt;&gt;"",Scoring!$M$23)+IF(Data!$S112&lt;&gt;"",Scoring!$M$24)+IF(Data!T112&lt;&gt;"",Scoring!$M$25)+IF(Data!$U112&lt;&gt;"",Scoring!$M$26)+IF(Data!$V112&lt;&gt;"",Scoring!$M$27)+IF(Data!$W112&lt;&gt;"",Scoring!$M$28)+IF(Data!$X112&lt;&gt;"",Scoring!$M$29)+IF(Data!$Y112&lt;&gt;"",Scoring!$M$30)+IF(Data!$Z112&lt;&gt;"",Scoring!$M$31)+IF(Data!$AA112&lt;&gt;"",Scoring!$M$32),"")</f>
        <v/>
      </c>
      <c r="AU112" s="105" t="str">
        <f>IF(AT112&lt;&gt;"",LOOKUP(AT112,Likelihoods!$A$7:$A$107,Likelihoods!K$7:K$107),"")</f>
        <v/>
      </c>
      <c r="AV112" s="108" t="str">
        <f>IF(AND(COUNTBLANK($B112:$E112)=3,COUNTBLANK($F112:$H112)=2,COUNTBLANK($I112:$J112)=1,COUNTBLANK($K112:$L112)=1,COUNTBLANK($M112:$N112)=1,COUNTBLANK($O112:$P112)=1,COUNTBLANK($Q112:$R112)=1,COUNTBLANK($S112:$T112)=1,COUNTBLANK($U112:$V112)=1,COUNTBLANK($W112:$AA112)=4),IF(Data!$B112&lt;&gt;"",Scoring!$N$7)+IF(Data!$C112&lt;&gt;"",Scoring!$N$8)+IF(Data!$D112&lt;&gt;"",Scoring!$N$9)+IF(Data!$E112&lt;&gt;"",Scoring!$N$10)+IF(Data!$F112&lt;&gt;"",Scoring!$N$11)+IF(Data!$G112&lt;&gt;"",Scoring!$N$12)+IF(Data!$H112&lt;&gt;"",Scoring!$N$13)+IF(Data!$I112&lt;&gt;"",Scoring!$N$14)+IF(Data!$J112&lt;&gt;"",Scoring!$N$15)+IF(Data!$K112&lt;&gt;"",Scoring!$N$16)+IF(Data!$L112&lt;&gt;"",Scoring!$N$17)+IF(Data!$M112&lt;&gt;"",Scoring!$N$18)+IF(Data!$N112&lt;&gt;"",Scoring!$N$19)+IF(Data!$O112&lt;&gt;"",Scoring!$N$20)+IF(Data!$P112&lt;&gt;"",Scoring!$N$21)+IF(Data!$Q112&lt;&gt;"",Scoring!$N$22)+IF(Data!$R112&lt;&gt;"",Scoring!$N$23)+IF(Data!$S112&lt;&gt;"",Scoring!$N$24)+IF(Data!T112&lt;&gt;"",Scoring!$N$25)+IF(Data!$U112&lt;&gt;"",Scoring!$N$26)+IF(Data!$V112&lt;&gt;"",Scoring!$N$27)+IF(Data!$W112&lt;&gt;"",Scoring!$N$28)+IF(Data!$X112&lt;&gt;"",Scoring!$N$29)+IF(Data!$Y112&lt;&gt;"",Scoring!$N$30)+IF(Data!$Z112&lt;&gt;"",Scoring!$N$31)+IF(Data!$AA112&lt;&gt;"",Scoring!$N$32),"")</f>
        <v/>
      </c>
      <c r="AW112" s="106" t="str">
        <f>IF(AV112&lt;&gt;"",LOOKUP(AV112,Likelihoods!$A$7:$A$107,Likelihoods!L$7:L$107),"")</f>
        <v/>
      </c>
      <c r="AX112" s="104" t="str">
        <f>IF(AND(COUNTBLANK($B112:$E112)=3,COUNTBLANK($F112:$H112)=2,COUNTBLANK($I112:$J112)=1,COUNTBLANK($K112:$L112)=1,COUNTBLANK($M112:$N112)=1,COUNTBLANK($O112:$P112)=1,COUNTBLANK($Q112:$R112)=1,COUNTBLANK($S112:$T112)=1,COUNTBLANK($U112:$V112)=1,COUNTBLANK($W112:$AA112)=4),IF(Data!$B112&lt;&gt;"",Scoring!$O$7)+IF(Data!$C112&lt;&gt;"",Scoring!$O$8)+IF(Data!$D112&lt;&gt;"",Scoring!$O$9)+IF(Data!$E112&lt;&gt;"",Scoring!$O$10)+IF(Data!$F112&lt;&gt;"",Scoring!$O$11)+IF(Data!$G112&lt;&gt;"",Scoring!$O$12)+IF(Data!$H112&lt;&gt;"",Scoring!$O$13)+IF(Data!$I112&lt;&gt;"",Scoring!$O$14)+IF(Data!$J112&lt;&gt;"",Scoring!$O$15)+IF(Data!$K112&lt;&gt;"",Scoring!$O$16)+IF(Data!$L112&lt;&gt;"",Scoring!$O$17)+IF(Data!$M112&lt;&gt;"",Scoring!$O$18)+IF(Data!$N112&lt;&gt;"",Scoring!$O$19)+IF(Data!$O112&lt;&gt;"",Scoring!$O$20)+IF(Data!$P112&lt;&gt;"",Scoring!$O$21)+IF(Data!$Q112&lt;&gt;"",Scoring!$O$22)+IF(Data!$R112&lt;&gt;"",Scoring!$O$23)+IF(Data!$S112&lt;&gt;"",Scoring!$O$24)+IF(Data!T112&lt;&gt;"",Scoring!$O$25)+IF(Data!$U112&lt;&gt;"",Scoring!$O$26)+IF(Data!$V112&lt;&gt;"",Scoring!$O$27)+IF(Data!$W112&lt;&gt;"",Scoring!$O$28)+IF(Data!$X112&lt;&gt;"",Scoring!$O$29)+IF(Data!$Y112&lt;&gt;"",Scoring!$O$30)+IF(Data!$Z112&lt;&gt;"",Scoring!$O$31)+IF(Data!$AA112&lt;&gt;"",Scoring!$O$32),"")</f>
        <v/>
      </c>
      <c r="AY112" s="107" t="str">
        <f>IF(AX112&lt;&gt;"",LOOKUP(AX112,Likelihoods!$A$7:$A$107,Likelihoods!M$7:M$107),"")</f>
        <v/>
      </c>
      <c r="AZ112" s="108" t="str">
        <f>IF(AND(COUNTBLANK($B112:$E112)=3,COUNTBLANK($F112:$H112)=2,COUNTBLANK($I112:$J112)=1,COUNTBLANK($K112:$L112)=1,COUNTBLANK($M112:$N112)=1,COUNTBLANK($O112:$P112)=1,COUNTBLANK($Q112:$R112)=1,COUNTBLANK($S112:$T112)=1,COUNTBLANK($U112:$V112)=1,COUNTBLANK($W112:$AA112)=4),IF(Data!$B112&lt;&gt;"",Scoring!$P$7)+IF(Data!$C112&lt;&gt;"",Scoring!$P$8)+IF(Data!$D112&lt;&gt;"",Scoring!$P$9)+IF(Data!$E112&lt;&gt;"",Scoring!$P$10)+IF(Data!$F112&lt;&gt;"",Scoring!$P$11)+IF(Data!$G112&lt;&gt;"",Scoring!$P$12)+IF(Data!$H112&lt;&gt;"",Scoring!$P$13)+IF(Data!$I112&lt;&gt;"",Scoring!$P$14)+IF(Data!$J112&lt;&gt;"",Scoring!$P$15)+IF(Data!$K112&lt;&gt;"",Scoring!$P$16)+IF(Data!$L112&lt;&gt;"",Scoring!$P$17)+IF(Data!$M112&lt;&gt;"",Scoring!$P$18)+IF(Data!$N112&lt;&gt;"",Scoring!$P$19)+IF(Data!$O112&lt;&gt;"",Scoring!$P$20)+IF(Data!$P112&lt;&gt;"",Scoring!$P$21)+IF(Data!$Q112&lt;&gt;"",Scoring!$P$22)+IF(Data!$R112&lt;&gt;"",Scoring!$P$23)+IF(Data!$S112&lt;&gt;"",Scoring!$P$24)+IF(Data!T112&lt;&gt;"",Scoring!$P$25)+IF(Data!$U112&lt;&gt;"",Scoring!$P$26)+IF(Data!$V112&lt;&gt;"",Scoring!$P$27)+IF(Data!$W112&lt;&gt;"",Scoring!$P$28)+IF(Data!$X112&lt;&gt;"",Scoring!$P$29)+IF(Data!$Y112&lt;&gt;"",Scoring!$P$30)+IF(Data!$Z112&lt;&gt;"",Scoring!$P$31)+IF(Data!$AA112&lt;&gt;"",Scoring!$P$32),"")</f>
        <v/>
      </c>
      <c r="BA112" s="105" t="str">
        <f>IF(AZ112&lt;&gt;"",LOOKUP(AZ112,Likelihoods!$A$7:$A$107,Likelihoods!N$7:N$107),"")</f>
        <v/>
      </c>
      <c r="BB112" s="102" t="str">
        <f>IF(AND(COUNTBLANK($B112:$E112)=3,COUNTBLANK($F112:$H112)=2,COUNTBLANK($I112:$J112)=1,COUNTBLANK($K112:$L112)=1,COUNTBLANK($M112:$N112)=1,COUNTBLANK($O112:$P112)=1,COUNTBLANK($Q112:$R112)=1,COUNTBLANK($S112:$T112)=1,COUNTBLANK($U112:$V112)=1,COUNTBLANK($W112:$AA112)=4),IF(Data!$B112&lt;&gt;"",Scoring!$Q$7)+IF(Data!$C112&lt;&gt;"",Scoring!$Q$8)+IF(Data!$D112&lt;&gt;"",Scoring!$Q$9)+IF(Data!$E112&lt;&gt;"",Scoring!$Q$10)+IF(Data!$F112&lt;&gt;"",Scoring!$Q$11)+IF(Data!$G112&lt;&gt;"",Scoring!$Q$12)+IF(Data!$H112&lt;&gt;"",Scoring!$Q$13)+IF(Data!$I112&lt;&gt;"",Scoring!$Q$14)+IF(Data!$J112&lt;&gt;"",Scoring!$Q$15)+IF(Data!$K112&lt;&gt;"",Scoring!$Q$16)+IF(Data!$L112&lt;&gt;"",Scoring!$Q$17)+IF(Data!$M112&lt;&gt;"",Scoring!$Q$18)+IF(Data!$N112&lt;&gt;"",Scoring!$Q$19)+IF(Data!$O112&lt;&gt;"",Scoring!$Q$20)+IF(Data!$P112&lt;&gt;"",Scoring!$Q$21)+IF(Data!$Q112&lt;&gt;"",Scoring!$Q$22)+IF(Data!$R112&lt;&gt;"",Scoring!$Q$23)+IF(Data!$S112&lt;&gt;"",Scoring!$Q$24)+IF(Data!T112&lt;&gt;"",Scoring!$Q$25)+IF(Data!$U112&lt;&gt;"",Scoring!$Q$26)+IF(Data!$V112&lt;&gt;"",Scoring!$Q$27)+IF(Data!$W112&lt;&gt;"",Scoring!$Q$28)+IF(Data!$X112&lt;&gt;"",Scoring!$Q$29)+IF(Data!$Y112&lt;&gt;"",Scoring!$Q$30)+IF(Data!$Z112&lt;&gt;"",Scoring!$Q$31)+IF(Data!$AA112&lt;&gt;"",Scoring!$Q$32),"")</f>
        <v/>
      </c>
      <c r="BC112" s="107" t="str">
        <f>IF(BB112&lt;&gt;"",LOOKUP(BB112,Likelihoods!$A$7:$A$107,Likelihoods!O$7:O$107),"")</f>
        <v/>
      </c>
      <c r="BD112" s="104" t="str">
        <f>IF(AND(COUNTBLANK($B112:$E112)=3,COUNTBLANK($F112:$H112)=2,COUNTBLANK($I112:$J112)=1,COUNTBLANK($K112:$L112)=1,COUNTBLANK($M112:$N112)=1,COUNTBLANK($O112:$P112)=1,COUNTBLANK($Q112:$R112)=1,COUNTBLANK($S112:$T112)=1,COUNTBLANK($U112:$V112)=1,COUNTBLANK($W112:$AA112)=4),IF(Data!$B112&lt;&gt;"",Scoring!$R$7)+IF(Data!$C112&lt;&gt;"",Scoring!$R$8)+IF(Data!$D112&lt;&gt;"",Scoring!$R$9)+IF(Data!$E112&lt;&gt;"",Scoring!$R$10)+IF(Data!$F112&lt;&gt;"",Scoring!$R$11)+IF(Data!$G112&lt;&gt;"",Scoring!$R$12)+IF(Data!$H112&lt;&gt;"",Scoring!$R$13)+IF(Data!$I112&lt;&gt;"",Scoring!$R$14)+IF(Data!$J112&lt;&gt;"",Scoring!$R$15)+IF(Data!$K112&lt;&gt;"",Scoring!$R$16)+IF(Data!$L112&lt;&gt;"",Scoring!$R$17)+IF(Data!$M112&lt;&gt;"",Scoring!$R$18)+IF(Data!$N112&lt;&gt;"",Scoring!$R$19)+IF(Data!$O112&lt;&gt;"",Scoring!$R$20)+IF(Data!$P112&lt;&gt;"",Scoring!$R$21)+IF(Data!$Q112&lt;&gt;"",Scoring!$R$22)+IF(Data!$R112&lt;&gt;"",Scoring!$R$23)+IF(Data!$S112&lt;&gt;"",Scoring!$R$24)+IF(Data!T112&lt;&gt;"",Scoring!$R$25)+IF(Data!$U112&lt;&gt;"",Scoring!$R$26)+IF(Data!$V112&lt;&gt;"",Scoring!$R$27)+IF(Data!$W112&lt;&gt;"",Scoring!$R$28)+IF(Data!$X112&lt;&gt;"",Scoring!$R$29)+IF(Data!$Y112&lt;&gt;"",Scoring!$R$30)+IF(Data!$Z112&lt;&gt;"",Scoring!$R$31)+IF(Data!$AA112&lt;&gt;"",Scoring!$R$32),"")</f>
        <v/>
      </c>
      <c r="BE112" s="105" t="str">
        <f>IF(BD112&lt;&gt;"",LOOKUP(BD112,Likelihoods!$A$7:$A$107,Likelihoods!P$7:P$107),"")</f>
        <v/>
      </c>
      <c r="BF112" s="102" t="str">
        <f>IF(AND(COUNTBLANK($B112:$E112)=3,COUNTBLANK($F112:$H112)=2,COUNTBLANK($I112:$J112)=1,COUNTBLANK($K112:$L112)=1,COUNTBLANK($M112:$N112)=1,COUNTBLANK($O112:$P112)=1,COUNTBLANK($Q112:$R112)=1,COUNTBLANK($S112:$T112)=1,COUNTBLANK($U112:$V112)=1,COUNTBLANK($W112:$AA112)=4),IF(Data!$B112&lt;&gt;"",Scoring!$S$7)+IF(Data!$C112&lt;&gt;"",Scoring!$S$8)+IF(Data!$D112&lt;&gt;"",Scoring!$S$9)+IF(Data!$E112&lt;&gt;"",Scoring!$S$10)+IF(Data!$F112&lt;&gt;"",Scoring!$S$11)+IF(Data!$G112&lt;&gt;"",Scoring!$S$12)+IF(Data!$H112&lt;&gt;"",Scoring!$S$13)+IF(Data!$I112&lt;&gt;"",Scoring!$S$14)+IF(Data!$J112&lt;&gt;"",Scoring!$S$15)+IF(Data!$K112&lt;&gt;"",Scoring!$S$16)+IF(Data!$L112&lt;&gt;"",Scoring!$S$17)+IF(Data!$M112&lt;&gt;"",Scoring!$S$18)+IF(Data!$N112&lt;&gt;"",Scoring!$S$19)+IF(Data!$O112&lt;&gt;"",Scoring!$S$20)+IF(Data!$P112&lt;&gt;"",Scoring!$S$21)+IF(Data!$Q112&lt;&gt;"",Scoring!$S$22)+IF(Data!$R112&lt;&gt;"",Scoring!$S$23)+IF(Data!$S112&lt;&gt;"",Scoring!$S$24)+IF(Data!T112&lt;&gt;"",Scoring!$S$25)+IF(Data!$U112&lt;&gt;"",Scoring!$S$26)+IF(Data!$V112&lt;&gt;"",Scoring!$S$27)+IF(Data!$W112&lt;&gt;"",Scoring!$S$28)+IF(Data!$X112&lt;&gt;"",Scoring!$S$29)+IF(Data!$Y112&lt;&gt;"",Scoring!$S$30)+IF(Data!$Z112&lt;&gt;"",Scoring!$S$31)+IF(Data!$AA112&lt;&gt;"",Scoring!$S$32),"")</f>
        <v/>
      </c>
      <c r="BG112" s="107" t="str">
        <f>IF(BF112&lt;&gt;"",LOOKUP(BF112,Likelihoods!$A$7:$A$107,Likelihoods!Q$7:Q$107),"")</f>
        <v/>
      </c>
      <c r="BH112" s="108" t="str">
        <f>IF(AND(COUNTBLANK($B112:$E112)=3,COUNTBLANK($F112:$H112)=2,COUNTBLANK($I112:$J112)=1,COUNTBLANK($K112:$L112)=1,COUNTBLANK($M112:$N112)=1,COUNTBLANK($O112:$P112)=1,COUNTBLANK($Q112:$R112)=1,COUNTBLANK($S112:$T112)=1,COUNTBLANK($U112:$V112)=1,COUNTBLANK($W112:$AA112)=4),IF(Data!$B112&lt;&gt;"",Scoring!$T$7)+IF(Data!$C112&lt;&gt;"",Scoring!$T$8)+IF(Data!$D112&lt;&gt;"",Scoring!$T$9)+IF(Data!$E112&lt;&gt;"",Scoring!$T$10)+IF(Data!$F112&lt;&gt;"",Scoring!$T$11)+IF(Data!$G112&lt;&gt;"",Scoring!$T$12)+IF(Data!$H112&lt;&gt;"",Scoring!$T$13)+IF(Data!$I112&lt;&gt;"",Scoring!$T$14)+IF(Data!$J112&lt;&gt;"",Scoring!$T$15)+IF(Data!$K112&lt;&gt;"",Scoring!$T$16)+IF(Data!$L112&lt;&gt;"",Scoring!$T$17)+IF(Data!$M112&lt;&gt;"",Scoring!$T$18)+IF(Data!$N112&lt;&gt;"",Scoring!$T$19)+IF(Data!$O112&lt;&gt;"",Scoring!$T$20)+IF(Data!$P112&lt;&gt;"",Scoring!$T$21)+IF(Data!$Q112&lt;&gt;"",Scoring!$T$22)+IF(Data!$R112&lt;&gt;"",Scoring!$T$23)+IF(Data!$S112&lt;&gt;"",Scoring!$T$24)+IF(Data!T112&lt;&gt;"",Scoring!$T$25)+IF(Data!$U112&lt;&gt;"",Scoring!$T$26)+IF(Data!$V112&lt;&gt;"",Scoring!$T$27)+IF(Data!$W112&lt;&gt;"",Scoring!$T$28)+IF(Data!$X112&lt;&gt;"",Scoring!$T$29)+IF(Data!$Y112&lt;&gt;"",Scoring!$T$30)+IF(Data!$Z112&lt;&gt;"",Scoring!$T$31)+IF(Data!$AA112&lt;&gt;"",Scoring!$T$32),"")</f>
        <v/>
      </c>
      <c r="BI112" s="105" t="str">
        <f>IF(BH112&lt;&gt;"",LOOKUP(BH112,Likelihoods!$A$7:$A$107,Likelihoods!R$7:R$107),"")</f>
        <v/>
      </c>
      <c r="BJ112" s="108" t="str">
        <f>IF(AND(COUNTBLANK($B112:$E112)=3,COUNTBLANK($F112:$H112)=2,COUNTBLANK($I112:$J112)=1,COUNTBLANK($K112:$L112)=1,COUNTBLANK($M112:$N112)=1,COUNTBLANK($O112:$P112)=1,COUNTBLANK($Q112:$R112)=1,COUNTBLANK($S112:$T112)=1,COUNTBLANK($U112:$V112)=1,COUNTBLANK($W112:$AA112)=4),IF(Data!$B112&lt;&gt;"",Scoring!$U$7)+IF(Data!$C112&lt;&gt;"",Scoring!$U$8)+IF(Data!$D112&lt;&gt;"",Scoring!$U$9)+IF(Data!$E112&lt;&gt;"",Scoring!$U$10)+IF(Data!$F112&lt;&gt;"",Scoring!$U$11)+IF(Data!$G112&lt;&gt;"",Scoring!$U$12)+IF(Data!$H112&lt;&gt;"",Scoring!$U$13)+IF(Data!$I112&lt;&gt;"",Scoring!$U$14)+IF(Data!$J112&lt;&gt;"",Scoring!$U$15)+IF(Data!$K112&lt;&gt;"",Scoring!$U$16)+IF(Data!$L112&lt;&gt;"",Scoring!$U$17)+IF(Data!$M112&lt;&gt;"",Scoring!$U$18)+IF(Data!$N112&lt;&gt;"",Scoring!$U$19)+IF(Data!$O112&lt;&gt;"",Scoring!$U$20)+IF(Data!$P112&lt;&gt;"",Scoring!$U$21)+IF(Data!$Q112&lt;&gt;"",Scoring!$U$22)+IF(Data!$R112&lt;&gt;"",Scoring!$U$23)+IF(Data!$S112&lt;&gt;"",Scoring!$U$24)+IF(Data!T112&lt;&gt;"",Scoring!$U$25)+IF(Data!$U112&lt;&gt;"",Scoring!$U$26)+IF(Data!$V112&lt;&gt;"",Scoring!$U$27)+IF(Data!$W112&lt;&gt;"",Scoring!$U$28)+IF(Data!$X112&lt;&gt;"",Scoring!$U$29)+IF(Data!$Y112&lt;&gt;"",Scoring!$U$30)+IF(Data!$Z112&lt;&gt;"",Scoring!$U$31)+IF(Data!$AA112&lt;&gt;"",Scoring!$U$32),"")</f>
        <v/>
      </c>
      <c r="BK112" s="106" t="str">
        <f>IF(BJ112&lt;&gt;"",LOOKUP(BJ112,Likelihoods!$A$7:$A$107,Likelihoods!S$7:S$107),"")</f>
        <v/>
      </c>
      <c r="BL112" s="8"/>
      <c r="BM112" s="8"/>
      <c r="BN112" s="8"/>
      <c r="BO112" s="8"/>
      <c r="BP112" s="8"/>
      <c r="BQ112" s="8"/>
      <c r="BR112" s="8"/>
      <c r="BS112" s="8"/>
      <c r="BT112" s="8"/>
      <c r="BU112" s="8"/>
      <c r="BV112" s="8"/>
      <c r="BW112" s="8"/>
      <c r="BX112" s="8"/>
      <c r="BY112" s="8"/>
    </row>
    <row r="113" spans="1:77" ht="14.25" x14ac:dyDescent="0.2">
      <c r="A113" s="68"/>
      <c r="B113" s="101"/>
      <c r="C113" s="102"/>
      <c r="D113" s="102"/>
      <c r="E113" s="102"/>
      <c r="F113" s="101"/>
      <c r="G113" s="102"/>
      <c r="H113" s="103"/>
      <c r="I113" s="102"/>
      <c r="J113" s="102"/>
      <c r="K113" s="101"/>
      <c r="L113" s="103"/>
      <c r="M113" s="102"/>
      <c r="N113" s="103"/>
      <c r="O113" s="101"/>
      <c r="P113" s="103"/>
      <c r="Q113" s="102"/>
      <c r="R113" s="102"/>
      <c r="S113" s="101"/>
      <c r="T113" s="103"/>
      <c r="U113" s="101"/>
      <c r="V113" s="103"/>
      <c r="W113" s="102"/>
      <c r="X113" s="102"/>
      <c r="Y113" s="102"/>
      <c r="Z113" s="102"/>
      <c r="AA113" s="102"/>
      <c r="AB113" s="104" t="str">
        <f>IF(AND(COUNTBLANK($B113:$E113)=3,COUNTBLANK($F113:$H113)=2,COUNTBLANK($I113:$J113)=1,COUNTBLANK($K113:$L113)=1,COUNTBLANK($M113:$N113)=1,COUNTBLANK($O113:$P113)=1,COUNTBLANK($Q113:$R113)=1,COUNTBLANK($S113:$T113)=1,COUNTBLANK($U113:$V113)=1,COUNTBLANK($W113:$AA113)=4),IF(Data!$B113&lt;&gt;"",Scoring!$D$7)+IF(Data!$C113&lt;&gt;"",Scoring!$D$8)+IF(Data!$D113&lt;&gt;"",Scoring!$D$9)+IF(Data!$E113&lt;&gt;"",Scoring!$D$10)+IF(Data!$F113&lt;&gt;"",Scoring!$D$11)+IF(Data!$G113&lt;&gt;"",Scoring!$D$12)+IF(Data!$H113&lt;&gt;"",Scoring!$D$13)+IF(Data!$I113&lt;&gt;"",Scoring!$D$14)+IF(Data!$J113&lt;&gt;"",Scoring!$D$15)+IF(Data!$K113&lt;&gt;"",Scoring!$D$16)+IF(Data!$L113&lt;&gt;"",Scoring!$D$17)+IF(Data!$M113&lt;&gt;"",Scoring!$D$18)+IF(Data!$N113&lt;&gt;"",Scoring!$D$19)+IF(Data!$O113&lt;&gt;"",Scoring!$D$20)+IF(Data!$P113&lt;&gt;"",Scoring!$D$21)+IF(Data!$Q113&lt;&gt;"",Scoring!$D$22)+IF(Data!$R113&lt;&gt;"",Scoring!$D$23)+IF(Data!$S113&lt;&gt;"",Scoring!$D$24)+IF(Data!T113&lt;&gt;"",Scoring!$D$25)+IF(Data!$U113&lt;&gt;"",Scoring!$D$26)+IF(Data!$V113&lt;&gt;"",Scoring!$D$27)+IF(Data!$W113&lt;&gt;"",Scoring!$D$28)+IF(Data!$X113&lt;&gt;"",Scoring!$D$29)+IF(Data!$Y113&lt;&gt;"",Scoring!$D$30)+IF(Data!$Z113&lt;&gt;"",Scoring!$D$31)+IF(Data!$AA113&lt;&gt;"",Scoring!$D$32),"")</f>
        <v/>
      </c>
      <c r="AC113" s="105" t="str">
        <f>IF(AB113&lt;&gt;"",LOOKUP(AB113,Likelihoods!$A$7:$A$107,Likelihoods!B$7:B$107),"")</f>
        <v/>
      </c>
      <c r="AD113" s="264" t="str">
        <f>IF(AND(COUNTBLANK($B113:$E113)=3,COUNTBLANK($F113:$H113)=2,COUNTBLANK($I113:$J113)=1,COUNTBLANK($K113:$L113)=1,COUNTBLANK($M113:$N113)=1,COUNTBLANK($O113:$P113)=1,COUNTBLANK($Q113:$R113)=1,COUNTBLANK($S113:$T113)=1,COUNTBLANK($U113:$V113)=1,COUNTBLANK($W113:$AA113)=4),IF(Data!$B113&lt;&gt;"",Scoring!$E$7)+IF(Data!$C113&lt;&gt;"",Scoring!$E$8)+IF(Data!$D113&lt;&gt;"",Scoring!$E$9)+IF(Data!$E113&lt;&gt;"",Scoring!$E$10)+IF(Data!$F113&lt;&gt;"",Scoring!$E$11)+IF(Data!$G113&lt;&gt;"",Scoring!$E$12)+IF(Data!$H113&lt;&gt;"",Scoring!$E$13)+IF(Data!$I113&lt;&gt;"",Scoring!$E$14)+IF(Data!$J113&lt;&gt;"",Scoring!$E$15)+IF(Data!$K113&lt;&gt;"",Scoring!$E$16)+IF(Data!$L113&lt;&gt;"",Scoring!$E$17)+IF(Data!$M113&lt;&gt;"",Scoring!$E$18)+IF(Data!$N113&lt;&gt;"",Scoring!$E$19)+IF(Data!$O113&lt;&gt;"",Scoring!$E$20)+IF(Data!$P113&lt;&gt;"",Scoring!$E$21)+IF(Data!$Q113&lt;&gt;"",Scoring!$E$22)+IF(Data!$R113&lt;&gt;"",Scoring!$E$23)+IF(Data!$S113&lt;&gt;"",Scoring!$E$24)+IF(Data!V113&lt;&gt;"",Scoring!$E$25)+IF(Data!$U113&lt;&gt;"",Scoring!$E$26)+IF(Data!$V113&lt;&gt;"",Scoring!$E$27)+IF(Data!$W113&lt;&gt;"",Scoring!$E$28)+IF(Data!$X113&lt;&gt;"",Scoring!$E$29)+IF(Data!$Y113&lt;&gt;"",Scoring!$E$30)+IF(Data!$Z113&lt;&gt;"",Scoring!$E$31)+IF(Data!$AA113&lt;&gt;"",Scoring!$E$32),"")</f>
        <v/>
      </c>
      <c r="AE113" s="107" t="str">
        <f>IF(AD113&lt;&gt;"",LOOKUP(AD113,Likelihoods!$A$7:$A$107,Likelihoods!C$7:C$107),"")</f>
        <v/>
      </c>
      <c r="AF113" s="108" t="str">
        <f>IF(AND(COUNTBLANK($B113:$E113)=3,COUNTBLANK($F113:$H113)=2,COUNTBLANK($I113:$J113)=1,COUNTBLANK($K113:$L113)=1,COUNTBLANK($M113:$N113)=1,COUNTBLANK($O113:$P113)=1,COUNTBLANK($Q113:$R113)=1,COUNTBLANK($S113:$T113)=1,COUNTBLANK($U113:$V113)=1,COUNTBLANK($W113:$AA113)=4),IF(Data!$B113&lt;&gt;"",Scoring!$F$7)+IF(Data!$C113&lt;&gt;"",Scoring!$F$8)+IF(Data!$D113&lt;&gt;"",Scoring!$F$9)+IF(Data!$E113&lt;&gt;"",Scoring!$F$10)+IF(Data!$F113&lt;&gt;"",Scoring!$F$11)+IF(Data!$G113&lt;&gt;"",Scoring!$F$12)+IF(Data!$H113&lt;&gt;"",Scoring!$F$13)+IF(Data!$I113&lt;&gt;"",Scoring!$F$14)+IF(Data!$J113&lt;&gt;"",Scoring!$F$15)+IF(Data!$K113&lt;&gt;"",Scoring!$F$16)+IF(Data!$L113&lt;&gt;"",Scoring!$F$17)+IF(Data!$M113&lt;&gt;"",Scoring!$F$18)+IF(Data!$N113&lt;&gt;"",Scoring!$F$19)+IF(Data!$O113&lt;&gt;"",Scoring!$F$20)+IF(Data!$P113&lt;&gt;"",Scoring!$F$21)+IF(Data!$Q113&lt;&gt;"",Scoring!$F$22)+IF(Data!$R113&lt;&gt;"",Scoring!$F$23)+IF(Data!$S113&lt;&gt;"",Scoring!$F$24)+IF(Data!T113&lt;&gt;"",Scoring!$F$25)+IF(Data!$U113&lt;&gt;"",Scoring!$F$26)+IF(Data!$V113&lt;&gt;"",Scoring!$F$27)+IF(Data!$W113&lt;&gt;"",Scoring!$F$28)+IF(Data!$X113&lt;&gt;"",Scoring!$F$29)+IF(Data!$Y113&lt;&gt;"",Scoring!$F$30)+IF(Data!$Z113&lt;&gt;"",Scoring!$F$31)+IF(Data!$AA113&lt;&gt;"",Scoring!$F$32),"")</f>
        <v/>
      </c>
      <c r="AG113" s="105" t="str">
        <f>IF(AF113&lt;&gt;"",LOOKUP(AF113,Likelihoods!$A$7:$A$107,Likelihoods!D$7:D$107),"")</f>
        <v/>
      </c>
      <c r="AH113" s="108" t="str">
        <f>IF(AND(COUNTBLANK($B113:$E113)=3,COUNTBLANK($F113:$H113)=2,COUNTBLANK($I113:$J113)=1,COUNTBLANK($K113:$L113)=1,COUNTBLANK($M113:$N113)=1,COUNTBLANK($O113:$P113)=1,COUNTBLANK($Q113:$R113)=1,COUNTBLANK($S113:$T113)=1,COUNTBLANK($U113:$V113)=1,COUNTBLANK($W113:$AA113)=4),IF(Data!$B113&lt;&gt;"",Scoring!$G$7)+IF(Data!$C113&lt;&gt;"",Scoring!$G$8)+IF(Data!$D113&lt;&gt;"",Scoring!$G$9)+IF(Data!$E113&lt;&gt;"",Scoring!$G$10)+IF(Data!$F113&lt;&gt;"",Scoring!$G$11)+IF(Data!$G113&lt;&gt;"",Scoring!$G$12)+IF(Data!$H113&lt;&gt;"",Scoring!$G$13)+IF(Data!$I113&lt;&gt;"",Scoring!$G$14)+IF(Data!$J113&lt;&gt;"",Scoring!$G$15)+IF(Data!$K113&lt;&gt;"",Scoring!$G$16)+IF(Data!$L113&lt;&gt;"",Scoring!$G$17)+IF(Data!$M113&lt;&gt;"",Scoring!$G$18)+IF(Data!$N113&lt;&gt;"",Scoring!$G$19)+IF(Data!$O113&lt;&gt;"",Scoring!$G$20)+IF(Data!$P113&lt;&gt;"",Scoring!$G$21)+IF(Data!$Q113&lt;&gt;"",Scoring!$G$22)+IF(Data!$R113&lt;&gt;"",Scoring!$G$23)+IF(Data!$S113&lt;&gt;"",Scoring!$G$24)+IF(Data!T113&lt;&gt;"",Scoring!$G$25)+IF(Data!$U113&lt;&gt;"",Scoring!$G$26)+IF(Data!$V113&lt;&gt;"",Scoring!$G$27)+IF(Data!$W113&lt;&gt;"",Scoring!$G$28)+IF(Data!$X113&lt;&gt;"",Scoring!$G$29)+IF(Data!$Y113&lt;&gt;"",Scoring!$G$30)+IF(Data!$Z113&lt;&gt;"",Scoring!$G$31)+IF(Data!$AA113&lt;&gt;"",Scoring!$G$32),"")</f>
        <v/>
      </c>
      <c r="AI113" s="106" t="str">
        <f>IF(AH113&lt;&gt;"",LOOKUP(AH113,Likelihoods!$A$7:$A$107,Likelihoods!E$7:E$107),"")</f>
        <v/>
      </c>
      <c r="AJ113" s="104" t="str">
        <f>IF(AND(COUNTBLANK($B113:$E113)=3,COUNTBLANK($F113:$H113)=2,COUNTBLANK($I113:$J113)=1,COUNTBLANK($K113:$L113)=1,COUNTBLANK($M113:$N113)=1,COUNTBLANK($O113:$P113)=1,COUNTBLANK($Q113:$R113)=1,COUNTBLANK($S113:$T113)=1,COUNTBLANK($U113:$V113)=1,COUNTBLANK($W113:$AA113)=4),IF(Data!$B113&lt;&gt;"",Scoring!$H$7)+IF(Data!$C113&lt;&gt;"",Scoring!$H$8)+IF(Data!$D113&lt;&gt;"",Scoring!$H$9)+IF(Data!$E113&lt;&gt;"",Scoring!$H$10)+IF(Data!$F113&lt;&gt;"",Scoring!$H$11)+IF(Data!$G113&lt;&gt;"",Scoring!$H$12)+IF(Data!$H113&lt;&gt;"",Scoring!$H$13)+IF(Data!$I113&lt;&gt;"",Scoring!$H$14)+IF(Data!$J113&lt;&gt;"",Scoring!$H$15)+IF(Data!$K113&lt;&gt;"",Scoring!$H$16)+IF(Data!$L113&lt;&gt;"",Scoring!$H$17)+IF(Data!$M113&lt;&gt;"",Scoring!$H$18)+IF(Data!$N113&lt;&gt;"",Scoring!$H$19)+IF(Data!$O113&lt;&gt;"",Scoring!$H$20)+IF(Data!$P113&lt;&gt;"",Scoring!$H$21)+IF(Data!$Q113&lt;&gt;"",Scoring!$H$22)+IF(Data!$R113&lt;&gt;"",Scoring!$H$23)+IF(Data!$S113&lt;&gt;"",Scoring!$H$24)+IF(Data!T113&lt;&gt;"",Scoring!$H$25)+IF(Data!$U113&lt;&gt;"",Scoring!$H$26)+IF(Data!$V113&lt;&gt;"",Scoring!$H$27)+IF(Data!$W113&lt;&gt;"",Scoring!$H$28)+IF(Data!$X113&lt;&gt;"",Scoring!$H$29)+IF(Data!$Y113&lt;&gt;"",Scoring!$H$30)+IF(Data!$Z113&lt;&gt;"",Scoring!$H$31)+IF(Data!$AA113&lt;&gt;"",Scoring!$H$32),"")</f>
        <v/>
      </c>
      <c r="AK113" s="105" t="str">
        <f>IF(AJ113&lt;&gt;"",LOOKUP(AJ113,Likelihoods!$A$7:$A$107,Likelihoods!F$7:F$107),"")</f>
        <v/>
      </c>
      <c r="AL113" s="102" t="str">
        <f>IF(AND(COUNTBLANK($B113:$E113)=3,COUNTBLANK($F113:$H113)=2,COUNTBLANK($I113:$J113)=1,COUNTBLANK($K113:$L113)=1,COUNTBLANK($M113:$N113)=1,COUNTBLANK($O113:$P113)=1,COUNTBLANK($Q113:$R113)=1,COUNTBLANK($S113:$T113)=1,COUNTBLANK($U113:$V113)=1,COUNTBLANK($W113:$AA113)=4),IF(Data!$B113&lt;&gt;"",Scoring!$I$7)+IF(Data!$C113&lt;&gt;"",Scoring!$I$8)+IF(Data!$D113&lt;&gt;"",Scoring!$I$9)+IF(Data!$E113&lt;&gt;"",Scoring!$I$10)+IF(Data!$F113&lt;&gt;"",Scoring!$I$11)+IF(Data!$G113&lt;&gt;"",Scoring!$I$12)+IF(Data!$H113&lt;&gt;"",Scoring!$I$13)+IF(Data!$I113&lt;&gt;"",Scoring!$I$14)+IF(Data!$J113&lt;&gt;"",Scoring!$I$15)+IF(Data!$K113&lt;&gt;"",Scoring!$I$16)+IF(Data!$L113&lt;&gt;"",Scoring!$I$17)+IF(Data!$M113&lt;&gt;"",Scoring!$I$18)+IF(Data!$N113&lt;&gt;"",Scoring!$I$19)+IF(Data!$O113&lt;&gt;"",Scoring!$I$20)+IF(Data!$P113&lt;&gt;"",Scoring!$I$21)+IF(Data!$Q113&lt;&gt;"",Scoring!$I$22)+IF(Data!$R113&lt;&gt;"",Scoring!$I$23)+IF(Data!$S113&lt;&gt;"",Scoring!$I$24)+IF(Data!T113&lt;&gt;"",Scoring!$I$25)+IF(Data!$U113&lt;&gt;"",Scoring!$I$26)+IF(Data!$V113&lt;&gt;"",Scoring!$I$27)+IF(Data!$W113&lt;&gt;"",Scoring!$I$28)+IF(Data!$X113&lt;&gt;"",Scoring!$I$29)+IF(Data!$Y113&lt;&gt;"",Scoring!$I$30)+IF(Data!$Z113&lt;&gt;"",Scoring!$I$31)+IF(Data!$AA113&lt;&gt;"",Scoring!$I$32),"")</f>
        <v/>
      </c>
      <c r="AM113" s="107" t="str">
        <f>IF(AL113&lt;&gt;"",LOOKUP(AL113,Likelihoods!$A$7:$A$107,Likelihoods!G$7:G$107),"")</f>
        <v/>
      </c>
      <c r="AN113" s="281" t="str">
        <f>IF(AND(COUNTBLANK($B113:$E113)=3,COUNTBLANK($F113:$H113)=2,COUNTBLANK($I113:$J113)=1,COUNTBLANK($K113:$L113)=1,COUNTBLANK($M113:$N113)=1,COUNTBLANK($O113:$P113)=1,COUNTBLANK($Q113:$R113)=1,COUNTBLANK($S113:$T113)=1,COUNTBLANK($U113:$V113)=1,COUNTBLANK($W113:$AA113)=4),IF(Data!$B113&lt;&gt;"",Scoring!$J$7)+IF(Data!$C113&lt;&gt;"",Scoring!$J$8)+IF(Data!$D113&lt;&gt;"",Scoring!$J$9)+IF(Data!$E113&lt;&gt;"",Scoring!$J$10)+IF(Data!$F113&lt;&gt;"",Scoring!$J$11)+IF(Data!$G113&lt;&gt;"",Scoring!$J$12)+IF(Data!$H113&lt;&gt;"",Scoring!$J$13)+IF(Data!$I113&lt;&gt;"",Scoring!$J$14)+IF(Data!$J113&lt;&gt;"",Scoring!$J$15)+IF(Data!$K113&lt;&gt;"",Scoring!$J$16)+IF(Data!$L113&lt;&gt;"",Scoring!$J$17)+IF(Data!$M113&lt;&gt;"",Scoring!$J$18)+IF(Data!$N113&lt;&gt;"",Scoring!$J$19)+IF(Data!$O113&lt;&gt;"",Scoring!$J$20)+IF(Data!$P113&lt;&gt;"",Scoring!$J$21)+IF(Data!$Q113&lt;&gt;"",Scoring!$J$22)+IF(Data!$R113&lt;&gt;"",Scoring!$J$23)+IF(Data!$S113&lt;&gt;"",Scoring!$J$24)+IF(Data!AF113&lt;&gt;"",Scoring!$J$25)+IF(Data!$U113&lt;&gt;"",Scoring!$J$26)+IF(Data!$V113&lt;&gt;"",Scoring!$J$27)+IF(Data!$W113&lt;&gt;"",Scoring!$J$28)+IF(Data!$X113&lt;&gt;"",Scoring!$J$29)+IF(Data!$Y113&lt;&gt;"",Scoring!$J$30)+IF(Data!$Z113&lt;&gt;"",Scoring!$J$31)+IF(Data!$AA113&lt;&gt;"",Scoring!$J$32),"")</f>
        <v/>
      </c>
      <c r="AO113" s="276" t="str">
        <f>IF(AN113&lt;&gt;"",LOOKUP(AN113,Likelihoods!$A$7:$A$107,Likelihoods!H$7:H$107),"")</f>
        <v/>
      </c>
      <c r="AP113" s="264" t="str">
        <f>IF(AND(COUNTBLANK($B113:$E113)=3,COUNTBLANK($F113:$H113)=2,COUNTBLANK($I113:$J113)=1,COUNTBLANK($K113:$L113)=1,COUNTBLANK($M113:$N113)=1,COUNTBLANK($O113:$P113)=1,COUNTBLANK($Q113:$R113)=1,COUNTBLANK($S113:$T113)=1,COUNTBLANK($U113:$V113)=1,COUNTBLANK($W113:$AA113)=4),IF(Data!$B113&lt;&gt;"",Scoring!$K$7)+IF(Data!$C113&lt;&gt;"",Scoring!$K$8)+IF(Data!$D113&lt;&gt;"",Scoring!$K$9)+IF(Data!$E113&lt;&gt;"",Scoring!$K$10)+IF(Data!$F113&lt;&gt;"",Scoring!$K$11)+IF(Data!$G113&lt;&gt;"",Scoring!$K$12)+IF(Data!$H113&lt;&gt;"",Scoring!$K$13)+IF(Data!$I113&lt;&gt;"",Scoring!$K$14)+IF(Data!$J113&lt;&gt;"",Scoring!$K$15)+IF(Data!$K113&lt;&gt;"",Scoring!$K$16)+IF(Data!$L113&lt;&gt;"",Scoring!$K$17)+IF(Data!$M113&lt;&gt;"",Scoring!$K$18)+IF(Data!$N113&lt;&gt;"",Scoring!$K$19)+IF(Data!$O113&lt;&gt;"",Scoring!$K$20)+IF(Data!$P113&lt;&gt;"",Scoring!$K$21)+IF(Data!$Q113&lt;&gt;"",Scoring!$K$22)+IF(Data!$R113&lt;&gt;"",Scoring!$K$23)+IF(Data!$S113&lt;&gt;"",Scoring!$K$24)+IF(Data!AH113&lt;&gt;"",Scoring!$K$25)+IF(Data!$U113&lt;&gt;"",Scoring!$K$26)+IF(Data!$V113&lt;&gt;"",Scoring!$K$27)+IF(Data!$W113&lt;&gt;"",Scoring!$K$28)+IF(Data!$X113&lt;&gt;"",Scoring!$K$29)+IF(Data!$Y113&lt;&gt;"",Scoring!$K$30)+IF(Data!$Z113&lt;&gt;"",Scoring!$K$31)+IF(Data!$AA113&lt;&gt;"",Scoring!$K$32),"")</f>
        <v/>
      </c>
      <c r="AQ113" s="107" t="str">
        <f>IF(AP113&lt;&gt;"",LOOKUP(AP113,Likelihoods!$A$7:$A$107,Likelihoods!I$7:I$107),"")</f>
        <v/>
      </c>
      <c r="AR113" s="281" t="str">
        <f>IF(AND(COUNTBLANK($B113:$E113)=3,COUNTBLANK($F113:$H113)=2,COUNTBLANK($I113:$J113)=1,COUNTBLANK($K113:$L113)=1,COUNTBLANK($M113:$N113)=1,COUNTBLANK($O113:$P113)=1,COUNTBLANK($Q113:$R113)=1,COUNTBLANK($S113:$T113)=1,COUNTBLANK($U113:$V113)=1,COUNTBLANK($W113:$AA113)=4),IF(Data!$B113&lt;&gt;"",Scoring!$L$7)+IF(Data!$C113&lt;&gt;"",Scoring!$L$8)+IF(Data!$D113&lt;&gt;"",Scoring!$L$9)+IF(Data!$E113&lt;&gt;"",Scoring!$L$10)+IF(Data!$F113&lt;&gt;"",Scoring!$L$11)+IF(Data!$G113&lt;&gt;"",Scoring!$L$12)+IF(Data!$H113&lt;&gt;"",Scoring!$L$13)+IF(Data!$I113&lt;&gt;"",Scoring!$L$14)+IF(Data!$J113&lt;&gt;"",Scoring!$L$15)+IF(Data!$K113&lt;&gt;"",Scoring!$L$16)+IF(Data!$L113&lt;&gt;"",Scoring!$L$17)+IF(Data!$M113&lt;&gt;"",Scoring!$L$18)+IF(Data!$N113&lt;&gt;"",Scoring!$L$19)+IF(Data!$O113&lt;&gt;"",Scoring!$L$20)+IF(Data!$P113&lt;&gt;"",Scoring!$L$21)+IF(Data!$Q113&lt;&gt;"",Scoring!$L$22)+IF(Data!$R113&lt;&gt;"",Scoring!$L$23)+IF(Data!$S113&lt;&gt;"",Scoring!$L$24)+IF(Data!AJ113&lt;&gt;"",Scoring!$L$25)+IF(Data!$U113&lt;&gt;"",Scoring!$L$26)+IF(Data!$V113&lt;&gt;"",Scoring!$L$27)+IF(Data!$W113&lt;&gt;"",Scoring!$L$28)+IF(Data!$X113&lt;&gt;"",Scoring!$L$29)+IF(Data!$Y113&lt;&gt;"",Scoring!$L$30)+IF(Data!$Z113&lt;&gt;"",Scoring!$L$31)+IF(Data!$AA113&lt;&gt;"",Scoring!$L$32),"")</f>
        <v/>
      </c>
      <c r="AS113" s="105" t="str">
        <f>IF(AR113&lt;&gt;"",LOOKUP(AR113,Likelihoods!$A$7:$A$107,Likelihoods!J$7:J$107),"")</f>
        <v/>
      </c>
      <c r="AT113" s="108" t="str">
        <f>IF(AND(COUNTBLANK($B113:$E113)=3,COUNTBLANK($F113:$H113)=2,COUNTBLANK($I113:$J113)=1,COUNTBLANK($K113:$L113)=1,COUNTBLANK($M113:$N113)=1,COUNTBLANK($O113:$P113)=1,COUNTBLANK($Q113:$R113)=1,COUNTBLANK($S113:$T113)=1,COUNTBLANK($U113:$V113)=1,COUNTBLANK($W113:$AA113)=4),IF(Data!$B113&lt;&gt;"",Scoring!$M$7)+IF(Data!$C113&lt;&gt;"",Scoring!$M$8)+IF(Data!$D113&lt;&gt;"",Scoring!$M$9)+IF(Data!$E113&lt;&gt;"",Scoring!$M$10)+IF(Data!$F113&lt;&gt;"",Scoring!$M$11)+IF(Data!$G113&lt;&gt;"",Scoring!$M$12)+IF(Data!$H113&lt;&gt;"",Scoring!$M$13)+IF(Data!$I113&lt;&gt;"",Scoring!$M$14)+IF(Data!$J113&lt;&gt;"",Scoring!$M$15)+IF(Data!$K113&lt;&gt;"",Scoring!$M$16)+IF(Data!$L113&lt;&gt;"",Scoring!$M$17)+IF(Data!$M113&lt;&gt;"",Scoring!$M$18)+IF(Data!$N113&lt;&gt;"",Scoring!$M$19)+IF(Data!$O113&lt;&gt;"",Scoring!$M$20)+IF(Data!$P113&lt;&gt;"",Scoring!$M$21)+IF(Data!$Q113&lt;&gt;"",Scoring!$M$22)+IF(Data!$R113&lt;&gt;"",Scoring!$M$23)+IF(Data!$S113&lt;&gt;"",Scoring!$M$24)+IF(Data!T113&lt;&gt;"",Scoring!$M$25)+IF(Data!$U113&lt;&gt;"",Scoring!$M$26)+IF(Data!$V113&lt;&gt;"",Scoring!$M$27)+IF(Data!$W113&lt;&gt;"",Scoring!$M$28)+IF(Data!$X113&lt;&gt;"",Scoring!$M$29)+IF(Data!$Y113&lt;&gt;"",Scoring!$M$30)+IF(Data!$Z113&lt;&gt;"",Scoring!$M$31)+IF(Data!$AA113&lt;&gt;"",Scoring!$M$32),"")</f>
        <v/>
      </c>
      <c r="AU113" s="105" t="str">
        <f>IF(AT113&lt;&gt;"",LOOKUP(AT113,Likelihoods!$A$7:$A$107,Likelihoods!K$7:K$107),"")</f>
        <v/>
      </c>
      <c r="AV113" s="108" t="str">
        <f>IF(AND(COUNTBLANK($B113:$E113)=3,COUNTBLANK($F113:$H113)=2,COUNTBLANK($I113:$J113)=1,COUNTBLANK($K113:$L113)=1,COUNTBLANK($M113:$N113)=1,COUNTBLANK($O113:$P113)=1,COUNTBLANK($Q113:$R113)=1,COUNTBLANK($S113:$T113)=1,COUNTBLANK($U113:$V113)=1,COUNTBLANK($W113:$AA113)=4),IF(Data!$B113&lt;&gt;"",Scoring!$N$7)+IF(Data!$C113&lt;&gt;"",Scoring!$N$8)+IF(Data!$D113&lt;&gt;"",Scoring!$N$9)+IF(Data!$E113&lt;&gt;"",Scoring!$N$10)+IF(Data!$F113&lt;&gt;"",Scoring!$N$11)+IF(Data!$G113&lt;&gt;"",Scoring!$N$12)+IF(Data!$H113&lt;&gt;"",Scoring!$N$13)+IF(Data!$I113&lt;&gt;"",Scoring!$N$14)+IF(Data!$J113&lt;&gt;"",Scoring!$N$15)+IF(Data!$K113&lt;&gt;"",Scoring!$N$16)+IF(Data!$L113&lt;&gt;"",Scoring!$N$17)+IF(Data!$M113&lt;&gt;"",Scoring!$N$18)+IF(Data!$N113&lt;&gt;"",Scoring!$N$19)+IF(Data!$O113&lt;&gt;"",Scoring!$N$20)+IF(Data!$P113&lt;&gt;"",Scoring!$N$21)+IF(Data!$Q113&lt;&gt;"",Scoring!$N$22)+IF(Data!$R113&lt;&gt;"",Scoring!$N$23)+IF(Data!$S113&lt;&gt;"",Scoring!$N$24)+IF(Data!T113&lt;&gt;"",Scoring!$N$25)+IF(Data!$U113&lt;&gt;"",Scoring!$N$26)+IF(Data!$V113&lt;&gt;"",Scoring!$N$27)+IF(Data!$W113&lt;&gt;"",Scoring!$N$28)+IF(Data!$X113&lt;&gt;"",Scoring!$N$29)+IF(Data!$Y113&lt;&gt;"",Scoring!$N$30)+IF(Data!$Z113&lt;&gt;"",Scoring!$N$31)+IF(Data!$AA113&lt;&gt;"",Scoring!$N$32),"")</f>
        <v/>
      </c>
      <c r="AW113" s="106" t="str">
        <f>IF(AV113&lt;&gt;"",LOOKUP(AV113,Likelihoods!$A$7:$A$107,Likelihoods!L$7:L$107),"")</f>
        <v/>
      </c>
      <c r="AX113" s="104" t="str">
        <f>IF(AND(COUNTBLANK($B113:$E113)=3,COUNTBLANK($F113:$H113)=2,COUNTBLANK($I113:$J113)=1,COUNTBLANK($K113:$L113)=1,COUNTBLANK($M113:$N113)=1,COUNTBLANK($O113:$P113)=1,COUNTBLANK($Q113:$R113)=1,COUNTBLANK($S113:$T113)=1,COUNTBLANK($U113:$V113)=1,COUNTBLANK($W113:$AA113)=4),IF(Data!$B113&lt;&gt;"",Scoring!$O$7)+IF(Data!$C113&lt;&gt;"",Scoring!$O$8)+IF(Data!$D113&lt;&gt;"",Scoring!$O$9)+IF(Data!$E113&lt;&gt;"",Scoring!$O$10)+IF(Data!$F113&lt;&gt;"",Scoring!$O$11)+IF(Data!$G113&lt;&gt;"",Scoring!$O$12)+IF(Data!$H113&lt;&gt;"",Scoring!$O$13)+IF(Data!$I113&lt;&gt;"",Scoring!$O$14)+IF(Data!$J113&lt;&gt;"",Scoring!$O$15)+IF(Data!$K113&lt;&gt;"",Scoring!$O$16)+IF(Data!$L113&lt;&gt;"",Scoring!$O$17)+IF(Data!$M113&lt;&gt;"",Scoring!$O$18)+IF(Data!$N113&lt;&gt;"",Scoring!$O$19)+IF(Data!$O113&lt;&gt;"",Scoring!$O$20)+IF(Data!$P113&lt;&gt;"",Scoring!$O$21)+IF(Data!$Q113&lt;&gt;"",Scoring!$O$22)+IF(Data!$R113&lt;&gt;"",Scoring!$O$23)+IF(Data!$S113&lt;&gt;"",Scoring!$O$24)+IF(Data!T113&lt;&gt;"",Scoring!$O$25)+IF(Data!$U113&lt;&gt;"",Scoring!$O$26)+IF(Data!$V113&lt;&gt;"",Scoring!$O$27)+IF(Data!$W113&lt;&gt;"",Scoring!$O$28)+IF(Data!$X113&lt;&gt;"",Scoring!$O$29)+IF(Data!$Y113&lt;&gt;"",Scoring!$O$30)+IF(Data!$Z113&lt;&gt;"",Scoring!$O$31)+IF(Data!$AA113&lt;&gt;"",Scoring!$O$32),"")</f>
        <v/>
      </c>
      <c r="AY113" s="107" t="str">
        <f>IF(AX113&lt;&gt;"",LOOKUP(AX113,Likelihoods!$A$7:$A$107,Likelihoods!M$7:M$107),"")</f>
        <v/>
      </c>
      <c r="AZ113" s="108" t="str">
        <f>IF(AND(COUNTBLANK($B113:$E113)=3,COUNTBLANK($F113:$H113)=2,COUNTBLANK($I113:$J113)=1,COUNTBLANK($K113:$L113)=1,COUNTBLANK($M113:$N113)=1,COUNTBLANK($O113:$P113)=1,COUNTBLANK($Q113:$R113)=1,COUNTBLANK($S113:$T113)=1,COUNTBLANK($U113:$V113)=1,COUNTBLANK($W113:$AA113)=4),IF(Data!$B113&lt;&gt;"",Scoring!$P$7)+IF(Data!$C113&lt;&gt;"",Scoring!$P$8)+IF(Data!$D113&lt;&gt;"",Scoring!$P$9)+IF(Data!$E113&lt;&gt;"",Scoring!$P$10)+IF(Data!$F113&lt;&gt;"",Scoring!$P$11)+IF(Data!$G113&lt;&gt;"",Scoring!$P$12)+IF(Data!$H113&lt;&gt;"",Scoring!$P$13)+IF(Data!$I113&lt;&gt;"",Scoring!$P$14)+IF(Data!$J113&lt;&gt;"",Scoring!$P$15)+IF(Data!$K113&lt;&gt;"",Scoring!$P$16)+IF(Data!$L113&lt;&gt;"",Scoring!$P$17)+IF(Data!$M113&lt;&gt;"",Scoring!$P$18)+IF(Data!$N113&lt;&gt;"",Scoring!$P$19)+IF(Data!$O113&lt;&gt;"",Scoring!$P$20)+IF(Data!$P113&lt;&gt;"",Scoring!$P$21)+IF(Data!$Q113&lt;&gt;"",Scoring!$P$22)+IF(Data!$R113&lt;&gt;"",Scoring!$P$23)+IF(Data!$S113&lt;&gt;"",Scoring!$P$24)+IF(Data!T113&lt;&gt;"",Scoring!$P$25)+IF(Data!$U113&lt;&gt;"",Scoring!$P$26)+IF(Data!$V113&lt;&gt;"",Scoring!$P$27)+IF(Data!$W113&lt;&gt;"",Scoring!$P$28)+IF(Data!$X113&lt;&gt;"",Scoring!$P$29)+IF(Data!$Y113&lt;&gt;"",Scoring!$P$30)+IF(Data!$Z113&lt;&gt;"",Scoring!$P$31)+IF(Data!$AA113&lt;&gt;"",Scoring!$P$32),"")</f>
        <v/>
      </c>
      <c r="BA113" s="105" t="str">
        <f>IF(AZ113&lt;&gt;"",LOOKUP(AZ113,Likelihoods!$A$7:$A$107,Likelihoods!N$7:N$107),"")</f>
        <v/>
      </c>
      <c r="BB113" s="102" t="str">
        <f>IF(AND(COUNTBLANK($B113:$E113)=3,COUNTBLANK($F113:$H113)=2,COUNTBLANK($I113:$J113)=1,COUNTBLANK($K113:$L113)=1,COUNTBLANK($M113:$N113)=1,COUNTBLANK($O113:$P113)=1,COUNTBLANK($Q113:$R113)=1,COUNTBLANK($S113:$T113)=1,COUNTBLANK($U113:$V113)=1,COUNTBLANK($W113:$AA113)=4),IF(Data!$B113&lt;&gt;"",Scoring!$Q$7)+IF(Data!$C113&lt;&gt;"",Scoring!$Q$8)+IF(Data!$D113&lt;&gt;"",Scoring!$Q$9)+IF(Data!$E113&lt;&gt;"",Scoring!$Q$10)+IF(Data!$F113&lt;&gt;"",Scoring!$Q$11)+IF(Data!$G113&lt;&gt;"",Scoring!$Q$12)+IF(Data!$H113&lt;&gt;"",Scoring!$Q$13)+IF(Data!$I113&lt;&gt;"",Scoring!$Q$14)+IF(Data!$J113&lt;&gt;"",Scoring!$Q$15)+IF(Data!$K113&lt;&gt;"",Scoring!$Q$16)+IF(Data!$L113&lt;&gt;"",Scoring!$Q$17)+IF(Data!$M113&lt;&gt;"",Scoring!$Q$18)+IF(Data!$N113&lt;&gt;"",Scoring!$Q$19)+IF(Data!$O113&lt;&gt;"",Scoring!$Q$20)+IF(Data!$P113&lt;&gt;"",Scoring!$Q$21)+IF(Data!$Q113&lt;&gt;"",Scoring!$Q$22)+IF(Data!$R113&lt;&gt;"",Scoring!$Q$23)+IF(Data!$S113&lt;&gt;"",Scoring!$Q$24)+IF(Data!T113&lt;&gt;"",Scoring!$Q$25)+IF(Data!$U113&lt;&gt;"",Scoring!$Q$26)+IF(Data!$V113&lt;&gt;"",Scoring!$Q$27)+IF(Data!$W113&lt;&gt;"",Scoring!$Q$28)+IF(Data!$X113&lt;&gt;"",Scoring!$Q$29)+IF(Data!$Y113&lt;&gt;"",Scoring!$Q$30)+IF(Data!$Z113&lt;&gt;"",Scoring!$Q$31)+IF(Data!$AA113&lt;&gt;"",Scoring!$Q$32),"")</f>
        <v/>
      </c>
      <c r="BC113" s="107" t="str">
        <f>IF(BB113&lt;&gt;"",LOOKUP(BB113,Likelihoods!$A$7:$A$107,Likelihoods!O$7:O$107),"")</f>
        <v/>
      </c>
      <c r="BD113" s="104" t="str">
        <f>IF(AND(COUNTBLANK($B113:$E113)=3,COUNTBLANK($F113:$H113)=2,COUNTBLANK($I113:$J113)=1,COUNTBLANK($K113:$L113)=1,COUNTBLANK($M113:$N113)=1,COUNTBLANK($O113:$P113)=1,COUNTBLANK($Q113:$R113)=1,COUNTBLANK($S113:$T113)=1,COUNTBLANK($U113:$V113)=1,COUNTBLANK($W113:$AA113)=4),IF(Data!$B113&lt;&gt;"",Scoring!$R$7)+IF(Data!$C113&lt;&gt;"",Scoring!$R$8)+IF(Data!$D113&lt;&gt;"",Scoring!$R$9)+IF(Data!$E113&lt;&gt;"",Scoring!$R$10)+IF(Data!$F113&lt;&gt;"",Scoring!$R$11)+IF(Data!$G113&lt;&gt;"",Scoring!$R$12)+IF(Data!$H113&lt;&gt;"",Scoring!$R$13)+IF(Data!$I113&lt;&gt;"",Scoring!$R$14)+IF(Data!$J113&lt;&gt;"",Scoring!$R$15)+IF(Data!$K113&lt;&gt;"",Scoring!$R$16)+IF(Data!$L113&lt;&gt;"",Scoring!$R$17)+IF(Data!$M113&lt;&gt;"",Scoring!$R$18)+IF(Data!$N113&lt;&gt;"",Scoring!$R$19)+IF(Data!$O113&lt;&gt;"",Scoring!$R$20)+IF(Data!$P113&lt;&gt;"",Scoring!$R$21)+IF(Data!$Q113&lt;&gt;"",Scoring!$R$22)+IF(Data!$R113&lt;&gt;"",Scoring!$R$23)+IF(Data!$S113&lt;&gt;"",Scoring!$R$24)+IF(Data!T113&lt;&gt;"",Scoring!$R$25)+IF(Data!$U113&lt;&gt;"",Scoring!$R$26)+IF(Data!$V113&lt;&gt;"",Scoring!$R$27)+IF(Data!$W113&lt;&gt;"",Scoring!$R$28)+IF(Data!$X113&lt;&gt;"",Scoring!$R$29)+IF(Data!$Y113&lt;&gt;"",Scoring!$R$30)+IF(Data!$Z113&lt;&gt;"",Scoring!$R$31)+IF(Data!$AA113&lt;&gt;"",Scoring!$R$32),"")</f>
        <v/>
      </c>
      <c r="BE113" s="105" t="str">
        <f>IF(BD113&lt;&gt;"",LOOKUP(BD113,Likelihoods!$A$7:$A$107,Likelihoods!P$7:P$107),"")</f>
        <v/>
      </c>
      <c r="BF113" s="102" t="str">
        <f>IF(AND(COUNTBLANK($B113:$E113)=3,COUNTBLANK($F113:$H113)=2,COUNTBLANK($I113:$J113)=1,COUNTBLANK($K113:$L113)=1,COUNTBLANK($M113:$N113)=1,COUNTBLANK($O113:$P113)=1,COUNTBLANK($Q113:$R113)=1,COUNTBLANK($S113:$T113)=1,COUNTBLANK($U113:$V113)=1,COUNTBLANK($W113:$AA113)=4),IF(Data!$B113&lt;&gt;"",Scoring!$S$7)+IF(Data!$C113&lt;&gt;"",Scoring!$S$8)+IF(Data!$D113&lt;&gt;"",Scoring!$S$9)+IF(Data!$E113&lt;&gt;"",Scoring!$S$10)+IF(Data!$F113&lt;&gt;"",Scoring!$S$11)+IF(Data!$G113&lt;&gt;"",Scoring!$S$12)+IF(Data!$H113&lt;&gt;"",Scoring!$S$13)+IF(Data!$I113&lt;&gt;"",Scoring!$S$14)+IF(Data!$J113&lt;&gt;"",Scoring!$S$15)+IF(Data!$K113&lt;&gt;"",Scoring!$S$16)+IF(Data!$L113&lt;&gt;"",Scoring!$S$17)+IF(Data!$M113&lt;&gt;"",Scoring!$S$18)+IF(Data!$N113&lt;&gt;"",Scoring!$S$19)+IF(Data!$O113&lt;&gt;"",Scoring!$S$20)+IF(Data!$P113&lt;&gt;"",Scoring!$S$21)+IF(Data!$Q113&lt;&gt;"",Scoring!$S$22)+IF(Data!$R113&lt;&gt;"",Scoring!$S$23)+IF(Data!$S113&lt;&gt;"",Scoring!$S$24)+IF(Data!T113&lt;&gt;"",Scoring!$S$25)+IF(Data!$U113&lt;&gt;"",Scoring!$S$26)+IF(Data!$V113&lt;&gt;"",Scoring!$S$27)+IF(Data!$W113&lt;&gt;"",Scoring!$S$28)+IF(Data!$X113&lt;&gt;"",Scoring!$S$29)+IF(Data!$Y113&lt;&gt;"",Scoring!$S$30)+IF(Data!$Z113&lt;&gt;"",Scoring!$S$31)+IF(Data!$AA113&lt;&gt;"",Scoring!$S$32),"")</f>
        <v/>
      </c>
      <c r="BG113" s="107" t="str">
        <f>IF(BF113&lt;&gt;"",LOOKUP(BF113,Likelihoods!$A$7:$A$107,Likelihoods!Q$7:Q$107),"")</f>
        <v/>
      </c>
      <c r="BH113" s="108" t="str">
        <f>IF(AND(COUNTBLANK($B113:$E113)=3,COUNTBLANK($F113:$H113)=2,COUNTBLANK($I113:$J113)=1,COUNTBLANK($K113:$L113)=1,COUNTBLANK($M113:$N113)=1,COUNTBLANK($O113:$P113)=1,COUNTBLANK($Q113:$R113)=1,COUNTBLANK($S113:$T113)=1,COUNTBLANK($U113:$V113)=1,COUNTBLANK($W113:$AA113)=4),IF(Data!$B113&lt;&gt;"",Scoring!$T$7)+IF(Data!$C113&lt;&gt;"",Scoring!$T$8)+IF(Data!$D113&lt;&gt;"",Scoring!$T$9)+IF(Data!$E113&lt;&gt;"",Scoring!$T$10)+IF(Data!$F113&lt;&gt;"",Scoring!$T$11)+IF(Data!$G113&lt;&gt;"",Scoring!$T$12)+IF(Data!$H113&lt;&gt;"",Scoring!$T$13)+IF(Data!$I113&lt;&gt;"",Scoring!$T$14)+IF(Data!$J113&lt;&gt;"",Scoring!$T$15)+IF(Data!$K113&lt;&gt;"",Scoring!$T$16)+IF(Data!$L113&lt;&gt;"",Scoring!$T$17)+IF(Data!$M113&lt;&gt;"",Scoring!$T$18)+IF(Data!$N113&lt;&gt;"",Scoring!$T$19)+IF(Data!$O113&lt;&gt;"",Scoring!$T$20)+IF(Data!$P113&lt;&gt;"",Scoring!$T$21)+IF(Data!$Q113&lt;&gt;"",Scoring!$T$22)+IF(Data!$R113&lt;&gt;"",Scoring!$T$23)+IF(Data!$S113&lt;&gt;"",Scoring!$T$24)+IF(Data!T113&lt;&gt;"",Scoring!$T$25)+IF(Data!$U113&lt;&gt;"",Scoring!$T$26)+IF(Data!$V113&lt;&gt;"",Scoring!$T$27)+IF(Data!$W113&lt;&gt;"",Scoring!$T$28)+IF(Data!$X113&lt;&gt;"",Scoring!$T$29)+IF(Data!$Y113&lt;&gt;"",Scoring!$T$30)+IF(Data!$Z113&lt;&gt;"",Scoring!$T$31)+IF(Data!$AA113&lt;&gt;"",Scoring!$T$32),"")</f>
        <v/>
      </c>
      <c r="BI113" s="105" t="str">
        <f>IF(BH113&lt;&gt;"",LOOKUP(BH113,Likelihoods!$A$7:$A$107,Likelihoods!R$7:R$107),"")</f>
        <v/>
      </c>
      <c r="BJ113" s="108" t="str">
        <f>IF(AND(COUNTBLANK($B113:$E113)=3,COUNTBLANK($F113:$H113)=2,COUNTBLANK($I113:$J113)=1,COUNTBLANK($K113:$L113)=1,COUNTBLANK($M113:$N113)=1,COUNTBLANK($O113:$P113)=1,COUNTBLANK($Q113:$R113)=1,COUNTBLANK($S113:$T113)=1,COUNTBLANK($U113:$V113)=1,COUNTBLANK($W113:$AA113)=4),IF(Data!$B113&lt;&gt;"",Scoring!$U$7)+IF(Data!$C113&lt;&gt;"",Scoring!$U$8)+IF(Data!$D113&lt;&gt;"",Scoring!$U$9)+IF(Data!$E113&lt;&gt;"",Scoring!$U$10)+IF(Data!$F113&lt;&gt;"",Scoring!$U$11)+IF(Data!$G113&lt;&gt;"",Scoring!$U$12)+IF(Data!$H113&lt;&gt;"",Scoring!$U$13)+IF(Data!$I113&lt;&gt;"",Scoring!$U$14)+IF(Data!$J113&lt;&gt;"",Scoring!$U$15)+IF(Data!$K113&lt;&gt;"",Scoring!$U$16)+IF(Data!$L113&lt;&gt;"",Scoring!$U$17)+IF(Data!$M113&lt;&gt;"",Scoring!$U$18)+IF(Data!$N113&lt;&gt;"",Scoring!$U$19)+IF(Data!$O113&lt;&gt;"",Scoring!$U$20)+IF(Data!$P113&lt;&gt;"",Scoring!$U$21)+IF(Data!$Q113&lt;&gt;"",Scoring!$U$22)+IF(Data!$R113&lt;&gt;"",Scoring!$U$23)+IF(Data!$S113&lt;&gt;"",Scoring!$U$24)+IF(Data!T113&lt;&gt;"",Scoring!$U$25)+IF(Data!$U113&lt;&gt;"",Scoring!$U$26)+IF(Data!$V113&lt;&gt;"",Scoring!$U$27)+IF(Data!$W113&lt;&gt;"",Scoring!$U$28)+IF(Data!$X113&lt;&gt;"",Scoring!$U$29)+IF(Data!$Y113&lt;&gt;"",Scoring!$U$30)+IF(Data!$Z113&lt;&gt;"",Scoring!$U$31)+IF(Data!$AA113&lt;&gt;"",Scoring!$U$32),"")</f>
        <v/>
      </c>
      <c r="BK113" s="106" t="str">
        <f>IF(BJ113&lt;&gt;"",LOOKUP(BJ113,Likelihoods!$A$7:$A$107,Likelihoods!S$7:S$107),"")</f>
        <v/>
      </c>
      <c r="BL113" s="8"/>
      <c r="BM113" s="8"/>
      <c r="BN113" s="8"/>
      <c r="BO113" s="8"/>
      <c r="BP113" s="8"/>
      <c r="BQ113" s="8"/>
      <c r="BR113" s="8"/>
      <c r="BS113" s="8"/>
      <c r="BT113" s="8"/>
      <c r="BU113" s="8"/>
      <c r="BV113" s="8"/>
      <c r="BW113" s="8"/>
      <c r="BX113" s="8"/>
      <c r="BY113" s="8"/>
    </row>
    <row r="114" spans="1:77" ht="14.25" x14ac:dyDescent="0.2">
      <c r="A114" s="68"/>
      <c r="B114" s="101"/>
      <c r="C114" s="102"/>
      <c r="D114" s="102"/>
      <c r="E114" s="102"/>
      <c r="F114" s="101"/>
      <c r="G114" s="102"/>
      <c r="H114" s="103"/>
      <c r="I114" s="102"/>
      <c r="J114" s="102"/>
      <c r="K114" s="101"/>
      <c r="L114" s="103"/>
      <c r="M114" s="102"/>
      <c r="N114" s="103"/>
      <c r="O114" s="101"/>
      <c r="P114" s="103"/>
      <c r="Q114" s="102"/>
      <c r="R114" s="102"/>
      <c r="S114" s="101"/>
      <c r="T114" s="103"/>
      <c r="U114" s="101"/>
      <c r="V114" s="103"/>
      <c r="W114" s="102"/>
      <c r="X114" s="102"/>
      <c r="Y114" s="102"/>
      <c r="Z114" s="102"/>
      <c r="AA114" s="102"/>
      <c r="AB114" s="104" t="str">
        <f>IF(AND(COUNTBLANK($B114:$E114)=3,COUNTBLANK($F114:$H114)=2,COUNTBLANK($I114:$J114)=1,COUNTBLANK($K114:$L114)=1,COUNTBLANK($M114:$N114)=1,COUNTBLANK($O114:$P114)=1,COUNTBLANK($Q114:$R114)=1,COUNTBLANK($S114:$T114)=1,COUNTBLANK($U114:$V114)=1,COUNTBLANK($W114:$AA114)=4),IF(Data!$B114&lt;&gt;"",Scoring!$D$7)+IF(Data!$C114&lt;&gt;"",Scoring!$D$8)+IF(Data!$D114&lt;&gt;"",Scoring!$D$9)+IF(Data!$E114&lt;&gt;"",Scoring!$D$10)+IF(Data!$F114&lt;&gt;"",Scoring!$D$11)+IF(Data!$G114&lt;&gt;"",Scoring!$D$12)+IF(Data!$H114&lt;&gt;"",Scoring!$D$13)+IF(Data!$I114&lt;&gt;"",Scoring!$D$14)+IF(Data!$J114&lt;&gt;"",Scoring!$D$15)+IF(Data!$K114&lt;&gt;"",Scoring!$D$16)+IF(Data!$L114&lt;&gt;"",Scoring!$D$17)+IF(Data!$M114&lt;&gt;"",Scoring!$D$18)+IF(Data!$N114&lt;&gt;"",Scoring!$D$19)+IF(Data!$O114&lt;&gt;"",Scoring!$D$20)+IF(Data!$P114&lt;&gt;"",Scoring!$D$21)+IF(Data!$Q114&lt;&gt;"",Scoring!$D$22)+IF(Data!$R114&lt;&gt;"",Scoring!$D$23)+IF(Data!$S114&lt;&gt;"",Scoring!$D$24)+IF(Data!T114&lt;&gt;"",Scoring!$D$25)+IF(Data!$U114&lt;&gt;"",Scoring!$D$26)+IF(Data!$V114&lt;&gt;"",Scoring!$D$27)+IF(Data!$W114&lt;&gt;"",Scoring!$D$28)+IF(Data!$X114&lt;&gt;"",Scoring!$D$29)+IF(Data!$Y114&lt;&gt;"",Scoring!$D$30)+IF(Data!$Z114&lt;&gt;"",Scoring!$D$31)+IF(Data!$AA114&lt;&gt;"",Scoring!$D$32),"")</f>
        <v/>
      </c>
      <c r="AC114" s="105" t="str">
        <f>IF(AB114&lt;&gt;"",LOOKUP(AB114,Likelihoods!$A$7:$A$107,Likelihoods!B$7:B$107),"")</f>
        <v/>
      </c>
      <c r="AD114" s="264" t="str">
        <f>IF(AND(COUNTBLANK($B114:$E114)=3,COUNTBLANK($F114:$H114)=2,COUNTBLANK($I114:$J114)=1,COUNTBLANK($K114:$L114)=1,COUNTBLANK($M114:$N114)=1,COUNTBLANK($O114:$P114)=1,COUNTBLANK($Q114:$R114)=1,COUNTBLANK($S114:$T114)=1,COUNTBLANK($U114:$V114)=1,COUNTBLANK($W114:$AA114)=4),IF(Data!$B114&lt;&gt;"",Scoring!$E$7)+IF(Data!$C114&lt;&gt;"",Scoring!$E$8)+IF(Data!$D114&lt;&gt;"",Scoring!$E$9)+IF(Data!$E114&lt;&gt;"",Scoring!$E$10)+IF(Data!$F114&lt;&gt;"",Scoring!$E$11)+IF(Data!$G114&lt;&gt;"",Scoring!$E$12)+IF(Data!$H114&lt;&gt;"",Scoring!$E$13)+IF(Data!$I114&lt;&gt;"",Scoring!$E$14)+IF(Data!$J114&lt;&gt;"",Scoring!$E$15)+IF(Data!$K114&lt;&gt;"",Scoring!$E$16)+IF(Data!$L114&lt;&gt;"",Scoring!$E$17)+IF(Data!$M114&lt;&gt;"",Scoring!$E$18)+IF(Data!$N114&lt;&gt;"",Scoring!$E$19)+IF(Data!$O114&lt;&gt;"",Scoring!$E$20)+IF(Data!$P114&lt;&gt;"",Scoring!$E$21)+IF(Data!$Q114&lt;&gt;"",Scoring!$E$22)+IF(Data!$R114&lt;&gt;"",Scoring!$E$23)+IF(Data!$S114&lt;&gt;"",Scoring!$E$24)+IF(Data!V114&lt;&gt;"",Scoring!$E$25)+IF(Data!$U114&lt;&gt;"",Scoring!$E$26)+IF(Data!$V114&lt;&gt;"",Scoring!$E$27)+IF(Data!$W114&lt;&gt;"",Scoring!$E$28)+IF(Data!$X114&lt;&gt;"",Scoring!$E$29)+IF(Data!$Y114&lt;&gt;"",Scoring!$E$30)+IF(Data!$Z114&lt;&gt;"",Scoring!$E$31)+IF(Data!$AA114&lt;&gt;"",Scoring!$E$32),"")</f>
        <v/>
      </c>
      <c r="AE114" s="107" t="str">
        <f>IF(AD114&lt;&gt;"",LOOKUP(AD114,Likelihoods!$A$7:$A$107,Likelihoods!C$7:C$107),"")</f>
        <v/>
      </c>
      <c r="AF114" s="108" t="str">
        <f>IF(AND(COUNTBLANK($B114:$E114)=3,COUNTBLANK($F114:$H114)=2,COUNTBLANK($I114:$J114)=1,COUNTBLANK($K114:$L114)=1,COUNTBLANK($M114:$N114)=1,COUNTBLANK($O114:$P114)=1,COUNTBLANK($Q114:$R114)=1,COUNTBLANK($S114:$T114)=1,COUNTBLANK($U114:$V114)=1,COUNTBLANK($W114:$AA114)=4),IF(Data!$B114&lt;&gt;"",Scoring!$F$7)+IF(Data!$C114&lt;&gt;"",Scoring!$F$8)+IF(Data!$D114&lt;&gt;"",Scoring!$F$9)+IF(Data!$E114&lt;&gt;"",Scoring!$F$10)+IF(Data!$F114&lt;&gt;"",Scoring!$F$11)+IF(Data!$G114&lt;&gt;"",Scoring!$F$12)+IF(Data!$H114&lt;&gt;"",Scoring!$F$13)+IF(Data!$I114&lt;&gt;"",Scoring!$F$14)+IF(Data!$J114&lt;&gt;"",Scoring!$F$15)+IF(Data!$K114&lt;&gt;"",Scoring!$F$16)+IF(Data!$L114&lt;&gt;"",Scoring!$F$17)+IF(Data!$M114&lt;&gt;"",Scoring!$F$18)+IF(Data!$N114&lt;&gt;"",Scoring!$F$19)+IF(Data!$O114&lt;&gt;"",Scoring!$F$20)+IF(Data!$P114&lt;&gt;"",Scoring!$F$21)+IF(Data!$Q114&lt;&gt;"",Scoring!$F$22)+IF(Data!$R114&lt;&gt;"",Scoring!$F$23)+IF(Data!$S114&lt;&gt;"",Scoring!$F$24)+IF(Data!T114&lt;&gt;"",Scoring!$F$25)+IF(Data!$U114&lt;&gt;"",Scoring!$F$26)+IF(Data!$V114&lt;&gt;"",Scoring!$F$27)+IF(Data!$W114&lt;&gt;"",Scoring!$F$28)+IF(Data!$X114&lt;&gt;"",Scoring!$F$29)+IF(Data!$Y114&lt;&gt;"",Scoring!$F$30)+IF(Data!$Z114&lt;&gt;"",Scoring!$F$31)+IF(Data!$AA114&lt;&gt;"",Scoring!$F$32),"")</f>
        <v/>
      </c>
      <c r="AG114" s="105" t="str">
        <f>IF(AF114&lt;&gt;"",LOOKUP(AF114,Likelihoods!$A$7:$A$107,Likelihoods!D$7:D$107),"")</f>
        <v/>
      </c>
      <c r="AH114" s="108" t="str">
        <f>IF(AND(COUNTBLANK($B114:$E114)=3,COUNTBLANK($F114:$H114)=2,COUNTBLANK($I114:$J114)=1,COUNTBLANK($K114:$L114)=1,COUNTBLANK($M114:$N114)=1,COUNTBLANK($O114:$P114)=1,COUNTBLANK($Q114:$R114)=1,COUNTBLANK($S114:$T114)=1,COUNTBLANK($U114:$V114)=1,COUNTBLANK($W114:$AA114)=4),IF(Data!$B114&lt;&gt;"",Scoring!$G$7)+IF(Data!$C114&lt;&gt;"",Scoring!$G$8)+IF(Data!$D114&lt;&gt;"",Scoring!$G$9)+IF(Data!$E114&lt;&gt;"",Scoring!$G$10)+IF(Data!$F114&lt;&gt;"",Scoring!$G$11)+IF(Data!$G114&lt;&gt;"",Scoring!$G$12)+IF(Data!$H114&lt;&gt;"",Scoring!$G$13)+IF(Data!$I114&lt;&gt;"",Scoring!$G$14)+IF(Data!$J114&lt;&gt;"",Scoring!$G$15)+IF(Data!$K114&lt;&gt;"",Scoring!$G$16)+IF(Data!$L114&lt;&gt;"",Scoring!$G$17)+IF(Data!$M114&lt;&gt;"",Scoring!$G$18)+IF(Data!$N114&lt;&gt;"",Scoring!$G$19)+IF(Data!$O114&lt;&gt;"",Scoring!$G$20)+IF(Data!$P114&lt;&gt;"",Scoring!$G$21)+IF(Data!$Q114&lt;&gt;"",Scoring!$G$22)+IF(Data!$R114&lt;&gt;"",Scoring!$G$23)+IF(Data!$S114&lt;&gt;"",Scoring!$G$24)+IF(Data!T114&lt;&gt;"",Scoring!$G$25)+IF(Data!$U114&lt;&gt;"",Scoring!$G$26)+IF(Data!$V114&lt;&gt;"",Scoring!$G$27)+IF(Data!$W114&lt;&gt;"",Scoring!$G$28)+IF(Data!$X114&lt;&gt;"",Scoring!$G$29)+IF(Data!$Y114&lt;&gt;"",Scoring!$G$30)+IF(Data!$Z114&lt;&gt;"",Scoring!$G$31)+IF(Data!$AA114&lt;&gt;"",Scoring!$G$32),"")</f>
        <v/>
      </c>
      <c r="AI114" s="106" t="str">
        <f>IF(AH114&lt;&gt;"",LOOKUP(AH114,Likelihoods!$A$7:$A$107,Likelihoods!E$7:E$107),"")</f>
        <v/>
      </c>
      <c r="AJ114" s="104" t="str">
        <f>IF(AND(COUNTBLANK($B114:$E114)=3,COUNTBLANK($F114:$H114)=2,COUNTBLANK($I114:$J114)=1,COUNTBLANK($K114:$L114)=1,COUNTBLANK($M114:$N114)=1,COUNTBLANK($O114:$P114)=1,COUNTBLANK($Q114:$R114)=1,COUNTBLANK($S114:$T114)=1,COUNTBLANK($U114:$V114)=1,COUNTBLANK($W114:$AA114)=4),IF(Data!$B114&lt;&gt;"",Scoring!$H$7)+IF(Data!$C114&lt;&gt;"",Scoring!$H$8)+IF(Data!$D114&lt;&gt;"",Scoring!$H$9)+IF(Data!$E114&lt;&gt;"",Scoring!$H$10)+IF(Data!$F114&lt;&gt;"",Scoring!$H$11)+IF(Data!$G114&lt;&gt;"",Scoring!$H$12)+IF(Data!$H114&lt;&gt;"",Scoring!$H$13)+IF(Data!$I114&lt;&gt;"",Scoring!$H$14)+IF(Data!$J114&lt;&gt;"",Scoring!$H$15)+IF(Data!$K114&lt;&gt;"",Scoring!$H$16)+IF(Data!$L114&lt;&gt;"",Scoring!$H$17)+IF(Data!$M114&lt;&gt;"",Scoring!$H$18)+IF(Data!$N114&lt;&gt;"",Scoring!$H$19)+IF(Data!$O114&lt;&gt;"",Scoring!$H$20)+IF(Data!$P114&lt;&gt;"",Scoring!$H$21)+IF(Data!$Q114&lt;&gt;"",Scoring!$H$22)+IF(Data!$R114&lt;&gt;"",Scoring!$H$23)+IF(Data!$S114&lt;&gt;"",Scoring!$H$24)+IF(Data!T114&lt;&gt;"",Scoring!$H$25)+IF(Data!$U114&lt;&gt;"",Scoring!$H$26)+IF(Data!$V114&lt;&gt;"",Scoring!$H$27)+IF(Data!$W114&lt;&gt;"",Scoring!$H$28)+IF(Data!$X114&lt;&gt;"",Scoring!$H$29)+IF(Data!$Y114&lt;&gt;"",Scoring!$H$30)+IF(Data!$Z114&lt;&gt;"",Scoring!$H$31)+IF(Data!$AA114&lt;&gt;"",Scoring!$H$32),"")</f>
        <v/>
      </c>
      <c r="AK114" s="105" t="str">
        <f>IF(AJ114&lt;&gt;"",LOOKUP(AJ114,Likelihoods!$A$7:$A$107,Likelihoods!F$7:F$107),"")</f>
        <v/>
      </c>
      <c r="AL114" s="102" t="str">
        <f>IF(AND(COUNTBLANK($B114:$E114)=3,COUNTBLANK($F114:$H114)=2,COUNTBLANK($I114:$J114)=1,COUNTBLANK($K114:$L114)=1,COUNTBLANK($M114:$N114)=1,COUNTBLANK($O114:$P114)=1,COUNTBLANK($Q114:$R114)=1,COUNTBLANK($S114:$T114)=1,COUNTBLANK($U114:$V114)=1,COUNTBLANK($W114:$AA114)=4),IF(Data!$B114&lt;&gt;"",Scoring!$I$7)+IF(Data!$C114&lt;&gt;"",Scoring!$I$8)+IF(Data!$D114&lt;&gt;"",Scoring!$I$9)+IF(Data!$E114&lt;&gt;"",Scoring!$I$10)+IF(Data!$F114&lt;&gt;"",Scoring!$I$11)+IF(Data!$G114&lt;&gt;"",Scoring!$I$12)+IF(Data!$H114&lt;&gt;"",Scoring!$I$13)+IF(Data!$I114&lt;&gt;"",Scoring!$I$14)+IF(Data!$J114&lt;&gt;"",Scoring!$I$15)+IF(Data!$K114&lt;&gt;"",Scoring!$I$16)+IF(Data!$L114&lt;&gt;"",Scoring!$I$17)+IF(Data!$M114&lt;&gt;"",Scoring!$I$18)+IF(Data!$N114&lt;&gt;"",Scoring!$I$19)+IF(Data!$O114&lt;&gt;"",Scoring!$I$20)+IF(Data!$P114&lt;&gt;"",Scoring!$I$21)+IF(Data!$Q114&lt;&gt;"",Scoring!$I$22)+IF(Data!$R114&lt;&gt;"",Scoring!$I$23)+IF(Data!$S114&lt;&gt;"",Scoring!$I$24)+IF(Data!T114&lt;&gt;"",Scoring!$I$25)+IF(Data!$U114&lt;&gt;"",Scoring!$I$26)+IF(Data!$V114&lt;&gt;"",Scoring!$I$27)+IF(Data!$W114&lt;&gt;"",Scoring!$I$28)+IF(Data!$X114&lt;&gt;"",Scoring!$I$29)+IF(Data!$Y114&lt;&gt;"",Scoring!$I$30)+IF(Data!$Z114&lt;&gt;"",Scoring!$I$31)+IF(Data!$AA114&lt;&gt;"",Scoring!$I$32),"")</f>
        <v/>
      </c>
      <c r="AM114" s="107" t="str">
        <f>IF(AL114&lt;&gt;"",LOOKUP(AL114,Likelihoods!$A$7:$A$107,Likelihoods!G$7:G$107),"")</f>
        <v/>
      </c>
      <c r="AN114" s="281" t="str">
        <f>IF(AND(COUNTBLANK($B114:$E114)=3,COUNTBLANK($F114:$H114)=2,COUNTBLANK($I114:$J114)=1,COUNTBLANK($K114:$L114)=1,COUNTBLANK($M114:$N114)=1,COUNTBLANK($O114:$P114)=1,COUNTBLANK($Q114:$R114)=1,COUNTBLANK($S114:$T114)=1,COUNTBLANK($U114:$V114)=1,COUNTBLANK($W114:$AA114)=4),IF(Data!$B114&lt;&gt;"",Scoring!$J$7)+IF(Data!$C114&lt;&gt;"",Scoring!$J$8)+IF(Data!$D114&lt;&gt;"",Scoring!$J$9)+IF(Data!$E114&lt;&gt;"",Scoring!$J$10)+IF(Data!$F114&lt;&gt;"",Scoring!$J$11)+IF(Data!$G114&lt;&gt;"",Scoring!$J$12)+IF(Data!$H114&lt;&gt;"",Scoring!$J$13)+IF(Data!$I114&lt;&gt;"",Scoring!$J$14)+IF(Data!$J114&lt;&gt;"",Scoring!$J$15)+IF(Data!$K114&lt;&gt;"",Scoring!$J$16)+IF(Data!$L114&lt;&gt;"",Scoring!$J$17)+IF(Data!$M114&lt;&gt;"",Scoring!$J$18)+IF(Data!$N114&lt;&gt;"",Scoring!$J$19)+IF(Data!$O114&lt;&gt;"",Scoring!$J$20)+IF(Data!$P114&lt;&gt;"",Scoring!$J$21)+IF(Data!$Q114&lt;&gt;"",Scoring!$J$22)+IF(Data!$R114&lt;&gt;"",Scoring!$J$23)+IF(Data!$S114&lt;&gt;"",Scoring!$J$24)+IF(Data!AF114&lt;&gt;"",Scoring!$J$25)+IF(Data!$U114&lt;&gt;"",Scoring!$J$26)+IF(Data!$V114&lt;&gt;"",Scoring!$J$27)+IF(Data!$W114&lt;&gt;"",Scoring!$J$28)+IF(Data!$X114&lt;&gt;"",Scoring!$J$29)+IF(Data!$Y114&lt;&gt;"",Scoring!$J$30)+IF(Data!$Z114&lt;&gt;"",Scoring!$J$31)+IF(Data!$AA114&lt;&gt;"",Scoring!$J$32),"")</f>
        <v/>
      </c>
      <c r="AO114" s="276" t="str">
        <f>IF(AN114&lt;&gt;"",LOOKUP(AN114,Likelihoods!$A$7:$A$107,Likelihoods!H$7:H$107),"")</f>
        <v/>
      </c>
      <c r="AP114" s="264" t="str">
        <f>IF(AND(COUNTBLANK($B114:$E114)=3,COUNTBLANK($F114:$H114)=2,COUNTBLANK($I114:$J114)=1,COUNTBLANK($K114:$L114)=1,COUNTBLANK($M114:$N114)=1,COUNTBLANK($O114:$P114)=1,COUNTBLANK($Q114:$R114)=1,COUNTBLANK($S114:$T114)=1,COUNTBLANK($U114:$V114)=1,COUNTBLANK($W114:$AA114)=4),IF(Data!$B114&lt;&gt;"",Scoring!$K$7)+IF(Data!$C114&lt;&gt;"",Scoring!$K$8)+IF(Data!$D114&lt;&gt;"",Scoring!$K$9)+IF(Data!$E114&lt;&gt;"",Scoring!$K$10)+IF(Data!$F114&lt;&gt;"",Scoring!$K$11)+IF(Data!$G114&lt;&gt;"",Scoring!$K$12)+IF(Data!$H114&lt;&gt;"",Scoring!$K$13)+IF(Data!$I114&lt;&gt;"",Scoring!$K$14)+IF(Data!$J114&lt;&gt;"",Scoring!$K$15)+IF(Data!$K114&lt;&gt;"",Scoring!$K$16)+IF(Data!$L114&lt;&gt;"",Scoring!$K$17)+IF(Data!$M114&lt;&gt;"",Scoring!$K$18)+IF(Data!$N114&lt;&gt;"",Scoring!$K$19)+IF(Data!$O114&lt;&gt;"",Scoring!$K$20)+IF(Data!$P114&lt;&gt;"",Scoring!$K$21)+IF(Data!$Q114&lt;&gt;"",Scoring!$K$22)+IF(Data!$R114&lt;&gt;"",Scoring!$K$23)+IF(Data!$S114&lt;&gt;"",Scoring!$K$24)+IF(Data!AH114&lt;&gt;"",Scoring!$K$25)+IF(Data!$U114&lt;&gt;"",Scoring!$K$26)+IF(Data!$V114&lt;&gt;"",Scoring!$K$27)+IF(Data!$W114&lt;&gt;"",Scoring!$K$28)+IF(Data!$X114&lt;&gt;"",Scoring!$K$29)+IF(Data!$Y114&lt;&gt;"",Scoring!$K$30)+IF(Data!$Z114&lt;&gt;"",Scoring!$K$31)+IF(Data!$AA114&lt;&gt;"",Scoring!$K$32),"")</f>
        <v/>
      </c>
      <c r="AQ114" s="107" t="str">
        <f>IF(AP114&lt;&gt;"",LOOKUP(AP114,Likelihoods!$A$7:$A$107,Likelihoods!I$7:I$107),"")</f>
        <v/>
      </c>
      <c r="AR114" s="281" t="str">
        <f>IF(AND(COUNTBLANK($B114:$E114)=3,COUNTBLANK($F114:$H114)=2,COUNTBLANK($I114:$J114)=1,COUNTBLANK($K114:$L114)=1,COUNTBLANK($M114:$N114)=1,COUNTBLANK($O114:$P114)=1,COUNTBLANK($Q114:$R114)=1,COUNTBLANK($S114:$T114)=1,COUNTBLANK($U114:$V114)=1,COUNTBLANK($W114:$AA114)=4),IF(Data!$B114&lt;&gt;"",Scoring!$L$7)+IF(Data!$C114&lt;&gt;"",Scoring!$L$8)+IF(Data!$D114&lt;&gt;"",Scoring!$L$9)+IF(Data!$E114&lt;&gt;"",Scoring!$L$10)+IF(Data!$F114&lt;&gt;"",Scoring!$L$11)+IF(Data!$G114&lt;&gt;"",Scoring!$L$12)+IF(Data!$H114&lt;&gt;"",Scoring!$L$13)+IF(Data!$I114&lt;&gt;"",Scoring!$L$14)+IF(Data!$J114&lt;&gt;"",Scoring!$L$15)+IF(Data!$K114&lt;&gt;"",Scoring!$L$16)+IF(Data!$L114&lt;&gt;"",Scoring!$L$17)+IF(Data!$M114&lt;&gt;"",Scoring!$L$18)+IF(Data!$N114&lt;&gt;"",Scoring!$L$19)+IF(Data!$O114&lt;&gt;"",Scoring!$L$20)+IF(Data!$P114&lt;&gt;"",Scoring!$L$21)+IF(Data!$Q114&lt;&gt;"",Scoring!$L$22)+IF(Data!$R114&lt;&gt;"",Scoring!$L$23)+IF(Data!$S114&lt;&gt;"",Scoring!$L$24)+IF(Data!AJ114&lt;&gt;"",Scoring!$L$25)+IF(Data!$U114&lt;&gt;"",Scoring!$L$26)+IF(Data!$V114&lt;&gt;"",Scoring!$L$27)+IF(Data!$W114&lt;&gt;"",Scoring!$L$28)+IF(Data!$X114&lt;&gt;"",Scoring!$L$29)+IF(Data!$Y114&lt;&gt;"",Scoring!$L$30)+IF(Data!$Z114&lt;&gt;"",Scoring!$L$31)+IF(Data!$AA114&lt;&gt;"",Scoring!$L$32),"")</f>
        <v/>
      </c>
      <c r="AS114" s="105" t="str">
        <f>IF(AR114&lt;&gt;"",LOOKUP(AR114,Likelihoods!$A$7:$A$107,Likelihoods!J$7:J$107),"")</f>
        <v/>
      </c>
      <c r="AT114" s="108" t="str">
        <f>IF(AND(COUNTBLANK($B114:$E114)=3,COUNTBLANK($F114:$H114)=2,COUNTBLANK($I114:$J114)=1,COUNTBLANK($K114:$L114)=1,COUNTBLANK($M114:$N114)=1,COUNTBLANK($O114:$P114)=1,COUNTBLANK($Q114:$R114)=1,COUNTBLANK($S114:$T114)=1,COUNTBLANK($U114:$V114)=1,COUNTBLANK($W114:$AA114)=4),IF(Data!$B114&lt;&gt;"",Scoring!$M$7)+IF(Data!$C114&lt;&gt;"",Scoring!$M$8)+IF(Data!$D114&lt;&gt;"",Scoring!$M$9)+IF(Data!$E114&lt;&gt;"",Scoring!$M$10)+IF(Data!$F114&lt;&gt;"",Scoring!$M$11)+IF(Data!$G114&lt;&gt;"",Scoring!$M$12)+IF(Data!$H114&lt;&gt;"",Scoring!$M$13)+IF(Data!$I114&lt;&gt;"",Scoring!$M$14)+IF(Data!$J114&lt;&gt;"",Scoring!$M$15)+IF(Data!$K114&lt;&gt;"",Scoring!$M$16)+IF(Data!$L114&lt;&gt;"",Scoring!$M$17)+IF(Data!$M114&lt;&gt;"",Scoring!$M$18)+IF(Data!$N114&lt;&gt;"",Scoring!$M$19)+IF(Data!$O114&lt;&gt;"",Scoring!$M$20)+IF(Data!$P114&lt;&gt;"",Scoring!$M$21)+IF(Data!$Q114&lt;&gt;"",Scoring!$M$22)+IF(Data!$R114&lt;&gt;"",Scoring!$M$23)+IF(Data!$S114&lt;&gt;"",Scoring!$M$24)+IF(Data!T114&lt;&gt;"",Scoring!$M$25)+IF(Data!$U114&lt;&gt;"",Scoring!$M$26)+IF(Data!$V114&lt;&gt;"",Scoring!$M$27)+IF(Data!$W114&lt;&gt;"",Scoring!$M$28)+IF(Data!$X114&lt;&gt;"",Scoring!$M$29)+IF(Data!$Y114&lt;&gt;"",Scoring!$M$30)+IF(Data!$Z114&lt;&gt;"",Scoring!$M$31)+IF(Data!$AA114&lt;&gt;"",Scoring!$M$32),"")</f>
        <v/>
      </c>
      <c r="AU114" s="105" t="str">
        <f>IF(AT114&lt;&gt;"",LOOKUP(AT114,Likelihoods!$A$7:$A$107,Likelihoods!K$7:K$107),"")</f>
        <v/>
      </c>
      <c r="AV114" s="108" t="str">
        <f>IF(AND(COUNTBLANK($B114:$E114)=3,COUNTBLANK($F114:$H114)=2,COUNTBLANK($I114:$J114)=1,COUNTBLANK($K114:$L114)=1,COUNTBLANK($M114:$N114)=1,COUNTBLANK($O114:$P114)=1,COUNTBLANK($Q114:$R114)=1,COUNTBLANK($S114:$T114)=1,COUNTBLANK($U114:$V114)=1,COUNTBLANK($W114:$AA114)=4),IF(Data!$B114&lt;&gt;"",Scoring!$N$7)+IF(Data!$C114&lt;&gt;"",Scoring!$N$8)+IF(Data!$D114&lt;&gt;"",Scoring!$N$9)+IF(Data!$E114&lt;&gt;"",Scoring!$N$10)+IF(Data!$F114&lt;&gt;"",Scoring!$N$11)+IF(Data!$G114&lt;&gt;"",Scoring!$N$12)+IF(Data!$H114&lt;&gt;"",Scoring!$N$13)+IF(Data!$I114&lt;&gt;"",Scoring!$N$14)+IF(Data!$J114&lt;&gt;"",Scoring!$N$15)+IF(Data!$K114&lt;&gt;"",Scoring!$N$16)+IF(Data!$L114&lt;&gt;"",Scoring!$N$17)+IF(Data!$M114&lt;&gt;"",Scoring!$N$18)+IF(Data!$N114&lt;&gt;"",Scoring!$N$19)+IF(Data!$O114&lt;&gt;"",Scoring!$N$20)+IF(Data!$P114&lt;&gt;"",Scoring!$N$21)+IF(Data!$Q114&lt;&gt;"",Scoring!$N$22)+IF(Data!$R114&lt;&gt;"",Scoring!$N$23)+IF(Data!$S114&lt;&gt;"",Scoring!$N$24)+IF(Data!T114&lt;&gt;"",Scoring!$N$25)+IF(Data!$U114&lt;&gt;"",Scoring!$N$26)+IF(Data!$V114&lt;&gt;"",Scoring!$N$27)+IF(Data!$W114&lt;&gt;"",Scoring!$N$28)+IF(Data!$X114&lt;&gt;"",Scoring!$N$29)+IF(Data!$Y114&lt;&gt;"",Scoring!$N$30)+IF(Data!$Z114&lt;&gt;"",Scoring!$N$31)+IF(Data!$AA114&lt;&gt;"",Scoring!$N$32),"")</f>
        <v/>
      </c>
      <c r="AW114" s="106" t="str">
        <f>IF(AV114&lt;&gt;"",LOOKUP(AV114,Likelihoods!$A$7:$A$107,Likelihoods!L$7:L$107),"")</f>
        <v/>
      </c>
      <c r="AX114" s="104" t="str">
        <f>IF(AND(COUNTBLANK($B114:$E114)=3,COUNTBLANK($F114:$H114)=2,COUNTBLANK($I114:$J114)=1,COUNTBLANK($K114:$L114)=1,COUNTBLANK($M114:$N114)=1,COUNTBLANK($O114:$P114)=1,COUNTBLANK($Q114:$R114)=1,COUNTBLANK($S114:$T114)=1,COUNTBLANK($U114:$V114)=1,COUNTBLANK($W114:$AA114)=4),IF(Data!$B114&lt;&gt;"",Scoring!$O$7)+IF(Data!$C114&lt;&gt;"",Scoring!$O$8)+IF(Data!$D114&lt;&gt;"",Scoring!$O$9)+IF(Data!$E114&lt;&gt;"",Scoring!$O$10)+IF(Data!$F114&lt;&gt;"",Scoring!$O$11)+IF(Data!$G114&lt;&gt;"",Scoring!$O$12)+IF(Data!$H114&lt;&gt;"",Scoring!$O$13)+IF(Data!$I114&lt;&gt;"",Scoring!$O$14)+IF(Data!$J114&lt;&gt;"",Scoring!$O$15)+IF(Data!$K114&lt;&gt;"",Scoring!$O$16)+IF(Data!$L114&lt;&gt;"",Scoring!$O$17)+IF(Data!$M114&lt;&gt;"",Scoring!$O$18)+IF(Data!$N114&lt;&gt;"",Scoring!$O$19)+IF(Data!$O114&lt;&gt;"",Scoring!$O$20)+IF(Data!$P114&lt;&gt;"",Scoring!$O$21)+IF(Data!$Q114&lt;&gt;"",Scoring!$O$22)+IF(Data!$R114&lt;&gt;"",Scoring!$O$23)+IF(Data!$S114&lt;&gt;"",Scoring!$O$24)+IF(Data!T114&lt;&gt;"",Scoring!$O$25)+IF(Data!$U114&lt;&gt;"",Scoring!$O$26)+IF(Data!$V114&lt;&gt;"",Scoring!$O$27)+IF(Data!$W114&lt;&gt;"",Scoring!$O$28)+IF(Data!$X114&lt;&gt;"",Scoring!$O$29)+IF(Data!$Y114&lt;&gt;"",Scoring!$O$30)+IF(Data!$Z114&lt;&gt;"",Scoring!$O$31)+IF(Data!$AA114&lt;&gt;"",Scoring!$O$32),"")</f>
        <v/>
      </c>
      <c r="AY114" s="107" t="str">
        <f>IF(AX114&lt;&gt;"",LOOKUP(AX114,Likelihoods!$A$7:$A$107,Likelihoods!M$7:M$107),"")</f>
        <v/>
      </c>
      <c r="AZ114" s="108" t="str">
        <f>IF(AND(COUNTBLANK($B114:$E114)=3,COUNTBLANK($F114:$H114)=2,COUNTBLANK($I114:$J114)=1,COUNTBLANK($K114:$L114)=1,COUNTBLANK($M114:$N114)=1,COUNTBLANK($O114:$P114)=1,COUNTBLANK($Q114:$R114)=1,COUNTBLANK($S114:$T114)=1,COUNTBLANK($U114:$V114)=1,COUNTBLANK($W114:$AA114)=4),IF(Data!$B114&lt;&gt;"",Scoring!$P$7)+IF(Data!$C114&lt;&gt;"",Scoring!$P$8)+IF(Data!$D114&lt;&gt;"",Scoring!$P$9)+IF(Data!$E114&lt;&gt;"",Scoring!$P$10)+IF(Data!$F114&lt;&gt;"",Scoring!$P$11)+IF(Data!$G114&lt;&gt;"",Scoring!$P$12)+IF(Data!$H114&lt;&gt;"",Scoring!$P$13)+IF(Data!$I114&lt;&gt;"",Scoring!$P$14)+IF(Data!$J114&lt;&gt;"",Scoring!$P$15)+IF(Data!$K114&lt;&gt;"",Scoring!$P$16)+IF(Data!$L114&lt;&gt;"",Scoring!$P$17)+IF(Data!$M114&lt;&gt;"",Scoring!$P$18)+IF(Data!$N114&lt;&gt;"",Scoring!$P$19)+IF(Data!$O114&lt;&gt;"",Scoring!$P$20)+IF(Data!$P114&lt;&gt;"",Scoring!$P$21)+IF(Data!$Q114&lt;&gt;"",Scoring!$P$22)+IF(Data!$R114&lt;&gt;"",Scoring!$P$23)+IF(Data!$S114&lt;&gt;"",Scoring!$P$24)+IF(Data!T114&lt;&gt;"",Scoring!$P$25)+IF(Data!$U114&lt;&gt;"",Scoring!$P$26)+IF(Data!$V114&lt;&gt;"",Scoring!$P$27)+IF(Data!$W114&lt;&gt;"",Scoring!$P$28)+IF(Data!$X114&lt;&gt;"",Scoring!$P$29)+IF(Data!$Y114&lt;&gt;"",Scoring!$P$30)+IF(Data!$Z114&lt;&gt;"",Scoring!$P$31)+IF(Data!$AA114&lt;&gt;"",Scoring!$P$32),"")</f>
        <v/>
      </c>
      <c r="BA114" s="105" t="str">
        <f>IF(AZ114&lt;&gt;"",LOOKUP(AZ114,Likelihoods!$A$7:$A$107,Likelihoods!N$7:N$107),"")</f>
        <v/>
      </c>
      <c r="BB114" s="102" t="str">
        <f>IF(AND(COUNTBLANK($B114:$E114)=3,COUNTBLANK($F114:$H114)=2,COUNTBLANK($I114:$J114)=1,COUNTBLANK($K114:$L114)=1,COUNTBLANK($M114:$N114)=1,COUNTBLANK($O114:$P114)=1,COUNTBLANK($Q114:$R114)=1,COUNTBLANK($S114:$T114)=1,COUNTBLANK($U114:$V114)=1,COUNTBLANK($W114:$AA114)=4),IF(Data!$B114&lt;&gt;"",Scoring!$Q$7)+IF(Data!$C114&lt;&gt;"",Scoring!$Q$8)+IF(Data!$D114&lt;&gt;"",Scoring!$Q$9)+IF(Data!$E114&lt;&gt;"",Scoring!$Q$10)+IF(Data!$F114&lt;&gt;"",Scoring!$Q$11)+IF(Data!$G114&lt;&gt;"",Scoring!$Q$12)+IF(Data!$H114&lt;&gt;"",Scoring!$Q$13)+IF(Data!$I114&lt;&gt;"",Scoring!$Q$14)+IF(Data!$J114&lt;&gt;"",Scoring!$Q$15)+IF(Data!$K114&lt;&gt;"",Scoring!$Q$16)+IF(Data!$L114&lt;&gt;"",Scoring!$Q$17)+IF(Data!$M114&lt;&gt;"",Scoring!$Q$18)+IF(Data!$N114&lt;&gt;"",Scoring!$Q$19)+IF(Data!$O114&lt;&gt;"",Scoring!$Q$20)+IF(Data!$P114&lt;&gt;"",Scoring!$Q$21)+IF(Data!$Q114&lt;&gt;"",Scoring!$Q$22)+IF(Data!$R114&lt;&gt;"",Scoring!$Q$23)+IF(Data!$S114&lt;&gt;"",Scoring!$Q$24)+IF(Data!T114&lt;&gt;"",Scoring!$Q$25)+IF(Data!$U114&lt;&gt;"",Scoring!$Q$26)+IF(Data!$V114&lt;&gt;"",Scoring!$Q$27)+IF(Data!$W114&lt;&gt;"",Scoring!$Q$28)+IF(Data!$X114&lt;&gt;"",Scoring!$Q$29)+IF(Data!$Y114&lt;&gt;"",Scoring!$Q$30)+IF(Data!$Z114&lt;&gt;"",Scoring!$Q$31)+IF(Data!$AA114&lt;&gt;"",Scoring!$Q$32),"")</f>
        <v/>
      </c>
      <c r="BC114" s="107" t="str">
        <f>IF(BB114&lt;&gt;"",LOOKUP(BB114,Likelihoods!$A$7:$A$107,Likelihoods!O$7:O$107),"")</f>
        <v/>
      </c>
      <c r="BD114" s="104" t="str">
        <f>IF(AND(COUNTBLANK($B114:$E114)=3,COUNTBLANK($F114:$H114)=2,COUNTBLANK($I114:$J114)=1,COUNTBLANK($K114:$L114)=1,COUNTBLANK($M114:$N114)=1,COUNTBLANK($O114:$P114)=1,COUNTBLANK($Q114:$R114)=1,COUNTBLANK($S114:$T114)=1,COUNTBLANK($U114:$V114)=1,COUNTBLANK($W114:$AA114)=4),IF(Data!$B114&lt;&gt;"",Scoring!$R$7)+IF(Data!$C114&lt;&gt;"",Scoring!$R$8)+IF(Data!$D114&lt;&gt;"",Scoring!$R$9)+IF(Data!$E114&lt;&gt;"",Scoring!$R$10)+IF(Data!$F114&lt;&gt;"",Scoring!$R$11)+IF(Data!$G114&lt;&gt;"",Scoring!$R$12)+IF(Data!$H114&lt;&gt;"",Scoring!$R$13)+IF(Data!$I114&lt;&gt;"",Scoring!$R$14)+IF(Data!$J114&lt;&gt;"",Scoring!$R$15)+IF(Data!$K114&lt;&gt;"",Scoring!$R$16)+IF(Data!$L114&lt;&gt;"",Scoring!$R$17)+IF(Data!$M114&lt;&gt;"",Scoring!$R$18)+IF(Data!$N114&lt;&gt;"",Scoring!$R$19)+IF(Data!$O114&lt;&gt;"",Scoring!$R$20)+IF(Data!$P114&lt;&gt;"",Scoring!$R$21)+IF(Data!$Q114&lt;&gt;"",Scoring!$R$22)+IF(Data!$R114&lt;&gt;"",Scoring!$R$23)+IF(Data!$S114&lt;&gt;"",Scoring!$R$24)+IF(Data!T114&lt;&gt;"",Scoring!$R$25)+IF(Data!$U114&lt;&gt;"",Scoring!$R$26)+IF(Data!$V114&lt;&gt;"",Scoring!$R$27)+IF(Data!$W114&lt;&gt;"",Scoring!$R$28)+IF(Data!$X114&lt;&gt;"",Scoring!$R$29)+IF(Data!$Y114&lt;&gt;"",Scoring!$R$30)+IF(Data!$Z114&lt;&gt;"",Scoring!$R$31)+IF(Data!$AA114&lt;&gt;"",Scoring!$R$32),"")</f>
        <v/>
      </c>
      <c r="BE114" s="105" t="str">
        <f>IF(BD114&lt;&gt;"",LOOKUP(BD114,Likelihoods!$A$7:$A$107,Likelihoods!P$7:P$107),"")</f>
        <v/>
      </c>
      <c r="BF114" s="102" t="str">
        <f>IF(AND(COUNTBLANK($B114:$E114)=3,COUNTBLANK($F114:$H114)=2,COUNTBLANK($I114:$J114)=1,COUNTBLANK($K114:$L114)=1,COUNTBLANK($M114:$N114)=1,COUNTBLANK($O114:$P114)=1,COUNTBLANK($Q114:$R114)=1,COUNTBLANK($S114:$T114)=1,COUNTBLANK($U114:$V114)=1,COUNTBLANK($W114:$AA114)=4),IF(Data!$B114&lt;&gt;"",Scoring!$S$7)+IF(Data!$C114&lt;&gt;"",Scoring!$S$8)+IF(Data!$D114&lt;&gt;"",Scoring!$S$9)+IF(Data!$E114&lt;&gt;"",Scoring!$S$10)+IF(Data!$F114&lt;&gt;"",Scoring!$S$11)+IF(Data!$G114&lt;&gt;"",Scoring!$S$12)+IF(Data!$H114&lt;&gt;"",Scoring!$S$13)+IF(Data!$I114&lt;&gt;"",Scoring!$S$14)+IF(Data!$J114&lt;&gt;"",Scoring!$S$15)+IF(Data!$K114&lt;&gt;"",Scoring!$S$16)+IF(Data!$L114&lt;&gt;"",Scoring!$S$17)+IF(Data!$M114&lt;&gt;"",Scoring!$S$18)+IF(Data!$N114&lt;&gt;"",Scoring!$S$19)+IF(Data!$O114&lt;&gt;"",Scoring!$S$20)+IF(Data!$P114&lt;&gt;"",Scoring!$S$21)+IF(Data!$Q114&lt;&gt;"",Scoring!$S$22)+IF(Data!$R114&lt;&gt;"",Scoring!$S$23)+IF(Data!$S114&lt;&gt;"",Scoring!$S$24)+IF(Data!T114&lt;&gt;"",Scoring!$S$25)+IF(Data!$U114&lt;&gt;"",Scoring!$S$26)+IF(Data!$V114&lt;&gt;"",Scoring!$S$27)+IF(Data!$W114&lt;&gt;"",Scoring!$S$28)+IF(Data!$X114&lt;&gt;"",Scoring!$S$29)+IF(Data!$Y114&lt;&gt;"",Scoring!$S$30)+IF(Data!$Z114&lt;&gt;"",Scoring!$S$31)+IF(Data!$AA114&lt;&gt;"",Scoring!$S$32),"")</f>
        <v/>
      </c>
      <c r="BG114" s="107" t="str">
        <f>IF(BF114&lt;&gt;"",LOOKUP(BF114,Likelihoods!$A$7:$A$107,Likelihoods!Q$7:Q$107),"")</f>
        <v/>
      </c>
      <c r="BH114" s="108" t="str">
        <f>IF(AND(COUNTBLANK($B114:$E114)=3,COUNTBLANK($F114:$H114)=2,COUNTBLANK($I114:$J114)=1,COUNTBLANK($K114:$L114)=1,COUNTBLANK($M114:$N114)=1,COUNTBLANK($O114:$P114)=1,COUNTBLANK($Q114:$R114)=1,COUNTBLANK($S114:$T114)=1,COUNTBLANK($U114:$V114)=1,COUNTBLANK($W114:$AA114)=4),IF(Data!$B114&lt;&gt;"",Scoring!$T$7)+IF(Data!$C114&lt;&gt;"",Scoring!$T$8)+IF(Data!$D114&lt;&gt;"",Scoring!$T$9)+IF(Data!$E114&lt;&gt;"",Scoring!$T$10)+IF(Data!$F114&lt;&gt;"",Scoring!$T$11)+IF(Data!$G114&lt;&gt;"",Scoring!$T$12)+IF(Data!$H114&lt;&gt;"",Scoring!$T$13)+IF(Data!$I114&lt;&gt;"",Scoring!$T$14)+IF(Data!$J114&lt;&gt;"",Scoring!$T$15)+IF(Data!$K114&lt;&gt;"",Scoring!$T$16)+IF(Data!$L114&lt;&gt;"",Scoring!$T$17)+IF(Data!$M114&lt;&gt;"",Scoring!$T$18)+IF(Data!$N114&lt;&gt;"",Scoring!$T$19)+IF(Data!$O114&lt;&gt;"",Scoring!$T$20)+IF(Data!$P114&lt;&gt;"",Scoring!$T$21)+IF(Data!$Q114&lt;&gt;"",Scoring!$T$22)+IF(Data!$R114&lt;&gt;"",Scoring!$T$23)+IF(Data!$S114&lt;&gt;"",Scoring!$T$24)+IF(Data!T114&lt;&gt;"",Scoring!$T$25)+IF(Data!$U114&lt;&gt;"",Scoring!$T$26)+IF(Data!$V114&lt;&gt;"",Scoring!$T$27)+IF(Data!$W114&lt;&gt;"",Scoring!$T$28)+IF(Data!$X114&lt;&gt;"",Scoring!$T$29)+IF(Data!$Y114&lt;&gt;"",Scoring!$T$30)+IF(Data!$Z114&lt;&gt;"",Scoring!$T$31)+IF(Data!$AA114&lt;&gt;"",Scoring!$T$32),"")</f>
        <v/>
      </c>
      <c r="BI114" s="105" t="str">
        <f>IF(BH114&lt;&gt;"",LOOKUP(BH114,Likelihoods!$A$7:$A$107,Likelihoods!R$7:R$107),"")</f>
        <v/>
      </c>
      <c r="BJ114" s="108" t="str">
        <f>IF(AND(COUNTBLANK($B114:$E114)=3,COUNTBLANK($F114:$H114)=2,COUNTBLANK($I114:$J114)=1,COUNTBLANK($K114:$L114)=1,COUNTBLANK($M114:$N114)=1,COUNTBLANK($O114:$P114)=1,COUNTBLANK($Q114:$R114)=1,COUNTBLANK($S114:$T114)=1,COUNTBLANK($U114:$V114)=1,COUNTBLANK($W114:$AA114)=4),IF(Data!$B114&lt;&gt;"",Scoring!$U$7)+IF(Data!$C114&lt;&gt;"",Scoring!$U$8)+IF(Data!$D114&lt;&gt;"",Scoring!$U$9)+IF(Data!$E114&lt;&gt;"",Scoring!$U$10)+IF(Data!$F114&lt;&gt;"",Scoring!$U$11)+IF(Data!$G114&lt;&gt;"",Scoring!$U$12)+IF(Data!$H114&lt;&gt;"",Scoring!$U$13)+IF(Data!$I114&lt;&gt;"",Scoring!$U$14)+IF(Data!$J114&lt;&gt;"",Scoring!$U$15)+IF(Data!$K114&lt;&gt;"",Scoring!$U$16)+IF(Data!$L114&lt;&gt;"",Scoring!$U$17)+IF(Data!$M114&lt;&gt;"",Scoring!$U$18)+IF(Data!$N114&lt;&gt;"",Scoring!$U$19)+IF(Data!$O114&lt;&gt;"",Scoring!$U$20)+IF(Data!$P114&lt;&gt;"",Scoring!$U$21)+IF(Data!$Q114&lt;&gt;"",Scoring!$U$22)+IF(Data!$R114&lt;&gt;"",Scoring!$U$23)+IF(Data!$S114&lt;&gt;"",Scoring!$U$24)+IF(Data!T114&lt;&gt;"",Scoring!$U$25)+IF(Data!$U114&lt;&gt;"",Scoring!$U$26)+IF(Data!$V114&lt;&gt;"",Scoring!$U$27)+IF(Data!$W114&lt;&gt;"",Scoring!$U$28)+IF(Data!$X114&lt;&gt;"",Scoring!$U$29)+IF(Data!$Y114&lt;&gt;"",Scoring!$U$30)+IF(Data!$Z114&lt;&gt;"",Scoring!$U$31)+IF(Data!$AA114&lt;&gt;"",Scoring!$U$32),"")</f>
        <v/>
      </c>
      <c r="BK114" s="106" t="str">
        <f>IF(BJ114&lt;&gt;"",LOOKUP(BJ114,Likelihoods!$A$7:$A$107,Likelihoods!S$7:S$107),"")</f>
        <v/>
      </c>
      <c r="BL114" s="8"/>
      <c r="BM114" s="8"/>
      <c r="BN114" s="8"/>
      <c r="BO114" s="8"/>
      <c r="BP114" s="8"/>
      <c r="BQ114" s="8"/>
      <c r="BR114" s="8"/>
      <c r="BS114" s="8"/>
      <c r="BT114" s="8"/>
      <c r="BU114" s="8"/>
      <c r="BV114" s="8"/>
      <c r="BW114" s="8"/>
      <c r="BX114" s="8"/>
      <c r="BY114" s="8"/>
    </row>
    <row r="115" spans="1:77" ht="14.25" x14ac:dyDescent="0.2">
      <c r="A115" s="68"/>
      <c r="B115" s="101"/>
      <c r="C115" s="102"/>
      <c r="D115" s="102"/>
      <c r="E115" s="102"/>
      <c r="F115" s="101"/>
      <c r="G115" s="102"/>
      <c r="H115" s="103"/>
      <c r="I115" s="102"/>
      <c r="J115" s="102"/>
      <c r="K115" s="101"/>
      <c r="L115" s="103"/>
      <c r="M115" s="102"/>
      <c r="N115" s="103"/>
      <c r="O115" s="101"/>
      <c r="P115" s="103"/>
      <c r="Q115" s="102"/>
      <c r="R115" s="102"/>
      <c r="S115" s="101"/>
      <c r="T115" s="103"/>
      <c r="U115" s="101"/>
      <c r="V115" s="103"/>
      <c r="W115" s="102"/>
      <c r="X115" s="102"/>
      <c r="Y115" s="102"/>
      <c r="Z115" s="102"/>
      <c r="AA115" s="102"/>
      <c r="AB115" s="104" t="str">
        <f>IF(AND(COUNTBLANK($B115:$E115)=3,COUNTBLANK($F115:$H115)=2,COUNTBLANK($I115:$J115)=1,COUNTBLANK($K115:$L115)=1,COUNTBLANK($M115:$N115)=1,COUNTBLANK($O115:$P115)=1,COUNTBLANK($Q115:$R115)=1,COUNTBLANK($S115:$T115)=1,COUNTBLANK($U115:$V115)=1,COUNTBLANK($W115:$AA115)=4),IF(Data!$B115&lt;&gt;"",Scoring!$D$7)+IF(Data!$C115&lt;&gt;"",Scoring!$D$8)+IF(Data!$D115&lt;&gt;"",Scoring!$D$9)+IF(Data!$E115&lt;&gt;"",Scoring!$D$10)+IF(Data!$F115&lt;&gt;"",Scoring!$D$11)+IF(Data!$G115&lt;&gt;"",Scoring!$D$12)+IF(Data!$H115&lt;&gt;"",Scoring!$D$13)+IF(Data!$I115&lt;&gt;"",Scoring!$D$14)+IF(Data!$J115&lt;&gt;"",Scoring!$D$15)+IF(Data!$K115&lt;&gt;"",Scoring!$D$16)+IF(Data!$L115&lt;&gt;"",Scoring!$D$17)+IF(Data!$M115&lt;&gt;"",Scoring!$D$18)+IF(Data!$N115&lt;&gt;"",Scoring!$D$19)+IF(Data!$O115&lt;&gt;"",Scoring!$D$20)+IF(Data!$P115&lt;&gt;"",Scoring!$D$21)+IF(Data!$Q115&lt;&gt;"",Scoring!$D$22)+IF(Data!$R115&lt;&gt;"",Scoring!$D$23)+IF(Data!$S115&lt;&gt;"",Scoring!$D$24)+IF(Data!T115&lt;&gt;"",Scoring!$D$25)+IF(Data!$U115&lt;&gt;"",Scoring!$D$26)+IF(Data!$V115&lt;&gt;"",Scoring!$D$27)+IF(Data!$W115&lt;&gt;"",Scoring!$D$28)+IF(Data!$X115&lt;&gt;"",Scoring!$D$29)+IF(Data!$Y115&lt;&gt;"",Scoring!$D$30)+IF(Data!$Z115&lt;&gt;"",Scoring!$D$31)+IF(Data!$AA115&lt;&gt;"",Scoring!$D$32),"")</f>
        <v/>
      </c>
      <c r="AC115" s="105" t="str">
        <f>IF(AB115&lt;&gt;"",LOOKUP(AB115,Likelihoods!$A$7:$A$107,Likelihoods!B$7:B$107),"")</f>
        <v/>
      </c>
      <c r="AD115" s="264" t="str">
        <f>IF(AND(COUNTBLANK($B115:$E115)=3,COUNTBLANK($F115:$H115)=2,COUNTBLANK($I115:$J115)=1,COUNTBLANK($K115:$L115)=1,COUNTBLANK($M115:$N115)=1,COUNTBLANK($O115:$P115)=1,COUNTBLANK($Q115:$R115)=1,COUNTBLANK($S115:$T115)=1,COUNTBLANK($U115:$V115)=1,COUNTBLANK($W115:$AA115)=4),IF(Data!$B115&lt;&gt;"",Scoring!$E$7)+IF(Data!$C115&lt;&gt;"",Scoring!$E$8)+IF(Data!$D115&lt;&gt;"",Scoring!$E$9)+IF(Data!$E115&lt;&gt;"",Scoring!$E$10)+IF(Data!$F115&lt;&gt;"",Scoring!$E$11)+IF(Data!$G115&lt;&gt;"",Scoring!$E$12)+IF(Data!$H115&lt;&gt;"",Scoring!$E$13)+IF(Data!$I115&lt;&gt;"",Scoring!$E$14)+IF(Data!$J115&lt;&gt;"",Scoring!$E$15)+IF(Data!$K115&lt;&gt;"",Scoring!$E$16)+IF(Data!$L115&lt;&gt;"",Scoring!$E$17)+IF(Data!$M115&lt;&gt;"",Scoring!$E$18)+IF(Data!$N115&lt;&gt;"",Scoring!$E$19)+IF(Data!$O115&lt;&gt;"",Scoring!$E$20)+IF(Data!$P115&lt;&gt;"",Scoring!$E$21)+IF(Data!$Q115&lt;&gt;"",Scoring!$E$22)+IF(Data!$R115&lt;&gt;"",Scoring!$E$23)+IF(Data!$S115&lt;&gt;"",Scoring!$E$24)+IF(Data!V115&lt;&gt;"",Scoring!$E$25)+IF(Data!$U115&lt;&gt;"",Scoring!$E$26)+IF(Data!$V115&lt;&gt;"",Scoring!$E$27)+IF(Data!$W115&lt;&gt;"",Scoring!$E$28)+IF(Data!$X115&lt;&gt;"",Scoring!$E$29)+IF(Data!$Y115&lt;&gt;"",Scoring!$E$30)+IF(Data!$Z115&lt;&gt;"",Scoring!$E$31)+IF(Data!$AA115&lt;&gt;"",Scoring!$E$32),"")</f>
        <v/>
      </c>
      <c r="AE115" s="107" t="str">
        <f>IF(AD115&lt;&gt;"",LOOKUP(AD115,Likelihoods!$A$7:$A$107,Likelihoods!C$7:C$107),"")</f>
        <v/>
      </c>
      <c r="AF115" s="108" t="str">
        <f>IF(AND(COUNTBLANK($B115:$E115)=3,COUNTBLANK($F115:$H115)=2,COUNTBLANK($I115:$J115)=1,COUNTBLANK($K115:$L115)=1,COUNTBLANK($M115:$N115)=1,COUNTBLANK($O115:$P115)=1,COUNTBLANK($Q115:$R115)=1,COUNTBLANK($S115:$T115)=1,COUNTBLANK($U115:$V115)=1,COUNTBLANK($W115:$AA115)=4),IF(Data!$B115&lt;&gt;"",Scoring!$F$7)+IF(Data!$C115&lt;&gt;"",Scoring!$F$8)+IF(Data!$D115&lt;&gt;"",Scoring!$F$9)+IF(Data!$E115&lt;&gt;"",Scoring!$F$10)+IF(Data!$F115&lt;&gt;"",Scoring!$F$11)+IF(Data!$G115&lt;&gt;"",Scoring!$F$12)+IF(Data!$H115&lt;&gt;"",Scoring!$F$13)+IF(Data!$I115&lt;&gt;"",Scoring!$F$14)+IF(Data!$J115&lt;&gt;"",Scoring!$F$15)+IF(Data!$K115&lt;&gt;"",Scoring!$F$16)+IF(Data!$L115&lt;&gt;"",Scoring!$F$17)+IF(Data!$M115&lt;&gt;"",Scoring!$F$18)+IF(Data!$N115&lt;&gt;"",Scoring!$F$19)+IF(Data!$O115&lt;&gt;"",Scoring!$F$20)+IF(Data!$P115&lt;&gt;"",Scoring!$F$21)+IF(Data!$Q115&lt;&gt;"",Scoring!$F$22)+IF(Data!$R115&lt;&gt;"",Scoring!$F$23)+IF(Data!$S115&lt;&gt;"",Scoring!$F$24)+IF(Data!T115&lt;&gt;"",Scoring!$F$25)+IF(Data!$U115&lt;&gt;"",Scoring!$F$26)+IF(Data!$V115&lt;&gt;"",Scoring!$F$27)+IF(Data!$W115&lt;&gt;"",Scoring!$F$28)+IF(Data!$X115&lt;&gt;"",Scoring!$F$29)+IF(Data!$Y115&lt;&gt;"",Scoring!$F$30)+IF(Data!$Z115&lt;&gt;"",Scoring!$F$31)+IF(Data!$AA115&lt;&gt;"",Scoring!$F$32),"")</f>
        <v/>
      </c>
      <c r="AG115" s="105" t="str">
        <f>IF(AF115&lt;&gt;"",LOOKUP(AF115,Likelihoods!$A$7:$A$107,Likelihoods!D$7:D$107),"")</f>
        <v/>
      </c>
      <c r="AH115" s="108" t="str">
        <f>IF(AND(COUNTBLANK($B115:$E115)=3,COUNTBLANK($F115:$H115)=2,COUNTBLANK($I115:$J115)=1,COUNTBLANK($K115:$L115)=1,COUNTBLANK($M115:$N115)=1,COUNTBLANK($O115:$P115)=1,COUNTBLANK($Q115:$R115)=1,COUNTBLANK($S115:$T115)=1,COUNTBLANK($U115:$V115)=1,COUNTBLANK($W115:$AA115)=4),IF(Data!$B115&lt;&gt;"",Scoring!$G$7)+IF(Data!$C115&lt;&gt;"",Scoring!$G$8)+IF(Data!$D115&lt;&gt;"",Scoring!$G$9)+IF(Data!$E115&lt;&gt;"",Scoring!$G$10)+IF(Data!$F115&lt;&gt;"",Scoring!$G$11)+IF(Data!$G115&lt;&gt;"",Scoring!$G$12)+IF(Data!$H115&lt;&gt;"",Scoring!$G$13)+IF(Data!$I115&lt;&gt;"",Scoring!$G$14)+IF(Data!$J115&lt;&gt;"",Scoring!$G$15)+IF(Data!$K115&lt;&gt;"",Scoring!$G$16)+IF(Data!$L115&lt;&gt;"",Scoring!$G$17)+IF(Data!$M115&lt;&gt;"",Scoring!$G$18)+IF(Data!$N115&lt;&gt;"",Scoring!$G$19)+IF(Data!$O115&lt;&gt;"",Scoring!$G$20)+IF(Data!$P115&lt;&gt;"",Scoring!$G$21)+IF(Data!$Q115&lt;&gt;"",Scoring!$G$22)+IF(Data!$R115&lt;&gt;"",Scoring!$G$23)+IF(Data!$S115&lt;&gt;"",Scoring!$G$24)+IF(Data!T115&lt;&gt;"",Scoring!$G$25)+IF(Data!$U115&lt;&gt;"",Scoring!$G$26)+IF(Data!$V115&lt;&gt;"",Scoring!$G$27)+IF(Data!$W115&lt;&gt;"",Scoring!$G$28)+IF(Data!$X115&lt;&gt;"",Scoring!$G$29)+IF(Data!$Y115&lt;&gt;"",Scoring!$G$30)+IF(Data!$Z115&lt;&gt;"",Scoring!$G$31)+IF(Data!$AA115&lt;&gt;"",Scoring!$G$32),"")</f>
        <v/>
      </c>
      <c r="AI115" s="106" t="str">
        <f>IF(AH115&lt;&gt;"",LOOKUP(AH115,Likelihoods!$A$7:$A$107,Likelihoods!E$7:E$107),"")</f>
        <v/>
      </c>
      <c r="AJ115" s="104" t="str">
        <f>IF(AND(COUNTBLANK($B115:$E115)=3,COUNTBLANK($F115:$H115)=2,COUNTBLANK($I115:$J115)=1,COUNTBLANK($K115:$L115)=1,COUNTBLANK($M115:$N115)=1,COUNTBLANK($O115:$P115)=1,COUNTBLANK($Q115:$R115)=1,COUNTBLANK($S115:$T115)=1,COUNTBLANK($U115:$V115)=1,COUNTBLANK($W115:$AA115)=4),IF(Data!$B115&lt;&gt;"",Scoring!$H$7)+IF(Data!$C115&lt;&gt;"",Scoring!$H$8)+IF(Data!$D115&lt;&gt;"",Scoring!$H$9)+IF(Data!$E115&lt;&gt;"",Scoring!$H$10)+IF(Data!$F115&lt;&gt;"",Scoring!$H$11)+IF(Data!$G115&lt;&gt;"",Scoring!$H$12)+IF(Data!$H115&lt;&gt;"",Scoring!$H$13)+IF(Data!$I115&lt;&gt;"",Scoring!$H$14)+IF(Data!$J115&lt;&gt;"",Scoring!$H$15)+IF(Data!$K115&lt;&gt;"",Scoring!$H$16)+IF(Data!$L115&lt;&gt;"",Scoring!$H$17)+IF(Data!$M115&lt;&gt;"",Scoring!$H$18)+IF(Data!$N115&lt;&gt;"",Scoring!$H$19)+IF(Data!$O115&lt;&gt;"",Scoring!$H$20)+IF(Data!$P115&lt;&gt;"",Scoring!$H$21)+IF(Data!$Q115&lt;&gt;"",Scoring!$H$22)+IF(Data!$R115&lt;&gt;"",Scoring!$H$23)+IF(Data!$S115&lt;&gt;"",Scoring!$H$24)+IF(Data!T115&lt;&gt;"",Scoring!$H$25)+IF(Data!$U115&lt;&gt;"",Scoring!$H$26)+IF(Data!$V115&lt;&gt;"",Scoring!$H$27)+IF(Data!$W115&lt;&gt;"",Scoring!$H$28)+IF(Data!$X115&lt;&gt;"",Scoring!$H$29)+IF(Data!$Y115&lt;&gt;"",Scoring!$H$30)+IF(Data!$Z115&lt;&gt;"",Scoring!$H$31)+IF(Data!$AA115&lt;&gt;"",Scoring!$H$32),"")</f>
        <v/>
      </c>
      <c r="AK115" s="105" t="str">
        <f>IF(AJ115&lt;&gt;"",LOOKUP(AJ115,Likelihoods!$A$7:$A$107,Likelihoods!F$7:F$107),"")</f>
        <v/>
      </c>
      <c r="AL115" s="102" t="str">
        <f>IF(AND(COUNTBLANK($B115:$E115)=3,COUNTBLANK($F115:$H115)=2,COUNTBLANK($I115:$J115)=1,COUNTBLANK($K115:$L115)=1,COUNTBLANK($M115:$N115)=1,COUNTBLANK($O115:$P115)=1,COUNTBLANK($Q115:$R115)=1,COUNTBLANK($S115:$T115)=1,COUNTBLANK($U115:$V115)=1,COUNTBLANK($W115:$AA115)=4),IF(Data!$B115&lt;&gt;"",Scoring!$I$7)+IF(Data!$C115&lt;&gt;"",Scoring!$I$8)+IF(Data!$D115&lt;&gt;"",Scoring!$I$9)+IF(Data!$E115&lt;&gt;"",Scoring!$I$10)+IF(Data!$F115&lt;&gt;"",Scoring!$I$11)+IF(Data!$G115&lt;&gt;"",Scoring!$I$12)+IF(Data!$H115&lt;&gt;"",Scoring!$I$13)+IF(Data!$I115&lt;&gt;"",Scoring!$I$14)+IF(Data!$J115&lt;&gt;"",Scoring!$I$15)+IF(Data!$K115&lt;&gt;"",Scoring!$I$16)+IF(Data!$L115&lt;&gt;"",Scoring!$I$17)+IF(Data!$M115&lt;&gt;"",Scoring!$I$18)+IF(Data!$N115&lt;&gt;"",Scoring!$I$19)+IF(Data!$O115&lt;&gt;"",Scoring!$I$20)+IF(Data!$P115&lt;&gt;"",Scoring!$I$21)+IF(Data!$Q115&lt;&gt;"",Scoring!$I$22)+IF(Data!$R115&lt;&gt;"",Scoring!$I$23)+IF(Data!$S115&lt;&gt;"",Scoring!$I$24)+IF(Data!T115&lt;&gt;"",Scoring!$I$25)+IF(Data!$U115&lt;&gt;"",Scoring!$I$26)+IF(Data!$V115&lt;&gt;"",Scoring!$I$27)+IF(Data!$W115&lt;&gt;"",Scoring!$I$28)+IF(Data!$X115&lt;&gt;"",Scoring!$I$29)+IF(Data!$Y115&lt;&gt;"",Scoring!$I$30)+IF(Data!$Z115&lt;&gt;"",Scoring!$I$31)+IF(Data!$AA115&lt;&gt;"",Scoring!$I$32),"")</f>
        <v/>
      </c>
      <c r="AM115" s="107" t="str">
        <f>IF(AL115&lt;&gt;"",LOOKUP(AL115,Likelihoods!$A$7:$A$107,Likelihoods!G$7:G$107),"")</f>
        <v/>
      </c>
      <c r="AN115" s="281" t="str">
        <f>IF(AND(COUNTBLANK($B115:$E115)=3,COUNTBLANK($F115:$H115)=2,COUNTBLANK($I115:$J115)=1,COUNTBLANK($K115:$L115)=1,COUNTBLANK($M115:$N115)=1,COUNTBLANK($O115:$P115)=1,COUNTBLANK($Q115:$R115)=1,COUNTBLANK($S115:$T115)=1,COUNTBLANK($U115:$V115)=1,COUNTBLANK($W115:$AA115)=4),IF(Data!$B115&lt;&gt;"",Scoring!$J$7)+IF(Data!$C115&lt;&gt;"",Scoring!$J$8)+IF(Data!$D115&lt;&gt;"",Scoring!$J$9)+IF(Data!$E115&lt;&gt;"",Scoring!$J$10)+IF(Data!$F115&lt;&gt;"",Scoring!$J$11)+IF(Data!$G115&lt;&gt;"",Scoring!$J$12)+IF(Data!$H115&lt;&gt;"",Scoring!$J$13)+IF(Data!$I115&lt;&gt;"",Scoring!$J$14)+IF(Data!$J115&lt;&gt;"",Scoring!$J$15)+IF(Data!$K115&lt;&gt;"",Scoring!$J$16)+IF(Data!$L115&lt;&gt;"",Scoring!$J$17)+IF(Data!$M115&lt;&gt;"",Scoring!$J$18)+IF(Data!$N115&lt;&gt;"",Scoring!$J$19)+IF(Data!$O115&lt;&gt;"",Scoring!$J$20)+IF(Data!$P115&lt;&gt;"",Scoring!$J$21)+IF(Data!$Q115&lt;&gt;"",Scoring!$J$22)+IF(Data!$R115&lt;&gt;"",Scoring!$J$23)+IF(Data!$S115&lt;&gt;"",Scoring!$J$24)+IF(Data!AF115&lt;&gt;"",Scoring!$J$25)+IF(Data!$U115&lt;&gt;"",Scoring!$J$26)+IF(Data!$V115&lt;&gt;"",Scoring!$J$27)+IF(Data!$W115&lt;&gt;"",Scoring!$J$28)+IF(Data!$X115&lt;&gt;"",Scoring!$J$29)+IF(Data!$Y115&lt;&gt;"",Scoring!$J$30)+IF(Data!$Z115&lt;&gt;"",Scoring!$J$31)+IF(Data!$AA115&lt;&gt;"",Scoring!$J$32),"")</f>
        <v/>
      </c>
      <c r="AO115" s="276" t="str">
        <f>IF(AN115&lt;&gt;"",LOOKUP(AN115,Likelihoods!$A$7:$A$107,Likelihoods!H$7:H$107),"")</f>
        <v/>
      </c>
      <c r="AP115" s="264" t="str">
        <f>IF(AND(COUNTBLANK($B115:$E115)=3,COUNTBLANK($F115:$H115)=2,COUNTBLANK($I115:$J115)=1,COUNTBLANK($K115:$L115)=1,COUNTBLANK($M115:$N115)=1,COUNTBLANK($O115:$P115)=1,COUNTBLANK($Q115:$R115)=1,COUNTBLANK($S115:$T115)=1,COUNTBLANK($U115:$V115)=1,COUNTBLANK($W115:$AA115)=4),IF(Data!$B115&lt;&gt;"",Scoring!$K$7)+IF(Data!$C115&lt;&gt;"",Scoring!$K$8)+IF(Data!$D115&lt;&gt;"",Scoring!$K$9)+IF(Data!$E115&lt;&gt;"",Scoring!$K$10)+IF(Data!$F115&lt;&gt;"",Scoring!$K$11)+IF(Data!$G115&lt;&gt;"",Scoring!$K$12)+IF(Data!$H115&lt;&gt;"",Scoring!$K$13)+IF(Data!$I115&lt;&gt;"",Scoring!$K$14)+IF(Data!$J115&lt;&gt;"",Scoring!$K$15)+IF(Data!$K115&lt;&gt;"",Scoring!$K$16)+IF(Data!$L115&lt;&gt;"",Scoring!$K$17)+IF(Data!$M115&lt;&gt;"",Scoring!$K$18)+IF(Data!$N115&lt;&gt;"",Scoring!$K$19)+IF(Data!$O115&lt;&gt;"",Scoring!$K$20)+IF(Data!$P115&lt;&gt;"",Scoring!$K$21)+IF(Data!$Q115&lt;&gt;"",Scoring!$K$22)+IF(Data!$R115&lt;&gt;"",Scoring!$K$23)+IF(Data!$S115&lt;&gt;"",Scoring!$K$24)+IF(Data!AH115&lt;&gt;"",Scoring!$K$25)+IF(Data!$U115&lt;&gt;"",Scoring!$K$26)+IF(Data!$V115&lt;&gt;"",Scoring!$K$27)+IF(Data!$W115&lt;&gt;"",Scoring!$K$28)+IF(Data!$X115&lt;&gt;"",Scoring!$K$29)+IF(Data!$Y115&lt;&gt;"",Scoring!$K$30)+IF(Data!$Z115&lt;&gt;"",Scoring!$K$31)+IF(Data!$AA115&lt;&gt;"",Scoring!$K$32),"")</f>
        <v/>
      </c>
      <c r="AQ115" s="107" t="str">
        <f>IF(AP115&lt;&gt;"",LOOKUP(AP115,Likelihoods!$A$7:$A$107,Likelihoods!I$7:I$107),"")</f>
        <v/>
      </c>
      <c r="AR115" s="281" t="str">
        <f>IF(AND(COUNTBLANK($B115:$E115)=3,COUNTBLANK($F115:$H115)=2,COUNTBLANK($I115:$J115)=1,COUNTBLANK($K115:$L115)=1,COUNTBLANK($M115:$N115)=1,COUNTBLANK($O115:$P115)=1,COUNTBLANK($Q115:$R115)=1,COUNTBLANK($S115:$T115)=1,COUNTBLANK($U115:$V115)=1,COUNTBLANK($W115:$AA115)=4),IF(Data!$B115&lt;&gt;"",Scoring!$L$7)+IF(Data!$C115&lt;&gt;"",Scoring!$L$8)+IF(Data!$D115&lt;&gt;"",Scoring!$L$9)+IF(Data!$E115&lt;&gt;"",Scoring!$L$10)+IF(Data!$F115&lt;&gt;"",Scoring!$L$11)+IF(Data!$G115&lt;&gt;"",Scoring!$L$12)+IF(Data!$H115&lt;&gt;"",Scoring!$L$13)+IF(Data!$I115&lt;&gt;"",Scoring!$L$14)+IF(Data!$J115&lt;&gt;"",Scoring!$L$15)+IF(Data!$K115&lt;&gt;"",Scoring!$L$16)+IF(Data!$L115&lt;&gt;"",Scoring!$L$17)+IF(Data!$M115&lt;&gt;"",Scoring!$L$18)+IF(Data!$N115&lt;&gt;"",Scoring!$L$19)+IF(Data!$O115&lt;&gt;"",Scoring!$L$20)+IF(Data!$P115&lt;&gt;"",Scoring!$L$21)+IF(Data!$Q115&lt;&gt;"",Scoring!$L$22)+IF(Data!$R115&lt;&gt;"",Scoring!$L$23)+IF(Data!$S115&lt;&gt;"",Scoring!$L$24)+IF(Data!AJ115&lt;&gt;"",Scoring!$L$25)+IF(Data!$U115&lt;&gt;"",Scoring!$L$26)+IF(Data!$V115&lt;&gt;"",Scoring!$L$27)+IF(Data!$W115&lt;&gt;"",Scoring!$L$28)+IF(Data!$X115&lt;&gt;"",Scoring!$L$29)+IF(Data!$Y115&lt;&gt;"",Scoring!$L$30)+IF(Data!$Z115&lt;&gt;"",Scoring!$L$31)+IF(Data!$AA115&lt;&gt;"",Scoring!$L$32),"")</f>
        <v/>
      </c>
      <c r="AS115" s="105" t="str">
        <f>IF(AR115&lt;&gt;"",LOOKUP(AR115,Likelihoods!$A$7:$A$107,Likelihoods!J$7:J$107),"")</f>
        <v/>
      </c>
      <c r="AT115" s="108" t="str">
        <f>IF(AND(COUNTBLANK($B115:$E115)=3,COUNTBLANK($F115:$H115)=2,COUNTBLANK($I115:$J115)=1,COUNTBLANK($K115:$L115)=1,COUNTBLANK($M115:$N115)=1,COUNTBLANK($O115:$P115)=1,COUNTBLANK($Q115:$R115)=1,COUNTBLANK($S115:$T115)=1,COUNTBLANK($U115:$V115)=1,COUNTBLANK($W115:$AA115)=4),IF(Data!$B115&lt;&gt;"",Scoring!$M$7)+IF(Data!$C115&lt;&gt;"",Scoring!$M$8)+IF(Data!$D115&lt;&gt;"",Scoring!$M$9)+IF(Data!$E115&lt;&gt;"",Scoring!$M$10)+IF(Data!$F115&lt;&gt;"",Scoring!$M$11)+IF(Data!$G115&lt;&gt;"",Scoring!$M$12)+IF(Data!$H115&lt;&gt;"",Scoring!$M$13)+IF(Data!$I115&lt;&gt;"",Scoring!$M$14)+IF(Data!$J115&lt;&gt;"",Scoring!$M$15)+IF(Data!$K115&lt;&gt;"",Scoring!$M$16)+IF(Data!$L115&lt;&gt;"",Scoring!$M$17)+IF(Data!$M115&lt;&gt;"",Scoring!$M$18)+IF(Data!$N115&lt;&gt;"",Scoring!$M$19)+IF(Data!$O115&lt;&gt;"",Scoring!$M$20)+IF(Data!$P115&lt;&gt;"",Scoring!$M$21)+IF(Data!$Q115&lt;&gt;"",Scoring!$M$22)+IF(Data!$R115&lt;&gt;"",Scoring!$M$23)+IF(Data!$S115&lt;&gt;"",Scoring!$M$24)+IF(Data!T115&lt;&gt;"",Scoring!$M$25)+IF(Data!$U115&lt;&gt;"",Scoring!$M$26)+IF(Data!$V115&lt;&gt;"",Scoring!$M$27)+IF(Data!$W115&lt;&gt;"",Scoring!$M$28)+IF(Data!$X115&lt;&gt;"",Scoring!$M$29)+IF(Data!$Y115&lt;&gt;"",Scoring!$M$30)+IF(Data!$Z115&lt;&gt;"",Scoring!$M$31)+IF(Data!$AA115&lt;&gt;"",Scoring!$M$32),"")</f>
        <v/>
      </c>
      <c r="AU115" s="105" t="str">
        <f>IF(AT115&lt;&gt;"",LOOKUP(AT115,Likelihoods!$A$7:$A$107,Likelihoods!K$7:K$107),"")</f>
        <v/>
      </c>
      <c r="AV115" s="108" t="str">
        <f>IF(AND(COUNTBLANK($B115:$E115)=3,COUNTBLANK($F115:$H115)=2,COUNTBLANK($I115:$J115)=1,COUNTBLANK($K115:$L115)=1,COUNTBLANK($M115:$N115)=1,COUNTBLANK($O115:$P115)=1,COUNTBLANK($Q115:$R115)=1,COUNTBLANK($S115:$T115)=1,COUNTBLANK($U115:$V115)=1,COUNTBLANK($W115:$AA115)=4),IF(Data!$B115&lt;&gt;"",Scoring!$N$7)+IF(Data!$C115&lt;&gt;"",Scoring!$N$8)+IF(Data!$D115&lt;&gt;"",Scoring!$N$9)+IF(Data!$E115&lt;&gt;"",Scoring!$N$10)+IF(Data!$F115&lt;&gt;"",Scoring!$N$11)+IF(Data!$G115&lt;&gt;"",Scoring!$N$12)+IF(Data!$H115&lt;&gt;"",Scoring!$N$13)+IF(Data!$I115&lt;&gt;"",Scoring!$N$14)+IF(Data!$J115&lt;&gt;"",Scoring!$N$15)+IF(Data!$K115&lt;&gt;"",Scoring!$N$16)+IF(Data!$L115&lt;&gt;"",Scoring!$N$17)+IF(Data!$M115&lt;&gt;"",Scoring!$N$18)+IF(Data!$N115&lt;&gt;"",Scoring!$N$19)+IF(Data!$O115&lt;&gt;"",Scoring!$N$20)+IF(Data!$P115&lt;&gt;"",Scoring!$N$21)+IF(Data!$Q115&lt;&gt;"",Scoring!$N$22)+IF(Data!$R115&lt;&gt;"",Scoring!$N$23)+IF(Data!$S115&lt;&gt;"",Scoring!$N$24)+IF(Data!T115&lt;&gt;"",Scoring!$N$25)+IF(Data!$U115&lt;&gt;"",Scoring!$N$26)+IF(Data!$V115&lt;&gt;"",Scoring!$N$27)+IF(Data!$W115&lt;&gt;"",Scoring!$N$28)+IF(Data!$X115&lt;&gt;"",Scoring!$N$29)+IF(Data!$Y115&lt;&gt;"",Scoring!$N$30)+IF(Data!$Z115&lt;&gt;"",Scoring!$N$31)+IF(Data!$AA115&lt;&gt;"",Scoring!$N$32),"")</f>
        <v/>
      </c>
      <c r="AW115" s="106" t="str">
        <f>IF(AV115&lt;&gt;"",LOOKUP(AV115,Likelihoods!$A$7:$A$107,Likelihoods!L$7:L$107),"")</f>
        <v/>
      </c>
      <c r="AX115" s="104" t="str">
        <f>IF(AND(COUNTBLANK($B115:$E115)=3,COUNTBLANK($F115:$H115)=2,COUNTBLANK($I115:$J115)=1,COUNTBLANK($K115:$L115)=1,COUNTBLANK($M115:$N115)=1,COUNTBLANK($O115:$P115)=1,COUNTBLANK($Q115:$R115)=1,COUNTBLANK($S115:$T115)=1,COUNTBLANK($U115:$V115)=1,COUNTBLANK($W115:$AA115)=4),IF(Data!$B115&lt;&gt;"",Scoring!$O$7)+IF(Data!$C115&lt;&gt;"",Scoring!$O$8)+IF(Data!$D115&lt;&gt;"",Scoring!$O$9)+IF(Data!$E115&lt;&gt;"",Scoring!$O$10)+IF(Data!$F115&lt;&gt;"",Scoring!$O$11)+IF(Data!$G115&lt;&gt;"",Scoring!$O$12)+IF(Data!$H115&lt;&gt;"",Scoring!$O$13)+IF(Data!$I115&lt;&gt;"",Scoring!$O$14)+IF(Data!$J115&lt;&gt;"",Scoring!$O$15)+IF(Data!$K115&lt;&gt;"",Scoring!$O$16)+IF(Data!$L115&lt;&gt;"",Scoring!$O$17)+IF(Data!$M115&lt;&gt;"",Scoring!$O$18)+IF(Data!$N115&lt;&gt;"",Scoring!$O$19)+IF(Data!$O115&lt;&gt;"",Scoring!$O$20)+IF(Data!$P115&lt;&gt;"",Scoring!$O$21)+IF(Data!$Q115&lt;&gt;"",Scoring!$O$22)+IF(Data!$R115&lt;&gt;"",Scoring!$O$23)+IF(Data!$S115&lt;&gt;"",Scoring!$O$24)+IF(Data!T115&lt;&gt;"",Scoring!$O$25)+IF(Data!$U115&lt;&gt;"",Scoring!$O$26)+IF(Data!$V115&lt;&gt;"",Scoring!$O$27)+IF(Data!$W115&lt;&gt;"",Scoring!$O$28)+IF(Data!$X115&lt;&gt;"",Scoring!$O$29)+IF(Data!$Y115&lt;&gt;"",Scoring!$O$30)+IF(Data!$Z115&lt;&gt;"",Scoring!$O$31)+IF(Data!$AA115&lt;&gt;"",Scoring!$O$32),"")</f>
        <v/>
      </c>
      <c r="AY115" s="107" t="str">
        <f>IF(AX115&lt;&gt;"",LOOKUP(AX115,Likelihoods!$A$7:$A$107,Likelihoods!M$7:M$107),"")</f>
        <v/>
      </c>
      <c r="AZ115" s="108" t="str">
        <f>IF(AND(COUNTBLANK($B115:$E115)=3,COUNTBLANK($F115:$H115)=2,COUNTBLANK($I115:$J115)=1,COUNTBLANK($K115:$L115)=1,COUNTBLANK($M115:$N115)=1,COUNTBLANK($O115:$P115)=1,COUNTBLANK($Q115:$R115)=1,COUNTBLANK($S115:$T115)=1,COUNTBLANK($U115:$V115)=1,COUNTBLANK($W115:$AA115)=4),IF(Data!$B115&lt;&gt;"",Scoring!$P$7)+IF(Data!$C115&lt;&gt;"",Scoring!$P$8)+IF(Data!$D115&lt;&gt;"",Scoring!$P$9)+IF(Data!$E115&lt;&gt;"",Scoring!$P$10)+IF(Data!$F115&lt;&gt;"",Scoring!$P$11)+IF(Data!$G115&lt;&gt;"",Scoring!$P$12)+IF(Data!$H115&lt;&gt;"",Scoring!$P$13)+IF(Data!$I115&lt;&gt;"",Scoring!$P$14)+IF(Data!$J115&lt;&gt;"",Scoring!$P$15)+IF(Data!$K115&lt;&gt;"",Scoring!$P$16)+IF(Data!$L115&lt;&gt;"",Scoring!$P$17)+IF(Data!$M115&lt;&gt;"",Scoring!$P$18)+IF(Data!$N115&lt;&gt;"",Scoring!$P$19)+IF(Data!$O115&lt;&gt;"",Scoring!$P$20)+IF(Data!$P115&lt;&gt;"",Scoring!$P$21)+IF(Data!$Q115&lt;&gt;"",Scoring!$P$22)+IF(Data!$R115&lt;&gt;"",Scoring!$P$23)+IF(Data!$S115&lt;&gt;"",Scoring!$P$24)+IF(Data!T115&lt;&gt;"",Scoring!$P$25)+IF(Data!$U115&lt;&gt;"",Scoring!$P$26)+IF(Data!$V115&lt;&gt;"",Scoring!$P$27)+IF(Data!$W115&lt;&gt;"",Scoring!$P$28)+IF(Data!$X115&lt;&gt;"",Scoring!$P$29)+IF(Data!$Y115&lt;&gt;"",Scoring!$P$30)+IF(Data!$Z115&lt;&gt;"",Scoring!$P$31)+IF(Data!$AA115&lt;&gt;"",Scoring!$P$32),"")</f>
        <v/>
      </c>
      <c r="BA115" s="105" t="str">
        <f>IF(AZ115&lt;&gt;"",LOOKUP(AZ115,Likelihoods!$A$7:$A$107,Likelihoods!N$7:N$107),"")</f>
        <v/>
      </c>
      <c r="BB115" s="102" t="str">
        <f>IF(AND(COUNTBLANK($B115:$E115)=3,COUNTBLANK($F115:$H115)=2,COUNTBLANK($I115:$J115)=1,COUNTBLANK($K115:$L115)=1,COUNTBLANK($M115:$N115)=1,COUNTBLANK($O115:$P115)=1,COUNTBLANK($Q115:$R115)=1,COUNTBLANK($S115:$T115)=1,COUNTBLANK($U115:$V115)=1,COUNTBLANK($W115:$AA115)=4),IF(Data!$B115&lt;&gt;"",Scoring!$Q$7)+IF(Data!$C115&lt;&gt;"",Scoring!$Q$8)+IF(Data!$D115&lt;&gt;"",Scoring!$Q$9)+IF(Data!$E115&lt;&gt;"",Scoring!$Q$10)+IF(Data!$F115&lt;&gt;"",Scoring!$Q$11)+IF(Data!$G115&lt;&gt;"",Scoring!$Q$12)+IF(Data!$H115&lt;&gt;"",Scoring!$Q$13)+IF(Data!$I115&lt;&gt;"",Scoring!$Q$14)+IF(Data!$J115&lt;&gt;"",Scoring!$Q$15)+IF(Data!$K115&lt;&gt;"",Scoring!$Q$16)+IF(Data!$L115&lt;&gt;"",Scoring!$Q$17)+IF(Data!$M115&lt;&gt;"",Scoring!$Q$18)+IF(Data!$N115&lt;&gt;"",Scoring!$Q$19)+IF(Data!$O115&lt;&gt;"",Scoring!$Q$20)+IF(Data!$P115&lt;&gt;"",Scoring!$Q$21)+IF(Data!$Q115&lt;&gt;"",Scoring!$Q$22)+IF(Data!$R115&lt;&gt;"",Scoring!$Q$23)+IF(Data!$S115&lt;&gt;"",Scoring!$Q$24)+IF(Data!T115&lt;&gt;"",Scoring!$Q$25)+IF(Data!$U115&lt;&gt;"",Scoring!$Q$26)+IF(Data!$V115&lt;&gt;"",Scoring!$Q$27)+IF(Data!$W115&lt;&gt;"",Scoring!$Q$28)+IF(Data!$X115&lt;&gt;"",Scoring!$Q$29)+IF(Data!$Y115&lt;&gt;"",Scoring!$Q$30)+IF(Data!$Z115&lt;&gt;"",Scoring!$Q$31)+IF(Data!$AA115&lt;&gt;"",Scoring!$Q$32),"")</f>
        <v/>
      </c>
      <c r="BC115" s="107" t="str">
        <f>IF(BB115&lt;&gt;"",LOOKUP(BB115,Likelihoods!$A$7:$A$107,Likelihoods!O$7:O$107),"")</f>
        <v/>
      </c>
      <c r="BD115" s="104" t="str">
        <f>IF(AND(COUNTBLANK($B115:$E115)=3,COUNTBLANK($F115:$H115)=2,COUNTBLANK($I115:$J115)=1,COUNTBLANK($K115:$L115)=1,COUNTBLANK($M115:$N115)=1,COUNTBLANK($O115:$P115)=1,COUNTBLANK($Q115:$R115)=1,COUNTBLANK($S115:$T115)=1,COUNTBLANK($U115:$V115)=1,COUNTBLANK($W115:$AA115)=4),IF(Data!$B115&lt;&gt;"",Scoring!$R$7)+IF(Data!$C115&lt;&gt;"",Scoring!$R$8)+IF(Data!$D115&lt;&gt;"",Scoring!$R$9)+IF(Data!$E115&lt;&gt;"",Scoring!$R$10)+IF(Data!$F115&lt;&gt;"",Scoring!$R$11)+IF(Data!$G115&lt;&gt;"",Scoring!$R$12)+IF(Data!$H115&lt;&gt;"",Scoring!$R$13)+IF(Data!$I115&lt;&gt;"",Scoring!$R$14)+IF(Data!$J115&lt;&gt;"",Scoring!$R$15)+IF(Data!$K115&lt;&gt;"",Scoring!$R$16)+IF(Data!$L115&lt;&gt;"",Scoring!$R$17)+IF(Data!$M115&lt;&gt;"",Scoring!$R$18)+IF(Data!$N115&lt;&gt;"",Scoring!$R$19)+IF(Data!$O115&lt;&gt;"",Scoring!$R$20)+IF(Data!$P115&lt;&gt;"",Scoring!$R$21)+IF(Data!$Q115&lt;&gt;"",Scoring!$R$22)+IF(Data!$R115&lt;&gt;"",Scoring!$R$23)+IF(Data!$S115&lt;&gt;"",Scoring!$R$24)+IF(Data!T115&lt;&gt;"",Scoring!$R$25)+IF(Data!$U115&lt;&gt;"",Scoring!$R$26)+IF(Data!$V115&lt;&gt;"",Scoring!$R$27)+IF(Data!$W115&lt;&gt;"",Scoring!$R$28)+IF(Data!$X115&lt;&gt;"",Scoring!$R$29)+IF(Data!$Y115&lt;&gt;"",Scoring!$R$30)+IF(Data!$Z115&lt;&gt;"",Scoring!$R$31)+IF(Data!$AA115&lt;&gt;"",Scoring!$R$32),"")</f>
        <v/>
      </c>
      <c r="BE115" s="105" t="str">
        <f>IF(BD115&lt;&gt;"",LOOKUP(BD115,Likelihoods!$A$7:$A$107,Likelihoods!P$7:P$107),"")</f>
        <v/>
      </c>
      <c r="BF115" s="102" t="str">
        <f>IF(AND(COUNTBLANK($B115:$E115)=3,COUNTBLANK($F115:$H115)=2,COUNTBLANK($I115:$J115)=1,COUNTBLANK($K115:$L115)=1,COUNTBLANK($M115:$N115)=1,COUNTBLANK($O115:$P115)=1,COUNTBLANK($Q115:$R115)=1,COUNTBLANK($S115:$T115)=1,COUNTBLANK($U115:$V115)=1,COUNTBLANK($W115:$AA115)=4),IF(Data!$B115&lt;&gt;"",Scoring!$S$7)+IF(Data!$C115&lt;&gt;"",Scoring!$S$8)+IF(Data!$D115&lt;&gt;"",Scoring!$S$9)+IF(Data!$E115&lt;&gt;"",Scoring!$S$10)+IF(Data!$F115&lt;&gt;"",Scoring!$S$11)+IF(Data!$G115&lt;&gt;"",Scoring!$S$12)+IF(Data!$H115&lt;&gt;"",Scoring!$S$13)+IF(Data!$I115&lt;&gt;"",Scoring!$S$14)+IF(Data!$J115&lt;&gt;"",Scoring!$S$15)+IF(Data!$K115&lt;&gt;"",Scoring!$S$16)+IF(Data!$L115&lt;&gt;"",Scoring!$S$17)+IF(Data!$M115&lt;&gt;"",Scoring!$S$18)+IF(Data!$N115&lt;&gt;"",Scoring!$S$19)+IF(Data!$O115&lt;&gt;"",Scoring!$S$20)+IF(Data!$P115&lt;&gt;"",Scoring!$S$21)+IF(Data!$Q115&lt;&gt;"",Scoring!$S$22)+IF(Data!$R115&lt;&gt;"",Scoring!$S$23)+IF(Data!$S115&lt;&gt;"",Scoring!$S$24)+IF(Data!T115&lt;&gt;"",Scoring!$S$25)+IF(Data!$U115&lt;&gt;"",Scoring!$S$26)+IF(Data!$V115&lt;&gt;"",Scoring!$S$27)+IF(Data!$W115&lt;&gt;"",Scoring!$S$28)+IF(Data!$X115&lt;&gt;"",Scoring!$S$29)+IF(Data!$Y115&lt;&gt;"",Scoring!$S$30)+IF(Data!$Z115&lt;&gt;"",Scoring!$S$31)+IF(Data!$AA115&lt;&gt;"",Scoring!$S$32),"")</f>
        <v/>
      </c>
      <c r="BG115" s="107" t="str">
        <f>IF(BF115&lt;&gt;"",LOOKUP(BF115,Likelihoods!$A$7:$A$107,Likelihoods!Q$7:Q$107),"")</f>
        <v/>
      </c>
      <c r="BH115" s="108" t="str">
        <f>IF(AND(COUNTBLANK($B115:$E115)=3,COUNTBLANK($F115:$H115)=2,COUNTBLANK($I115:$J115)=1,COUNTBLANK($K115:$L115)=1,COUNTBLANK($M115:$N115)=1,COUNTBLANK($O115:$P115)=1,COUNTBLANK($Q115:$R115)=1,COUNTBLANK($S115:$T115)=1,COUNTBLANK($U115:$V115)=1,COUNTBLANK($W115:$AA115)=4),IF(Data!$B115&lt;&gt;"",Scoring!$T$7)+IF(Data!$C115&lt;&gt;"",Scoring!$T$8)+IF(Data!$D115&lt;&gt;"",Scoring!$T$9)+IF(Data!$E115&lt;&gt;"",Scoring!$T$10)+IF(Data!$F115&lt;&gt;"",Scoring!$T$11)+IF(Data!$G115&lt;&gt;"",Scoring!$T$12)+IF(Data!$H115&lt;&gt;"",Scoring!$T$13)+IF(Data!$I115&lt;&gt;"",Scoring!$T$14)+IF(Data!$J115&lt;&gt;"",Scoring!$T$15)+IF(Data!$K115&lt;&gt;"",Scoring!$T$16)+IF(Data!$L115&lt;&gt;"",Scoring!$T$17)+IF(Data!$M115&lt;&gt;"",Scoring!$T$18)+IF(Data!$N115&lt;&gt;"",Scoring!$T$19)+IF(Data!$O115&lt;&gt;"",Scoring!$T$20)+IF(Data!$P115&lt;&gt;"",Scoring!$T$21)+IF(Data!$Q115&lt;&gt;"",Scoring!$T$22)+IF(Data!$R115&lt;&gt;"",Scoring!$T$23)+IF(Data!$S115&lt;&gt;"",Scoring!$T$24)+IF(Data!T115&lt;&gt;"",Scoring!$T$25)+IF(Data!$U115&lt;&gt;"",Scoring!$T$26)+IF(Data!$V115&lt;&gt;"",Scoring!$T$27)+IF(Data!$W115&lt;&gt;"",Scoring!$T$28)+IF(Data!$X115&lt;&gt;"",Scoring!$T$29)+IF(Data!$Y115&lt;&gt;"",Scoring!$T$30)+IF(Data!$Z115&lt;&gt;"",Scoring!$T$31)+IF(Data!$AA115&lt;&gt;"",Scoring!$T$32),"")</f>
        <v/>
      </c>
      <c r="BI115" s="105" t="str">
        <f>IF(BH115&lt;&gt;"",LOOKUP(BH115,Likelihoods!$A$7:$A$107,Likelihoods!R$7:R$107),"")</f>
        <v/>
      </c>
      <c r="BJ115" s="108" t="str">
        <f>IF(AND(COUNTBLANK($B115:$E115)=3,COUNTBLANK($F115:$H115)=2,COUNTBLANK($I115:$J115)=1,COUNTBLANK($K115:$L115)=1,COUNTBLANK($M115:$N115)=1,COUNTBLANK($O115:$P115)=1,COUNTBLANK($Q115:$R115)=1,COUNTBLANK($S115:$T115)=1,COUNTBLANK($U115:$V115)=1,COUNTBLANK($W115:$AA115)=4),IF(Data!$B115&lt;&gt;"",Scoring!$U$7)+IF(Data!$C115&lt;&gt;"",Scoring!$U$8)+IF(Data!$D115&lt;&gt;"",Scoring!$U$9)+IF(Data!$E115&lt;&gt;"",Scoring!$U$10)+IF(Data!$F115&lt;&gt;"",Scoring!$U$11)+IF(Data!$G115&lt;&gt;"",Scoring!$U$12)+IF(Data!$H115&lt;&gt;"",Scoring!$U$13)+IF(Data!$I115&lt;&gt;"",Scoring!$U$14)+IF(Data!$J115&lt;&gt;"",Scoring!$U$15)+IF(Data!$K115&lt;&gt;"",Scoring!$U$16)+IF(Data!$L115&lt;&gt;"",Scoring!$U$17)+IF(Data!$M115&lt;&gt;"",Scoring!$U$18)+IF(Data!$N115&lt;&gt;"",Scoring!$U$19)+IF(Data!$O115&lt;&gt;"",Scoring!$U$20)+IF(Data!$P115&lt;&gt;"",Scoring!$U$21)+IF(Data!$Q115&lt;&gt;"",Scoring!$U$22)+IF(Data!$R115&lt;&gt;"",Scoring!$U$23)+IF(Data!$S115&lt;&gt;"",Scoring!$U$24)+IF(Data!T115&lt;&gt;"",Scoring!$U$25)+IF(Data!$U115&lt;&gt;"",Scoring!$U$26)+IF(Data!$V115&lt;&gt;"",Scoring!$U$27)+IF(Data!$W115&lt;&gt;"",Scoring!$U$28)+IF(Data!$X115&lt;&gt;"",Scoring!$U$29)+IF(Data!$Y115&lt;&gt;"",Scoring!$U$30)+IF(Data!$Z115&lt;&gt;"",Scoring!$U$31)+IF(Data!$AA115&lt;&gt;"",Scoring!$U$32),"")</f>
        <v/>
      </c>
      <c r="BK115" s="106" t="str">
        <f>IF(BJ115&lt;&gt;"",LOOKUP(BJ115,Likelihoods!$A$7:$A$107,Likelihoods!S$7:S$107),"")</f>
        <v/>
      </c>
      <c r="BL115" s="8"/>
      <c r="BM115" s="8"/>
      <c r="BN115" s="8"/>
      <c r="BO115" s="8"/>
      <c r="BP115" s="8"/>
      <c r="BQ115" s="8"/>
      <c r="BR115" s="8"/>
      <c r="BS115" s="8"/>
      <c r="BT115" s="8"/>
      <c r="BU115" s="8"/>
      <c r="BV115" s="8"/>
      <c r="BW115" s="8"/>
      <c r="BX115" s="8"/>
      <c r="BY115" s="8"/>
    </row>
    <row r="116" spans="1:77" ht="14.25" x14ac:dyDescent="0.2">
      <c r="A116" s="68"/>
      <c r="B116" s="101"/>
      <c r="C116" s="102"/>
      <c r="D116" s="102"/>
      <c r="E116" s="102"/>
      <c r="F116" s="101"/>
      <c r="G116" s="102"/>
      <c r="H116" s="103"/>
      <c r="I116" s="102"/>
      <c r="J116" s="102"/>
      <c r="K116" s="101"/>
      <c r="L116" s="103"/>
      <c r="M116" s="102"/>
      <c r="N116" s="103"/>
      <c r="O116" s="101"/>
      <c r="P116" s="103"/>
      <c r="Q116" s="102"/>
      <c r="R116" s="102"/>
      <c r="S116" s="101"/>
      <c r="T116" s="103"/>
      <c r="U116" s="101"/>
      <c r="V116" s="103"/>
      <c r="W116" s="102"/>
      <c r="X116" s="102"/>
      <c r="Y116" s="102"/>
      <c r="Z116" s="102"/>
      <c r="AA116" s="102"/>
      <c r="AB116" s="104" t="str">
        <f>IF(AND(COUNTBLANK($B116:$E116)=3,COUNTBLANK($F116:$H116)=2,COUNTBLANK($I116:$J116)=1,COUNTBLANK($K116:$L116)=1,COUNTBLANK($M116:$N116)=1,COUNTBLANK($O116:$P116)=1,COUNTBLANK($Q116:$R116)=1,COUNTBLANK($S116:$T116)=1,COUNTBLANK($U116:$V116)=1,COUNTBLANK($W116:$AA116)=4),IF(Data!$B116&lt;&gt;"",Scoring!$D$7)+IF(Data!$C116&lt;&gt;"",Scoring!$D$8)+IF(Data!$D116&lt;&gt;"",Scoring!$D$9)+IF(Data!$E116&lt;&gt;"",Scoring!$D$10)+IF(Data!$F116&lt;&gt;"",Scoring!$D$11)+IF(Data!$G116&lt;&gt;"",Scoring!$D$12)+IF(Data!$H116&lt;&gt;"",Scoring!$D$13)+IF(Data!$I116&lt;&gt;"",Scoring!$D$14)+IF(Data!$J116&lt;&gt;"",Scoring!$D$15)+IF(Data!$K116&lt;&gt;"",Scoring!$D$16)+IF(Data!$L116&lt;&gt;"",Scoring!$D$17)+IF(Data!$M116&lt;&gt;"",Scoring!$D$18)+IF(Data!$N116&lt;&gt;"",Scoring!$D$19)+IF(Data!$O116&lt;&gt;"",Scoring!$D$20)+IF(Data!$P116&lt;&gt;"",Scoring!$D$21)+IF(Data!$Q116&lt;&gt;"",Scoring!$D$22)+IF(Data!$R116&lt;&gt;"",Scoring!$D$23)+IF(Data!$S116&lt;&gt;"",Scoring!$D$24)+IF(Data!T116&lt;&gt;"",Scoring!$D$25)+IF(Data!$U116&lt;&gt;"",Scoring!$D$26)+IF(Data!$V116&lt;&gt;"",Scoring!$D$27)+IF(Data!$W116&lt;&gt;"",Scoring!$D$28)+IF(Data!$X116&lt;&gt;"",Scoring!$D$29)+IF(Data!$Y116&lt;&gt;"",Scoring!$D$30)+IF(Data!$Z116&lt;&gt;"",Scoring!$D$31)+IF(Data!$AA116&lt;&gt;"",Scoring!$D$32),"")</f>
        <v/>
      </c>
      <c r="AC116" s="105" t="str">
        <f>IF(AB116&lt;&gt;"",LOOKUP(AB116,Likelihoods!$A$7:$A$107,Likelihoods!B$7:B$107),"")</f>
        <v/>
      </c>
      <c r="AD116" s="264" t="str">
        <f>IF(AND(COUNTBLANK($B116:$E116)=3,COUNTBLANK($F116:$H116)=2,COUNTBLANK($I116:$J116)=1,COUNTBLANK($K116:$L116)=1,COUNTBLANK($M116:$N116)=1,COUNTBLANK($O116:$P116)=1,COUNTBLANK($Q116:$R116)=1,COUNTBLANK($S116:$T116)=1,COUNTBLANK($U116:$V116)=1,COUNTBLANK($W116:$AA116)=4),IF(Data!$B116&lt;&gt;"",Scoring!$E$7)+IF(Data!$C116&lt;&gt;"",Scoring!$E$8)+IF(Data!$D116&lt;&gt;"",Scoring!$E$9)+IF(Data!$E116&lt;&gt;"",Scoring!$E$10)+IF(Data!$F116&lt;&gt;"",Scoring!$E$11)+IF(Data!$G116&lt;&gt;"",Scoring!$E$12)+IF(Data!$H116&lt;&gt;"",Scoring!$E$13)+IF(Data!$I116&lt;&gt;"",Scoring!$E$14)+IF(Data!$J116&lt;&gt;"",Scoring!$E$15)+IF(Data!$K116&lt;&gt;"",Scoring!$E$16)+IF(Data!$L116&lt;&gt;"",Scoring!$E$17)+IF(Data!$M116&lt;&gt;"",Scoring!$E$18)+IF(Data!$N116&lt;&gt;"",Scoring!$E$19)+IF(Data!$O116&lt;&gt;"",Scoring!$E$20)+IF(Data!$P116&lt;&gt;"",Scoring!$E$21)+IF(Data!$Q116&lt;&gt;"",Scoring!$E$22)+IF(Data!$R116&lt;&gt;"",Scoring!$E$23)+IF(Data!$S116&lt;&gt;"",Scoring!$E$24)+IF(Data!V116&lt;&gt;"",Scoring!$E$25)+IF(Data!$U116&lt;&gt;"",Scoring!$E$26)+IF(Data!$V116&lt;&gt;"",Scoring!$E$27)+IF(Data!$W116&lt;&gt;"",Scoring!$E$28)+IF(Data!$X116&lt;&gt;"",Scoring!$E$29)+IF(Data!$Y116&lt;&gt;"",Scoring!$E$30)+IF(Data!$Z116&lt;&gt;"",Scoring!$E$31)+IF(Data!$AA116&lt;&gt;"",Scoring!$E$32),"")</f>
        <v/>
      </c>
      <c r="AE116" s="107" t="str">
        <f>IF(AD116&lt;&gt;"",LOOKUP(AD116,Likelihoods!$A$7:$A$107,Likelihoods!C$7:C$107),"")</f>
        <v/>
      </c>
      <c r="AF116" s="108" t="str">
        <f>IF(AND(COUNTBLANK($B116:$E116)=3,COUNTBLANK($F116:$H116)=2,COUNTBLANK($I116:$J116)=1,COUNTBLANK($K116:$L116)=1,COUNTBLANK($M116:$N116)=1,COUNTBLANK($O116:$P116)=1,COUNTBLANK($Q116:$R116)=1,COUNTBLANK($S116:$T116)=1,COUNTBLANK($U116:$V116)=1,COUNTBLANK($W116:$AA116)=4),IF(Data!$B116&lt;&gt;"",Scoring!$F$7)+IF(Data!$C116&lt;&gt;"",Scoring!$F$8)+IF(Data!$D116&lt;&gt;"",Scoring!$F$9)+IF(Data!$E116&lt;&gt;"",Scoring!$F$10)+IF(Data!$F116&lt;&gt;"",Scoring!$F$11)+IF(Data!$G116&lt;&gt;"",Scoring!$F$12)+IF(Data!$H116&lt;&gt;"",Scoring!$F$13)+IF(Data!$I116&lt;&gt;"",Scoring!$F$14)+IF(Data!$J116&lt;&gt;"",Scoring!$F$15)+IF(Data!$K116&lt;&gt;"",Scoring!$F$16)+IF(Data!$L116&lt;&gt;"",Scoring!$F$17)+IF(Data!$M116&lt;&gt;"",Scoring!$F$18)+IF(Data!$N116&lt;&gt;"",Scoring!$F$19)+IF(Data!$O116&lt;&gt;"",Scoring!$F$20)+IF(Data!$P116&lt;&gt;"",Scoring!$F$21)+IF(Data!$Q116&lt;&gt;"",Scoring!$F$22)+IF(Data!$R116&lt;&gt;"",Scoring!$F$23)+IF(Data!$S116&lt;&gt;"",Scoring!$F$24)+IF(Data!T116&lt;&gt;"",Scoring!$F$25)+IF(Data!$U116&lt;&gt;"",Scoring!$F$26)+IF(Data!$V116&lt;&gt;"",Scoring!$F$27)+IF(Data!$W116&lt;&gt;"",Scoring!$F$28)+IF(Data!$X116&lt;&gt;"",Scoring!$F$29)+IF(Data!$Y116&lt;&gt;"",Scoring!$F$30)+IF(Data!$Z116&lt;&gt;"",Scoring!$F$31)+IF(Data!$AA116&lt;&gt;"",Scoring!$F$32),"")</f>
        <v/>
      </c>
      <c r="AG116" s="105" t="str">
        <f>IF(AF116&lt;&gt;"",LOOKUP(AF116,Likelihoods!$A$7:$A$107,Likelihoods!D$7:D$107),"")</f>
        <v/>
      </c>
      <c r="AH116" s="108" t="str">
        <f>IF(AND(COUNTBLANK($B116:$E116)=3,COUNTBLANK($F116:$H116)=2,COUNTBLANK($I116:$J116)=1,COUNTBLANK($K116:$L116)=1,COUNTBLANK($M116:$N116)=1,COUNTBLANK($O116:$P116)=1,COUNTBLANK($Q116:$R116)=1,COUNTBLANK($S116:$T116)=1,COUNTBLANK($U116:$V116)=1,COUNTBLANK($W116:$AA116)=4),IF(Data!$B116&lt;&gt;"",Scoring!$G$7)+IF(Data!$C116&lt;&gt;"",Scoring!$G$8)+IF(Data!$D116&lt;&gt;"",Scoring!$G$9)+IF(Data!$E116&lt;&gt;"",Scoring!$G$10)+IF(Data!$F116&lt;&gt;"",Scoring!$G$11)+IF(Data!$G116&lt;&gt;"",Scoring!$G$12)+IF(Data!$H116&lt;&gt;"",Scoring!$G$13)+IF(Data!$I116&lt;&gt;"",Scoring!$G$14)+IF(Data!$J116&lt;&gt;"",Scoring!$G$15)+IF(Data!$K116&lt;&gt;"",Scoring!$G$16)+IF(Data!$L116&lt;&gt;"",Scoring!$G$17)+IF(Data!$M116&lt;&gt;"",Scoring!$G$18)+IF(Data!$N116&lt;&gt;"",Scoring!$G$19)+IF(Data!$O116&lt;&gt;"",Scoring!$G$20)+IF(Data!$P116&lt;&gt;"",Scoring!$G$21)+IF(Data!$Q116&lt;&gt;"",Scoring!$G$22)+IF(Data!$R116&lt;&gt;"",Scoring!$G$23)+IF(Data!$S116&lt;&gt;"",Scoring!$G$24)+IF(Data!T116&lt;&gt;"",Scoring!$G$25)+IF(Data!$U116&lt;&gt;"",Scoring!$G$26)+IF(Data!$V116&lt;&gt;"",Scoring!$G$27)+IF(Data!$W116&lt;&gt;"",Scoring!$G$28)+IF(Data!$X116&lt;&gt;"",Scoring!$G$29)+IF(Data!$Y116&lt;&gt;"",Scoring!$G$30)+IF(Data!$Z116&lt;&gt;"",Scoring!$G$31)+IF(Data!$AA116&lt;&gt;"",Scoring!$G$32),"")</f>
        <v/>
      </c>
      <c r="AI116" s="106" t="str">
        <f>IF(AH116&lt;&gt;"",LOOKUP(AH116,Likelihoods!$A$7:$A$107,Likelihoods!E$7:E$107),"")</f>
        <v/>
      </c>
      <c r="AJ116" s="104" t="str">
        <f>IF(AND(COUNTBLANK($B116:$E116)=3,COUNTBLANK($F116:$H116)=2,COUNTBLANK($I116:$J116)=1,COUNTBLANK($K116:$L116)=1,COUNTBLANK($M116:$N116)=1,COUNTBLANK($O116:$P116)=1,COUNTBLANK($Q116:$R116)=1,COUNTBLANK($S116:$T116)=1,COUNTBLANK($U116:$V116)=1,COUNTBLANK($W116:$AA116)=4),IF(Data!$B116&lt;&gt;"",Scoring!$H$7)+IF(Data!$C116&lt;&gt;"",Scoring!$H$8)+IF(Data!$D116&lt;&gt;"",Scoring!$H$9)+IF(Data!$E116&lt;&gt;"",Scoring!$H$10)+IF(Data!$F116&lt;&gt;"",Scoring!$H$11)+IF(Data!$G116&lt;&gt;"",Scoring!$H$12)+IF(Data!$H116&lt;&gt;"",Scoring!$H$13)+IF(Data!$I116&lt;&gt;"",Scoring!$H$14)+IF(Data!$J116&lt;&gt;"",Scoring!$H$15)+IF(Data!$K116&lt;&gt;"",Scoring!$H$16)+IF(Data!$L116&lt;&gt;"",Scoring!$H$17)+IF(Data!$M116&lt;&gt;"",Scoring!$H$18)+IF(Data!$N116&lt;&gt;"",Scoring!$H$19)+IF(Data!$O116&lt;&gt;"",Scoring!$H$20)+IF(Data!$P116&lt;&gt;"",Scoring!$H$21)+IF(Data!$Q116&lt;&gt;"",Scoring!$H$22)+IF(Data!$R116&lt;&gt;"",Scoring!$H$23)+IF(Data!$S116&lt;&gt;"",Scoring!$H$24)+IF(Data!T116&lt;&gt;"",Scoring!$H$25)+IF(Data!$U116&lt;&gt;"",Scoring!$H$26)+IF(Data!$V116&lt;&gt;"",Scoring!$H$27)+IF(Data!$W116&lt;&gt;"",Scoring!$H$28)+IF(Data!$X116&lt;&gt;"",Scoring!$H$29)+IF(Data!$Y116&lt;&gt;"",Scoring!$H$30)+IF(Data!$Z116&lt;&gt;"",Scoring!$H$31)+IF(Data!$AA116&lt;&gt;"",Scoring!$H$32),"")</f>
        <v/>
      </c>
      <c r="AK116" s="105" t="str">
        <f>IF(AJ116&lt;&gt;"",LOOKUP(AJ116,Likelihoods!$A$7:$A$107,Likelihoods!F$7:F$107),"")</f>
        <v/>
      </c>
      <c r="AL116" s="102" t="str">
        <f>IF(AND(COUNTBLANK($B116:$E116)=3,COUNTBLANK($F116:$H116)=2,COUNTBLANK($I116:$J116)=1,COUNTBLANK($K116:$L116)=1,COUNTBLANK($M116:$N116)=1,COUNTBLANK($O116:$P116)=1,COUNTBLANK($Q116:$R116)=1,COUNTBLANK($S116:$T116)=1,COUNTBLANK($U116:$V116)=1,COUNTBLANK($W116:$AA116)=4),IF(Data!$B116&lt;&gt;"",Scoring!$I$7)+IF(Data!$C116&lt;&gt;"",Scoring!$I$8)+IF(Data!$D116&lt;&gt;"",Scoring!$I$9)+IF(Data!$E116&lt;&gt;"",Scoring!$I$10)+IF(Data!$F116&lt;&gt;"",Scoring!$I$11)+IF(Data!$G116&lt;&gt;"",Scoring!$I$12)+IF(Data!$H116&lt;&gt;"",Scoring!$I$13)+IF(Data!$I116&lt;&gt;"",Scoring!$I$14)+IF(Data!$J116&lt;&gt;"",Scoring!$I$15)+IF(Data!$K116&lt;&gt;"",Scoring!$I$16)+IF(Data!$L116&lt;&gt;"",Scoring!$I$17)+IF(Data!$M116&lt;&gt;"",Scoring!$I$18)+IF(Data!$N116&lt;&gt;"",Scoring!$I$19)+IF(Data!$O116&lt;&gt;"",Scoring!$I$20)+IF(Data!$P116&lt;&gt;"",Scoring!$I$21)+IF(Data!$Q116&lt;&gt;"",Scoring!$I$22)+IF(Data!$R116&lt;&gt;"",Scoring!$I$23)+IF(Data!$S116&lt;&gt;"",Scoring!$I$24)+IF(Data!T116&lt;&gt;"",Scoring!$I$25)+IF(Data!$U116&lt;&gt;"",Scoring!$I$26)+IF(Data!$V116&lt;&gt;"",Scoring!$I$27)+IF(Data!$W116&lt;&gt;"",Scoring!$I$28)+IF(Data!$X116&lt;&gt;"",Scoring!$I$29)+IF(Data!$Y116&lt;&gt;"",Scoring!$I$30)+IF(Data!$Z116&lt;&gt;"",Scoring!$I$31)+IF(Data!$AA116&lt;&gt;"",Scoring!$I$32),"")</f>
        <v/>
      </c>
      <c r="AM116" s="107" t="str">
        <f>IF(AL116&lt;&gt;"",LOOKUP(AL116,Likelihoods!$A$7:$A$107,Likelihoods!G$7:G$107),"")</f>
        <v/>
      </c>
      <c r="AN116" s="281" t="str">
        <f>IF(AND(COUNTBLANK($B116:$E116)=3,COUNTBLANK($F116:$H116)=2,COUNTBLANK($I116:$J116)=1,COUNTBLANK($K116:$L116)=1,COUNTBLANK($M116:$N116)=1,COUNTBLANK($O116:$P116)=1,COUNTBLANK($Q116:$R116)=1,COUNTBLANK($S116:$T116)=1,COUNTBLANK($U116:$V116)=1,COUNTBLANK($W116:$AA116)=4),IF(Data!$B116&lt;&gt;"",Scoring!$J$7)+IF(Data!$C116&lt;&gt;"",Scoring!$J$8)+IF(Data!$D116&lt;&gt;"",Scoring!$J$9)+IF(Data!$E116&lt;&gt;"",Scoring!$J$10)+IF(Data!$F116&lt;&gt;"",Scoring!$J$11)+IF(Data!$G116&lt;&gt;"",Scoring!$J$12)+IF(Data!$H116&lt;&gt;"",Scoring!$J$13)+IF(Data!$I116&lt;&gt;"",Scoring!$J$14)+IF(Data!$J116&lt;&gt;"",Scoring!$J$15)+IF(Data!$K116&lt;&gt;"",Scoring!$J$16)+IF(Data!$L116&lt;&gt;"",Scoring!$J$17)+IF(Data!$M116&lt;&gt;"",Scoring!$J$18)+IF(Data!$N116&lt;&gt;"",Scoring!$J$19)+IF(Data!$O116&lt;&gt;"",Scoring!$J$20)+IF(Data!$P116&lt;&gt;"",Scoring!$J$21)+IF(Data!$Q116&lt;&gt;"",Scoring!$J$22)+IF(Data!$R116&lt;&gt;"",Scoring!$J$23)+IF(Data!$S116&lt;&gt;"",Scoring!$J$24)+IF(Data!AF116&lt;&gt;"",Scoring!$J$25)+IF(Data!$U116&lt;&gt;"",Scoring!$J$26)+IF(Data!$V116&lt;&gt;"",Scoring!$J$27)+IF(Data!$W116&lt;&gt;"",Scoring!$J$28)+IF(Data!$X116&lt;&gt;"",Scoring!$J$29)+IF(Data!$Y116&lt;&gt;"",Scoring!$J$30)+IF(Data!$Z116&lt;&gt;"",Scoring!$J$31)+IF(Data!$AA116&lt;&gt;"",Scoring!$J$32),"")</f>
        <v/>
      </c>
      <c r="AO116" s="276" t="str">
        <f>IF(AN116&lt;&gt;"",LOOKUP(AN116,Likelihoods!$A$7:$A$107,Likelihoods!H$7:H$107),"")</f>
        <v/>
      </c>
      <c r="AP116" s="264" t="str">
        <f>IF(AND(COUNTBLANK($B116:$E116)=3,COUNTBLANK($F116:$H116)=2,COUNTBLANK($I116:$J116)=1,COUNTBLANK($K116:$L116)=1,COUNTBLANK($M116:$N116)=1,COUNTBLANK($O116:$P116)=1,COUNTBLANK($Q116:$R116)=1,COUNTBLANK($S116:$T116)=1,COUNTBLANK($U116:$V116)=1,COUNTBLANK($W116:$AA116)=4),IF(Data!$B116&lt;&gt;"",Scoring!$K$7)+IF(Data!$C116&lt;&gt;"",Scoring!$K$8)+IF(Data!$D116&lt;&gt;"",Scoring!$K$9)+IF(Data!$E116&lt;&gt;"",Scoring!$K$10)+IF(Data!$F116&lt;&gt;"",Scoring!$K$11)+IF(Data!$G116&lt;&gt;"",Scoring!$K$12)+IF(Data!$H116&lt;&gt;"",Scoring!$K$13)+IF(Data!$I116&lt;&gt;"",Scoring!$K$14)+IF(Data!$J116&lt;&gt;"",Scoring!$K$15)+IF(Data!$K116&lt;&gt;"",Scoring!$K$16)+IF(Data!$L116&lt;&gt;"",Scoring!$K$17)+IF(Data!$M116&lt;&gt;"",Scoring!$K$18)+IF(Data!$N116&lt;&gt;"",Scoring!$K$19)+IF(Data!$O116&lt;&gt;"",Scoring!$K$20)+IF(Data!$P116&lt;&gt;"",Scoring!$K$21)+IF(Data!$Q116&lt;&gt;"",Scoring!$K$22)+IF(Data!$R116&lt;&gt;"",Scoring!$K$23)+IF(Data!$S116&lt;&gt;"",Scoring!$K$24)+IF(Data!AH116&lt;&gt;"",Scoring!$K$25)+IF(Data!$U116&lt;&gt;"",Scoring!$K$26)+IF(Data!$V116&lt;&gt;"",Scoring!$K$27)+IF(Data!$W116&lt;&gt;"",Scoring!$K$28)+IF(Data!$X116&lt;&gt;"",Scoring!$K$29)+IF(Data!$Y116&lt;&gt;"",Scoring!$K$30)+IF(Data!$Z116&lt;&gt;"",Scoring!$K$31)+IF(Data!$AA116&lt;&gt;"",Scoring!$K$32),"")</f>
        <v/>
      </c>
      <c r="AQ116" s="107" t="str">
        <f>IF(AP116&lt;&gt;"",LOOKUP(AP116,Likelihoods!$A$7:$A$107,Likelihoods!I$7:I$107),"")</f>
        <v/>
      </c>
      <c r="AR116" s="281" t="str">
        <f>IF(AND(COUNTBLANK($B116:$E116)=3,COUNTBLANK($F116:$H116)=2,COUNTBLANK($I116:$J116)=1,COUNTBLANK($K116:$L116)=1,COUNTBLANK($M116:$N116)=1,COUNTBLANK($O116:$P116)=1,COUNTBLANK($Q116:$R116)=1,COUNTBLANK($S116:$T116)=1,COUNTBLANK($U116:$V116)=1,COUNTBLANK($W116:$AA116)=4),IF(Data!$B116&lt;&gt;"",Scoring!$L$7)+IF(Data!$C116&lt;&gt;"",Scoring!$L$8)+IF(Data!$D116&lt;&gt;"",Scoring!$L$9)+IF(Data!$E116&lt;&gt;"",Scoring!$L$10)+IF(Data!$F116&lt;&gt;"",Scoring!$L$11)+IF(Data!$G116&lt;&gt;"",Scoring!$L$12)+IF(Data!$H116&lt;&gt;"",Scoring!$L$13)+IF(Data!$I116&lt;&gt;"",Scoring!$L$14)+IF(Data!$J116&lt;&gt;"",Scoring!$L$15)+IF(Data!$K116&lt;&gt;"",Scoring!$L$16)+IF(Data!$L116&lt;&gt;"",Scoring!$L$17)+IF(Data!$M116&lt;&gt;"",Scoring!$L$18)+IF(Data!$N116&lt;&gt;"",Scoring!$L$19)+IF(Data!$O116&lt;&gt;"",Scoring!$L$20)+IF(Data!$P116&lt;&gt;"",Scoring!$L$21)+IF(Data!$Q116&lt;&gt;"",Scoring!$L$22)+IF(Data!$R116&lt;&gt;"",Scoring!$L$23)+IF(Data!$S116&lt;&gt;"",Scoring!$L$24)+IF(Data!AJ116&lt;&gt;"",Scoring!$L$25)+IF(Data!$U116&lt;&gt;"",Scoring!$L$26)+IF(Data!$V116&lt;&gt;"",Scoring!$L$27)+IF(Data!$W116&lt;&gt;"",Scoring!$L$28)+IF(Data!$X116&lt;&gt;"",Scoring!$L$29)+IF(Data!$Y116&lt;&gt;"",Scoring!$L$30)+IF(Data!$Z116&lt;&gt;"",Scoring!$L$31)+IF(Data!$AA116&lt;&gt;"",Scoring!$L$32),"")</f>
        <v/>
      </c>
      <c r="AS116" s="105" t="str">
        <f>IF(AR116&lt;&gt;"",LOOKUP(AR116,Likelihoods!$A$7:$A$107,Likelihoods!J$7:J$107),"")</f>
        <v/>
      </c>
      <c r="AT116" s="108" t="str">
        <f>IF(AND(COUNTBLANK($B116:$E116)=3,COUNTBLANK($F116:$H116)=2,COUNTBLANK($I116:$J116)=1,COUNTBLANK($K116:$L116)=1,COUNTBLANK($M116:$N116)=1,COUNTBLANK($O116:$P116)=1,COUNTBLANK($Q116:$R116)=1,COUNTBLANK($S116:$T116)=1,COUNTBLANK($U116:$V116)=1,COUNTBLANK($W116:$AA116)=4),IF(Data!$B116&lt;&gt;"",Scoring!$M$7)+IF(Data!$C116&lt;&gt;"",Scoring!$M$8)+IF(Data!$D116&lt;&gt;"",Scoring!$M$9)+IF(Data!$E116&lt;&gt;"",Scoring!$M$10)+IF(Data!$F116&lt;&gt;"",Scoring!$M$11)+IF(Data!$G116&lt;&gt;"",Scoring!$M$12)+IF(Data!$H116&lt;&gt;"",Scoring!$M$13)+IF(Data!$I116&lt;&gt;"",Scoring!$M$14)+IF(Data!$J116&lt;&gt;"",Scoring!$M$15)+IF(Data!$K116&lt;&gt;"",Scoring!$M$16)+IF(Data!$L116&lt;&gt;"",Scoring!$M$17)+IF(Data!$M116&lt;&gt;"",Scoring!$M$18)+IF(Data!$N116&lt;&gt;"",Scoring!$M$19)+IF(Data!$O116&lt;&gt;"",Scoring!$M$20)+IF(Data!$P116&lt;&gt;"",Scoring!$M$21)+IF(Data!$Q116&lt;&gt;"",Scoring!$M$22)+IF(Data!$R116&lt;&gt;"",Scoring!$M$23)+IF(Data!$S116&lt;&gt;"",Scoring!$M$24)+IF(Data!T116&lt;&gt;"",Scoring!$M$25)+IF(Data!$U116&lt;&gt;"",Scoring!$M$26)+IF(Data!$V116&lt;&gt;"",Scoring!$M$27)+IF(Data!$W116&lt;&gt;"",Scoring!$M$28)+IF(Data!$X116&lt;&gt;"",Scoring!$M$29)+IF(Data!$Y116&lt;&gt;"",Scoring!$M$30)+IF(Data!$Z116&lt;&gt;"",Scoring!$M$31)+IF(Data!$AA116&lt;&gt;"",Scoring!$M$32),"")</f>
        <v/>
      </c>
      <c r="AU116" s="105" t="str">
        <f>IF(AT116&lt;&gt;"",LOOKUP(AT116,Likelihoods!$A$7:$A$107,Likelihoods!K$7:K$107),"")</f>
        <v/>
      </c>
      <c r="AV116" s="108" t="str">
        <f>IF(AND(COUNTBLANK($B116:$E116)=3,COUNTBLANK($F116:$H116)=2,COUNTBLANK($I116:$J116)=1,COUNTBLANK($K116:$L116)=1,COUNTBLANK($M116:$N116)=1,COUNTBLANK($O116:$P116)=1,COUNTBLANK($Q116:$R116)=1,COUNTBLANK($S116:$T116)=1,COUNTBLANK($U116:$V116)=1,COUNTBLANK($W116:$AA116)=4),IF(Data!$B116&lt;&gt;"",Scoring!$N$7)+IF(Data!$C116&lt;&gt;"",Scoring!$N$8)+IF(Data!$D116&lt;&gt;"",Scoring!$N$9)+IF(Data!$E116&lt;&gt;"",Scoring!$N$10)+IF(Data!$F116&lt;&gt;"",Scoring!$N$11)+IF(Data!$G116&lt;&gt;"",Scoring!$N$12)+IF(Data!$H116&lt;&gt;"",Scoring!$N$13)+IF(Data!$I116&lt;&gt;"",Scoring!$N$14)+IF(Data!$J116&lt;&gt;"",Scoring!$N$15)+IF(Data!$K116&lt;&gt;"",Scoring!$N$16)+IF(Data!$L116&lt;&gt;"",Scoring!$N$17)+IF(Data!$M116&lt;&gt;"",Scoring!$N$18)+IF(Data!$N116&lt;&gt;"",Scoring!$N$19)+IF(Data!$O116&lt;&gt;"",Scoring!$N$20)+IF(Data!$P116&lt;&gt;"",Scoring!$N$21)+IF(Data!$Q116&lt;&gt;"",Scoring!$N$22)+IF(Data!$R116&lt;&gt;"",Scoring!$N$23)+IF(Data!$S116&lt;&gt;"",Scoring!$N$24)+IF(Data!T116&lt;&gt;"",Scoring!$N$25)+IF(Data!$U116&lt;&gt;"",Scoring!$N$26)+IF(Data!$V116&lt;&gt;"",Scoring!$N$27)+IF(Data!$W116&lt;&gt;"",Scoring!$N$28)+IF(Data!$X116&lt;&gt;"",Scoring!$N$29)+IF(Data!$Y116&lt;&gt;"",Scoring!$N$30)+IF(Data!$Z116&lt;&gt;"",Scoring!$N$31)+IF(Data!$AA116&lt;&gt;"",Scoring!$N$32),"")</f>
        <v/>
      </c>
      <c r="AW116" s="106" t="str">
        <f>IF(AV116&lt;&gt;"",LOOKUP(AV116,Likelihoods!$A$7:$A$107,Likelihoods!L$7:L$107),"")</f>
        <v/>
      </c>
      <c r="AX116" s="104" t="str">
        <f>IF(AND(COUNTBLANK($B116:$E116)=3,COUNTBLANK($F116:$H116)=2,COUNTBLANK($I116:$J116)=1,COUNTBLANK($K116:$L116)=1,COUNTBLANK($M116:$N116)=1,COUNTBLANK($O116:$P116)=1,COUNTBLANK($Q116:$R116)=1,COUNTBLANK($S116:$T116)=1,COUNTBLANK($U116:$V116)=1,COUNTBLANK($W116:$AA116)=4),IF(Data!$B116&lt;&gt;"",Scoring!$O$7)+IF(Data!$C116&lt;&gt;"",Scoring!$O$8)+IF(Data!$D116&lt;&gt;"",Scoring!$O$9)+IF(Data!$E116&lt;&gt;"",Scoring!$O$10)+IF(Data!$F116&lt;&gt;"",Scoring!$O$11)+IF(Data!$G116&lt;&gt;"",Scoring!$O$12)+IF(Data!$H116&lt;&gt;"",Scoring!$O$13)+IF(Data!$I116&lt;&gt;"",Scoring!$O$14)+IF(Data!$J116&lt;&gt;"",Scoring!$O$15)+IF(Data!$K116&lt;&gt;"",Scoring!$O$16)+IF(Data!$L116&lt;&gt;"",Scoring!$O$17)+IF(Data!$M116&lt;&gt;"",Scoring!$O$18)+IF(Data!$N116&lt;&gt;"",Scoring!$O$19)+IF(Data!$O116&lt;&gt;"",Scoring!$O$20)+IF(Data!$P116&lt;&gt;"",Scoring!$O$21)+IF(Data!$Q116&lt;&gt;"",Scoring!$O$22)+IF(Data!$R116&lt;&gt;"",Scoring!$O$23)+IF(Data!$S116&lt;&gt;"",Scoring!$O$24)+IF(Data!T116&lt;&gt;"",Scoring!$O$25)+IF(Data!$U116&lt;&gt;"",Scoring!$O$26)+IF(Data!$V116&lt;&gt;"",Scoring!$O$27)+IF(Data!$W116&lt;&gt;"",Scoring!$O$28)+IF(Data!$X116&lt;&gt;"",Scoring!$O$29)+IF(Data!$Y116&lt;&gt;"",Scoring!$O$30)+IF(Data!$Z116&lt;&gt;"",Scoring!$O$31)+IF(Data!$AA116&lt;&gt;"",Scoring!$O$32),"")</f>
        <v/>
      </c>
      <c r="AY116" s="107" t="str">
        <f>IF(AX116&lt;&gt;"",LOOKUP(AX116,Likelihoods!$A$7:$A$107,Likelihoods!M$7:M$107),"")</f>
        <v/>
      </c>
      <c r="AZ116" s="108" t="str">
        <f>IF(AND(COUNTBLANK($B116:$E116)=3,COUNTBLANK($F116:$H116)=2,COUNTBLANK($I116:$J116)=1,COUNTBLANK($K116:$L116)=1,COUNTBLANK($M116:$N116)=1,COUNTBLANK($O116:$P116)=1,COUNTBLANK($Q116:$R116)=1,COUNTBLANK($S116:$T116)=1,COUNTBLANK($U116:$V116)=1,COUNTBLANK($W116:$AA116)=4),IF(Data!$B116&lt;&gt;"",Scoring!$P$7)+IF(Data!$C116&lt;&gt;"",Scoring!$P$8)+IF(Data!$D116&lt;&gt;"",Scoring!$P$9)+IF(Data!$E116&lt;&gt;"",Scoring!$P$10)+IF(Data!$F116&lt;&gt;"",Scoring!$P$11)+IF(Data!$G116&lt;&gt;"",Scoring!$P$12)+IF(Data!$H116&lt;&gt;"",Scoring!$P$13)+IF(Data!$I116&lt;&gt;"",Scoring!$P$14)+IF(Data!$J116&lt;&gt;"",Scoring!$P$15)+IF(Data!$K116&lt;&gt;"",Scoring!$P$16)+IF(Data!$L116&lt;&gt;"",Scoring!$P$17)+IF(Data!$M116&lt;&gt;"",Scoring!$P$18)+IF(Data!$N116&lt;&gt;"",Scoring!$P$19)+IF(Data!$O116&lt;&gt;"",Scoring!$P$20)+IF(Data!$P116&lt;&gt;"",Scoring!$P$21)+IF(Data!$Q116&lt;&gt;"",Scoring!$P$22)+IF(Data!$R116&lt;&gt;"",Scoring!$P$23)+IF(Data!$S116&lt;&gt;"",Scoring!$P$24)+IF(Data!T116&lt;&gt;"",Scoring!$P$25)+IF(Data!$U116&lt;&gt;"",Scoring!$P$26)+IF(Data!$V116&lt;&gt;"",Scoring!$P$27)+IF(Data!$W116&lt;&gt;"",Scoring!$P$28)+IF(Data!$X116&lt;&gt;"",Scoring!$P$29)+IF(Data!$Y116&lt;&gt;"",Scoring!$P$30)+IF(Data!$Z116&lt;&gt;"",Scoring!$P$31)+IF(Data!$AA116&lt;&gt;"",Scoring!$P$32),"")</f>
        <v/>
      </c>
      <c r="BA116" s="105" t="str">
        <f>IF(AZ116&lt;&gt;"",LOOKUP(AZ116,Likelihoods!$A$7:$A$107,Likelihoods!N$7:N$107),"")</f>
        <v/>
      </c>
      <c r="BB116" s="102" t="str">
        <f>IF(AND(COUNTBLANK($B116:$E116)=3,COUNTBLANK($F116:$H116)=2,COUNTBLANK($I116:$J116)=1,COUNTBLANK($K116:$L116)=1,COUNTBLANK($M116:$N116)=1,COUNTBLANK($O116:$P116)=1,COUNTBLANK($Q116:$R116)=1,COUNTBLANK($S116:$T116)=1,COUNTBLANK($U116:$V116)=1,COUNTBLANK($W116:$AA116)=4),IF(Data!$B116&lt;&gt;"",Scoring!$Q$7)+IF(Data!$C116&lt;&gt;"",Scoring!$Q$8)+IF(Data!$D116&lt;&gt;"",Scoring!$Q$9)+IF(Data!$E116&lt;&gt;"",Scoring!$Q$10)+IF(Data!$F116&lt;&gt;"",Scoring!$Q$11)+IF(Data!$G116&lt;&gt;"",Scoring!$Q$12)+IF(Data!$H116&lt;&gt;"",Scoring!$Q$13)+IF(Data!$I116&lt;&gt;"",Scoring!$Q$14)+IF(Data!$J116&lt;&gt;"",Scoring!$Q$15)+IF(Data!$K116&lt;&gt;"",Scoring!$Q$16)+IF(Data!$L116&lt;&gt;"",Scoring!$Q$17)+IF(Data!$M116&lt;&gt;"",Scoring!$Q$18)+IF(Data!$N116&lt;&gt;"",Scoring!$Q$19)+IF(Data!$O116&lt;&gt;"",Scoring!$Q$20)+IF(Data!$P116&lt;&gt;"",Scoring!$Q$21)+IF(Data!$Q116&lt;&gt;"",Scoring!$Q$22)+IF(Data!$R116&lt;&gt;"",Scoring!$Q$23)+IF(Data!$S116&lt;&gt;"",Scoring!$Q$24)+IF(Data!T116&lt;&gt;"",Scoring!$Q$25)+IF(Data!$U116&lt;&gt;"",Scoring!$Q$26)+IF(Data!$V116&lt;&gt;"",Scoring!$Q$27)+IF(Data!$W116&lt;&gt;"",Scoring!$Q$28)+IF(Data!$X116&lt;&gt;"",Scoring!$Q$29)+IF(Data!$Y116&lt;&gt;"",Scoring!$Q$30)+IF(Data!$Z116&lt;&gt;"",Scoring!$Q$31)+IF(Data!$AA116&lt;&gt;"",Scoring!$Q$32),"")</f>
        <v/>
      </c>
      <c r="BC116" s="107" t="str">
        <f>IF(BB116&lt;&gt;"",LOOKUP(BB116,Likelihoods!$A$7:$A$107,Likelihoods!O$7:O$107),"")</f>
        <v/>
      </c>
      <c r="BD116" s="104" t="str">
        <f>IF(AND(COUNTBLANK($B116:$E116)=3,COUNTBLANK($F116:$H116)=2,COUNTBLANK($I116:$J116)=1,COUNTBLANK($K116:$L116)=1,COUNTBLANK($M116:$N116)=1,COUNTBLANK($O116:$P116)=1,COUNTBLANK($Q116:$R116)=1,COUNTBLANK($S116:$T116)=1,COUNTBLANK($U116:$V116)=1,COUNTBLANK($W116:$AA116)=4),IF(Data!$B116&lt;&gt;"",Scoring!$R$7)+IF(Data!$C116&lt;&gt;"",Scoring!$R$8)+IF(Data!$D116&lt;&gt;"",Scoring!$R$9)+IF(Data!$E116&lt;&gt;"",Scoring!$R$10)+IF(Data!$F116&lt;&gt;"",Scoring!$R$11)+IF(Data!$G116&lt;&gt;"",Scoring!$R$12)+IF(Data!$H116&lt;&gt;"",Scoring!$R$13)+IF(Data!$I116&lt;&gt;"",Scoring!$R$14)+IF(Data!$J116&lt;&gt;"",Scoring!$R$15)+IF(Data!$K116&lt;&gt;"",Scoring!$R$16)+IF(Data!$L116&lt;&gt;"",Scoring!$R$17)+IF(Data!$M116&lt;&gt;"",Scoring!$R$18)+IF(Data!$N116&lt;&gt;"",Scoring!$R$19)+IF(Data!$O116&lt;&gt;"",Scoring!$R$20)+IF(Data!$P116&lt;&gt;"",Scoring!$R$21)+IF(Data!$Q116&lt;&gt;"",Scoring!$R$22)+IF(Data!$R116&lt;&gt;"",Scoring!$R$23)+IF(Data!$S116&lt;&gt;"",Scoring!$R$24)+IF(Data!T116&lt;&gt;"",Scoring!$R$25)+IF(Data!$U116&lt;&gt;"",Scoring!$R$26)+IF(Data!$V116&lt;&gt;"",Scoring!$R$27)+IF(Data!$W116&lt;&gt;"",Scoring!$R$28)+IF(Data!$X116&lt;&gt;"",Scoring!$R$29)+IF(Data!$Y116&lt;&gt;"",Scoring!$R$30)+IF(Data!$Z116&lt;&gt;"",Scoring!$R$31)+IF(Data!$AA116&lt;&gt;"",Scoring!$R$32),"")</f>
        <v/>
      </c>
      <c r="BE116" s="105" t="str">
        <f>IF(BD116&lt;&gt;"",LOOKUP(BD116,Likelihoods!$A$7:$A$107,Likelihoods!P$7:P$107),"")</f>
        <v/>
      </c>
      <c r="BF116" s="102" t="str">
        <f>IF(AND(COUNTBLANK($B116:$E116)=3,COUNTBLANK($F116:$H116)=2,COUNTBLANK($I116:$J116)=1,COUNTBLANK($K116:$L116)=1,COUNTBLANK($M116:$N116)=1,COUNTBLANK($O116:$P116)=1,COUNTBLANK($Q116:$R116)=1,COUNTBLANK($S116:$T116)=1,COUNTBLANK($U116:$V116)=1,COUNTBLANK($W116:$AA116)=4),IF(Data!$B116&lt;&gt;"",Scoring!$S$7)+IF(Data!$C116&lt;&gt;"",Scoring!$S$8)+IF(Data!$D116&lt;&gt;"",Scoring!$S$9)+IF(Data!$E116&lt;&gt;"",Scoring!$S$10)+IF(Data!$F116&lt;&gt;"",Scoring!$S$11)+IF(Data!$G116&lt;&gt;"",Scoring!$S$12)+IF(Data!$H116&lt;&gt;"",Scoring!$S$13)+IF(Data!$I116&lt;&gt;"",Scoring!$S$14)+IF(Data!$J116&lt;&gt;"",Scoring!$S$15)+IF(Data!$K116&lt;&gt;"",Scoring!$S$16)+IF(Data!$L116&lt;&gt;"",Scoring!$S$17)+IF(Data!$M116&lt;&gt;"",Scoring!$S$18)+IF(Data!$N116&lt;&gt;"",Scoring!$S$19)+IF(Data!$O116&lt;&gt;"",Scoring!$S$20)+IF(Data!$P116&lt;&gt;"",Scoring!$S$21)+IF(Data!$Q116&lt;&gt;"",Scoring!$S$22)+IF(Data!$R116&lt;&gt;"",Scoring!$S$23)+IF(Data!$S116&lt;&gt;"",Scoring!$S$24)+IF(Data!T116&lt;&gt;"",Scoring!$S$25)+IF(Data!$U116&lt;&gt;"",Scoring!$S$26)+IF(Data!$V116&lt;&gt;"",Scoring!$S$27)+IF(Data!$W116&lt;&gt;"",Scoring!$S$28)+IF(Data!$X116&lt;&gt;"",Scoring!$S$29)+IF(Data!$Y116&lt;&gt;"",Scoring!$S$30)+IF(Data!$Z116&lt;&gt;"",Scoring!$S$31)+IF(Data!$AA116&lt;&gt;"",Scoring!$S$32),"")</f>
        <v/>
      </c>
      <c r="BG116" s="107" t="str">
        <f>IF(BF116&lt;&gt;"",LOOKUP(BF116,Likelihoods!$A$7:$A$107,Likelihoods!Q$7:Q$107),"")</f>
        <v/>
      </c>
      <c r="BH116" s="108" t="str">
        <f>IF(AND(COUNTBLANK($B116:$E116)=3,COUNTBLANK($F116:$H116)=2,COUNTBLANK($I116:$J116)=1,COUNTBLANK($K116:$L116)=1,COUNTBLANK($M116:$N116)=1,COUNTBLANK($O116:$P116)=1,COUNTBLANK($Q116:$R116)=1,COUNTBLANK($S116:$T116)=1,COUNTBLANK($U116:$V116)=1,COUNTBLANK($W116:$AA116)=4),IF(Data!$B116&lt;&gt;"",Scoring!$T$7)+IF(Data!$C116&lt;&gt;"",Scoring!$T$8)+IF(Data!$D116&lt;&gt;"",Scoring!$T$9)+IF(Data!$E116&lt;&gt;"",Scoring!$T$10)+IF(Data!$F116&lt;&gt;"",Scoring!$T$11)+IF(Data!$G116&lt;&gt;"",Scoring!$T$12)+IF(Data!$H116&lt;&gt;"",Scoring!$T$13)+IF(Data!$I116&lt;&gt;"",Scoring!$T$14)+IF(Data!$J116&lt;&gt;"",Scoring!$T$15)+IF(Data!$K116&lt;&gt;"",Scoring!$T$16)+IF(Data!$L116&lt;&gt;"",Scoring!$T$17)+IF(Data!$M116&lt;&gt;"",Scoring!$T$18)+IF(Data!$N116&lt;&gt;"",Scoring!$T$19)+IF(Data!$O116&lt;&gt;"",Scoring!$T$20)+IF(Data!$P116&lt;&gt;"",Scoring!$T$21)+IF(Data!$Q116&lt;&gt;"",Scoring!$T$22)+IF(Data!$R116&lt;&gt;"",Scoring!$T$23)+IF(Data!$S116&lt;&gt;"",Scoring!$T$24)+IF(Data!T116&lt;&gt;"",Scoring!$T$25)+IF(Data!$U116&lt;&gt;"",Scoring!$T$26)+IF(Data!$V116&lt;&gt;"",Scoring!$T$27)+IF(Data!$W116&lt;&gt;"",Scoring!$T$28)+IF(Data!$X116&lt;&gt;"",Scoring!$T$29)+IF(Data!$Y116&lt;&gt;"",Scoring!$T$30)+IF(Data!$Z116&lt;&gt;"",Scoring!$T$31)+IF(Data!$AA116&lt;&gt;"",Scoring!$T$32),"")</f>
        <v/>
      </c>
      <c r="BI116" s="105" t="str">
        <f>IF(BH116&lt;&gt;"",LOOKUP(BH116,Likelihoods!$A$7:$A$107,Likelihoods!R$7:R$107),"")</f>
        <v/>
      </c>
      <c r="BJ116" s="108" t="str">
        <f>IF(AND(COUNTBLANK($B116:$E116)=3,COUNTBLANK($F116:$H116)=2,COUNTBLANK($I116:$J116)=1,COUNTBLANK($K116:$L116)=1,COUNTBLANK($M116:$N116)=1,COUNTBLANK($O116:$P116)=1,COUNTBLANK($Q116:$R116)=1,COUNTBLANK($S116:$T116)=1,COUNTBLANK($U116:$V116)=1,COUNTBLANK($W116:$AA116)=4),IF(Data!$B116&lt;&gt;"",Scoring!$U$7)+IF(Data!$C116&lt;&gt;"",Scoring!$U$8)+IF(Data!$D116&lt;&gt;"",Scoring!$U$9)+IF(Data!$E116&lt;&gt;"",Scoring!$U$10)+IF(Data!$F116&lt;&gt;"",Scoring!$U$11)+IF(Data!$G116&lt;&gt;"",Scoring!$U$12)+IF(Data!$H116&lt;&gt;"",Scoring!$U$13)+IF(Data!$I116&lt;&gt;"",Scoring!$U$14)+IF(Data!$J116&lt;&gt;"",Scoring!$U$15)+IF(Data!$K116&lt;&gt;"",Scoring!$U$16)+IF(Data!$L116&lt;&gt;"",Scoring!$U$17)+IF(Data!$M116&lt;&gt;"",Scoring!$U$18)+IF(Data!$N116&lt;&gt;"",Scoring!$U$19)+IF(Data!$O116&lt;&gt;"",Scoring!$U$20)+IF(Data!$P116&lt;&gt;"",Scoring!$U$21)+IF(Data!$Q116&lt;&gt;"",Scoring!$U$22)+IF(Data!$R116&lt;&gt;"",Scoring!$U$23)+IF(Data!$S116&lt;&gt;"",Scoring!$U$24)+IF(Data!T116&lt;&gt;"",Scoring!$U$25)+IF(Data!$U116&lt;&gt;"",Scoring!$U$26)+IF(Data!$V116&lt;&gt;"",Scoring!$U$27)+IF(Data!$W116&lt;&gt;"",Scoring!$U$28)+IF(Data!$X116&lt;&gt;"",Scoring!$U$29)+IF(Data!$Y116&lt;&gt;"",Scoring!$U$30)+IF(Data!$Z116&lt;&gt;"",Scoring!$U$31)+IF(Data!$AA116&lt;&gt;"",Scoring!$U$32),"")</f>
        <v/>
      </c>
      <c r="BK116" s="106" t="str">
        <f>IF(BJ116&lt;&gt;"",LOOKUP(BJ116,Likelihoods!$A$7:$A$107,Likelihoods!S$7:S$107),"")</f>
        <v/>
      </c>
      <c r="BL116" s="8"/>
      <c r="BM116" s="8"/>
      <c r="BN116" s="8"/>
      <c r="BO116" s="8"/>
      <c r="BP116" s="8"/>
      <c r="BQ116" s="8"/>
      <c r="BR116" s="8"/>
      <c r="BS116" s="8"/>
      <c r="BT116" s="8"/>
      <c r="BU116" s="8"/>
      <c r="BV116" s="8"/>
      <c r="BW116" s="8"/>
      <c r="BX116" s="8"/>
      <c r="BY116" s="8"/>
    </row>
    <row r="117" spans="1:77" ht="14.25" x14ac:dyDescent="0.2">
      <c r="A117" s="68"/>
      <c r="B117" s="101"/>
      <c r="C117" s="102"/>
      <c r="D117" s="102"/>
      <c r="E117" s="102"/>
      <c r="F117" s="101"/>
      <c r="G117" s="102"/>
      <c r="H117" s="103"/>
      <c r="I117" s="102"/>
      <c r="J117" s="102"/>
      <c r="K117" s="101"/>
      <c r="L117" s="103"/>
      <c r="M117" s="102"/>
      <c r="N117" s="103"/>
      <c r="O117" s="101"/>
      <c r="P117" s="103"/>
      <c r="Q117" s="102"/>
      <c r="R117" s="102"/>
      <c r="S117" s="101"/>
      <c r="T117" s="103"/>
      <c r="U117" s="101"/>
      <c r="V117" s="103"/>
      <c r="W117" s="102"/>
      <c r="X117" s="102"/>
      <c r="Y117" s="102"/>
      <c r="Z117" s="102"/>
      <c r="AA117" s="102"/>
      <c r="AB117" s="104" t="str">
        <f>IF(AND(COUNTBLANK($B117:$E117)=3,COUNTBLANK($F117:$H117)=2,COUNTBLANK($I117:$J117)=1,COUNTBLANK($K117:$L117)=1,COUNTBLANK($M117:$N117)=1,COUNTBLANK($O117:$P117)=1,COUNTBLANK($Q117:$R117)=1,COUNTBLANK($S117:$T117)=1,COUNTBLANK($U117:$V117)=1,COUNTBLANK($W117:$AA117)=4),IF(Data!$B117&lt;&gt;"",Scoring!$D$7)+IF(Data!$C117&lt;&gt;"",Scoring!$D$8)+IF(Data!$D117&lt;&gt;"",Scoring!$D$9)+IF(Data!$E117&lt;&gt;"",Scoring!$D$10)+IF(Data!$F117&lt;&gt;"",Scoring!$D$11)+IF(Data!$G117&lt;&gt;"",Scoring!$D$12)+IF(Data!$H117&lt;&gt;"",Scoring!$D$13)+IF(Data!$I117&lt;&gt;"",Scoring!$D$14)+IF(Data!$J117&lt;&gt;"",Scoring!$D$15)+IF(Data!$K117&lt;&gt;"",Scoring!$D$16)+IF(Data!$L117&lt;&gt;"",Scoring!$D$17)+IF(Data!$M117&lt;&gt;"",Scoring!$D$18)+IF(Data!$N117&lt;&gt;"",Scoring!$D$19)+IF(Data!$O117&lt;&gt;"",Scoring!$D$20)+IF(Data!$P117&lt;&gt;"",Scoring!$D$21)+IF(Data!$Q117&lt;&gt;"",Scoring!$D$22)+IF(Data!$R117&lt;&gt;"",Scoring!$D$23)+IF(Data!$S117&lt;&gt;"",Scoring!$D$24)+IF(Data!T117&lt;&gt;"",Scoring!$D$25)+IF(Data!$U117&lt;&gt;"",Scoring!$D$26)+IF(Data!$V117&lt;&gt;"",Scoring!$D$27)+IF(Data!$W117&lt;&gt;"",Scoring!$D$28)+IF(Data!$X117&lt;&gt;"",Scoring!$D$29)+IF(Data!$Y117&lt;&gt;"",Scoring!$D$30)+IF(Data!$Z117&lt;&gt;"",Scoring!$D$31)+IF(Data!$AA117&lt;&gt;"",Scoring!$D$32),"")</f>
        <v/>
      </c>
      <c r="AC117" s="105" t="str">
        <f>IF(AB117&lt;&gt;"",LOOKUP(AB117,Likelihoods!$A$7:$A$107,Likelihoods!B$7:B$107),"")</f>
        <v/>
      </c>
      <c r="AD117" s="264" t="str">
        <f>IF(AND(COUNTBLANK($B117:$E117)=3,COUNTBLANK($F117:$H117)=2,COUNTBLANK($I117:$J117)=1,COUNTBLANK($K117:$L117)=1,COUNTBLANK($M117:$N117)=1,COUNTBLANK($O117:$P117)=1,COUNTBLANK($Q117:$R117)=1,COUNTBLANK($S117:$T117)=1,COUNTBLANK($U117:$V117)=1,COUNTBLANK($W117:$AA117)=4),IF(Data!$B117&lt;&gt;"",Scoring!$E$7)+IF(Data!$C117&lt;&gt;"",Scoring!$E$8)+IF(Data!$D117&lt;&gt;"",Scoring!$E$9)+IF(Data!$E117&lt;&gt;"",Scoring!$E$10)+IF(Data!$F117&lt;&gt;"",Scoring!$E$11)+IF(Data!$G117&lt;&gt;"",Scoring!$E$12)+IF(Data!$H117&lt;&gt;"",Scoring!$E$13)+IF(Data!$I117&lt;&gt;"",Scoring!$E$14)+IF(Data!$J117&lt;&gt;"",Scoring!$E$15)+IF(Data!$K117&lt;&gt;"",Scoring!$E$16)+IF(Data!$L117&lt;&gt;"",Scoring!$E$17)+IF(Data!$M117&lt;&gt;"",Scoring!$E$18)+IF(Data!$N117&lt;&gt;"",Scoring!$E$19)+IF(Data!$O117&lt;&gt;"",Scoring!$E$20)+IF(Data!$P117&lt;&gt;"",Scoring!$E$21)+IF(Data!$Q117&lt;&gt;"",Scoring!$E$22)+IF(Data!$R117&lt;&gt;"",Scoring!$E$23)+IF(Data!$S117&lt;&gt;"",Scoring!$E$24)+IF(Data!V117&lt;&gt;"",Scoring!$E$25)+IF(Data!$U117&lt;&gt;"",Scoring!$E$26)+IF(Data!$V117&lt;&gt;"",Scoring!$E$27)+IF(Data!$W117&lt;&gt;"",Scoring!$E$28)+IF(Data!$X117&lt;&gt;"",Scoring!$E$29)+IF(Data!$Y117&lt;&gt;"",Scoring!$E$30)+IF(Data!$Z117&lt;&gt;"",Scoring!$E$31)+IF(Data!$AA117&lt;&gt;"",Scoring!$E$32),"")</f>
        <v/>
      </c>
      <c r="AE117" s="107" t="str">
        <f>IF(AD117&lt;&gt;"",LOOKUP(AD117,Likelihoods!$A$7:$A$107,Likelihoods!C$7:C$107),"")</f>
        <v/>
      </c>
      <c r="AF117" s="108" t="str">
        <f>IF(AND(COUNTBLANK($B117:$E117)=3,COUNTBLANK($F117:$H117)=2,COUNTBLANK($I117:$J117)=1,COUNTBLANK($K117:$L117)=1,COUNTBLANK($M117:$N117)=1,COUNTBLANK($O117:$P117)=1,COUNTBLANK($Q117:$R117)=1,COUNTBLANK($S117:$T117)=1,COUNTBLANK($U117:$V117)=1,COUNTBLANK($W117:$AA117)=4),IF(Data!$B117&lt;&gt;"",Scoring!$F$7)+IF(Data!$C117&lt;&gt;"",Scoring!$F$8)+IF(Data!$D117&lt;&gt;"",Scoring!$F$9)+IF(Data!$E117&lt;&gt;"",Scoring!$F$10)+IF(Data!$F117&lt;&gt;"",Scoring!$F$11)+IF(Data!$G117&lt;&gt;"",Scoring!$F$12)+IF(Data!$H117&lt;&gt;"",Scoring!$F$13)+IF(Data!$I117&lt;&gt;"",Scoring!$F$14)+IF(Data!$J117&lt;&gt;"",Scoring!$F$15)+IF(Data!$K117&lt;&gt;"",Scoring!$F$16)+IF(Data!$L117&lt;&gt;"",Scoring!$F$17)+IF(Data!$M117&lt;&gt;"",Scoring!$F$18)+IF(Data!$N117&lt;&gt;"",Scoring!$F$19)+IF(Data!$O117&lt;&gt;"",Scoring!$F$20)+IF(Data!$P117&lt;&gt;"",Scoring!$F$21)+IF(Data!$Q117&lt;&gt;"",Scoring!$F$22)+IF(Data!$R117&lt;&gt;"",Scoring!$F$23)+IF(Data!$S117&lt;&gt;"",Scoring!$F$24)+IF(Data!T117&lt;&gt;"",Scoring!$F$25)+IF(Data!$U117&lt;&gt;"",Scoring!$F$26)+IF(Data!$V117&lt;&gt;"",Scoring!$F$27)+IF(Data!$W117&lt;&gt;"",Scoring!$F$28)+IF(Data!$X117&lt;&gt;"",Scoring!$F$29)+IF(Data!$Y117&lt;&gt;"",Scoring!$F$30)+IF(Data!$Z117&lt;&gt;"",Scoring!$F$31)+IF(Data!$AA117&lt;&gt;"",Scoring!$F$32),"")</f>
        <v/>
      </c>
      <c r="AG117" s="105" t="str">
        <f>IF(AF117&lt;&gt;"",LOOKUP(AF117,Likelihoods!$A$7:$A$107,Likelihoods!D$7:D$107),"")</f>
        <v/>
      </c>
      <c r="AH117" s="108" t="str">
        <f>IF(AND(COUNTBLANK($B117:$E117)=3,COUNTBLANK($F117:$H117)=2,COUNTBLANK($I117:$J117)=1,COUNTBLANK($K117:$L117)=1,COUNTBLANK($M117:$N117)=1,COUNTBLANK($O117:$P117)=1,COUNTBLANK($Q117:$R117)=1,COUNTBLANK($S117:$T117)=1,COUNTBLANK($U117:$V117)=1,COUNTBLANK($W117:$AA117)=4),IF(Data!$B117&lt;&gt;"",Scoring!$G$7)+IF(Data!$C117&lt;&gt;"",Scoring!$G$8)+IF(Data!$D117&lt;&gt;"",Scoring!$G$9)+IF(Data!$E117&lt;&gt;"",Scoring!$G$10)+IF(Data!$F117&lt;&gt;"",Scoring!$G$11)+IF(Data!$G117&lt;&gt;"",Scoring!$G$12)+IF(Data!$H117&lt;&gt;"",Scoring!$G$13)+IF(Data!$I117&lt;&gt;"",Scoring!$G$14)+IF(Data!$J117&lt;&gt;"",Scoring!$G$15)+IF(Data!$K117&lt;&gt;"",Scoring!$G$16)+IF(Data!$L117&lt;&gt;"",Scoring!$G$17)+IF(Data!$M117&lt;&gt;"",Scoring!$G$18)+IF(Data!$N117&lt;&gt;"",Scoring!$G$19)+IF(Data!$O117&lt;&gt;"",Scoring!$G$20)+IF(Data!$P117&lt;&gt;"",Scoring!$G$21)+IF(Data!$Q117&lt;&gt;"",Scoring!$G$22)+IF(Data!$R117&lt;&gt;"",Scoring!$G$23)+IF(Data!$S117&lt;&gt;"",Scoring!$G$24)+IF(Data!T117&lt;&gt;"",Scoring!$G$25)+IF(Data!$U117&lt;&gt;"",Scoring!$G$26)+IF(Data!$V117&lt;&gt;"",Scoring!$G$27)+IF(Data!$W117&lt;&gt;"",Scoring!$G$28)+IF(Data!$X117&lt;&gt;"",Scoring!$G$29)+IF(Data!$Y117&lt;&gt;"",Scoring!$G$30)+IF(Data!$Z117&lt;&gt;"",Scoring!$G$31)+IF(Data!$AA117&lt;&gt;"",Scoring!$G$32),"")</f>
        <v/>
      </c>
      <c r="AI117" s="106" t="str">
        <f>IF(AH117&lt;&gt;"",LOOKUP(AH117,Likelihoods!$A$7:$A$107,Likelihoods!E$7:E$107),"")</f>
        <v/>
      </c>
      <c r="AJ117" s="104" t="str">
        <f>IF(AND(COUNTBLANK($B117:$E117)=3,COUNTBLANK($F117:$H117)=2,COUNTBLANK($I117:$J117)=1,COUNTBLANK($K117:$L117)=1,COUNTBLANK($M117:$N117)=1,COUNTBLANK($O117:$P117)=1,COUNTBLANK($Q117:$R117)=1,COUNTBLANK($S117:$T117)=1,COUNTBLANK($U117:$V117)=1,COUNTBLANK($W117:$AA117)=4),IF(Data!$B117&lt;&gt;"",Scoring!$H$7)+IF(Data!$C117&lt;&gt;"",Scoring!$H$8)+IF(Data!$D117&lt;&gt;"",Scoring!$H$9)+IF(Data!$E117&lt;&gt;"",Scoring!$H$10)+IF(Data!$F117&lt;&gt;"",Scoring!$H$11)+IF(Data!$G117&lt;&gt;"",Scoring!$H$12)+IF(Data!$H117&lt;&gt;"",Scoring!$H$13)+IF(Data!$I117&lt;&gt;"",Scoring!$H$14)+IF(Data!$J117&lt;&gt;"",Scoring!$H$15)+IF(Data!$K117&lt;&gt;"",Scoring!$H$16)+IF(Data!$L117&lt;&gt;"",Scoring!$H$17)+IF(Data!$M117&lt;&gt;"",Scoring!$H$18)+IF(Data!$N117&lt;&gt;"",Scoring!$H$19)+IF(Data!$O117&lt;&gt;"",Scoring!$H$20)+IF(Data!$P117&lt;&gt;"",Scoring!$H$21)+IF(Data!$Q117&lt;&gt;"",Scoring!$H$22)+IF(Data!$R117&lt;&gt;"",Scoring!$H$23)+IF(Data!$S117&lt;&gt;"",Scoring!$H$24)+IF(Data!T117&lt;&gt;"",Scoring!$H$25)+IF(Data!$U117&lt;&gt;"",Scoring!$H$26)+IF(Data!$V117&lt;&gt;"",Scoring!$H$27)+IF(Data!$W117&lt;&gt;"",Scoring!$H$28)+IF(Data!$X117&lt;&gt;"",Scoring!$H$29)+IF(Data!$Y117&lt;&gt;"",Scoring!$H$30)+IF(Data!$Z117&lt;&gt;"",Scoring!$H$31)+IF(Data!$AA117&lt;&gt;"",Scoring!$H$32),"")</f>
        <v/>
      </c>
      <c r="AK117" s="105" t="str">
        <f>IF(AJ117&lt;&gt;"",LOOKUP(AJ117,Likelihoods!$A$7:$A$107,Likelihoods!F$7:F$107),"")</f>
        <v/>
      </c>
      <c r="AL117" s="102" t="str">
        <f>IF(AND(COUNTBLANK($B117:$E117)=3,COUNTBLANK($F117:$H117)=2,COUNTBLANK($I117:$J117)=1,COUNTBLANK($K117:$L117)=1,COUNTBLANK($M117:$N117)=1,COUNTBLANK($O117:$P117)=1,COUNTBLANK($Q117:$R117)=1,COUNTBLANK($S117:$T117)=1,COUNTBLANK($U117:$V117)=1,COUNTBLANK($W117:$AA117)=4),IF(Data!$B117&lt;&gt;"",Scoring!$I$7)+IF(Data!$C117&lt;&gt;"",Scoring!$I$8)+IF(Data!$D117&lt;&gt;"",Scoring!$I$9)+IF(Data!$E117&lt;&gt;"",Scoring!$I$10)+IF(Data!$F117&lt;&gt;"",Scoring!$I$11)+IF(Data!$G117&lt;&gt;"",Scoring!$I$12)+IF(Data!$H117&lt;&gt;"",Scoring!$I$13)+IF(Data!$I117&lt;&gt;"",Scoring!$I$14)+IF(Data!$J117&lt;&gt;"",Scoring!$I$15)+IF(Data!$K117&lt;&gt;"",Scoring!$I$16)+IF(Data!$L117&lt;&gt;"",Scoring!$I$17)+IF(Data!$M117&lt;&gt;"",Scoring!$I$18)+IF(Data!$N117&lt;&gt;"",Scoring!$I$19)+IF(Data!$O117&lt;&gt;"",Scoring!$I$20)+IF(Data!$P117&lt;&gt;"",Scoring!$I$21)+IF(Data!$Q117&lt;&gt;"",Scoring!$I$22)+IF(Data!$R117&lt;&gt;"",Scoring!$I$23)+IF(Data!$S117&lt;&gt;"",Scoring!$I$24)+IF(Data!T117&lt;&gt;"",Scoring!$I$25)+IF(Data!$U117&lt;&gt;"",Scoring!$I$26)+IF(Data!$V117&lt;&gt;"",Scoring!$I$27)+IF(Data!$W117&lt;&gt;"",Scoring!$I$28)+IF(Data!$X117&lt;&gt;"",Scoring!$I$29)+IF(Data!$Y117&lt;&gt;"",Scoring!$I$30)+IF(Data!$Z117&lt;&gt;"",Scoring!$I$31)+IF(Data!$AA117&lt;&gt;"",Scoring!$I$32),"")</f>
        <v/>
      </c>
      <c r="AM117" s="107" t="str">
        <f>IF(AL117&lt;&gt;"",LOOKUP(AL117,Likelihoods!$A$7:$A$107,Likelihoods!G$7:G$107),"")</f>
        <v/>
      </c>
      <c r="AN117" s="281" t="str">
        <f>IF(AND(COUNTBLANK($B117:$E117)=3,COUNTBLANK($F117:$H117)=2,COUNTBLANK($I117:$J117)=1,COUNTBLANK($K117:$L117)=1,COUNTBLANK($M117:$N117)=1,COUNTBLANK($O117:$P117)=1,COUNTBLANK($Q117:$R117)=1,COUNTBLANK($S117:$T117)=1,COUNTBLANK($U117:$V117)=1,COUNTBLANK($W117:$AA117)=4),IF(Data!$B117&lt;&gt;"",Scoring!$J$7)+IF(Data!$C117&lt;&gt;"",Scoring!$J$8)+IF(Data!$D117&lt;&gt;"",Scoring!$J$9)+IF(Data!$E117&lt;&gt;"",Scoring!$J$10)+IF(Data!$F117&lt;&gt;"",Scoring!$J$11)+IF(Data!$G117&lt;&gt;"",Scoring!$J$12)+IF(Data!$H117&lt;&gt;"",Scoring!$J$13)+IF(Data!$I117&lt;&gt;"",Scoring!$J$14)+IF(Data!$J117&lt;&gt;"",Scoring!$J$15)+IF(Data!$K117&lt;&gt;"",Scoring!$J$16)+IF(Data!$L117&lt;&gt;"",Scoring!$J$17)+IF(Data!$M117&lt;&gt;"",Scoring!$J$18)+IF(Data!$N117&lt;&gt;"",Scoring!$J$19)+IF(Data!$O117&lt;&gt;"",Scoring!$J$20)+IF(Data!$P117&lt;&gt;"",Scoring!$J$21)+IF(Data!$Q117&lt;&gt;"",Scoring!$J$22)+IF(Data!$R117&lt;&gt;"",Scoring!$J$23)+IF(Data!$S117&lt;&gt;"",Scoring!$J$24)+IF(Data!AF117&lt;&gt;"",Scoring!$J$25)+IF(Data!$U117&lt;&gt;"",Scoring!$J$26)+IF(Data!$V117&lt;&gt;"",Scoring!$J$27)+IF(Data!$W117&lt;&gt;"",Scoring!$J$28)+IF(Data!$X117&lt;&gt;"",Scoring!$J$29)+IF(Data!$Y117&lt;&gt;"",Scoring!$J$30)+IF(Data!$Z117&lt;&gt;"",Scoring!$J$31)+IF(Data!$AA117&lt;&gt;"",Scoring!$J$32),"")</f>
        <v/>
      </c>
      <c r="AO117" s="276" t="str">
        <f>IF(AN117&lt;&gt;"",LOOKUP(AN117,Likelihoods!$A$7:$A$107,Likelihoods!H$7:H$107),"")</f>
        <v/>
      </c>
      <c r="AP117" s="264" t="str">
        <f>IF(AND(COUNTBLANK($B117:$E117)=3,COUNTBLANK($F117:$H117)=2,COUNTBLANK($I117:$J117)=1,COUNTBLANK($K117:$L117)=1,COUNTBLANK($M117:$N117)=1,COUNTBLANK($O117:$P117)=1,COUNTBLANK($Q117:$R117)=1,COUNTBLANK($S117:$T117)=1,COUNTBLANK($U117:$V117)=1,COUNTBLANK($W117:$AA117)=4),IF(Data!$B117&lt;&gt;"",Scoring!$K$7)+IF(Data!$C117&lt;&gt;"",Scoring!$K$8)+IF(Data!$D117&lt;&gt;"",Scoring!$K$9)+IF(Data!$E117&lt;&gt;"",Scoring!$K$10)+IF(Data!$F117&lt;&gt;"",Scoring!$K$11)+IF(Data!$G117&lt;&gt;"",Scoring!$K$12)+IF(Data!$H117&lt;&gt;"",Scoring!$K$13)+IF(Data!$I117&lt;&gt;"",Scoring!$K$14)+IF(Data!$J117&lt;&gt;"",Scoring!$K$15)+IF(Data!$K117&lt;&gt;"",Scoring!$K$16)+IF(Data!$L117&lt;&gt;"",Scoring!$K$17)+IF(Data!$M117&lt;&gt;"",Scoring!$K$18)+IF(Data!$N117&lt;&gt;"",Scoring!$K$19)+IF(Data!$O117&lt;&gt;"",Scoring!$K$20)+IF(Data!$P117&lt;&gt;"",Scoring!$K$21)+IF(Data!$Q117&lt;&gt;"",Scoring!$K$22)+IF(Data!$R117&lt;&gt;"",Scoring!$K$23)+IF(Data!$S117&lt;&gt;"",Scoring!$K$24)+IF(Data!AH117&lt;&gt;"",Scoring!$K$25)+IF(Data!$U117&lt;&gt;"",Scoring!$K$26)+IF(Data!$V117&lt;&gt;"",Scoring!$K$27)+IF(Data!$W117&lt;&gt;"",Scoring!$K$28)+IF(Data!$X117&lt;&gt;"",Scoring!$K$29)+IF(Data!$Y117&lt;&gt;"",Scoring!$K$30)+IF(Data!$Z117&lt;&gt;"",Scoring!$K$31)+IF(Data!$AA117&lt;&gt;"",Scoring!$K$32),"")</f>
        <v/>
      </c>
      <c r="AQ117" s="107" t="str">
        <f>IF(AP117&lt;&gt;"",LOOKUP(AP117,Likelihoods!$A$7:$A$107,Likelihoods!I$7:I$107),"")</f>
        <v/>
      </c>
      <c r="AR117" s="281" t="str">
        <f>IF(AND(COUNTBLANK($B117:$E117)=3,COUNTBLANK($F117:$H117)=2,COUNTBLANK($I117:$J117)=1,COUNTBLANK($K117:$L117)=1,COUNTBLANK($M117:$N117)=1,COUNTBLANK($O117:$P117)=1,COUNTBLANK($Q117:$R117)=1,COUNTBLANK($S117:$T117)=1,COUNTBLANK($U117:$V117)=1,COUNTBLANK($W117:$AA117)=4),IF(Data!$B117&lt;&gt;"",Scoring!$L$7)+IF(Data!$C117&lt;&gt;"",Scoring!$L$8)+IF(Data!$D117&lt;&gt;"",Scoring!$L$9)+IF(Data!$E117&lt;&gt;"",Scoring!$L$10)+IF(Data!$F117&lt;&gt;"",Scoring!$L$11)+IF(Data!$G117&lt;&gt;"",Scoring!$L$12)+IF(Data!$H117&lt;&gt;"",Scoring!$L$13)+IF(Data!$I117&lt;&gt;"",Scoring!$L$14)+IF(Data!$J117&lt;&gt;"",Scoring!$L$15)+IF(Data!$K117&lt;&gt;"",Scoring!$L$16)+IF(Data!$L117&lt;&gt;"",Scoring!$L$17)+IF(Data!$M117&lt;&gt;"",Scoring!$L$18)+IF(Data!$N117&lt;&gt;"",Scoring!$L$19)+IF(Data!$O117&lt;&gt;"",Scoring!$L$20)+IF(Data!$P117&lt;&gt;"",Scoring!$L$21)+IF(Data!$Q117&lt;&gt;"",Scoring!$L$22)+IF(Data!$R117&lt;&gt;"",Scoring!$L$23)+IF(Data!$S117&lt;&gt;"",Scoring!$L$24)+IF(Data!AJ117&lt;&gt;"",Scoring!$L$25)+IF(Data!$U117&lt;&gt;"",Scoring!$L$26)+IF(Data!$V117&lt;&gt;"",Scoring!$L$27)+IF(Data!$W117&lt;&gt;"",Scoring!$L$28)+IF(Data!$X117&lt;&gt;"",Scoring!$L$29)+IF(Data!$Y117&lt;&gt;"",Scoring!$L$30)+IF(Data!$Z117&lt;&gt;"",Scoring!$L$31)+IF(Data!$AA117&lt;&gt;"",Scoring!$L$32),"")</f>
        <v/>
      </c>
      <c r="AS117" s="105" t="str">
        <f>IF(AR117&lt;&gt;"",LOOKUP(AR117,Likelihoods!$A$7:$A$107,Likelihoods!J$7:J$107),"")</f>
        <v/>
      </c>
      <c r="AT117" s="108" t="str">
        <f>IF(AND(COUNTBLANK($B117:$E117)=3,COUNTBLANK($F117:$H117)=2,COUNTBLANK($I117:$J117)=1,COUNTBLANK($K117:$L117)=1,COUNTBLANK($M117:$N117)=1,COUNTBLANK($O117:$P117)=1,COUNTBLANK($Q117:$R117)=1,COUNTBLANK($S117:$T117)=1,COUNTBLANK($U117:$V117)=1,COUNTBLANK($W117:$AA117)=4),IF(Data!$B117&lt;&gt;"",Scoring!$M$7)+IF(Data!$C117&lt;&gt;"",Scoring!$M$8)+IF(Data!$D117&lt;&gt;"",Scoring!$M$9)+IF(Data!$E117&lt;&gt;"",Scoring!$M$10)+IF(Data!$F117&lt;&gt;"",Scoring!$M$11)+IF(Data!$G117&lt;&gt;"",Scoring!$M$12)+IF(Data!$H117&lt;&gt;"",Scoring!$M$13)+IF(Data!$I117&lt;&gt;"",Scoring!$M$14)+IF(Data!$J117&lt;&gt;"",Scoring!$M$15)+IF(Data!$K117&lt;&gt;"",Scoring!$M$16)+IF(Data!$L117&lt;&gt;"",Scoring!$M$17)+IF(Data!$M117&lt;&gt;"",Scoring!$M$18)+IF(Data!$N117&lt;&gt;"",Scoring!$M$19)+IF(Data!$O117&lt;&gt;"",Scoring!$M$20)+IF(Data!$P117&lt;&gt;"",Scoring!$M$21)+IF(Data!$Q117&lt;&gt;"",Scoring!$M$22)+IF(Data!$R117&lt;&gt;"",Scoring!$M$23)+IF(Data!$S117&lt;&gt;"",Scoring!$M$24)+IF(Data!T117&lt;&gt;"",Scoring!$M$25)+IF(Data!$U117&lt;&gt;"",Scoring!$M$26)+IF(Data!$V117&lt;&gt;"",Scoring!$M$27)+IF(Data!$W117&lt;&gt;"",Scoring!$M$28)+IF(Data!$X117&lt;&gt;"",Scoring!$M$29)+IF(Data!$Y117&lt;&gt;"",Scoring!$M$30)+IF(Data!$Z117&lt;&gt;"",Scoring!$M$31)+IF(Data!$AA117&lt;&gt;"",Scoring!$M$32),"")</f>
        <v/>
      </c>
      <c r="AU117" s="105" t="str">
        <f>IF(AT117&lt;&gt;"",LOOKUP(AT117,Likelihoods!$A$7:$A$107,Likelihoods!K$7:K$107),"")</f>
        <v/>
      </c>
      <c r="AV117" s="108" t="str">
        <f>IF(AND(COUNTBLANK($B117:$E117)=3,COUNTBLANK($F117:$H117)=2,COUNTBLANK($I117:$J117)=1,COUNTBLANK($K117:$L117)=1,COUNTBLANK($M117:$N117)=1,COUNTBLANK($O117:$P117)=1,COUNTBLANK($Q117:$R117)=1,COUNTBLANK($S117:$T117)=1,COUNTBLANK($U117:$V117)=1,COUNTBLANK($W117:$AA117)=4),IF(Data!$B117&lt;&gt;"",Scoring!$N$7)+IF(Data!$C117&lt;&gt;"",Scoring!$N$8)+IF(Data!$D117&lt;&gt;"",Scoring!$N$9)+IF(Data!$E117&lt;&gt;"",Scoring!$N$10)+IF(Data!$F117&lt;&gt;"",Scoring!$N$11)+IF(Data!$G117&lt;&gt;"",Scoring!$N$12)+IF(Data!$H117&lt;&gt;"",Scoring!$N$13)+IF(Data!$I117&lt;&gt;"",Scoring!$N$14)+IF(Data!$J117&lt;&gt;"",Scoring!$N$15)+IF(Data!$K117&lt;&gt;"",Scoring!$N$16)+IF(Data!$L117&lt;&gt;"",Scoring!$N$17)+IF(Data!$M117&lt;&gt;"",Scoring!$N$18)+IF(Data!$N117&lt;&gt;"",Scoring!$N$19)+IF(Data!$O117&lt;&gt;"",Scoring!$N$20)+IF(Data!$P117&lt;&gt;"",Scoring!$N$21)+IF(Data!$Q117&lt;&gt;"",Scoring!$N$22)+IF(Data!$R117&lt;&gt;"",Scoring!$N$23)+IF(Data!$S117&lt;&gt;"",Scoring!$N$24)+IF(Data!T117&lt;&gt;"",Scoring!$N$25)+IF(Data!$U117&lt;&gt;"",Scoring!$N$26)+IF(Data!$V117&lt;&gt;"",Scoring!$N$27)+IF(Data!$W117&lt;&gt;"",Scoring!$N$28)+IF(Data!$X117&lt;&gt;"",Scoring!$N$29)+IF(Data!$Y117&lt;&gt;"",Scoring!$N$30)+IF(Data!$Z117&lt;&gt;"",Scoring!$N$31)+IF(Data!$AA117&lt;&gt;"",Scoring!$N$32),"")</f>
        <v/>
      </c>
      <c r="AW117" s="106" t="str">
        <f>IF(AV117&lt;&gt;"",LOOKUP(AV117,Likelihoods!$A$7:$A$107,Likelihoods!L$7:L$107),"")</f>
        <v/>
      </c>
      <c r="AX117" s="104" t="str">
        <f>IF(AND(COUNTBLANK($B117:$E117)=3,COUNTBLANK($F117:$H117)=2,COUNTBLANK($I117:$J117)=1,COUNTBLANK($K117:$L117)=1,COUNTBLANK($M117:$N117)=1,COUNTBLANK($O117:$P117)=1,COUNTBLANK($Q117:$R117)=1,COUNTBLANK($S117:$T117)=1,COUNTBLANK($U117:$V117)=1,COUNTBLANK($W117:$AA117)=4),IF(Data!$B117&lt;&gt;"",Scoring!$O$7)+IF(Data!$C117&lt;&gt;"",Scoring!$O$8)+IF(Data!$D117&lt;&gt;"",Scoring!$O$9)+IF(Data!$E117&lt;&gt;"",Scoring!$O$10)+IF(Data!$F117&lt;&gt;"",Scoring!$O$11)+IF(Data!$G117&lt;&gt;"",Scoring!$O$12)+IF(Data!$H117&lt;&gt;"",Scoring!$O$13)+IF(Data!$I117&lt;&gt;"",Scoring!$O$14)+IF(Data!$J117&lt;&gt;"",Scoring!$O$15)+IF(Data!$K117&lt;&gt;"",Scoring!$O$16)+IF(Data!$L117&lt;&gt;"",Scoring!$O$17)+IF(Data!$M117&lt;&gt;"",Scoring!$O$18)+IF(Data!$N117&lt;&gt;"",Scoring!$O$19)+IF(Data!$O117&lt;&gt;"",Scoring!$O$20)+IF(Data!$P117&lt;&gt;"",Scoring!$O$21)+IF(Data!$Q117&lt;&gt;"",Scoring!$O$22)+IF(Data!$R117&lt;&gt;"",Scoring!$O$23)+IF(Data!$S117&lt;&gt;"",Scoring!$O$24)+IF(Data!T117&lt;&gt;"",Scoring!$O$25)+IF(Data!$U117&lt;&gt;"",Scoring!$O$26)+IF(Data!$V117&lt;&gt;"",Scoring!$O$27)+IF(Data!$W117&lt;&gt;"",Scoring!$O$28)+IF(Data!$X117&lt;&gt;"",Scoring!$O$29)+IF(Data!$Y117&lt;&gt;"",Scoring!$O$30)+IF(Data!$Z117&lt;&gt;"",Scoring!$O$31)+IF(Data!$AA117&lt;&gt;"",Scoring!$O$32),"")</f>
        <v/>
      </c>
      <c r="AY117" s="107" t="str">
        <f>IF(AX117&lt;&gt;"",LOOKUP(AX117,Likelihoods!$A$7:$A$107,Likelihoods!M$7:M$107),"")</f>
        <v/>
      </c>
      <c r="AZ117" s="108" t="str">
        <f>IF(AND(COUNTBLANK($B117:$E117)=3,COUNTBLANK($F117:$H117)=2,COUNTBLANK($I117:$J117)=1,COUNTBLANK($K117:$L117)=1,COUNTBLANK($M117:$N117)=1,COUNTBLANK($O117:$P117)=1,COUNTBLANK($Q117:$R117)=1,COUNTBLANK($S117:$T117)=1,COUNTBLANK($U117:$V117)=1,COUNTBLANK($W117:$AA117)=4),IF(Data!$B117&lt;&gt;"",Scoring!$P$7)+IF(Data!$C117&lt;&gt;"",Scoring!$P$8)+IF(Data!$D117&lt;&gt;"",Scoring!$P$9)+IF(Data!$E117&lt;&gt;"",Scoring!$P$10)+IF(Data!$F117&lt;&gt;"",Scoring!$P$11)+IF(Data!$G117&lt;&gt;"",Scoring!$P$12)+IF(Data!$H117&lt;&gt;"",Scoring!$P$13)+IF(Data!$I117&lt;&gt;"",Scoring!$P$14)+IF(Data!$J117&lt;&gt;"",Scoring!$P$15)+IF(Data!$K117&lt;&gt;"",Scoring!$P$16)+IF(Data!$L117&lt;&gt;"",Scoring!$P$17)+IF(Data!$M117&lt;&gt;"",Scoring!$P$18)+IF(Data!$N117&lt;&gt;"",Scoring!$P$19)+IF(Data!$O117&lt;&gt;"",Scoring!$P$20)+IF(Data!$P117&lt;&gt;"",Scoring!$P$21)+IF(Data!$Q117&lt;&gt;"",Scoring!$P$22)+IF(Data!$R117&lt;&gt;"",Scoring!$P$23)+IF(Data!$S117&lt;&gt;"",Scoring!$P$24)+IF(Data!T117&lt;&gt;"",Scoring!$P$25)+IF(Data!$U117&lt;&gt;"",Scoring!$P$26)+IF(Data!$V117&lt;&gt;"",Scoring!$P$27)+IF(Data!$W117&lt;&gt;"",Scoring!$P$28)+IF(Data!$X117&lt;&gt;"",Scoring!$P$29)+IF(Data!$Y117&lt;&gt;"",Scoring!$P$30)+IF(Data!$Z117&lt;&gt;"",Scoring!$P$31)+IF(Data!$AA117&lt;&gt;"",Scoring!$P$32),"")</f>
        <v/>
      </c>
      <c r="BA117" s="105" t="str">
        <f>IF(AZ117&lt;&gt;"",LOOKUP(AZ117,Likelihoods!$A$7:$A$107,Likelihoods!N$7:N$107),"")</f>
        <v/>
      </c>
      <c r="BB117" s="102" t="str">
        <f>IF(AND(COUNTBLANK($B117:$E117)=3,COUNTBLANK($F117:$H117)=2,COUNTBLANK($I117:$J117)=1,COUNTBLANK($K117:$L117)=1,COUNTBLANK($M117:$N117)=1,COUNTBLANK($O117:$P117)=1,COUNTBLANK($Q117:$R117)=1,COUNTBLANK($S117:$T117)=1,COUNTBLANK($U117:$V117)=1,COUNTBLANK($W117:$AA117)=4),IF(Data!$B117&lt;&gt;"",Scoring!$Q$7)+IF(Data!$C117&lt;&gt;"",Scoring!$Q$8)+IF(Data!$D117&lt;&gt;"",Scoring!$Q$9)+IF(Data!$E117&lt;&gt;"",Scoring!$Q$10)+IF(Data!$F117&lt;&gt;"",Scoring!$Q$11)+IF(Data!$G117&lt;&gt;"",Scoring!$Q$12)+IF(Data!$H117&lt;&gt;"",Scoring!$Q$13)+IF(Data!$I117&lt;&gt;"",Scoring!$Q$14)+IF(Data!$J117&lt;&gt;"",Scoring!$Q$15)+IF(Data!$K117&lt;&gt;"",Scoring!$Q$16)+IF(Data!$L117&lt;&gt;"",Scoring!$Q$17)+IF(Data!$M117&lt;&gt;"",Scoring!$Q$18)+IF(Data!$N117&lt;&gt;"",Scoring!$Q$19)+IF(Data!$O117&lt;&gt;"",Scoring!$Q$20)+IF(Data!$P117&lt;&gt;"",Scoring!$Q$21)+IF(Data!$Q117&lt;&gt;"",Scoring!$Q$22)+IF(Data!$R117&lt;&gt;"",Scoring!$Q$23)+IF(Data!$S117&lt;&gt;"",Scoring!$Q$24)+IF(Data!T117&lt;&gt;"",Scoring!$Q$25)+IF(Data!$U117&lt;&gt;"",Scoring!$Q$26)+IF(Data!$V117&lt;&gt;"",Scoring!$Q$27)+IF(Data!$W117&lt;&gt;"",Scoring!$Q$28)+IF(Data!$X117&lt;&gt;"",Scoring!$Q$29)+IF(Data!$Y117&lt;&gt;"",Scoring!$Q$30)+IF(Data!$Z117&lt;&gt;"",Scoring!$Q$31)+IF(Data!$AA117&lt;&gt;"",Scoring!$Q$32),"")</f>
        <v/>
      </c>
      <c r="BC117" s="107" t="str">
        <f>IF(BB117&lt;&gt;"",LOOKUP(BB117,Likelihoods!$A$7:$A$107,Likelihoods!O$7:O$107),"")</f>
        <v/>
      </c>
      <c r="BD117" s="104" t="str">
        <f>IF(AND(COUNTBLANK($B117:$E117)=3,COUNTBLANK($F117:$H117)=2,COUNTBLANK($I117:$J117)=1,COUNTBLANK($K117:$L117)=1,COUNTBLANK($M117:$N117)=1,COUNTBLANK($O117:$P117)=1,COUNTBLANK($Q117:$R117)=1,COUNTBLANK($S117:$T117)=1,COUNTBLANK($U117:$V117)=1,COUNTBLANK($W117:$AA117)=4),IF(Data!$B117&lt;&gt;"",Scoring!$R$7)+IF(Data!$C117&lt;&gt;"",Scoring!$R$8)+IF(Data!$D117&lt;&gt;"",Scoring!$R$9)+IF(Data!$E117&lt;&gt;"",Scoring!$R$10)+IF(Data!$F117&lt;&gt;"",Scoring!$R$11)+IF(Data!$G117&lt;&gt;"",Scoring!$R$12)+IF(Data!$H117&lt;&gt;"",Scoring!$R$13)+IF(Data!$I117&lt;&gt;"",Scoring!$R$14)+IF(Data!$J117&lt;&gt;"",Scoring!$R$15)+IF(Data!$K117&lt;&gt;"",Scoring!$R$16)+IF(Data!$L117&lt;&gt;"",Scoring!$R$17)+IF(Data!$M117&lt;&gt;"",Scoring!$R$18)+IF(Data!$N117&lt;&gt;"",Scoring!$R$19)+IF(Data!$O117&lt;&gt;"",Scoring!$R$20)+IF(Data!$P117&lt;&gt;"",Scoring!$R$21)+IF(Data!$Q117&lt;&gt;"",Scoring!$R$22)+IF(Data!$R117&lt;&gt;"",Scoring!$R$23)+IF(Data!$S117&lt;&gt;"",Scoring!$R$24)+IF(Data!T117&lt;&gt;"",Scoring!$R$25)+IF(Data!$U117&lt;&gt;"",Scoring!$R$26)+IF(Data!$V117&lt;&gt;"",Scoring!$R$27)+IF(Data!$W117&lt;&gt;"",Scoring!$R$28)+IF(Data!$X117&lt;&gt;"",Scoring!$R$29)+IF(Data!$Y117&lt;&gt;"",Scoring!$R$30)+IF(Data!$Z117&lt;&gt;"",Scoring!$R$31)+IF(Data!$AA117&lt;&gt;"",Scoring!$R$32),"")</f>
        <v/>
      </c>
      <c r="BE117" s="105" t="str">
        <f>IF(BD117&lt;&gt;"",LOOKUP(BD117,Likelihoods!$A$7:$A$107,Likelihoods!P$7:P$107),"")</f>
        <v/>
      </c>
      <c r="BF117" s="102" t="str">
        <f>IF(AND(COUNTBLANK($B117:$E117)=3,COUNTBLANK($F117:$H117)=2,COUNTBLANK($I117:$J117)=1,COUNTBLANK($K117:$L117)=1,COUNTBLANK($M117:$N117)=1,COUNTBLANK($O117:$P117)=1,COUNTBLANK($Q117:$R117)=1,COUNTBLANK($S117:$T117)=1,COUNTBLANK($U117:$V117)=1,COUNTBLANK($W117:$AA117)=4),IF(Data!$B117&lt;&gt;"",Scoring!$S$7)+IF(Data!$C117&lt;&gt;"",Scoring!$S$8)+IF(Data!$D117&lt;&gt;"",Scoring!$S$9)+IF(Data!$E117&lt;&gt;"",Scoring!$S$10)+IF(Data!$F117&lt;&gt;"",Scoring!$S$11)+IF(Data!$G117&lt;&gt;"",Scoring!$S$12)+IF(Data!$H117&lt;&gt;"",Scoring!$S$13)+IF(Data!$I117&lt;&gt;"",Scoring!$S$14)+IF(Data!$J117&lt;&gt;"",Scoring!$S$15)+IF(Data!$K117&lt;&gt;"",Scoring!$S$16)+IF(Data!$L117&lt;&gt;"",Scoring!$S$17)+IF(Data!$M117&lt;&gt;"",Scoring!$S$18)+IF(Data!$N117&lt;&gt;"",Scoring!$S$19)+IF(Data!$O117&lt;&gt;"",Scoring!$S$20)+IF(Data!$P117&lt;&gt;"",Scoring!$S$21)+IF(Data!$Q117&lt;&gt;"",Scoring!$S$22)+IF(Data!$R117&lt;&gt;"",Scoring!$S$23)+IF(Data!$S117&lt;&gt;"",Scoring!$S$24)+IF(Data!T117&lt;&gt;"",Scoring!$S$25)+IF(Data!$U117&lt;&gt;"",Scoring!$S$26)+IF(Data!$V117&lt;&gt;"",Scoring!$S$27)+IF(Data!$W117&lt;&gt;"",Scoring!$S$28)+IF(Data!$X117&lt;&gt;"",Scoring!$S$29)+IF(Data!$Y117&lt;&gt;"",Scoring!$S$30)+IF(Data!$Z117&lt;&gt;"",Scoring!$S$31)+IF(Data!$AA117&lt;&gt;"",Scoring!$S$32),"")</f>
        <v/>
      </c>
      <c r="BG117" s="107" t="str">
        <f>IF(BF117&lt;&gt;"",LOOKUP(BF117,Likelihoods!$A$7:$A$107,Likelihoods!Q$7:Q$107),"")</f>
        <v/>
      </c>
      <c r="BH117" s="108" t="str">
        <f>IF(AND(COUNTBLANK($B117:$E117)=3,COUNTBLANK($F117:$H117)=2,COUNTBLANK($I117:$J117)=1,COUNTBLANK($K117:$L117)=1,COUNTBLANK($M117:$N117)=1,COUNTBLANK($O117:$P117)=1,COUNTBLANK($Q117:$R117)=1,COUNTBLANK($S117:$T117)=1,COUNTBLANK($U117:$V117)=1,COUNTBLANK($W117:$AA117)=4),IF(Data!$B117&lt;&gt;"",Scoring!$T$7)+IF(Data!$C117&lt;&gt;"",Scoring!$T$8)+IF(Data!$D117&lt;&gt;"",Scoring!$T$9)+IF(Data!$E117&lt;&gt;"",Scoring!$T$10)+IF(Data!$F117&lt;&gt;"",Scoring!$T$11)+IF(Data!$G117&lt;&gt;"",Scoring!$T$12)+IF(Data!$H117&lt;&gt;"",Scoring!$T$13)+IF(Data!$I117&lt;&gt;"",Scoring!$T$14)+IF(Data!$J117&lt;&gt;"",Scoring!$T$15)+IF(Data!$K117&lt;&gt;"",Scoring!$T$16)+IF(Data!$L117&lt;&gt;"",Scoring!$T$17)+IF(Data!$M117&lt;&gt;"",Scoring!$T$18)+IF(Data!$N117&lt;&gt;"",Scoring!$T$19)+IF(Data!$O117&lt;&gt;"",Scoring!$T$20)+IF(Data!$P117&lt;&gt;"",Scoring!$T$21)+IF(Data!$Q117&lt;&gt;"",Scoring!$T$22)+IF(Data!$R117&lt;&gt;"",Scoring!$T$23)+IF(Data!$S117&lt;&gt;"",Scoring!$T$24)+IF(Data!T117&lt;&gt;"",Scoring!$T$25)+IF(Data!$U117&lt;&gt;"",Scoring!$T$26)+IF(Data!$V117&lt;&gt;"",Scoring!$T$27)+IF(Data!$W117&lt;&gt;"",Scoring!$T$28)+IF(Data!$X117&lt;&gt;"",Scoring!$T$29)+IF(Data!$Y117&lt;&gt;"",Scoring!$T$30)+IF(Data!$Z117&lt;&gt;"",Scoring!$T$31)+IF(Data!$AA117&lt;&gt;"",Scoring!$T$32),"")</f>
        <v/>
      </c>
      <c r="BI117" s="105" t="str">
        <f>IF(BH117&lt;&gt;"",LOOKUP(BH117,Likelihoods!$A$7:$A$107,Likelihoods!R$7:R$107),"")</f>
        <v/>
      </c>
      <c r="BJ117" s="108" t="str">
        <f>IF(AND(COUNTBLANK($B117:$E117)=3,COUNTBLANK($F117:$H117)=2,COUNTBLANK($I117:$J117)=1,COUNTBLANK($K117:$L117)=1,COUNTBLANK($M117:$N117)=1,COUNTBLANK($O117:$P117)=1,COUNTBLANK($Q117:$R117)=1,COUNTBLANK($S117:$T117)=1,COUNTBLANK($U117:$V117)=1,COUNTBLANK($W117:$AA117)=4),IF(Data!$B117&lt;&gt;"",Scoring!$U$7)+IF(Data!$C117&lt;&gt;"",Scoring!$U$8)+IF(Data!$D117&lt;&gt;"",Scoring!$U$9)+IF(Data!$E117&lt;&gt;"",Scoring!$U$10)+IF(Data!$F117&lt;&gt;"",Scoring!$U$11)+IF(Data!$G117&lt;&gt;"",Scoring!$U$12)+IF(Data!$H117&lt;&gt;"",Scoring!$U$13)+IF(Data!$I117&lt;&gt;"",Scoring!$U$14)+IF(Data!$J117&lt;&gt;"",Scoring!$U$15)+IF(Data!$K117&lt;&gt;"",Scoring!$U$16)+IF(Data!$L117&lt;&gt;"",Scoring!$U$17)+IF(Data!$M117&lt;&gt;"",Scoring!$U$18)+IF(Data!$N117&lt;&gt;"",Scoring!$U$19)+IF(Data!$O117&lt;&gt;"",Scoring!$U$20)+IF(Data!$P117&lt;&gt;"",Scoring!$U$21)+IF(Data!$Q117&lt;&gt;"",Scoring!$U$22)+IF(Data!$R117&lt;&gt;"",Scoring!$U$23)+IF(Data!$S117&lt;&gt;"",Scoring!$U$24)+IF(Data!T117&lt;&gt;"",Scoring!$U$25)+IF(Data!$U117&lt;&gt;"",Scoring!$U$26)+IF(Data!$V117&lt;&gt;"",Scoring!$U$27)+IF(Data!$W117&lt;&gt;"",Scoring!$U$28)+IF(Data!$X117&lt;&gt;"",Scoring!$U$29)+IF(Data!$Y117&lt;&gt;"",Scoring!$U$30)+IF(Data!$Z117&lt;&gt;"",Scoring!$U$31)+IF(Data!$AA117&lt;&gt;"",Scoring!$U$32),"")</f>
        <v/>
      </c>
      <c r="BK117" s="106" t="str">
        <f>IF(BJ117&lt;&gt;"",LOOKUP(BJ117,Likelihoods!$A$7:$A$107,Likelihoods!S$7:S$107),"")</f>
        <v/>
      </c>
      <c r="BL117" s="8"/>
      <c r="BM117" s="8"/>
      <c r="BN117" s="8"/>
      <c r="BO117" s="8"/>
      <c r="BP117" s="8"/>
      <c r="BQ117" s="8"/>
      <c r="BR117" s="8"/>
      <c r="BS117" s="8"/>
      <c r="BT117" s="8"/>
      <c r="BU117" s="8"/>
      <c r="BV117" s="8"/>
      <c r="BW117" s="8"/>
      <c r="BX117" s="8"/>
      <c r="BY117" s="8"/>
    </row>
    <row r="118" spans="1:77" ht="14.25" x14ac:dyDescent="0.2">
      <c r="A118" s="68"/>
      <c r="B118" s="101"/>
      <c r="C118" s="102"/>
      <c r="D118" s="102"/>
      <c r="E118" s="102"/>
      <c r="F118" s="101"/>
      <c r="G118" s="102"/>
      <c r="H118" s="103"/>
      <c r="I118" s="102"/>
      <c r="J118" s="102"/>
      <c r="K118" s="101"/>
      <c r="L118" s="103"/>
      <c r="M118" s="102"/>
      <c r="N118" s="103"/>
      <c r="O118" s="101"/>
      <c r="P118" s="103"/>
      <c r="Q118" s="102"/>
      <c r="R118" s="102"/>
      <c r="S118" s="101"/>
      <c r="T118" s="103"/>
      <c r="U118" s="101"/>
      <c r="V118" s="103"/>
      <c r="W118" s="102"/>
      <c r="X118" s="102"/>
      <c r="Y118" s="102"/>
      <c r="Z118" s="102"/>
      <c r="AA118" s="102"/>
      <c r="AB118" s="104" t="str">
        <f>IF(AND(COUNTBLANK($B118:$E118)=3,COUNTBLANK($F118:$H118)=2,COUNTBLANK($I118:$J118)=1,COUNTBLANK($K118:$L118)=1,COUNTBLANK($M118:$N118)=1,COUNTBLANK($O118:$P118)=1,COUNTBLANK($Q118:$R118)=1,COUNTBLANK($S118:$T118)=1,COUNTBLANK($U118:$V118)=1,COUNTBLANK($W118:$AA118)=4),IF(Data!$B118&lt;&gt;"",Scoring!$D$7)+IF(Data!$C118&lt;&gt;"",Scoring!$D$8)+IF(Data!$D118&lt;&gt;"",Scoring!$D$9)+IF(Data!$E118&lt;&gt;"",Scoring!$D$10)+IF(Data!$F118&lt;&gt;"",Scoring!$D$11)+IF(Data!$G118&lt;&gt;"",Scoring!$D$12)+IF(Data!$H118&lt;&gt;"",Scoring!$D$13)+IF(Data!$I118&lt;&gt;"",Scoring!$D$14)+IF(Data!$J118&lt;&gt;"",Scoring!$D$15)+IF(Data!$K118&lt;&gt;"",Scoring!$D$16)+IF(Data!$L118&lt;&gt;"",Scoring!$D$17)+IF(Data!$M118&lt;&gt;"",Scoring!$D$18)+IF(Data!$N118&lt;&gt;"",Scoring!$D$19)+IF(Data!$O118&lt;&gt;"",Scoring!$D$20)+IF(Data!$P118&lt;&gt;"",Scoring!$D$21)+IF(Data!$Q118&lt;&gt;"",Scoring!$D$22)+IF(Data!$R118&lt;&gt;"",Scoring!$D$23)+IF(Data!$S118&lt;&gt;"",Scoring!$D$24)+IF(Data!T118&lt;&gt;"",Scoring!$D$25)+IF(Data!$U118&lt;&gt;"",Scoring!$D$26)+IF(Data!$V118&lt;&gt;"",Scoring!$D$27)+IF(Data!$W118&lt;&gt;"",Scoring!$D$28)+IF(Data!$X118&lt;&gt;"",Scoring!$D$29)+IF(Data!$Y118&lt;&gt;"",Scoring!$D$30)+IF(Data!$Z118&lt;&gt;"",Scoring!$D$31)+IF(Data!$AA118&lt;&gt;"",Scoring!$D$32),"")</f>
        <v/>
      </c>
      <c r="AC118" s="105" t="str">
        <f>IF(AB118&lt;&gt;"",LOOKUP(AB118,Likelihoods!$A$7:$A$107,Likelihoods!B$7:B$107),"")</f>
        <v/>
      </c>
      <c r="AD118" s="264" t="str">
        <f>IF(AND(COUNTBLANK($B118:$E118)=3,COUNTBLANK($F118:$H118)=2,COUNTBLANK($I118:$J118)=1,COUNTBLANK($K118:$L118)=1,COUNTBLANK($M118:$N118)=1,COUNTBLANK($O118:$P118)=1,COUNTBLANK($Q118:$R118)=1,COUNTBLANK($S118:$T118)=1,COUNTBLANK($U118:$V118)=1,COUNTBLANK($W118:$AA118)=4),IF(Data!$B118&lt;&gt;"",Scoring!$E$7)+IF(Data!$C118&lt;&gt;"",Scoring!$E$8)+IF(Data!$D118&lt;&gt;"",Scoring!$E$9)+IF(Data!$E118&lt;&gt;"",Scoring!$E$10)+IF(Data!$F118&lt;&gt;"",Scoring!$E$11)+IF(Data!$G118&lt;&gt;"",Scoring!$E$12)+IF(Data!$H118&lt;&gt;"",Scoring!$E$13)+IF(Data!$I118&lt;&gt;"",Scoring!$E$14)+IF(Data!$J118&lt;&gt;"",Scoring!$E$15)+IF(Data!$K118&lt;&gt;"",Scoring!$E$16)+IF(Data!$L118&lt;&gt;"",Scoring!$E$17)+IF(Data!$M118&lt;&gt;"",Scoring!$E$18)+IF(Data!$N118&lt;&gt;"",Scoring!$E$19)+IF(Data!$O118&lt;&gt;"",Scoring!$E$20)+IF(Data!$P118&lt;&gt;"",Scoring!$E$21)+IF(Data!$Q118&lt;&gt;"",Scoring!$E$22)+IF(Data!$R118&lt;&gt;"",Scoring!$E$23)+IF(Data!$S118&lt;&gt;"",Scoring!$E$24)+IF(Data!V118&lt;&gt;"",Scoring!$E$25)+IF(Data!$U118&lt;&gt;"",Scoring!$E$26)+IF(Data!$V118&lt;&gt;"",Scoring!$E$27)+IF(Data!$W118&lt;&gt;"",Scoring!$E$28)+IF(Data!$X118&lt;&gt;"",Scoring!$E$29)+IF(Data!$Y118&lt;&gt;"",Scoring!$E$30)+IF(Data!$Z118&lt;&gt;"",Scoring!$E$31)+IF(Data!$AA118&lt;&gt;"",Scoring!$E$32),"")</f>
        <v/>
      </c>
      <c r="AE118" s="107" t="str">
        <f>IF(AD118&lt;&gt;"",LOOKUP(AD118,Likelihoods!$A$7:$A$107,Likelihoods!C$7:C$107),"")</f>
        <v/>
      </c>
      <c r="AF118" s="108" t="str">
        <f>IF(AND(COUNTBLANK($B118:$E118)=3,COUNTBLANK($F118:$H118)=2,COUNTBLANK($I118:$J118)=1,COUNTBLANK($K118:$L118)=1,COUNTBLANK($M118:$N118)=1,COUNTBLANK($O118:$P118)=1,COUNTBLANK($Q118:$R118)=1,COUNTBLANK($S118:$T118)=1,COUNTBLANK($U118:$V118)=1,COUNTBLANK($W118:$AA118)=4),IF(Data!$B118&lt;&gt;"",Scoring!$F$7)+IF(Data!$C118&lt;&gt;"",Scoring!$F$8)+IF(Data!$D118&lt;&gt;"",Scoring!$F$9)+IF(Data!$E118&lt;&gt;"",Scoring!$F$10)+IF(Data!$F118&lt;&gt;"",Scoring!$F$11)+IF(Data!$G118&lt;&gt;"",Scoring!$F$12)+IF(Data!$H118&lt;&gt;"",Scoring!$F$13)+IF(Data!$I118&lt;&gt;"",Scoring!$F$14)+IF(Data!$J118&lt;&gt;"",Scoring!$F$15)+IF(Data!$K118&lt;&gt;"",Scoring!$F$16)+IF(Data!$L118&lt;&gt;"",Scoring!$F$17)+IF(Data!$M118&lt;&gt;"",Scoring!$F$18)+IF(Data!$N118&lt;&gt;"",Scoring!$F$19)+IF(Data!$O118&lt;&gt;"",Scoring!$F$20)+IF(Data!$P118&lt;&gt;"",Scoring!$F$21)+IF(Data!$Q118&lt;&gt;"",Scoring!$F$22)+IF(Data!$R118&lt;&gt;"",Scoring!$F$23)+IF(Data!$S118&lt;&gt;"",Scoring!$F$24)+IF(Data!T118&lt;&gt;"",Scoring!$F$25)+IF(Data!$U118&lt;&gt;"",Scoring!$F$26)+IF(Data!$V118&lt;&gt;"",Scoring!$F$27)+IF(Data!$W118&lt;&gt;"",Scoring!$F$28)+IF(Data!$X118&lt;&gt;"",Scoring!$F$29)+IF(Data!$Y118&lt;&gt;"",Scoring!$F$30)+IF(Data!$Z118&lt;&gt;"",Scoring!$F$31)+IF(Data!$AA118&lt;&gt;"",Scoring!$F$32),"")</f>
        <v/>
      </c>
      <c r="AG118" s="105" t="str">
        <f>IF(AF118&lt;&gt;"",LOOKUP(AF118,Likelihoods!$A$7:$A$107,Likelihoods!D$7:D$107),"")</f>
        <v/>
      </c>
      <c r="AH118" s="108" t="str">
        <f>IF(AND(COUNTBLANK($B118:$E118)=3,COUNTBLANK($F118:$H118)=2,COUNTBLANK($I118:$J118)=1,COUNTBLANK($K118:$L118)=1,COUNTBLANK($M118:$N118)=1,COUNTBLANK($O118:$P118)=1,COUNTBLANK($Q118:$R118)=1,COUNTBLANK($S118:$T118)=1,COUNTBLANK($U118:$V118)=1,COUNTBLANK($W118:$AA118)=4),IF(Data!$B118&lt;&gt;"",Scoring!$G$7)+IF(Data!$C118&lt;&gt;"",Scoring!$G$8)+IF(Data!$D118&lt;&gt;"",Scoring!$G$9)+IF(Data!$E118&lt;&gt;"",Scoring!$G$10)+IF(Data!$F118&lt;&gt;"",Scoring!$G$11)+IF(Data!$G118&lt;&gt;"",Scoring!$G$12)+IF(Data!$H118&lt;&gt;"",Scoring!$G$13)+IF(Data!$I118&lt;&gt;"",Scoring!$G$14)+IF(Data!$J118&lt;&gt;"",Scoring!$G$15)+IF(Data!$K118&lt;&gt;"",Scoring!$G$16)+IF(Data!$L118&lt;&gt;"",Scoring!$G$17)+IF(Data!$M118&lt;&gt;"",Scoring!$G$18)+IF(Data!$N118&lt;&gt;"",Scoring!$G$19)+IF(Data!$O118&lt;&gt;"",Scoring!$G$20)+IF(Data!$P118&lt;&gt;"",Scoring!$G$21)+IF(Data!$Q118&lt;&gt;"",Scoring!$G$22)+IF(Data!$R118&lt;&gt;"",Scoring!$G$23)+IF(Data!$S118&lt;&gt;"",Scoring!$G$24)+IF(Data!T118&lt;&gt;"",Scoring!$G$25)+IF(Data!$U118&lt;&gt;"",Scoring!$G$26)+IF(Data!$V118&lt;&gt;"",Scoring!$G$27)+IF(Data!$W118&lt;&gt;"",Scoring!$G$28)+IF(Data!$X118&lt;&gt;"",Scoring!$G$29)+IF(Data!$Y118&lt;&gt;"",Scoring!$G$30)+IF(Data!$Z118&lt;&gt;"",Scoring!$G$31)+IF(Data!$AA118&lt;&gt;"",Scoring!$G$32),"")</f>
        <v/>
      </c>
      <c r="AI118" s="106" t="str">
        <f>IF(AH118&lt;&gt;"",LOOKUP(AH118,Likelihoods!$A$7:$A$107,Likelihoods!E$7:E$107),"")</f>
        <v/>
      </c>
      <c r="AJ118" s="104" t="str">
        <f>IF(AND(COUNTBLANK($B118:$E118)=3,COUNTBLANK($F118:$H118)=2,COUNTBLANK($I118:$J118)=1,COUNTBLANK($K118:$L118)=1,COUNTBLANK($M118:$N118)=1,COUNTBLANK($O118:$P118)=1,COUNTBLANK($Q118:$R118)=1,COUNTBLANK($S118:$T118)=1,COUNTBLANK($U118:$V118)=1,COUNTBLANK($W118:$AA118)=4),IF(Data!$B118&lt;&gt;"",Scoring!$H$7)+IF(Data!$C118&lt;&gt;"",Scoring!$H$8)+IF(Data!$D118&lt;&gt;"",Scoring!$H$9)+IF(Data!$E118&lt;&gt;"",Scoring!$H$10)+IF(Data!$F118&lt;&gt;"",Scoring!$H$11)+IF(Data!$G118&lt;&gt;"",Scoring!$H$12)+IF(Data!$H118&lt;&gt;"",Scoring!$H$13)+IF(Data!$I118&lt;&gt;"",Scoring!$H$14)+IF(Data!$J118&lt;&gt;"",Scoring!$H$15)+IF(Data!$K118&lt;&gt;"",Scoring!$H$16)+IF(Data!$L118&lt;&gt;"",Scoring!$H$17)+IF(Data!$M118&lt;&gt;"",Scoring!$H$18)+IF(Data!$N118&lt;&gt;"",Scoring!$H$19)+IF(Data!$O118&lt;&gt;"",Scoring!$H$20)+IF(Data!$P118&lt;&gt;"",Scoring!$H$21)+IF(Data!$Q118&lt;&gt;"",Scoring!$H$22)+IF(Data!$R118&lt;&gt;"",Scoring!$H$23)+IF(Data!$S118&lt;&gt;"",Scoring!$H$24)+IF(Data!T118&lt;&gt;"",Scoring!$H$25)+IF(Data!$U118&lt;&gt;"",Scoring!$H$26)+IF(Data!$V118&lt;&gt;"",Scoring!$H$27)+IF(Data!$W118&lt;&gt;"",Scoring!$H$28)+IF(Data!$X118&lt;&gt;"",Scoring!$H$29)+IF(Data!$Y118&lt;&gt;"",Scoring!$H$30)+IF(Data!$Z118&lt;&gt;"",Scoring!$H$31)+IF(Data!$AA118&lt;&gt;"",Scoring!$H$32),"")</f>
        <v/>
      </c>
      <c r="AK118" s="105" t="str">
        <f>IF(AJ118&lt;&gt;"",LOOKUP(AJ118,Likelihoods!$A$7:$A$107,Likelihoods!F$7:F$107),"")</f>
        <v/>
      </c>
      <c r="AL118" s="102" t="str">
        <f>IF(AND(COUNTBLANK($B118:$E118)=3,COUNTBLANK($F118:$H118)=2,COUNTBLANK($I118:$J118)=1,COUNTBLANK($K118:$L118)=1,COUNTBLANK($M118:$N118)=1,COUNTBLANK($O118:$P118)=1,COUNTBLANK($Q118:$R118)=1,COUNTBLANK($S118:$T118)=1,COUNTBLANK($U118:$V118)=1,COUNTBLANK($W118:$AA118)=4),IF(Data!$B118&lt;&gt;"",Scoring!$I$7)+IF(Data!$C118&lt;&gt;"",Scoring!$I$8)+IF(Data!$D118&lt;&gt;"",Scoring!$I$9)+IF(Data!$E118&lt;&gt;"",Scoring!$I$10)+IF(Data!$F118&lt;&gt;"",Scoring!$I$11)+IF(Data!$G118&lt;&gt;"",Scoring!$I$12)+IF(Data!$H118&lt;&gt;"",Scoring!$I$13)+IF(Data!$I118&lt;&gt;"",Scoring!$I$14)+IF(Data!$J118&lt;&gt;"",Scoring!$I$15)+IF(Data!$K118&lt;&gt;"",Scoring!$I$16)+IF(Data!$L118&lt;&gt;"",Scoring!$I$17)+IF(Data!$M118&lt;&gt;"",Scoring!$I$18)+IF(Data!$N118&lt;&gt;"",Scoring!$I$19)+IF(Data!$O118&lt;&gt;"",Scoring!$I$20)+IF(Data!$P118&lt;&gt;"",Scoring!$I$21)+IF(Data!$Q118&lt;&gt;"",Scoring!$I$22)+IF(Data!$R118&lt;&gt;"",Scoring!$I$23)+IF(Data!$S118&lt;&gt;"",Scoring!$I$24)+IF(Data!T118&lt;&gt;"",Scoring!$I$25)+IF(Data!$U118&lt;&gt;"",Scoring!$I$26)+IF(Data!$V118&lt;&gt;"",Scoring!$I$27)+IF(Data!$W118&lt;&gt;"",Scoring!$I$28)+IF(Data!$X118&lt;&gt;"",Scoring!$I$29)+IF(Data!$Y118&lt;&gt;"",Scoring!$I$30)+IF(Data!$Z118&lt;&gt;"",Scoring!$I$31)+IF(Data!$AA118&lt;&gt;"",Scoring!$I$32),"")</f>
        <v/>
      </c>
      <c r="AM118" s="107" t="str">
        <f>IF(AL118&lt;&gt;"",LOOKUP(AL118,Likelihoods!$A$7:$A$107,Likelihoods!G$7:G$107),"")</f>
        <v/>
      </c>
      <c r="AN118" s="281" t="str">
        <f>IF(AND(COUNTBLANK($B118:$E118)=3,COUNTBLANK($F118:$H118)=2,COUNTBLANK($I118:$J118)=1,COUNTBLANK($K118:$L118)=1,COUNTBLANK($M118:$N118)=1,COUNTBLANK($O118:$P118)=1,COUNTBLANK($Q118:$R118)=1,COUNTBLANK($S118:$T118)=1,COUNTBLANK($U118:$V118)=1,COUNTBLANK($W118:$AA118)=4),IF(Data!$B118&lt;&gt;"",Scoring!$J$7)+IF(Data!$C118&lt;&gt;"",Scoring!$J$8)+IF(Data!$D118&lt;&gt;"",Scoring!$J$9)+IF(Data!$E118&lt;&gt;"",Scoring!$J$10)+IF(Data!$F118&lt;&gt;"",Scoring!$J$11)+IF(Data!$G118&lt;&gt;"",Scoring!$J$12)+IF(Data!$H118&lt;&gt;"",Scoring!$J$13)+IF(Data!$I118&lt;&gt;"",Scoring!$J$14)+IF(Data!$J118&lt;&gt;"",Scoring!$J$15)+IF(Data!$K118&lt;&gt;"",Scoring!$J$16)+IF(Data!$L118&lt;&gt;"",Scoring!$J$17)+IF(Data!$M118&lt;&gt;"",Scoring!$J$18)+IF(Data!$N118&lt;&gt;"",Scoring!$J$19)+IF(Data!$O118&lt;&gt;"",Scoring!$J$20)+IF(Data!$P118&lt;&gt;"",Scoring!$J$21)+IF(Data!$Q118&lt;&gt;"",Scoring!$J$22)+IF(Data!$R118&lt;&gt;"",Scoring!$J$23)+IF(Data!$S118&lt;&gt;"",Scoring!$J$24)+IF(Data!AF118&lt;&gt;"",Scoring!$J$25)+IF(Data!$U118&lt;&gt;"",Scoring!$J$26)+IF(Data!$V118&lt;&gt;"",Scoring!$J$27)+IF(Data!$W118&lt;&gt;"",Scoring!$J$28)+IF(Data!$X118&lt;&gt;"",Scoring!$J$29)+IF(Data!$Y118&lt;&gt;"",Scoring!$J$30)+IF(Data!$Z118&lt;&gt;"",Scoring!$J$31)+IF(Data!$AA118&lt;&gt;"",Scoring!$J$32),"")</f>
        <v/>
      </c>
      <c r="AO118" s="276" t="str">
        <f>IF(AN118&lt;&gt;"",LOOKUP(AN118,Likelihoods!$A$7:$A$107,Likelihoods!H$7:H$107),"")</f>
        <v/>
      </c>
      <c r="AP118" s="264" t="str">
        <f>IF(AND(COUNTBLANK($B118:$E118)=3,COUNTBLANK($F118:$H118)=2,COUNTBLANK($I118:$J118)=1,COUNTBLANK($K118:$L118)=1,COUNTBLANK($M118:$N118)=1,COUNTBLANK($O118:$P118)=1,COUNTBLANK($Q118:$R118)=1,COUNTBLANK($S118:$T118)=1,COUNTBLANK($U118:$V118)=1,COUNTBLANK($W118:$AA118)=4),IF(Data!$B118&lt;&gt;"",Scoring!$K$7)+IF(Data!$C118&lt;&gt;"",Scoring!$K$8)+IF(Data!$D118&lt;&gt;"",Scoring!$K$9)+IF(Data!$E118&lt;&gt;"",Scoring!$K$10)+IF(Data!$F118&lt;&gt;"",Scoring!$K$11)+IF(Data!$G118&lt;&gt;"",Scoring!$K$12)+IF(Data!$H118&lt;&gt;"",Scoring!$K$13)+IF(Data!$I118&lt;&gt;"",Scoring!$K$14)+IF(Data!$J118&lt;&gt;"",Scoring!$K$15)+IF(Data!$K118&lt;&gt;"",Scoring!$K$16)+IF(Data!$L118&lt;&gt;"",Scoring!$K$17)+IF(Data!$M118&lt;&gt;"",Scoring!$K$18)+IF(Data!$N118&lt;&gt;"",Scoring!$K$19)+IF(Data!$O118&lt;&gt;"",Scoring!$K$20)+IF(Data!$P118&lt;&gt;"",Scoring!$K$21)+IF(Data!$Q118&lt;&gt;"",Scoring!$K$22)+IF(Data!$R118&lt;&gt;"",Scoring!$K$23)+IF(Data!$S118&lt;&gt;"",Scoring!$K$24)+IF(Data!AH118&lt;&gt;"",Scoring!$K$25)+IF(Data!$U118&lt;&gt;"",Scoring!$K$26)+IF(Data!$V118&lt;&gt;"",Scoring!$K$27)+IF(Data!$W118&lt;&gt;"",Scoring!$K$28)+IF(Data!$X118&lt;&gt;"",Scoring!$K$29)+IF(Data!$Y118&lt;&gt;"",Scoring!$K$30)+IF(Data!$Z118&lt;&gt;"",Scoring!$K$31)+IF(Data!$AA118&lt;&gt;"",Scoring!$K$32),"")</f>
        <v/>
      </c>
      <c r="AQ118" s="107" t="str">
        <f>IF(AP118&lt;&gt;"",LOOKUP(AP118,Likelihoods!$A$7:$A$107,Likelihoods!I$7:I$107),"")</f>
        <v/>
      </c>
      <c r="AR118" s="281" t="str">
        <f>IF(AND(COUNTBLANK($B118:$E118)=3,COUNTBLANK($F118:$H118)=2,COUNTBLANK($I118:$J118)=1,COUNTBLANK($K118:$L118)=1,COUNTBLANK($M118:$N118)=1,COUNTBLANK($O118:$P118)=1,COUNTBLANK($Q118:$R118)=1,COUNTBLANK($S118:$T118)=1,COUNTBLANK($U118:$V118)=1,COUNTBLANK($W118:$AA118)=4),IF(Data!$B118&lt;&gt;"",Scoring!$L$7)+IF(Data!$C118&lt;&gt;"",Scoring!$L$8)+IF(Data!$D118&lt;&gt;"",Scoring!$L$9)+IF(Data!$E118&lt;&gt;"",Scoring!$L$10)+IF(Data!$F118&lt;&gt;"",Scoring!$L$11)+IF(Data!$G118&lt;&gt;"",Scoring!$L$12)+IF(Data!$H118&lt;&gt;"",Scoring!$L$13)+IF(Data!$I118&lt;&gt;"",Scoring!$L$14)+IF(Data!$J118&lt;&gt;"",Scoring!$L$15)+IF(Data!$K118&lt;&gt;"",Scoring!$L$16)+IF(Data!$L118&lt;&gt;"",Scoring!$L$17)+IF(Data!$M118&lt;&gt;"",Scoring!$L$18)+IF(Data!$N118&lt;&gt;"",Scoring!$L$19)+IF(Data!$O118&lt;&gt;"",Scoring!$L$20)+IF(Data!$P118&lt;&gt;"",Scoring!$L$21)+IF(Data!$Q118&lt;&gt;"",Scoring!$L$22)+IF(Data!$R118&lt;&gt;"",Scoring!$L$23)+IF(Data!$S118&lt;&gt;"",Scoring!$L$24)+IF(Data!AJ118&lt;&gt;"",Scoring!$L$25)+IF(Data!$U118&lt;&gt;"",Scoring!$L$26)+IF(Data!$V118&lt;&gt;"",Scoring!$L$27)+IF(Data!$W118&lt;&gt;"",Scoring!$L$28)+IF(Data!$X118&lt;&gt;"",Scoring!$L$29)+IF(Data!$Y118&lt;&gt;"",Scoring!$L$30)+IF(Data!$Z118&lt;&gt;"",Scoring!$L$31)+IF(Data!$AA118&lt;&gt;"",Scoring!$L$32),"")</f>
        <v/>
      </c>
      <c r="AS118" s="105" t="str">
        <f>IF(AR118&lt;&gt;"",LOOKUP(AR118,Likelihoods!$A$7:$A$107,Likelihoods!J$7:J$107),"")</f>
        <v/>
      </c>
      <c r="AT118" s="108" t="str">
        <f>IF(AND(COUNTBLANK($B118:$E118)=3,COUNTBLANK($F118:$H118)=2,COUNTBLANK($I118:$J118)=1,COUNTBLANK($K118:$L118)=1,COUNTBLANK($M118:$N118)=1,COUNTBLANK($O118:$P118)=1,COUNTBLANK($Q118:$R118)=1,COUNTBLANK($S118:$T118)=1,COUNTBLANK($U118:$V118)=1,COUNTBLANK($W118:$AA118)=4),IF(Data!$B118&lt;&gt;"",Scoring!$M$7)+IF(Data!$C118&lt;&gt;"",Scoring!$M$8)+IF(Data!$D118&lt;&gt;"",Scoring!$M$9)+IF(Data!$E118&lt;&gt;"",Scoring!$M$10)+IF(Data!$F118&lt;&gt;"",Scoring!$M$11)+IF(Data!$G118&lt;&gt;"",Scoring!$M$12)+IF(Data!$H118&lt;&gt;"",Scoring!$M$13)+IF(Data!$I118&lt;&gt;"",Scoring!$M$14)+IF(Data!$J118&lt;&gt;"",Scoring!$M$15)+IF(Data!$K118&lt;&gt;"",Scoring!$M$16)+IF(Data!$L118&lt;&gt;"",Scoring!$M$17)+IF(Data!$M118&lt;&gt;"",Scoring!$M$18)+IF(Data!$N118&lt;&gt;"",Scoring!$M$19)+IF(Data!$O118&lt;&gt;"",Scoring!$M$20)+IF(Data!$P118&lt;&gt;"",Scoring!$M$21)+IF(Data!$Q118&lt;&gt;"",Scoring!$M$22)+IF(Data!$R118&lt;&gt;"",Scoring!$M$23)+IF(Data!$S118&lt;&gt;"",Scoring!$M$24)+IF(Data!T118&lt;&gt;"",Scoring!$M$25)+IF(Data!$U118&lt;&gt;"",Scoring!$M$26)+IF(Data!$V118&lt;&gt;"",Scoring!$M$27)+IF(Data!$W118&lt;&gt;"",Scoring!$M$28)+IF(Data!$X118&lt;&gt;"",Scoring!$M$29)+IF(Data!$Y118&lt;&gt;"",Scoring!$M$30)+IF(Data!$Z118&lt;&gt;"",Scoring!$M$31)+IF(Data!$AA118&lt;&gt;"",Scoring!$M$32),"")</f>
        <v/>
      </c>
      <c r="AU118" s="105" t="str">
        <f>IF(AT118&lt;&gt;"",LOOKUP(AT118,Likelihoods!$A$7:$A$107,Likelihoods!K$7:K$107),"")</f>
        <v/>
      </c>
      <c r="AV118" s="108" t="str">
        <f>IF(AND(COUNTBLANK($B118:$E118)=3,COUNTBLANK($F118:$H118)=2,COUNTBLANK($I118:$J118)=1,COUNTBLANK($K118:$L118)=1,COUNTBLANK($M118:$N118)=1,COUNTBLANK($O118:$P118)=1,COUNTBLANK($Q118:$R118)=1,COUNTBLANK($S118:$T118)=1,COUNTBLANK($U118:$V118)=1,COUNTBLANK($W118:$AA118)=4),IF(Data!$B118&lt;&gt;"",Scoring!$N$7)+IF(Data!$C118&lt;&gt;"",Scoring!$N$8)+IF(Data!$D118&lt;&gt;"",Scoring!$N$9)+IF(Data!$E118&lt;&gt;"",Scoring!$N$10)+IF(Data!$F118&lt;&gt;"",Scoring!$N$11)+IF(Data!$G118&lt;&gt;"",Scoring!$N$12)+IF(Data!$H118&lt;&gt;"",Scoring!$N$13)+IF(Data!$I118&lt;&gt;"",Scoring!$N$14)+IF(Data!$J118&lt;&gt;"",Scoring!$N$15)+IF(Data!$K118&lt;&gt;"",Scoring!$N$16)+IF(Data!$L118&lt;&gt;"",Scoring!$N$17)+IF(Data!$M118&lt;&gt;"",Scoring!$N$18)+IF(Data!$N118&lt;&gt;"",Scoring!$N$19)+IF(Data!$O118&lt;&gt;"",Scoring!$N$20)+IF(Data!$P118&lt;&gt;"",Scoring!$N$21)+IF(Data!$Q118&lt;&gt;"",Scoring!$N$22)+IF(Data!$R118&lt;&gt;"",Scoring!$N$23)+IF(Data!$S118&lt;&gt;"",Scoring!$N$24)+IF(Data!T118&lt;&gt;"",Scoring!$N$25)+IF(Data!$U118&lt;&gt;"",Scoring!$N$26)+IF(Data!$V118&lt;&gt;"",Scoring!$N$27)+IF(Data!$W118&lt;&gt;"",Scoring!$N$28)+IF(Data!$X118&lt;&gt;"",Scoring!$N$29)+IF(Data!$Y118&lt;&gt;"",Scoring!$N$30)+IF(Data!$Z118&lt;&gt;"",Scoring!$N$31)+IF(Data!$AA118&lt;&gt;"",Scoring!$N$32),"")</f>
        <v/>
      </c>
      <c r="AW118" s="106" t="str">
        <f>IF(AV118&lt;&gt;"",LOOKUP(AV118,Likelihoods!$A$7:$A$107,Likelihoods!L$7:L$107),"")</f>
        <v/>
      </c>
      <c r="AX118" s="104" t="str">
        <f>IF(AND(COUNTBLANK($B118:$E118)=3,COUNTBLANK($F118:$H118)=2,COUNTBLANK($I118:$J118)=1,COUNTBLANK($K118:$L118)=1,COUNTBLANK($M118:$N118)=1,COUNTBLANK($O118:$P118)=1,COUNTBLANK($Q118:$R118)=1,COUNTBLANK($S118:$T118)=1,COUNTBLANK($U118:$V118)=1,COUNTBLANK($W118:$AA118)=4),IF(Data!$B118&lt;&gt;"",Scoring!$O$7)+IF(Data!$C118&lt;&gt;"",Scoring!$O$8)+IF(Data!$D118&lt;&gt;"",Scoring!$O$9)+IF(Data!$E118&lt;&gt;"",Scoring!$O$10)+IF(Data!$F118&lt;&gt;"",Scoring!$O$11)+IF(Data!$G118&lt;&gt;"",Scoring!$O$12)+IF(Data!$H118&lt;&gt;"",Scoring!$O$13)+IF(Data!$I118&lt;&gt;"",Scoring!$O$14)+IF(Data!$J118&lt;&gt;"",Scoring!$O$15)+IF(Data!$K118&lt;&gt;"",Scoring!$O$16)+IF(Data!$L118&lt;&gt;"",Scoring!$O$17)+IF(Data!$M118&lt;&gt;"",Scoring!$O$18)+IF(Data!$N118&lt;&gt;"",Scoring!$O$19)+IF(Data!$O118&lt;&gt;"",Scoring!$O$20)+IF(Data!$P118&lt;&gt;"",Scoring!$O$21)+IF(Data!$Q118&lt;&gt;"",Scoring!$O$22)+IF(Data!$R118&lt;&gt;"",Scoring!$O$23)+IF(Data!$S118&lt;&gt;"",Scoring!$O$24)+IF(Data!T118&lt;&gt;"",Scoring!$O$25)+IF(Data!$U118&lt;&gt;"",Scoring!$O$26)+IF(Data!$V118&lt;&gt;"",Scoring!$O$27)+IF(Data!$W118&lt;&gt;"",Scoring!$O$28)+IF(Data!$X118&lt;&gt;"",Scoring!$O$29)+IF(Data!$Y118&lt;&gt;"",Scoring!$O$30)+IF(Data!$Z118&lt;&gt;"",Scoring!$O$31)+IF(Data!$AA118&lt;&gt;"",Scoring!$O$32),"")</f>
        <v/>
      </c>
      <c r="AY118" s="107" t="str">
        <f>IF(AX118&lt;&gt;"",LOOKUP(AX118,Likelihoods!$A$7:$A$107,Likelihoods!M$7:M$107),"")</f>
        <v/>
      </c>
      <c r="AZ118" s="108" t="str">
        <f>IF(AND(COUNTBLANK($B118:$E118)=3,COUNTBLANK($F118:$H118)=2,COUNTBLANK($I118:$J118)=1,COUNTBLANK($K118:$L118)=1,COUNTBLANK($M118:$N118)=1,COUNTBLANK($O118:$P118)=1,COUNTBLANK($Q118:$R118)=1,COUNTBLANK($S118:$T118)=1,COUNTBLANK($U118:$V118)=1,COUNTBLANK($W118:$AA118)=4),IF(Data!$B118&lt;&gt;"",Scoring!$P$7)+IF(Data!$C118&lt;&gt;"",Scoring!$P$8)+IF(Data!$D118&lt;&gt;"",Scoring!$P$9)+IF(Data!$E118&lt;&gt;"",Scoring!$P$10)+IF(Data!$F118&lt;&gt;"",Scoring!$P$11)+IF(Data!$G118&lt;&gt;"",Scoring!$P$12)+IF(Data!$H118&lt;&gt;"",Scoring!$P$13)+IF(Data!$I118&lt;&gt;"",Scoring!$P$14)+IF(Data!$J118&lt;&gt;"",Scoring!$P$15)+IF(Data!$K118&lt;&gt;"",Scoring!$P$16)+IF(Data!$L118&lt;&gt;"",Scoring!$P$17)+IF(Data!$M118&lt;&gt;"",Scoring!$P$18)+IF(Data!$N118&lt;&gt;"",Scoring!$P$19)+IF(Data!$O118&lt;&gt;"",Scoring!$P$20)+IF(Data!$P118&lt;&gt;"",Scoring!$P$21)+IF(Data!$Q118&lt;&gt;"",Scoring!$P$22)+IF(Data!$R118&lt;&gt;"",Scoring!$P$23)+IF(Data!$S118&lt;&gt;"",Scoring!$P$24)+IF(Data!T118&lt;&gt;"",Scoring!$P$25)+IF(Data!$U118&lt;&gt;"",Scoring!$P$26)+IF(Data!$V118&lt;&gt;"",Scoring!$P$27)+IF(Data!$W118&lt;&gt;"",Scoring!$P$28)+IF(Data!$X118&lt;&gt;"",Scoring!$P$29)+IF(Data!$Y118&lt;&gt;"",Scoring!$P$30)+IF(Data!$Z118&lt;&gt;"",Scoring!$P$31)+IF(Data!$AA118&lt;&gt;"",Scoring!$P$32),"")</f>
        <v/>
      </c>
      <c r="BA118" s="105" t="str">
        <f>IF(AZ118&lt;&gt;"",LOOKUP(AZ118,Likelihoods!$A$7:$A$107,Likelihoods!N$7:N$107),"")</f>
        <v/>
      </c>
      <c r="BB118" s="102" t="str">
        <f>IF(AND(COUNTBLANK($B118:$E118)=3,COUNTBLANK($F118:$H118)=2,COUNTBLANK($I118:$J118)=1,COUNTBLANK($K118:$L118)=1,COUNTBLANK($M118:$N118)=1,COUNTBLANK($O118:$P118)=1,COUNTBLANK($Q118:$R118)=1,COUNTBLANK($S118:$T118)=1,COUNTBLANK($U118:$V118)=1,COUNTBLANK($W118:$AA118)=4),IF(Data!$B118&lt;&gt;"",Scoring!$Q$7)+IF(Data!$C118&lt;&gt;"",Scoring!$Q$8)+IF(Data!$D118&lt;&gt;"",Scoring!$Q$9)+IF(Data!$E118&lt;&gt;"",Scoring!$Q$10)+IF(Data!$F118&lt;&gt;"",Scoring!$Q$11)+IF(Data!$G118&lt;&gt;"",Scoring!$Q$12)+IF(Data!$H118&lt;&gt;"",Scoring!$Q$13)+IF(Data!$I118&lt;&gt;"",Scoring!$Q$14)+IF(Data!$J118&lt;&gt;"",Scoring!$Q$15)+IF(Data!$K118&lt;&gt;"",Scoring!$Q$16)+IF(Data!$L118&lt;&gt;"",Scoring!$Q$17)+IF(Data!$M118&lt;&gt;"",Scoring!$Q$18)+IF(Data!$N118&lt;&gt;"",Scoring!$Q$19)+IF(Data!$O118&lt;&gt;"",Scoring!$Q$20)+IF(Data!$P118&lt;&gt;"",Scoring!$Q$21)+IF(Data!$Q118&lt;&gt;"",Scoring!$Q$22)+IF(Data!$R118&lt;&gt;"",Scoring!$Q$23)+IF(Data!$S118&lt;&gt;"",Scoring!$Q$24)+IF(Data!T118&lt;&gt;"",Scoring!$Q$25)+IF(Data!$U118&lt;&gt;"",Scoring!$Q$26)+IF(Data!$V118&lt;&gt;"",Scoring!$Q$27)+IF(Data!$W118&lt;&gt;"",Scoring!$Q$28)+IF(Data!$X118&lt;&gt;"",Scoring!$Q$29)+IF(Data!$Y118&lt;&gt;"",Scoring!$Q$30)+IF(Data!$Z118&lt;&gt;"",Scoring!$Q$31)+IF(Data!$AA118&lt;&gt;"",Scoring!$Q$32),"")</f>
        <v/>
      </c>
      <c r="BC118" s="107" t="str">
        <f>IF(BB118&lt;&gt;"",LOOKUP(BB118,Likelihoods!$A$7:$A$107,Likelihoods!O$7:O$107),"")</f>
        <v/>
      </c>
      <c r="BD118" s="104" t="str">
        <f>IF(AND(COUNTBLANK($B118:$E118)=3,COUNTBLANK($F118:$H118)=2,COUNTBLANK($I118:$J118)=1,COUNTBLANK($K118:$L118)=1,COUNTBLANK($M118:$N118)=1,COUNTBLANK($O118:$P118)=1,COUNTBLANK($Q118:$R118)=1,COUNTBLANK($S118:$T118)=1,COUNTBLANK($U118:$V118)=1,COUNTBLANK($W118:$AA118)=4),IF(Data!$B118&lt;&gt;"",Scoring!$R$7)+IF(Data!$C118&lt;&gt;"",Scoring!$R$8)+IF(Data!$D118&lt;&gt;"",Scoring!$R$9)+IF(Data!$E118&lt;&gt;"",Scoring!$R$10)+IF(Data!$F118&lt;&gt;"",Scoring!$R$11)+IF(Data!$G118&lt;&gt;"",Scoring!$R$12)+IF(Data!$H118&lt;&gt;"",Scoring!$R$13)+IF(Data!$I118&lt;&gt;"",Scoring!$R$14)+IF(Data!$J118&lt;&gt;"",Scoring!$R$15)+IF(Data!$K118&lt;&gt;"",Scoring!$R$16)+IF(Data!$L118&lt;&gt;"",Scoring!$R$17)+IF(Data!$M118&lt;&gt;"",Scoring!$R$18)+IF(Data!$N118&lt;&gt;"",Scoring!$R$19)+IF(Data!$O118&lt;&gt;"",Scoring!$R$20)+IF(Data!$P118&lt;&gt;"",Scoring!$R$21)+IF(Data!$Q118&lt;&gt;"",Scoring!$R$22)+IF(Data!$R118&lt;&gt;"",Scoring!$R$23)+IF(Data!$S118&lt;&gt;"",Scoring!$R$24)+IF(Data!T118&lt;&gt;"",Scoring!$R$25)+IF(Data!$U118&lt;&gt;"",Scoring!$R$26)+IF(Data!$V118&lt;&gt;"",Scoring!$R$27)+IF(Data!$W118&lt;&gt;"",Scoring!$R$28)+IF(Data!$X118&lt;&gt;"",Scoring!$R$29)+IF(Data!$Y118&lt;&gt;"",Scoring!$R$30)+IF(Data!$Z118&lt;&gt;"",Scoring!$R$31)+IF(Data!$AA118&lt;&gt;"",Scoring!$R$32),"")</f>
        <v/>
      </c>
      <c r="BE118" s="105" t="str">
        <f>IF(BD118&lt;&gt;"",LOOKUP(BD118,Likelihoods!$A$7:$A$107,Likelihoods!P$7:P$107),"")</f>
        <v/>
      </c>
      <c r="BF118" s="102" t="str">
        <f>IF(AND(COUNTBLANK($B118:$E118)=3,COUNTBLANK($F118:$H118)=2,COUNTBLANK($I118:$J118)=1,COUNTBLANK($K118:$L118)=1,COUNTBLANK($M118:$N118)=1,COUNTBLANK($O118:$P118)=1,COUNTBLANK($Q118:$R118)=1,COUNTBLANK($S118:$T118)=1,COUNTBLANK($U118:$V118)=1,COUNTBLANK($W118:$AA118)=4),IF(Data!$B118&lt;&gt;"",Scoring!$S$7)+IF(Data!$C118&lt;&gt;"",Scoring!$S$8)+IF(Data!$D118&lt;&gt;"",Scoring!$S$9)+IF(Data!$E118&lt;&gt;"",Scoring!$S$10)+IF(Data!$F118&lt;&gt;"",Scoring!$S$11)+IF(Data!$G118&lt;&gt;"",Scoring!$S$12)+IF(Data!$H118&lt;&gt;"",Scoring!$S$13)+IF(Data!$I118&lt;&gt;"",Scoring!$S$14)+IF(Data!$J118&lt;&gt;"",Scoring!$S$15)+IF(Data!$K118&lt;&gt;"",Scoring!$S$16)+IF(Data!$L118&lt;&gt;"",Scoring!$S$17)+IF(Data!$M118&lt;&gt;"",Scoring!$S$18)+IF(Data!$N118&lt;&gt;"",Scoring!$S$19)+IF(Data!$O118&lt;&gt;"",Scoring!$S$20)+IF(Data!$P118&lt;&gt;"",Scoring!$S$21)+IF(Data!$Q118&lt;&gt;"",Scoring!$S$22)+IF(Data!$R118&lt;&gt;"",Scoring!$S$23)+IF(Data!$S118&lt;&gt;"",Scoring!$S$24)+IF(Data!T118&lt;&gt;"",Scoring!$S$25)+IF(Data!$U118&lt;&gt;"",Scoring!$S$26)+IF(Data!$V118&lt;&gt;"",Scoring!$S$27)+IF(Data!$W118&lt;&gt;"",Scoring!$S$28)+IF(Data!$X118&lt;&gt;"",Scoring!$S$29)+IF(Data!$Y118&lt;&gt;"",Scoring!$S$30)+IF(Data!$Z118&lt;&gt;"",Scoring!$S$31)+IF(Data!$AA118&lt;&gt;"",Scoring!$S$32),"")</f>
        <v/>
      </c>
      <c r="BG118" s="107" t="str">
        <f>IF(BF118&lt;&gt;"",LOOKUP(BF118,Likelihoods!$A$7:$A$107,Likelihoods!Q$7:Q$107),"")</f>
        <v/>
      </c>
      <c r="BH118" s="108" t="str">
        <f>IF(AND(COUNTBLANK($B118:$E118)=3,COUNTBLANK($F118:$H118)=2,COUNTBLANK($I118:$J118)=1,COUNTBLANK($K118:$L118)=1,COUNTBLANK($M118:$N118)=1,COUNTBLANK($O118:$P118)=1,COUNTBLANK($Q118:$R118)=1,COUNTBLANK($S118:$T118)=1,COUNTBLANK($U118:$V118)=1,COUNTBLANK($W118:$AA118)=4),IF(Data!$B118&lt;&gt;"",Scoring!$T$7)+IF(Data!$C118&lt;&gt;"",Scoring!$T$8)+IF(Data!$D118&lt;&gt;"",Scoring!$T$9)+IF(Data!$E118&lt;&gt;"",Scoring!$T$10)+IF(Data!$F118&lt;&gt;"",Scoring!$T$11)+IF(Data!$G118&lt;&gt;"",Scoring!$T$12)+IF(Data!$H118&lt;&gt;"",Scoring!$T$13)+IF(Data!$I118&lt;&gt;"",Scoring!$T$14)+IF(Data!$J118&lt;&gt;"",Scoring!$T$15)+IF(Data!$K118&lt;&gt;"",Scoring!$T$16)+IF(Data!$L118&lt;&gt;"",Scoring!$T$17)+IF(Data!$M118&lt;&gt;"",Scoring!$T$18)+IF(Data!$N118&lt;&gt;"",Scoring!$T$19)+IF(Data!$O118&lt;&gt;"",Scoring!$T$20)+IF(Data!$P118&lt;&gt;"",Scoring!$T$21)+IF(Data!$Q118&lt;&gt;"",Scoring!$T$22)+IF(Data!$R118&lt;&gt;"",Scoring!$T$23)+IF(Data!$S118&lt;&gt;"",Scoring!$T$24)+IF(Data!T118&lt;&gt;"",Scoring!$T$25)+IF(Data!$U118&lt;&gt;"",Scoring!$T$26)+IF(Data!$V118&lt;&gt;"",Scoring!$T$27)+IF(Data!$W118&lt;&gt;"",Scoring!$T$28)+IF(Data!$X118&lt;&gt;"",Scoring!$T$29)+IF(Data!$Y118&lt;&gt;"",Scoring!$T$30)+IF(Data!$Z118&lt;&gt;"",Scoring!$T$31)+IF(Data!$AA118&lt;&gt;"",Scoring!$T$32),"")</f>
        <v/>
      </c>
      <c r="BI118" s="105" t="str">
        <f>IF(BH118&lt;&gt;"",LOOKUP(BH118,Likelihoods!$A$7:$A$107,Likelihoods!R$7:R$107),"")</f>
        <v/>
      </c>
      <c r="BJ118" s="108" t="str">
        <f>IF(AND(COUNTBLANK($B118:$E118)=3,COUNTBLANK($F118:$H118)=2,COUNTBLANK($I118:$J118)=1,COUNTBLANK($K118:$L118)=1,COUNTBLANK($M118:$N118)=1,COUNTBLANK($O118:$P118)=1,COUNTBLANK($Q118:$R118)=1,COUNTBLANK($S118:$T118)=1,COUNTBLANK($U118:$V118)=1,COUNTBLANK($W118:$AA118)=4),IF(Data!$B118&lt;&gt;"",Scoring!$U$7)+IF(Data!$C118&lt;&gt;"",Scoring!$U$8)+IF(Data!$D118&lt;&gt;"",Scoring!$U$9)+IF(Data!$E118&lt;&gt;"",Scoring!$U$10)+IF(Data!$F118&lt;&gt;"",Scoring!$U$11)+IF(Data!$G118&lt;&gt;"",Scoring!$U$12)+IF(Data!$H118&lt;&gt;"",Scoring!$U$13)+IF(Data!$I118&lt;&gt;"",Scoring!$U$14)+IF(Data!$J118&lt;&gt;"",Scoring!$U$15)+IF(Data!$K118&lt;&gt;"",Scoring!$U$16)+IF(Data!$L118&lt;&gt;"",Scoring!$U$17)+IF(Data!$M118&lt;&gt;"",Scoring!$U$18)+IF(Data!$N118&lt;&gt;"",Scoring!$U$19)+IF(Data!$O118&lt;&gt;"",Scoring!$U$20)+IF(Data!$P118&lt;&gt;"",Scoring!$U$21)+IF(Data!$Q118&lt;&gt;"",Scoring!$U$22)+IF(Data!$R118&lt;&gt;"",Scoring!$U$23)+IF(Data!$S118&lt;&gt;"",Scoring!$U$24)+IF(Data!T118&lt;&gt;"",Scoring!$U$25)+IF(Data!$U118&lt;&gt;"",Scoring!$U$26)+IF(Data!$V118&lt;&gt;"",Scoring!$U$27)+IF(Data!$W118&lt;&gt;"",Scoring!$U$28)+IF(Data!$X118&lt;&gt;"",Scoring!$U$29)+IF(Data!$Y118&lt;&gt;"",Scoring!$U$30)+IF(Data!$Z118&lt;&gt;"",Scoring!$U$31)+IF(Data!$AA118&lt;&gt;"",Scoring!$U$32),"")</f>
        <v/>
      </c>
      <c r="BK118" s="106" t="str">
        <f>IF(BJ118&lt;&gt;"",LOOKUP(BJ118,Likelihoods!$A$7:$A$107,Likelihoods!S$7:S$107),"")</f>
        <v/>
      </c>
      <c r="BL118" s="8"/>
      <c r="BM118" s="8"/>
      <c r="BN118" s="8"/>
      <c r="BO118" s="8"/>
      <c r="BP118" s="8"/>
      <c r="BQ118" s="8"/>
      <c r="BR118" s="8"/>
      <c r="BS118" s="8"/>
      <c r="BT118" s="8"/>
      <c r="BU118" s="8"/>
      <c r="BV118" s="8"/>
      <c r="BW118" s="8"/>
      <c r="BX118" s="8"/>
      <c r="BY118" s="8"/>
    </row>
    <row r="119" spans="1:77" ht="14.25" x14ac:dyDescent="0.2">
      <c r="A119" s="68"/>
      <c r="B119" s="101"/>
      <c r="C119" s="102"/>
      <c r="D119" s="102"/>
      <c r="E119" s="102"/>
      <c r="F119" s="101"/>
      <c r="G119" s="102"/>
      <c r="H119" s="103"/>
      <c r="I119" s="102"/>
      <c r="J119" s="102"/>
      <c r="K119" s="101"/>
      <c r="L119" s="103"/>
      <c r="M119" s="102"/>
      <c r="N119" s="103"/>
      <c r="O119" s="101"/>
      <c r="P119" s="103"/>
      <c r="Q119" s="102"/>
      <c r="R119" s="102"/>
      <c r="S119" s="101"/>
      <c r="T119" s="103"/>
      <c r="U119" s="101"/>
      <c r="V119" s="103"/>
      <c r="W119" s="102"/>
      <c r="X119" s="102"/>
      <c r="Y119" s="102"/>
      <c r="Z119" s="102"/>
      <c r="AA119" s="102"/>
      <c r="AB119" s="104" t="str">
        <f>IF(AND(COUNTBLANK($B119:$E119)=3,COUNTBLANK($F119:$H119)=2,COUNTBLANK($I119:$J119)=1,COUNTBLANK($K119:$L119)=1,COUNTBLANK($M119:$N119)=1,COUNTBLANK($O119:$P119)=1,COUNTBLANK($Q119:$R119)=1,COUNTBLANK($S119:$T119)=1,COUNTBLANK($U119:$V119)=1,COUNTBLANK($W119:$AA119)=4),IF(Data!$B119&lt;&gt;"",Scoring!$D$7)+IF(Data!$C119&lt;&gt;"",Scoring!$D$8)+IF(Data!$D119&lt;&gt;"",Scoring!$D$9)+IF(Data!$E119&lt;&gt;"",Scoring!$D$10)+IF(Data!$F119&lt;&gt;"",Scoring!$D$11)+IF(Data!$G119&lt;&gt;"",Scoring!$D$12)+IF(Data!$H119&lt;&gt;"",Scoring!$D$13)+IF(Data!$I119&lt;&gt;"",Scoring!$D$14)+IF(Data!$J119&lt;&gt;"",Scoring!$D$15)+IF(Data!$K119&lt;&gt;"",Scoring!$D$16)+IF(Data!$L119&lt;&gt;"",Scoring!$D$17)+IF(Data!$M119&lt;&gt;"",Scoring!$D$18)+IF(Data!$N119&lt;&gt;"",Scoring!$D$19)+IF(Data!$O119&lt;&gt;"",Scoring!$D$20)+IF(Data!$P119&lt;&gt;"",Scoring!$D$21)+IF(Data!$Q119&lt;&gt;"",Scoring!$D$22)+IF(Data!$R119&lt;&gt;"",Scoring!$D$23)+IF(Data!$S119&lt;&gt;"",Scoring!$D$24)+IF(Data!T119&lt;&gt;"",Scoring!$D$25)+IF(Data!$U119&lt;&gt;"",Scoring!$D$26)+IF(Data!$V119&lt;&gt;"",Scoring!$D$27)+IF(Data!$W119&lt;&gt;"",Scoring!$D$28)+IF(Data!$X119&lt;&gt;"",Scoring!$D$29)+IF(Data!$Y119&lt;&gt;"",Scoring!$D$30)+IF(Data!$Z119&lt;&gt;"",Scoring!$D$31)+IF(Data!$AA119&lt;&gt;"",Scoring!$D$32),"")</f>
        <v/>
      </c>
      <c r="AC119" s="105" t="str">
        <f>IF(AB119&lt;&gt;"",LOOKUP(AB119,Likelihoods!$A$7:$A$107,Likelihoods!B$7:B$107),"")</f>
        <v/>
      </c>
      <c r="AD119" s="264" t="str">
        <f>IF(AND(COUNTBLANK($B119:$E119)=3,COUNTBLANK($F119:$H119)=2,COUNTBLANK($I119:$J119)=1,COUNTBLANK($K119:$L119)=1,COUNTBLANK($M119:$N119)=1,COUNTBLANK($O119:$P119)=1,COUNTBLANK($Q119:$R119)=1,COUNTBLANK($S119:$T119)=1,COUNTBLANK($U119:$V119)=1,COUNTBLANK($W119:$AA119)=4),IF(Data!$B119&lt;&gt;"",Scoring!$E$7)+IF(Data!$C119&lt;&gt;"",Scoring!$E$8)+IF(Data!$D119&lt;&gt;"",Scoring!$E$9)+IF(Data!$E119&lt;&gt;"",Scoring!$E$10)+IF(Data!$F119&lt;&gt;"",Scoring!$E$11)+IF(Data!$G119&lt;&gt;"",Scoring!$E$12)+IF(Data!$H119&lt;&gt;"",Scoring!$E$13)+IF(Data!$I119&lt;&gt;"",Scoring!$E$14)+IF(Data!$J119&lt;&gt;"",Scoring!$E$15)+IF(Data!$K119&lt;&gt;"",Scoring!$E$16)+IF(Data!$L119&lt;&gt;"",Scoring!$E$17)+IF(Data!$M119&lt;&gt;"",Scoring!$E$18)+IF(Data!$N119&lt;&gt;"",Scoring!$E$19)+IF(Data!$O119&lt;&gt;"",Scoring!$E$20)+IF(Data!$P119&lt;&gt;"",Scoring!$E$21)+IF(Data!$Q119&lt;&gt;"",Scoring!$E$22)+IF(Data!$R119&lt;&gt;"",Scoring!$E$23)+IF(Data!$S119&lt;&gt;"",Scoring!$E$24)+IF(Data!V119&lt;&gt;"",Scoring!$E$25)+IF(Data!$U119&lt;&gt;"",Scoring!$E$26)+IF(Data!$V119&lt;&gt;"",Scoring!$E$27)+IF(Data!$W119&lt;&gt;"",Scoring!$E$28)+IF(Data!$X119&lt;&gt;"",Scoring!$E$29)+IF(Data!$Y119&lt;&gt;"",Scoring!$E$30)+IF(Data!$Z119&lt;&gt;"",Scoring!$E$31)+IF(Data!$AA119&lt;&gt;"",Scoring!$E$32),"")</f>
        <v/>
      </c>
      <c r="AE119" s="107" t="str">
        <f>IF(AD119&lt;&gt;"",LOOKUP(AD119,Likelihoods!$A$7:$A$107,Likelihoods!C$7:C$107),"")</f>
        <v/>
      </c>
      <c r="AF119" s="108" t="str">
        <f>IF(AND(COUNTBLANK($B119:$E119)=3,COUNTBLANK($F119:$H119)=2,COUNTBLANK($I119:$J119)=1,COUNTBLANK($K119:$L119)=1,COUNTBLANK($M119:$N119)=1,COUNTBLANK($O119:$P119)=1,COUNTBLANK($Q119:$R119)=1,COUNTBLANK($S119:$T119)=1,COUNTBLANK($U119:$V119)=1,COUNTBLANK($W119:$AA119)=4),IF(Data!$B119&lt;&gt;"",Scoring!$F$7)+IF(Data!$C119&lt;&gt;"",Scoring!$F$8)+IF(Data!$D119&lt;&gt;"",Scoring!$F$9)+IF(Data!$E119&lt;&gt;"",Scoring!$F$10)+IF(Data!$F119&lt;&gt;"",Scoring!$F$11)+IF(Data!$G119&lt;&gt;"",Scoring!$F$12)+IF(Data!$H119&lt;&gt;"",Scoring!$F$13)+IF(Data!$I119&lt;&gt;"",Scoring!$F$14)+IF(Data!$J119&lt;&gt;"",Scoring!$F$15)+IF(Data!$K119&lt;&gt;"",Scoring!$F$16)+IF(Data!$L119&lt;&gt;"",Scoring!$F$17)+IF(Data!$M119&lt;&gt;"",Scoring!$F$18)+IF(Data!$N119&lt;&gt;"",Scoring!$F$19)+IF(Data!$O119&lt;&gt;"",Scoring!$F$20)+IF(Data!$P119&lt;&gt;"",Scoring!$F$21)+IF(Data!$Q119&lt;&gt;"",Scoring!$F$22)+IF(Data!$R119&lt;&gt;"",Scoring!$F$23)+IF(Data!$S119&lt;&gt;"",Scoring!$F$24)+IF(Data!T119&lt;&gt;"",Scoring!$F$25)+IF(Data!$U119&lt;&gt;"",Scoring!$F$26)+IF(Data!$V119&lt;&gt;"",Scoring!$F$27)+IF(Data!$W119&lt;&gt;"",Scoring!$F$28)+IF(Data!$X119&lt;&gt;"",Scoring!$F$29)+IF(Data!$Y119&lt;&gt;"",Scoring!$F$30)+IF(Data!$Z119&lt;&gt;"",Scoring!$F$31)+IF(Data!$AA119&lt;&gt;"",Scoring!$F$32),"")</f>
        <v/>
      </c>
      <c r="AG119" s="105" t="str">
        <f>IF(AF119&lt;&gt;"",LOOKUP(AF119,Likelihoods!$A$7:$A$107,Likelihoods!D$7:D$107),"")</f>
        <v/>
      </c>
      <c r="AH119" s="108" t="str">
        <f>IF(AND(COUNTBLANK($B119:$E119)=3,COUNTBLANK($F119:$H119)=2,COUNTBLANK($I119:$J119)=1,COUNTBLANK($K119:$L119)=1,COUNTBLANK($M119:$N119)=1,COUNTBLANK($O119:$P119)=1,COUNTBLANK($Q119:$R119)=1,COUNTBLANK($S119:$T119)=1,COUNTBLANK($U119:$V119)=1,COUNTBLANK($W119:$AA119)=4),IF(Data!$B119&lt;&gt;"",Scoring!$G$7)+IF(Data!$C119&lt;&gt;"",Scoring!$G$8)+IF(Data!$D119&lt;&gt;"",Scoring!$G$9)+IF(Data!$E119&lt;&gt;"",Scoring!$G$10)+IF(Data!$F119&lt;&gt;"",Scoring!$G$11)+IF(Data!$G119&lt;&gt;"",Scoring!$G$12)+IF(Data!$H119&lt;&gt;"",Scoring!$G$13)+IF(Data!$I119&lt;&gt;"",Scoring!$G$14)+IF(Data!$J119&lt;&gt;"",Scoring!$G$15)+IF(Data!$K119&lt;&gt;"",Scoring!$G$16)+IF(Data!$L119&lt;&gt;"",Scoring!$G$17)+IF(Data!$M119&lt;&gt;"",Scoring!$G$18)+IF(Data!$N119&lt;&gt;"",Scoring!$G$19)+IF(Data!$O119&lt;&gt;"",Scoring!$G$20)+IF(Data!$P119&lt;&gt;"",Scoring!$G$21)+IF(Data!$Q119&lt;&gt;"",Scoring!$G$22)+IF(Data!$R119&lt;&gt;"",Scoring!$G$23)+IF(Data!$S119&lt;&gt;"",Scoring!$G$24)+IF(Data!T119&lt;&gt;"",Scoring!$G$25)+IF(Data!$U119&lt;&gt;"",Scoring!$G$26)+IF(Data!$V119&lt;&gt;"",Scoring!$G$27)+IF(Data!$W119&lt;&gt;"",Scoring!$G$28)+IF(Data!$X119&lt;&gt;"",Scoring!$G$29)+IF(Data!$Y119&lt;&gt;"",Scoring!$G$30)+IF(Data!$Z119&lt;&gt;"",Scoring!$G$31)+IF(Data!$AA119&lt;&gt;"",Scoring!$G$32),"")</f>
        <v/>
      </c>
      <c r="AI119" s="106" t="str">
        <f>IF(AH119&lt;&gt;"",LOOKUP(AH119,Likelihoods!$A$7:$A$107,Likelihoods!E$7:E$107),"")</f>
        <v/>
      </c>
      <c r="AJ119" s="104" t="str">
        <f>IF(AND(COUNTBLANK($B119:$E119)=3,COUNTBLANK($F119:$H119)=2,COUNTBLANK($I119:$J119)=1,COUNTBLANK($K119:$L119)=1,COUNTBLANK($M119:$N119)=1,COUNTBLANK($O119:$P119)=1,COUNTBLANK($Q119:$R119)=1,COUNTBLANK($S119:$T119)=1,COUNTBLANK($U119:$V119)=1,COUNTBLANK($W119:$AA119)=4),IF(Data!$B119&lt;&gt;"",Scoring!$H$7)+IF(Data!$C119&lt;&gt;"",Scoring!$H$8)+IF(Data!$D119&lt;&gt;"",Scoring!$H$9)+IF(Data!$E119&lt;&gt;"",Scoring!$H$10)+IF(Data!$F119&lt;&gt;"",Scoring!$H$11)+IF(Data!$G119&lt;&gt;"",Scoring!$H$12)+IF(Data!$H119&lt;&gt;"",Scoring!$H$13)+IF(Data!$I119&lt;&gt;"",Scoring!$H$14)+IF(Data!$J119&lt;&gt;"",Scoring!$H$15)+IF(Data!$K119&lt;&gt;"",Scoring!$H$16)+IF(Data!$L119&lt;&gt;"",Scoring!$H$17)+IF(Data!$M119&lt;&gt;"",Scoring!$H$18)+IF(Data!$N119&lt;&gt;"",Scoring!$H$19)+IF(Data!$O119&lt;&gt;"",Scoring!$H$20)+IF(Data!$P119&lt;&gt;"",Scoring!$H$21)+IF(Data!$Q119&lt;&gt;"",Scoring!$H$22)+IF(Data!$R119&lt;&gt;"",Scoring!$H$23)+IF(Data!$S119&lt;&gt;"",Scoring!$H$24)+IF(Data!T119&lt;&gt;"",Scoring!$H$25)+IF(Data!$U119&lt;&gt;"",Scoring!$H$26)+IF(Data!$V119&lt;&gt;"",Scoring!$H$27)+IF(Data!$W119&lt;&gt;"",Scoring!$H$28)+IF(Data!$X119&lt;&gt;"",Scoring!$H$29)+IF(Data!$Y119&lt;&gt;"",Scoring!$H$30)+IF(Data!$Z119&lt;&gt;"",Scoring!$H$31)+IF(Data!$AA119&lt;&gt;"",Scoring!$H$32),"")</f>
        <v/>
      </c>
      <c r="AK119" s="105" t="str">
        <f>IF(AJ119&lt;&gt;"",LOOKUP(AJ119,Likelihoods!$A$7:$A$107,Likelihoods!F$7:F$107),"")</f>
        <v/>
      </c>
      <c r="AL119" s="102" t="str">
        <f>IF(AND(COUNTBLANK($B119:$E119)=3,COUNTBLANK($F119:$H119)=2,COUNTBLANK($I119:$J119)=1,COUNTBLANK($K119:$L119)=1,COUNTBLANK($M119:$N119)=1,COUNTBLANK($O119:$P119)=1,COUNTBLANK($Q119:$R119)=1,COUNTBLANK($S119:$T119)=1,COUNTBLANK($U119:$V119)=1,COUNTBLANK($W119:$AA119)=4),IF(Data!$B119&lt;&gt;"",Scoring!$I$7)+IF(Data!$C119&lt;&gt;"",Scoring!$I$8)+IF(Data!$D119&lt;&gt;"",Scoring!$I$9)+IF(Data!$E119&lt;&gt;"",Scoring!$I$10)+IF(Data!$F119&lt;&gt;"",Scoring!$I$11)+IF(Data!$G119&lt;&gt;"",Scoring!$I$12)+IF(Data!$H119&lt;&gt;"",Scoring!$I$13)+IF(Data!$I119&lt;&gt;"",Scoring!$I$14)+IF(Data!$J119&lt;&gt;"",Scoring!$I$15)+IF(Data!$K119&lt;&gt;"",Scoring!$I$16)+IF(Data!$L119&lt;&gt;"",Scoring!$I$17)+IF(Data!$M119&lt;&gt;"",Scoring!$I$18)+IF(Data!$N119&lt;&gt;"",Scoring!$I$19)+IF(Data!$O119&lt;&gt;"",Scoring!$I$20)+IF(Data!$P119&lt;&gt;"",Scoring!$I$21)+IF(Data!$Q119&lt;&gt;"",Scoring!$I$22)+IF(Data!$R119&lt;&gt;"",Scoring!$I$23)+IF(Data!$S119&lt;&gt;"",Scoring!$I$24)+IF(Data!T119&lt;&gt;"",Scoring!$I$25)+IF(Data!$U119&lt;&gt;"",Scoring!$I$26)+IF(Data!$V119&lt;&gt;"",Scoring!$I$27)+IF(Data!$W119&lt;&gt;"",Scoring!$I$28)+IF(Data!$X119&lt;&gt;"",Scoring!$I$29)+IF(Data!$Y119&lt;&gt;"",Scoring!$I$30)+IF(Data!$Z119&lt;&gt;"",Scoring!$I$31)+IF(Data!$AA119&lt;&gt;"",Scoring!$I$32),"")</f>
        <v/>
      </c>
      <c r="AM119" s="107" t="str">
        <f>IF(AL119&lt;&gt;"",LOOKUP(AL119,Likelihoods!$A$7:$A$107,Likelihoods!G$7:G$107),"")</f>
        <v/>
      </c>
      <c r="AN119" s="281" t="str">
        <f>IF(AND(COUNTBLANK($B119:$E119)=3,COUNTBLANK($F119:$H119)=2,COUNTBLANK($I119:$J119)=1,COUNTBLANK($K119:$L119)=1,COUNTBLANK($M119:$N119)=1,COUNTBLANK($O119:$P119)=1,COUNTBLANK($Q119:$R119)=1,COUNTBLANK($S119:$T119)=1,COUNTBLANK($U119:$V119)=1,COUNTBLANK($W119:$AA119)=4),IF(Data!$B119&lt;&gt;"",Scoring!$J$7)+IF(Data!$C119&lt;&gt;"",Scoring!$J$8)+IF(Data!$D119&lt;&gt;"",Scoring!$J$9)+IF(Data!$E119&lt;&gt;"",Scoring!$J$10)+IF(Data!$F119&lt;&gt;"",Scoring!$J$11)+IF(Data!$G119&lt;&gt;"",Scoring!$J$12)+IF(Data!$H119&lt;&gt;"",Scoring!$J$13)+IF(Data!$I119&lt;&gt;"",Scoring!$J$14)+IF(Data!$J119&lt;&gt;"",Scoring!$J$15)+IF(Data!$K119&lt;&gt;"",Scoring!$J$16)+IF(Data!$L119&lt;&gt;"",Scoring!$J$17)+IF(Data!$M119&lt;&gt;"",Scoring!$J$18)+IF(Data!$N119&lt;&gt;"",Scoring!$J$19)+IF(Data!$O119&lt;&gt;"",Scoring!$J$20)+IF(Data!$P119&lt;&gt;"",Scoring!$J$21)+IF(Data!$Q119&lt;&gt;"",Scoring!$J$22)+IF(Data!$R119&lt;&gt;"",Scoring!$J$23)+IF(Data!$S119&lt;&gt;"",Scoring!$J$24)+IF(Data!AF119&lt;&gt;"",Scoring!$J$25)+IF(Data!$U119&lt;&gt;"",Scoring!$J$26)+IF(Data!$V119&lt;&gt;"",Scoring!$J$27)+IF(Data!$W119&lt;&gt;"",Scoring!$J$28)+IF(Data!$X119&lt;&gt;"",Scoring!$J$29)+IF(Data!$Y119&lt;&gt;"",Scoring!$J$30)+IF(Data!$Z119&lt;&gt;"",Scoring!$J$31)+IF(Data!$AA119&lt;&gt;"",Scoring!$J$32),"")</f>
        <v/>
      </c>
      <c r="AO119" s="276" t="str">
        <f>IF(AN119&lt;&gt;"",LOOKUP(AN119,Likelihoods!$A$7:$A$107,Likelihoods!H$7:H$107),"")</f>
        <v/>
      </c>
      <c r="AP119" s="264" t="str">
        <f>IF(AND(COUNTBLANK($B119:$E119)=3,COUNTBLANK($F119:$H119)=2,COUNTBLANK($I119:$J119)=1,COUNTBLANK($K119:$L119)=1,COUNTBLANK($M119:$N119)=1,COUNTBLANK($O119:$P119)=1,COUNTBLANK($Q119:$R119)=1,COUNTBLANK($S119:$T119)=1,COUNTBLANK($U119:$V119)=1,COUNTBLANK($W119:$AA119)=4),IF(Data!$B119&lt;&gt;"",Scoring!$K$7)+IF(Data!$C119&lt;&gt;"",Scoring!$K$8)+IF(Data!$D119&lt;&gt;"",Scoring!$K$9)+IF(Data!$E119&lt;&gt;"",Scoring!$K$10)+IF(Data!$F119&lt;&gt;"",Scoring!$K$11)+IF(Data!$G119&lt;&gt;"",Scoring!$K$12)+IF(Data!$H119&lt;&gt;"",Scoring!$K$13)+IF(Data!$I119&lt;&gt;"",Scoring!$K$14)+IF(Data!$J119&lt;&gt;"",Scoring!$K$15)+IF(Data!$K119&lt;&gt;"",Scoring!$K$16)+IF(Data!$L119&lt;&gt;"",Scoring!$K$17)+IF(Data!$M119&lt;&gt;"",Scoring!$K$18)+IF(Data!$N119&lt;&gt;"",Scoring!$K$19)+IF(Data!$O119&lt;&gt;"",Scoring!$K$20)+IF(Data!$P119&lt;&gt;"",Scoring!$K$21)+IF(Data!$Q119&lt;&gt;"",Scoring!$K$22)+IF(Data!$R119&lt;&gt;"",Scoring!$K$23)+IF(Data!$S119&lt;&gt;"",Scoring!$K$24)+IF(Data!AH119&lt;&gt;"",Scoring!$K$25)+IF(Data!$U119&lt;&gt;"",Scoring!$K$26)+IF(Data!$V119&lt;&gt;"",Scoring!$K$27)+IF(Data!$W119&lt;&gt;"",Scoring!$K$28)+IF(Data!$X119&lt;&gt;"",Scoring!$K$29)+IF(Data!$Y119&lt;&gt;"",Scoring!$K$30)+IF(Data!$Z119&lt;&gt;"",Scoring!$K$31)+IF(Data!$AA119&lt;&gt;"",Scoring!$K$32),"")</f>
        <v/>
      </c>
      <c r="AQ119" s="107" t="str">
        <f>IF(AP119&lt;&gt;"",LOOKUP(AP119,Likelihoods!$A$7:$A$107,Likelihoods!I$7:I$107),"")</f>
        <v/>
      </c>
      <c r="AR119" s="281" t="str">
        <f>IF(AND(COUNTBLANK($B119:$E119)=3,COUNTBLANK($F119:$H119)=2,COUNTBLANK($I119:$J119)=1,COUNTBLANK($K119:$L119)=1,COUNTBLANK($M119:$N119)=1,COUNTBLANK($O119:$P119)=1,COUNTBLANK($Q119:$R119)=1,COUNTBLANK($S119:$T119)=1,COUNTBLANK($U119:$V119)=1,COUNTBLANK($W119:$AA119)=4),IF(Data!$B119&lt;&gt;"",Scoring!$L$7)+IF(Data!$C119&lt;&gt;"",Scoring!$L$8)+IF(Data!$D119&lt;&gt;"",Scoring!$L$9)+IF(Data!$E119&lt;&gt;"",Scoring!$L$10)+IF(Data!$F119&lt;&gt;"",Scoring!$L$11)+IF(Data!$G119&lt;&gt;"",Scoring!$L$12)+IF(Data!$H119&lt;&gt;"",Scoring!$L$13)+IF(Data!$I119&lt;&gt;"",Scoring!$L$14)+IF(Data!$J119&lt;&gt;"",Scoring!$L$15)+IF(Data!$K119&lt;&gt;"",Scoring!$L$16)+IF(Data!$L119&lt;&gt;"",Scoring!$L$17)+IF(Data!$M119&lt;&gt;"",Scoring!$L$18)+IF(Data!$N119&lt;&gt;"",Scoring!$L$19)+IF(Data!$O119&lt;&gt;"",Scoring!$L$20)+IF(Data!$P119&lt;&gt;"",Scoring!$L$21)+IF(Data!$Q119&lt;&gt;"",Scoring!$L$22)+IF(Data!$R119&lt;&gt;"",Scoring!$L$23)+IF(Data!$S119&lt;&gt;"",Scoring!$L$24)+IF(Data!AJ119&lt;&gt;"",Scoring!$L$25)+IF(Data!$U119&lt;&gt;"",Scoring!$L$26)+IF(Data!$V119&lt;&gt;"",Scoring!$L$27)+IF(Data!$W119&lt;&gt;"",Scoring!$L$28)+IF(Data!$X119&lt;&gt;"",Scoring!$L$29)+IF(Data!$Y119&lt;&gt;"",Scoring!$L$30)+IF(Data!$Z119&lt;&gt;"",Scoring!$L$31)+IF(Data!$AA119&lt;&gt;"",Scoring!$L$32),"")</f>
        <v/>
      </c>
      <c r="AS119" s="105" t="str">
        <f>IF(AR119&lt;&gt;"",LOOKUP(AR119,Likelihoods!$A$7:$A$107,Likelihoods!J$7:J$107),"")</f>
        <v/>
      </c>
      <c r="AT119" s="108" t="str">
        <f>IF(AND(COUNTBLANK($B119:$E119)=3,COUNTBLANK($F119:$H119)=2,COUNTBLANK($I119:$J119)=1,COUNTBLANK($K119:$L119)=1,COUNTBLANK($M119:$N119)=1,COUNTBLANK($O119:$P119)=1,COUNTBLANK($Q119:$R119)=1,COUNTBLANK($S119:$T119)=1,COUNTBLANK($U119:$V119)=1,COUNTBLANK($W119:$AA119)=4),IF(Data!$B119&lt;&gt;"",Scoring!$M$7)+IF(Data!$C119&lt;&gt;"",Scoring!$M$8)+IF(Data!$D119&lt;&gt;"",Scoring!$M$9)+IF(Data!$E119&lt;&gt;"",Scoring!$M$10)+IF(Data!$F119&lt;&gt;"",Scoring!$M$11)+IF(Data!$G119&lt;&gt;"",Scoring!$M$12)+IF(Data!$H119&lt;&gt;"",Scoring!$M$13)+IF(Data!$I119&lt;&gt;"",Scoring!$M$14)+IF(Data!$J119&lt;&gt;"",Scoring!$M$15)+IF(Data!$K119&lt;&gt;"",Scoring!$M$16)+IF(Data!$L119&lt;&gt;"",Scoring!$M$17)+IF(Data!$M119&lt;&gt;"",Scoring!$M$18)+IF(Data!$N119&lt;&gt;"",Scoring!$M$19)+IF(Data!$O119&lt;&gt;"",Scoring!$M$20)+IF(Data!$P119&lt;&gt;"",Scoring!$M$21)+IF(Data!$Q119&lt;&gt;"",Scoring!$M$22)+IF(Data!$R119&lt;&gt;"",Scoring!$M$23)+IF(Data!$S119&lt;&gt;"",Scoring!$M$24)+IF(Data!T119&lt;&gt;"",Scoring!$M$25)+IF(Data!$U119&lt;&gt;"",Scoring!$M$26)+IF(Data!$V119&lt;&gt;"",Scoring!$M$27)+IF(Data!$W119&lt;&gt;"",Scoring!$M$28)+IF(Data!$X119&lt;&gt;"",Scoring!$M$29)+IF(Data!$Y119&lt;&gt;"",Scoring!$M$30)+IF(Data!$Z119&lt;&gt;"",Scoring!$M$31)+IF(Data!$AA119&lt;&gt;"",Scoring!$M$32),"")</f>
        <v/>
      </c>
      <c r="AU119" s="105" t="str">
        <f>IF(AT119&lt;&gt;"",LOOKUP(AT119,Likelihoods!$A$7:$A$107,Likelihoods!K$7:K$107),"")</f>
        <v/>
      </c>
      <c r="AV119" s="108" t="str">
        <f>IF(AND(COUNTBLANK($B119:$E119)=3,COUNTBLANK($F119:$H119)=2,COUNTBLANK($I119:$J119)=1,COUNTBLANK($K119:$L119)=1,COUNTBLANK($M119:$N119)=1,COUNTBLANK($O119:$P119)=1,COUNTBLANK($Q119:$R119)=1,COUNTBLANK($S119:$T119)=1,COUNTBLANK($U119:$V119)=1,COUNTBLANK($W119:$AA119)=4),IF(Data!$B119&lt;&gt;"",Scoring!$N$7)+IF(Data!$C119&lt;&gt;"",Scoring!$N$8)+IF(Data!$D119&lt;&gt;"",Scoring!$N$9)+IF(Data!$E119&lt;&gt;"",Scoring!$N$10)+IF(Data!$F119&lt;&gt;"",Scoring!$N$11)+IF(Data!$G119&lt;&gt;"",Scoring!$N$12)+IF(Data!$H119&lt;&gt;"",Scoring!$N$13)+IF(Data!$I119&lt;&gt;"",Scoring!$N$14)+IF(Data!$J119&lt;&gt;"",Scoring!$N$15)+IF(Data!$K119&lt;&gt;"",Scoring!$N$16)+IF(Data!$L119&lt;&gt;"",Scoring!$N$17)+IF(Data!$M119&lt;&gt;"",Scoring!$N$18)+IF(Data!$N119&lt;&gt;"",Scoring!$N$19)+IF(Data!$O119&lt;&gt;"",Scoring!$N$20)+IF(Data!$P119&lt;&gt;"",Scoring!$N$21)+IF(Data!$Q119&lt;&gt;"",Scoring!$N$22)+IF(Data!$R119&lt;&gt;"",Scoring!$N$23)+IF(Data!$S119&lt;&gt;"",Scoring!$N$24)+IF(Data!T119&lt;&gt;"",Scoring!$N$25)+IF(Data!$U119&lt;&gt;"",Scoring!$N$26)+IF(Data!$V119&lt;&gt;"",Scoring!$N$27)+IF(Data!$W119&lt;&gt;"",Scoring!$N$28)+IF(Data!$X119&lt;&gt;"",Scoring!$N$29)+IF(Data!$Y119&lt;&gt;"",Scoring!$N$30)+IF(Data!$Z119&lt;&gt;"",Scoring!$N$31)+IF(Data!$AA119&lt;&gt;"",Scoring!$N$32),"")</f>
        <v/>
      </c>
      <c r="AW119" s="106" t="str">
        <f>IF(AV119&lt;&gt;"",LOOKUP(AV119,Likelihoods!$A$7:$A$107,Likelihoods!L$7:L$107),"")</f>
        <v/>
      </c>
      <c r="AX119" s="104" t="str">
        <f>IF(AND(COUNTBLANK($B119:$E119)=3,COUNTBLANK($F119:$H119)=2,COUNTBLANK($I119:$J119)=1,COUNTBLANK($K119:$L119)=1,COUNTBLANK($M119:$N119)=1,COUNTBLANK($O119:$P119)=1,COUNTBLANK($Q119:$R119)=1,COUNTBLANK($S119:$T119)=1,COUNTBLANK($U119:$V119)=1,COUNTBLANK($W119:$AA119)=4),IF(Data!$B119&lt;&gt;"",Scoring!$O$7)+IF(Data!$C119&lt;&gt;"",Scoring!$O$8)+IF(Data!$D119&lt;&gt;"",Scoring!$O$9)+IF(Data!$E119&lt;&gt;"",Scoring!$O$10)+IF(Data!$F119&lt;&gt;"",Scoring!$O$11)+IF(Data!$G119&lt;&gt;"",Scoring!$O$12)+IF(Data!$H119&lt;&gt;"",Scoring!$O$13)+IF(Data!$I119&lt;&gt;"",Scoring!$O$14)+IF(Data!$J119&lt;&gt;"",Scoring!$O$15)+IF(Data!$K119&lt;&gt;"",Scoring!$O$16)+IF(Data!$L119&lt;&gt;"",Scoring!$O$17)+IF(Data!$M119&lt;&gt;"",Scoring!$O$18)+IF(Data!$N119&lt;&gt;"",Scoring!$O$19)+IF(Data!$O119&lt;&gt;"",Scoring!$O$20)+IF(Data!$P119&lt;&gt;"",Scoring!$O$21)+IF(Data!$Q119&lt;&gt;"",Scoring!$O$22)+IF(Data!$R119&lt;&gt;"",Scoring!$O$23)+IF(Data!$S119&lt;&gt;"",Scoring!$O$24)+IF(Data!T119&lt;&gt;"",Scoring!$O$25)+IF(Data!$U119&lt;&gt;"",Scoring!$O$26)+IF(Data!$V119&lt;&gt;"",Scoring!$O$27)+IF(Data!$W119&lt;&gt;"",Scoring!$O$28)+IF(Data!$X119&lt;&gt;"",Scoring!$O$29)+IF(Data!$Y119&lt;&gt;"",Scoring!$O$30)+IF(Data!$Z119&lt;&gt;"",Scoring!$O$31)+IF(Data!$AA119&lt;&gt;"",Scoring!$O$32),"")</f>
        <v/>
      </c>
      <c r="AY119" s="107" t="str">
        <f>IF(AX119&lt;&gt;"",LOOKUP(AX119,Likelihoods!$A$7:$A$107,Likelihoods!M$7:M$107),"")</f>
        <v/>
      </c>
      <c r="AZ119" s="108" t="str">
        <f>IF(AND(COUNTBLANK($B119:$E119)=3,COUNTBLANK($F119:$H119)=2,COUNTBLANK($I119:$J119)=1,COUNTBLANK($K119:$L119)=1,COUNTBLANK($M119:$N119)=1,COUNTBLANK($O119:$P119)=1,COUNTBLANK($Q119:$R119)=1,COUNTBLANK($S119:$T119)=1,COUNTBLANK($U119:$V119)=1,COUNTBLANK($W119:$AA119)=4),IF(Data!$B119&lt;&gt;"",Scoring!$P$7)+IF(Data!$C119&lt;&gt;"",Scoring!$P$8)+IF(Data!$D119&lt;&gt;"",Scoring!$P$9)+IF(Data!$E119&lt;&gt;"",Scoring!$P$10)+IF(Data!$F119&lt;&gt;"",Scoring!$P$11)+IF(Data!$G119&lt;&gt;"",Scoring!$P$12)+IF(Data!$H119&lt;&gt;"",Scoring!$P$13)+IF(Data!$I119&lt;&gt;"",Scoring!$P$14)+IF(Data!$J119&lt;&gt;"",Scoring!$P$15)+IF(Data!$K119&lt;&gt;"",Scoring!$P$16)+IF(Data!$L119&lt;&gt;"",Scoring!$P$17)+IF(Data!$M119&lt;&gt;"",Scoring!$P$18)+IF(Data!$N119&lt;&gt;"",Scoring!$P$19)+IF(Data!$O119&lt;&gt;"",Scoring!$P$20)+IF(Data!$P119&lt;&gt;"",Scoring!$P$21)+IF(Data!$Q119&lt;&gt;"",Scoring!$P$22)+IF(Data!$R119&lt;&gt;"",Scoring!$P$23)+IF(Data!$S119&lt;&gt;"",Scoring!$P$24)+IF(Data!T119&lt;&gt;"",Scoring!$P$25)+IF(Data!$U119&lt;&gt;"",Scoring!$P$26)+IF(Data!$V119&lt;&gt;"",Scoring!$P$27)+IF(Data!$W119&lt;&gt;"",Scoring!$P$28)+IF(Data!$X119&lt;&gt;"",Scoring!$P$29)+IF(Data!$Y119&lt;&gt;"",Scoring!$P$30)+IF(Data!$Z119&lt;&gt;"",Scoring!$P$31)+IF(Data!$AA119&lt;&gt;"",Scoring!$P$32),"")</f>
        <v/>
      </c>
      <c r="BA119" s="105" t="str">
        <f>IF(AZ119&lt;&gt;"",LOOKUP(AZ119,Likelihoods!$A$7:$A$107,Likelihoods!N$7:N$107),"")</f>
        <v/>
      </c>
      <c r="BB119" s="102" t="str">
        <f>IF(AND(COUNTBLANK($B119:$E119)=3,COUNTBLANK($F119:$H119)=2,COUNTBLANK($I119:$J119)=1,COUNTBLANK($K119:$L119)=1,COUNTBLANK($M119:$N119)=1,COUNTBLANK($O119:$P119)=1,COUNTBLANK($Q119:$R119)=1,COUNTBLANK($S119:$T119)=1,COUNTBLANK($U119:$V119)=1,COUNTBLANK($W119:$AA119)=4),IF(Data!$B119&lt;&gt;"",Scoring!$Q$7)+IF(Data!$C119&lt;&gt;"",Scoring!$Q$8)+IF(Data!$D119&lt;&gt;"",Scoring!$Q$9)+IF(Data!$E119&lt;&gt;"",Scoring!$Q$10)+IF(Data!$F119&lt;&gt;"",Scoring!$Q$11)+IF(Data!$G119&lt;&gt;"",Scoring!$Q$12)+IF(Data!$H119&lt;&gt;"",Scoring!$Q$13)+IF(Data!$I119&lt;&gt;"",Scoring!$Q$14)+IF(Data!$J119&lt;&gt;"",Scoring!$Q$15)+IF(Data!$K119&lt;&gt;"",Scoring!$Q$16)+IF(Data!$L119&lt;&gt;"",Scoring!$Q$17)+IF(Data!$M119&lt;&gt;"",Scoring!$Q$18)+IF(Data!$N119&lt;&gt;"",Scoring!$Q$19)+IF(Data!$O119&lt;&gt;"",Scoring!$Q$20)+IF(Data!$P119&lt;&gt;"",Scoring!$Q$21)+IF(Data!$Q119&lt;&gt;"",Scoring!$Q$22)+IF(Data!$R119&lt;&gt;"",Scoring!$Q$23)+IF(Data!$S119&lt;&gt;"",Scoring!$Q$24)+IF(Data!T119&lt;&gt;"",Scoring!$Q$25)+IF(Data!$U119&lt;&gt;"",Scoring!$Q$26)+IF(Data!$V119&lt;&gt;"",Scoring!$Q$27)+IF(Data!$W119&lt;&gt;"",Scoring!$Q$28)+IF(Data!$X119&lt;&gt;"",Scoring!$Q$29)+IF(Data!$Y119&lt;&gt;"",Scoring!$Q$30)+IF(Data!$Z119&lt;&gt;"",Scoring!$Q$31)+IF(Data!$AA119&lt;&gt;"",Scoring!$Q$32),"")</f>
        <v/>
      </c>
      <c r="BC119" s="107" t="str">
        <f>IF(BB119&lt;&gt;"",LOOKUP(BB119,Likelihoods!$A$7:$A$107,Likelihoods!O$7:O$107),"")</f>
        <v/>
      </c>
      <c r="BD119" s="104" t="str">
        <f>IF(AND(COUNTBLANK($B119:$E119)=3,COUNTBLANK($F119:$H119)=2,COUNTBLANK($I119:$J119)=1,COUNTBLANK($K119:$L119)=1,COUNTBLANK($M119:$N119)=1,COUNTBLANK($O119:$P119)=1,COUNTBLANK($Q119:$R119)=1,COUNTBLANK($S119:$T119)=1,COUNTBLANK($U119:$V119)=1,COUNTBLANK($W119:$AA119)=4),IF(Data!$B119&lt;&gt;"",Scoring!$R$7)+IF(Data!$C119&lt;&gt;"",Scoring!$R$8)+IF(Data!$D119&lt;&gt;"",Scoring!$R$9)+IF(Data!$E119&lt;&gt;"",Scoring!$R$10)+IF(Data!$F119&lt;&gt;"",Scoring!$R$11)+IF(Data!$G119&lt;&gt;"",Scoring!$R$12)+IF(Data!$H119&lt;&gt;"",Scoring!$R$13)+IF(Data!$I119&lt;&gt;"",Scoring!$R$14)+IF(Data!$J119&lt;&gt;"",Scoring!$R$15)+IF(Data!$K119&lt;&gt;"",Scoring!$R$16)+IF(Data!$L119&lt;&gt;"",Scoring!$R$17)+IF(Data!$M119&lt;&gt;"",Scoring!$R$18)+IF(Data!$N119&lt;&gt;"",Scoring!$R$19)+IF(Data!$O119&lt;&gt;"",Scoring!$R$20)+IF(Data!$P119&lt;&gt;"",Scoring!$R$21)+IF(Data!$Q119&lt;&gt;"",Scoring!$R$22)+IF(Data!$R119&lt;&gt;"",Scoring!$R$23)+IF(Data!$S119&lt;&gt;"",Scoring!$R$24)+IF(Data!T119&lt;&gt;"",Scoring!$R$25)+IF(Data!$U119&lt;&gt;"",Scoring!$R$26)+IF(Data!$V119&lt;&gt;"",Scoring!$R$27)+IF(Data!$W119&lt;&gt;"",Scoring!$R$28)+IF(Data!$X119&lt;&gt;"",Scoring!$R$29)+IF(Data!$Y119&lt;&gt;"",Scoring!$R$30)+IF(Data!$Z119&lt;&gt;"",Scoring!$R$31)+IF(Data!$AA119&lt;&gt;"",Scoring!$R$32),"")</f>
        <v/>
      </c>
      <c r="BE119" s="105" t="str">
        <f>IF(BD119&lt;&gt;"",LOOKUP(BD119,Likelihoods!$A$7:$A$107,Likelihoods!P$7:P$107),"")</f>
        <v/>
      </c>
      <c r="BF119" s="102" t="str">
        <f>IF(AND(COUNTBLANK($B119:$E119)=3,COUNTBLANK($F119:$H119)=2,COUNTBLANK($I119:$J119)=1,COUNTBLANK($K119:$L119)=1,COUNTBLANK($M119:$N119)=1,COUNTBLANK($O119:$P119)=1,COUNTBLANK($Q119:$R119)=1,COUNTBLANK($S119:$T119)=1,COUNTBLANK($U119:$V119)=1,COUNTBLANK($W119:$AA119)=4),IF(Data!$B119&lt;&gt;"",Scoring!$S$7)+IF(Data!$C119&lt;&gt;"",Scoring!$S$8)+IF(Data!$D119&lt;&gt;"",Scoring!$S$9)+IF(Data!$E119&lt;&gt;"",Scoring!$S$10)+IF(Data!$F119&lt;&gt;"",Scoring!$S$11)+IF(Data!$G119&lt;&gt;"",Scoring!$S$12)+IF(Data!$H119&lt;&gt;"",Scoring!$S$13)+IF(Data!$I119&lt;&gt;"",Scoring!$S$14)+IF(Data!$J119&lt;&gt;"",Scoring!$S$15)+IF(Data!$K119&lt;&gt;"",Scoring!$S$16)+IF(Data!$L119&lt;&gt;"",Scoring!$S$17)+IF(Data!$M119&lt;&gt;"",Scoring!$S$18)+IF(Data!$N119&lt;&gt;"",Scoring!$S$19)+IF(Data!$O119&lt;&gt;"",Scoring!$S$20)+IF(Data!$P119&lt;&gt;"",Scoring!$S$21)+IF(Data!$Q119&lt;&gt;"",Scoring!$S$22)+IF(Data!$R119&lt;&gt;"",Scoring!$S$23)+IF(Data!$S119&lt;&gt;"",Scoring!$S$24)+IF(Data!T119&lt;&gt;"",Scoring!$S$25)+IF(Data!$U119&lt;&gt;"",Scoring!$S$26)+IF(Data!$V119&lt;&gt;"",Scoring!$S$27)+IF(Data!$W119&lt;&gt;"",Scoring!$S$28)+IF(Data!$X119&lt;&gt;"",Scoring!$S$29)+IF(Data!$Y119&lt;&gt;"",Scoring!$S$30)+IF(Data!$Z119&lt;&gt;"",Scoring!$S$31)+IF(Data!$AA119&lt;&gt;"",Scoring!$S$32),"")</f>
        <v/>
      </c>
      <c r="BG119" s="107" t="str">
        <f>IF(BF119&lt;&gt;"",LOOKUP(BF119,Likelihoods!$A$7:$A$107,Likelihoods!Q$7:Q$107),"")</f>
        <v/>
      </c>
      <c r="BH119" s="108" t="str">
        <f>IF(AND(COUNTBLANK($B119:$E119)=3,COUNTBLANK($F119:$H119)=2,COUNTBLANK($I119:$J119)=1,COUNTBLANK($K119:$L119)=1,COUNTBLANK($M119:$N119)=1,COUNTBLANK($O119:$P119)=1,COUNTBLANK($Q119:$R119)=1,COUNTBLANK($S119:$T119)=1,COUNTBLANK($U119:$V119)=1,COUNTBLANK($W119:$AA119)=4),IF(Data!$B119&lt;&gt;"",Scoring!$T$7)+IF(Data!$C119&lt;&gt;"",Scoring!$T$8)+IF(Data!$D119&lt;&gt;"",Scoring!$T$9)+IF(Data!$E119&lt;&gt;"",Scoring!$T$10)+IF(Data!$F119&lt;&gt;"",Scoring!$T$11)+IF(Data!$G119&lt;&gt;"",Scoring!$T$12)+IF(Data!$H119&lt;&gt;"",Scoring!$T$13)+IF(Data!$I119&lt;&gt;"",Scoring!$T$14)+IF(Data!$J119&lt;&gt;"",Scoring!$T$15)+IF(Data!$K119&lt;&gt;"",Scoring!$T$16)+IF(Data!$L119&lt;&gt;"",Scoring!$T$17)+IF(Data!$M119&lt;&gt;"",Scoring!$T$18)+IF(Data!$N119&lt;&gt;"",Scoring!$T$19)+IF(Data!$O119&lt;&gt;"",Scoring!$T$20)+IF(Data!$P119&lt;&gt;"",Scoring!$T$21)+IF(Data!$Q119&lt;&gt;"",Scoring!$T$22)+IF(Data!$R119&lt;&gt;"",Scoring!$T$23)+IF(Data!$S119&lt;&gt;"",Scoring!$T$24)+IF(Data!T119&lt;&gt;"",Scoring!$T$25)+IF(Data!$U119&lt;&gt;"",Scoring!$T$26)+IF(Data!$V119&lt;&gt;"",Scoring!$T$27)+IF(Data!$W119&lt;&gt;"",Scoring!$T$28)+IF(Data!$X119&lt;&gt;"",Scoring!$T$29)+IF(Data!$Y119&lt;&gt;"",Scoring!$T$30)+IF(Data!$Z119&lt;&gt;"",Scoring!$T$31)+IF(Data!$AA119&lt;&gt;"",Scoring!$T$32),"")</f>
        <v/>
      </c>
      <c r="BI119" s="105" t="str">
        <f>IF(BH119&lt;&gt;"",LOOKUP(BH119,Likelihoods!$A$7:$A$107,Likelihoods!R$7:R$107),"")</f>
        <v/>
      </c>
      <c r="BJ119" s="108" t="str">
        <f>IF(AND(COUNTBLANK($B119:$E119)=3,COUNTBLANK($F119:$H119)=2,COUNTBLANK($I119:$J119)=1,COUNTBLANK($K119:$L119)=1,COUNTBLANK($M119:$N119)=1,COUNTBLANK($O119:$P119)=1,COUNTBLANK($Q119:$R119)=1,COUNTBLANK($S119:$T119)=1,COUNTBLANK($U119:$V119)=1,COUNTBLANK($W119:$AA119)=4),IF(Data!$B119&lt;&gt;"",Scoring!$U$7)+IF(Data!$C119&lt;&gt;"",Scoring!$U$8)+IF(Data!$D119&lt;&gt;"",Scoring!$U$9)+IF(Data!$E119&lt;&gt;"",Scoring!$U$10)+IF(Data!$F119&lt;&gt;"",Scoring!$U$11)+IF(Data!$G119&lt;&gt;"",Scoring!$U$12)+IF(Data!$H119&lt;&gt;"",Scoring!$U$13)+IF(Data!$I119&lt;&gt;"",Scoring!$U$14)+IF(Data!$J119&lt;&gt;"",Scoring!$U$15)+IF(Data!$K119&lt;&gt;"",Scoring!$U$16)+IF(Data!$L119&lt;&gt;"",Scoring!$U$17)+IF(Data!$M119&lt;&gt;"",Scoring!$U$18)+IF(Data!$N119&lt;&gt;"",Scoring!$U$19)+IF(Data!$O119&lt;&gt;"",Scoring!$U$20)+IF(Data!$P119&lt;&gt;"",Scoring!$U$21)+IF(Data!$Q119&lt;&gt;"",Scoring!$U$22)+IF(Data!$R119&lt;&gt;"",Scoring!$U$23)+IF(Data!$S119&lt;&gt;"",Scoring!$U$24)+IF(Data!T119&lt;&gt;"",Scoring!$U$25)+IF(Data!$U119&lt;&gt;"",Scoring!$U$26)+IF(Data!$V119&lt;&gt;"",Scoring!$U$27)+IF(Data!$W119&lt;&gt;"",Scoring!$U$28)+IF(Data!$X119&lt;&gt;"",Scoring!$U$29)+IF(Data!$Y119&lt;&gt;"",Scoring!$U$30)+IF(Data!$Z119&lt;&gt;"",Scoring!$U$31)+IF(Data!$AA119&lt;&gt;"",Scoring!$U$32),"")</f>
        <v/>
      </c>
      <c r="BK119" s="106" t="str">
        <f>IF(BJ119&lt;&gt;"",LOOKUP(BJ119,Likelihoods!$A$7:$A$107,Likelihoods!S$7:S$107),"")</f>
        <v/>
      </c>
      <c r="BL119" s="8"/>
      <c r="BM119" s="8"/>
      <c r="BN119" s="8"/>
      <c r="BO119" s="8"/>
      <c r="BP119" s="8"/>
      <c r="BQ119" s="8"/>
      <c r="BR119" s="8"/>
      <c r="BS119" s="8"/>
      <c r="BT119" s="8"/>
      <c r="BU119" s="8"/>
      <c r="BV119" s="8"/>
      <c r="BW119" s="8"/>
      <c r="BX119" s="8"/>
      <c r="BY119" s="8"/>
    </row>
    <row r="120" spans="1:77" ht="14.25" x14ac:dyDescent="0.2">
      <c r="A120" s="68"/>
      <c r="B120" s="101"/>
      <c r="C120" s="102"/>
      <c r="D120" s="102"/>
      <c r="E120" s="102"/>
      <c r="F120" s="101"/>
      <c r="G120" s="102"/>
      <c r="H120" s="103"/>
      <c r="I120" s="102"/>
      <c r="J120" s="102"/>
      <c r="K120" s="101"/>
      <c r="L120" s="103"/>
      <c r="M120" s="102"/>
      <c r="N120" s="103"/>
      <c r="O120" s="101"/>
      <c r="P120" s="103"/>
      <c r="Q120" s="102"/>
      <c r="R120" s="102"/>
      <c r="S120" s="101"/>
      <c r="T120" s="103"/>
      <c r="U120" s="101"/>
      <c r="V120" s="103"/>
      <c r="W120" s="102"/>
      <c r="X120" s="102"/>
      <c r="Y120" s="102"/>
      <c r="Z120" s="102"/>
      <c r="AA120" s="102"/>
      <c r="AB120" s="104" t="str">
        <f>IF(AND(COUNTBLANK($B120:$E120)=3,COUNTBLANK($F120:$H120)=2,COUNTBLANK($I120:$J120)=1,COUNTBLANK($K120:$L120)=1,COUNTBLANK($M120:$N120)=1,COUNTBLANK($O120:$P120)=1,COUNTBLANK($Q120:$R120)=1,COUNTBLANK($S120:$T120)=1,COUNTBLANK($U120:$V120)=1,COUNTBLANK($W120:$AA120)=4),IF(Data!$B120&lt;&gt;"",Scoring!$D$7)+IF(Data!$C120&lt;&gt;"",Scoring!$D$8)+IF(Data!$D120&lt;&gt;"",Scoring!$D$9)+IF(Data!$E120&lt;&gt;"",Scoring!$D$10)+IF(Data!$F120&lt;&gt;"",Scoring!$D$11)+IF(Data!$G120&lt;&gt;"",Scoring!$D$12)+IF(Data!$H120&lt;&gt;"",Scoring!$D$13)+IF(Data!$I120&lt;&gt;"",Scoring!$D$14)+IF(Data!$J120&lt;&gt;"",Scoring!$D$15)+IF(Data!$K120&lt;&gt;"",Scoring!$D$16)+IF(Data!$L120&lt;&gt;"",Scoring!$D$17)+IF(Data!$M120&lt;&gt;"",Scoring!$D$18)+IF(Data!$N120&lt;&gt;"",Scoring!$D$19)+IF(Data!$O120&lt;&gt;"",Scoring!$D$20)+IF(Data!$P120&lt;&gt;"",Scoring!$D$21)+IF(Data!$Q120&lt;&gt;"",Scoring!$D$22)+IF(Data!$R120&lt;&gt;"",Scoring!$D$23)+IF(Data!$S120&lt;&gt;"",Scoring!$D$24)+IF(Data!T120&lt;&gt;"",Scoring!$D$25)+IF(Data!$U120&lt;&gt;"",Scoring!$D$26)+IF(Data!$V120&lt;&gt;"",Scoring!$D$27)+IF(Data!$W120&lt;&gt;"",Scoring!$D$28)+IF(Data!$X120&lt;&gt;"",Scoring!$D$29)+IF(Data!$Y120&lt;&gt;"",Scoring!$D$30)+IF(Data!$Z120&lt;&gt;"",Scoring!$D$31)+IF(Data!$AA120&lt;&gt;"",Scoring!$D$32),"")</f>
        <v/>
      </c>
      <c r="AC120" s="105" t="str">
        <f>IF(AB120&lt;&gt;"",LOOKUP(AB120,Likelihoods!$A$7:$A$107,Likelihoods!B$7:B$107),"")</f>
        <v/>
      </c>
      <c r="AD120" s="264" t="str">
        <f>IF(AND(COUNTBLANK($B120:$E120)=3,COUNTBLANK($F120:$H120)=2,COUNTBLANK($I120:$J120)=1,COUNTBLANK($K120:$L120)=1,COUNTBLANK($M120:$N120)=1,COUNTBLANK($O120:$P120)=1,COUNTBLANK($Q120:$R120)=1,COUNTBLANK($S120:$T120)=1,COUNTBLANK($U120:$V120)=1,COUNTBLANK($W120:$AA120)=4),IF(Data!$B120&lt;&gt;"",Scoring!$E$7)+IF(Data!$C120&lt;&gt;"",Scoring!$E$8)+IF(Data!$D120&lt;&gt;"",Scoring!$E$9)+IF(Data!$E120&lt;&gt;"",Scoring!$E$10)+IF(Data!$F120&lt;&gt;"",Scoring!$E$11)+IF(Data!$G120&lt;&gt;"",Scoring!$E$12)+IF(Data!$H120&lt;&gt;"",Scoring!$E$13)+IF(Data!$I120&lt;&gt;"",Scoring!$E$14)+IF(Data!$J120&lt;&gt;"",Scoring!$E$15)+IF(Data!$K120&lt;&gt;"",Scoring!$E$16)+IF(Data!$L120&lt;&gt;"",Scoring!$E$17)+IF(Data!$M120&lt;&gt;"",Scoring!$E$18)+IF(Data!$N120&lt;&gt;"",Scoring!$E$19)+IF(Data!$O120&lt;&gt;"",Scoring!$E$20)+IF(Data!$P120&lt;&gt;"",Scoring!$E$21)+IF(Data!$Q120&lt;&gt;"",Scoring!$E$22)+IF(Data!$R120&lt;&gt;"",Scoring!$E$23)+IF(Data!$S120&lt;&gt;"",Scoring!$E$24)+IF(Data!V120&lt;&gt;"",Scoring!$E$25)+IF(Data!$U120&lt;&gt;"",Scoring!$E$26)+IF(Data!$V120&lt;&gt;"",Scoring!$E$27)+IF(Data!$W120&lt;&gt;"",Scoring!$E$28)+IF(Data!$X120&lt;&gt;"",Scoring!$E$29)+IF(Data!$Y120&lt;&gt;"",Scoring!$E$30)+IF(Data!$Z120&lt;&gt;"",Scoring!$E$31)+IF(Data!$AA120&lt;&gt;"",Scoring!$E$32),"")</f>
        <v/>
      </c>
      <c r="AE120" s="107" t="str">
        <f>IF(AD120&lt;&gt;"",LOOKUP(AD120,Likelihoods!$A$7:$A$107,Likelihoods!C$7:C$107),"")</f>
        <v/>
      </c>
      <c r="AF120" s="108" t="str">
        <f>IF(AND(COUNTBLANK($B120:$E120)=3,COUNTBLANK($F120:$H120)=2,COUNTBLANK($I120:$J120)=1,COUNTBLANK($K120:$L120)=1,COUNTBLANK($M120:$N120)=1,COUNTBLANK($O120:$P120)=1,COUNTBLANK($Q120:$R120)=1,COUNTBLANK($S120:$T120)=1,COUNTBLANK($U120:$V120)=1,COUNTBLANK($W120:$AA120)=4),IF(Data!$B120&lt;&gt;"",Scoring!$F$7)+IF(Data!$C120&lt;&gt;"",Scoring!$F$8)+IF(Data!$D120&lt;&gt;"",Scoring!$F$9)+IF(Data!$E120&lt;&gt;"",Scoring!$F$10)+IF(Data!$F120&lt;&gt;"",Scoring!$F$11)+IF(Data!$G120&lt;&gt;"",Scoring!$F$12)+IF(Data!$H120&lt;&gt;"",Scoring!$F$13)+IF(Data!$I120&lt;&gt;"",Scoring!$F$14)+IF(Data!$J120&lt;&gt;"",Scoring!$F$15)+IF(Data!$K120&lt;&gt;"",Scoring!$F$16)+IF(Data!$L120&lt;&gt;"",Scoring!$F$17)+IF(Data!$M120&lt;&gt;"",Scoring!$F$18)+IF(Data!$N120&lt;&gt;"",Scoring!$F$19)+IF(Data!$O120&lt;&gt;"",Scoring!$F$20)+IF(Data!$P120&lt;&gt;"",Scoring!$F$21)+IF(Data!$Q120&lt;&gt;"",Scoring!$F$22)+IF(Data!$R120&lt;&gt;"",Scoring!$F$23)+IF(Data!$S120&lt;&gt;"",Scoring!$F$24)+IF(Data!T120&lt;&gt;"",Scoring!$F$25)+IF(Data!$U120&lt;&gt;"",Scoring!$F$26)+IF(Data!$V120&lt;&gt;"",Scoring!$F$27)+IF(Data!$W120&lt;&gt;"",Scoring!$F$28)+IF(Data!$X120&lt;&gt;"",Scoring!$F$29)+IF(Data!$Y120&lt;&gt;"",Scoring!$F$30)+IF(Data!$Z120&lt;&gt;"",Scoring!$F$31)+IF(Data!$AA120&lt;&gt;"",Scoring!$F$32),"")</f>
        <v/>
      </c>
      <c r="AG120" s="105" t="str">
        <f>IF(AF120&lt;&gt;"",LOOKUP(AF120,Likelihoods!$A$7:$A$107,Likelihoods!D$7:D$107),"")</f>
        <v/>
      </c>
      <c r="AH120" s="108" t="str">
        <f>IF(AND(COUNTBLANK($B120:$E120)=3,COUNTBLANK($F120:$H120)=2,COUNTBLANK($I120:$J120)=1,COUNTBLANK($K120:$L120)=1,COUNTBLANK($M120:$N120)=1,COUNTBLANK($O120:$P120)=1,COUNTBLANK($Q120:$R120)=1,COUNTBLANK($S120:$T120)=1,COUNTBLANK($U120:$V120)=1,COUNTBLANK($W120:$AA120)=4),IF(Data!$B120&lt;&gt;"",Scoring!$G$7)+IF(Data!$C120&lt;&gt;"",Scoring!$G$8)+IF(Data!$D120&lt;&gt;"",Scoring!$G$9)+IF(Data!$E120&lt;&gt;"",Scoring!$G$10)+IF(Data!$F120&lt;&gt;"",Scoring!$G$11)+IF(Data!$G120&lt;&gt;"",Scoring!$G$12)+IF(Data!$H120&lt;&gt;"",Scoring!$G$13)+IF(Data!$I120&lt;&gt;"",Scoring!$G$14)+IF(Data!$J120&lt;&gt;"",Scoring!$G$15)+IF(Data!$K120&lt;&gt;"",Scoring!$G$16)+IF(Data!$L120&lt;&gt;"",Scoring!$G$17)+IF(Data!$M120&lt;&gt;"",Scoring!$G$18)+IF(Data!$N120&lt;&gt;"",Scoring!$G$19)+IF(Data!$O120&lt;&gt;"",Scoring!$G$20)+IF(Data!$P120&lt;&gt;"",Scoring!$G$21)+IF(Data!$Q120&lt;&gt;"",Scoring!$G$22)+IF(Data!$R120&lt;&gt;"",Scoring!$G$23)+IF(Data!$S120&lt;&gt;"",Scoring!$G$24)+IF(Data!T120&lt;&gt;"",Scoring!$G$25)+IF(Data!$U120&lt;&gt;"",Scoring!$G$26)+IF(Data!$V120&lt;&gt;"",Scoring!$G$27)+IF(Data!$W120&lt;&gt;"",Scoring!$G$28)+IF(Data!$X120&lt;&gt;"",Scoring!$G$29)+IF(Data!$Y120&lt;&gt;"",Scoring!$G$30)+IF(Data!$Z120&lt;&gt;"",Scoring!$G$31)+IF(Data!$AA120&lt;&gt;"",Scoring!$G$32),"")</f>
        <v/>
      </c>
      <c r="AI120" s="106" t="str">
        <f>IF(AH120&lt;&gt;"",LOOKUP(AH120,Likelihoods!$A$7:$A$107,Likelihoods!E$7:E$107),"")</f>
        <v/>
      </c>
      <c r="AJ120" s="104" t="str">
        <f>IF(AND(COUNTBLANK($B120:$E120)=3,COUNTBLANK($F120:$H120)=2,COUNTBLANK($I120:$J120)=1,COUNTBLANK($K120:$L120)=1,COUNTBLANK($M120:$N120)=1,COUNTBLANK($O120:$P120)=1,COUNTBLANK($Q120:$R120)=1,COUNTBLANK($S120:$T120)=1,COUNTBLANK($U120:$V120)=1,COUNTBLANK($W120:$AA120)=4),IF(Data!$B120&lt;&gt;"",Scoring!$H$7)+IF(Data!$C120&lt;&gt;"",Scoring!$H$8)+IF(Data!$D120&lt;&gt;"",Scoring!$H$9)+IF(Data!$E120&lt;&gt;"",Scoring!$H$10)+IF(Data!$F120&lt;&gt;"",Scoring!$H$11)+IF(Data!$G120&lt;&gt;"",Scoring!$H$12)+IF(Data!$H120&lt;&gt;"",Scoring!$H$13)+IF(Data!$I120&lt;&gt;"",Scoring!$H$14)+IF(Data!$J120&lt;&gt;"",Scoring!$H$15)+IF(Data!$K120&lt;&gt;"",Scoring!$H$16)+IF(Data!$L120&lt;&gt;"",Scoring!$H$17)+IF(Data!$M120&lt;&gt;"",Scoring!$H$18)+IF(Data!$N120&lt;&gt;"",Scoring!$H$19)+IF(Data!$O120&lt;&gt;"",Scoring!$H$20)+IF(Data!$P120&lt;&gt;"",Scoring!$H$21)+IF(Data!$Q120&lt;&gt;"",Scoring!$H$22)+IF(Data!$R120&lt;&gt;"",Scoring!$H$23)+IF(Data!$S120&lt;&gt;"",Scoring!$H$24)+IF(Data!T120&lt;&gt;"",Scoring!$H$25)+IF(Data!$U120&lt;&gt;"",Scoring!$H$26)+IF(Data!$V120&lt;&gt;"",Scoring!$H$27)+IF(Data!$W120&lt;&gt;"",Scoring!$H$28)+IF(Data!$X120&lt;&gt;"",Scoring!$H$29)+IF(Data!$Y120&lt;&gt;"",Scoring!$H$30)+IF(Data!$Z120&lt;&gt;"",Scoring!$H$31)+IF(Data!$AA120&lt;&gt;"",Scoring!$H$32),"")</f>
        <v/>
      </c>
      <c r="AK120" s="105" t="str">
        <f>IF(AJ120&lt;&gt;"",LOOKUP(AJ120,Likelihoods!$A$7:$A$107,Likelihoods!F$7:F$107),"")</f>
        <v/>
      </c>
      <c r="AL120" s="102" t="str">
        <f>IF(AND(COUNTBLANK($B120:$E120)=3,COUNTBLANK($F120:$H120)=2,COUNTBLANK($I120:$J120)=1,COUNTBLANK($K120:$L120)=1,COUNTBLANK($M120:$N120)=1,COUNTBLANK($O120:$P120)=1,COUNTBLANK($Q120:$R120)=1,COUNTBLANK($S120:$T120)=1,COUNTBLANK($U120:$V120)=1,COUNTBLANK($W120:$AA120)=4),IF(Data!$B120&lt;&gt;"",Scoring!$I$7)+IF(Data!$C120&lt;&gt;"",Scoring!$I$8)+IF(Data!$D120&lt;&gt;"",Scoring!$I$9)+IF(Data!$E120&lt;&gt;"",Scoring!$I$10)+IF(Data!$F120&lt;&gt;"",Scoring!$I$11)+IF(Data!$G120&lt;&gt;"",Scoring!$I$12)+IF(Data!$H120&lt;&gt;"",Scoring!$I$13)+IF(Data!$I120&lt;&gt;"",Scoring!$I$14)+IF(Data!$J120&lt;&gt;"",Scoring!$I$15)+IF(Data!$K120&lt;&gt;"",Scoring!$I$16)+IF(Data!$L120&lt;&gt;"",Scoring!$I$17)+IF(Data!$M120&lt;&gt;"",Scoring!$I$18)+IF(Data!$N120&lt;&gt;"",Scoring!$I$19)+IF(Data!$O120&lt;&gt;"",Scoring!$I$20)+IF(Data!$P120&lt;&gt;"",Scoring!$I$21)+IF(Data!$Q120&lt;&gt;"",Scoring!$I$22)+IF(Data!$R120&lt;&gt;"",Scoring!$I$23)+IF(Data!$S120&lt;&gt;"",Scoring!$I$24)+IF(Data!T120&lt;&gt;"",Scoring!$I$25)+IF(Data!$U120&lt;&gt;"",Scoring!$I$26)+IF(Data!$V120&lt;&gt;"",Scoring!$I$27)+IF(Data!$W120&lt;&gt;"",Scoring!$I$28)+IF(Data!$X120&lt;&gt;"",Scoring!$I$29)+IF(Data!$Y120&lt;&gt;"",Scoring!$I$30)+IF(Data!$Z120&lt;&gt;"",Scoring!$I$31)+IF(Data!$AA120&lt;&gt;"",Scoring!$I$32),"")</f>
        <v/>
      </c>
      <c r="AM120" s="107" t="str">
        <f>IF(AL120&lt;&gt;"",LOOKUP(AL120,Likelihoods!$A$7:$A$107,Likelihoods!G$7:G$107),"")</f>
        <v/>
      </c>
      <c r="AN120" s="281" t="str">
        <f>IF(AND(COUNTBLANK($B120:$E120)=3,COUNTBLANK($F120:$H120)=2,COUNTBLANK($I120:$J120)=1,COUNTBLANK($K120:$L120)=1,COUNTBLANK($M120:$N120)=1,COUNTBLANK($O120:$P120)=1,COUNTBLANK($Q120:$R120)=1,COUNTBLANK($S120:$T120)=1,COUNTBLANK($U120:$V120)=1,COUNTBLANK($W120:$AA120)=4),IF(Data!$B120&lt;&gt;"",Scoring!$J$7)+IF(Data!$C120&lt;&gt;"",Scoring!$J$8)+IF(Data!$D120&lt;&gt;"",Scoring!$J$9)+IF(Data!$E120&lt;&gt;"",Scoring!$J$10)+IF(Data!$F120&lt;&gt;"",Scoring!$J$11)+IF(Data!$G120&lt;&gt;"",Scoring!$J$12)+IF(Data!$H120&lt;&gt;"",Scoring!$J$13)+IF(Data!$I120&lt;&gt;"",Scoring!$J$14)+IF(Data!$J120&lt;&gt;"",Scoring!$J$15)+IF(Data!$K120&lt;&gt;"",Scoring!$J$16)+IF(Data!$L120&lt;&gt;"",Scoring!$J$17)+IF(Data!$M120&lt;&gt;"",Scoring!$J$18)+IF(Data!$N120&lt;&gt;"",Scoring!$J$19)+IF(Data!$O120&lt;&gt;"",Scoring!$J$20)+IF(Data!$P120&lt;&gt;"",Scoring!$J$21)+IF(Data!$Q120&lt;&gt;"",Scoring!$J$22)+IF(Data!$R120&lt;&gt;"",Scoring!$J$23)+IF(Data!$S120&lt;&gt;"",Scoring!$J$24)+IF(Data!AF120&lt;&gt;"",Scoring!$J$25)+IF(Data!$U120&lt;&gt;"",Scoring!$J$26)+IF(Data!$V120&lt;&gt;"",Scoring!$J$27)+IF(Data!$W120&lt;&gt;"",Scoring!$J$28)+IF(Data!$X120&lt;&gt;"",Scoring!$J$29)+IF(Data!$Y120&lt;&gt;"",Scoring!$J$30)+IF(Data!$Z120&lt;&gt;"",Scoring!$J$31)+IF(Data!$AA120&lt;&gt;"",Scoring!$J$32),"")</f>
        <v/>
      </c>
      <c r="AO120" s="276" t="str">
        <f>IF(AN120&lt;&gt;"",LOOKUP(AN120,Likelihoods!$A$7:$A$107,Likelihoods!H$7:H$107),"")</f>
        <v/>
      </c>
      <c r="AP120" s="264" t="str">
        <f>IF(AND(COUNTBLANK($B120:$E120)=3,COUNTBLANK($F120:$H120)=2,COUNTBLANK($I120:$J120)=1,COUNTBLANK($K120:$L120)=1,COUNTBLANK($M120:$N120)=1,COUNTBLANK($O120:$P120)=1,COUNTBLANK($Q120:$R120)=1,COUNTBLANK($S120:$T120)=1,COUNTBLANK($U120:$V120)=1,COUNTBLANK($W120:$AA120)=4),IF(Data!$B120&lt;&gt;"",Scoring!$K$7)+IF(Data!$C120&lt;&gt;"",Scoring!$K$8)+IF(Data!$D120&lt;&gt;"",Scoring!$K$9)+IF(Data!$E120&lt;&gt;"",Scoring!$K$10)+IF(Data!$F120&lt;&gt;"",Scoring!$K$11)+IF(Data!$G120&lt;&gt;"",Scoring!$K$12)+IF(Data!$H120&lt;&gt;"",Scoring!$K$13)+IF(Data!$I120&lt;&gt;"",Scoring!$K$14)+IF(Data!$J120&lt;&gt;"",Scoring!$K$15)+IF(Data!$K120&lt;&gt;"",Scoring!$K$16)+IF(Data!$L120&lt;&gt;"",Scoring!$K$17)+IF(Data!$M120&lt;&gt;"",Scoring!$K$18)+IF(Data!$N120&lt;&gt;"",Scoring!$K$19)+IF(Data!$O120&lt;&gt;"",Scoring!$K$20)+IF(Data!$P120&lt;&gt;"",Scoring!$K$21)+IF(Data!$Q120&lt;&gt;"",Scoring!$K$22)+IF(Data!$R120&lt;&gt;"",Scoring!$K$23)+IF(Data!$S120&lt;&gt;"",Scoring!$K$24)+IF(Data!AH120&lt;&gt;"",Scoring!$K$25)+IF(Data!$U120&lt;&gt;"",Scoring!$K$26)+IF(Data!$V120&lt;&gt;"",Scoring!$K$27)+IF(Data!$W120&lt;&gt;"",Scoring!$K$28)+IF(Data!$X120&lt;&gt;"",Scoring!$K$29)+IF(Data!$Y120&lt;&gt;"",Scoring!$K$30)+IF(Data!$Z120&lt;&gt;"",Scoring!$K$31)+IF(Data!$AA120&lt;&gt;"",Scoring!$K$32),"")</f>
        <v/>
      </c>
      <c r="AQ120" s="107" t="str">
        <f>IF(AP120&lt;&gt;"",LOOKUP(AP120,Likelihoods!$A$7:$A$107,Likelihoods!I$7:I$107),"")</f>
        <v/>
      </c>
      <c r="AR120" s="281" t="str">
        <f>IF(AND(COUNTBLANK($B120:$E120)=3,COUNTBLANK($F120:$H120)=2,COUNTBLANK($I120:$J120)=1,COUNTBLANK($K120:$L120)=1,COUNTBLANK($M120:$N120)=1,COUNTBLANK($O120:$P120)=1,COUNTBLANK($Q120:$R120)=1,COUNTBLANK($S120:$T120)=1,COUNTBLANK($U120:$V120)=1,COUNTBLANK($W120:$AA120)=4),IF(Data!$B120&lt;&gt;"",Scoring!$L$7)+IF(Data!$C120&lt;&gt;"",Scoring!$L$8)+IF(Data!$D120&lt;&gt;"",Scoring!$L$9)+IF(Data!$E120&lt;&gt;"",Scoring!$L$10)+IF(Data!$F120&lt;&gt;"",Scoring!$L$11)+IF(Data!$G120&lt;&gt;"",Scoring!$L$12)+IF(Data!$H120&lt;&gt;"",Scoring!$L$13)+IF(Data!$I120&lt;&gt;"",Scoring!$L$14)+IF(Data!$J120&lt;&gt;"",Scoring!$L$15)+IF(Data!$K120&lt;&gt;"",Scoring!$L$16)+IF(Data!$L120&lt;&gt;"",Scoring!$L$17)+IF(Data!$M120&lt;&gt;"",Scoring!$L$18)+IF(Data!$N120&lt;&gt;"",Scoring!$L$19)+IF(Data!$O120&lt;&gt;"",Scoring!$L$20)+IF(Data!$P120&lt;&gt;"",Scoring!$L$21)+IF(Data!$Q120&lt;&gt;"",Scoring!$L$22)+IF(Data!$R120&lt;&gt;"",Scoring!$L$23)+IF(Data!$S120&lt;&gt;"",Scoring!$L$24)+IF(Data!AJ120&lt;&gt;"",Scoring!$L$25)+IF(Data!$U120&lt;&gt;"",Scoring!$L$26)+IF(Data!$V120&lt;&gt;"",Scoring!$L$27)+IF(Data!$W120&lt;&gt;"",Scoring!$L$28)+IF(Data!$X120&lt;&gt;"",Scoring!$L$29)+IF(Data!$Y120&lt;&gt;"",Scoring!$L$30)+IF(Data!$Z120&lt;&gt;"",Scoring!$L$31)+IF(Data!$AA120&lt;&gt;"",Scoring!$L$32),"")</f>
        <v/>
      </c>
      <c r="AS120" s="105" t="str">
        <f>IF(AR120&lt;&gt;"",LOOKUP(AR120,Likelihoods!$A$7:$A$107,Likelihoods!J$7:J$107),"")</f>
        <v/>
      </c>
      <c r="AT120" s="108" t="str">
        <f>IF(AND(COUNTBLANK($B120:$E120)=3,COUNTBLANK($F120:$H120)=2,COUNTBLANK($I120:$J120)=1,COUNTBLANK($K120:$L120)=1,COUNTBLANK($M120:$N120)=1,COUNTBLANK($O120:$P120)=1,COUNTBLANK($Q120:$R120)=1,COUNTBLANK($S120:$T120)=1,COUNTBLANK($U120:$V120)=1,COUNTBLANK($W120:$AA120)=4),IF(Data!$B120&lt;&gt;"",Scoring!$M$7)+IF(Data!$C120&lt;&gt;"",Scoring!$M$8)+IF(Data!$D120&lt;&gt;"",Scoring!$M$9)+IF(Data!$E120&lt;&gt;"",Scoring!$M$10)+IF(Data!$F120&lt;&gt;"",Scoring!$M$11)+IF(Data!$G120&lt;&gt;"",Scoring!$M$12)+IF(Data!$H120&lt;&gt;"",Scoring!$M$13)+IF(Data!$I120&lt;&gt;"",Scoring!$M$14)+IF(Data!$J120&lt;&gt;"",Scoring!$M$15)+IF(Data!$K120&lt;&gt;"",Scoring!$M$16)+IF(Data!$L120&lt;&gt;"",Scoring!$M$17)+IF(Data!$M120&lt;&gt;"",Scoring!$M$18)+IF(Data!$N120&lt;&gt;"",Scoring!$M$19)+IF(Data!$O120&lt;&gt;"",Scoring!$M$20)+IF(Data!$P120&lt;&gt;"",Scoring!$M$21)+IF(Data!$Q120&lt;&gt;"",Scoring!$M$22)+IF(Data!$R120&lt;&gt;"",Scoring!$M$23)+IF(Data!$S120&lt;&gt;"",Scoring!$M$24)+IF(Data!T120&lt;&gt;"",Scoring!$M$25)+IF(Data!$U120&lt;&gt;"",Scoring!$M$26)+IF(Data!$V120&lt;&gt;"",Scoring!$M$27)+IF(Data!$W120&lt;&gt;"",Scoring!$M$28)+IF(Data!$X120&lt;&gt;"",Scoring!$M$29)+IF(Data!$Y120&lt;&gt;"",Scoring!$M$30)+IF(Data!$Z120&lt;&gt;"",Scoring!$M$31)+IF(Data!$AA120&lt;&gt;"",Scoring!$M$32),"")</f>
        <v/>
      </c>
      <c r="AU120" s="105" t="str">
        <f>IF(AT120&lt;&gt;"",LOOKUP(AT120,Likelihoods!$A$7:$A$107,Likelihoods!K$7:K$107),"")</f>
        <v/>
      </c>
      <c r="AV120" s="108" t="str">
        <f>IF(AND(COUNTBLANK($B120:$E120)=3,COUNTBLANK($F120:$H120)=2,COUNTBLANK($I120:$J120)=1,COUNTBLANK($K120:$L120)=1,COUNTBLANK($M120:$N120)=1,COUNTBLANK($O120:$P120)=1,COUNTBLANK($Q120:$R120)=1,COUNTBLANK($S120:$T120)=1,COUNTBLANK($U120:$V120)=1,COUNTBLANK($W120:$AA120)=4),IF(Data!$B120&lt;&gt;"",Scoring!$N$7)+IF(Data!$C120&lt;&gt;"",Scoring!$N$8)+IF(Data!$D120&lt;&gt;"",Scoring!$N$9)+IF(Data!$E120&lt;&gt;"",Scoring!$N$10)+IF(Data!$F120&lt;&gt;"",Scoring!$N$11)+IF(Data!$G120&lt;&gt;"",Scoring!$N$12)+IF(Data!$H120&lt;&gt;"",Scoring!$N$13)+IF(Data!$I120&lt;&gt;"",Scoring!$N$14)+IF(Data!$J120&lt;&gt;"",Scoring!$N$15)+IF(Data!$K120&lt;&gt;"",Scoring!$N$16)+IF(Data!$L120&lt;&gt;"",Scoring!$N$17)+IF(Data!$M120&lt;&gt;"",Scoring!$N$18)+IF(Data!$N120&lt;&gt;"",Scoring!$N$19)+IF(Data!$O120&lt;&gt;"",Scoring!$N$20)+IF(Data!$P120&lt;&gt;"",Scoring!$N$21)+IF(Data!$Q120&lt;&gt;"",Scoring!$N$22)+IF(Data!$R120&lt;&gt;"",Scoring!$N$23)+IF(Data!$S120&lt;&gt;"",Scoring!$N$24)+IF(Data!T120&lt;&gt;"",Scoring!$N$25)+IF(Data!$U120&lt;&gt;"",Scoring!$N$26)+IF(Data!$V120&lt;&gt;"",Scoring!$N$27)+IF(Data!$W120&lt;&gt;"",Scoring!$N$28)+IF(Data!$X120&lt;&gt;"",Scoring!$N$29)+IF(Data!$Y120&lt;&gt;"",Scoring!$N$30)+IF(Data!$Z120&lt;&gt;"",Scoring!$N$31)+IF(Data!$AA120&lt;&gt;"",Scoring!$N$32),"")</f>
        <v/>
      </c>
      <c r="AW120" s="106" t="str">
        <f>IF(AV120&lt;&gt;"",LOOKUP(AV120,Likelihoods!$A$7:$A$107,Likelihoods!L$7:L$107),"")</f>
        <v/>
      </c>
      <c r="AX120" s="104" t="str">
        <f>IF(AND(COUNTBLANK($B120:$E120)=3,COUNTBLANK($F120:$H120)=2,COUNTBLANK($I120:$J120)=1,COUNTBLANK($K120:$L120)=1,COUNTBLANK($M120:$N120)=1,COUNTBLANK($O120:$P120)=1,COUNTBLANK($Q120:$R120)=1,COUNTBLANK($S120:$T120)=1,COUNTBLANK($U120:$V120)=1,COUNTBLANK($W120:$AA120)=4),IF(Data!$B120&lt;&gt;"",Scoring!$O$7)+IF(Data!$C120&lt;&gt;"",Scoring!$O$8)+IF(Data!$D120&lt;&gt;"",Scoring!$O$9)+IF(Data!$E120&lt;&gt;"",Scoring!$O$10)+IF(Data!$F120&lt;&gt;"",Scoring!$O$11)+IF(Data!$G120&lt;&gt;"",Scoring!$O$12)+IF(Data!$H120&lt;&gt;"",Scoring!$O$13)+IF(Data!$I120&lt;&gt;"",Scoring!$O$14)+IF(Data!$J120&lt;&gt;"",Scoring!$O$15)+IF(Data!$K120&lt;&gt;"",Scoring!$O$16)+IF(Data!$L120&lt;&gt;"",Scoring!$O$17)+IF(Data!$M120&lt;&gt;"",Scoring!$O$18)+IF(Data!$N120&lt;&gt;"",Scoring!$O$19)+IF(Data!$O120&lt;&gt;"",Scoring!$O$20)+IF(Data!$P120&lt;&gt;"",Scoring!$O$21)+IF(Data!$Q120&lt;&gt;"",Scoring!$O$22)+IF(Data!$R120&lt;&gt;"",Scoring!$O$23)+IF(Data!$S120&lt;&gt;"",Scoring!$O$24)+IF(Data!T120&lt;&gt;"",Scoring!$O$25)+IF(Data!$U120&lt;&gt;"",Scoring!$O$26)+IF(Data!$V120&lt;&gt;"",Scoring!$O$27)+IF(Data!$W120&lt;&gt;"",Scoring!$O$28)+IF(Data!$X120&lt;&gt;"",Scoring!$O$29)+IF(Data!$Y120&lt;&gt;"",Scoring!$O$30)+IF(Data!$Z120&lt;&gt;"",Scoring!$O$31)+IF(Data!$AA120&lt;&gt;"",Scoring!$O$32),"")</f>
        <v/>
      </c>
      <c r="AY120" s="107" t="str">
        <f>IF(AX120&lt;&gt;"",LOOKUP(AX120,Likelihoods!$A$7:$A$107,Likelihoods!M$7:M$107),"")</f>
        <v/>
      </c>
      <c r="AZ120" s="108" t="str">
        <f>IF(AND(COUNTBLANK($B120:$E120)=3,COUNTBLANK($F120:$H120)=2,COUNTBLANK($I120:$J120)=1,COUNTBLANK($K120:$L120)=1,COUNTBLANK($M120:$N120)=1,COUNTBLANK($O120:$P120)=1,COUNTBLANK($Q120:$R120)=1,COUNTBLANK($S120:$T120)=1,COUNTBLANK($U120:$V120)=1,COUNTBLANK($W120:$AA120)=4),IF(Data!$B120&lt;&gt;"",Scoring!$P$7)+IF(Data!$C120&lt;&gt;"",Scoring!$P$8)+IF(Data!$D120&lt;&gt;"",Scoring!$P$9)+IF(Data!$E120&lt;&gt;"",Scoring!$P$10)+IF(Data!$F120&lt;&gt;"",Scoring!$P$11)+IF(Data!$G120&lt;&gt;"",Scoring!$P$12)+IF(Data!$H120&lt;&gt;"",Scoring!$P$13)+IF(Data!$I120&lt;&gt;"",Scoring!$P$14)+IF(Data!$J120&lt;&gt;"",Scoring!$P$15)+IF(Data!$K120&lt;&gt;"",Scoring!$P$16)+IF(Data!$L120&lt;&gt;"",Scoring!$P$17)+IF(Data!$M120&lt;&gt;"",Scoring!$P$18)+IF(Data!$N120&lt;&gt;"",Scoring!$P$19)+IF(Data!$O120&lt;&gt;"",Scoring!$P$20)+IF(Data!$P120&lt;&gt;"",Scoring!$P$21)+IF(Data!$Q120&lt;&gt;"",Scoring!$P$22)+IF(Data!$R120&lt;&gt;"",Scoring!$P$23)+IF(Data!$S120&lt;&gt;"",Scoring!$P$24)+IF(Data!T120&lt;&gt;"",Scoring!$P$25)+IF(Data!$U120&lt;&gt;"",Scoring!$P$26)+IF(Data!$V120&lt;&gt;"",Scoring!$P$27)+IF(Data!$W120&lt;&gt;"",Scoring!$P$28)+IF(Data!$X120&lt;&gt;"",Scoring!$P$29)+IF(Data!$Y120&lt;&gt;"",Scoring!$P$30)+IF(Data!$Z120&lt;&gt;"",Scoring!$P$31)+IF(Data!$AA120&lt;&gt;"",Scoring!$P$32),"")</f>
        <v/>
      </c>
      <c r="BA120" s="105" t="str">
        <f>IF(AZ120&lt;&gt;"",LOOKUP(AZ120,Likelihoods!$A$7:$A$107,Likelihoods!N$7:N$107),"")</f>
        <v/>
      </c>
      <c r="BB120" s="102" t="str">
        <f>IF(AND(COUNTBLANK($B120:$E120)=3,COUNTBLANK($F120:$H120)=2,COUNTBLANK($I120:$J120)=1,COUNTBLANK($K120:$L120)=1,COUNTBLANK($M120:$N120)=1,COUNTBLANK($O120:$P120)=1,COUNTBLANK($Q120:$R120)=1,COUNTBLANK($S120:$T120)=1,COUNTBLANK($U120:$V120)=1,COUNTBLANK($W120:$AA120)=4),IF(Data!$B120&lt;&gt;"",Scoring!$Q$7)+IF(Data!$C120&lt;&gt;"",Scoring!$Q$8)+IF(Data!$D120&lt;&gt;"",Scoring!$Q$9)+IF(Data!$E120&lt;&gt;"",Scoring!$Q$10)+IF(Data!$F120&lt;&gt;"",Scoring!$Q$11)+IF(Data!$G120&lt;&gt;"",Scoring!$Q$12)+IF(Data!$H120&lt;&gt;"",Scoring!$Q$13)+IF(Data!$I120&lt;&gt;"",Scoring!$Q$14)+IF(Data!$J120&lt;&gt;"",Scoring!$Q$15)+IF(Data!$K120&lt;&gt;"",Scoring!$Q$16)+IF(Data!$L120&lt;&gt;"",Scoring!$Q$17)+IF(Data!$M120&lt;&gt;"",Scoring!$Q$18)+IF(Data!$N120&lt;&gt;"",Scoring!$Q$19)+IF(Data!$O120&lt;&gt;"",Scoring!$Q$20)+IF(Data!$P120&lt;&gt;"",Scoring!$Q$21)+IF(Data!$Q120&lt;&gt;"",Scoring!$Q$22)+IF(Data!$R120&lt;&gt;"",Scoring!$Q$23)+IF(Data!$S120&lt;&gt;"",Scoring!$Q$24)+IF(Data!T120&lt;&gt;"",Scoring!$Q$25)+IF(Data!$U120&lt;&gt;"",Scoring!$Q$26)+IF(Data!$V120&lt;&gt;"",Scoring!$Q$27)+IF(Data!$W120&lt;&gt;"",Scoring!$Q$28)+IF(Data!$X120&lt;&gt;"",Scoring!$Q$29)+IF(Data!$Y120&lt;&gt;"",Scoring!$Q$30)+IF(Data!$Z120&lt;&gt;"",Scoring!$Q$31)+IF(Data!$AA120&lt;&gt;"",Scoring!$Q$32),"")</f>
        <v/>
      </c>
      <c r="BC120" s="107" t="str">
        <f>IF(BB120&lt;&gt;"",LOOKUP(BB120,Likelihoods!$A$7:$A$107,Likelihoods!O$7:O$107),"")</f>
        <v/>
      </c>
      <c r="BD120" s="104" t="str">
        <f>IF(AND(COUNTBLANK($B120:$E120)=3,COUNTBLANK($F120:$H120)=2,COUNTBLANK($I120:$J120)=1,COUNTBLANK($K120:$L120)=1,COUNTBLANK($M120:$N120)=1,COUNTBLANK($O120:$P120)=1,COUNTBLANK($Q120:$R120)=1,COUNTBLANK($S120:$T120)=1,COUNTBLANK($U120:$V120)=1,COUNTBLANK($W120:$AA120)=4),IF(Data!$B120&lt;&gt;"",Scoring!$R$7)+IF(Data!$C120&lt;&gt;"",Scoring!$R$8)+IF(Data!$D120&lt;&gt;"",Scoring!$R$9)+IF(Data!$E120&lt;&gt;"",Scoring!$R$10)+IF(Data!$F120&lt;&gt;"",Scoring!$R$11)+IF(Data!$G120&lt;&gt;"",Scoring!$R$12)+IF(Data!$H120&lt;&gt;"",Scoring!$R$13)+IF(Data!$I120&lt;&gt;"",Scoring!$R$14)+IF(Data!$J120&lt;&gt;"",Scoring!$R$15)+IF(Data!$K120&lt;&gt;"",Scoring!$R$16)+IF(Data!$L120&lt;&gt;"",Scoring!$R$17)+IF(Data!$M120&lt;&gt;"",Scoring!$R$18)+IF(Data!$N120&lt;&gt;"",Scoring!$R$19)+IF(Data!$O120&lt;&gt;"",Scoring!$R$20)+IF(Data!$P120&lt;&gt;"",Scoring!$R$21)+IF(Data!$Q120&lt;&gt;"",Scoring!$R$22)+IF(Data!$R120&lt;&gt;"",Scoring!$R$23)+IF(Data!$S120&lt;&gt;"",Scoring!$R$24)+IF(Data!T120&lt;&gt;"",Scoring!$R$25)+IF(Data!$U120&lt;&gt;"",Scoring!$R$26)+IF(Data!$V120&lt;&gt;"",Scoring!$R$27)+IF(Data!$W120&lt;&gt;"",Scoring!$R$28)+IF(Data!$X120&lt;&gt;"",Scoring!$R$29)+IF(Data!$Y120&lt;&gt;"",Scoring!$R$30)+IF(Data!$Z120&lt;&gt;"",Scoring!$R$31)+IF(Data!$AA120&lt;&gt;"",Scoring!$R$32),"")</f>
        <v/>
      </c>
      <c r="BE120" s="105" t="str">
        <f>IF(BD120&lt;&gt;"",LOOKUP(BD120,Likelihoods!$A$7:$A$107,Likelihoods!P$7:P$107),"")</f>
        <v/>
      </c>
      <c r="BF120" s="102" t="str">
        <f>IF(AND(COUNTBLANK($B120:$E120)=3,COUNTBLANK($F120:$H120)=2,COUNTBLANK($I120:$J120)=1,COUNTBLANK($K120:$L120)=1,COUNTBLANK($M120:$N120)=1,COUNTBLANK($O120:$P120)=1,COUNTBLANK($Q120:$R120)=1,COUNTBLANK($S120:$T120)=1,COUNTBLANK($U120:$V120)=1,COUNTBLANK($W120:$AA120)=4),IF(Data!$B120&lt;&gt;"",Scoring!$S$7)+IF(Data!$C120&lt;&gt;"",Scoring!$S$8)+IF(Data!$D120&lt;&gt;"",Scoring!$S$9)+IF(Data!$E120&lt;&gt;"",Scoring!$S$10)+IF(Data!$F120&lt;&gt;"",Scoring!$S$11)+IF(Data!$G120&lt;&gt;"",Scoring!$S$12)+IF(Data!$H120&lt;&gt;"",Scoring!$S$13)+IF(Data!$I120&lt;&gt;"",Scoring!$S$14)+IF(Data!$J120&lt;&gt;"",Scoring!$S$15)+IF(Data!$K120&lt;&gt;"",Scoring!$S$16)+IF(Data!$L120&lt;&gt;"",Scoring!$S$17)+IF(Data!$M120&lt;&gt;"",Scoring!$S$18)+IF(Data!$N120&lt;&gt;"",Scoring!$S$19)+IF(Data!$O120&lt;&gt;"",Scoring!$S$20)+IF(Data!$P120&lt;&gt;"",Scoring!$S$21)+IF(Data!$Q120&lt;&gt;"",Scoring!$S$22)+IF(Data!$R120&lt;&gt;"",Scoring!$S$23)+IF(Data!$S120&lt;&gt;"",Scoring!$S$24)+IF(Data!T120&lt;&gt;"",Scoring!$S$25)+IF(Data!$U120&lt;&gt;"",Scoring!$S$26)+IF(Data!$V120&lt;&gt;"",Scoring!$S$27)+IF(Data!$W120&lt;&gt;"",Scoring!$S$28)+IF(Data!$X120&lt;&gt;"",Scoring!$S$29)+IF(Data!$Y120&lt;&gt;"",Scoring!$S$30)+IF(Data!$Z120&lt;&gt;"",Scoring!$S$31)+IF(Data!$AA120&lt;&gt;"",Scoring!$S$32),"")</f>
        <v/>
      </c>
      <c r="BG120" s="107" t="str">
        <f>IF(BF120&lt;&gt;"",LOOKUP(BF120,Likelihoods!$A$7:$A$107,Likelihoods!Q$7:Q$107),"")</f>
        <v/>
      </c>
      <c r="BH120" s="108" t="str">
        <f>IF(AND(COUNTBLANK($B120:$E120)=3,COUNTBLANK($F120:$H120)=2,COUNTBLANK($I120:$J120)=1,COUNTBLANK($K120:$L120)=1,COUNTBLANK($M120:$N120)=1,COUNTBLANK($O120:$P120)=1,COUNTBLANK($Q120:$R120)=1,COUNTBLANK($S120:$T120)=1,COUNTBLANK($U120:$V120)=1,COUNTBLANK($W120:$AA120)=4),IF(Data!$B120&lt;&gt;"",Scoring!$T$7)+IF(Data!$C120&lt;&gt;"",Scoring!$T$8)+IF(Data!$D120&lt;&gt;"",Scoring!$T$9)+IF(Data!$E120&lt;&gt;"",Scoring!$T$10)+IF(Data!$F120&lt;&gt;"",Scoring!$T$11)+IF(Data!$G120&lt;&gt;"",Scoring!$T$12)+IF(Data!$H120&lt;&gt;"",Scoring!$T$13)+IF(Data!$I120&lt;&gt;"",Scoring!$T$14)+IF(Data!$J120&lt;&gt;"",Scoring!$T$15)+IF(Data!$K120&lt;&gt;"",Scoring!$T$16)+IF(Data!$L120&lt;&gt;"",Scoring!$T$17)+IF(Data!$M120&lt;&gt;"",Scoring!$T$18)+IF(Data!$N120&lt;&gt;"",Scoring!$T$19)+IF(Data!$O120&lt;&gt;"",Scoring!$T$20)+IF(Data!$P120&lt;&gt;"",Scoring!$T$21)+IF(Data!$Q120&lt;&gt;"",Scoring!$T$22)+IF(Data!$R120&lt;&gt;"",Scoring!$T$23)+IF(Data!$S120&lt;&gt;"",Scoring!$T$24)+IF(Data!T120&lt;&gt;"",Scoring!$T$25)+IF(Data!$U120&lt;&gt;"",Scoring!$T$26)+IF(Data!$V120&lt;&gt;"",Scoring!$T$27)+IF(Data!$W120&lt;&gt;"",Scoring!$T$28)+IF(Data!$X120&lt;&gt;"",Scoring!$T$29)+IF(Data!$Y120&lt;&gt;"",Scoring!$T$30)+IF(Data!$Z120&lt;&gt;"",Scoring!$T$31)+IF(Data!$AA120&lt;&gt;"",Scoring!$T$32),"")</f>
        <v/>
      </c>
      <c r="BI120" s="105" t="str">
        <f>IF(BH120&lt;&gt;"",LOOKUP(BH120,Likelihoods!$A$7:$A$107,Likelihoods!R$7:R$107),"")</f>
        <v/>
      </c>
      <c r="BJ120" s="108" t="str">
        <f>IF(AND(COUNTBLANK($B120:$E120)=3,COUNTBLANK($F120:$H120)=2,COUNTBLANK($I120:$J120)=1,COUNTBLANK($K120:$L120)=1,COUNTBLANK($M120:$N120)=1,COUNTBLANK($O120:$P120)=1,COUNTBLANK($Q120:$R120)=1,COUNTBLANK($S120:$T120)=1,COUNTBLANK($U120:$V120)=1,COUNTBLANK($W120:$AA120)=4),IF(Data!$B120&lt;&gt;"",Scoring!$U$7)+IF(Data!$C120&lt;&gt;"",Scoring!$U$8)+IF(Data!$D120&lt;&gt;"",Scoring!$U$9)+IF(Data!$E120&lt;&gt;"",Scoring!$U$10)+IF(Data!$F120&lt;&gt;"",Scoring!$U$11)+IF(Data!$G120&lt;&gt;"",Scoring!$U$12)+IF(Data!$H120&lt;&gt;"",Scoring!$U$13)+IF(Data!$I120&lt;&gt;"",Scoring!$U$14)+IF(Data!$J120&lt;&gt;"",Scoring!$U$15)+IF(Data!$K120&lt;&gt;"",Scoring!$U$16)+IF(Data!$L120&lt;&gt;"",Scoring!$U$17)+IF(Data!$M120&lt;&gt;"",Scoring!$U$18)+IF(Data!$N120&lt;&gt;"",Scoring!$U$19)+IF(Data!$O120&lt;&gt;"",Scoring!$U$20)+IF(Data!$P120&lt;&gt;"",Scoring!$U$21)+IF(Data!$Q120&lt;&gt;"",Scoring!$U$22)+IF(Data!$R120&lt;&gt;"",Scoring!$U$23)+IF(Data!$S120&lt;&gt;"",Scoring!$U$24)+IF(Data!T120&lt;&gt;"",Scoring!$U$25)+IF(Data!$U120&lt;&gt;"",Scoring!$U$26)+IF(Data!$V120&lt;&gt;"",Scoring!$U$27)+IF(Data!$W120&lt;&gt;"",Scoring!$U$28)+IF(Data!$X120&lt;&gt;"",Scoring!$U$29)+IF(Data!$Y120&lt;&gt;"",Scoring!$U$30)+IF(Data!$Z120&lt;&gt;"",Scoring!$U$31)+IF(Data!$AA120&lt;&gt;"",Scoring!$U$32),"")</f>
        <v/>
      </c>
      <c r="BK120" s="106" t="str">
        <f>IF(BJ120&lt;&gt;"",LOOKUP(BJ120,Likelihoods!$A$7:$A$107,Likelihoods!S$7:S$107),"")</f>
        <v/>
      </c>
      <c r="BL120" s="8"/>
      <c r="BM120" s="8"/>
      <c r="BN120" s="8"/>
      <c r="BO120" s="8"/>
      <c r="BP120" s="8"/>
      <c r="BQ120" s="8"/>
      <c r="BR120" s="8"/>
      <c r="BS120" s="8"/>
      <c r="BT120" s="8"/>
      <c r="BU120" s="8"/>
      <c r="BV120" s="8"/>
      <c r="BW120" s="8"/>
      <c r="BX120" s="8"/>
      <c r="BY120" s="8"/>
    </row>
    <row r="121" spans="1:77" ht="14.25" x14ac:dyDescent="0.2">
      <c r="A121" s="68"/>
      <c r="B121" s="101"/>
      <c r="C121" s="102"/>
      <c r="D121" s="102"/>
      <c r="E121" s="102"/>
      <c r="F121" s="101"/>
      <c r="G121" s="102"/>
      <c r="H121" s="103"/>
      <c r="I121" s="102"/>
      <c r="J121" s="102"/>
      <c r="K121" s="101"/>
      <c r="L121" s="103"/>
      <c r="M121" s="102"/>
      <c r="N121" s="103"/>
      <c r="O121" s="101"/>
      <c r="P121" s="103"/>
      <c r="Q121" s="102"/>
      <c r="R121" s="102"/>
      <c r="S121" s="101"/>
      <c r="T121" s="103"/>
      <c r="U121" s="101"/>
      <c r="V121" s="103"/>
      <c r="W121" s="102"/>
      <c r="X121" s="102"/>
      <c r="Y121" s="102"/>
      <c r="Z121" s="102"/>
      <c r="AA121" s="102"/>
      <c r="AB121" s="104" t="str">
        <f>IF(AND(COUNTBLANK($B121:$E121)=3,COUNTBLANK($F121:$H121)=2,COUNTBLANK($I121:$J121)=1,COUNTBLANK($K121:$L121)=1,COUNTBLANK($M121:$N121)=1,COUNTBLANK($O121:$P121)=1,COUNTBLANK($Q121:$R121)=1,COUNTBLANK($S121:$T121)=1,COUNTBLANK($U121:$V121)=1,COUNTBLANK($W121:$AA121)=4),IF(Data!$B121&lt;&gt;"",Scoring!$D$7)+IF(Data!$C121&lt;&gt;"",Scoring!$D$8)+IF(Data!$D121&lt;&gt;"",Scoring!$D$9)+IF(Data!$E121&lt;&gt;"",Scoring!$D$10)+IF(Data!$F121&lt;&gt;"",Scoring!$D$11)+IF(Data!$G121&lt;&gt;"",Scoring!$D$12)+IF(Data!$H121&lt;&gt;"",Scoring!$D$13)+IF(Data!$I121&lt;&gt;"",Scoring!$D$14)+IF(Data!$J121&lt;&gt;"",Scoring!$D$15)+IF(Data!$K121&lt;&gt;"",Scoring!$D$16)+IF(Data!$L121&lt;&gt;"",Scoring!$D$17)+IF(Data!$M121&lt;&gt;"",Scoring!$D$18)+IF(Data!$N121&lt;&gt;"",Scoring!$D$19)+IF(Data!$O121&lt;&gt;"",Scoring!$D$20)+IF(Data!$P121&lt;&gt;"",Scoring!$D$21)+IF(Data!$Q121&lt;&gt;"",Scoring!$D$22)+IF(Data!$R121&lt;&gt;"",Scoring!$D$23)+IF(Data!$S121&lt;&gt;"",Scoring!$D$24)+IF(Data!T121&lt;&gt;"",Scoring!$D$25)+IF(Data!$U121&lt;&gt;"",Scoring!$D$26)+IF(Data!$V121&lt;&gt;"",Scoring!$D$27)+IF(Data!$W121&lt;&gt;"",Scoring!$D$28)+IF(Data!$X121&lt;&gt;"",Scoring!$D$29)+IF(Data!$Y121&lt;&gt;"",Scoring!$D$30)+IF(Data!$Z121&lt;&gt;"",Scoring!$D$31)+IF(Data!$AA121&lt;&gt;"",Scoring!$D$32),"")</f>
        <v/>
      </c>
      <c r="AC121" s="105" t="str">
        <f>IF(AB121&lt;&gt;"",LOOKUP(AB121,Likelihoods!$A$7:$A$107,Likelihoods!B$7:B$107),"")</f>
        <v/>
      </c>
      <c r="AD121" s="264" t="str">
        <f>IF(AND(COUNTBLANK($B121:$E121)=3,COUNTBLANK($F121:$H121)=2,COUNTBLANK($I121:$J121)=1,COUNTBLANK($K121:$L121)=1,COUNTBLANK($M121:$N121)=1,COUNTBLANK($O121:$P121)=1,COUNTBLANK($Q121:$R121)=1,COUNTBLANK($S121:$T121)=1,COUNTBLANK($U121:$V121)=1,COUNTBLANK($W121:$AA121)=4),IF(Data!$B121&lt;&gt;"",Scoring!$E$7)+IF(Data!$C121&lt;&gt;"",Scoring!$E$8)+IF(Data!$D121&lt;&gt;"",Scoring!$E$9)+IF(Data!$E121&lt;&gt;"",Scoring!$E$10)+IF(Data!$F121&lt;&gt;"",Scoring!$E$11)+IF(Data!$G121&lt;&gt;"",Scoring!$E$12)+IF(Data!$H121&lt;&gt;"",Scoring!$E$13)+IF(Data!$I121&lt;&gt;"",Scoring!$E$14)+IF(Data!$J121&lt;&gt;"",Scoring!$E$15)+IF(Data!$K121&lt;&gt;"",Scoring!$E$16)+IF(Data!$L121&lt;&gt;"",Scoring!$E$17)+IF(Data!$M121&lt;&gt;"",Scoring!$E$18)+IF(Data!$N121&lt;&gt;"",Scoring!$E$19)+IF(Data!$O121&lt;&gt;"",Scoring!$E$20)+IF(Data!$P121&lt;&gt;"",Scoring!$E$21)+IF(Data!$Q121&lt;&gt;"",Scoring!$E$22)+IF(Data!$R121&lt;&gt;"",Scoring!$E$23)+IF(Data!$S121&lt;&gt;"",Scoring!$E$24)+IF(Data!V121&lt;&gt;"",Scoring!$E$25)+IF(Data!$U121&lt;&gt;"",Scoring!$E$26)+IF(Data!$V121&lt;&gt;"",Scoring!$E$27)+IF(Data!$W121&lt;&gt;"",Scoring!$E$28)+IF(Data!$X121&lt;&gt;"",Scoring!$E$29)+IF(Data!$Y121&lt;&gt;"",Scoring!$E$30)+IF(Data!$Z121&lt;&gt;"",Scoring!$E$31)+IF(Data!$AA121&lt;&gt;"",Scoring!$E$32),"")</f>
        <v/>
      </c>
      <c r="AE121" s="107" t="str">
        <f>IF(AD121&lt;&gt;"",LOOKUP(AD121,Likelihoods!$A$7:$A$107,Likelihoods!C$7:C$107),"")</f>
        <v/>
      </c>
      <c r="AF121" s="108" t="str">
        <f>IF(AND(COUNTBLANK($B121:$E121)=3,COUNTBLANK($F121:$H121)=2,COUNTBLANK($I121:$J121)=1,COUNTBLANK($K121:$L121)=1,COUNTBLANK($M121:$N121)=1,COUNTBLANK($O121:$P121)=1,COUNTBLANK($Q121:$R121)=1,COUNTBLANK($S121:$T121)=1,COUNTBLANK($U121:$V121)=1,COUNTBLANK($W121:$AA121)=4),IF(Data!$B121&lt;&gt;"",Scoring!$F$7)+IF(Data!$C121&lt;&gt;"",Scoring!$F$8)+IF(Data!$D121&lt;&gt;"",Scoring!$F$9)+IF(Data!$E121&lt;&gt;"",Scoring!$F$10)+IF(Data!$F121&lt;&gt;"",Scoring!$F$11)+IF(Data!$G121&lt;&gt;"",Scoring!$F$12)+IF(Data!$H121&lt;&gt;"",Scoring!$F$13)+IF(Data!$I121&lt;&gt;"",Scoring!$F$14)+IF(Data!$J121&lt;&gt;"",Scoring!$F$15)+IF(Data!$K121&lt;&gt;"",Scoring!$F$16)+IF(Data!$L121&lt;&gt;"",Scoring!$F$17)+IF(Data!$M121&lt;&gt;"",Scoring!$F$18)+IF(Data!$N121&lt;&gt;"",Scoring!$F$19)+IF(Data!$O121&lt;&gt;"",Scoring!$F$20)+IF(Data!$P121&lt;&gt;"",Scoring!$F$21)+IF(Data!$Q121&lt;&gt;"",Scoring!$F$22)+IF(Data!$R121&lt;&gt;"",Scoring!$F$23)+IF(Data!$S121&lt;&gt;"",Scoring!$F$24)+IF(Data!T121&lt;&gt;"",Scoring!$F$25)+IF(Data!$U121&lt;&gt;"",Scoring!$F$26)+IF(Data!$V121&lt;&gt;"",Scoring!$F$27)+IF(Data!$W121&lt;&gt;"",Scoring!$F$28)+IF(Data!$X121&lt;&gt;"",Scoring!$F$29)+IF(Data!$Y121&lt;&gt;"",Scoring!$F$30)+IF(Data!$Z121&lt;&gt;"",Scoring!$F$31)+IF(Data!$AA121&lt;&gt;"",Scoring!$F$32),"")</f>
        <v/>
      </c>
      <c r="AG121" s="105" t="str">
        <f>IF(AF121&lt;&gt;"",LOOKUP(AF121,Likelihoods!$A$7:$A$107,Likelihoods!D$7:D$107),"")</f>
        <v/>
      </c>
      <c r="AH121" s="108" t="str">
        <f>IF(AND(COUNTBLANK($B121:$E121)=3,COUNTBLANK($F121:$H121)=2,COUNTBLANK($I121:$J121)=1,COUNTBLANK($K121:$L121)=1,COUNTBLANK($M121:$N121)=1,COUNTBLANK($O121:$P121)=1,COUNTBLANK($Q121:$R121)=1,COUNTBLANK($S121:$T121)=1,COUNTBLANK($U121:$V121)=1,COUNTBLANK($W121:$AA121)=4),IF(Data!$B121&lt;&gt;"",Scoring!$G$7)+IF(Data!$C121&lt;&gt;"",Scoring!$G$8)+IF(Data!$D121&lt;&gt;"",Scoring!$G$9)+IF(Data!$E121&lt;&gt;"",Scoring!$G$10)+IF(Data!$F121&lt;&gt;"",Scoring!$G$11)+IF(Data!$G121&lt;&gt;"",Scoring!$G$12)+IF(Data!$H121&lt;&gt;"",Scoring!$G$13)+IF(Data!$I121&lt;&gt;"",Scoring!$G$14)+IF(Data!$J121&lt;&gt;"",Scoring!$G$15)+IF(Data!$K121&lt;&gt;"",Scoring!$G$16)+IF(Data!$L121&lt;&gt;"",Scoring!$G$17)+IF(Data!$M121&lt;&gt;"",Scoring!$G$18)+IF(Data!$N121&lt;&gt;"",Scoring!$G$19)+IF(Data!$O121&lt;&gt;"",Scoring!$G$20)+IF(Data!$P121&lt;&gt;"",Scoring!$G$21)+IF(Data!$Q121&lt;&gt;"",Scoring!$G$22)+IF(Data!$R121&lt;&gt;"",Scoring!$G$23)+IF(Data!$S121&lt;&gt;"",Scoring!$G$24)+IF(Data!T121&lt;&gt;"",Scoring!$G$25)+IF(Data!$U121&lt;&gt;"",Scoring!$G$26)+IF(Data!$V121&lt;&gt;"",Scoring!$G$27)+IF(Data!$W121&lt;&gt;"",Scoring!$G$28)+IF(Data!$X121&lt;&gt;"",Scoring!$G$29)+IF(Data!$Y121&lt;&gt;"",Scoring!$G$30)+IF(Data!$Z121&lt;&gt;"",Scoring!$G$31)+IF(Data!$AA121&lt;&gt;"",Scoring!$G$32),"")</f>
        <v/>
      </c>
      <c r="AI121" s="106" t="str">
        <f>IF(AH121&lt;&gt;"",LOOKUP(AH121,Likelihoods!$A$7:$A$107,Likelihoods!E$7:E$107),"")</f>
        <v/>
      </c>
      <c r="AJ121" s="104" t="str">
        <f>IF(AND(COUNTBLANK($B121:$E121)=3,COUNTBLANK($F121:$H121)=2,COUNTBLANK($I121:$J121)=1,COUNTBLANK($K121:$L121)=1,COUNTBLANK($M121:$N121)=1,COUNTBLANK($O121:$P121)=1,COUNTBLANK($Q121:$R121)=1,COUNTBLANK($S121:$T121)=1,COUNTBLANK($U121:$V121)=1,COUNTBLANK($W121:$AA121)=4),IF(Data!$B121&lt;&gt;"",Scoring!$H$7)+IF(Data!$C121&lt;&gt;"",Scoring!$H$8)+IF(Data!$D121&lt;&gt;"",Scoring!$H$9)+IF(Data!$E121&lt;&gt;"",Scoring!$H$10)+IF(Data!$F121&lt;&gt;"",Scoring!$H$11)+IF(Data!$G121&lt;&gt;"",Scoring!$H$12)+IF(Data!$H121&lt;&gt;"",Scoring!$H$13)+IF(Data!$I121&lt;&gt;"",Scoring!$H$14)+IF(Data!$J121&lt;&gt;"",Scoring!$H$15)+IF(Data!$K121&lt;&gt;"",Scoring!$H$16)+IF(Data!$L121&lt;&gt;"",Scoring!$H$17)+IF(Data!$M121&lt;&gt;"",Scoring!$H$18)+IF(Data!$N121&lt;&gt;"",Scoring!$H$19)+IF(Data!$O121&lt;&gt;"",Scoring!$H$20)+IF(Data!$P121&lt;&gt;"",Scoring!$H$21)+IF(Data!$Q121&lt;&gt;"",Scoring!$H$22)+IF(Data!$R121&lt;&gt;"",Scoring!$H$23)+IF(Data!$S121&lt;&gt;"",Scoring!$H$24)+IF(Data!T121&lt;&gt;"",Scoring!$H$25)+IF(Data!$U121&lt;&gt;"",Scoring!$H$26)+IF(Data!$V121&lt;&gt;"",Scoring!$H$27)+IF(Data!$W121&lt;&gt;"",Scoring!$H$28)+IF(Data!$X121&lt;&gt;"",Scoring!$H$29)+IF(Data!$Y121&lt;&gt;"",Scoring!$H$30)+IF(Data!$Z121&lt;&gt;"",Scoring!$H$31)+IF(Data!$AA121&lt;&gt;"",Scoring!$H$32),"")</f>
        <v/>
      </c>
      <c r="AK121" s="105" t="str">
        <f>IF(AJ121&lt;&gt;"",LOOKUP(AJ121,Likelihoods!$A$7:$A$107,Likelihoods!F$7:F$107),"")</f>
        <v/>
      </c>
      <c r="AL121" s="102" t="str">
        <f>IF(AND(COUNTBLANK($B121:$E121)=3,COUNTBLANK($F121:$H121)=2,COUNTBLANK($I121:$J121)=1,COUNTBLANK($K121:$L121)=1,COUNTBLANK($M121:$N121)=1,COUNTBLANK($O121:$P121)=1,COUNTBLANK($Q121:$R121)=1,COUNTBLANK($S121:$T121)=1,COUNTBLANK($U121:$V121)=1,COUNTBLANK($W121:$AA121)=4),IF(Data!$B121&lt;&gt;"",Scoring!$I$7)+IF(Data!$C121&lt;&gt;"",Scoring!$I$8)+IF(Data!$D121&lt;&gt;"",Scoring!$I$9)+IF(Data!$E121&lt;&gt;"",Scoring!$I$10)+IF(Data!$F121&lt;&gt;"",Scoring!$I$11)+IF(Data!$G121&lt;&gt;"",Scoring!$I$12)+IF(Data!$H121&lt;&gt;"",Scoring!$I$13)+IF(Data!$I121&lt;&gt;"",Scoring!$I$14)+IF(Data!$J121&lt;&gt;"",Scoring!$I$15)+IF(Data!$K121&lt;&gt;"",Scoring!$I$16)+IF(Data!$L121&lt;&gt;"",Scoring!$I$17)+IF(Data!$M121&lt;&gt;"",Scoring!$I$18)+IF(Data!$N121&lt;&gt;"",Scoring!$I$19)+IF(Data!$O121&lt;&gt;"",Scoring!$I$20)+IF(Data!$P121&lt;&gt;"",Scoring!$I$21)+IF(Data!$Q121&lt;&gt;"",Scoring!$I$22)+IF(Data!$R121&lt;&gt;"",Scoring!$I$23)+IF(Data!$S121&lt;&gt;"",Scoring!$I$24)+IF(Data!T121&lt;&gt;"",Scoring!$I$25)+IF(Data!$U121&lt;&gt;"",Scoring!$I$26)+IF(Data!$V121&lt;&gt;"",Scoring!$I$27)+IF(Data!$W121&lt;&gt;"",Scoring!$I$28)+IF(Data!$X121&lt;&gt;"",Scoring!$I$29)+IF(Data!$Y121&lt;&gt;"",Scoring!$I$30)+IF(Data!$Z121&lt;&gt;"",Scoring!$I$31)+IF(Data!$AA121&lt;&gt;"",Scoring!$I$32),"")</f>
        <v/>
      </c>
      <c r="AM121" s="107" t="str">
        <f>IF(AL121&lt;&gt;"",LOOKUP(AL121,Likelihoods!$A$7:$A$107,Likelihoods!G$7:G$107),"")</f>
        <v/>
      </c>
      <c r="AN121" s="281" t="str">
        <f>IF(AND(COUNTBLANK($B121:$E121)=3,COUNTBLANK($F121:$H121)=2,COUNTBLANK($I121:$J121)=1,COUNTBLANK($K121:$L121)=1,COUNTBLANK($M121:$N121)=1,COUNTBLANK($O121:$P121)=1,COUNTBLANK($Q121:$R121)=1,COUNTBLANK($S121:$T121)=1,COUNTBLANK($U121:$V121)=1,COUNTBLANK($W121:$AA121)=4),IF(Data!$B121&lt;&gt;"",Scoring!$J$7)+IF(Data!$C121&lt;&gt;"",Scoring!$J$8)+IF(Data!$D121&lt;&gt;"",Scoring!$J$9)+IF(Data!$E121&lt;&gt;"",Scoring!$J$10)+IF(Data!$F121&lt;&gt;"",Scoring!$J$11)+IF(Data!$G121&lt;&gt;"",Scoring!$J$12)+IF(Data!$H121&lt;&gt;"",Scoring!$J$13)+IF(Data!$I121&lt;&gt;"",Scoring!$J$14)+IF(Data!$J121&lt;&gt;"",Scoring!$J$15)+IF(Data!$K121&lt;&gt;"",Scoring!$J$16)+IF(Data!$L121&lt;&gt;"",Scoring!$J$17)+IF(Data!$M121&lt;&gt;"",Scoring!$J$18)+IF(Data!$N121&lt;&gt;"",Scoring!$J$19)+IF(Data!$O121&lt;&gt;"",Scoring!$J$20)+IF(Data!$P121&lt;&gt;"",Scoring!$J$21)+IF(Data!$Q121&lt;&gt;"",Scoring!$J$22)+IF(Data!$R121&lt;&gt;"",Scoring!$J$23)+IF(Data!$S121&lt;&gt;"",Scoring!$J$24)+IF(Data!AF121&lt;&gt;"",Scoring!$J$25)+IF(Data!$U121&lt;&gt;"",Scoring!$J$26)+IF(Data!$V121&lt;&gt;"",Scoring!$J$27)+IF(Data!$W121&lt;&gt;"",Scoring!$J$28)+IF(Data!$X121&lt;&gt;"",Scoring!$J$29)+IF(Data!$Y121&lt;&gt;"",Scoring!$J$30)+IF(Data!$Z121&lt;&gt;"",Scoring!$J$31)+IF(Data!$AA121&lt;&gt;"",Scoring!$J$32),"")</f>
        <v/>
      </c>
      <c r="AO121" s="276" t="str">
        <f>IF(AN121&lt;&gt;"",LOOKUP(AN121,Likelihoods!$A$7:$A$107,Likelihoods!H$7:H$107),"")</f>
        <v/>
      </c>
      <c r="AP121" s="264" t="str">
        <f>IF(AND(COUNTBLANK($B121:$E121)=3,COUNTBLANK($F121:$H121)=2,COUNTBLANK($I121:$J121)=1,COUNTBLANK($K121:$L121)=1,COUNTBLANK($M121:$N121)=1,COUNTBLANK($O121:$P121)=1,COUNTBLANK($Q121:$R121)=1,COUNTBLANK($S121:$T121)=1,COUNTBLANK($U121:$V121)=1,COUNTBLANK($W121:$AA121)=4),IF(Data!$B121&lt;&gt;"",Scoring!$K$7)+IF(Data!$C121&lt;&gt;"",Scoring!$K$8)+IF(Data!$D121&lt;&gt;"",Scoring!$K$9)+IF(Data!$E121&lt;&gt;"",Scoring!$K$10)+IF(Data!$F121&lt;&gt;"",Scoring!$K$11)+IF(Data!$G121&lt;&gt;"",Scoring!$K$12)+IF(Data!$H121&lt;&gt;"",Scoring!$K$13)+IF(Data!$I121&lt;&gt;"",Scoring!$K$14)+IF(Data!$J121&lt;&gt;"",Scoring!$K$15)+IF(Data!$K121&lt;&gt;"",Scoring!$K$16)+IF(Data!$L121&lt;&gt;"",Scoring!$K$17)+IF(Data!$M121&lt;&gt;"",Scoring!$K$18)+IF(Data!$N121&lt;&gt;"",Scoring!$K$19)+IF(Data!$O121&lt;&gt;"",Scoring!$K$20)+IF(Data!$P121&lt;&gt;"",Scoring!$K$21)+IF(Data!$Q121&lt;&gt;"",Scoring!$K$22)+IF(Data!$R121&lt;&gt;"",Scoring!$K$23)+IF(Data!$S121&lt;&gt;"",Scoring!$K$24)+IF(Data!AH121&lt;&gt;"",Scoring!$K$25)+IF(Data!$U121&lt;&gt;"",Scoring!$K$26)+IF(Data!$V121&lt;&gt;"",Scoring!$K$27)+IF(Data!$W121&lt;&gt;"",Scoring!$K$28)+IF(Data!$X121&lt;&gt;"",Scoring!$K$29)+IF(Data!$Y121&lt;&gt;"",Scoring!$K$30)+IF(Data!$Z121&lt;&gt;"",Scoring!$K$31)+IF(Data!$AA121&lt;&gt;"",Scoring!$K$32),"")</f>
        <v/>
      </c>
      <c r="AQ121" s="107" t="str">
        <f>IF(AP121&lt;&gt;"",LOOKUP(AP121,Likelihoods!$A$7:$A$107,Likelihoods!I$7:I$107),"")</f>
        <v/>
      </c>
      <c r="AR121" s="281" t="str">
        <f>IF(AND(COUNTBLANK($B121:$E121)=3,COUNTBLANK($F121:$H121)=2,COUNTBLANK($I121:$J121)=1,COUNTBLANK($K121:$L121)=1,COUNTBLANK($M121:$N121)=1,COUNTBLANK($O121:$P121)=1,COUNTBLANK($Q121:$R121)=1,COUNTBLANK($S121:$T121)=1,COUNTBLANK($U121:$V121)=1,COUNTBLANK($W121:$AA121)=4),IF(Data!$B121&lt;&gt;"",Scoring!$L$7)+IF(Data!$C121&lt;&gt;"",Scoring!$L$8)+IF(Data!$D121&lt;&gt;"",Scoring!$L$9)+IF(Data!$E121&lt;&gt;"",Scoring!$L$10)+IF(Data!$F121&lt;&gt;"",Scoring!$L$11)+IF(Data!$G121&lt;&gt;"",Scoring!$L$12)+IF(Data!$H121&lt;&gt;"",Scoring!$L$13)+IF(Data!$I121&lt;&gt;"",Scoring!$L$14)+IF(Data!$J121&lt;&gt;"",Scoring!$L$15)+IF(Data!$K121&lt;&gt;"",Scoring!$L$16)+IF(Data!$L121&lt;&gt;"",Scoring!$L$17)+IF(Data!$M121&lt;&gt;"",Scoring!$L$18)+IF(Data!$N121&lt;&gt;"",Scoring!$L$19)+IF(Data!$O121&lt;&gt;"",Scoring!$L$20)+IF(Data!$P121&lt;&gt;"",Scoring!$L$21)+IF(Data!$Q121&lt;&gt;"",Scoring!$L$22)+IF(Data!$R121&lt;&gt;"",Scoring!$L$23)+IF(Data!$S121&lt;&gt;"",Scoring!$L$24)+IF(Data!AJ121&lt;&gt;"",Scoring!$L$25)+IF(Data!$U121&lt;&gt;"",Scoring!$L$26)+IF(Data!$V121&lt;&gt;"",Scoring!$L$27)+IF(Data!$W121&lt;&gt;"",Scoring!$L$28)+IF(Data!$X121&lt;&gt;"",Scoring!$L$29)+IF(Data!$Y121&lt;&gt;"",Scoring!$L$30)+IF(Data!$Z121&lt;&gt;"",Scoring!$L$31)+IF(Data!$AA121&lt;&gt;"",Scoring!$L$32),"")</f>
        <v/>
      </c>
      <c r="AS121" s="105" t="str">
        <f>IF(AR121&lt;&gt;"",LOOKUP(AR121,Likelihoods!$A$7:$A$107,Likelihoods!J$7:J$107),"")</f>
        <v/>
      </c>
      <c r="AT121" s="108" t="str">
        <f>IF(AND(COUNTBLANK($B121:$E121)=3,COUNTBLANK($F121:$H121)=2,COUNTBLANK($I121:$J121)=1,COUNTBLANK($K121:$L121)=1,COUNTBLANK($M121:$N121)=1,COUNTBLANK($O121:$P121)=1,COUNTBLANK($Q121:$R121)=1,COUNTBLANK($S121:$T121)=1,COUNTBLANK($U121:$V121)=1,COUNTBLANK($W121:$AA121)=4),IF(Data!$B121&lt;&gt;"",Scoring!$M$7)+IF(Data!$C121&lt;&gt;"",Scoring!$M$8)+IF(Data!$D121&lt;&gt;"",Scoring!$M$9)+IF(Data!$E121&lt;&gt;"",Scoring!$M$10)+IF(Data!$F121&lt;&gt;"",Scoring!$M$11)+IF(Data!$G121&lt;&gt;"",Scoring!$M$12)+IF(Data!$H121&lt;&gt;"",Scoring!$M$13)+IF(Data!$I121&lt;&gt;"",Scoring!$M$14)+IF(Data!$J121&lt;&gt;"",Scoring!$M$15)+IF(Data!$K121&lt;&gt;"",Scoring!$M$16)+IF(Data!$L121&lt;&gt;"",Scoring!$M$17)+IF(Data!$M121&lt;&gt;"",Scoring!$M$18)+IF(Data!$N121&lt;&gt;"",Scoring!$M$19)+IF(Data!$O121&lt;&gt;"",Scoring!$M$20)+IF(Data!$P121&lt;&gt;"",Scoring!$M$21)+IF(Data!$Q121&lt;&gt;"",Scoring!$M$22)+IF(Data!$R121&lt;&gt;"",Scoring!$M$23)+IF(Data!$S121&lt;&gt;"",Scoring!$M$24)+IF(Data!T121&lt;&gt;"",Scoring!$M$25)+IF(Data!$U121&lt;&gt;"",Scoring!$M$26)+IF(Data!$V121&lt;&gt;"",Scoring!$M$27)+IF(Data!$W121&lt;&gt;"",Scoring!$M$28)+IF(Data!$X121&lt;&gt;"",Scoring!$M$29)+IF(Data!$Y121&lt;&gt;"",Scoring!$M$30)+IF(Data!$Z121&lt;&gt;"",Scoring!$M$31)+IF(Data!$AA121&lt;&gt;"",Scoring!$M$32),"")</f>
        <v/>
      </c>
      <c r="AU121" s="105" t="str">
        <f>IF(AT121&lt;&gt;"",LOOKUP(AT121,Likelihoods!$A$7:$A$107,Likelihoods!K$7:K$107),"")</f>
        <v/>
      </c>
      <c r="AV121" s="108" t="str">
        <f>IF(AND(COUNTBLANK($B121:$E121)=3,COUNTBLANK($F121:$H121)=2,COUNTBLANK($I121:$J121)=1,COUNTBLANK($K121:$L121)=1,COUNTBLANK($M121:$N121)=1,COUNTBLANK($O121:$P121)=1,COUNTBLANK($Q121:$R121)=1,COUNTBLANK($S121:$T121)=1,COUNTBLANK($U121:$V121)=1,COUNTBLANK($W121:$AA121)=4),IF(Data!$B121&lt;&gt;"",Scoring!$N$7)+IF(Data!$C121&lt;&gt;"",Scoring!$N$8)+IF(Data!$D121&lt;&gt;"",Scoring!$N$9)+IF(Data!$E121&lt;&gt;"",Scoring!$N$10)+IF(Data!$F121&lt;&gt;"",Scoring!$N$11)+IF(Data!$G121&lt;&gt;"",Scoring!$N$12)+IF(Data!$H121&lt;&gt;"",Scoring!$N$13)+IF(Data!$I121&lt;&gt;"",Scoring!$N$14)+IF(Data!$J121&lt;&gt;"",Scoring!$N$15)+IF(Data!$K121&lt;&gt;"",Scoring!$N$16)+IF(Data!$L121&lt;&gt;"",Scoring!$N$17)+IF(Data!$M121&lt;&gt;"",Scoring!$N$18)+IF(Data!$N121&lt;&gt;"",Scoring!$N$19)+IF(Data!$O121&lt;&gt;"",Scoring!$N$20)+IF(Data!$P121&lt;&gt;"",Scoring!$N$21)+IF(Data!$Q121&lt;&gt;"",Scoring!$N$22)+IF(Data!$R121&lt;&gt;"",Scoring!$N$23)+IF(Data!$S121&lt;&gt;"",Scoring!$N$24)+IF(Data!T121&lt;&gt;"",Scoring!$N$25)+IF(Data!$U121&lt;&gt;"",Scoring!$N$26)+IF(Data!$V121&lt;&gt;"",Scoring!$N$27)+IF(Data!$W121&lt;&gt;"",Scoring!$N$28)+IF(Data!$X121&lt;&gt;"",Scoring!$N$29)+IF(Data!$Y121&lt;&gt;"",Scoring!$N$30)+IF(Data!$Z121&lt;&gt;"",Scoring!$N$31)+IF(Data!$AA121&lt;&gt;"",Scoring!$N$32),"")</f>
        <v/>
      </c>
      <c r="AW121" s="106" t="str">
        <f>IF(AV121&lt;&gt;"",LOOKUP(AV121,Likelihoods!$A$7:$A$107,Likelihoods!L$7:L$107),"")</f>
        <v/>
      </c>
      <c r="AX121" s="104" t="str">
        <f>IF(AND(COUNTBLANK($B121:$E121)=3,COUNTBLANK($F121:$H121)=2,COUNTBLANK($I121:$J121)=1,COUNTBLANK($K121:$L121)=1,COUNTBLANK($M121:$N121)=1,COUNTBLANK($O121:$P121)=1,COUNTBLANK($Q121:$R121)=1,COUNTBLANK($S121:$T121)=1,COUNTBLANK($U121:$V121)=1,COUNTBLANK($W121:$AA121)=4),IF(Data!$B121&lt;&gt;"",Scoring!$O$7)+IF(Data!$C121&lt;&gt;"",Scoring!$O$8)+IF(Data!$D121&lt;&gt;"",Scoring!$O$9)+IF(Data!$E121&lt;&gt;"",Scoring!$O$10)+IF(Data!$F121&lt;&gt;"",Scoring!$O$11)+IF(Data!$G121&lt;&gt;"",Scoring!$O$12)+IF(Data!$H121&lt;&gt;"",Scoring!$O$13)+IF(Data!$I121&lt;&gt;"",Scoring!$O$14)+IF(Data!$J121&lt;&gt;"",Scoring!$O$15)+IF(Data!$K121&lt;&gt;"",Scoring!$O$16)+IF(Data!$L121&lt;&gt;"",Scoring!$O$17)+IF(Data!$M121&lt;&gt;"",Scoring!$O$18)+IF(Data!$N121&lt;&gt;"",Scoring!$O$19)+IF(Data!$O121&lt;&gt;"",Scoring!$O$20)+IF(Data!$P121&lt;&gt;"",Scoring!$O$21)+IF(Data!$Q121&lt;&gt;"",Scoring!$O$22)+IF(Data!$R121&lt;&gt;"",Scoring!$O$23)+IF(Data!$S121&lt;&gt;"",Scoring!$O$24)+IF(Data!T121&lt;&gt;"",Scoring!$O$25)+IF(Data!$U121&lt;&gt;"",Scoring!$O$26)+IF(Data!$V121&lt;&gt;"",Scoring!$O$27)+IF(Data!$W121&lt;&gt;"",Scoring!$O$28)+IF(Data!$X121&lt;&gt;"",Scoring!$O$29)+IF(Data!$Y121&lt;&gt;"",Scoring!$O$30)+IF(Data!$Z121&lt;&gt;"",Scoring!$O$31)+IF(Data!$AA121&lt;&gt;"",Scoring!$O$32),"")</f>
        <v/>
      </c>
      <c r="AY121" s="107" t="str">
        <f>IF(AX121&lt;&gt;"",LOOKUP(AX121,Likelihoods!$A$7:$A$107,Likelihoods!M$7:M$107),"")</f>
        <v/>
      </c>
      <c r="AZ121" s="108" t="str">
        <f>IF(AND(COUNTBLANK($B121:$E121)=3,COUNTBLANK($F121:$H121)=2,COUNTBLANK($I121:$J121)=1,COUNTBLANK($K121:$L121)=1,COUNTBLANK($M121:$N121)=1,COUNTBLANK($O121:$P121)=1,COUNTBLANK($Q121:$R121)=1,COUNTBLANK($S121:$T121)=1,COUNTBLANK($U121:$V121)=1,COUNTBLANK($W121:$AA121)=4),IF(Data!$B121&lt;&gt;"",Scoring!$P$7)+IF(Data!$C121&lt;&gt;"",Scoring!$P$8)+IF(Data!$D121&lt;&gt;"",Scoring!$P$9)+IF(Data!$E121&lt;&gt;"",Scoring!$P$10)+IF(Data!$F121&lt;&gt;"",Scoring!$P$11)+IF(Data!$G121&lt;&gt;"",Scoring!$P$12)+IF(Data!$H121&lt;&gt;"",Scoring!$P$13)+IF(Data!$I121&lt;&gt;"",Scoring!$P$14)+IF(Data!$J121&lt;&gt;"",Scoring!$P$15)+IF(Data!$K121&lt;&gt;"",Scoring!$P$16)+IF(Data!$L121&lt;&gt;"",Scoring!$P$17)+IF(Data!$M121&lt;&gt;"",Scoring!$P$18)+IF(Data!$N121&lt;&gt;"",Scoring!$P$19)+IF(Data!$O121&lt;&gt;"",Scoring!$P$20)+IF(Data!$P121&lt;&gt;"",Scoring!$P$21)+IF(Data!$Q121&lt;&gt;"",Scoring!$P$22)+IF(Data!$R121&lt;&gt;"",Scoring!$P$23)+IF(Data!$S121&lt;&gt;"",Scoring!$P$24)+IF(Data!T121&lt;&gt;"",Scoring!$P$25)+IF(Data!$U121&lt;&gt;"",Scoring!$P$26)+IF(Data!$V121&lt;&gt;"",Scoring!$P$27)+IF(Data!$W121&lt;&gt;"",Scoring!$P$28)+IF(Data!$X121&lt;&gt;"",Scoring!$P$29)+IF(Data!$Y121&lt;&gt;"",Scoring!$P$30)+IF(Data!$Z121&lt;&gt;"",Scoring!$P$31)+IF(Data!$AA121&lt;&gt;"",Scoring!$P$32),"")</f>
        <v/>
      </c>
      <c r="BA121" s="105" t="str">
        <f>IF(AZ121&lt;&gt;"",LOOKUP(AZ121,Likelihoods!$A$7:$A$107,Likelihoods!N$7:N$107),"")</f>
        <v/>
      </c>
      <c r="BB121" s="102" t="str">
        <f>IF(AND(COUNTBLANK($B121:$E121)=3,COUNTBLANK($F121:$H121)=2,COUNTBLANK($I121:$J121)=1,COUNTBLANK($K121:$L121)=1,COUNTBLANK($M121:$N121)=1,COUNTBLANK($O121:$P121)=1,COUNTBLANK($Q121:$R121)=1,COUNTBLANK($S121:$T121)=1,COUNTBLANK($U121:$V121)=1,COUNTBLANK($W121:$AA121)=4),IF(Data!$B121&lt;&gt;"",Scoring!$Q$7)+IF(Data!$C121&lt;&gt;"",Scoring!$Q$8)+IF(Data!$D121&lt;&gt;"",Scoring!$Q$9)+IF(Data!$E121&lt;&gt;"",Scoring!$Q$10)+IF(Data!$F121&lt;&gt;"",Scoring!$Q$11)+IF(Data!$G121&lt;&gt;"",Scoring!$Q$12)+IF(Data!$H121&lt;&gt;"",Scoring!$Q$13)+IF(Data!$I121&lt;&gt;"",Scoring!$Q$14)+IF(Data!$J121&lt;&gt;"",Scoring!$Q$15)+IF(Data!$K121&lt;&gt;"",Scoring!$Q$16)+IF(Data!$L121&lt;&gt;"",Scoring!$Q$17)+IF(Data!$M121&lt;&gt;"",Scoring!$Q$18)+IF(Data!$N121&lt;&gt;"",Scoring!$Q$19)+IF(Data!$O121&lt;&gt;"",Scoring!$Q$20)+IF(Data!$P121&lt;&gt;"",Scoring!$Q$21)+IF(Data!$Q121&lt;&gt;"",Scoring!$Q$22)+IF(Data!$R121&lt;&gt;"",Scoring!$Q$23)+IF(Data!$S121&lt;&gt;"",Scoring!$Q$24)+IF(Data!T121&lt;&gt;"",Scoring!$Q$25)+IF(Data!$U121&lt;&gt;"",Scoring!$Q$26)+IF(Data!$V121&lt;&gt;"",Scoring!$Q$27)+IF(Data!$W121&lt;&gt;"",Scoring!$Q$28)+IF(Data!$X121&lt;&gt;"",Scoring!$Q$29)+IF(Data!$Y121&lt;&gt;"",Scoring!$Q$30)+IF(Data!$Z121&lt;&gt;"",Scoring!$Q$31)+IF(Data!$AA121&lt;&gt;"",Scoring!$Q$32),"")</f>
        <v/>
      </c>
      <c r="BC121" s="107" t="str">
        <f>IF(BB121&lt;&gt;"",LOOKUP(BB121,Likelihoods!$A$7:$A$107,Likelihoods!O$7:O$107),"")</f>
        <v/>
      </c>
      <c r="BD121" s="104" t="str">
        <f>IF(AND(COUNTBLANK($B121:$E121)=3,COUNTBLANK($F121:$H121)=2,COUNTBLANK($I121:$J121)=1,COUNTBLANK($K121:$L121)=1,COUNTBLANK($M121:$N121)=1,COUNTBLANK($O121:$P121)=1,COUNTBLANK($Q121:$R121)=1,COUNTBLANK($S121:$T121)=1,COUNTBLANK($U121:$V121)=1,COUNTBLANK($W121:$AA121)=4),IF(Data!$B121&lt;&gt;"",Scoring!$R$7)+IF(Data!$C121&lt;&gt;"",Scoring!$R$8)+IF(Data!$D121&lt;&gt;"",Scoring!$R$9)+IF(Data!$E121&lt;&gt;"",Scoring!$R$10)+IF(Data!$F121&lt;&gt;"",Scoring!$R$11)+IF(Data!$G121&lt;&gt;"",Scoring!$R$12)+IF(Data!$H121&lt;&gt;"",Scoring!$R$13)+IF(Data!$I121&lt;&gt;"",Scoring!$R$14)+IF(Data!$J121&lt;&gt;"",Scoring!$R$15)+IF(Data!$K121&lt;&gt;"",Scoring!$R$16)+IF(Data!$L121&lt;&gt;"",Scoring!$R$17)+IF(Data!$M121&lt;&gt;"",Scoring!$R$18)+IF(Data!$N121&lt;&gt;"",Scoring!$R$19)+IF(Data!$O121&lt;&gt;"",Scoring!$R$20)+IF(Data!$P121&lt;&gt;"",Scoring!$R$21)+IF(Data!$Q121&lt;&gt;"",Scoring!$R$22)+IF(Data!$R121&lt;&gt;"",Scoring!$R$23)+IF(Data!$S121&lt;&gt;"",Scoring!$R$24)+IF(Data!T121&lt;&gt;"",Scoring!$R$25)+IF(Data!$U121&lt;&gt;"",Scoring!$R$26)+IF(Data!$V121&lt;&gt;"",Scoring!$R$27)+IF(Data!$W121&lt;&gt;"",Scoring!$R$28)+IF(Data!$X121&lt;&gt;"",Scoring!$R$29)+IF(Data!$Y121&lt;&gt;"",Scoring!$R$30)+IF(Data!$Z121&lt;&gt;"",Scoring!$R$31)+IF(Data!$AA121&lt;&gt;"",Scoring!$R$32),"")</f>
        <v/>
      </c>
      <c r="BE121" s="105" t="str">
        <f>IF(BD121&lt;&gt;"",LOOKUP(BD121,Likelihoods!$A$7:$A$107,Likelihoods!P$7:P$107),"")</f>
        <v/>
      </c>
      <c r="BF121" s="102" t="str">
        <f>IF(AND(COUNTBLANK($B121:$E121)=3,COUNTBLANK($F121:$H121)=2,COUNTBLANK($I121:$J121)=1,COUNTBLANK($K121:$L121)=1,COUNTBLANK($M121:$N121)=1,COUNTBLANK($O121:$P121)=1,COUNTBLANK($Q121:$R121)=1,COUNTBLANK($S121:$T121)=1,COUNTBLANK($U121:$V121)=1,COUNTBLANK($W121:$AA121)=4),IF(Data!$B121&lt;&gt;"",Scoring!$S$7)+IF(Data!$C121&lt;&gt;"",Scoring!$S$8)+IF(Data!$D121&lt;&gt;"",Scoring!$S$9)+IF(Data!$E121&lt;&gt;"",Scoring!$S$10)+IF(Data!$F121&lt;&gt;"",Scoring!$S$11)+IF(Data!$G121&lt;&gt;"",Scoring!$S$12)+IF(Data!$H121&lt;&gt;"",Scoring!$S$13)+IF(Data!$I121&lt;&gt;"",Scoring!$S$14)+IF(Data!$J121&lt;&gt;"",Scoring!$S$15)+IF(Data!$K121&lt;&gt;"",Scoring!$S$16)+IF(Data!$L121&lt;&gt;"",Scoring!$S$17)+IF(Data!$M121&lt;&gt;"",Scoring!$S$18)+IF(Data!$N121&lt;&gt;"",Scoring!$S$19)+IF(Data!$O121&lt;&gt;"",Scoring!$S$20)+IF(Data!$P121&lt;&gt;"",Scoring!$S$21)+IF(Data!$Q121&lt;&gt;"",Scoring!$S$22)+IF(Data!$R121&lt;&gt;"",Scoring!$S$23)+IF(Data!$S121&lt;&gt;"",Scoring!$S$24)+IF(Data!T121&lt;&gt;"",Scoring!$S$25)+IF(Data!$U121&lt;&gt;"",Scoring!$S$26)+IF(Data!$V121&lt;&gt;"",Scoring!$S$27)+IF(Data!$W121&lt;&gt;"",Scoring!$S$28)+IF(Data!$X121&lt;&gt;"",Scoring!$S$29)+IF(Data!$Y121&lt;&gt;"",Scoring!$S$30)+IF(Data!$Z121&lt;&gt;"",Scoring!$S$31)+IF(Data!$AA121&lt;&gt;"",Scoring!$S$32),"")</f>
        <v/>
      </c>
      <c r="BG121" s="107" t="str">
        <f>IF(BF121&lt;&gt;"",LOOKUP(BF121,Likelihoods!$A$7:$A$107,Likelihoods!Q$7:Q$107),"")</f>
        <v/>
      </c>
      <c r="BH121" s="108" t="str">
        <f>IF(AND(COUNTBLANK($B121:$E121)=3,COUNTBLANK($F121:$H121)=2,COUNTBLANK($I121:$J121)=1,COUNTBLANK($K121:$L121)=1,COUNTBLANK($M121:$N121)=1,COUNTBLANK($O121:$P121)=1,COUNTBLANK($Q121:$R121)=1,COUNTBLANK($S121:$T121)=1,COUNTBLANK($U121:$V121)=1,COUNTBLANK($W121:$AA121)=4),IF(Data!$B121&lt;&gt;"",Scoring!$T$7)+IF(Data!$C121&lt;&gt;"",Scoring!$T$8)+IF(Data!$D121&lt;&gt;"",Scoring!$T$9)+IF(Data!$E121&lt;&gt;"",Scoring!$T$10)+IF(Data!$F121&lt;&gt;"",Scoring!$T$11)+IF(Data!$G121&lt;&gt;"",Scoring!$T$12)+IF(Data!$H121&lt;&gt;"",Scoring!$T$13)+IF(Data!$I121&lt;&gt;"",Scoring!$T$14)+IF(Data!$J121&lt;&gt;"",Scoring!$T$15)+IF(Data!$K121&lt;&gt;"",Scoring!$T$16)+IF(Data!$L121&lt;&gt;"",Scoring!$T$17)+IF(Data!$M121&lt;&gt;"",Scoring!$T$18)+IF(Data!$N121&lt;&gt;"",Scoring!$T$19)+IF(Data!$O121&lt;&gt;"",Scoring!$T$20)+IF(Data!$P121&lt;&gt;"",Scoring!$T$21)+IF(Data!$Q121&lt;&gt;"",Scoring!$T$22)+IF(Data!$R121&lt;&gt;"",Scoring!$T$23)+IF(Data!$S121&lt;&gt;"",Scoring!$T$24)+IF(Data!T121&lt;&gt;"",Scoring!$T$25)+IF(Data!$U121&lt;&gt;"",Scoring!$T$26)+IF(Data!$V121&lt;&gt;"",Scoring!$T$27)+IF(Data!$W121&lt;&gt;"",Scoring!$T$28)+IF(Data!$X121&lt;&gt;"",Scoring!$T$29)+IF(Data!$Y121&lt;&gt;"",Scoring!$T$30)+IF(Data!$Z121&lt;&gt;"",Scoring!$T$31)+IF(Data!$AA121&lt;&gt;"",Scoring!$T$32),"")</f>
        <v/>
      </c>
      <c r="BI121" s="105" t="str">
        <f>IF(BH121&lt;&gt;"",LOOKUP(BH121,Likelihoods!$A$7:$A$107,Likelihoods!R$7:R$107),"")</f>
        <v/>
      </c>
      <c r="BJ121" s="108" t="str">
        <f>IF(AND(COUNTBLANK($B121:$E121)=3,COUNTBLANK($F121:$H121)=2,COUNTBLANK($I121:$J121)=1,COUNTBLANK($K121:$L121)=1,COUNTBLANK($M121:$N121)=1,COUNTBLANK($O121:$P121)=1,COUNTBLANK($Q121:$R121)=1,COUNTBLANK($S121:$T121)=1,COUNTBLANK($U121:$V121)=1,COUNTBLANK($W121:$AA121)=4),IF(Data!$B121&lt;&gt;"",Scoring!$U$7)+IF(Data!$C121&lt;&gt;"",Scoring!$U$8)+IF(Data!$D121&lt;&gt;"",Scoring!$U$9)+IF(Data!$E121&lt;&gt;"",Scoring!$U$10)+IF(Data!$F121&lt;&gt;"",Scoring!$U$11)+IF(Data!$G121&lt;&gt;"",Scoring!$U$12)+IF(Data!$H121&lt;&gt;"",Scoring!$U$13)+IF(Data!$I121&lt;&gt;"",Scoring!$U$14)+IF(Data!$J121&lt;&gt;"",Scoring!$U$15)+IF(Data!$K121&lt;&gt;"",Scoring!$U$16)+IF(Data!$L121&lt;&gt;"",Scoring!$U$17)+IF(Data!$M121&lt;&gt;"",Scoring!$U$18)+IF(Data!$N121&lt;&gt;"",Scoring!$U$19)+IF(Data!$O121&lt;&gt;"",Scoring!$U$20)+IF(Data!$P121&lt;&gt;"",Scoring!$U$21)+IF(Data!$Q121&lt;&gt;"",Scoring!$U$22)+IF(Data!$R121&lt;&gt;"",Scoring!$U$23)+IF(Data!$S121&lt;&gt;"",Scoring!$U$24)+IF(Data!T121&lt;&gt;"",Scoring!$U$25)+IF(Data!$U121&lt;&gt;"",Scoring!$U$26)+IF(Data!$V121&lt;&gt;"",Scoring!$U$27)+IF(Data!$W121&lt;&gt;"",Scoring!$U$28)+IF(Data!$X121&lt;&gt;"",Scoring!$U$29)+IF(Data!$Y121&lt;&gt;"",Scoring!$U$30)+IF(Data!$Z121&lt;&gt;"",Scoring!$U$31)+IF(Data!$AA121&lt;&gt;"",Scoring!$U$32),"")</f>
        <v/>
      </c>
      <c r="BK121" s="106" t="str">
        <f>IF(BJ121&lt;&gt;"",LOOKUP(BJ121,Likelihoods!$A$7:$A$107,Likelihoods!S$7:S$107),"")</f>
        <v/>
      </c>
      <c r="BL121" s="8"/>
      <c r="BM121" s="8"/>
      <c r="BN121" s="8"/>
      <c r="BO121" s="8"/>
      <c r="BP121" s="8"/>
      <c r="BQ121" s="8"/>
      <c r="BR121" s="8"/>
      <c r="BS121" s="8"/>
      <c r="BT121" s="8"/>
      <c r="BU121" s="8"/>
      <c r="BV121" s="8"/>
      <c r="BW121" s="8"/>
      <c r="BX121" s="8"/>
      <c r="BY121" s="8"/>
    </row>
    <row r="122" spans="1:77" ht="14.25" x14ac:dyDescent="0.2">
      <c r="A122" s="68"/>
      <c r="B122" s="101"/>
      <c r="C122" s="102"/>
      <c r="D122" s="102"/>
      <c r="E122" s="102"/>
      <c r="F122" s="101"/>
      <c r="G122" s="102"/>
      <c r="H122" s="103"/>
      <c r="I122" s="102"/>
      <c r="J122" s="102"/>
      <c r="K122" s="101"/>
      <c r="L122" s="103"/>
      <c r="M122" s="102"/>
      <c r="N122" s="103"/>
      <c r="O122" s="101"/>
      <c r="P122" s="103"/>
      <c r="Q122" s="102"/>
      <c r="R122" s="102"/>
      <c r="S122" s="101"/>
      <c r="T122" s="103"/>
      <c r="U122" s="101"/>
      <c r="V122" s="103"/>
      <c r="W122" s="102"/>
      <c r="X122" s="102"/>
      <c r="Y122" s="102"/>
      <c r="Z122" s="102"/>
      <c r="AA122" s="102"/>
      <c r="AB122" s="104" t="str">
        <f>IF(AND(COUNTBLANK($B122:$E122)=3,COUNTBLANK($F122:$H122)=2,COUNTBLANK($I122:$J122)=1,COUNTBLANK($K122:$L122)=1,COUNTBLANK($M122:$N122)=1,COUNTBLANK($O122:$P122)=1,COUNTBLANK($Q122:$R122)=1,COUNTBLANK($S122:$T122)=1,COUNTBLANK($U122:$V122)=1,COUNTBLANK($W122:$AA122)=4),IF(Data!$B122&lt;&gt;"",Scoring!$D$7)+IF(Data!$C122&lt;&gt;"",Scoring!$D$8)+IF(Data!$D122&lt;&gt;"",Scoring!$D$9)+IF(Data!$E122&lt;&gt;"",Scoring!$D$10)+IF(Data!$F122&lt;&gt;"",Scoring!$D$11)+IF(Data!$G122&lt;&gt;"",Scoring!$D$12)+IF(Data!$H122&lt;&gt;"",Scoring!$D$13)+IF(Data!$I122&lt;&gt;"",Scoring!$D$14)+IF(Data!$J122&lt;&gt;"",Scoring!$D$15)+IF(Data!$K122&lt;&gt;"",Scoring!$D$16)+IF(Data!$L122&lt;&gt;"",Scoring!$D$17)+IF(Data!$M122&lt;&gt;"",Scoring!$D$18)+IF(Data!$N122&lt;&gt;"",Scoring!$D$19)+IF(Data!$O122&lt;&gt;"",Scoring!$D$20)+IF(Data!$P122&lt;&gt;"",Scoring!$D$21)+IF(Data!$Q122&lt;&gt;"",Scoring!$D$22)+IF(Data!$R122&lt;&gt;"",Scoring!$D$23)+IF(Data!$S122&lt;&gt;"",Scoring!$D$24)+IF(Data!T122&lt;&gt;"",Scoring!$D$25)+IF(Data!$U122&lt;&gt;"",Scoring!$D$26)+IF(Data!$V122&lt;&gt;"",Scoring!$D$27)+IF(Data!$W122&lt;&gt;"",Scoring!$D$28)+IF(Data!$X122&lt;&gt;"",Scoring!$D$29)+IF(Data!$Y122&lt;&gt;"",Scoring!$D$30)+IF(Data!$Z122&lt;&gt;"",Scoring!$D$31)+IF(Data!$AA122&lt;&gt;"",Scoring!$D$32),"")</f>
        <v/>
      </c>
      <c r="AC122" s="105" t="str">
        <f>IF(AB122&lt;&gt;"",LOOKUP(AB122,Likelihoods!$A$7:$A$107,Likelihoods!B$7:B$107),"")</f>
        <v/>
      </c>
      <c r="AD122" s="264" t="str">
        <f>IF(AND(COUNTBLANK($B122:$E122)=3,COUNTBLANK($F122:$H122)=2,COUNTBLANK($I122:$J122)=1,COUNTBLANK($K122:$L122)=1,COUNTBLANK($M122:$N122)=1,COUNTBLANK($O122:$P122)=1,COUNTBLANK($Q122:$R122)=1,COUNTBLANK($S122:$T122)=1,COUNTBLANK($U122:$V122)=1,COUNTBLANK($W122:$AA122)=4),IF(Data!$B122&lt;&gt;"",Scoring!$E$7)+IF(Data!$C122&lt;&gt;"",Scoring!$E$8)+IF(Data!$D122&lt;&gt;"",Scoring!$E$9)+IF(Data!$E122&lt;&gt;"",Scoring!$E$10)+IF(Data!$F122&lt;&gt;"",Scoring!$E$11)+IF(Data!$G122&lt;&gt;"",Scoring!$E$12)+IF(Data!$H122&lt;&gt;"",Scoring!$E$13)+IF(Data!$I122&lt;&gt;"",Scoring!$E$14)+IF(Data!$J122&lt;&gt;"",Scoring!$E$15)+IF(Data!$K122&lt;&gt;"",Scoring!$E$16)+IF(Data!$L122&lt;&gt;"",Scoring!$E$17)+IF(Data!$M122&lt;&gt;"",Scoring!$E$18)+IF(Data!$N122&lt;&gt;"",Scoring!$E$19)+IF(Data!$O122&lt;&gt;"",Scoring!$E$20)+IF(Data!$P122&lt;&gt;"",Scoring!$E$21)+IF(Data!$Q122&lt;&gt;"",Scoring!$E$22)+IF(Data!$R122&lt;&gt;"",Scoring!$E$23)+IF(Data!$S122&lt;&gt;"",Scoring!$E$24)+IF(Data!V122&lt;&gt;"",Scoring!$E$25)+IF(Data!$U122&lt;&gt;"",Scoring!$E$26)+IF(Data!$V122&lt;&gt;"",Scoring!$E$27)+IF(Data!$W122&lt;&gt;"",Scoring!$E$28)+IF(Data!$X122&lt;&gt;"",Scoring!$E$29)+IF(Data!$Y122&lt;&gt;"",Scoring!$E$30)+IF(Data!$Z122&lt;&gt;"",Scoring!$E$31)+IF(Data!$AA122&lt;&gt;"",Scoring!$E$32),"")</f>
        <v/>
      </c>
      <c r="AE122" s="107" t="str">
        <f>IF(AD122&lt;&gt;"",LOOKUP(AD122,Likelihoods!$A$7:$A$107,Likelihoods!C$7:C$107),"")</f>
        <v/>
      </c>
      <c r="AF122" s="108" t="str">
        <f>IF(AND(COUNTBLANK($B122:$E122)=3,COUNTBLANK($F122:$H122)=2,COUNTBLANK($I122:$J122)=1,COUNTBLANK($K122:$L122)=1,COUNTBLANK($M122:$N122)=1,COUNTBLANK($O122:$P122)=1,COUNTBLANK($Q122:$R122)=1,COUNTBLANK($S122:$T122)=1,COUNTBLANK($U122:$V122)=1,COUNTBLANK($W122:$AA122)=4),IF(Data!$B122&lt;&gt;"",Scoring!$F$7)+IF(Data!$C122&lt;&gt;"",Scoring!$F$8)+IF(Data!$D122&lt;&gt;"",Scoring!$F$9)+IF(Data!$E122&lt;&gt;"",Scoring!$F$10)+IF(Data!$F122&lt;&gt;"",Scoring!$F$11)+IF(Data!$G122&lt;&gt;"",Scoring!$F$12)+IF(Data!$H122&lt;&gt;"",Scoring!$F$13)+IF(Data!$I122&lt;&gt;"",Scoring!$F$14)+IF(Data!$J122&lt;&gt;"",Scoring!$F$15)+IF(Data!$K122&lt;&gt;"",Scoring!$F$16)+IF(Data!$L122&lt;&gt;"",Scoring!$F$17)+IF(Data!$M122&lt;&gt;"",Scoring!$F$18)+IF(Data!$N122&lt;&gt;"",Scoring!$F$19)+IF(Data!$O122&lt;&gt;"",Scoring!$F$20)+IF(Data!$P122&lt;&gt;"",Scoring!$F$21)+IF(Data!$Q122&lt;&gt;"",Scoring!$F$22)+IF(Data!$R122&lt;&gt;"",Scoring!$F$23)+IF(Data!$S122&lt;&gt;"",Scoring!$F$24)+IF(Data!T122&lt;&gt;"",Scoring!$F$25)+IF(Data!$U122&lt;&gt;"",Scoring!$F$26)+IF(Data!$V122&lt;&gt;"",Scoring!$F$27)+IF(Data!$W122&lt;&gt;"",Scoring!$F$28)+IF(Data!$X122&lt;&gt;"",Scoring!$F$29)+IF(Data!$Y122&lt;&gt;"",Scoring!$F$30)+IF(Data!$Z122&lt;&gt;"",Scoring!$F$31)+IF(Data!$AA122&lt;&gt;"",Scoring!$F$32),"")</f>
        <v/>
      </c>
      <c r="AG122" s="105" t="str">
        <f>IF(AF122&lt;&gt;"",LOOKUP(AF122,Likelihoods!$A$7:$A$107,Likelihoods!D$7:D$107),"")</f>
        <v/>
      </c>
      <c r="AH122" s="108" t="str">
        <f>IF(AND(COUNTBLANK($B122:$E122)=3,COUNTBLANK($F122:$H122)=2,COUNTBLANK($I122:$J122)=1,COUNTBLANK($K122:$L122)=1,COUNTBLANK($M122:$N122)=1,COUNTBLANK($O122:$P122)=1,COUNTBLANK($Q122:$R122)=1,COUNTBLANK($S122:$T122)=1,COUNTBLANK($U122:$V122)=1,COUNTBLANK($W122:$AA122)=4),IF(Data!$B122&lt;&gt;"",Scoring!$G$7)+IF(Data!$C122&lt;&gt;"",Scoring!$G$8)+IF(Data!$D122&lt;&gt;"",Scoring!$G$9)+IF(Data!$E122&lt;&gt;"",Scoring!$G$10)+IF(Data!$F122&lt;&gt;"",Scoring!$G$11)+IF(Data!$G122&lt;&gt;"",Scoring!$G$12)+IF(Data!$H122&lt;&gt;"",Scoring!$G$13)+IF(Data!$I122&lt;&gt;"",Scoring!$G$14)+IF(Data!$J122&lt;&gt;"",Scoring!$G$15)+IF(Data!$K122&lt;&gt;"",Scoring!$G$16)+IF(Data!$L122&lt;&gt;"",Scoring!$G$17)+IF(Data!$M122&lt;&gt;"",Scoring!$G$18)+IF(Data!$N122&lt;&gt;"",Scoring!$G$19)+IF(Data!$O122&lt;&gt;"",Scoring!$G$20)+IF(Data!$P122&lt;&gt;"",Scoring!$G$21)+IF(Data!$Q122&lt;&gt;"",Scoring!$G$22)+IF(Data!$R122&lt;&gt;"",Scoring!$G$23)+IF(Data!$S122&lt;&gt;"",Scoring!$G$24)+IF(Data!T122&lt;&gt;"",Scoring!$G$25)+IF(Data!$U122&lt;&gt;"",Scoring!$G$26)+IF(Data!$V122&lt;&gt;"",Scoring!$G$27)+IF(Data!$W122&lt;&gt;"",Scoring!$G$28)+IF(Data!$X122&lt;&gt;"",Scoring!$G$29)+IF(Data!$Y122&lt;&gt;"",Scoring!$G$30)+IF(Data!$Z122&lt;&gt;"",Scoring!$G$31)+IF(Data!$AA122&lt;&gt;"",Scoring!$G$32),"")</f>
        <v/>
      </c>
      <c r="AI122" s="106" t="str">
        <f>IF(AH122&lt;&gt;"",LOOKUP(AH122,Likelihoods!$A$7:$A$107,Likelihoods!E$7:E$107),"")</f>
        <v/>
      </c>
      <c r="AJ122" s="104" t="str">
        <f>IF(AND(COUNTBLANK($B122:$E122)=3,COUNTBLANK($F122:$H122)=2,COUNTBLANK($I122:$J122)=1,COUNTBLANK($K122:$L122)=1,COUNTBLANK($M122:$N122)=1,COUNTBLANK($O122:$P122)=1,COUNTBLANK($Q122:$R122)=1,COUNTBLANK($S122:$T122)=1,COUNTBLANK($U122:$V122)=1,COUNTBLANK($W122:$AA122)=4),IF(Data!$B122&lt;&gt;"",Scoring!$H$7)+IF(Data!$C122&lt;&gt;"",Scoring!$H$8)+IF(Data!$D122&lt;&gt;"",Scoring!$H$9)+IF(Data!$E122&lt;&gt;"",Scoring!$H$10)+IF(Data!$F122&lt;&gt;"",Scoring!$H$11)+IF(Data!$G122&lt;&gt;"",Scoring!$H$12)+IF(Data!$H122&lt;&gt;"",Scoring!$H$13)+IF(Data!$I122&lt;&gt;"",Scoring!$H$14)+IF(Data!$J122&lt;&gt;"",Scoring!$H$15)+IF(Data!$K122&lt;&gt;"",Scoring!$H$16)+IF(Data!$L122&lt;&gt;"",Scoring!$H$17)+IF(Data!$M122&lt;&gt;"",Scoring!$H$18)+IF(Data!$N122&lt;&gt;"",Scoring!$H$19)+IF(Data!$O122&lt;&gt;"",Scoring!$H$20)+IF(Data!$P122&lt;&gt;"",Scoring!$H$21)+IF(Data!$Q122&lt;&gt;"",Scoring!$H$22)+IF(Data!$R122&lt;&gt;"",Scoring!$H$23)+IF(Data!$S122&lt;&gt;"",Scoring!$H$24)+IF(Data!T122&lt;&gt;"",Scoring!$H$25)+IF(Data!$U122&lt;&gt;"",Scoring!$H$26)+IF(Data!$V122&lt;&gt;"",Scoring!$H$27)+IF(Data!$W122&lt;&gt;"",Scoring!$H$28)+IF(Data!$X122&lt;&gt;"",Scoring!$H$29)+IF(Data!$Y122&lt;&gt;"",Scoring!$H$30)+IF(Data!$Z122&lt;&gt;"",Scoring!$H$31)+IF(Data!$AA122&lt;&gt;"",Scoring!$H$32),"")</f>
        <v/>
      </c>
      <c r="AK122" s="105" t="str">
        <f>IF(AJ122&lt;&gt;"",LOOKUP(AJ122,Likelihoods!$A$7:$A$107,Likelihoods!F$7:F$107),"")</f>
        <v/>
      </c>
      <c r="AL122" s="102" t="str">
        <f>IF(AND(COUNTBLANK($B122:$E122)=3,COUNTBLANK($F122:$H122)=2,COUNTBLANK($I122:$J122)=1,COUNTBLANK($K122:$L122)=1,COUNTBLANK($M122:$N122)=1,COUNTBLANK($O122:$P122)=1,COUNTBLANK($Q122:$R122)=1,COUNTBLANK($S122:$T122)=1,COUNTBLANK($U122:$V122)=1,COUNTBLANK($W122:$AA122)=4),IF(Data!$B122&lt;&gt;"",Scoring!$I$7)+IF(Data!$C122&lt;&gt;"",Scoring!$I$8)+IF(Data!$D122&lt;&gt;"",Scoring!$I$9)+IF(Data!$E122&lt;&gt;"",Scoring!$I$10)+IF(Data!$F122&lt;&gt;"",Scoring!$I$11)+IF(Data!$G122&lt;&gt;"",Scoring!$I$12)+IF(Data!$H122&lt;&gt;"",Scoring!$I$13)+IF(Data!$I122&lt;&gt;"",Scoring!$I$14)+IF(Data!$J122&lt;&gt;"",Scoring!$I$15)+IF(Data!$K122&lt;&gt;"",Scoring!$I$16)+IF(Data!$L122&lt;&gt;"",Scoring!$I$17)+IF(Data!$M122&lt;&gt;"",Scoring!$I$18)+IF(Data!$N122&lt;&gt;"",Scoring!$I$19)+IF(Data!$O122&lt;&gt;"",Scoring!$I$20)+IF(Data!$P122&lt;&gt;"",Scoring!$I$21)+IF(Data!$Q122&lt;&gt;"",Scoring!$I$22)+IF(Data!$R122&lt;&gt;"",Scoring!$I$23)+IF(Data!$S122&lt;&gt;"",Scoring!$I$24)+IF(Data!T122&lt;&gt;"",Scoring!$I$25)+IF(Data!$U122&lt;&gt;"",Scoring!$I$26)+IF(Data!$V122&lt;&gt;"",Scoring!$I$27)+IF(Data!$W122&lt;&gt;"",Scoring!$I$28)+IF(Data!$X122&lt;&gt;"",Scoring!$I$29)+IF(Data!$Y122&lt;&gt;"",Scoring!$I$30)+IF(Data!$Z122&lt;&gt;"",Scoring!$I$31)+IF(Data!$AA122&lt;&gt;"",Scoring!$I$32),"")</f>
        <v/>
      </c>
      <c r="AM122" s="107" t="str">
        <f>IF(AL122&lt;&gt;"",LOOKUP(AL122,Likelihoods!$A$7:$A$107,Likelihoods!G$7:G$107),"")</f>
        <v/>
      </c>
      <c r="AN122" s="281" t="str">
        <f>IF(AND(COUNTBLANK($B122:$E122)=3,COUNTBLANK($F122:$H122)=2,COUNTBLANK($I122:$J122)=1,COUNTBLANK($K122:$L122)=1,COUNTBLANK($M122:$N122)=1,COUNTBLANK($O122:$P122)=1,COUNTBLANK($Q122:$R122)=1,COUNTBLANK($S122:$T122)=1,COUNTBLANK($U122:$V122)=1,COUNTBLANK($W122:$AA122)=4),IF(Data!$B122&lt;&gt;"",Scoring!$J$7)+IF(Data!$C122&lt;&gt;"",Scoring!$J$8)+IF(Data!$D122&lt;&gt;"",Scoring!$J$9)+IF(Data!$E122&lt;&gt;"",Scoring!$J$10)+IF(Data!$F122&lt;&gt;"",Scoring!$J$11)+IF(Data!$G122&lt;&gt;"",Scoring!$J$12)+IF(Data!$H122&lt;&gt;"",Scoring!$J$13)+IF(Data!$I122&lt;&gt;"",Scoring!$J$14)+IF(Data!$J122&lt;&gt;"",Scoring!$J$15)+IF(Data!$K122&lt;&gt;"",Scoring!$J$16)+IF(Data!$L122&lt;&gt;"",Scoring!$J$17)+IF(Data!$M122&lt;&gt;"",Scoring!$J$18)+IF(Data!$N122&lt;&gt;"",Scoring!$J$19)+IF(Data!$O122&lt;&gt;"",Scoring!$J$20)+IF(Data!$P122&lt;&gt;"",Scoring!$J$21)+IF(Data!$Q122&lt;&gt;"",Scoring!$J$22)+IF(Data!$R122&lt;&gt;"",Scoring!$J$23)+IF(Data!$S122&lt;&gt;"",Scoring!$J$24)+IF(Data!AF122&lt;&gt;"",Scoring!$J$25)+IF(Data!$U122&lt;&gt;"",Scoring!$J$26)+IF(Data!$V122&lt;&gt;"",Scoring!$J$27)+IF(Data!$W122&lt;&gt;"",Scoring!$J$28)+IF(Data!$X122&lt;&gt;"",Scoring!$J$29)+IF(Data!$Y122&lt;&gt;"",Scoring!$J$30)+IF(Data!$Z122&lt;&gt;"",Scoring!$J$31)+IF(Data!$AA122&lt;&gt;"",Scoring!$J$32),"")</f>
        <v/>
      </c>
      <c r="AO122" s="276" t="str">
        <f>IF(AN122&lt;&gt;"",LOOKUP(AN122,Likelihoods!$A$7:$A$107,Likelihoods!H$7:H$107),"")</f>
        <v/>
      </c>
      <c r="AP122" s="264" t="str">
        <f>IF(AND(COUNTBLANK($B122:$E122)=3,COUNTBLANK($F122:$H122)=2,COUNTBLANK($I122:$J122)=1,COUNTBLANK($K122:$L122)=1,COUNTBLANK($M122:$N122)=1,COUNTBLANK($O122:$P122)=1,COUNTBLANK($Q122:$R122)=1,COUNTBLANK($S122:$T122)=1,COUNTBLANK($U122:$V122)=1,COUNTBLANK($W122:$AA122)=4),IF(Data!$B122&lt;&gt;"",Scoring!$K$7)+IF(Data!$C122&lt;&gt;"",Scoring!$K$8)+IF(Data!$D122&lt;&gt;"",Scoring!$K$9)+IF(Data!$E122&lt;&gt;"",Scoring!$K$10)+IF(Data!$F122&lt;&gt;"",Scoring!$K$11)+IF(Data!$G122&lt;&gt;"",Scoring!$K$12)+IF(Data!$H122&lt;&gt;"",Scoring!$K$13)+IF(Data!$I122&lt;&gt;"",Scoring!$K$14)+IF(Data!$J122&lt;&gt;"",Scoring!$K$15)+IF(Data!$K122&lt;&gt;"",Scoring!$K$16)+IF(Data!$L122&lt;&gt;"",Scoring!$K$17)+IF(Data!$M122&lt;&gt;"",Scoring!$K$18)+IF(Data!$N122&lt;&gt;"",Scoring!$K$19)+IF(Data!$O122&lt;&gt;"",Scoring!$K$20)+IF(Data!$P122&lt;&gt;"",Scoring!$K$21)+IF(Data!$Q122&lt;&gt;"",Scoring!$K$22)+IF(Data!$R122&lt;&gt;"",Scoring!$K$23)+IF(Data!$S122&lt;&gt;"",Scoring!$K$24)+IF(Data!AH122&lt;&gt;"",Scoring!$K$25)+IF(Data!$U122&lt;&gt;"",Scoring!$K$26)+IF(Data!$V122&lt;&gt;"",Scoring!$K$27)+IF(Data!$W122&lt;&gt;"",Scoring!$K$28)+IF(Data!$X122&lt;&gt;"",Scoring!$K$29)+IF(Data!$Y122&lt;&gt;"",Scoring!$K$30)+IF(Data!$Z122&lt;&gt;"",Scoring!$K$31)+IF(Data!$AA122&lt;&gt;"",Scoring!$K$32),"")</f>
        <v/>
      </c>
      <c r="AQ122" s="107" t="str">
        <f>IF(AP122&lt;&gt;"",LOOKUP(AP122,Likelihoods!$A$7:$A$107,Likelihoods!I$7:I$107),"")</f>
        <v/>
      </c>
      <c r="AR122" s="281" t="str">
        <f>IF(AND(COUNTBLANK($B122:$E122)=3,COUNTBLANK($F122:$H122)=2,COUNTBLANK($I122:$J122)=1,COUNTBLANK($K122:$L122)=1,COUNTBLANK($M122:$N122)=1,COUNTBLANK($O122:$P122)=1,COUNTBLANK($Q122:$R122)=1,COUNTBLANK($S122:$T122)=1,COUNTBLANK($U122:$V122)=1,COUNTBLANK($W122:$AA122)=4),IF(Data!$B122&lt;&gt;"",Scoring!$L$7)+IF(Data!$C122&lt;&gt;"",Scoring!$L$8)+IF(Data!$D122&lt;&gt;"",Scoring!$L$9)+IF(Data!$E122&lt;&gt;"",Scoring!$L$10)+IF(Data!$F122&lt;&gt;"",Scoring!$L$11)+IF(Data!$G122&lt;&gt;"",Scoring!$L$12)+IF(Data!$H122&lt;&gt;"",Scoring!$L$13)+IF(Data!$I122&lt;&gt;"",Scoring!$L$14)+IF(Data!$J122&lt;&gt;"",Scoring!$L$15)+IF(Data!$K122&lt;&gt;"",Scoring!$L$16)+IF(Data!$L122&lt;&gt;"",Scoring!$L$17)+IF(Data!$M122&lt;&gt;"",Scoring!$L$18)+IF(Data!$N122&lt;&gt;"",Scoring!$L$19)+IF(Data!$O122&lt;&gt;"",Scoring!$L$20)+IF(Data!$P122&lt;&gt;"",Scoring!$L$21)+IF(Data!$Q122&lt;&gt;"",Scoring!$L$22)+IF(Data!$R122&lt;&gt;"",Scoring!$L$23)+IF(Data!$S122&lt;&gt;"",Scoring!$L$24)+IF(Data!AJ122&lt;&gt;"",Scoring!$L$25)+IF(Data!$U122&lt;&gt;"",Scoring!$L$26)+IF(Data!$V122&lt;&gt;"",Scoring!$L$27)+IF(Data!$W122&lt;&gt;"",Scoring!$L$28)+IF(Data!$X122&lt;&gt;"",Scoring!$L$29)+IF(Data!$Y122&lt;&gt;"",Scoring!$L$30)+IF(Data!$Z122&lt;&gt;"",Scoring!$L$31)+IF(Data!$AA122&lt;&gt;"",Scoring!$L$32),"")</f>
        <v/>
      </c>
      <c r="AS122" s="105" t="str">
        <f>IF(AR122&lt;&gt;"",LOOKUP(AR122,Likelihoods!$A$7:$A$107,Likelihoods!J$7:J$107),"")</f>
        <v/>
      </c>
      <c r="AT122" s="108" t="str">
        <f>IF(AND(COUNTBLANK($B122:$E122)=3,COUNTBLANK($F122:$H122)=2,COUNTBLANK($I122:$J122)=1,COUNTBLANK($K122:$L122)=1,COUNTBLANK($M122:$N122)=1,COUNTBLANK($O122:$P122)=1,COUNTBLANK($Q122:$R122)=1,COUNTBLANK($S122:$T122)=1,COUNTBLANK($U122:$V122)=1,COUNTBLANK($W122:$AA122)=4),IF(Data!$B122&lt;&gt;"",Scoring!$M$7)+IF(Data!$C122&lt;&gt;"",Scoring!$M$8)+IF(Data!$D122&lt;&gt;"",Scoring!$M$9)+IF(Data!$E122&lt;&gt;"",Scoring!$M$10)+IF(Data!$F122&lt;&gt;"",Scoring!$M$11)+IF(Data!$G122&lt;&gt;"",Scoring!$M$12)+IF(Data!$H122&lt;&gt;"",Scoring!$M$13)+IF(Data!$I122&lt;&gt;"",Scoring!$M$14)+IF(Data!$J122&lt;&gt;"",Scoring!$M$15)+IF(Data!$K122&lt;&gt;"",Scoring!$M$16)+IF(Data!$L122&lt;&gt;"",Scoring!$M$17)+IF(Data!$M122&lt;&gt;"",Scoring!$M$18)+IF(Data!$N122&lt;&gt;"",Scoring!$M$19)+IF(Data!$O122&lt;&gt;"",Scoring!$M$20)+IF(Data!$P122&lt;&gt;"",Scoring!$M$21)+IF(Data!$Q122&lt;&gt;"",Scoring!$M$22)+IF(Data!$R122&lt;&gt;"",Scoring!$M$23)+IF(Data!$S122&lt;&gt;"",Scoring!$M$24)+IF(Data!T122&lt;&gt;"",Scoring!$M$25)+IF(Data!$U122&lt;&gt;"",Scoring!$M$26)+IF(Data!$V122&lt;&gt;"",Scoring!$M$27)+IF(Data!$W122&lt;&gt;"",Scoring!$M$28)+IF(Data!$X122&lt;&gt;"",Scoring!$M$29)+IF(Data!$Y122&lt;&gt;"",Scoring!$M$30)+IF(Data!$Z122&lt;&gt;"",Scoring!$M$31)+IF(Data!$AA122&lt;&gt;"",Scoring!$M$32),"")</f>
        <v/>
      </c>
      <c r="AU122" s="105" t="str">
        <f>IF(AT122&lt;&gt;"",LOOKUP(AT122,Likelihoods!$A$7:$A$107,Likelihoods!K$7:K$107),"")</f>
        <v/>
      </c>
      <c r="AV122" s="108" t="str">
        <f>IF(AND(COUNTBLANK($B122:$E122)=3,COUNTBLANK($F122:$H122)=2,COUNTBLANK($I122:$J122)=1,COUNTBLANK($K122:$L122)=1,COUNTBLANK($M122:$N122)=1,COUNTBLANK($O122:$P122)=1,COUNTBLANK($Q122:$R122)=1,COUNTBLANK($S122:$T122)=1,COUNTBLANK($U122:$V122)=1,COUNTBLANK($W122:$AA122)=4),IF(Data!$B122&lt;&gt;"",Scoring!$N$7)+IF(Data!$C122&lt;&gt;"",Scoring!$N$8)+IF(Data!$D122&lt;&gt;"",Scoring!$N$9)+IF(Data!$E122&lt;&gt;"",Scoring!$N$10)+IF(Data!$F122&lt;&gt;"",Scoring!$N$11)+IF(Data!$G122&lt;&gt;"",Scoring!$N$12)+IF(Data!$H122&lt;&gt;"",Scoring!$N$13)+IF(Data!$I122&lt;&gt;"",Scoring!$N$14)+IF(Data!$J122&lt;&gt;"",Scoring!$N$15)+IF(Data!$K122&lt;&gt;"",Scoring!$N$16)+IF(Data!$L122&lt;&gt;"",Scoring!$N$17)+IF(Data!$M122&lt;&gt;"",Scoring!$N$18)+IF(Data!$N122&lt;&gt;"",Scoring!$N$19)+IF(Data!$O122&lt;&gt;"",Scoring!$N$20)+IF(Data!$P122&lt;&gt;"",Scoring!$N$21)+IF(Data!$Q122&lt;&gt;"",Scoring!$N$22)+IF(Data!$R122&lt;&gt;"",Scoring!$N$23)+IF(Data!$S122&lt;&gt;"",Scoring!$N$24)+IF(Data!T122&lt;&gt;"",Scoring!$N$25)+IF(Data!$U122&lt;&gt;"",Scoring!$N$26)+IF(Data!$V122&lt;&gt;"",Scoring!$N$27)+IF(Data!$W122&lt;&gt;"",Scoring!$N$28)+IF(Data!$X122&lt;&gt;"",Scoring!$N$29)+IF(Data!$Y122&lt;&gt;"",Scoring!$N$30)+IF(Data!$Z122&lt;&gt;"",Scoring!$N$31)+IF(Data!$AA122&lt;&gt;"",Scoring!$N$32),"")</f>
        <v/>
      </c>
      <c r="AW122" s="106" t="str">
        <f>IF(AV122&lt;&gt;"",LOOKUP(AV122,Likelihoods!$A$7:$A$107,Likelihoods!L$7:L$107),"")</f>
        <v/>
      </c>
      <c r="AX122" s="104" t="str">
        <f>IF(AND(COUNTBLANK($B122:$E122)=3,COUNTBLANK($F122:$H122)=2,COUNTBLANK($I122:$J122)=1,COUNTBLANK($K122:$L122)=1,COUNTBLANK($M122:$N122)=1,COUNTBLANK($O122:$P122)=1,COUNTBLANK($Q122:$R122)=1,COUNTBLANK($S122:$T122)=1,COUNTBLANK($U122:$V122)=1,COUNTBLANK($W122:$AA122)=4),IF(Data!$B122&lt;&gt;"",Scoring!$O$7)+IF(Data!$C122&lt;&gt;"",Scoring!$O$8)+IF(Data!$D122&lt;&gt;"",Scoring!$O$9)+IF(Data!$E122&lt;&gt;"",Scoring!$O$10)+IF(Data!$F122&lt;&gt;"",Scoring!$O$11)+IF(Data!$G122&lt;&gt;"",Scoring!$O$12)+IF(Data!$H122&lt;&gt;"",Scoring!$O$13)+IF(Data!$I122&lt;&gt;"",Scoring!$O$14)+IF(Data!$J122&lt;&gt;"",Scoring!$O$15)+IF(Data!$K122&lt;&gt;"",Scoring!$O$16)+IF(Data!$L122&lt;&gt;"",Scoring!$O$17)+IF(Data!$M122&lt;&gt;"",Scoring!$O$18)+IF(Data!$N122&lt;&gt;"",Scoring!$O$19)+IF(Data!$O122&lt;&gt;"",Scoring!$O$20)+IF(Data!$P122&lt;&gt;"",Scoring!$O$21)+IF(Data!$Q122&lt;&gt;"",Scoring!$O$22)+IF(Data!$R122&lt;&gt;"",Scoring!$O$23)+IF(Data!$S122&lt;&gt;"",Scoring!$O$24)+IF(Data!T122&lt;&gt;"",Scoring!$O$25)+IF(Data!$U122&lt;&gt;"",Scoring!$O$26)+IF(Data!$V122&lt;&gt;"",Scoring!$O$27)+IF(Data!$W122&lt;&gt;"",Scoring!$O$28)+IF(Data!$X122&lt;&gt;"",Scoring!$O$29)+IF(Data!$Y122&lt;&gt;"",Scoring!$O$30)+IF(Data!$Z122&lt;&gt;"",Scoring!$O$31)+IF(Data!$AA122&lt;&gt;"",Scoring!$O$32),"")</f>
        <v/>
      </c>
      <c r="AY122" s="107" t="str">
        <f>IF(AX122&lt;&gt;"",LOOKUP(AX122,Likelihoods!$A$7:$A$107,Likelihoods!M$7:M$107),"")</f>
        <v/>
      </c>
      <c r="AZ122" s="108" t="str">
        <f>IF(AND(COUNTBLANK($B122:$E122)=3,COUNTBLANK($F122:$H122)=2,COUNTBLANK($I122:$J122)=1,COUNTBLANK($K122:$L122)=1,COUNTBLANK($M122:$N122)=1,COUNTBLANK($O122:$P122)=1,COUNTBLANK($Q122:$R122)=1,COUNTBLANK($S122:$T122)=1,COUNTBLANK($U122:$V122)=1,COUNTBLANK($W122:$AA122)=4),IF(Data!$B122&lt;&gt;"",Scoring!$P$7)+IF(Data!$C122&lt;&gt;"",Scoring!$P$8)+IF(Data!$D122&lt;&gt;"",Scoring!$P$9)+IF(Data!$E122&lt;&gt;"",Scoring!$P$10)+IF(Data!$F122&lt;&gt;"",Scoring!$P$11)+IF(Data!$G122&lt;&gt;"",Scoring!$P$12)+IF(Data!$H122&lt;&gt;"",Scoring!$P$13)+IF(Data!$I122&lt;&gt;"",Scoring!$P$14)+IF(Data!$J122&lt;&gt;"",Scoring!$P$15)+IF(Data!$K122&lt;&gt;"",Scoring!$P$16)+IF(Data!$L122&lt;&gt;"",Scoring!$P$17)+IF(Data!$M122&lt;&gt;"",Scoring!$P$18)+IF(Data!$N122&lt;&gt;"",Scoring!$P$19)+IF(Data!$O122&lt;&gt;"",Scoring!$P$20)+IF(Data!$P122&lt;&gt;"",Scoring!$P$21)+IF(Data!$Q122&lt;&gt;"",Scoring!$P$22)+IF(Data!$R122&lt;&gt;"",Scoring!$P$23)+IF(Data!$S122&lt;&gt;"",Scoring!$P$24)+IF(Data!T122&lt;&gt;"",Scoring!$P$25)+IF(Data!$U122&lt;&gt;"",Scoring!$P$26)+IF(Data!$V122&lt;&gt;"",Scoring!$P$27)+IF(Data!$W122&lt;&gt;"",Scoring!$P$28)+IF(Data!$X122&lt;&gt;"",Scoring!$P$29)+IF(Data!$Y122&lt;&gt;"",Scoring!$P$30)+IF(Data!$Z122&lt;&gt;"",Scoring!$P$31)+IF(Data!$AA122&lt;&gt;"",Scoring!$P$32),"")</f>
        <v/>
      </c>
      <c r="BA122" s="105" t="str">
        <f>IF(AZ122&lt;&gt;"",LOOKUP(AZ122,Likelihoods!$A$7:$A$107,Likelihoods!N$7:N$107),"")</f>
        <v/>
      </c>
      <c r="BB122" s="102" t="str">
        <f>IF(AND(COUNTBLANK($B122:$E122)=3,COUNTBLANK($F122:$H122)=2,COUNTBLANK($I122:$J122)=1,COUNTBLANK($K122:$L122)=1,COUNTBLANK($M122:$N122)=1,COUNTBLANK($O122:$P122)=1,COUNTBLANK($Q122:$R122)=1,COUNTBLANK($S122:$T122)=1,COUNTBLANK($U122:$V122)=1,COUNTBLANK($W122:$AA122)=4),IF(Data!$B122&lt;&gt;"",Scoring!$Q$7)+IF(Data!$C122&lt;&gt;"",Scoring!$Q$8)+IF(Data!$D122&lt;&gt;"",Scoring!$Q$9)+IF(Data!$E122&lt;&gt;"",Scoring!$Q$10)+IF(Data!$F122&lt;&gt;"",Scoring!$Q$11)+IF(Data!$G122&lt;&gt;"",Scoring!$Q$12)+IF(Data!$H122&lt;&gt;"",Scoring!$Q$13)+IF(Data!$I122&lt;&gt;"",Scoring!$Q$14)+IF(Data!$J122&lt;&gt;"",Scoring!$Q$15)+IF(Data!$K122&lt;&gt;"",Scoring!$Q$16)+IF(Data!$L122&lt;&gt;"",Scoring!$Q$17)+IF(Data!$M122&lt;&gt;"",Scoring!$Q$18)+IF(Data!$N122&lt;&gt;"",Scoring!$Q$19)+IF(Data!$O122&lt;&gt;"",Scoring!$Q$20)+IF(Data!$P122&lt;&gt;"",Scoring!$Q$21)+IF(Data!$Q122&lt;&gt;"",Scoring!$Q$22)+IF(Data!$R122&lt;&gt;"",Scoring!$Q$23)+IF(Data!$S122&lt;&gt;"",Scoring!$Q$24)+IF(Data!T122&lt;&gt;"",Scoring!$Q$25)+IF(Data!$U122&lt;&gt;"",Scoring!$Q$26)+IF(Data!$V122&lt;&gt;"",Scoring!$Q$27)+IF(Data!$W122&lt;&gt;"",Scoring!$Q$28)+IF(Data!$X122&lt;&gt;"",Scoring!$Q$29)+IF(Data!$Y122&lt;&gt;"",Scoring!$Q$30)+IF(Data!$Z122&lt;&gt;"",Scoring!$Q$31)+IF(Data!$AA122&lt;&gt;"",Scoring!$Q$32),"")</f>
        <v/>
      </c>
      <c r="BC122" s="107" t="str">
        <f>IF(BB122&lt;&gt;"",LOOKUP(BB122,Likelihoods!$A$7:$A$107,Likelihoods!O$7:O$107),"")</f>
        <v/>
      </c>
      <c r="BD122" s="104" t="str">
        <f>IF(AND(COUNTBLANK($B122:$E122)=3,COUNTBLANK($F122:$H122)=2,COUNTBLANK($I122:$J122)=1,COUNTBLANK($K122:$L122)=1,COUNTBLANK($M122:$N122)=1,COUNTBLANK($O122:$P122)=1,COUNTBLANK($Q122:$R122)=1,COUNTBLANK($S122:$T122)=1,COUNTBLANK($U122:$V122)=1,COUNTBLANK($W122:$AA122)=4),IF(Data!$B122&lt;&gt;"",Scoring!$R$7)+IF(Data!$C122&lt;&gt;"",Scoring!$R$8)+IF(Data!$D122&lt;&gt;"",Scoring!$R$9)+IF(Data!$E122&lt;&gt;"",Scoring!$R$10)+IF(Data!$F122&lt;&gt;"",Scoring!$R$11)+IF(Data!$G122&lt;&gt;"",Scoring!$R$12)+IF(Data!$H122&lt;&gt;"",Scoring!$R$13)+IF(Data!$I122&lt;&gt;"",Scoring!$R$14)+IF(Data!$J122&lt;&gt;"",Scoring!$R$15)+IF(Data!$K122&lt;&gt;"",Scoring!$R$16)+IF(Data!$L122&lt;&gt;"",Scoring!$R$17)+IF(Data!$M122&lt;&gt;"",Scoring!$R$18)+IF(Data!$N122&lt;&gt;"",Scoring!$R$19)+IF(Data!$O122&lt;&gt;"",Scoring!$R$20)+IF(Data!$P122&lt;&gt;"",Scoring!$R$21)+IF(Data!$Q122&lt;&gt;"",Scoring!$R$22)+IF(Data!$R122&lt;&gt;"",Scoring!$R$23)+IF(Data!$S122&lt;&gt;"",Scoring!$R$24)+IF(Data!T122&lt;&gt;"",Scoring!$R$25)+IF(Data!$U122&lt;&gt;"",Scoring!$R$26)+IF(Data!$V122&lt;&gt;"",Scoring!$R$27)+IF(Data!$W122&lt;&gt;"",Scoring!$R$28)+IF(Data!$X122&lt;&gt;"",Scoring!$R$29)+IF(Data!$Y122&lt;&gt;"",Scoring!$R$30)+IF(Data!$Z122&lt;&gt;"",Scoring!$R$31)+IF(Data!$AA122&lt;&gt;"",Scoring!$R$32),"")</f>
        <v/>
      </c>
      <c r="BE122" s="105" t="str">
        <f>IF(BD122&lt;&gt;"",LOOKUP(BD122,Likelihoods!$A$7:$A$107,Likelihoods!P$7:P$107),"")</f>
        <v/>
      </c>
      <c r="BF122" s="102" t="str">
        <f>IF(AND(COUNTBLANK($B122:$E122)=3,COUNTBLANK($F122:$H122)=2,COUNTBLANK($I122:$J122)=1,COUNTBLANK($K122:$L122)=1,COUNTBLANK($M122:$N122)=1,COUNTBLANK($O122:$P122)=1,COUNTBLANK($Q122:$R122)=1,COUNTBLANK($S122:$T122)=1,COUNTBLANK($U122:$V122)=1,COUNTBLANK($W122:$AA122)=4),IF(Data!$B122&lt;&gt;"",Scoring!$S$7)+IF(Data!$C122&lt;&gt;"",Scoring!$S$8)+IF(Data!$D122&lt;&gt;"",Scoring!$S$9)+IF(Data!$E122&lt;&gt;"",Scoring!$S$10)+IF(Data!$F122&lt;&gt;"",Scoring!$S$11)+IF(Data!$G122&lt;&gt;"",Scoring!$S$12)+IF(Data!$H122&lt;&gt;"",Scoring!$S$13)+IF(Data!$I122&lt;&gt;"",Scoring!$S$14)+IF(Data!$J122&lt;&gt;"",Scoring!$S$15)+IF(Data!$K122&lt;&gt;"",Scoring!$S$16)+IF(Data!$L122&lt;&gt;"",Scoring!$S$17)+IF(Data!$M122&lt;&gt;"",Scoring!$S$18)+IF(Data!$N122&lt;&gt;"",Scoring!$S$19)+IF(Data!$O122&lt;&gt;"",Scoring!$S$20)+IF(Data!$P122&lt;&gt;"",Scoring!$S$21)+IF(Data!$Q122&lt;&gt;"",Scoring!$S$22)+IF(Data!$R122&lt;&gt;"",Scoring!$S$23)+IF(Data!$S122&lt;&gt;"",Scoring!$S$24)+IF(Data!T122&lt;&gt;"",Scoring!$S$25)+IF(Data!$U122&lt;&gt;"",Scoring!$S$26)+IF(Data!$V122&lt;&gt;"",Scoring!$S$27)+IF(Data!$W122&lt;&gt;"",Scoring!$S$28)+IF(Data!$X122&lt;&gt;"",Scoring!$S$29)+IF(Data!$Y122&lt;&gt;"",Scoring!$S$30)+IF(Data!$Z122&lt;&gt;"",Scoring!$S$31)+IF(Data!$AA122&lt;&gt;"",Scoring!$S$32),"")</f>
        <v/>
      </c>
      <c r="BG122" s="107" t="str">
        <f>IF(BF122&lt;&gt;"",LOOKUP(BF122,Likelihoods!$A$7:$A$107,Likelihoods!Q$7:Q$107),"")</f>
        <v/>
      </c>
      <c r="BH122" s="108" t="str">
        <f>IF(AND(COUNTBLANK($B122:$E122)=3,COUNTBLANK($F122:$H122)=2,COUNTBLANK($I122:$J122)=1,COUNTBLANK($K122:$L122)=1,COUNTBLANK($M122:$N122)=1,COUNTBLANK($O122:$P122)=1,COUNTBLANK($Q122:$R122)=1,COUNTBLANK($S122:$T122)=1,COUNTBLANK($U122:$V122)=1,COUNTBLANK($W122:$AA122)=4),IF(Data!$B122&lt;&gt;"",Scoring!$T$7)+IF(Data!$C122&lt;&gt;"",Scoring!$T$8)+IF(Data!$D122&lt;&gt;"",Scoring!$T$9)+IF(Data!$E122&lt;&gt;"",Scoring!$T$10)+IF(Data!$F122&lt;&gt;"",Scoring!$T$11)+IF(Data!$G122&lt;&gt;"",Scoring!$T$12)+IF(Data!$H122&lt;&gt;"",Scoring!$T$13)+IF(Data!$I122&lt;&gt;"",Scoring!$T$14)+IF(Data!$J122&lt;&gt;"",Scoring!$T$15)+IF(Data!$K122&lt;&gt;"",Scoring!$T$16)+IF(Data!$L122&lt;&gt;"",Scoring!$T$17)+IF(Data!$M122&lt;&gt;"",Scoring!$T$18)+IF(Data!$N122&lt;&gt;"",Scoring!$T$19)+IF(Data!$O122&lt;&gt;"",Scoring!$T$20)+IF(Data!$P122&lt;&gt;"",Scoring!$T$21)+IF(Data!$Q122&lt;&gt;"",Scoring!$T$22)+IF(Data!$R122&lt;&gt;"",Scoring!$T$23)+IF(Data!$S122&lt;&gt;"",Scoring!$T$24)+IF(Data!T122&lt;&gt;"",Scoring!$T$25)+IF(Data!$U122&lt;&gt;"",Scoring!$T$26)+IF(Data!$V122&lt;&gt;"",Scoring!$T$27)+IF(Data!$W122&lt;&gt;"",Scoring!$T$28)+IF(Data!$X122&lt;&gt;"",Scoring!$T$29)+IF(Data!$Y122&lt;&gt;"",Scoring!$T$30)+IF(Data!$Z122&lt;&gt;"",Scoring!$T$31)+IF(Data!$AA122&lt;&gt;"",Scoring!$T$32),"")</f>
        <v/>
      </c>
      <c r="BI122" s="105" t="str">
        <f>IF(BH122&lt;&gt;"",LOOKUP(BH122,Likelihoods!$A$7:$A$107,Likelihoods!R$7:R$107),"")</f>
        <v/>
      </c>
      <c r="BJ122" s="108" t="str">
        <f>IF(AND(COUNTBLANK($B122:$E122)=3,COUNTBLANK($F122:$H122)=2,COUNTBLANK($I122:$J122)=1,COUNTBLANK($K122:$L122)=1,COUNTBLANK($M122:$N122)=1,COUNTBLANK($O122:$P122)=1,COUNTBLANK($Q122:$R122)=1,COUNTBLANK($S122:$T122)=1,COUNTBLANK($U122:$V122)=1,COUNTBLANK($W122:$AA122)=4),IF(Data!$B122&lt;&gt;"",Scoring!$U$7)+IF(Data!$C122&lt;&gt;"",Scoring!$U$8)+IF(Data!$D122&lt;&gt;"",Scoring!$U$9)+IF(Data!$E122&lt;&gt;"",Scoring!$U$10)+IF(Data!$F122&lt;&gt;"",Scoring!$U$11)+IF(Data!$G122&lt;&gt;"",Scoring!$U$12)+IF(Data!$H122&lt;&gt;"",Scoring!$U$13)+IF(Data!$I122&lt;&gt;"",Scoring!$U$14)+IF(Data!$J122&lt;&gt;"",Scoring!$U$15)+IF(Data!$K122&lt;&gt;"",Scoring!$U$16)+IF(Data!$L122&lt;&gt;"",Scoring!$U$17)+IF(Data!$M122&lt;&gt;"",Scoring!$U$18)+IF(Data!$N122&lt;&gt;"",Scoring!$U$19)+IF(Data!$O122&lt;&gt;"",Scoring!$U$20)+IF(Data!$P122&lt;&gt;"",Scoring!$U$21)+IF(Data!$Q122&lt;&gt;"",Scoring!$U$22)+IF(Data!$R122&lt;&gt;"",Scoring!$U$23)+IF(Data!$S122&lt;&gt;"",Scoring!$U$24)+IF(Data!T122&lt;&gt;"",Scoring!$U$25)+IF(Data!$U122&lt;&gt;"",Scoring!$U$26)+IF(Data!$V122&lt;&gt;"",Scoring!$U$27)+IF(Data!$W122&lt;&gt;"",Scoring!$U$28)+IF(Data!$X122&lt;&gt;"",Scoring!$U$29)+IF(Data!$Y122&lt;&gt;"",Scoring!$U$30)+IF(Data!$Z122&lt;&gt;"",Scoring!$U$31)+IF(Data!$AA122&lt;&gt;"",Scoring!$U$32),"")</f>
        <v/>
      </c>
      <c r="BK122" s="106" t="str">
        <f>IF(BJ122&lt;&gt;"",LOOKUP(BJ122,Likelihoods!$A$7:$A$107,Likelihoods!S$7:S$107),"")</f>
        <v/>
      </c>
      <c r="BL122" s="8"/>
      <c r="BM122" s="8"/>
      <c r="BN122" s="8"/>
      <c r="BO122" s="8"/>
      <c r="BP122" s="8"/>
      <c r="BQ122" s="8"/>
      <c r="BR122" s="8"/>
      <c r="BS122" s="8"/>
      <c r="BT122" s="8"/>
      <c r="BU122" s="8"/>
      <c r="BV122" s="8"/>
      <c r="BW122" s="8"/>
      <c r="BX122" s="8"/>
      <c r="BY122" s="8"/>
    </row>
    <row r="123" spans="1:77" ht="14.25" x14ac:dyDescent="0.2">
      <c r="A123" s="68"/>
      <c r="B123" s="101"/>
      <c r="C123" s="102"/>
      <c r="D123" s="102"/>
      <c r="E123" s="102"/>
      <c r="F123" s="101"/>
      <c r="G123" s="102"/>
      <c r="H123" s="103"/>
      <c r="I123" s="102"/>
      <c r="J123" s="102"/>
      <c r="K123" s="101"/>
      <c r="L123" s="103"/>
      <c r="M123" s="102"/>
      <c r="N123" s="103"/>
      <c r="O123" s="101"/>
      <c r="P123" s="103"/>
      <c r="Q123" s="102"/>
      <c r="R123" s="102"/>
      <c r="S123" s="101"/>
      <c r="T123" s="103"/>
      <c r="U123" s="101"/>
      <c r="V123" s="103"/>
      <c r="W123" s="102"/>
      <c r="X123" s="102"/>
      <c r="Y123" s="102"/>
      <c r="Z123" s="102"/>
      <c r="AA123" s="102"/>
      <c r="AB123" s="104" t="str">
        <f>IF(AND(COUNTBLANK($B123:$E123)=3,COUNTBLANK($F123:$H123)=2,COUNTBLANK($I123:$J123)=1,COUNTBLANK($K123:$L123)=1,COUNTBLANK($M123:$N123)=1,COUNTBLANK($O123:$P123)=1,COUNTBLANK($Q123:$R123)=1,COUNTBLANK($S123:$T123)=1,COUNTBLANK($U123:$V123)=1,COUNTBLANK($W123:$AA123)=4),IF(Data!$B123&lt;&gt;"",Scoring!$D$7)+IF(Data!$C123&lt;&gt;"",Scoring!$D$8)+IF(Data!$D123&lt;&gt;"",Scoring!$D$9)+IF(Data!$E123&lt;&gt;"",Scoring!$D$10)+IF(Data!$F123&lt;&gt;"",Scoring!$D$11)+IF(Data!$G123&lt;&gt;"",Scoring!$D$12)+IF(Data!$H123&lt;&gt;"",Scoring!$D$13)+IF(Data!$I123&lt;&gt;"",Scoring!$D$14)+IF(Data!$J123&lt;&gt;"",Scoring!$D$15)+IF(Data!$K123&lt;&gt;"",Scoring!$D$16)+IF(Data!$L123&lt;&gt;"",Scoring!$D$17)+IF(Data!$M123&lt;&gt;"",Scoring!$D$18)+IF(Data!$N123&lt;&gt;"",Scoring!$D$19)+IF(Data!$O123&lt;&gt;"",Scoring!$D$20)+IF(Data!$P123&lt;&gt;"",Scoring!$D$21)+IF(Data!$Q123&lt;&gt;"",Scoring!$D$22)+IF(Data!$R123&lt;&gt;"",Scoring!$D$23)+IF(Data!$S123&lt;&gt;"",Scoring!$D$24)+IF(Data!T123&lt;&gt;"",Scoring!$D$25)+IF(Data!$U123&lt;&gt;"",Scoring!$D$26)+IF(Data!$V123&lt;&gt;"",Scoring!$D$27)+IF(Data!$W123&lt;&gt;"",Scoring!$D$28)+IF(Data!$X123&lt;&gt;"",Scoring!$D$29)+IF(Data!$Y123&lt;&gt;"",Scoring!$D$30)+IF(Data!$Z123&lt;&gt;"",Scoring!$D$31)+IF(Data!$AA123&lt;&gt;"",Scoring!$D$32),"")</f>
        <v/>
      </c>
      <c r="AC123" s="105" t="str">
        <f>IF(AB123&lt;&gt;"",LOOKUP(AB123,Likelihoods!$A$7:$A$107,Likelihoods!B$7:B$107),"")</f>
        <v/>
      </c>
      <c r="AD123" s="264" t="str">
        <f>IF(AND(COUNTBLANK($B123:$E123)=3,COUNTBLANK($F123:$H123)=2,COUNTBLANK($I123:$J123)=1,COUNTBLANK($K123:$L123)=1,COUNTBLANK($M123:$N123)=1,COUNTBLANK($O123:$P123)=1,COUNTBLANK($Q123:$R123)=1,COUNTBLANK($S123:$T123)=1,COUNTBLANK($U123:$V123)=1,COUNTBLANK($W123:$AA123)=4),IF(Data!$B123&lt;&gt;"",Scoring!$E$7)+IF(Data!$C123&lt;&gt;"",Scoring!$E$8)+IF(Data!$D123&lt;&gt;"",Scoring!$E$9)+IF(Data!$E123&lt;&gt;"",Scoring!$E$10)+IF(Data!$F123&lt;&gt;"",Scoring!$E$11)+IF(Data!$G123&lt;&gt;"",Scoring!$E$12)+IF(Data!$H123&lt;&gt;"",Scoring!$E$13)+IF(Data!$I123&lt;&gt;"",Scoring!$E$14)+IF(Data!$J123&lt;&gt;"",Scoring!$E$15)+IF(Data!$K123&lt;&gt;"",Scoring!$E$16)+IF(Data!$L123&lt;&gt;"",Scoring!$E$17)+IF(Data!$M123&lt;&gt;"",Scoring!$E$18)+IF(Data!$N123&lt;&gt;"",Scoring!$E$19)+IF(Data!$O123&lt;&gt;"",Scoring!$E$20)+IF(Data!$P123&lt;&gt;"",Scoring!$E$21)+IF(Data!$Q123&lt;&gt;"",Scoring!$E$22)+IF(Data!$R123&lt;&gt;"",Scoring!$E$23)+IF(Data!$S123&lt;&gt;"",Scoring!$E$24)+IF(Data!V123&lt;&gt;"",Scoring!$E$25)+IF(Data!$U123&lt;&gt;"",Scoring!$E$26)+IF(Data!$V123&lt;&gt;"",Scoring!$E$27)+IF(Data!$W123&lt;&gt;"",Scoring!$E$28)+IF(Data!$X123&lt;&gt;"",Scoring!$E$29)+IF(Data!$Y123&lt;&gt;"",Scoring!$E$30)+IF(Data!$Z123&lt;&gt;"",Scoring!$E$31)+IF(Data!$AA123&lt;&gt;"",Scoring!$E$32),"")</f>
        <v/>
      </c>
      <c r="AE123" s="107" t="str">
        <f>IF(AD123&lt;&gt;"",LOOKUP(AD123,Likelihoods!$A$7:$A$107,Likelihoods!C$7:C$107),"")</f>
        <v/>
      </c>
      <c r="AF123" s="108" t="str">
        <f>IF(AND(COUNTBLANK($B123:$E123)=3,COUNTBLANK($F123:$H123)=2,COUNTBLANK($I123:$J123)=1,COUNTBLANK($K123:$L123)=1,COUNTBLANK($M123:$N123)=1,COUNTBLANK($O123:$P123)=1,COUNTBLANK($Q123:$R123)=1,COUNTBLANK($S123:$T123)=1,COUNTBLANK($U123:$V123)=1,COUNTBLANK($W123:$AA123)=4),IF(Data!$B123&lt;&gt;"",Scoring!$F$7)+IF(Data!$C123&lt;&gt;"",Scoring!$F$8)+IF(Data!$D123&lt;&gt;"",Scoring!$F$9)+IF(Data!$E123&lt;&gt;"",Scoring!$F$10)+IF(Data!$F123&lt;&gt;"",Scoring!$F$11)+IF(Data!$G123&lt;&gt;"",Scoring!$F$12)+IF(Data!$H123&lt;&gt;"",Scoring!$F$13)+IF(Data!$I123&lt;&gt;"",Scoring!$F$14)+IF(Data!$J123&lt;&gt;"",Scoring!$F$15)+IF(Data!$K123&lt;&gt;"",Scoring!$F$16)+IF(Data!$L123&lt;&gt;"",Scoring!$F$17)+IF(Data!$M123&lt;&gt;"",Scoring!$F$18)+IF(Data!$N123&lt;&gt;"",Scoring!$F$19)+IF(Data!$O123&lt;&gt;"",Scoring!$F$20)+IF(Data!$P123&lt;&gt;"",Scoring!$F$21)+IF(Data!$Q123&lt;&gt;"",Scoring!$F$22)+IF(Data!$R123&lt;&gt;"",Scoring!$F$23)+IF(Data!$S123&lt;&gt;"",Scoring!$F$24)+IF(Data!T123&lt;&gt;"",Scoring!$F$25)+IF(Data!$U123&lt;&gt;"",Scoring!$F$26)+IF(Data!$V123&lt;&gt;"",Scoring!$F$27)+IF(Data!$W123&lt;&gt;"",Scoring!$F$28)+IF(Data!$X123&lt;&gt;"",Scoring!$F$29)+IF(Data!$Y123&lt;&gt;"",Scoring!$F$30)+IF(Data!$Z123&lt;&gt;"",Scoring!$F$31)+IF(Data!$AA123&lt;&gt;"",Scoring!$F$32),"")</f>
        <v/>
      </c>
      <c r="AG123" s="105" t="str">
        <f>IF(AF123&lt;&gt;"",LOOKUP(AF123,Likelihoods!$A$7:$A$107,Likelihoods!D$7:D$107),"")</f>
        <v/>
      </c>
      <c r="AH123" s="108" t="str">
        <f>IF(AND(COUNTBLANK($B123:$E123)=3,COUNTBLANK($F123:$H123)=2,COUNTBLANK($I123:$J123)=1,COUNTBLANK($K123:$L123)=1,COUNTBLANK($M123:$N123)=1,COUNTBLANK($O123:$P123)=1,COUNTBLANK($Q123:$R123)=1,COUNTBLANK($S123:$T123)=1,COUNTBLANK($U123:$V123)=1,COUNTBLANK($W123:$AA123)=4),IF(Data!$B123&lt;&gt;"",Scoring!$G$7)+IF(Data!$C123&lt;&gt;"",Scoring!$G$8)+IF(Data!$D123&lt;&gt;"",Scoring!$G$9)+IF(Data!$E123&lt;&gt;"",Scoring!$G$10)+IF(Data!$F123&lt;&gt;"",Scoring!$G$11)+IF(Data!$G123&lt;&gt;"",Scoring!$G$12)+IF(Data!$H123&lt;&gt;"",Scoring!$G$13)+IF(Data!$I123&lt;&gt;"",Scoring!$G$14)+IF(Data!$J123&lt;&gt;"",Scoring!$G$15)+IF(Data!$K123&lt;&gt;"",Scoring!$G$16)+IF(Data!$L123&lt;&gt;"",Scoring!$G$17)+IF(Data!$M123&lt;&gt;"",Scoring!$G$18)+IF(Data!$N123&lt;&gt;"",Scoring!$G$19)+IF(Data!$O123&lt;&gt;"",Scoring!$G$20)+IF(Data!$P123&lt;&gt;"",Scoring!$G$21)+IF(Data!$Q123&lt;&gt;"",Scoring!$G$22)+IF(Data!$R123&lt;&gt;"",Scoring!$G$23)+IF(Data!$S123&lt;&gt;"",Scoring!$G$24)+IF(Data!T123&lt;&gt;"",Scoring!$G$25)+IF(Data!$U123&lt;&gt;"",Scoring!$G$26)+IF(Data!$V123&lt;&gt;"",Scoring!$G$27)+IF(Data!$W123&lt;&gt;"",Scoring!$G$28)+IF(Data!$X123&lt;&gt;"",Scoring!$G$29)+IF(Data!$Y123&lt;&gt;"",Scoring!$G$30)+IF(Data!$Z123&lt;&gt;"",Scoring!$G$31)+IF(Data!$AA123&lt;&gt;"",Scoring!$G$32),"")</f>
        <v/>
      </c>
      <c r="AI123" s="106" t="str">
        <f>IF(AH123&lt;&gt;"",LOOKUP(AH123,Likelihoods!$A$7:$A$107,Likelihoods!E$7:E$107),"")</f>
        <v/>
      </c>
      <c r="AJ123" s="104" t="str">
        <f>IF(AND(COUNTBLANK($B123:$E123)=3,COUNTBLANK($F123:$H123)=2,COUNTBLANK($I123:$J123)=1,COUNTBLANK($K123:$L123)=1,COUNTBLANK($M123:$N123)=1,COUNTBLANK($O123:$P123)=1,COUNTBLANK($Q123:$R123)=1,COUNTBLANK($S123:$T123)=1,COUNTBLANK($U123:$V123)=1,COUNTBLANK($W123:$AA123)=4),IF(Data!$B123&lt;&gt;"",Scoring!$H$7)+IF(Data!$C123&lt;&gt;"",Scoring!$H$8)+IF(Data!$D123&lt;&gt;"",Scoring!$H$9)+IF(Data!$E123&lt;&gt;"",Scoring!$H$10)+IF(Data!$F123&lt;&gt;"",Scoring!$H$11)+IF(Data!$G123&lt;&gt;"",Scoring!$H$12)+IF(Data!$H123&lt;&gt;"",Scoring!$H$13)+IF(Data!$I123&lt;&gt;"",Scoring!$H$14)+IF(Data!$J123&lt;&gt;"",Scoring!$H$15)+IF(Data!$K123&lt;&gt;"",Scoring!$H$16)+IF(Data!$L123&lt;&gt;"",Scoring!$H$17)+IF(Data!$M123&lt;&gt;"",Scoring!$H$18)+IF(Data!$N123&lt;&gt;"",Scoring!$H$19)+IF(Data!$O123&lt;&gt;"",Scoring!$H$20)+IF(Data!$P123&lt;&gt;"",Scoring!$H$21)+IF(Data!$Q123&lt;&gt;"",Scoring!$H$22)+IF(Data!$R123&lt;&gt;"",Scoring!$H$23)+IF(Data!$S123&lt;&gt;"",Scoring!$H$24)+IF(Data!T123&lt;&gt;"",Scoring!$H$25)+IF(Data!$U123&lt;&gt;"",Scoring!$H$26)+IF(Data!$V123&lt;&gt;"",Scoring!$H$27)+IF(Data!$W123&lt;&gt;"",Scoring!$H$28)+IF(Data!$X123&lt;&gt;"",Scoring!$H$29)+IF(Data!$Y123&lt;&gt;"",Scoring!$H$30)+IF(Data!$Z123&lt;&gt;"",Scoring!$H$31)+IF(Data!$AA123&lt;&gt;"",Scoring!$H$32),"")</f>
        <v/>
      </c>
      <c r="AK123" s="105" t="str">
        <f>IF(AJ123&lt;&gt;"",LOOKUP(AJ123,Likelihoods!$A$7:$A$107,Likelihoods!F$7:F$107),"")</f>
        <v/>
      </c>
      <c r="AL123" s="102" t="str">
        <f>IF(AND(COUNTBLANK($B123:$E123)=3,COUNTBLANK($F123:$H123)=2,COUNTBLANK($I123:$J123)=1,COUNTBLANK($K123:$L123)=1,COUNTBLANK($M123:$N123)=1,COUNTBLANK($O123:$P123)=1,COUNTBLANK($Q123:$R123)=1,COUNTBLANK($S123:$T123)=1,COUNTBLANK($U123:$V123)=1,COUNTBLANK($W123:$AA123)=4),IF(Data!$B123&lt;&gt;"",Scoring!$I$7)+IF(Data!$C123&lt;&gt;"",Scoring!$I$8)+IF(Data!$D123&lt;&gt;"",Scoring!$I$9)+IF(Data!$E123&lt;&gt;"",Scoring!$I$10)+IF(Data!$F123&lt;&gt;"",Scoring!$I$11)+IF(Data!$G123&lt;&gt;"",Scoring!$I$12)+IF(Data!$H123&lt;&gt;"",Scoring!$I$13)+IF(Data!$I123&lt;&gt;"",Scoring!$I$14)+IF(Data!$J123&lt;&gt;"",Scoring!$I$15)+IF(Data!$K123&lt;&gt;"",Scoring!$I$16)+IF(Data!$L123&lt;&gt;"",Scoring!$I$17)+IF(Data!$M123&lt;&gt;"",Scoring!$I$18)+IF(Data!$N123&lt;&gt;"",Scoring!$I$19)+IF(Data!$O123&lt;&gt;"",Scoring!$I$20)+IF(Data!$P123&lt;&gt;"",Scoring!$I$21)+IF(Data!$Q123&lt;&gt;"",Scoring!$I$22)+IF(Data!$R123&lt;&gt;"",Scoring!$I$23)+IF(Data!$S123&lt;&gt;"",Scoring!$I$24)+IF(Data!T123&lt;&gt;"",Scoring!$I$25)+IF(Data!$U123&lt;&gt;"",Scoring!$I$26)+IF(Data!$V123&lt;&gt;"",Scoring!$I$27)+IF(Data!$W123&lt;&gt;"",Scoring!$I$28)+IF(Data!$X123&lt;&gt;"",Scoring!$I$29)+IF(Data!$Y123&lt;&gt;"",Scoring!$I$30)+IF(Data!$Z123&lt;&gt;"",Scoring!$I$31)+IF(Data!$AA123&lt;&gt;"",Scoring!$I$32),"")</f>
        <v/>
      </c>
      <c r="AM123" s="107" t="str">
        <f>IF(AL123&lt;&gt;"",LOOKUP(AL123,Likelihoods!$A$7:$A$107,Likelihoods!G$7:G$107),"")</f>
        <v/>
      </c>
      <c r="AN123" s="281" t="str">
        <f>IF(AND(COUNTBLANK($B123:$E123)=3,COUNTBLANK($F123:$H123)=2,COUNTBLANK($I123:$J123)=1,COUNTBLANK($K123:$L123)=1,COUNTBLANK($M123:$N123)=1,COUNTBLANK($O123:$P123)=1,COUNTBLANK($Q123:$R123)=1,COUNTBLANK($S123:$T123)=1,COUNTBLANK($U123:$V123)=1,COUNTBLANK($W123:$AA123)=4),IF(Data!$B123&lt;&gt;"",Scoring!$J$7)+IF(Data!$C123&lt;&gt;"",Scoring!$J$8)+IF(Data!$D123&lt;&gt;"",Scoring!$J$9)+IF(Data!$E123&lt;&gt;"",Scoring!$J$10)+IF(Data!$F123&lt;&gt;"",Scoring!$J$11)+IF(Data!$G123&lt;&gt;"",Scoring!$J$12)+IF(Data!$H123&lt;&gt;"",Scoring!$J$13)+IF(Data!$I123&lt;&gt;"",Scoring!$J$14)+IF(Data!$J123&lt;&gt;"",Scoring!$J$15)+IF(Data!$K123&lt;&gt;"",Scoring!$J$16)+IF(Data!$L123&lt;&gt;"",Scoring!$J$17)+IF(Data!$M123&lt;&gt;"",Scoring!$J$18)+IF(Data!$N123&lt;&gt;"",Scoring!$J$19)+IF(Data!$O123&lt;&gt;"",Scoring!$J$20)+IF(Data!$P123&lt;&gt;"",Scoring!$J$21)+IF(Data!$Q123&lt;&gt;"",Scoring!$J$22)+IF(Data!$R123&lt;&gt;"",Scoring!$J$23)+IF(Data!$S123&lt;&gt;"",Scoring!$J$24)+IF(Data!AF123&lt;&gt;"",Scoring!$J$25)+IF(Data!$U123&lt;&gt;"",Scoring!$J$26)+IF(Data!$V123&lt;&gt;"",Scoring!$J$27)+IF(Data!$W123&lt;&gt;"",Scoring!$J$28)+IF(Data!$X123&lt;&gt;"",Scoring!$J$29)+IF(Data!$Y123&lt;&gt;"",Scoring!$J$30)+IF(Data!$Z123&lt;&gt;"",Scoring!$J$31)+IF(Data!$AA123&lt;&gt;"",Scoring!$J$32),"")</f>
        <v/>
      </c>
      <c r="AO123" s="276" t="str">
        <f>IF(AN123&lt;&gt;"",LOOKUP(AN123,Likelihoods!$A$7:$A$107,Likelihoods!H$7:H$107),"")</f>
        <v/>
      </c>
      <c r="AP123" s="264" t="str">
        <f>IF(AND(COUNTBLANK($B123:$E123)=3,COUNTBLANK($F123:$H123)=2,COUNTBLANK($I123:$J123)=1,COUNTBLANK($K123:$L123)=1,COUNTBLANK($M123:$N123)=1,COUNTBLANK($O123:$P123)=1,COUNTBLANK($Q123:$R123)=1,COUNTBLANK($S123:$T123)=1,COUNTBLANK($U123:$V123)=1,COUNTBLANK($W123:$AA123)=4),IF(Data!$B123&lt;&gt;"",Scoring!$K$7)+IF(Data!$C123&lt;&gt;"",Scoring!$K$8)+IF(Data!$D123&lt;&gt;"",Scoring!$K$9)+IF(Data!$E123&lt;&gt;"",Scoring!$K$10)+IF(Data!$F123&lt;&gt;"",Scoring!$K$11)+IF(Data!$G123&lt;&gt;"",Scoring!$K$12)+IF(Data!$H123&lt;&gt;"",Scoring!$K$13)+IF(Data!$I123&lt;&gt;"",Scoring!$K$14)+IF(Data!$J123&lt;&gt;"",Scoring!$K$15)+IF(Data!$K123&lt;&gt;"",Scoring!$K$16)+IF(Data!$L123&lt;&gt;"",Scoring!$K$17)+IF(Data!$M123&lt;&gt;"",Scoring!$K$18)+IF(Data!$N123&lt;&gt;"",Scoring!$K$19)+IF(Data!$O123&lt;&gt;"",Scoring!$K$20)+IF(Data!$P123&lt;&gt;"",Scoring!$K$21)+IF(Data!$Q123&lt;&gt;"",Scoring!$K$22)+IF(Data!$R123&lt;&gt;"",Scoring!$K$23)+IF(Data!$S123&lt;&gt;"",Scoring!$K$24)+IF(Data!AH123&lt;&gt;"",Scoring!$K$25)+IF(Data!$U123&lt;&gt;"",Scoring!$K$26)+IF(Data!$V123&lt;&gt;"",Scoring!$K$27)+IF(Data!$W123&lt;&gt;"",Scoring!$K$28)+IF(Data!$X123&lt;&gt;"",Scoring!$K$29)+IF(Data!$Y123&lt;&gt;"",Scoring!$K$30)+IF(Data!$Z123&lt;&gt;"",Scoring!$K$31)+IF(Data!$AA123&lt;&gt;"",Scoring!$K$32),"")</f>
        <v/>
      </c>
      <c r="AQ123" s="107" t="str">
        <f>IF(AP123&lt;&gt;"",LOOKUP(AP123,Likelihoods!$A$7:$A$107,Likelihoods!I$7:I$107),"")</f>
        <v/>
      </c>
      <c r="AR123" s="281" t="str">
        <f>IF(AND(COUNTBLANK($B123:$E123)=3,COUNTBLANK($F123:$H123)=2,COUNTBLANK($I123:$J123)=1,COUNTBLANK($K123:$L123)=1,COUNTBLANK($M123:$N123)=1,COUNTBLANK($O123:$P123)=1,COUNTBLANK($Q123:$R123)=1,COUNTBLANK($S123:$T123)=1,COUNTBLANK($U123:$V123)=1,COUNTBLANK($W123:$AA123)=4),IF(Data!$B123&lt;&gt;"",Scoring!$L$7)+IF(Data!$C123&lt;&gt;"",Scoring!$L$8)+IF(Data!$D123&lt;&gt;"",Scoring!$L$9)+IF(Data!$E123&lt;&gt;"",Scoring!$L$10)+IF(Data!$F123&lt;&gt;"",Scoring!$L$11)+IF(Data!$G123&lt;&gt;"",Scoring!$L$12)+IF(Data!$H123&lt;&gt;"",Scoring!$L$13)+IF(Data!$I123&lt;&gt;"",Scoring!$L$14)+IF(Data!$J123&lt;&gt;"",Scoring!$L$15)+IF(Data!$K123&lt;&gt;"",Scoring!$L$16)+IF(Data!$L123&lt;&gt;"",Scoring!$L$17)+IF(Data!$M123&lt;&gt;"",Scoring!$L$18)+IF(Data!$N123&lt;&gt;"",Scoring!$L$19)+IF(Data!$O123&lt;&gt;"",Scoring!$L$20)+IF(Data!$P123&lt;&gt;"",Scoring!$L$21)+IF(Data!$Q123&lt;&gt;"",Scoring!$L$22)+IF(Data!$R123&lt;&gt;"",Scoring!$L$23)+IF(Data!$S123&lt;&gt;"",Scoring!$L$24)+IF(Data!AJ123&lt;&gt;"",Scoring!$L$25)+IF(Data!$U123&lt;&gt;"",Scoring!$L$26)+IF(Data!$V123&lt;&gt;"",Scoring!$L$27)+IF(Data!$W123&lt;&gt;"",Scoring!$L$28)+IF(Data!$X123&lt;&gt;"",Scoring!$L$29)+IF(Data!$Y123&lt;&gt;"",Scoring!$L$30)+IF(Data!$Z123&lt;&gt;"",Scoring!$L$31)+IF(Data!$AA123&lt;&gt;"",Scoring!$L$32),"")</f>
        <v/>
      </c>
      <c r="AS123" s="105" t="str">
        <f>IF(AR123&lt;&gt;"",LOOKUP(AR123,Likelihoods!$A$7:$A$107,Likelihoods!J$7:J$107),"")</f>
        <v/>
      </c>
      <c r="AT123" s="108" t="str">
        <f>IF(AND(COUNTBLANK($B123:$E123)=3,COUNTBLANK($F123:$H123)=2,COUNTBLANK($I123:$J123)=1,COUNTBLANK($K123:$L123)=1,COUNTBLANK($M123:$N123)=1,COUNTBLANK($O123:$P123)=1,COUNTBLANK($Q123:$R123)=1,COUNTBLANK($S123:$T123)=1,COUNTBLANK($U123:$V123)=1,COUNTBLANK($W123:$AA123)=4),IF(Data!$B123&lt;&gt;"",Scoring!$M$7)+IF(Data!$C123&lt;&gt;"",Scoring!$M$8)+IF(Data!$D123&lt;&gt;"",Scoring!$M$9)+IF(Data!$E123&lt;&gt;"",Scoring!$M$10)+IF(Data!$F123&lt;&gt;"",Scoring!$M$11)+IF(Data!$G123&lt;&gt;"",Scoring!$M$12)+IF(Data!$H123&lt;&gt;"",Scoring!$M$13)+IF(Data!$I123&lt;&gt;"",Scoring!$M$14)+IF(Data!$J123&lt;&gt;"",Scoring!$M$15)+IF(Data!$K123&lt;&gt;"",Scoring!$M$16)+IF(Data!$L123&lt;&gt;"",Scoring!$M$17)+IF(Data!$M123&lt;&gt;"",Scoring!$M$18)+IF(Data!$N123&lt;&gt;"",Scoring!$M$19)+IF(Data!$O123&lt;&gt;"",Scoring!$M$20)+IF(Data!$P123&lt;&gt;"",Scoring!$M$21)+IF(Data!$Q123&lt;&gt;"",Scoring!$M$22)+IF(Data!$R123&lt;&gt;"",Scoring!$M$23)+IF(Data!$S123&lt;&gt;"",Scoring!$M$24)+IF(Data!T123&lt;&gt;"",Scoring!$M$25)+IF(Data!$U123&lt;&gt;"",Scoring!$M$26)+IF(Data!$V123&lt;&gt;"",Scoring!$M$27)+IF(Data!$W123&lt;&gt;"",Scoring!$M$28)+IF(Data!$X123&lt;&gt;"",Scoring!$M$29)+IF(Data!$Y123&lt;&gt;"",Scoring!$M$30)+IF(Data!$Z123&lt;&gt;"",Scoring!$M$31)+IF(Data!$AA123&lt;&gt;"",Scoring!$M$32),"")</f>
        <v/>
      </c>
      <c r="AU123" s="105" t="str">
        <f>IF(AT123&lt;&gt;"",LOOKUP(AT123,Likelihoods!$A$7:$A$107,Likelihoods!K$7:K$107),"")</f>
        <v/>
      </c>
      <c r="AV123" s="108" t="str">
        <f>IF(AND(COUNTBLANK($B123:$E123)=3,COUNTBLANK($F123:$H123)=2,COUNTBLANK($I123:$J123)=1,COUNTBLANK($K123:$L123)=1,COUNTBLANK($M123:$N123)=1,COUNTBLANK($O123:$P123)=1,COUNTBLANK($Q123:$R123)=1,COUNTBLANK($S123:$T123)=1,COUNTBLANK($U123:$V123)=1,COUNTBLANK($W123:$AA123)=4),IF(Data!$B123&lt;&gt;"",Scoring!$N$7)+IF(Data!$C123&lt;&gt;"",Scoring!$N$8)+IF(Data!$D123&lt;&gt;"",Scoring!$N$9)+IF(Data!$E123&lt;&gt;"",Scoring!$N$10)+IF(Data!$F123&lt;&gt;"",Scoring!$N$11)+IF(Data!$G123&lt;&gt;"",Scoring!$N$12)+IF(Data!$H123&lt;&gt;"",Scoring!$N$13)+IF(Data!$I123&lt;&gt;"",Scoring!$N$14)+IF(Data!$J123&lt;&gt;"",Scoring!$N$15)+IF(Data!$K123&lt;&gt;"",Scoring!$N$16)+IF(Data!$L123&lt;&gt;"",Scoring!$N$17)+IF(Data!$M123&lt;&gt;"",Scoring!$N$18)+IF(Data!$N123&lt;&gt;"",Scoring!$N$19)+IF(Data!$O123&lt;&gt;"",Scoring!$N$20)+IF(Data!$P123&lt;&gt;"",Scoring!$N$21)+IF(Data!$Q123&lt;&gt;"",Scoring!$N$22)+IF(Data!$R123&lt;&gt;"",Scoring!$N$23)+IF(Data!$S123&lt;&gt;"",Scoring!$N$24)+IF(Data!T123&lt;&gt;"",Scoring!$N$25)+IF(Data!$U123&lt;&gt;"",Scoring!$N$26)+IF(Data!$V123&lt;&gt;"",Scoring!$N$27)+IF(Data!$W123&lt;&gt;"",Scoring!$N$28)+IF(Data!$X123&lt;&gt;"",Scoring!$N$29)+IF(Data!$Y123&lt;&gt;"",Scoring!$N$30)+IF(Data!$Z123&lt;&gt;"",Scoring!$N$31)+IF(Data!$AA123&lt;&gt;"",Scoring!$N$32),"")</f>
        <v/>
      </c>
      <c r="AW123" s="106" t="str">
        <f>IF(AV123&lt;&gt;"",LOOKUP(AV123,Likelihoods!$A$7:$A$107,Likelihoods!L$7:L$107),"")</f>
        <v/>
      </c>
      <c r="AX123" s="104" t="str">
        <f>IF(AND(COUNTBLANK($B123:$E123)=3,COUNTBLANK($F123:$H123)=2,COUNTBLANK($I123:$J123)=1,COUNTBLANK($K123:$L123)=1,COUNTBLANK($M123:$N123)=1,COUNTBLANK($O123:$P123)=1,COUNTBLANK($Q123:$R123)=1,COUNTBLANK($S123:$T123)=1,COUNTBLANK($U123:$V123)=1,COUNTBLANK($W123:$AA123)=4),IF(Data!$B123&lt;&gt;"",Scoring!$O$7)+IF(Data!$C123&lt;&gt;"",Scoring!$O$8)+IF(Data!$D123&lt;&gt;"",Scoring!$O$9)+IF(Data!$E123&lt;&gt;"",Scoring!$O$10)+IF(Data!$F123&lt;&gt;"",Scoring!$O$11)+IF(Data!$G123&lt;&gt;"",Scoring!$O$12)+IF(Data!$H123&lt;&gt;"",Scoring!$O$13)+IF(Data!$I123&lt;&gt;"",Scoring!$O$14)+IF(Data!$J123&lt;&gt;"",Scoring!$O$15)+IF(Data!$K123&lt;&gt;"",Scoring!$O$16)+IF(Data!$L123&lt;&gt;"",Scoring!$O$17)+IF(Data!$M123&lt;&gt;"",Scoring!$O$18)+IF(Data!$N123&lt;&gt;"",Scoring!$O$19)+IF(Data!$O123&lt;&gt;"",Scoring!$O$20)+IF(Data!$P123&lt;&gt;"",Scoring!$O$21)+IF(Data!$Q123&lt;&gt;"",Scoring!$O$22)+IF(Data!$R123&lt;&gt;"",Scoring!$O$23)+IF(Data!$S123&lt;&gt;"",Scoring!$O$24)+IF(Data!T123&lt;&gt;"",Scoring!$O$25)+IF(Data!$U123&lt;&gt;"",Scoring!$O$26)+IF(Data!$V123&lt;&gt;"",Scoring!$O$27)+IF(Data!$W123&lt;&gt;"",Scoring!$O$28)+IF(Data!$X123&lt;&gt;"",Scoring!$O$29)+IF(Data!$Y123&lt;&gt;"",Scoring!$O$30)+IF(Data!$Z123&lt;&gt;"",Scoring!$O$31)+IF(Data!$AA123&lt;&gt;"",Scoring!$O$32),"")</f>
        <v/>
      </c>
      <c r="AY123" s="107" t="str">
        <f>IF(AX123&lt;&gt;"",LOOKUP(AX123,Likelihoods!$A$7:$A$107,Likelihoods!M$7:M$107),"")</f>
        <v/>
      </c>
      <c r="AZ123" s="108" t="str">
        <f>IF(AND(COUNTBLANK($B123:$E123)=3,COUNTBLANK($F123:$H123)=2,COUNTBLANK($I123:$J123)=1,COUNTBLANK($K123:$L123)=1,COUNTBLANK($M123:$N123)=1,COUNTBLANK($O123:$P123)=1,COUNTBLANK($Q123:$R123)=1,COUNTBLANK($S123:$T123)=1,COUNTBLANK($U123:$V123)=1,COUNTBLANK($W123:$AA123)=4),IF(Data!$B123&lt;&gt;"",Scoring!$P$7)+IF(Data!$C123&lt;&gt;"",Scoring!$P$8)+IF(Data!$D123&lt;&gt;"",Scoring!$P$9)+IF(Data!$E123&lt;&gt;"",Scoring!$P$10)+IF(Data!$F123&lt;&gt;"",Scoring!$P$11)+IF(Data!$G123&lt;&gt;"",Scoring!$P$12)+IF(Data!$H123&lt;&gt;"",Scoring!$P$13)+IF(Data!$I123&lt;&gt;"",Scoring!$P$14)+IF(Data!$J123&lt;&gt;"",Scoring!$P$15)+IF(Data!$K123&lt;&gt;"",Scoring!$P$16)+IF(Data!$L123&lt;&gt;"",Scoring!$P$17)+IF(Data!$M123&lt;&gt;"",Scoring!$P$18)+IF(Data!$N123&lt;&gt;"",Scoring!$P$19)+IF(Data!$O123&lt;&gt;"",Scoring!$P$20)+IF(Data!$P123&lt;&gt;"",Scoring!$P$21)+IF(Data!$Q123&lt;&gt;"",Scoring!$P$22)+IF(Data!$R123&lt;&gt;"",Scoring!$P$23)+IF(Data!$S123&lt;&gt;"",Scoring!$P$24)+IF(Data!T123&lt;&gt;"",Scoring!$P$25)+IF(Data!$U123&lt;&gt;"",Scoring!$P$26)+IF(Data!$V123&lt;&gt;"",Scoring!$P$27)+IF(Data!$W123&lt;&gt;"",Scoring!$P$28)+IF(Data!$X123&lt;&gt;"",Scoring!$P$29)+IF(Data!$Y123&lt;&gt;"",Scoring!$P$30)+IF(Data!$Z123&lt;&gt;"",Scoring!$P$31)+IF(Data!$AA123&lt;&gt;"",Scoring!$P$32),"")</f>
        <v/>
      </c>
      <c r="BA123" s="105" t="str">
        <f>IF(AZ123&lt;&gt;"",LOOKUP(AZ123,Likelihoods!$A$7:$A$107,Likelihoods!N$7:N$107),"")</f>
        <v/>
      </c>
      <c r="BB123" s="102" t="str">
        <f>IF(AND(COUNTBLANK($B123:$E123)=3,COUNTBLANK($F123:$H123)=2,COUNTBLANK($I123:$J123)=1,COUNTBLANK($K123:$L123)=1,COUNTBLANK($M123:$N123)=1,COUNTBLANK($O123:$P123)=1,COUNTBLANK($Q123:$R123)=1,COUNTBLANK($S123:$T123)=1,COUNTBLANK($U123:$V123)=1,COUNTBLANK($W123:$AA123)=4),IF(Data!$B123&lt;&gt;"",Scoring!$Q$7)+IF(Data!$C123&lt;&gt;"",Scoring!$Q$8)+IF(Data!$D123&lt;&gt;"",Scoring!$Q$9)+IF(Data!$E123&lt;&gt;"",Scoring!$Q$10)+IF(Data!$F123&lt;&gt;"",Scoring!$Q$11)+IF(Data!$G123&lt;&gt;"",Scoring!$Q$12)+IF(Data!$H123&lt;&gt;"",Scoring!$Q$13)+IF(Data!$I123&lt;&gt;"",Scoring!$Q$14)+IF(Data!$J123&lt;&gt;"",Scoring!$Q$15)+IF(Data!$K123&lt;&gt;"",Scoring!$Q$16)+IF(Data!$L123&lt;&gt;"",Scoring!$Q$17)+IF(Data!$M123&lt;&gt;"",Scoring!$Q$18)+IF(Data!$N123&lt;&gt;"",Scoring!$Q$19)+IF(Data!$O123&lt;&gt;"",Scoring!$Q$20)+IF(Data!$P123&lt;&gt;"",Scoring!$Q$21)+IF(Data!$Q123&lt;&gt;"",Scoring!$Q$22)+IF(Data!$R123&lt;&gt;"",Scoring!$Q$23)+IF(Data!$S123&lt;&gt;"",Scoring!$Q$24)+IF(Data!T123&lt;&gt;"",Scoring!$Q$25)+IF(Data!$U123&lt;&gt;"",Scoring!$Q$26)+IF(Data!$V123&lt;&gt;"",Scoring!$Q$27)+IF(Data!$W123&lt;&gt;"",Scoring!$Q$28)+IF(Data!$X123&lt;&gt;"",Scoring!$Q$29)+IF(Data!$Y123&lt;&gt;"",Scoring!$Q$30)+IF(Data!$Z123&lt;&gt;"",Scoring!$Q$31)+IF(Data!$AA123&lt;&gt;"",Scoring!$Q$32),"")</f>
        <v/>
      </c>
      <c r="BC123" s="107" t="str">
        <f>IF(BB123&lt;&gt;"",LOOKUP(BB123,Likelihoods!$A$7:$A$107,Likelihoods!O$7:O$107),"")</f>
        <v/>
      </c>
      <c r="BD123" s="104" t="str">
        <f>IF(AND(COUNTBLANK($B123:$E123)=3,COUNTBLANK($F123:$H123)=2,COUNTBLANK($I123:$J123)=1,COUNTBLANK($K123:$L123)=1,COUNTBLANK($M123:$N123)=1,COUNTBLANK($O123:$P123)=1,COUNTBLANK($Q123:$R123)=1,COUNTBLANK($S123:$T123)=1,COUNTBLANK($U123:$V123)=1,COUNTBLANK($W123:$AA123)=4),IF(Data!$B123&lt;&gt;"",Scoring!$R$7)+IF(Data!$C123&lt;&gt;"",Scoring!$R$8)+IF(Data!$D123&lt;&gt;"",Scoring!$R$9)+IF(Data!$E123&lt;&gt;"",Scoring!$R$10)+IF(Data!$F123&lt;&gt;"",Scoring!$R$11)+IF(Data!$G123&lt;&gt;"",Scoring!$R$12)+IF(Data!$H123&lt;&gt;"",Scoring!$R$13)+IF(Data!$I123&lt;&gt;"",Scoring!$R$14)+IF(Data!$J123&lt;&gt;"",Scoring!$R$15)+IF(Data!$K123&lt;&gt;"",Scoring!$R$16)+IF(Data!$L123&lt;&gt;"",Scoring!$R$17)+IF(Data!$M123&lt;&gt;"",Scoring!$R$18)+IF(Data!$N123&lt;&gt;"",Scoring!$R$19)+IF(Data!$O123&lt;&gt;"",Scoring!$R$20)+IF(Data!$P123&lt;&gt;"",Scoring!$R$21)+IF(Data!$Q123&lt;&gt;"",Scoring!$R$22)+IF(Data!$R123&lt;&gt;"",Scoring!$R$23)+IF(Data!$S123&lt;&gt;"",Scoring!$R$24)+IF(Data!T123&lt;&gt;"",Scoring!$R$25)+IF(Data!$U123&lt;&gt;"",Scoring!$R$26)+IF(Data!$V123&lt;&gt;"",Scoring!$R$27)+IF(Data!$W123&lt;&gt;"",Scoring!$R$28)+IF(Data!$X123&lt;&gt;"",Scoring!$R$29)+IF(Data!$Y123&lt;&gt;"",Scoring!$R$30)+IF(Data!$Z123&lt;&gt;"",Scoring!$R$31)+IF(Data!$AA123&lt;&gt;"",Scoring!$R$32),"")</f>
        <v/>
      </c>
      <c r="BE123" s="105" t="str">
        <f>IF(BD123&lt;&gt;"",LOOKUP(BD123,Likelihoods!$A$7:$A$107,Likelihoods!P$7:P$107),"")</f>
        <v/>
      </c>
      <c r="BF123" s="102" t="str">
        <f>IF(AND(COUNTBLANK($B123:$E123)=3,COUNTBLANK($F123:$H123)=2,COUNTBLANK($I123:$J123)=1,COUNTBLANK($K123:$L123)=1,COUNTBLANK($M123:$N123)=1,COUNTBLANK($O123:$P123)=1,COUNTBLANK($Q123:$R123)=1,COUNTBLANK($S123:$T123)=1,COUNTBLANK($U123:$V123)=1,COUNTBLANK($W123:$AA123)=4),IF(Data!$B123&lt;&gt;"",Scoring!$S$7)+IF(Data!$C123&lt;&gt;"",Scoring!$S$8)+IF(Data!$D123&lt;&gt;"",Scoring!$S$9)+IF(Data!$E123&lt;&gt;"",Scoring!$S$10)+IF(Data!$F123&lt;&gt;"",Scoring!$S$11)+IF(Data!$G123&lt;&gt;"",Scoring!$S$12)+IF(Data!$H123&lt;&gt;"",Scoring!$S$13)+IF(Data!$I123&lt;&gt;"",Scoring!$S$14)+IF(Data!$J123&lt;&gt;"",Scoring!$S$15)+IF(Data!$K123&lt;&gt;"",Scoring!$S$16)+IF(Data!$L123&lt;&gt;"",Scoring!$S$17)+IF(Data!$M123&lt;&gt;"",Scoring!$S$18)+IF(Data!$N123&lt;&gt;"",Scoring!$S$19)+IF(Data!$O123&lt;&gt;"",Scoring!$S$20)+IF(Data!$P123&lt;&gt;"",Scoring!$S$21)+IF(Data!$Q123&lt;&gt;"",Scoring!$S$22)+IF(Data!$R123&lt;&gt;"",Scoring!$S$23)+IF(Data!$S123&lt;&gt;"",Scoring!$S$24)+IF(Data!T123&lt;&gt;"",Scoring!$S$25)+IF(Data!$U123&lt;&gt;"",Scoring!$S$26)+IF(Data!$V123&lt;&gt;"",Scoring!$S$27)+IF(Data!$W123&lt;&gt;"",Scoring!$S$28)+IF(Data!$X123&lt;&gt;"",Scoring!$S$29)+IF(Data!$Y123&lt;&gt;"",Scoring!$S$30)+IF(Data!$Z123&lt;&gt;"",Scoring!$S$31)+IF(Data!$AA123&lt;&gt;"",Scoring!$S$32),"")</f>
        <v/>
      </c>
      <c r="BG123" s="107" t="str">
        <f>IF(BF123&lt;&gt;"",LOOKUP(BF123,Likelihoods!$A$7:$A$107,Likelihoods!Q$7:Q$107),"")</f>
        <v/>
      </c>
      <c r="BH123" s="108" t="str">
        <f>IF(AND(COUNTBLANK($B123:$E123)=3,COUNTBLANK($F123:$H123)=2,COUNTBLANK($I123:$J123)=1,COUNTBLANK($K123:$L123)=1,COUNTBLANK($M123:$N123)=1,COUNTBLANK($O123:$P123)=1,COUNTBLANK($Q123:$R123)=1,COUNTBLANK($S123:$T123)=1,COUNTBLANK($U123:$V123)=1,COUNTBLANK($W123:$AA123)=4),IF(Data!$B123&lt;&gt;"",Scoring!$T$7)+IF(Data!$C123&lt;&gt;"",Scoring!$T$8)+IF(Data!$D123&lt;&gt;"",Scoring!$T$9)+IF(Data!$E123&lt;&gt;"",Scoring!$T$10)+IF(Data!$F123&lt;&gt;"",Scoring!$T$11)+IF(Data!$G123&lt;&gt;"",Scoring!$T$12)+IF(Data!$H123&lt;&gt;"",Scoring!$T$13)+IF(Data!$I123&lt;&gt;"",Scoring!$T$14)+IF(Data!$J123&lt;&gt;"",Scoring!$T$15)+IF(Data!$K123&lt;&gt;"",Scoring!$T$16)+IF(Data!$L123&lt;&gt;"",Scoring!$T$17)+IF(Data!$M123&lt;&gt;"",Scoring!$T$18)+IF(Data!$N123&lt;&gt;"",Scoring!$T$19)+IF(Data!$O123&lt;&gt;"",Scoring!$T$20)+IF(Data!$P123&lt;&gt;"",Scoring!$T$21)+IF(Data!$Q123&lt;&gt;"",Scoring!$T$22)+IF(Data!$R123&lt;&gt;"",Scoring!$T$23)+IF(Data!$S123&lt;&gt;"",Scoring!$T$24)+IF(Data!T123&lt;&gt;"",Scoring!$T$25)+IF(Data!$U123&lt;&gt;"",Scoring!$T$26)+IF(Data!$V123&lt;&gt;"",Scoring!$T$27)+IF(Data!$W123&lt;&gt;"",Scoring!$T$28)+IF(Data!$X123&lt;&gt;"",Scoring!$T$29)+IF(Data!$Y123&lt;&gt;"",Scoring!$T$30)+IF(Data!$Z123&lt;&gt;"",Scoring!$T$31)+IF(Data!$AA123&lt;&gt;"",Scoring!$T$32),"")</f>
        <v/>
      </c>
      <c r="BI123" s="105" t="str">
        <f>IF(BH123&lt;&gt;"",LOOKUP(BH123,Likelihoods!$A$7:$A$107,Likelihoods!R$7:R$107),"")</f>
        <v/>
      </c>
      <c r="BJ123" s="108" t="str">
        <f>IF(AND(COUNTBLANK($B123:$E123)=3,COUNTBLANK($F123:$H123)=2,COUNTBLANK($I123:$J123)=1,COUNTBLANK($K123:$L123)=1,COUNTBLANK($M123:$N123)=1,COUNTBLANK($O123:$P123)=1,COUNTBLANK($Q123:$R123)=1,COUNTBLANK($S123:$T123)=1,COUNTBLANK($U123:$V123)=1,COUNTBLANK($W123:$AA123)=4),IF(Data!$B123&lt;&gt;"",Scoring!$U$7)+IF(Data!$C123&lt;&gt;"",Scoring!$U$8)+IF(Data!$D123&lt;&gt;"",Scoring!$U$9)+IF(Data!$E123&lt;&gt;"",Scoring!$U$10)+IF(Data!$F123&lt;&gt;"",Scoring!$U$11)+IF(Data!$G123&lt;&gt;"",Scoring!$U$12)+IF(Data!$H123&lt;&gt;"",Scoring!$U$13)+IF(Data!$I123&lt;&gt;"",Scoring!$U$14)+IF(Data!$J123&lt;&gt;"",Scoring!$U$15)+IF(Data!$K123&lt;&gt;"",Scoring!$U$16)+IF(Data!$L123&lt;&gt;"",Scoring!$U$17)+IF(Data!$M123&lt;&gt;"",Scoring!$U$18)+IF(Data!$N123&lt;&gt;"",Scoring!$U$19)+IF(Data!$O123&lt;&gt;"",Scoring!$U$20)+IF(Data!$P123&lt;&gt;"",Scoring!$U$21)+IF(Data!$Q123&lt;&gt;"",Scoring!$U$22)+IF(Data!$R123&lt;&gt;"",Scoring!$U$23)+IF(Data!$S123&lt;&gt;"",Scoring!$U$24)+IF(Data!T123&lt;&gt;"",Scoring!$U$25)+IF(Data!$U123&lt;&gt;"",Scoring!$U$26)+IF(Data!$V123&lt;&gt;"",Scoring!$U$27)+IF(Data!$W123&lt;&gt;"",Scoring!$U$28)+IF(Data!$X123&lt;&gt;"",Scoring!$U$29)+IF(Data!$Y123&lt;&gt;"",Scoring!$U$30)+IF(Data!$Z123&lt;&gt;"",Scoring!$U$31)+IF(Data!$AA123&lt;&gt;"",Scoring!$U$32),"")</f>
        <v/>
      </c>
      <c r="BK123" s="106" t="str">
        <f>IF(BJ123&lt;&gt;"",LOOKUP(BJ123,Likelihoods!$A$7:$A$107,Likelihoods!S$7:S$107),"")</f>
        <v/>
      </c>
      <c r="BL123" s="8"/>
      <c r="BM123" s="8"/>
      <c r="BN123" s="8"/>
      <c r="BO123" s="8"/>
      <c r="BP123" s="8"/>
      <c r="BQ123" s="8"/>
      <c r="BR123" s="8"/>
      <c r="BS123" s="8"/>
      <c r="BT123" s="8"/>
      <c r="BU123" s="8"/>
      <c r="BV123" s="8"/>
      <c r="BW123" s="8"/>
      <c r="BX123" s="8"/>
      <c r="BY123" s="8"/>
    </row>
    <row r="124" spans="1:77" ht="14.25" x14ac:dyDescent="0.2">
      <c r="A124" s="68"/>
      <c r="B124" s="101"/>
      <c r="C124" s="102"/>
      <c r="D124" s="102"/>
      <c r="E124" s="102"/>
      <c r="F124" s="101"/>
      <c r="G124" s="102"/>
      <c r="H124" s="103"/>
      <c r="I124" s="102"/>
      <c r="J124" s="102"/>
      <c r="K124" s="101"/>
      <c r="L124" s="103"/>
      <c r="M124" s="102"/>
      <c r="N124" s="103"/>
      <c r="O124" s="101"/>
      <c r="P124" s="103"/>
      <c r="Q124" s="102"/>
      <c r="R124" s="102"/>
      <c r="S124" s="101"/>
      <c r="T124" s="103"/>
      <c r="U124" s="101"/>
      <c r="V124" s="103"/>
      <c r="W124" s="102"/>
      <c r="X124" s="102"/>
      <c r="Y124" s="102"/>
      <c r="Z124" s="102"/>
      <c r="AA124" s="102"/>
      <c r="AB124" s="104" t="str">
        <f>IF(AND(COUNTBLANK($B124:$E124)=3,COUNTBLANK($F124:$H124)=2,COUNTBLANK($I124:$J124)=1,COUNTBLANK($K124:$L124)=1,COUNTBLANK($M124:$N124)=1,COUNTBLANK($O124:$P124)=1,COUNTBLANK($Q124:$R124)=1,COUNTBLANK($S124:$T124)=1,COUNTBLANK($U124:$V124)=1,COUNTBLANK($W124:$AA124)=4),IF(Data!$B124&lt;&gt;"",Scoring!$D$7)+IF(Data!$C124&lt;&gt;"",Scoring!$D$8)+IF(Data!$D124&lt;&gt;"",Scoring!$D$9)+IF(Data!$E124&lt;&gt;"",Scoring!$D$10)+IF(Data!$F124&lt;&gt;"",Scoring!$D$11)+IF(Data!$G124&lt;&gt;"",Scoring!$D$12)+IF(Data!$H124&lt;&gt;"",Scoring!$D$13)+IF(Data!$I124&lt;&gt;"",Scoring!$D$14)+IF(Data!$J124&lt;&gt;"",Scoring!$D$15)+IF(Data!$K124&lt;&gt;"",Scoring!$D$16)+IF(Data!$L124&lt;&gt;"",Scoring!$D$17)+IF(Data!$M124&lt;&gt;"",Scoring!$D$18)+IF(Data!$N124&lt;&gt;"",Scoring!$D$19)+IF(Data!$O124&lt;&gt;"",Scoring!$D$20)+IF(Data!$P124&lt;&gt;"",Scoring!$D$21)+IF(Data!$Q124&lt;&gt;"",Scoring!$D$22)+IF(Data!$R124&lt;&gt;"",Scoring!$D$23)+IF(Data!$S124&lt;&gt;"",Scoring!$D$24)+IF(Data!T124&lt;&gt;"",Scoring!$D$25)+IF(Data!$U124&lt;&gt;"",Scoring!$D$26)+IF(Data!$V124&lt;&gt;"",Scoring!$D$27)+IF(Data!$W124&lt;&gt;"",Scoring!$D$28)+IF(Data!$X124&lt;&gt;"",Scoring!$D$29)+IF(Data!$Y124&lt;&gt;"",Scoring!$D$30)+IF(Data!$Z124&lt;&gt;"",Scoring!$D$31)+IF(Data!$AA124&lt;&gt;"",Scoring!$D$32),"")</f>
        <v/>
      </c>
      <c r="AC124" s="105" t="str">
        <f>IF(AB124&lt;&gt;"",LOOKUP(AB124,Likelihoods!$A$7:$A$107,Likelihoods!B$7:B$107),"")</f>
        <v/>
      </c>
      <c r="AD124" s="264" t="str">
        <f>IF(AND(COUNTBLANK($B124:$E124)=3,COUNTBLANK($F124:$H124)=2,COUNTBLANK($I124:$J124)=1,COUNTBLANK($K124:$L124)=1,COUNTBLANK($M124:$N124)=1,COUNTBLANK($O124:$P124)=1,COUNTBLANK($Q124:$R124)=1,COUNTBLANK($S124:$T124)=1,COUNTBLANK($U124:$V124)=1,COUNTBLANK($W124:$AA124)=4),IF(Data!$B124&lt;&gt;"",Scoring!$E$7)+IF(Data!$C124&lt;&gt;"",Scoring!$E$8)+IF(Data!$D124&lt;&gt;"",Scoring!$E$9)+IF(Data!$E124&lt;&gt;"",Scoring!$E$10)+IF(Data!$F124&lt;&gt;"",Scoring!$E$11)+IF(Data!$G124&lt;&gt;"",Scoring!$E$12)+IF(Data!$H124&lt;&gt;"",Scoring!$E$13)+IF(Data!$I124&lt;&gt;"",Scoring!$E$14)+IF(Data!$J124&lt;&gt;"",Scoring!$E$15)+IF(Data!$K124&lt;&gt;"",Scoring!$E$16)+IF(Data!$L124&lt;&gt;"",Scoring!$E$17)+IF(Data!$M124&lt;&gt;"",Scoring!$E$18)+IF(Data!$N124&lt;&gt;"",Scoring!$E$19)+IF(Data!$O124&lt;&gt;"",Scoring!$E$20)+IF(Data!$P124&lt;&gt;"",Scoring!$E$21)+IF(Data!$Q124&lt;&gt;"",Scoring!$E$22)+IF(Data!$R124&lt;&gt;"",Scoring!$E$23)+IF(Data!$S124&lt;&gt;"",Scoring!$E$24)+IF(Data!V124&lt;&gt;"",Scoring!$E$25)+IF(Data!$U124&lt;&gt;"",Scoring!$E$26)+IF(Data!$V124&lt;&gt;"",Scoring!$E$27)+IF(Data!$W124&lt;&gt;"",Scoring!$E$28)+IF(Data!$X124&lt;&gt;"",Scoring!$E$29)+IF(Data!$Y124&lt;&gt;"",Scoring!$E$30)+IF(Data!$Z124&lt;&gt;"",Scoring!$E$31)+IF(Data!$AA124&lt;&gt;"",Scoring!$E$32),"")</f>
        <v/>
      </c>
      <c r="AE124" s="107" t="str">
        <f>IF(AD124&lt;&gt;"",LOOKUP(AD124,Likelihoods!$A$7:$A$107,Likelihoods!C$7:C$107),"")</f>
        <v/>
      </c>
      <c r="AF124" s="108" t="str">
        <f>IF(AND(COUNTBLANK($B124:$E124)=3,COUNTBLANK($F124:$H124)=2,COUNTBLANK($I124:$J124)=1,COUNTBLANK($K124:$L124)=1,COUNTBLANK($M124:$N124)=1,COUNTBLANK($O124:$P124)=1,COUNTBLANK($Q124:$R124)=1,COUNTBLANK($S124:$T124)=1,COUNTBLANK($U124:$V124)=1,COUNTBLANK($W124:$AA124)=4),IF(Data!$B124&lt;&gt;"",Scoring!$F$7)+IF(Data!$C124&lt;&gt;"",Scoring!$F$8)+IF(Data!$D124&lt;&gt;"",Scoring!$F$9)+IF(Data!$E124&lt;&gt;"",Scoring!$F$10)+IF(Data!$F124&lt;&gt;"",Scoring!$F$11)+IF(Data!$G124&lt;&gt;"",Scoring!$F$12)+IF(Data!$H124&lt;&gt;"",Scoring!$F$13)+IF(Data!$I124&lt;&gt;"",Scoring!$F$14)+IF(Data!$J124&lt;&gt;"",Scoring!$F$15)+IF(Data!$K124&lt;&gt;"",Scoring!$F$16)+IF(Data!$L124&lt;&gt;"",Scoring!$F$17)+IF(Data!$M124&lt;&gt;"",Scoring!$F$18)+IF(Data!$N124&lt;&gt;"",Scoring!$F$19)+IF(Data!$O124&lt;&gt;"",Scoring!$F$20)+IF(Data!$P124&lt;&gt;"",Scoring!$F$21)+IF(Data!$Q124&lt;&gt;"",Scoring!$F$22)+IF(Data!$R124&lt;&gt;"",Scoring!$F$23)+IF(Data!$S124&lt;&gt;"",Scoring!$F$24)+IF(Data!T124&lt;&gt;"",Scoring!$F$25)+IF(Data!$U124&lt;&gt;"",Scoring!$F$26)+IF(Data!$V124&lt;&gt;"",Scoring!$F$27)+IF(Data!$W124&lt;&gt;"",Scoring!$F$28)+IF(Data!$X124&lt;&gt;"",Scoring!$F$29)+IF(Data!$Y124&lt;&gt;"",Scoring!$F$30)+IF(Data!$Z124&lt;&gt;"",Scoring!$F$31)+IF(Data!$AA124&lt;&gt;"",Scoring!$F$32),"")</f>
        <v/>
      </c>
      <c r="AG124" s="105" t="str">
        <f>IF(AF124&lt;&gt;"",LOOKUP(AF124,Likelihoods!$A$7:$A$107,Likelihoods!D$7:D$107),"")</f>
        <v/>
      </c>
      <c r="AH124" s="108" t="str">
        <f>IF(AND(COUNTBLANK($B124:$E124)=3,COUNTBLANK($F124:$H124)=2,COUNTBLANK($I124:$J124)=1,COUNTBLANK($K124:$L124)=1,COUNTBLANK($M124:$N124)=1,COUNTBLANK($O124:$P124)=1,COUNTBLANK($Q124:$R124)=1,COUNTBLANK($S124:$T124)=1,COUNTBLANK($U124:$V124)=1,COUNTBLANK($W124:$AA124)=4),IF(Data!$B124&lt;&gt;"",Scoring!$G$7)+IF(Data!$C124&lt;&gt;"",Scoring!$G$8)+IF(Data!$D124&lt;&gt;"",Scoring!$G$9)+IF(Data!$E124&lt;&gt;"",Scoring!$G$10)+IF(Data!$F124&lt;&gt;"",Scoring!$G$11)+IF(Data!$G124&lt;&gt;"",Scoring!$G$12)+IF(Data!$H124&lt;&gt;"",Scoring!$G$13)+IF(Data!$I124&lt;&gt;"",Scoring!$G$14)+IF(Data!$J124&lt;&gt;"",Scoring!$G$15)+IF(Data!$K124&lt;&gt;"",Scoring!$G$16)+IF(Data!$L124&lt;&gt;"",Scoring!$G$17)+IF(Data!$M124&lt;&gt;"",Scoring!$G$18)+IF(Data!$N124&lt;&gt;"",Scoring!$G$19)+IF(Data!$O124&lt;&gt;"",Scoring!$G$20)+IF(Data!$P124&lt;&gt;"",Scoring!$G$21)+IF(Data!$Q124&lt;&gt;"",Scoring!$G$22)+IF(Data!$R124&lt;&gt;"",Scoring!$G$23)+IF(Data!$S124&lt;&gt;"",Scoring!$G$24)+IF(Data!T124&lt;&gt;"",Scoring!$G$25)+IF(Data!$U124&lt;&gt;"",Scoring!$G$26)+IF(Data!$V124&lt;&gt;"",Scoring!$G$27)+IF(Data!$W124&lt;&gt;"",Scoring!$G$28)+IF(Data!$X124&lt;&gt;"",Scoring!$G$29)+IF(Data!$Y124&lt;&gt;"",Scoring!$G$30)+IF(Data!$Z124&lt;&gt;"",Scoring!$G$31)+IF(Data!$AA124&lt;&gt;"",Scoring!$G$32),"")</f>
        <v/>
      </c>
      <c r="AI124" s="106" t="str">
        <f>IF(AH124&lt;&gt;"",LOOKUP(AH124,Likelihoods!$A$7:$A$107,Likelihoods!E$7:E$107),"")</f>
        <v/>
      </c>
      <c r="AJ124" s="104" t="str">
        <f>IF(AND(COUNTBLANK($B124:$E124)=3,COUNTBLANK($F124:$H124)=2,COUNTBLANK($I124:$J124)=1,COUNTBLANK($K124:$L124)=1,COUNTBLANK($M124:$N124)=1,COUNTBLANK($O124:$P124)=1,COUNTBLANK($Q124:$R124)=1,COUNTBLANK($S124:$T124)=1,COUNTBLANK($U124:$V124)=1,COUNTBLANK($W124:$AA124)=4),IF(Data!$B124&lt;&gt;"",Scoring!$H$7)+IF(Data!$C124&lt;&gt;"",Scoring!$H$8)+IF(Data!$D124&lt;&gt;"",Scoring!$H$9)+IF(Data!$E124&lt;&gt;"",Scoring!$H$10)+IF(Data!$F124&lt;&gt;"",Scoring!$H$11)+IF(Data!$G124&lt;&gt;"",Scoring!$H$12)+IF(Data!$H124&lt;&gt;"",Scoring!$H$13)+IF(Data!$I124&lt;&gt;"",Scoring!$H$14)+IF(Data!$J124&lt;&gt;"",Scoring!$H$15)+IF(Data!$K124&lt;&gt;"",Scoring!$H$16)+IF(Data!$L124&lt;&gt;"",Scoring!$H$17)+IF(Data!$M124&lt;&gt;"",Scoring!$H$18)+IF(Data!$N124&lt;&gt;"",Scoring!$H$19)+IF(Data!$O124&lt;&gt;"",Scoring!$H$20)+IF(Data!$P124&lt;&gt;"",Scoring!$H$21)+IF(Data!$Q124&lt;&gt;"",Scoring!$H$22)+IF(Data!$R124&lt;&gt;"",Scoring!$H$23)+IF(Data!$S124&lt;&gt;"",Scoring!$H$24)+IF(Data!T124&lt;&gt;"",Scoring!$H$25)+IF(Data!$U124&lt;&gt;"",Scoring!$H$26)+IF(Data!$V124&lt;&gt;"",Scoring!$H$27)+IF(Data!$W124&lt;&gt;"",Scoring!$H$28)+IF(Data!$X124&lt;&gt;"",Scoring!$H$29)+IF(Data!$Y124&lt;&gt;"",Scoring!$H$30)+IF(Data!$Z124&lt;&gt;"",Scoring!$H$31)+IF(Data!$AA124&lt;&gt;"",Scoring!$H$32),"")</f>
        <v/>
      </c>
      <c r="AK124" s="105" t="str">
        <f>IF(AJ124&lt;&gt;"",LOOKUP(AJ124,Likelihoods!$A$7:$A$107,Likelihoods!F$7:F$107),"")</f>
        <v/>
      </c>
      <c r="AL124" s="102" t="str">
        <f>IF(AND(COUNTBLANK($B124:$E124)=3,COUNTBLANK($F124:$H124)=2,COUNTBLANK($I124:$J124)=1,COUNTBLANK($K124:$L124)=1,COUNTBLANK($M124:$N124)=1,COUNTBLANK($O124:$P124)=1,COUNTBLANK($Q124:$R124)=1,COUNTBLANK($S124:$T124)=1,COUNTBLANK($U124:$V124)=1,COUNTBLANK($W124:$AA124)=4),IF(Data!$B124&lt;&gt;"",Scoring!$I$7)+IF(Data!$C124&lt;&gt;"",Scoring!$I$8)+IF(Data!$D124&lt;&gt;"",Scoring!$I$9)+IF(Data!$E124&lt;&gt;"",Scoring!$I$10)+IF(Data!$F124&lt;&gt;"",Scoring!$I$11)+IF(Data!$G124&lt;&gt;"",Scoring!$I$12)+IF(Data!$H124&lt;&gt;"",Scoring!$I$13)+IF(Data!$I124&lt;&gt;"",Scoring!$I$14)+IF(Data!$J124&lt;&gt;"",Scoring!$I$15)+IF(Data!$K124&lt;&gt;"",Scoring!$I$16)+IF(Data!$L124&lt;&gt;"",Scoring!$I$17)+IF(Data!$M124&lt;&gt;"",Scoring!$I$18)+IF(Data!$N124&lt;&gt;"",Scoring!$I$19)+IF(Data!$O124&lt;&gt;"",Scoring!$I$20)+IF(Data!$P124&lt;&gt;"",Scoring!$I$21)+IF(Data!$Q124&lt;&gt;"",Scoring!$I$22)+IF(Data!$R124&lt;&gt;"",Scoring!$I$23)+IF(Data!$S124&lt;&gt;"",Scoring!$I$24)+IF(Data!T124&lt;&gt;"",Scoring!$I$25)+IF(Data!$U124&lt;&gt;"",Scoring!$I$26)+IF(Data!$V124&lt;&gt;"",Scoring!$I$27)+IF(Data!$W124&lt;&gt;"",Scoring!$I$28)+IF(Data!$X124&lt;&gt;"",Scoring!$I$29)+IF(Data!$Y124&lt;&gt;"",Scoring!$I$30)+IF(Data!$Z124&lt;&gt;"",Scoring!$I$31)+IF(Data!$AA124&lt;&gt;"",Scoring!$I$32),"")</f>
        <v/>
      </c>
      <c r="AM124" s="107" t="str">
        <f>IF(AL124&lt;&gt;"",LOOKUP(AL124,Likelihoods!$A$7:$A$107,Likelihoods!G$7:G$107),"")</f>
        <v/>
      </c>
      <c r="AN124" s="281" t="str">
        <f>IF(AND(COUNTBLANK($B124:$E124)=3,COUNTBLANK($F124:$H124)=2,COUNTBLANK($I124:$J124)=1,COUNTBLANK($K124:$L124)=1,COUNTBLANK($M124:$N124)=1,COUNTBLANK($O124:$P124)=1,COUNTBLANK($Q124:$R124)=1,COUNTBLANK($S124:$T124)=1,COUNTBLANK($U124:$V124)=1,COUNTBLANK($W124:$AA124)=4),IF(Data!$B124&lt;&gt;"",Scoring!$J$7)+IF(Data!$C124&lt;&gt;"",Scoring!$J$8)+IF(Data!$D124&lt;&gt;"",Scoring!$J$9)+IF(Data!$E124&lt;&gt;"",Scoring!$J$10)+IF(Data!$F124&lt;&gt;"",Scoring!$J$11)+IF(Data!$G124&lt;&gt;"",Scoring!$J$12)+IF(Data!$H124&lt;&gt;"",Scoring!$J$13)+IF(Data!$I124&lt;&gt;"",Scoring!$J$14)+IF(Data!$J124&lt;&gt;"",Scoring!$J$15)+IF(Data!$K124&lt;&gt;"",Scoring!$J$16)+IF(Data!$L124&lt;&gt;"",Scoring!$J$17)+IF(Data!$M124&lt;&gt;"",Scoring!$J$18)+IF(Data!$N124&lt;&gt;"",Scoring!$J$19)+IF(Data!$O124&lt;&gt;"",Scoring!$J$20)+IF(Data!$P124&lt;&gt;"",Scoring!$J$21)+IF(Data!$Q124&lt;&gt;"",Scoring!$J$22)+IF(Data!$R124&lt;&gt;"",Scoring!$J$23)+IF(Data!$S124&lt;&gt;"",Scoring!$J$24)+IF(Data!AF124&lt;&gt;"",Scoring!$J$25)+IF(Data!$U124&lt;&gt;"",Scoring!$J$26)+IF(Data!$V124&lt;&gt;"",Scoring!$J$27)+IF(Data!$W124&lt;&gt;"",Scoring!$J$28)+IF(Data!$X124&lt;&gt;"",Scoring!$J$29)+IF(Data!$Y124&lt;&gt;"",Scoring!$J$30)+IF(Data!$Z124&lt;&gt;"",Scoring!$J$31)+IF(Data!$AA124&lt;&gt;"",Scoring!$J$32),"")</f>
        <v/>
      </c>
      <c r="AO124" s="276" t="str">
        <f>IF(AN124&lt;&gt;"",LOOKUP(AN124,Likelihoods!$A$7:$A$107,Likelihoods!H$7:H$107),"")</f>
        <v/>
      </c>
      <c r="AP124" s="264" t="str">
        <f>IF(AND(COUNTBLANK($B124:$E124)=3,COUNTBLANK($F124:$H124)=2,COUNTBLANK($I124:$J124)=1,COUNTBLANK($K124:$L124)=1,COUNTBLANK($M124:$N124)=1,COUNTBLANK($O124:$P124)=1,COUNTBLANK($Q124:$R124)=1,COUNTBLANK($S124:$T124)=1,COUNTBLANK($U124:$V124)=1,COUNTBLANK($W124:$AA124)=4),IF(Data!$B124&lt;&gt;"",Scoring!$K$7)+IF(Data!$C124&lt;&gt;"",Scoring!$K$8)+IF(Data!$D124&lt;&gt;"",Scoring!$K$9)+IF(Data!$E124&lt;&gt;"",Scoring!$K$10)+IF(Data!$F124&lt;&gt;"",Scoring!$K$11)+IF(Data!$G124&lt;&gt;"",Scoring!$K$12)+IF(Data!$H124&lt;&gt;"",Scoring!$K$13)+IF(Data!$I124&lt;&gt;"",Scoring!$K$14)+IF(Data!$J124&lt;&gt;"",Scoring!$K$15)+IF(Data!$K124&lt;&gt;"",Scoring!$K$16)+IF(Data!$L124&lt;&gt;"",Scoring!$K$17)+IF(Data!$M124&lt;&gt;"",Scoring!$K$18)+IF(Data!$N124&lt;&gt;"",Scoring!$K$19)+IF(Data!$O124&lt;&gt;"",Scoring!$K$20)+IF(Data!$P124&lt;&gt;"",Scoring!$K$21)+IF(Data!$Q124&lt;&gt;"",Scoring!$K$22)+IF(Data!$R124&lt;&gt;"",Scoring!$K$23)+IF(Data!$S124&lt;&gt;"",Scoring!$K$24)+IF(Data!AH124&lt;&gt;"",Scoring!$K$25)+IF(Data!$U124&lt;&gt;"",Scoring!$K$26)+IF(Data!$V124&lt;&gt;"",Scoring!$K$27)+IF(Data!$W124&lt;&gt;"",Scoring!$K$28)+IF(Data!$X124&lt;&gt;"",Scoring!$K$29)+IF(Data!$Y124&lt;&gt;"",Scoring!$K$30)+IF(Data!$Z124&lt;&gt;"",Scoring!$K$31)+IF(Data!$AA124&lt;&gt;"",Scoring!$K$32),"")</f>
        <v/>
      </c>
      <c r="AQ124" s="107" t="str">
        <f>IF(AP124&lt;&gt;"",LOOKUP(AP124,Likelihoods!$A$7:$A$107,Likelihoods!I$7:I$107),"")</f>
        <v/>
      </c>
      <c r="AR124" s="281" t="str">
        <f>IF(AND(COUNTBLANK($B124:$E124)=3,COUNTBLANK($F124:$H124)=2,COUNTBLANK($I124:$J124)=1,COUNTBLANK($K124:$L124)=1,COUNTBLANK($M124:$N124)=1,COUNTBLANK($O124:$P124)=1,COUNTBLANK($Q124:$R124)=1,COUNTBLANK($S124:$T124)=1,COUNTBLANK($U124:$V124)=1,COUNTBLANK($W124:$AA124)=4),IF(Data!$B124&lt;&gt;"",Scoring!$L$7)+IF(Data!$C124&lt;&gt;"",Scoring!$L$8)+IF(Data!$D124&lt;&gt;"",Scoring!$L$9)+IF(Data!$E124&lt;&gt;"",Scoring!$L$10)+IF(Data!$F124&lt;&gt;"",Scoring!$L$11)+IF(Data!$G124&lt;&gt;"",Scoring!$L$12)+IF(Data!$H124&lt;&gt;"",Scoring!$L$13)+IF(Data!$I124&lt;&gt;"",Scoring!$L$14)+IF(Data!$J124&lt;&gt;"",Scoring!$L$15)+IF(Data!$K124&lt;&gt;"",Scoring!$L$16)+IF(Data!$L124&lt;&gt;"",Scoring!$L$17)+IF(Data!$M124&lt;&gt;"",Scoring!$L$18)+IF(Data!$N124&lt;&gt;"",Scoring!$L$19)+IF(Data!$O124&lt;&gt;"",Scoring!$L$20)+IF(Data!$P124&lt;&gt;"",Scoring!$L$21)+IF(Data!$Q124&lt;&gt;"",Scoring!$L$22)+IF(Data!$R124&lt;&gt;"",Scoring!$L$23)+IF(Data!$S124&lt;&gt;"",Scoring!$L$24)+IF(Data!AJ124&lt;&gt;"",Scoring!$L$25)+IF(Data!$U124&lt;&gt;"",Scoring!$L$26)+IF(Data!$V124&lt;&gt;"",Scoring!$L$27)+IF(Data!$W124&lt;&gt;"",Scoring!$L$28)+IF(Data!$X124&lt;&gt;"",Scoring!$L$29)+IF(Data!$Y124&lt;&gt;"",Scoring!$L$30)+IF(Data!$Z124&lt;&gt;"",Scoring!$L$31)+IF(Data!$AA124&lt;&gt;"",Scoring!$L$32),"")</f>
        <v/>
      </c>
      <c r="AS124" s="105" t="str">
        <f>IF(AR124&lt;&gt;"",LOOKUP(AR124,Likelihoods!$A$7:$A$107,Likelihoods!J$7:J$107),"")</f>
        <v/>
      </c>
      <c r="AT124" s="108" t="str">
        <f>IF(AND(COUNTBLANK($B124:$E124)=3,COUNTBLANK($F124:$H124)=2,COUNTBLANK($I124:$J124)=1,COUNTBLANK($K124:$L124)=1,COUNTBLANK($M124:$N124)=1,COUNTBLANK($O124:$P124)=1,COUNTBLANK($Q124:$R124)=1,COUNTBLANK($S124:$T124)=1,COUNTBLANK($U124:$V124)=1,COUNTBLANK($W124:$AA124)=4),IF(Data!$B124&lt;&gt;"",Scoring!$M$7)+IF(Data!$C124&lt;&gt;"",Scoring!$M$8)+IF(Data!$D124&lt;&gt;"",Scoring!$M$9)+IF(Data!$E124&lt;&gt;"",Scoring!$M$10)+IF(Data!$F124&lt;&gt;"",Scoring!$M$11)+IF(Data!$G124&lt;&gt;"",Scoring!$M$12)+IF(Data!$H124&lt;&gt;"",Scoring!$M$13)+IF(Data!$I124&lt;&gt;"",Scoring!$M$14)+IF(Data!$J124&lt;&gt;"",Scoring!$M$15)+IF(Data!$K124&lt;&gt;"",Scoring!$M$16)+IF(Data!$L124&lt;&gt;"",Scoring!$M$17)+IF(Data!$M124&lt;&gt;"",Scoring!$M$18)+IF(Data!$N124&lt;&gt;"",Scoring!$M$19)+IF(Data!$O124&lt;&gt;"",Scoring!$M$20)+IF(Data!$P124&lt;&gt;"",Scoring!$M$21)+IF(Data!$Q124&lt;&gt;"",Scoring!$M$22)+IF(Data!$R124&lt;&gt;"",Scoring!$M$23)+IF(Data!$S124&lt;&gt;"",Scoring!$M$24)+IF(Data!T124&lt;&gt;"",Scoring!$M$25)+IF(Data!$U124&lt;&gt;"",Scoring!$M$26)+IF(Data!$V124&lt;&gt;"",Scoring!$M$27)+IF(Data!$W124&lt;&gt;"",Scoring!$M$28)+IF(Data!$X124&lt;&gt;"",Scoring!$M$29)+IF(Data!$Y124&lt;&gt;"",Scoring!$M$30)+IF(Data!$Z124&lt;&gt;"",Scoring!$M$31)+IF(Data!$AA124&lt;&gt;"",Scoring!$M$32),"")</f>
        <v/>
      </c>
      <c r="AU124" s="105" t="str">
        <f>IF(AT124&lt;&gt;"",LOOKUP(AT124,Likelihoods!$A$7:$A$107,Likelihoods!K$7:K$107),"")</f>
        <v/>
      </c>
      <c r="AV124" s="108" t="str">
        <f>IF(AND(COUNTBLANK($B124:$E124)=3,COUNTBLANK($F124:$H124)=2,COUNTBLANK($I124:$J124)=1,COUNTBLANK($K124:$L124)=1,COUNTBLANK($M124:$N124)=1,COUNTBLANK($O124:$P124)=1,COUNTBLANK($Q124:$R124)=1,COUNTBLANK($S124:$T124)=1,COUNTBLANK($U124:$V124)=1,COUNTBLANK($W124:$AA124)=4),IF(Data!$B124&lt;&gt;"",Scoring!$N$7)+IF(Data!$C124&lt;&gt;"",Scoring!$N$8)+IF(Data!$D124&lt;&gt;"",Scoring!$N$9)+IF(Data!$E124&lt;&gt;"",Scoring!$N$10)+IF(Data!$F124&lt;&gt;"",Scoring!$N$11)+IF(Data!$G124&lt;&gt;"",Scoring!$N$12)+IF(Data!$H124&lt;&gt;"",Scoring!$N$13)+IF(Data!$I124&lt;&gt;"",Scoring!$N$14)+IF(Data!$J124&lt;&gt;"",Scoring!$N$15)+IF(Data!$K124&lt;&gt;"",Scoring!$N$16)+IF(Data!$L124&lt;&gt;"",Scoring!$N$17)+IF(Data!$M124&lt;&gt;"",Scoring!$N$18)+IF(Data!$N124&lt;&gt;"",Scoring!$N$19)+IF(Data!$O124&lt;&gt;"",Scoring!$N$20)+IF(Data!$P124&lt;&gt;"",Scoring!$N$21)+IF(Data!$Q124&lt;&gt;"",Scoring!$N$22)+IF(Data!$R124&lt;&gt;"",Scoring!$N$23)+IF(Data!$S124&lt;&gt;"",Scoring!$N$24)+IF(Data!T124&lt;&gt;"",Scoring!$N$25)+IF(Data!$U124&lt;&gt;"",Scoring!$N$26)+IF(Data!$V124&lt;&gt;"",Scoring!$N$27)+IF(Data!$W124&lt;&gt;"",Scoring!$N$28)+IF(Data!$X124&lt;&gt;"",Scoring!$N$29)+IF(Data!$Y124&lt;&gt;"",Scoring!$N$30)+IF(Data!$Z124&lt;&gt;"",Scoring!$N$31)+IF(Data!$AA124&lt;&gt;"",Scoring!$N$32),"")</f>
        <v/>
      </c>
      <c r="AW124" s="106" t="str">
        <f>IF(AV124&lt;&gt;"",LOOKUP(AV124,Likelihoods!$A$7:$A$107,Likelihoods!L$7:L$107),"")</f>
        <v/>
      </c>
      <c r="AX124" s="104" t="str">
        <f>IF(AND(COUNTBLANK($B124:$E124)=3,COUNTBLANK($F124:$H124)=2,COUNTBLANK($I124:$J124)=1,COUNTBLANK($K124:$L124)=1,COUNTBLANK($M124:$N124)=1,COUNTBLANK($O124:$P124)=1,COUNTBLANK($Q124:$R124)=1,COUNTBLANK($S124:$T124)=1,COUNTBLANK($U124:$V124)=1,COUNTBLANK($W124:$AA124)=4),IF(Data!$B124&lt;&gt;"",Scoring!$O$7)+IF(Data!$C124&lt;&gt;"",Scoring!$O$8)+IF(Data!$D124&lt;&gt;"",Scoring!$O$9)+IF(Data!$E124&lt;&gt;"",Scoring!$O$10)+IF(Data!$F124&lt;&gt;"",Scoring!$O$11)+IF(Data!$G124&lt;&gt;"",Scoring!$O$12)+IF(Data!$H124&lt;&gt;"",Scoring!$O$13)+IF(Data!$I124&lt;&gt;"",Scoring!$O$14)+IF(Data!$J124&lt;&gt;"",Scoring!$O$15)+IF(Data!$K124&lt;&gt;"",Scoring!$O$16)+IF(Data!$L124&lt;&gt;"",Scoring!$O$17)+IF(Data!$M124&lt;&gt;"",Scoring!$O$18)+IF(Data!$N124&lt;&gt;"",Scoring!$O$19)+IF(Data!$O124&lt;&gt;"",Scoring!$O$20)+IF(Data!$P124&lt;&gt;"",Scoring!$O$21)+IF(Data!$Q124&lt;&gt;"",Scoring!$O$22)+IF(Data!$R124&lt;&gt;"",Scoring!$O$23)+IF(Data!$S124&lt;&gt;"",Scoring!$O$24)+IF(Data!T124&lt;&gt;"",Scoring!$O$25)+IF(Data!$U124&lt;&gt;"",Scoring!$O$26)+IF(Data!$V124&lt;&gt;"",Scoring!$O$27)+IF(Data!$W124&lt;&gt;"",Scoring!$O$28)+IF(Data!$X124&lt;&gt;"",Scoring!$O$29)+IF(Data!$Y124&lt;&gt;"",Scoring!$O$30)+IF(Data!$Z124&lt;&gt;"",Scoring!$O$31)+IF(Data!$AA124&lt;&gt;"",Scoring!$O$32),"")</f>
        <v/>
      </c>
      <c r="AY124" s="107" t="str">
        <f>IF(AX124&lt;&gt;"",LOOKUP(AX124,Likelihoods!$A$7:$A$107,Likelihoods!M$7:M$107),"")</f>
        <v/>
      </c>
      <c r="AZ124" s="108" t="str">
        <f>IF(AND(COUNTBLANK($B124:$E124)=3,COUNTBLANK($F124:$H124)=2,COUNTBLANK($I124:$J124)=1,COUNTBLANK($K124:$L124)=1,COUNTBLANK($M124:$N124)=1,COUNTBLANK($O124:$P124)=1,COUNTBLANK($Q124:$R124)=1,COUNTBLANK($S124:$T124)=1,COUNTBLANK($U124:$V124)=1,COUNTBLANK($W124:$AA124)=4),IF(Data!$B124&lt;&gt;"",Scoring!$P$7)+IF(Data!$C124&lt;&gt;"",Scoring!$P$8)+IF(Data!$D124&lt;&gt;"",Scoring!$P$9)+IF(Data!$E124&lt;&gt;"",Scoring!$P$10)+IF(Data!$F124&lt;&gt;"",Scoring!$P$11)+IF(Data!$G124&lt;&gt;"",Scoring!$P$12)+IF(Data!$H124&lt;&gt;"",Scoring!$P$13)+IF(Data!$I124&lt;&gt;"",Scoring!$P$14)+IF(Data!$J124&lt;&gt;"",Scoring!$P$15)+IF(Data!$K124&lt;&gt;"",Scoring!$P$16)+IF(Data!$L124&lt;&gt;"",Scoring!$P$17)+IF(Data!$M124&lt;&gt;"",Scoring!$P$18)+IF(Data!$N124&lt;&gt;"",Scoring!$P$19)+IF(Data!$O124&lt;&gt;"",Scoring!$P$20)+IF(Data!$P124&lt;&gt;"",Scoring!$P$21)+IF(Data!$Q124&lt;&gt;"",Scoring!$P$22)+IF(Data!$R124&lt;&gt;"",Scoring!$P$23)+IF(Data!$S124&lt;&gt;"",Scoring!$P$24)+IF(Data!T124&lt;&gt;"",Scoring!$P$25)+IF(Data!$U124&lt;&gt;"",Scoring!$P$26)+IF(Data!$V124&lt;&gt;"",Scoring!$P$27)+IF(Data!$W124&lt;&gt;"",Scoring!$P$28)+IF(Data!$X124&lt;&gt;"",Scoring!$P$29)+IF(Data!$Y124&lt;&gt;"",Scoring!$P$30)+IF(Data!$Z124&lt;&gt;"",Scoring!$P$31)+IF(Data!$AA124&lt;&gt;"",Scoring!$P$32),"")</f>
        <v/>
      </c>
      <c r="BA124" s="105" t="str">
        <f>IF(AZ124&lt;&gt;"",LOOKUP(AZ124,Likelihoods!$A$7:$A$107,Likelihoods!N$7:N$107),"")</f>
        <v/>
      </c>
      <c r="BB124" s="102" t="str">
        <f>IF(AND(COUNTBLANK($B124:$E124)=3,COUNTBLANK($F124:$H124)=2,COUNTBLANK($I124:$J124)=1,COUNTBLANK($K124:$L124)=1,COUNTBLANK($M124:$N124)=1,COUNTBLANK($O124:$P124)=1,COUNTBLANK($Q124:$R124)=1,COUNTBLANK($S124:$T124)=1,COUNTBLANK($U124:$V124)=1,COUNTBLANK($W124:$AA124)=4),IF(Data!$B124&lt;&gt;"",Scoring!$Q$7)+IF(Data!$C124&lt;&gt;"",Scoring!$Q$8)+IF(Data!$D124&lt;&gt;"",Scoring!$Q$9)+IF(Data!$E124&lt;&gt;"",Scoring!$Q$10)+IF(Data!$F124&lt;&gt;"",Scoring!$Q$11)+IF(Data!$G124&lt;&gt;"",Scoring!$Q$12)+IF(Data!$H124&lt;&gt;"",Scoring!$Q$13)+IF(Data!$I124&lt;&gt;"",Scoring!$Q$14)+IF(Data!$J124&lt;&gt;"",Scoring!$Q$15)+IF(Data!$K124&lt;&gt;"",Scoring!$Q$16)+IF(Data!$L124&lt;&gt;"",Scoring!$Q$17)+IF(Data!$M124&lt;&gt;"",Scoring!$Q$18)+IF(Data!$N124&lt;&gt;"",Scoring!$Q$19)+IF(Data!$O124&lt;&gt;"",Scoring!$Q$20)+IF(Data!$P124&lt;&gt;"",Scoring!$Q$21)+IF(Data!$Q124&lt;&gt;"",Scoring!$Q$22)+IF(Data!$R124&lt;&gt;"",Scoring!$Q$23)+IF(Data!$S124&lt;&gt;"",Scoring!$Q$24)+IF(Data!T124&lt;&gt;"",Scoring!$Q$25)+IF(Data!$U124&lt;&gt;"",Scoring!$Q$26)+IF(Data!$V124&lt;&gt;"",Scoring!$Q$27)+IF(Data!$W124&lt;&gt;"",Scoring!$Q$28)+IF(Data!$X124&lt;&gt;"",Scoring!$Q$29)+IF(Data!$Y124&lt;&gt;"",Scoring!$Q$30)+IF(Data!$Z124&lt;&gt;"",Scoring!$Q$31)+IF(Data!$AA124&lt;&gt;"",Scoring!$Q$32),"")</f>
        <v/>
      </c>
      <c r="BC124" s="107" t="str">
        <f>IF(BB124&lt;&gt;"",LOOKUP(BB124,Likelihoods!$A$7:$A$107,Likelihoods!O$7:O$107),"")</f>
        <v/>
      </c>
      <c r="BD124" s="104" t="str">
        <f>IF(AND(COUNTBLANK($B124:$E124)=3,COUNTBLANK($F124:$H124)=2,COUNTBLANK($I124:$J124)=1,COUNTBLANK($K124:$L124)=1,COUNTBLANK($M124:$N124)=1,COUNTBLANK($O124:$P124)=1,COUNTBLANK($Q124:$R124)=1,COUNTBLANK($S124:$T124)=1,COUNTBLANK($U124:$V124)=1,COUNTBLANK($W124:$AA124)=4),IF(Data!$B124&lt;&gt;"",Scoring!$R$7)+IF(Data!$C124&lt;&gt;"",Scoring!$R$8)+IF(Data!$D124&lt;&gt;"",Scoring!$R$9)+IF(Data!$E124&lt;&gt;"",Scoring!$R$10)+IF(Data!$F124&lt;&gt;"",Scoring!$R$11)+IF(Data!$G124&lt;&gt;"",Scoring!$R$12)+IF(Data!$H124&lt;&gt;"",Scoring!$R$13)+IF(Data!$I124&lt;&gt;"",Scoring!$R$14)+IF(Data!$J124&lt;&gt;"",Scoring!$R$15)+IF(Data!$K124&lt;&gt;"",Scoring!$R$16)+IF(Data!$L124&lt;&gt;"",Scoring!$R$17)+IF(Data!$M124&lt;&gt;"",Scoring!$R$18)+IF(Data!$N124&lt;&gt;"",Scoring!$R$19)+IF(Data!$O124&lt;&gt;"",Scoring!$R$20)+IF(Data!$P124&lt;&gt;"",Scoring!$R$21)+IF(Data!$Q124&lt;&gt;"",Scoring!$R$22)+IF(Data!$R124&lt;&gt;"",Scoring!$R$23)+IF(Data!$S124&lt;&gt;"",Scoring!$R$24)+IF(Data!T124&lt;&gt;"",Scoring!$R$25)+IF(Data!$U124&lt;&gt;"",Scoring!$R$26)+IF(Data!$V124&lt;&gt;"",Scoring!$R$27)+IF(Data!$W124&lt;&gt;"",Scoring!$R$28)+IF(Data!$X124&lt;&gt;"",Scoring!$R$29)+IF(Data!$Y124&lt;&gt;"",Scoring!$R$30)+IF(Data!$Z124&lt;&gt;"",Scoring!$R$31)+IF(Data!$AA124&lt;&gt;"",Scoring!$R$32),"")</f>
        <v/>
      </c>
      <c r="BE124" s="105" t="str">
        <f>IF(BD124&lt;&gt;"",LOOKUP(BD124,Likelihoods!$A$7:$A$107,Likelihoods!P$7:P$107),"")</f>
        <v/>
      </c>
      <c r="BF124" s="102" t="str">
        <f>IF(AND(COUNTBLANK($B124:$E124)=3,COUNTBLANK($F124:$H124)=2,COUNTBLANK($I124:$J124)=1,COUNTBLANK($K124:$L124)=1,COUNTBLANK($M124:$N124)=1,COUNTBLANK($O124:$P124)=1,COUNTBLANK($Q124:$R124)=1,COUNTBLANK($S124:$T124)=1,COUNTBLANK($U124:$V124)=1,COUNTBLANK($W124:$AA124)=4),IF(Data!$B124&lt;&gt;"",Scoring!$S$7)+IF(Data!$C124&lt;&gt;"",Scoring!$S$8)+IF(Data!$D124&lt;&gt;"",Scoring!$S$9)+IF(Data!$E124&lt;&gt;"",Scoring!$S$10)+IF(Data!$F124&lt;&gt;"",Scoring!$S$11)+IF(Data!$G124&lt;&gt;"",Scoring!$S$12)+IF(Data!$H124&lt;&gt;"",Scoring!$S$13)+IF(Data!$I124&lt;&gt;"",Scoring!$S$14)+IF(Data!$J124&lt;&gt;"",Scoring!$S$15)+IF(Data!$K124&lt;&gt;"",Scoring!$S$16)+IF(Data!$L124&lt;&gt;"",Scoring!$S$17)+IF(Data!$M124&lt;&gt;"",Scoring!$S$18)+IF(Data!$N124&lt;&gt;"",Scoring!$S$19)+IF(Data!$O124&lt;&gt;"",Scoring!$S$20)+IF(Data!$P124&lt;&gt;"",Scoring!$S$21)+IF(Data!$Q124&lt;&gt;"",Scoring!$S$22)+IF(Data!$R124&lt;&gt;"",Scoring!$S$23)+IF(Data!$S124&lt;&gt;"",Scoring!$S$24)+IF(Data!T124&lt;&gt;"",Scoring!$S$25)+IF(Data!$U124&lt;&gt;"",Scoring!$S$26)+IF(Data!$V124&lt;&gt;"",Scoring!$S$27)+IF(Data!$W124&lt;&gt;"",Scoring!$S$28)+IF(Data!$X124&lt;&gt;"",Scoring!$S$29)+IF(Data!$Y124&lt;&gt;"",Scoring!$S$30)+IF(Data!$Z124&lt;&gt;"",Scoring!$S$31)+IF(Data!$AA124&lt;&gt;"",Scoring!$S$32),"")</f>
        <v/>
      </c>
      <c r="BG124" s="107" t="str">
        <f>IF(BF124&lt;&gt;"",LOOKUP(BF124,Likelihoods!$A$7:$A$107,Likelihoods!Q$7:Q$107),"")</f>
        <v/>
      </c>
      <c r="BH124" s="108" t="str">
        <f>IF(AND(COUNTBLANK($B124:$E124)=3,COUNTBLANK($F124:$H124)=2,COUNTBLANK($I124:$J124)=1,COUNTBLANK($K124:$L124)=1,COUNTBLANK($M124:$N124)=1,COUNTBLANK($O124:$P124)=1,COUNTBLANK($Q124:$R124)=1,COUNTBLANK($S124:$T124)=1,COUNTBLANK($U124:$V124)=1,COUNTBLANK($W124:$AA124)=4),IF(Data!$B124&lt;&gt;"",Scoring!$T$7)+IF(Data!$C124&lt;&gt;"",Scoring!$T$8)+IF(Data!$D124&lt;&gt;"",Scoring!$T$9)+IF(Data!$E124&lt;&gt;"",Scoring!$T$10)+IF(Data!$F124&lt;&gt;"",Scoring!$T$11)+IF(Data!$G124&lt;&gt;"",Scoring!$T$12)+IF(Data!$H124&lt;&gt;"",Scoring!$T$13)+IF(Data!$I124&lt;&gt;"",Scoring!$T$14)+IF(Data!$J124&lt;&gt;"",Scoring!$T$15)+IF(Data!$K124&lt;&gt;"",Scoring!$T$16)+IF(Data!$L124&lt;&gt;"",Scoring!$T$17)+IF(Data!$M124&lt;&gt;"",Scoring!$T$18)+IF(Data!$N124&lt;&gt;"",Scoring!$T$19)+IF(Data!$O124&lt;&gt;"",Scoring!$T$20)+IF(Data!$P124&lt;&gt;"",Scoring!$T$21)+IF(Data!$Q124&lt;&gt;"",Scoring!$T$22)+IF(Data!$R124&lt;&gt;"",Scoring!$T$23)+IF(Data!$S124&lt;&gt;"",Scoring!$T$24)+IF(Data!T124&lt;&gt;"",Scoring!$T$25)+IF(Data!$U124&lt;&gt;"",Scoring!$T$26)+IF(Data!$V124&lt;&gt;"",Scoring!$T$27)+IF(Data!$W124&lt;&gt;"",Scoring!$T$28)+IF(Data!$X124&lt;&gt;"",Scoring!$T$29)+IF(Data!$Y124&lt;&gt;"",Scoring!$T$30)+IF(Data!$Z124&lt;&gt;"",Scoring!$T$31)+IF(Data!$AA124&lt;&gt;"",Scoring!$T$32),"")</f>
        <v/>
      </c>
      <c r="BI124" s="105" t="str">
        <f>IF(BH124&lt;&gt;"",LOOKUP(BH124,Likelihoods!$A$7:$A$107,Likelihoods!R$7:R$107),"")</f>
        <v/>
      </c>
      <c r="BJ124" s="108" t="str">
        <f>IF(AND(COUNTBLANK($B124:$E124)=3,COUNTBLANK($F124:$H124)=2,COUNTBLANK($I124:$J124)=1,COUNTBLANK($K124:$L124)=1,COUNTBLANK($M124:$N124)=1,COUNTBLANK($O124:$P124)=1,COUNTBLANK($Q124:$R124)=1,COUNTBLANK($S124:$T124)=1,COUNTBLANK($U124:$V124)=1,COUNTBLANK($W124:$AA124)=4),IF(Data!$B124&lt;&gt;"",Scoring!$U$7)+IF(Data!$C124&lt;&gt;"",Scoring!$U$8)+IF(Data!$D124&lt;&gt;"",Scoring!$U$9)+IF(Data!$E124&lt;&gt;"",Scoring!$U$10)+IF(Data!$F124&lt;&gt;"",Scoring!$U$11)+IF(Data!$G124&lt;&gt;"",Scoring!$U$12)+IF(Data!$H124&lt;&gt;"",Scoring!$U$13)+IF(Data!$I124&lt;&gt;"",Scoring!$U$14)+IF(Data!$J124&lt;&gt;"",Scoring!$U$15)+IF(Data!$K124&lt;&gt;"",Scoring!$U$16)+IF(Data!$L124&lt;&gt;"",Scoring!$U$17)+IF(Data!$M124&lt;&gt;"",Scoring!$U$18)+IF(Data!$N124&lt;&gt;"",Scoring!$U$19)+IF(Data!$O124&lt;&gt;"",Scoring!$U$20)+IF(Data!$P124&lt;&gt;"",Scoring!$U$21)+IF(Data!$Q124&lt;&gt;"",Scoring!$U$22)+IF(Data!$R124&lt;&gt;"",Scoring!$U$23)+IF(Data!$S124&lt;&gt;"",Scoring!$U$24)+IF(Data!T124&lt;&gt;"",Scoring!$U$25)+IF(Data!$U124&lt;&gt;"",Scoring!$U$26)+IF(Data!$V124&lt;&gt;"",Scoring!$U$27)+IF(Data!$W124&lt;&gt;"",Scoring!$U$28)+IF(Data!$X124&lt;&gt;"",Scoring!$U$29)+IF(Data!$Y124&lt;&gt;"",Scoring!$U$30)+IF(Data!$Z124&lt;&gt;"",Scoring!$U$31)+IF(Data!$AA124&lt;&gt;"",Scoring!$U$32),"")</f>
        <v/>
      </c>
      <c r="BK124" s="106" t="str">
        <f>IF(BJ124&lt;&gt;"",LOOKUP(BJ124,Likelihoods!$A$7:$A$107,Likelihoods!S$7:S$107),"")</f>
        <v/>
      </c>
      <c r="BL124" s="8"/>
      <c r="BM124" s="8"/>
      <c r="BN124" s="8"/>
      <c r="BO124" s="8"/>
      <c r="BP124" s="8"/>
      <c r="BQ124" s="8"/>
      <c r="BR124" s="8"/>
      <c r="BS124" s="8"/>
      <c r="BT124" s="8"/>
      <c r="BU124" s="8"/>
      <c r="BV124" s="8"/>
      <c r="BW124" s="8"/>
      <c r="BX124" s="8"/>
      <c r="BY124" s="8"/>
    </row>
    <row r="125" spans="1:77" ht="14.25" x14ac:dyDescent="0.2">
      <c r="A125" s="68"/>
      <c r="B125" s="101"/>
      <c r="C125" s="102"/>
      <c r="D125" s="102"/>
      <c r="E125" s="102"/>
      <c r="F125" s="101"/>
      <c r="G125" s="102"/>
      <c r="H125" s="103"/>
      <c r="I125" s="102"/>
      <c r="J125" s="102"/>
      <c r="K125" s="101"/>
      <c r="L125" s="103"/>
      <c r="M125" s="102"/>
      <c r="N125" s="103"/>
      <c r="O125" s="101"/>
      <c r="P125" s="103"/>
      <c r="Q125" s="102"/>
      <c r="R125" s="102"/>
      <c r="S125" s="101"/>
      <c r="T125" s="103"/>
      <c r="U125" s="101"/>
      <c r="V125" s="103"/>
      <c r="W125" s="102"/>
      <c r="X125" s="102"/>
      <c r="Y125" s="102"/>
      <c r="Z125" s="102"/>
      <c r="AA125" s="102"/>
      <c r="AB125" s="104" t="str">
        <f>IF(AND(COUNTBLANK($B125:$E125)=3,COUNTBLANK($F125:$H125)=2,COUNTBLANK($I125:$J125)=1,COUNTBLANK($K125:$L125)=1,COUNTBLANK($M125:$N125)=1,COUNTBLANK($O125:$P125)=1,COUNTBLANK($Q125:$R125)=1,COUNTBLANK($S125:$T125)=1,COUNTBLANK($U125:$V125)=1,COUNTBLANK($W125:$AA125)=4),IF(Data!$B125&lt;&gt;"",Scoring!$D$7)+IF(Data!$C125&lt;&gt;"",Scoring!$D$8)+IF(Data!$D125&lt;&gt;"",Scoring!$D$9)+IF(Data!$E125&lt;&gt;"",Scoring!$D$10)+IF(Data!$F125&lt;&gt;"",Scoring!$D$11)+IF(Data!$G125&lt;&gt;"",Scoring!$D$12)+IF(Data!$H125&lt;&gt;"",Scoring!$D$13)+IF(Data!$I125&lt;&gt;"",Scoring!$D$14)+IF(Data!$J125&lt;&gt;"",Scoring!$D$15)+IF(Data!$K125&lt;&gt;"",Scoring!$D$16)+IF(Data!$L125&lt;&gt;"",Scoring!$D$17)+IF(Data!$M125&lt;&gt;"",Scoring!$D$18)+IF(Data!$N125&lt;&gt;"",Scoring!$D$19)+IF(Data!$O125&lt;&gt;"",Scoring!$D$20)+IF(Data!$P125&lt;&gt;"",Scoring!$D$21)+IF(Data!$Q125&lt;&gt;"",Scoring!$D$22)+IF(Data!$R125&lt;&gt;"",Scoring!$D$23)+IF(Data!$S125&lt;&gt;"",Scoring!$D$24)+IF(Data!T125&lt;&gt;"",Scoring!$D$25)+IF(Data!$U125&lt;&gt;"",Scoring!$D$26)+IF(Data!$V125&lt;&gt;"",Scoring!$D$27)+IF(Data!$W125&lt;&gt;"",Scoring!$D$28)+IF(Data!$X125&lt;&gt;"",Scoring!$D$29)+IF(Data!$Y125&lt;&gt;"",Scoring!$D$30)+IF(Data!$Z125&lt;&gt;"",Scoring!$D$31)+IF(Data!$AA125&lt;&gt;"",Scoring!$D$32),"")</f>
        <v/>
      </c>
      <c r="AC125" s="105" t="str">
        <f>IF(AB125&lt;&gt;"",LOOKUP(AB125,Likelihoods!$A$7:$A$107,Likelihoods!B$7:B$107),"")</f>
        <v/>
      </c>
      <c r="AD125" s="264" t="str">
        <f>IF(AND(COUNTBLANK($B125:$E125)=3,COUNTBLANK($F125:$H125)=2,COUNTBLANK($I125:$J125)=1,COUNTBLANK($K125:$L125)=1,COUNTBLANK($M125:$N125)=1,COUNTBLANK($O125:$P125)=1,COUNTBLANK($Q125:$R125)=1,COUNTBLANK($S125:$T125)=1,COUNTBLANK($U125:$V125)=1,COUNTBLANK($W125:$AA125)=4),IF(Data!$B125&lt;&gt;"",Scoring!$E$7)+IF(Data!$C125&lt;&gt;"",Scoring!$E$8)+IF(Data!$D125&lt;&gt;"",Scoring!$E$9)+IF(Data!$E125&lt;&gt;"",Scoring!$E$10)+IF(Data!$F125&lt;&gt;"",Scoring!$E$11)+IF(Data!$G125&lt;&gt;"",Scoring!$E$12)+IF(Data!$H125&lt;&gt;"",Scoring!$E$13)+IF(Data!$I125&lt;&gt;"",Scoring!$E$14)+IF(Data!$J125&lt;&gt;"",Scoring!$E$15)+IF(Data!$K125&lt;&gt;"",Scoring!$E$16)+IF(Data!$L125&lt;&gt;"",Scoring!$E$17)+IF(Data!$M125&lt;&gt;"",Scoring!$E$18)+IF(Data!$N125&lt;&gt;"",Scoring!$E$19)+IF(Data!$O125&lt;&gt;"",Scoring!$E$20)+IF(Data!$P125&lt;&gt;"",Scoring!$E$21)+IF(Data!$Q125&lt;&gt;"",Scoring!$E$22)+IF(Data!$R125&lt;&gt;"",Scoring!$E$23)+IF(Data!$S125&lt;&gt;"",Scoring!$E$24)+IF(Data!V125&lt;&gt;"",Scoring!$E$25)+IF(Data!$U125&lt;&gt;"",Scoring!$E$26)+IF(Data!$V125&lt;&gt;"",Scoring!$E$27)+IF(Data!$W125&lt;&gt;"",Scoring!$E$28)+IF(Data!$X125&lt;&gt;"",Scoring!$E$29)+IF(Data!$Y125&lt;&gt;"",Scoring!$E$30)+IF(Data!$Z125&lt;&gt;"",Scoring!$E$31)+IF(Data!$AA125&lt;&gt;"",Scoring!$E$32),"")</f>
        <v/>
      </c>
      <c r="AE125" s="107" t="str">
        <f>IF(AD125&lt;&gt;"",LOOKUP(AD125,Likelihoods!$A$7:$A$107,Likelihoods!C$7:C$107),"")</f>
        <v/>
      </c>
      <c r="AF125" s="108" t="str">
        <f>IF(AND(COUNTBLANK($B125:$E125)=3,COUNTBLANK($F125:$H125)=2,COUNTBLANK($I125:$J125)=1,COUNTBLANK($K125:$L125)=1,COUNTBLANK($M125:$N125)=1,COUNTBLANK($O125:$P125)=1,COUNTBLANK($Q125:$R125)=1,COUNTBLANK($S125:$T125)=1,COUNTBLANK($U125:$V125)=1,COUNTBLANK($W125:$AA125)=4),IF(Data!$B125&lt;&gt;"",Scoring!$F$7)+IF(Data!$C125&lt;&gt;"",Scoring!$F$8)+IF(Data!$D125&lt;&gt;"",Scoring!$F$9)+IF(Data!$E125&lt;&gt;"",Scoring!$F$10)+IF(Data!$F125&lt;&gt;"",Scoring!$F$11)+IF(Data!$G125&lt;&gt;"",Scoring!$F$12)+IF(Data!$H125&lt;&gt;"",Scoring!$F$13)+IF(Data!$I125&lt;&gt;"",Scoring!$F$14)+IF(Data!$J125&lt;&gt;"",Scoring!$F$15)+IF(Data!$K125&lt;&gt;"",Scoring!$F$16)+IF(Data!$L125&lt;&gt;"",Scoring!$F$17)+IF(Data!$M125&lt;&gt;"",Scoring!$F$18)+IF(Data!$N125&lt;&gt;"",Scoring!$F$19)+IF(Data!$O125&lt;&gt;"",Scoring!$F$20)+IF(Data!$P125&lt;&gt;"",Scoring!$F$21)+IF(Data!$Q125&lt;&gt;"",Scoring!$F$22)+IF(Data!$R125&lt;&gt;"",Scoring!$F$23)+IF(Data!$S125&lt;&gt;"",Scoring!$F$24)+IF(Data!T125&lt;&gt;"",Scoring!$F$25)+IF(Data!$U125&lt;&gt;"",Scoring!$F$26)+IF(Data!$V125&lt;&gt;"",Scoring!$F$27)+IF(Data!$W125&lt;&gt;"",Scoring!$F$28)+IF(Data!$X125&lt;&gt;"",Scoring!$F$29)+IF(Data!$Y125&lt;&gt;"",Scoring!$F$30)+IF(Data!$Z125&lt;&gt;"",Scoring!$F$31)+IF(Data!$AA125&lt;&gt;"",Scoring!$F$32),"")</f>
        <v/>
      </c>
      <c r="AG125" s="105" t="str">
        <f>IF(AF125&lt;&gt;"",LOOKUP(AF125,Likelihoods!$A$7:$A$107,Likelihoods!D$7:D$107),"")</f>
        <v/>
      </c>
      <c r="AH125" s="108" t="str">
        <f>IF(AND(COUNTBLANK($B125:$E125)=3,COUNTBLANK($F125:$H125)=2,COUNTBLANK($I125:$J125)=1,COUNTBLANK($K125:$L125)=1,COUNTBLANK($M125:$N125)=1,COUNTBLANK($O125:$P125)=1,COUNTBLANK($Q125:$R125)=1,COUNTBLANK($S125:$T125)=1,COUNTBLANK($U125:$V125)=1,COUNTBLANK($W125:$AA125)=4),IF(Data!$B125&lt;&gt;"",Scoring!$G$7)+IF(Data!$C125&lt;&gt;"",Scoring!$G$8)+IF(Data!$D125&lt;&gt;"",Scoring!$G$9)+IF(Data!$E125&lt;&gt;"",Scoring!$G$10)+IF(Data!$F125&lt;&gt;"",Scoring!$G$11)+IF(Data!$G125&lt;&gt;"",Scoring!$G$12)+IF(Data!$H125&lt;&gt;"",Scoring!$G$13)+IF(Data!$I125&lt;&gt;"",Scoring!$G$14)+IF(Data!$J125&lt;&gt;"",Scoring!$G$15)+IF(Data!$K125&lt;&gt;"",Scoring!$G$16)+IF(Data!$L125&lt;&gt;"",Scoring!$G$17)+IF(Data!$M125&lt;&gt;"",Scoring!$G$18)+IF(Data!$N125&lt;&gt;"",Scoring!$G$19)+IF(Data!$O125&lt;&gt;"",Scoring!$G$20)+IF(Data!$P125&lt;&gt;"",Scoring!$G$21)+IF(Data!$Q125&lt;&gt;"",Scoring!$G$22)+IF(Data!$R125&lt;&gt;"",Scoring!$G$23)+IF(Data!$S125&lt;&gt;"",Scoring!$G$24)+IF(Data!T125&lt;&gt;"",Scoring!$G$25)+IF(Data!$U125&lt;&gt;"",Scoring!$G$26)+IF(Data!$V125&lt;&gt;"",Scoring!$G$27)+IF(Data!$W125&lt;&gt;"",Scoring!$G$28)+IF(Data!$X125&lt;&gt;"",Scoring!$G$29)+IF(Data!$Y125&lt;&gt;"",Scoring!$G$30)+IF(Data!$Z125&lt;&gt;"",Scoring!$G$31)+IF(Data!$AA125&lt;&gt;"",Scoring!$G$32),"")</f>
        <v/>
      </c>
      <c r="AI125" s="106" t="str">
        <f>IF(AH125&lt;&gt;"",LOOKUP(AH125,Likelihoods!$A$7:$A$107,Likelihoods!E$7:E$107),"")</f>
        <v/>
      </c>
      <c r="AJ125" s="104" t="str">
        <f>IF(AND(COUNTBLANK($B125:$E125)=3,COUNTBLANK($F125:$H125)=2,COUNTBLANK($I125:$J125)=1,COUNTBLANK($K125:$L125)=1,COUNTBLANK($M125:$N125)=1,COUNTBLANK($O125:$P125)=1,COUNTBLANK($Q125:$R125)=1,COUNTBLANK($S125:$T125)=1,COUNTBLANK($U125:$V125)=1,COUNTBLANK($W125:$AA125)=4),IF(Data!$B125&lt;&gt;"",Scoring!$H$7)+IF(Data!$C125&lt;&gt;"",Scoring!$H$8)+IF(Data!$D125&lt;&gt;"",Scoring!$H$9)+IF(Data!$E125&lt;&gt;"",Scoring!$H$10)+IF(Data!$F125&lt;&gt;"",Scoring!$H$11)+IF(Data!$G125&lt;&gt;"",Scoring!$H$12)+IF(Data!$H125&lt;&gt;"",Scoring!$H$13)+IF(Data!$I125&lt;&gt;"",Scoring!$H$14)+IF(Data!$J125&lt;&gt;"",Scoring!$H$15)+IF(Data!$K125&lt;&gt;"",Scoring!$H$16)+IF(Data!$L125&lt;&gt;"",Scoring!$H$17)+IF(Data!$M125&lt;&gt;"",Scoring!$H$18)+IF(Data!$N125&lt;&gt;"",Scoring!$H$19)+IF(Data!$O125&lt;&gt;"",Scoring!$H$20)+IF(Data!$P125&lt;&gt;"",Scoring!$H$21)+IF(Data!$Q125&lt;&gt;"",Scoring!$H$22)+IF(Data!$R125&lt;&gt;"",Scoring!$H$23)+IF(Data!$S125&lt;&gt;"",Scoring!$H$24)+IF(Data!T125&lt;&gt;"",Scoring!$H$25)+IF(Data!$U125&lt;&gt;"",Scoring!$H$26)+IF(Data!$V125&lt;&gt;"",Scoring!$H$27)+IF(Data!$W125&lt;&gt;"",Scoring!$H$28)+IF(Data!$X125&lt;&gt;"",Scoring!$H$29)+IF(Data!$Y125&lt;&gt;"",Scoring!$H$30)+IF(Data!$Z125&lt;&gt;"",Scoring!$H$31)+IF(Data!$AA125&lt;&gt;"",Scoring!$H$32),"")</f>
        <v/>
      </c>
      <c r="AK125" s="105" t="str">
        <f>IF(AJ125&lt;&gt;"",LOOKUP(AJ125,Likelihoods!$A$7:$A$107,Likelihoods!F$7:F$107),"")</f>
        <v/>
      </c>
      <c r="AL125" s="102" t="str">
        <f>IF(AND(COUNTBLANK($B125:$E125)=3,COUNTBLANK($F125:$H125)=2,COUNTBLANK($I125:$J125)=1,COUNTBLANK($K125:$L125)=1,COUNTBLANK($M125:$N125)=1,COUNTBLANK($O125:$P125)=1,COUNTBLANK($Q125:$R125)=1,COUNTBLANK($S125:$T125)=1,COUNTBLANK($U125:$V125)=1,COUNTBLANK($W125:$AA125)=4),IF(Data!$B125&lt;&gt;"",Scoring!$I$7)+IF(Data!$C125&lt;&gt;"",Scoring!$I$8)+IF(Data!$D125&lt;&gt;"",Scoring!$I$9)+IF(Data!$E125&lt;&gt;"",Scoring!$I$10)+IF(Data!$F125&lt;&gt;"",Scoring!$I$11)+IF(Data!$G125&lt;&gt;"",Scoring!$I$12)+IF(Data!$H125&lt;&gt;"",Scoring!$I$13)+IF(Data!$I125&lt;&gt;"",Scoring!$I$14)+IF(Data!$J125&lt;&gt;"",Scoring!$I$15)+IF(Data!$K125&lt;&gt;"",Scoring!$I$16)+IF(Data!$L125&lt;&gt;"",Scoring!$I$17)+IF(Data!$M125&lt;&gt;"",Scoring!$I$18)+IF(Data!$N125&lt;&gt;"",Scoring!$I$19)+IF(Data!$O125&lt;&gt;"",Scoring!$I$20)+IF(Data!$P125&lt;&gt;"",Scoring!$I$21)+IF(Data!$Q125&lt;&gt;"",Scoring!$I$22)+IF(Data!$R125&lt;&gt;"",Scoring!$I$23)+IF(Data!$S125&lt;&gt;"",Scoring!$I$24)+IF(Data!T125&lt;&gt;"",Scoring!$I$25)+IF(Data!$U125&lt;&gt;"",Scoring!$I$26)+IF(Data!$V125&lt;&gt;"",Scoring!$I$27)+IF(Data!$W125&lt;&gt;"",Scoring!$I$28)+IF(Data!$X125&lt;&gt;"",Scoring!$I$29)+IF(Data!$Y125&lt;&gt;"",Scoring!$I$30)+IF(Data!$Z125&lt;&gt;"",Scoring!$I$31)+IF(Data!$AA125&lt;&gt;"",Scoring!$I$32),"")</f>
        <v/>
      </c>
      <c r="AM125" s="107" t="str">
        <f>IF(AL125&lt;&gt;"",LOOKUP(AL125,Likelihoods!$A$7:$A$107,Likelihoods!G$7:G$107),"")</f>
        <v/>
      </c>
      <c r="AN125" s="281" t="str">
        <f>IF(AND(COUNTBLANK($B125:$E125)=3,COUNTBLANK($F125:$H125)=2,COUNTBLANK($I125:$J125)=1,COUNTBLANK($K125:$L125)=1,COUNTBLANK($M125:$N125)=1,COUNTBLANK($O125:$P125)=1,COUNTBLANK($Q125:$R125)=1,COUNTBLANK($S125:$T125)=1,COUNTBLANK($U125:$V125)=1,COUNTBLANK($W125:$AA125)=4),IF(Data!$B125&lt;&gt;"",Scoring!$J$7)+IF(Data!$C125&lt;&gt;"",Scoring!$J$8)+IF(Data!$D125&lt;&gt;"",Scoring!$J$9)+IF(Data!$E125&lt;&gt;"",Scoring!$J$10)+IF(Data!$F125&lt;&gt;"",Scoring!$J$11)+IF(Data!$G125&lt;&gt;"",Scoring!$J$12)+IF(Data!$H125&lt;&gt;"",Scoring!$J$13)+IF(Data!$I125&lt;&gt;"",Scoring!$J$14)+IF(Data!$J125&lt;&gt;"",Scoring!$J$15)+IF(Data!$K125&lt;&gt;"",Scoring!$J$16)+IF(Data!$L125&lt;&gt;"",Scoring!$J$17)+IF(Data!$M125&lt;&gt;"",Scoring!$J$18)+IF(Data!$N125&lt;&gt;"",Scoring!$J$19)+IF(Data!$O125&lt;&gt;"",Scoring!$J$20)+IF(Data!$P125&lt;&gt;"",Scoring!$J$21)+IF(Data!$Q125&lt;&gt;"",Scoring!$J$22)+IF(Data!$R125&lt;&gt;"",Scoring!$J$23)+IF(Data!$S125&lt;&gt;"",Scoring!$J$24)+IF(Data!AF125&lt;&gt;"",Scoring!$J$25)+IF(Data!$U125&lt;&gt;"",Scoring!$J$26)+IF(Data!$V125&lt;&gt;"",Scoring!$J$27)+IF(Data!$W125&lt;&gt;"",Scoring!$J$28)+IF(Data!$X125&lt;&gt;"",Scoring!$J$29)+IF(Data!$Y125&lt;&gt;"",Scoring!$J$30)+IF(Data!$Z125&lt;&gt;"",Scoring!$J$31)+IF(Data!$AA125&lt;&gt;"",Scoring!$J$32),"")</f>
        <v/>
      </c>
      <c r="AO125" s="276" t="str">
        <f>IF(AN125&lt;&gt;"",LOOKUP(AN125,Likelihoods!$A$7:$A$107,Likelihoods!H$7:H$107),"")</f>
        <v/>
      </c>
      <c r="AP125" s="264" t="str">
        <f>IF(AND(COUNTBLANK($B125:$E125)=3,COUNTBLANK($F125:$H125)=2,COUNTBLANK($I125:$J125)=1,COUNTBLANK($K125:$L125)=1,COUNTBLANK($M125:$N125)=1,COUNTBLANK($O125:$P125)=1,COUNTBLANK($Q125:$R125)=1,COUNTBLANK($S125:$T125)=1,COUNTBLANK($U125:$V125)=1,COUNTBLANK($W125:$AA125)=4),IF(Data!$B125&lt;&gt;"",Scoring!$K$7)+IF(Data!$C125&lt;&gt;"",Scoring!$K$8)+IF(Data!$D125&lt;&gt;"",Scoring!$K$9)+IF(Data!$E125&lt;&gt;"",Scoring!$K$10)+IF(Data!$F125&lt;&gt;"",Scoring!$K$11)+IF(Data!$G125&lt;&gt;"",Scoring!$K$12)+IF(Data!$H125&lt;&gt;"",Scoring!$K$13)+IF(Data!$I125&lt;&gt;"",Scoring!$K$14)+IF(Data!$J125&lt;&gt;"",Scoring!$K$15)+IF(Data!$K125&lt;&gt;"",Scoring!$K$16)+IF(Data!$L125&lt;&gt;"",Scoring!$K$17)+IF(Data!$M125&lt;&gt;"",Scoring!$K$18)+IF(Data!$N125&lt;&gt;"",Scoring!$K$19)+IF(Data!$O125&lt;&gt;"",Scoring!$K$20)+IF(Data!$P125&lt;&gt;"",Scoring!$K$21)+IF(Data!$Q125&lt;&gt;"",Scoring!$K$22)+IF(Data!$R125&lt;&gt;"",Scoring!$K$23)+IF(Data!$S125&lt;&gt;"",Scoring!$K$24)+IF(Data!AH125&lt;&gt;"",Scoring!$K$25)+IF(Data!$U125&lt;&gt;"",Scoring!$K$26)+IF(Data!$V125&lt;&gt;"",Scoring!$K$27)+IF(Data!$W125&lt;&gt;"",Scoring!$K$28)+IF(Data!$X125&lt;&gt;"",Scoring!$K$29)+IF(Data!$Y125&lt;&gt;"",Scoring!$K$30)+IF(Data!$Z125&lt;&gt;"",Scoring!$K$31)+IF(Data!$AA125&lt;&gt;"",Scoring!$K$32),"")</f>
        <v/>
      </c>
      <c r="AQ125" s="107" t="str">
        <f>IF(AP125&lt;&gt;"",LOOKUP(AP125,Likelihoods!$A$7:$A$107,Likelihoods!I$7:I$107),"")</f>
        <v/>
      </c>
      <c r="AR125" s="281" t="str">
        <f>IF(AND(COUNTBLANK($B125:$E125)=3,COUNTBLANK($F125:$H125)=2,COUNTBLANK($I125:$J125)=1,COUNTBLANK($K125:$L125)=1,COUNTBLANK($M125:$N125)=1,COUNTBLANK($O125:$P125)=1,COUNTBLANK($Q125:$R125)=1,COUNTBLANK($S125:$T125)=1,COUNTBLANK($U125:$V125)=1,COUNTBLANK($W125:$AA125)=4),IF(Data!$B125&lt;&gt;"",Scoring!$L$7)+IF(Data!$C125&lt;&gt;"",Scoring!$L$8)+IF(Data!$D125&lt;&gt;"",Scoring!$L$9)+IF(Data!$E125&lt;&gt;"",Scoring!$L$10)+IF(Data!$F125&lt;&gt;"",Scoring!$L$11)+IF(Data!$G125&lt;&gt;"",Scoring!$L$12)+IF(Data!$H125&lt;&gt;"",Scoring!$L$13)+IF(Data!$I125&lt;&gt;"",Scoring!$L$14)+IF(Data!$J125&lt;&gt;"",Scoring!$L$15)+IF(Data!$K125&lt;&gt;"",Scoring!$L$16)+IF(Data!$L125&lt;&gt;"",Scoring!$L$17)+IF(Data!$M125&lt;&gt;"",Scoring!$L$18)+IF(Data!$N125&lt;&gt;"",Scoring!$L$19)+IF(Data!$O125&lt;&gt;"",Scoring!$L$20)+IF(Data!$P125&lt;&gt;"",Scoring!$L$21)+IF(Data!$Q125&lt;&gt;"",Scoring!$L$22)+IF(Data!$R125&lt;&gt;"",Scoring!$L$23)+IF(Data!$S125&lt;&gt;"",Scoring!$L$24)+IF(Data!AJ125&lt;&gt;"",Scoring!$L$25)+IF(Data!$U125&lt;&gt;"",Scoring!$L$26)+IF(Data!$V125&lt;&gt;"",Scoring!$L$27)+IF(Data!$W125&lt;&gt;"",Scoring!$L$28)+IF(Data!$X125&lt;&gt;"",Scoring!$L$29)+IF(Data!$Y125&lt;&gt;"",Scoring!$L$30)+IF(Data!$Z125&lt;&gt;"",Scoring!$L$31)+IF(Data!$AA125&lt;&gt;"",Scoring!$L$32),"")</f>
        <v/>
      </c>
      <c r="AS125" s="105" t="str">
        <f>IF(AR125&lt;&gt;"",LOOKUP(AR125,Likelihoods!$A$7:$A$107,Likelihoods!J$7:J$107),"")</f>
        <v/>
      </c>
      <c r="AT125" s="108" t="str">
        <f>IF(AND(COUNTBLANK($B125:$E125)=3,COUNTBLANK($F125:$H125)=2,COUNTBLANK($I125:$J125)=1,COUNTBLANK($K125:$L125)=1,COUNTBLANK($M125:$N125)=1,COUNTBLANK($O125:$P125)=1,COUNTBLANK($Q125:$R125)=1,COUNTBLANK($S125:$T125)=1,COUNTBLANK($U125:$V125)=1,COUNTBLANK($W125:$AA125)=4),IF(Data!$B125&lt;&gt;"",Scoring!$M$7)+IF(Data!$C125&lt;&gt;"",Scoring!$M$8)+IF(Data!$D125&lt;&gt;"",Scoring!$M$9)+IF(Data!$E125&lt;&gt;"",Scoring!$M$10)+IF(Data!$F125&lt;&gt;"",Scoring!$M$11)+IF(Data!$G125&lt;&gt;"",Scoring!$M$12)+IF(Data!$H125&lt;&gt;"",Scoring!$M$13)+IF(Data!$I125&lt;&gt;"",Scoring!$M$14)+IF(Data!$J125&lt;&gt;"",Scoring!$M$15)+IF(Data!$K125&lt;&gt;"",Scoring!$M$16)+IF(Data!$L125&lt;&gt;"",Scoring!$M$17)+IF(Data!$M125&lt;&gt;"",Scoring!$M$18)+IF(Data!$N125&lt;&gt;"",Scoring!$M$19)+IF(Data!$O125&lt;&gt;"",Scoring!$M$20)+IF(Data!$P125&lt;&gt;"",Scoring!$M$21)+IF(Data!$Q125&lt;&gt;"",Scoring!$M$22)+IF(Data!$R125&lt;&gt;"",Scoring!$M$23)+IF(Data!$S125&lt;&gt;"",Scoring!$M$24)+IF(Data!T125&lt;&gt;"",Scoring!$M$25)+IF(Data!$U125&lt;&gt;"",Scoring!$M$26)+IF(Data!$V125&lt;&gt;"",Scoring!$M$27)+IF(Data!$W125&lt;&gt;"",Scoring!$M$28)+IF(Data!$X125&lt;&gt;"",Scoring!$M$29)+IF(Data!$Y125&lt;&gt;"",Scoring!$M$30)+IF(Data!$Z125&lt;&gt;"",Scoring!$M$31)+IF(Data!$AA125&lt;&gt;"",Scoring!$M$32),"")</f>
        <v/>
      </c>
      <c r="AU125" s="105" t="str">
        <f>IF(AT125&lt;&gt;"",LOOKUP(AT125,Likelihoods!$A$7:$A$107,Likelihoods!K$7:K$107),"")</f>
        <v/>
      </c>
      <c r="AV125" s="108" t="str">
        <f>IF(AND(COUNTBLANK($B125:$E125)=3,COUNTBLANK($F125:$H125)=2,COUNTBLANK($I125:$J125)=1,COUNTBLANK($K125:$L125)=1,COUNTBLANK($M125:$N125)=1,COUNTBLANK($O125:$P125)=1,COUNTBLANK($Q125:$R125)=1,COUNTBLANK($S125:$T125)=1,COUNTBLANK($U125:$V125)=1,COUNTBLANK($W125:$AA125)=4),IF(Data!$B125&lt;&gt;"",Scoring!$N$7)+IF(Data!$C125&lt;&gt;"",Scoring!$N$8)+IF(Data!$D125&lt;&gt;"",Scoring!$N$9)+IF(Data!$E125&lt;&gt;"",Scoring!$N$10)+IF(Data!$F125&lt;&gt;"",Scoring!$N$11)+IF(Data!$G125&lt;&gt;"",Scoring!$N$12)+IF(Data!$H125&lt;&gt;"",Scoring!$N$13)+IF(Data!$I125&lt;&gt;"",Scoring!$N$14)+IF(Data!$J125&lt;&gt;"",Scoring!$N$15)+IF(Data!$K125&lt;&gt;"",Scoring!$N$16)+IF(Data!$L125&lt;&gt;"",Scoring!$N$17)+IF(Data!$M125&lt;&gt;"",Scoring!$N$18)+IF(Data!$N125&lt;&gt;"",Scoring!$N$19)+IF(Data!$O125&lt;&gt;"",Scoring!$N$20)+IF(Data!$P125&lt;&gt;"",Scoring!$N$21)+IF(Data!$Q125&lt;&gt;"",Scoring!$N$22)+IF(Data!$R125&lt;&gt;"",Scoring!$N$23)+IF(Data!$S125&lt;&gt;"",Scoring!$N$24)+IF(Data!T125&lt;&gt;"",Scoring!$N$25)+IF(Data!$U125&lt;&gt;"",Scoring!$N$26)+IF(Data!$V125&lt;&gt;"",Scoring!$N$27)+IF(Data!$W125&lt;&gt;"",Scoring!$N$28)+IF(Data!$X125&lt;&gt;"",Scoring!$N$29)+IF(Data!$Y125&lt;&gt;"",Scoring!$N$30)+IF(Data!$Z125&lt;&gt;"",Scoring!$N$31)+IF(Data!$AA125&lt;&gt;"",Scoring!$N$32),"")</f>
        <v/>
      </c>
      <c r="AW125" s="106" t="str">
        <f>IF(AV125&lt;&gt;"",LOOKUP(AV125,Likelihoods!$A$7:$A$107,Likelihoods!L$7:L$107),"")</f>
        <v/>
      </c>
      <c r="AX125" s="104" t="str">
        <f>IF(AND(COUNTBLANK($B125:$E125)=3,COUNTBLANK($F125:$H125)=2,COUNTBLANK($I125:$J125)=1,COUNTBLANK($K125:$L125)=1,COUNTBLANK($M125:$N125)=1,COUNTBLANK($O125:$P125)=1,COUNTBLANK($Q125:$R125)=1,COUNTBLANK($S125:$T125)=1,COUNTBLANK($U125:$V125)=1,COUNTBLANK($W125:$AA125)=4),IF(Data!$B125&lt;&gt;"",Scoring!$O$7)+IF(Data!$C125&lt;&gt;"",Scoring!$O$8)+IF(Data!$D125&lt;&gt;"",Scoring!$O$9)+IF(Data!$E125&lt;&gt;"",Scoring!$O$10)+IF(Data!$F125&lt;&gt;"",Scoring!$O$11)+IF(Data!$G125&lt;&gt;"",Scoring!$O$12)+IF(Data!$H125&lt;&gt;"",Scoring!$O$13)+IF(Data!$I125&lt;&gt;"",Scoring!$O$14)+IF(Data!$J125&lt;&gt;"",Scoring!$O$15)+IF(Data!$K125&lt;&gt;"",Scoring!$O$16)+IF(Data!$L125&lt;&gt;"",Scoring!$O$17)+IF(Data!$M125&lt;&gt;"",Scoring!$O$18)+IF(Data!$N125&lt;&gt;"",Scoring!$O$19)+IF(Data!$O125&lt;&gt;"",Scoring!$O$20)+IF(Data!$P125&lt;&gt;"",Scoring!$O$21)+IF(Data!$Q125&lt;&gt;"",Scoring!$O$22)+IF(Data!$R125&lt;&gt;"",Scoring!$O$23)+IF(Data!$S125&lt;&gt;"",Scoring!$O$24)+IF(Data!T125&lt;&gt;"",Scoring!$O$25)+IF(Data!$U125&lt;&gt;"",Scoring!$O$26)+IF(Data!$V125&lt;&gt;"",Scoring!$O$27)+IF(Data!$W125&lt;&gt;"",Scoring!$O$28)+IF(Data!$X125&lt;&gt;"",Scoring!$O$29)+IF(Data!$Y125&lt;&gt;"",Scoring!$O$30)+IF(Data!$Z125&lt;&gt;"",Scoring!$O$31)+IF(Data!$AA125&lt;&gt;"",Scoring!$O$32),"")</f>
        <v/>
      </c>
      <c r="AY125" s="107" t="str">
        <f>IF(AX125&lt;&gt;"",LOOKUP(AX125,Likelihoods!$A$7:$A$107,Likelihoods!M$7:M$107),"")</f>
        <v/>
      </c>
      <c r="AZ125" s="108" t="str">
        <f>IF(AND(COUNTBLANK($B125:$E125)=3,COUNTBLANK($F125:$H125)=2,COUNTBLANK($I125:$J125)=1,COUNTBLANK($K125:$L125)=1,COUNTBLANK($M125:$N125)=1,COUNTBLANK($O125:$P125)=1,COUNTBLANK($Q125:$R125)=1,COUNTBLANK($S125:$T125)=1,COUNTBLANK($U125:$V125)=1,COUNTBLANK($W125:$AA125)=4),IF(Data!$B125&lt;&gt;"",Scoring!$P$7)+IF(Data!$C125&lt;&gt;"",Scoring!$P$8)+IF(Data!$D125&lt;&gt;"",Scoring!$P$9)+IF(Data!$E125&lt;&gt;"",Scoring!$P$10)+IF(Data!$F125&lt;&gt;"",Scoring!$P$11)+IF(Data!$G125&lt;&gt;"",Scoring!$P$12)+IF(Data!$H125&lt;&gt;"",Scoring!$P$13)+IF(Data!$I125&lt;&gt;"",Scoring!$P$14)+IF(Data!$J125&lt;&gt;"",Scoring!$P$15)+IF(Data!$K125&lt;&gt;"",Scoring!$P$16)+IF(Data!$L125&lt;&gt;"",Scoring!$P$17)+IF(Data!$M125&lt;&gt;"",Scoring!$P$18)+IF(Data!$N125&lt;&gt;"",Scoring!$P$19)+IF(Data!$O125&lt;&gt;"",Scoring!$P$20)+IF(Data!$P125&lt;&gt;"",Scoring!$P$21)+IF(Data!$Q125&lt;&gt;"",Scoring!$P$22)+IF(Data!$R125&lt;&gt;"",Scoring!$P$23)+IF(Data!$S125&lt;&gt;"",Scoring!$P$24)+IF(Data!T125&lt;&gt;"",Scoring!$P$25)+IF(Data!$U125&lt;&gt;"",Scoring!$P$26)+IF(Data!$V125&lt;&gt;"",Scoring!$P$27)+IF(Data!$W125&lt;&gt;"",Scoring!$P$28)+IF(Data!$X125&lt;&gt;"",Scoring!$P$29)+IF(Data!$Y125&lt;&gt;"",Scoring!$P$30)+IF(Data!$Z125&lt;&gt;"",Scoring!$P$31)+IF(Data!$AA125&lt;&gt;"",Scoring!$P$32),"")</f>
        <v/>
      </c>
      <c r="BA125" s="105" t="str">
        <f>IF(AZ125&lt;&gt;"",LOOKUP(AZ125,Likelihoods!$A$7:$A$107,Likelihoods!N$7:N$107),"")</f>
        <v/>
      </c>
      <c r="BB125" s="102" t="str">
        <f>IF(AND(COUNTBLANK($B125:$E125)=3,COUNTBLANK($F125:$H125)=2,COUNTBLANK($I125:$J125)=1,COUNTBLANK($K125:$L125)=1,COUNTBLANK($M125:$N125)=1,COUNTBLANK($O125:$P125)=1,COUNTBLANK($Q125:$R125)=1,COUNTBLANK($S125:$T125)=1,COUNTBLANK($U125:$V125)=1,COUNTBLANK($W125:$AA125)=4),IF(Data!$B125&lt;&gt;"",Scoring!$Q$7)+IF(Data!$C125&lt;&gt;"",Scoring!$Q$8)+IF(Data!$D125&lt;&gt;"",Scoring!$Q$9)+IF(Data!$E125&lt;&gt;"",Scoring!$Q$10)+IF(Data!$F125&lt;&gt;"",Scoring!$Q$11)+IF(Data!$G125&lt;&gt;"",Scoring!$Q$12)+IF(Data!$H125&lt;&gt;"",Scoring!$Q$13)+IF(Data!$I125&lt;&gt;"",Scoring!$Q$14)+IF(Data!$J125&lt;&gt;"",Scoring!$Q$15)+IF(Data!$K125&lt;&gt;"",Scoring!$Q$16)+IF(Data!$L125&lt;&gt;"",Scoring!$Q$17)+IF(Data!$M125&lt;&gt;"",Scoring!$Q$18)+IF(Data!$N125&lt;&gt;"",Scoring!$Q$19)+IF(Data!$O125&lt;&gt;"",Scoring!$Q$20)+IF(Data!$P125&lt;&gt;"",Scoring!$Q$21)+IF(Data!$Q125&lt;&gt;"",Scoring!$Q$22)+IF(Data!$R125&lt;&gt;"",Scoring!$Q$23)+IF(Data!$S125&lt;&gt;"",Scoring!$Q$24)+IF(Data!T125&lt;&gt;"",Scoring!$Q$25)+IF(Data!$U125&lt;&gt;"",Scoring!$Q$26)+IF(Data!$V125&lt;&gt;"",Scoring!$Q$27)+IF(Data!$W125&lt;&gt;"",Scoring!$Q$28)+IF(Data!$X125&lt;&gt;"",Scoring!$Q$29)+IF(Data!$Y125&lt;&gt;"",Scoring!$Q$30)+IF(Data!$Z125&lt;&gt;"",Scoring!$Q$31)+IF(Data!$AA125&lt;&gt;"",Scoring!$Q$32),"")</f>
        <v/>
      </c>
      <c r="BC125" s="107" t="str">
        <f>IF(BB125&lt;&gt;"",LOOKUP(BB125,Likelihoods!$A$7:$A$107,Likelihoods!O$7:O$107),"")</f>
        <v/>
      </c>
      <c r="BD125" s="104" t="str">
        <f>IF(AND(COUNTBLANK($B125:$E125)=3,COUNTBLANK($F125:$H125)=2,COUNTBLANK($I125:$J125)=1,COUNTBLANK($K125:$L125)=1,COUNTBLANK($M125:$N125)=1,COUNTBLANK($O125:$P125)=1,COUNTBLANK($Q125:$R125)=1,COUNTBLANK($S125:$T125)=1,COUNTBLANK($U125:$V125)=1,COUNTBLANK($W125:$AA125)=4),IF(Data!$B125&lt;&gt;"",Scoring!$R$7)+IF(Data!$C125&lt;&gt;"",Scoring!$R$8)+IF(Data!$D125&lt;&gt;"",Scoring!$R$9)+IF(Data!$E125&lt;&gt;"",Scoring!$R$10)+IF(Data!$F125&lt;&gt;"",Scoring!$R$11)+IF(Data!$G125&lt;&gt;"",Scoring!$R$12)+IF(Data!$H125&lt;&gt;"",Scoring!$R$13)+IF(Data!$I125&lt;&gt;"",Scoring!$R$14)+IF(Data!$J125&lt;&gt;"",Scoring!$R$15)+IF(Data!$K125&lt;&gt;"",Scoring!$R$16)+IF(Data!$L125&lt;&gt;"",Scoring!$R$17)+IF(Data!$M125&lt;&gt;"",Scoring!$R$18)+IF(Data!$N125&lt;&gt;"",Scoring!$R$19)+IF(Data!$O125&lt;&gt;"",Scoring!$R$20)+IF(Data!$P125&lt;&gt;"",Scoring!$R$21)+IF(Data!$Q125&lt;&gt;"",Scoring!$R$22)+IF(Data!$R125&lt;&gt;"",Scoring!$R$23)+IF(Data!$S125&lt;&gt;"",Scoring!$R$24)+IF(Data!T125&lt;&gt;"",Scoring!$R$25)+IF(Data!$U125&lt;&gt;"",Scoring!$R$26)+IF(Data!$V125&lt;&gt;"",Scoring!$R$27)+IF(Data!$W125&lt;&gt;"",Scoring!$R$28)+IF(Data!$X125&lt;&gt;"",Scoring!$R$29)+IF(Data!$Y125&lt;&gt;"",Scoring!$R$30)+IF(Data!$Z125&lt;&gt;"",Scoring!$R$31)+IF(Data!$AA125&lt;&gt;"",Scoring!$R$32),"")</f>
        <v/>
      </c>
      <c r="BE125" s="105" t="str">
        <f>IF(BD125&lt;&gt;"",LOOKUP(BD125,Likelihoods!$A$7:$A$107,Likelihoods!P$7:P$107),"")</f>
        <v/>
      </c>
      <c r="BF125" s="102" t="str">
        <f>IF(AND(COUNTBLANK($B125:$E125)=3,COUNTBLANK($F125:$H125)=2,COUNTBLANK($I125:$J125)=1,COUNTBLANK($K125:$L125)=1,COUNTBLANK($M125:$N125)=1,COUNTBLANK($O125:$P125)=1,COUNTBLANK($Q125:$R125)=1,COUNTBLANK($S125:$T125)=1,COUNTBLANK($U125:$V125)=1,COUNTBLANK($W125:$AA125)=4),IF(Data!$B125&lt;&gt;"",Scoring!$S$7)+IF(Data!$C125&lt;&gt;"",Scoring!$S$8)+IF(Data!$D125&lt;&gt;"",Scoring!$S$9)+IF(Data!$E125&lt;&gt;"",Scoring!$S$10)+IF(Data!$F125&lt;&gt;"",Scoring!$S$11)+IF(Data!$G125&lt;&gt;"",Scoring!$S$12)+IF(Data!$H125&lt;&gt;"",Scoring!$S$13)+IF(Data!$I125&lt;&gt;"",Scoring!$S$14)+IF(Data!$J125&lt;&gt;"",Scoring!$S$15)+IF(Data!$K125&lt;&gt;"",Scoring!$S$16)+IF(Data!$L125&lt;&gt;"",Scoring!$S$17)+IF(Data!$M125&lt;&gt;"",Scoring!$S$18)+IF(Data!$N125&lt;&gt;"",Scoring!$S$19)+IF(Data!$O125&lt;&gt;"",Scoring!$S$20)+IF(Data!$P125&lt;&gt;"",Scoring!$S$21)+IF(Data!$Q125&lt;&gt;"",Scoring!$S$22)+IF(Data!$R125&lt;&gt;"",Scoring!$S$23)+IF(Data!$S125&lt;&gt;"",Scoring!$S$24)+IF(Data!T125&lt;&gt;"",Scoring!$S$25)+IF(Data!$U125&lt;&gt;"",Scoring!$S$26)+IF(Data!$V125&lt;&gt;"",Scoring!$S$27)+IF(Data!$W125&lt;&gt;"",Scoring!$S$28)+IF(Data!$X125&lt;&gt;"",Scoring!$S$29)+IF(Data!$Y125&lt;&gt;"",Scoring!$S$30)+IF(Data!$Z125&lt;&gt;"",Scoring!$S$31)+IF(Data!$AA125&lt;&gt;"",Scoring!$S$32),"")</f>
        <v/>
      </c>
      <c r="BG125" s="107" t="str">
        <f>IF(BF125&lt;&gt;"",LOOKUP(BF125,Likelihoods!$A$7:$A$107,Likelihoods!Q$7:Q$107),"")</f>
        <v/>
      </c>
      <c r="BH125" s="108" t="str">
        <f>IF(AND(COUNTBLANK($B125:$E125)=3,COUNTBLANK($F125:$H125)=2,COUNTBLANK($I125:$J125)=1,COUNTBLANK($K125:$L125)=1,COUNTBLANK($M125:$N125)=1,COUNTBLANK($O125:$P125)=1,COUNTBLANK($Q125:$R125)=1,COUNTBLANK($S125:$T125)=1,COUNTBLANK($U125:$V125)=1,COUNTBLANK($W125:$AA125)=4),IF(Data!$B125&lt;&gt;"",Scoring!$T$7)+IF(Data!$C125&lt;&gt;"",Scoring!$T$8)+IF(Data!$D125&lt;&gt;"",Scoring!$T$9)+IF(Data!$E125&lt;&gt;"",Scoring!$T$10)+IF(Data!$F125&lt;&gt;"",Scoring!$T$11)+IF(Data!$G125&lt;&gt;"",Scoring!$T$12)+IF(Data!$H125&lt;&gt;"",Scoring!$T$13)+IF(Data!$I125&lt;&gt;"",Scoring!$T$14)+IF(Data!$J125&lt;&gt;"",Scoring!$T$15)+IF(Data!$K125&lt;&gt;"",Scoring!$T$16)+IF(Data!$L125&lt;&gt;"",Scoring!$T$17)+IF(Data!$M125&lt;&gt;"",Scoring!$T$18)+IF(Data!$N125&lt;&gt;"",Scoring!$T$19)+IF(Data!$O125&lt;&gt;"",Scoring!$T$20)+IF(Data!$P125&lt;&gt;"",Scoring!$T$21)+IF(Data!$Q125&lt;&gt;"",Scoring!$T$22)+IF(Data!$R125&lt;&gt;"",Scoring!$T$23)+IF(Data!$S125&lt;&gt;"",Scoring!$T$24)+IF(Data!T125&lt;&gt;"",Scoring!$T$25)+IF(Data!$U125&lt;&gt;"",Scoring!$T$26)+IF(Data!$V125&lt;&gt;"",Scoring!$T$27)+IF(Data!$W125&lt;&gt;"",Scoring!$T$28)+IF(Data!$X125&lt;&gt;"",Scoring!$T$29)+IF(Data!$Y125&lt;&gt;"",Scoring!$T$30)+IF(Data!$Z125&lt;&gt;"",Scoring!$T$31)+IF(Data!$AA125&lt;&gt;"",Scoring!$T$32),"")</f>
        <v/>
      </c>
      <c r="BI125" s="105" t="str">
        <f>IF(BH125&lt;&gt;"",LOOKUP(BH125,Likelihoods!$A$7:$A$107,Likelihoods!R$7:R$107),"")</f>
        <v/>
      </c>
      <c r="BJ125" s="108" t="str">
        <f>IF(AND(COUNTBLANK($B125:$E125)=3,COUNTBLANK($F125:$H125)=2,COUNTBLANK($I125:$J125)=1,COUNTBLANK($K125:$L125)=1,COUNTBLANK($M125:$N125)=1,COUNTBLANK($O125:$P125)=1,COUNTBLANK($Q125:$R125)=1,COUNTBLANK($S125:$T125)=1,COUNTBLANK($U125:$V125)=1,COUNTBLANK($W125:$AA125)=4),IF(Data!$B125&lt;&gt;"",Scoring!$U$7)+IF(Data!$C125&lt;&gt;"",Scoring!$U$8)+IF(Data!$D125&lt;&gt;"",Scoring!$U$9)+IF(Data!$E125&lt;&gt;"",Scoring!$U$10)+IF(Data!$F125&lt;&gt;"",Scoring!$U$11)+IF(Data!$G125&lt;&gt;"",Scoring!$U$12)+IF(Data!$H125&lt;&gt;"",Scoring!$U$13)+IF(Data!$I125&lt;&gt;"",Scoring!$U$14)+IF(Data!$J125&lt;&gt;"",Scoring!$U$15)+IF(Data!$K125&lt;&gt;"",Scoring!$U$16)+IF(Data!$L125&lt;&gt;"",Scoring!$U$17)+IF(Data!$M125&lt;&gt;"",Scoring!$U$18)+IF(Data!$N125&lt;&gt;"",Scoring!$U$19)+IF(Data!$O125&lt;&gt;"",Scoring!$U$20)+IF(Data!$P125&lt;&gt;"",Scoring!$U$21)+IF(Data!$Q125&lt;&gt;"",Scoring!$U$22)+IF(Data!$R125&lt;&gt;"",Scoring!$U$23)+IF(Data!$S125&lt;&gt;"",Scoring!$U$24)+IF(Data!T125&lt;&gt;"",Scoring!$U$25)+IF(Data!$U125&lt;&gt;"",Scoring!$U$26)+IF(Data!$V125&lt;&gt;"",Scoring!$U$27)+IF(Data!$W125&lt;&gt;"",Scoring!$U$28)+IF(Data!$X125&lt;&gt;"",Scoring!$U$29)+IF(Data!$Y125&lt;&gt;"",Scoring!$U$30)+IF(Data!$Z125&lt;&gt;"",Scoring!$U$31)+IF(Data!$AA125&lt;&gt;"",Scoring!$U$32),"")</f>
        <v/>
      </c>
      <c r="BK125" s="106" t="str">
        <f>IF(BJ125&lt;&gt;"",LOOKUP(BJ125,Likelihoods!$A$7:$A$107,Likelihoods!S$7:S$107),"")</f>
        <v/>
      </c>
      <c r="BL125" s="8"/>
      <c r="BM125" s="8"/>
      <c r="BN125" s="8"/>
      <c r="BO125" s="8"/>
      <c r="BP125" s="8"/>
      <c r="BQ125" s="8"/>
      <c r="BR125" s="8"/>
      <c r="BS125" s="8"/>
      <c r="BT125" s="8"/>
      <c r="BU125" s="8"/>
      <c r="BV125" s="8"/>
      <c r="BW125" s="8"/>
      <c r="BX125" s="8"/>
      <c r="BY125" s="8"/>
    </row>
    <row r="126" spans="1:77" ht="14.25" x14ac:dyDescent="0.2">
      <c r="A126" s="68"/>
      <c r="B126" s="101"/>
      <c r="C126" s="102"/>
      <c r="D126" s="102"/>
      <c r="E126" s="102"/>
      <c r="F126" s="101"/>
      <c r="G126" s="102"/>
      <c r="H126" s="103"/>
      <c r="I126" s="102"/>
      <c r="J126" s="102"/>
      <c r="K126" s="101"/>
      <c r="L126" s="103"/>
      <c r="M126" s="102"/>
      <c r="N126" s="103"/>
      <c r="O126" s="101"/>
      <c r="P126" s="103"/>
      <c r="Q126" s="102"/>
      <c r="R126" s="102"/>
      <c r="S126" s="101"/>
      <c r="T126" s="103"/>
      <c r="U126" s="101"/>
      <c r="V126" s="103"/>
      <c r="W126" s="102"/>
      <c r="X126" s="102"/>
      <c r="Y126" s="102"/>
      <c r="Z126" s="102"/>
      <c r="AA126" s="102"/>
      <c r="AB126" s="104" t="str">
        <f>IF(AND(COUNTBLANK($B126:$E126)=3,COUNTBLANK($F126:$H126)=2,COUNTBLANK($I126:$J126)=1,COUNTBLANK($K126:$L126)=1,COUNTBLANK($M126:$N126)=1,COUNTBLANK($O126:$P126)=1,COUNTBLANK($Q126:$R126)=1,COUNTBLANK($S126:$T126)=1,COUNTBLANK($U126:$V126)=1,COUNTBLANK($W126:$AA126)=4),IF(Data!$B126&lt;&gt;"",Scoring!$D$7)+IF(Data!$C126&lt;&gt;"",Scoring!$D$8)+IF(Data!$D126&lt;&gt;"",Scoring!$D$9)+IF(Data!$E126&lt;&gt;"",Scoring!$D$10)+IF(Data!$F126&lt;&gt;"",Scoring!$D$11)+IF(Data!$G126&lt;&gt;"",Scoring!$D$12)+IF(Data!$H126&lt;&gt;"",Scoring!$D$13)+IF(Data!$I126&lt;&gt;"",Scoring!$D$14)+IF(Data!$J126&lt;&gt;"",Scoring!$D$15)+IF(Data!$K126&lt;&gt;"",Scoring!$D$16)+IF(Data!$L126&lt;&gt;"",Scoring!$D$17)+IF(Data!$M126&lt;&gt;"",Scoring!$D$18)+IF(Data!$N126&lt;&gt;"",Scoring!$D$19)+IF(Data!$O126&lt;&gt;"",Scoring!$D$20)+IF(Data!$P126&lt;&gt;"",Scoring!$D$21)+IF(Data!$Q126&lt;&gt;"",Scoring!$D$22)+IF(Data!$R126&lt;&gt;"",Scoring!$D$23)+IF(Data!$S126&lt;&gt;"",Scoring!$D$24)+IF(Data!T126&lt;&gt;"",Scoring!$D$25)+IF(Data!$U126&lt;&gt;"",Scoring!$D$26)+IF(Data!$V126&lt;&gt;"",Scoring!$D$27)+IF(Data!$W126&lt;&gt;"",Scoring!$D$28)+IF(Data!$X126&lt;&gt;"",Scoring!$D$29)+IF(Data!$Y126&lt;&gt;"",Scoring!$D$30)+IF(Data!$Z126&lt;&gt;"",Scoring!$D$31)+IF(Data!$AA126&lt;&gt;"",Scoring!$D$32),"")</f>
        <v/>
      </c>
      <c r="AC126" s="105" t="str">
        <f>IF(AB126&lt;&gt;"",LOOKUP(AB126,Likelihoods!$A$7:$A$107,Likelihoods!B$7:B$107),"")</f>
        <v/>
      </c>
      <c r="AD126" s="264" t="str">
        <f>IF(AND(COUNTBLANK($B126:$E126)=3,COUNTBLANK($F126:$H126)=2,COUNTBLANK($I126:$J126)=1,COUNTBLANK($K126:$L126)=1,COUNTBLANK($M126:$N126)=1,COUNTBLANK($O126:$P126)=1,COUNTBLANK($Q126:$R126)=1,COUNTBLANK($S126:$T126)=1,COUNTBLANK($U126:$V126)=1,COUNTBLANK($W126:$AA126)=4),IF(Data!$B126&lt;&gt;"",Scoring!$E$7)+IF(Data!$C126&lt;&gt;"",Scoring!$E$8)+IF(Data!$D126&lt;&gt;"",Scoring!$E$9)+IF(Data!$E126&lt;&gt;"",Scoring!$E$10)+IF(Data!$F126&lt;&gt;"",Scoring!$E$11)+IF(Data!$G126&lt;&gt;"",Scoring!$E$12)+IF(Data!$H126&lt;&gt;"",Scoring!$E$13)+IF(Data!$I126&lt;&gt;"",Scoring!$E$14)+IF(Data!$J126&lt;&gt;"",Scoring!$E$15)+IF(Data!$K126&lt;&gt;"",Scoring!$E$16)+IF(Data!$L126&lt;&gt;"",Scoring!$E$17)+IF(Data!$M126&lt;&gt;"",Scoring!$E$18)+IF(Data!$N126&lt;&gt;"",Scoring!$E$19)+IF(Data!$O126&lt;&gt;"",Scoring!$E$20)+IF(Data!$P126&lt;&gt;"",Scoring!$E$21)+IF(Data!$Q126&lt;&gt;"",Scoring!$E$22)+IF(Data!$R126&lt;&gt;"",Scoring!$E$23)+IF(Data!$S126&lt;&gt;"",Scoring!$E$24)+IF(Data!V126&lt;&gt;"",Scoring!$E$25)+IF(Data!$U126&lt;&gt;"",Scoring!$E$26)+IF(Data!$V126&lt;&gt;"",Scoring!$E$27)+IF(Data!$W126&lt;&gt;"",Scoring!$E$28)+IF(Data!$X126&lt;&gt;"",Scoring!$E$29)+IF(Data!$Y126&lt;&gt;"",Scoring!$E$30)+IF(Data!$Z126&lt;&gt;"",Scoring!$E$31)+IF(Data!$AA126&lt;&gt;"",Scoring!$E$32),"")</f>
        <v/>
      </c>
      <c r="AE126" s="107" t="str">
        <f>IF(AD126&lt;&gt;"",LOOKUP(AD126,Likelihoods!$A$7:$A$107,Likelihoods!C$7:C$107),"")</f>
        <v/>
      </c>
      <c r="AF126" s="108" t="str">
        <f>IF(AND(COUNTBLANK($B126:$E126)=3,COUNTBLANK($F126:$H126)=2,COUNTBLANK($I126:$J126)=1,COUNTBLANK($K126:$L126)=1,COUNTBLANK($M126:$N126)=1,COUNTBLANK($O126:$P126)=1,COUNTBLANK($Q126:$R126)=1,COUNTBLANK($S126:$T126)=1,COUNTBLANK($U126:$V126)=1,COUNTBLANK($W126:$AA126)=4),IF(Data!$B126&lt;&gt;"",Scoring!$F$7)+IF(Data!$C126&lt;&gt;"",Scoring!$F$8)+IF(Data!$D126&lt;&gt;"",Scoring!$F$9)+IF(Data!$E126&lt;&gt;"",Scoring!$F$10)+IF(Data!$F126&lt;&gt;"",Scoring!$F$11)+IF(Data!$G126&lt;&gt;"",Scoring!$F$12)+IF(Data!$H126&lt;&gt;"",Scoring!$F$13)+IF(Data!$I126&lt;&gt;"",Scoring!$F$14)+IF(Data!$J126&lt;&gt;"",Scoring!$F$15)+IF(Data!$K126&lt;&gt;"",Scoring!$F$16)+IF(Data!$L126&lt;&gt;"",Scoring!$F$17)+IF(Data!$M126&lt;&gt;"",Scoring!$F$18)+IF(Data!$N126&lt;&gt;"",Scoring!$F$19)+IF(Data!$O126&lt;&gt;"",Scoring!$F$20)+IF(Data!$P126&lt;&gt;"",Scoring!$F$21)+IF(Data!$Q126&lt;&gt;"",Scoring!$F$22)+IF(Data!$R126&lt;&gt;"",Scoring!$F$23)+IF(Data!$S126&lt;&gt;"",Scoring!$F$24)+IF(Data!T126&lt;&gt;"",Scoring!$F$25)+IF(Data!$U126&lt;&gt;"",Scoring!$F$26)+IF(Data!$V126&lt;&gt;"",Scoring!$F$27)+IF(Data!$W126&lt;&gt;"",Scoring!$F$28)+IF(Data!$X126&lt;&gt;"",Scoring!$F$29)+IF(Data!$Y126&lt;&gt;"",Scoring!$F$30)+IF(Data!$Z126&lt;&gt;"",Scoring!$F$31)+IF(Data!$AA126&lt;&gt;"",Scoring!$F$32),"")</f>
        <v/>
      </c>
      <c r="AG126" s="105" t="str">
        <f>IF(AF126&lt;&gt;"",LOOKUP(AF126,Likelihoods!$A$7:$A$107,Likelihoods!D$7:D$107),"")</f>
        <v/>
      </c>
      <c r="AH126" s="108" t="str">
        <f>IF(AND(COUNTBLANK($B126:$E126)=3,COUNTBLANK($F126:$H126)=2,COUNTBLANK($I126:$J126)=1,COUNTBLANK($K126:$L126)=1,COUNTBLANK($M126:$N126)=1,COUNTBLANK($O126:$P126)=1,COUNTBLANK($Q126:$R126)=1,COUNTBLANK($S126:$T126)=1,COUNTBLANK($U126:$V126)=1,COUNTBLANK($W126:$AA126)=4),IF(Data!$B126&lt;&gt;"",Scoring!$G$7)+IF(Data!$C126&lt;&gt;"",Scoring!$G$8)+IF(Data!$D126&lt;&gt;"",Scoring!$G$9)+IF(Data!$E126&lt;&gt;"",Scoring!$G$10)+IF(Data!$F126&lt;&gt;"",Scoring!$G$11)+IF(Data!$G126&lt;&gt;"",Scoring!$G$12)+IF(Data!$H126&lt;&gt;"",Scoring!$G$13)+IF(Data!$I126&lt;&gt;"",Scoring!$G$14)+IF(Data!$J126&lt;&gt;"",Scoring!$G$15)+IF(Data!$K126&lt;&gt;"",Scoring!$G$16)+IF(Data!$L126&lt;&gt;"",Scoring!$G$17)+IF(Data!$M126&lt;&gt;"",Scoring!$G$18)+IF(Data!$N126&lt;&gt;"",Scoring!$G$19)+IF(Data!$O126&lt;&gt;"",Scoring!$G$20)+IF(Data!$P126&lt;&gt;"",Scoring!$G$21)+IF(Data!$Q126&lt;&gt;"",Scoring!$G$22)+IF(Data!$R126&lt;&gt;"",Scoring!$G$23)+IF(Data!$S126&lt;&gt;"",Scoring!$G$24)+IF(Data!T126&lt;&gt;"",Scoring!$G$25)+IF(Data!$U126&lt;&gt;"",Scoring!$G$26)+IF(Data!$V126&lt;&gt;"",Scoring!$G$27)+IF(Data!$W126&lt;&gt;"",Scoring!$G$28)+IF(Data!$X126&lt;&gt;"",Scoring!$G$29)+IF(Data!$Y126&lt;&gt;"",Scoring!$G$30)+IF(Data!$Z126&lt;&gt;"",Scoring!$G$31)+IF(Data!$AA126&lt;&gt;"",Scoring!$G$32),"")</f>
        <v/>
      </c>
      <c r="AI126" s="106" t="str">
        <f>IF(AH126&lt;&gt;"",LOOKUP(AH126,Likelihoods!$A$7:$A$107,Likelihoods!E$7:E$107),"")</f>
        <v/>
      </c>
      <c r="AJ126" s="104" t="str">
        <f>IF(AND(COUNTBLANK($B126:$E126)=3,COUNTBLANK($F126:$H126)=2,COUNTBLANK($I126:$J126)=1,COUNTBLANK($K126:$L126)=1,COUNTBLANK($M126:$N126)=1,COUNTBLANK($O126:$P126)=1,COUNTBLANK($Q126:$R126)=1,COUNTBLANK($S126:$T126)=1,COUNTBLANK($U126:$V126)=1,COUNTBLANK($W126:$AA126)=4),IF(Data!$B126&lt;&gt;"",Scoring!$H$7)+IF(Data!$C126&lt;&gt;"",Scoring!$H$8)+IF(Data!$D126&lt;&gt;"",Scoring!$H$9)+IF(Data!$E126&lt;&gt;"",Scoring!$H$10)+IF(Data!$F126&lt;&gt;"",Scoring!$H$11)+IF(Data!$G126&lt;&gt;"",Scoring!$H$12)+IF(Data!$H126&lt;&gt;"",Scoring!$H$13)+IF(Data!$I126&lt;&gt;"",Scoring!$H$14)+IF(Data!$J126&lt;&gt;"",Scoring!$H$15)+IF(Data!$K126&lt;&gt;"",Scoring!$H$16)+IF(Data!$L126&lt;&gt;"",Scoring!$H$17)+IF(Data!$M126&lt;&gt;"",Scoring!$H$18)+IF(Data!$N126&lt;&gt;"",Scoring!$H$19)+IF(Data!$O126&lt;&gt;"",Scoring!$H$20)+IF(Data!$P126&lt;&gt;"",Scoring!$H$21)+IF(Data!$Q126&lt;&gt;"",Scoring!$H$22)+IF(Data!$R126&lt;&gt;"",Scoring!$H$23)+IF(Data!$S126&lt;&gt;"",Scoring!$H$24)+IF(Data!T126&lt;&gt;"",Scoring!$H$25)+IF(Data!$U126&lt;&gt;"",Scoring!$H$26)+IF(Data!$V126&lt;&gt;"",Scoring!$H$27)+IF(Data!$W126&lt;&gt;"",Scoring!$H$28)+IF(Data!$X126&lt;&gt;"",Scoring!$H$29)+IF(Data!$Y126&lt;&gt;"",Scoring!$H$30)+IF(Data!$Z126&lt;&gt;"",Scoring!$H$31)+IF(Data!$AA126&lt;&gt;"",Scoring!$H$32),"")</f>
        <v/>
      </c>
      <c r="AK126" s="105" t="str">
        <f>IF(AJ126&lt;&gt;"",LOOKUP(AJ126,Likelihoods!$A$7:$A$107,Likelihoods!F$7:F$107),"")</f>
        <v/>
      </c>
      <c r="AL126" s="102" t="str">
        <f>IF(AND(COUNTBLANK($B126:$E126)=3,COUNTBLANK($F126:$H126)=2,COUNTBLANK($I126:$J126)=1,COUNTBLANK($K126:$L126)=1,COUNTBLANK($M126:$N126)=1,COUNTBLANK($O126:$P126)=1,COUNTBLANK($Q126:$R126)=1,COUNTBLANK($S126:$T126)=1,COUNTBLANK($U126:$V126)=1,COUNTBLANK($W126:$AA126)=4),IF(Data!$B126&lt;&gt;"",Scoring!$I$7)+IF(Data!$C126&lt;&gt;"",Scoring!$I$8)+IF(Data!$D126&lt;&gt;"",Scoring!$I$9)+IF(Data!$E126&lt;&gt;"",Scoring!$I$10)+IF(Data!$F126&lt;&gt;"",Scoring!$I$11)+IF(Data!$G126&lt;&gt;"",Scoring!$I$12)+IF(Data!$H126&lt;&gt;"",Scoring!$I$13)+IF(Data!$I126&lt;&gt;"",Scoring!$I$14)+IF(Data!$J126&lt;&gt;"",Scoring!$I$15)+IF(Data!$K126&lt;&gt;"",Scoring!$I$16)+IF(Data!$L126&lt;&gt;"",Scoring!$I$17)+IF(Data!$M126&lt;&gt;"",Scoring!$I$18)+IF(Data!$N126&lt;&gt;"",Scoring!$I$19)+IF(Data!$O126&lt;&gt;"",Scoring!$I$20)+IF(Data!$P126&lt;&gt;"",Scoring!$I$21)+IF(Data!$Q126&lt;&gt;"",Scoring!$I$22)+IF(Data!$R126&lt;&gt;"",Scoring!$I$23)+IF(Data!$S126&lt;&gt;"",Scoring!$I$24)+IF(Data!T126&lt;&gt;"",Scoring!$I$25)+IF(Data!$U126&lt;&gt;"",Scoring!$I$26)+IF(Data!$V126&lt;&gt;"",Scoring!$I$27)+IF(Data!$W126&lt;&gt;"",Scoring!$I$28)+IF(Data!$X126&lt;&gt;"",Scoring!$I$29)+IF(Data!$Y126&lt;&gt;"",Scoring!$I$30)+IF(Data!$Z126&lt;&gt;"",Scoring!$I$31)+IF(Data!$AA126&lt;&gt;"",Scoring!$I$32),"")</f>
        <v/>
      </c>
      <c r="AM126" s="107" t="str">
        <f>IF(AL126&lt;&gt;"",LOOKUP(AL126,Likelihoods!$A$7:$A$107,Likelihoods!G$7:G$107),"")</f>
        <v/>
      </c>
      <c r="AN126" s="281" t="str">
        <f>IF(AND(COUNTBLANK($B126:$E126)=3,COUNTBLANK($F126:$H126)=2,COUNTBLANK($I126:$J126)=1,COUNTBLANK($K126:$L126)=1,COUNTBLANK($M126:$N126)=1,COUNTBLANK($O126:$P126)=1,COUNTBLANK($Q126:$R126)=1,COUNTBLANK($S126:$T126)=1,COUNTBLANK($U126:$V126)=1,COUNTBLANK($W126:$AA126)=4),IF(Data!$B126&lt;&gt;"",Scoring!$J$7)+IF(Data!$C126&lt;&gt;"",Scoring!$J$8)+IF(Data!$D126&lt;&gt;"",Scoring!$J$9)+IF(Data!$E126&lt;&gt;"",Scoring!$J$10)+IF(Data!$F126&lt;&gt;"",Scoring!$J$11)+IF(Data!$G126&lt;&gt;"",Scoring!$J$12)+IF(Data!$H126&lt;&gt;"",Scoring!$J$13)+IF(Data!$I126&lt;&gt;"",Scoring!$J$14)+IF(Data!$J126&lt;&gt;"",Scoring!$J$15)+IF(Data!$K126&lt;&gt;"",Scoring!$J$16)+IF(Data!$L126&lt;&gt;"",Scoring!$J$17)+IF(Data!$M126&lt;&gt;"",Scoring!$J$18)+IF(Data!$N126&lt;&gt;"",Scoring!$J$19)+IF(Data!$O126&lt;&gt;"",Scoring!$J$20)+IF(Data!$P126&lt;&gt;"",Scoring!$J$21)+IF(Data!$Q126&lt;&gt;"",Scoring!$J$22)+IF(Data!$R126&lt;&gt;"",Scoring!$J$23)+IF(Data!$S126&lt;&gt;"",Scoring!$J$24)+IF(Data!AF126&lt;&gt;"",Scoring!$J$25)+IF(Data!$U126&lt;&gt;"",Scoring!$J$26)+IF(Data!$V126&lt;&gt;"",Scoring!$J$27)+IF(Data!$W126&lt;&gt;"",Scoring!$J$28)+IF(Data!$X126&lt;&gt;"",Scoring!$J$29)+IF(Data!$Y126&lt;&gt;"",Scoring!$J$30)+IF(Data!$Z126&lt;&gt;"",Scoring!$J$31)+IF(Data!$AA126&lt;&gt;"",Scoring!$J$32),"")</f>
        <v/>
      </c>
      <c r="AO126" s="276" t="str">
        <f>IF(AN126&lt;&gt;"",LOOKUP(AN126,Likelihoods!$A$7:$A$107,Likelihoods!H$7:H$107),"")</f>
        <v/>
      </c>
      <c r="AP126" s="264" t="str">
        <f>IF(AND(COUNTBLANK($B126:$E126)=3,COUNTBLANK($F126:$H126)=2,COUNTBLANK($I126:$J126)=1,COUNTBLANK($K126:$L126)=1,COUNTBLANK($M126:$N126)=1,COUNTBLANK($O126:$P126)=1,COUNTBLANK($Q126:$R126)=1,COUNTBLANK($S126:$T126)=1,COUNTBLANK($U126:$V126)=1,COUNTBLANK($W126:$AA126)=4),IF(Data!$B126&lt;&gt;"",Scoring!$K$7)+IF(Data!$C126&lt;&gt;"",Scoring!$K$8)+IF(Data!$D126&lt;&gt;"",Scoring!$K$9)+IF(Data!$E126&lt;&gt;"",Scoring!$K$10)+IF(Data!$F126&lt;&gt;"",Scoring!$K$11)+IF(Data!$G126&lt;&gt;"",Scoring!$K$12)+IF(Data!$H126&lt;&gt;"",Scoring!$K$13)+IF(Data!$I126&lt;&gt;"",Scoring!$K$14)+IF(Data!$J126&lt;&gt;"",Scoring!$K$15)+IF(Data!$K126&lt;&gt;"",Scoring!$K$16)+IF(Data!$L126&lt;&gt;"",Scoring!$K$17)+IF(Data!$M126&lt;&gt;"",Scoring!$K$18)+IF(Data!$N126&lt;&gt;"",Scoring!$K$19)+IF(Data!$O126&lt;&gt;"",Scoring!$K$20)+IF(Data!$P126&lt;&gt;"",Scoring!$K$21)+IF(Data!$Q126&lt;&gt;"",Scoring!$K$22)+IF(Data!$R126&lt;&gt;"",Scoring!$K$23)+IF(Data!$S126&lt;&gt;"",Scoring!$K$24)+IF(Data!AH126&lt;&gt;"",Scoring!$K$25)+IF(Data!$U126&lt;&gt;"",Scoring!$K$26)+IF(Data!$V126&lt;&gt;"",Scoring!$K$27)+IF(Data!$W126&lt;&gt;"",Scoring!$K$28)+IF(Data!$X126&lt;&gt;"",Scoring!$K$29)+IF(Data!$Y126&lt;&gt;"",Scoring!$K$30)+IF(Data!$Z126&lt;&gt;"",Scoring!$K$31)+IF(Data!$AA126&lt;&gt;"",Scoring!$K$32),"")</f>
        <v/>
      </c>
      <c r="AQ126" s="107" t="str">
        <f>IF(AP126&lt;&gt;"",LOOKUP(AP126,Likelihoods!$A$7:$A$107,Likelihoods!I$7:I$107),"")</f>
        <v/>
      </c>
      <c r="AR126" s="281" t="str">
        <f>IF(AND(COUNTBLANK($B126:$E126)=3,COUNTBLANK($F126:$H126)=2,COUNTBLANK($I126:$J126)=1,COUNTBLANK($K126:$L126)=1,COUNTBLANK($M126:$N126)=1,COUNTBLANK($O126:$P126)=1,COUNTBLANK($Q126:$R126)=1,COUNTBLANK($S126:$T126)=1,COUNTBLANK($U126:$V126)=1,COUNTBLANK($W126:$AA126)=4),IF(Data!$B126&lt;&gt;"",Scoring!$L$7)+IF(Data!$C126&lt;&gt;"",Scoring!$L$8)+IF(Data!$D126&lt;&gt;"",Scoring!$L$9)+IF(Data!$E126&lt;&gt;"",Scoring!$L$10)+IF(Data!$F126&lt;&gt;"",Scoring!$L$11)+IF(Data!$G126&lt;&gt;"",Scoring!$L$12)+IF(Data!$H126&lt;&gt;"",Scoring!$L$13)+IF(Data!$I126&lt;&gt;"",Scoring!$L$14)+IF(Data!$J126&lt;&gt;"",Scoring!$L$15)+IF(Data!$K126&lt;&gt;"",Scoring!$L$16)+IF(Data!$L126&lt;&gt;"",Scoring!$L$17)+IF(Data!$M126&lt;&gt;"",Scoring!$L$18)+IF(Data!$N126&lt;&gt;"",Scoring!$L$19)+IF(Data!$O126&lt;&gt;"",Scoring!$L$20)+IF(Data!$P126&lt;&gt;"",Scoring!$L$21)+IF(Data!$Q126&lt;&gt;"",Scoring!$L$22)+IF(Data!$R126&lt;&gt;"",Scoring!$L$23)+IF(Data!$S126&lt;&gt;"",Scoring!$L$24)+IF(Data!AJ126&lt;&gt;"",Scoring!$L$25)+IF(Data!$U126&lt;&gt;"",Scoring!$L$26)+IF(Data!$V126&lt;&gt;"",Scoring!$L$27)+IF(Data!$W126&lt;&gt;"",Scoring!$L$28)+IF(Data!$X126&lt;&gt;"",Scoring!$L$29)+IF(Data!$Y126&lt;&gt;"",Scoring!$L$30)+IF(Data!$Z126&lt;&gt;"",Scoring!$L$31)+IF(Data!$AA126&lt;&gt;"",Scoring!$L$32),"")</f>
        <v/>
      </c>
      <c r="AS126" s="105" t="str">
        <f>IF(AR126&lt;&gt;"",LOOKUP(AR126,Likelihoods!$A$7:$A$107,Likelihoods!J$7:J$107),"")</f>
        <v/>
      </c>
      <c r="AT126" s="108" t="str">
        <f>IF(AND(COUNTBLANK($B126:$E126)=3,COUNTBLANK($F126:$H126)=2,COUNTBLANK($I126:$J126)=1,COUNTBLANK($K126:$L126)=1,COUNTBLANK($M126:$N126)=1,COUNTBLANK($O126:$P126)=1,COUNTBLANK($Q126:$R126)=1,COUNTBLANK($S126:$T126)=1,COUNTBLANK($U126:$V126)=1,COUNTBLANK($W126:$AA126)=4),IF(Data!$B126&lt;&gt;"",Scoring!$M$7)+IF(Data!$C126&lt;&gt;"",Scoring!$M$8)+IF(Data!$D126&lt;&gt;"",Scoring!$M$9)+IF(Data!$E126&lt;&gt;"",Scoring!$M$10)+IF(Data!$F126&lt;&gt;"",Scoring!$M$11)+IF(Data!$G126&lt;&gt;"",Scoring!$M$12)+IF(Data!$H126&lt;&gt;"",Scoring!$M$13)+IF(Data!$I126&lt;&gt;"",Scoring!$M$14)+IF(Data!$J126&lt;&gt;"",Scoring!$M$15)+IF(Data!$K126&lt;&gt;"",Scoring!$M$16)+IF(Data!$L126&lt;&gt;"",Scoring!$M$17)+IF(Data!$M126&lt;&gt;"",Scoring!$M$18)+IF(Data!$N126&lt;&gt;"",Scoring!$M$19)+IF(Data!$O126&lt;&gt;"",Scoring!$M$20)+IF(Data!$P126&lt;&gt;"",Scoring!$M$21)+IF(Data!$Q126&lt;&gt;"",Scoring!$M$22)+IF(Data!$R126&lt;&gt;"",Scoring!$M$23)+IF(Data!$S126&lt;&gt;"",Scoring!$M$24)+IF(Data!T126&lt;&gt;"",Scoring!$M$25)+IF(Data!$U126&lt;&gt;"",Scoring!$M$26)+IF(Data!$V126&lt;&gt;"",Scoring!$M$27)+IF(Data!$W126&lt;&gt;"",Scoring!$M$28)+IF(Data!$X126&lt;&gt;"",Scoring!$M$29)+IF(Data!$Y126&lt;&gt;"",Scoring!$M$30)+IF(Data!$Z126&lt;&gt;"",Scoring!$M$31)+IF(Data!$AA126&lt;&gt;"",Scoring!$M$32),"")</f>
        <v/>
      </c>
      <c r="AU126" s="105" t="str">
        <f>IF(AT126&lt;&gt;"",LOOKUP(AT126,Likelihoods!$A$7:$A$107,Likelihoods!K$7:K$107),"")</f>
        <v/>
      </c>
      <c r="AV126" s="108" t="str">
        <f>IF(AND(COUNTBLANK($B126:$E126)=3,COUNTBLANK($F126:$H126)=2,COUNTBLANK($I126:$J126)=1,COUNTBLANK($K126:$L126)=1,COUNTBLANK($M126:$N126)=1,COUNTBLANK($O126:$P126)=1,COUNTBLANK($Q126:$R126)=1,COUNTBLANK($S126:$T126)=1,COUNTBLANK($U126:$V126)=1,COUNTBLANK($W126:$AA126)=4),IF(Data!$B126&lt;&gt;"",Scoring!$N$7)+IF(Data!$C126&lt;&gt;"",Scoring!$N$8)+IF(Data!$D126&lt;&gt;"",Scoring!$N$9)+IF(Data!$E126&lt;&gt;"",Scoring!$N$10)+IF(Data!$F126&lt;&gt;"",Scoring!$N$11)+IF(Data!$G126&lt;&gt;"",Scoring!$N$12)+IF(Data!$H126&lt;&gt;"",Scoring!$N$13)+IF(Data!$I126&lt;&gt;"",Scoring!$N$14)+IF(Data!$J126&lt;&gt;"",Scoring!$N$15)+IF(Data!$K126&lt;&gt;"",Scoring!$N$16)+IF(Data!$L126&lt;&gt;"",Scoring!$N$17)+IF(Data!$M126&lt;&gt;"",Scoring!$N$18)+IF(Data!$N126&lt;&gt;"",Scoring!$N$19)+IF(Data!$O126&lt;&gt;"",Scoring!$N$20)+IF(Data!$P126&lt;&gt;"",Scoring!$N$21)+IF(Data!$Q126&lt;&gt;"",Scoring!$N$22)+IF(Data!$R126&lt;&gt;"",Scoring!$N$23)+IF(Data!$S126&lt;&gt;"",Scoring!$N$24)+IF(Data!T126&lt;&gt;"",Scoring!$N$25)+IF(Data!$U126&lt;&gt;"",Scoring!$N$26)+IF(Data!$V126&lt;&gt;"",Scoring!$N$27)+IF(Data!$W126&lt;&gt;"",Scoring!$N$28)+IF(Data!$X126&lt;&gt;"",Scoring!$N$29)+IF(Data!$Y126&lt;&gt;"",Scoring!$N$30)+IF(Data!$Z126&lt;&gt;"",Scoring!$N$31)+IF(Data!$AA126&lt;&gt;"",Scoring!$N$32),"")</f>
        <v/>
      </c>
      <c r="AW126" s="106" t="str">
        <f>IF(AV126&lt;&gt;"",LOOKUP(AV126,Likelihoods!$A$7:$A$107,Likelihoods!L$7:L$107),"")</f>
        <v/>
      </c>
      <c r="AX126" s="104" t="str">
        <f>IF(AND(COUNTBLANK($B126:$E126)=3,COUNTBLANK($F126:$H126)=2,COUNTBLANK($I126:$J126)=1,COUNTBLANK($K126:$L126)=1,COUNTBLANK($M126:$N126)=1,COUNTBLANK($O126:$P126)=1,COUNTBLANK($Q126:$R126)=1,COUNTBLANK($S126:$T126)=1,COUNTBLANK($U126:$V126)=1,COUNTBLANK($W126:$AA126)=4),IF(Data!$B126&lt;&gt;"",Scoring!$O$7)+IF(Data!$C126&lt;&gt;"",Scoring!$O$8)+IF(Data!$D126&lt;&gt;"",Scoring!$O$9)+IF(Data!$E126&lt;&gt;"",Scoring!$O$10)+IF(Data!$F126&lt;&gt;"",Scoring!$O$11)+IF(Data!$G126&lt;&gt;"",Scoring!$O$12)+IF(Data!$H126&lt;&gt;"",Scoring!$O$13)+IF(Data!$I126&lt;&gt;"",Scoring!$O$14)+IF(Data!$J126&lt;&gt;"",Scoring!$O$15)+IF(Data!$K126&lt;&gt;"",Scoring!$O$16)+IF(Data!$L126&lt;&gt;"",Scoring!$O$17)+IF(Data!$M126&lt;&gt;"",Scoring!$O$18)+IF(Data!$N126&lt;&gt;"",Scoring!$O$19)+IF(Data!$O126&lt;&gt;"",Scoring!$O$20)+IF(Data!$P126&lt;&gt;"",Scoring!$O$21)+IF(Data!$Q126&lt;&gt;"",Scoring!$O$22)+IF(Data!$R126&lt;&gt;"",Scoring!$O$23)+IF(Data!$S126&lt;&gt;"",Scoring!$O$24)+IF(Data!T126&lt;&gt;"",Scoring!$O$25)+IF(Data!$U126&lt;&gt;"",Scoring!$O$26)+IF(Data!$V126&lt;&gt;"",Scoring!$O$27)+IF(Data!$W126&lt;&gt;"",Scoring!$O$28)+IF(Data!$X126&lt;&gt;"",Scoring!$O$29)+IF(Data!$Y126&lt;&gt;"",Scoring!$O$30)+IF(Data!$Z126&lt;&gt;"",Scoring!$O$31)+IF(Data!$AA126&lt;&gt;"",Scoring!$O$32),"")</f>
        <v/>
      </c>
      <c r="AY126" s="107" t="str">
        <f>IF(AX126&lt;&gt;"",LOOKUP(AX126,Likelihoods!$A$7:$A$107,Likelihoods!M$7:M$107),"")</f>
        <v/>
      </c>
      <c r="AZ126" s="108" t="str">
        <f>IF(AND(COUNTBLANK($B126:$E126)=3,COUNTBLANK($F126:$H126)=2,COUNTBLANK($I126:$J126)=1,COUNTBLANK($K126:$L126)=1,COUNTBLANK($M126:$N126)=1,COUNTBLANK($O126:$P126)=1,COUNTBLANK($Q126:$R126)=1,COUNTBLANK($S126:$T126)=1,COUNTBLANK($U126:$V126)=1,COUNTBLANK($W126:$AA126)=4),IF(Data!$B126&lt;&gt;"",Scoring!$P$7)+IF(Data!$C126&lt;&gt;"",Scoring!$P$8)+IF(Data!$D126&lt;&gt;"",Scoring!$P$9)+IF(Data!$E126&lt;&gt;"",Scoring!$P$10)+IF(Data!$F126&lt;&gt;"",Scoring!$P$11)+IF(Data!$G126&lt;&gt;"",Scoring!$P$12)+IF(Data!$H126&lt;&gt;"",Scoring!$P$13)+IF(Data!$I126&lt;&gt;"",Scoring!$P$14)+IF(Data!$J126&lt;&gt;"",Scoring!$P$15)+IF(Data!$K126&lt;&gt;"",Scoring!$P$16)+IF(Data!$L126&lt;&gt;"",Scoring!$P$17)+IF(Data!$M126&lt;&gt;"",Scoring!$P$18)+IF(Data!$N126&lt;&gt;"",Scoring!$P$19)+IF(Data!$O126&lt;&gt;"",Scoring!$P$20)+IF(Data!$P126&lt;&gt;"",Scoring!$P$21)+IF(Data!$Q126&lt;&gt;"",Scoring!$P$22)+IF(Data!$R126&lt;&gt;"",Scoring!$P$23)+IF(Data!$S126&lt;&gt;"",Scoring!$P$24)+IF(Data!T126&lt;&gt;"",Scoring!$P$25)+IF(Data!$U126&lt;&gt;"",Scoring!$P$26)+IF(Data!$V126&lt;&gt;"",Scoring!$P$27)+IF(Data!$W126&lt;&gt;"",Scoring!$P$28)+IF(Data!$X126&lt;&gt;"",Scoring!$P$29)+IF(Data!$Y126&lt;&gt;"",Scoring!$P$30)+IF(Data!$Z126&lt;&gt;"",Scoring!$P$31)+IF(Data!$AA126&lt;&gt;"",Scoring!$P$32),"")</f>
        <v/>
      </c>
      <c r="BA126" s="105" t="str">
        <f>IF(AZ126&lt;&gt;"",LOOKUP(AZ126,Likelihoods!$A$7:$A$107,Likelihoods!N$7:N$107),"")</f>
        <v/>
      </c>
      <c r="BB126" s="102" t="str">
        <f>IF(AND(COUNTBLANK($B126:$E126)=3,COUNTBLANK($F126:$H126)=2,COUNTBLANK($I126:$J126)=1,COUNTBLANK($K126:$L126)=1,COUNTBLANK($M126:$N126)=1,COUNTBLANK($O126:$P126)=1,COUNTBLANK($Q126:$R126)=1,COUNTBLANK($S126:$T126)=1,COUNTBLANK($U126:$V126)=1,COUNTBLANK($W126:$AA126)=4),IF(Data!$B126&lt;&gt;"",Scoring!$Q$7)+IF(Data!$C126&lt;&gt;"",Scoring!$Q$8)+IF(Data!$D126&lt;&gt;"",Scoring!$Q$9)+IF(Data!$E126&lt;&gt;"",Scoring!$Q$10)+IF(Data!$F126&lt;&gt;"",Scoring!$Q$11)+IF(Data!$G126&lt;&gt;"",Scoring!$Q$12)+IF(Data!$H126&lt;&gt;"",Scoring!$Q$13)+IF(Data!$I126&lt;&gt;"",Scoring!$Q$14)+IF(Data!$J126&lt;&gt;"",Scoring!$Q$15)+IF(Data!$K126&lt;&gt;"",Scoring!$Q$16)+IF(Data!$L126&lt;&gt;"",Scoring!$Q$17)+IF(Data!$M126&lt;&gt;"",Scoring!$Q$18)+IF(Data!$N126&lt;&gt;"",Scoring!$Q$19)+IF(Data!$O126&lt;&gt;"",Scoring!$Q$20)+IF(Data!$P126&lt;&gt;"",Scoring!$Q$21)+IF(Data!$Q126&lt;&gt;"",Scoring!$Q$22)+IF(Data!$R126&lt;&gt;"",Scoring!$Q$23)+IF(Data!$S126&lt;&gt;"",Scoring!$Q$24)+IF(Data!T126&lt;&gt;"",Scoring!$Q$25)+IF(Data!$U126&lt;&gt;"",Scoring!$Q$26)+IF(Data!$V126&lt;&gt;"",Scoring!$Q$27)+IF(Data!$W126&lt;&gt;"",Scoring!$Q$28)+IF(Data!$X126&lt;&gt;"",Scoring!$Q$29)+IF(Data!$Y126&lt;&gt;"",Scoring!$Q$30)+IF(Data!$Z126&lt;&gt;"",Scoring!$Q$31)+IF(Data!$AA126&lt;&gt;"",Scoring!$Q$32),"")</f>
        <v/>
      </c>
      <c r="BC126" s="107" t="str">
        <f>IF(BB126&lt;&gt;"",LOOKUP(BB126,Likelihoods!$A$7:$A$107,Likelihoods!O$7:O$107),"")</f>
        <v/>
      </c>
      <c r="BD126" s="104" t="str">
        <f>IF(AND(COUNTBLANK($B126:$E126)=3,COUNTBLANK($F126:$H126)=2,COUNTBLANK($I126:$J126)=1,COUNTBLANK($K126:$L126)=1,COUNTBLANK($M126:$N126)=1,COUNTBLANK($O126:$P126)=1,COUNTBLANK($Q126:$R126)=1,COUNTBLANK($S126:$T126)=1,COUNTBLANK($U126:$V126)=1,COUNTBLANK($W126:$AA126)=4),IF(Data!$B126&lt;&gt;"",Scoring!$R$7)+IF(Data!$C126&lt;&gt;"",Scoring!$R$8)+IF(Data!$D126&lt;&gt;"",Scoring!$R$9)+IF(Data!$E126&lt;&gt;"",Scoring!$R$10)+IF(Data!$F126&lt;&gt;"",Scoring!$R$11)+IF(Data!$G126&lt;&gt;"",Scoring!$R$12)+IF(Data!$H126&lt;&gt;"",Scoring!$R$13)+IF(Data!$I126&lt;&gt;"",Scoring!$R$14)+IF(Data!$J126&lt;&gt;"",Scoring!$R$15)+IF(Data!$K126&lt;&gt;"",Scoring!$R$16)+IF(Data!$L126&lt;&gt;"",Scoring!$R$17)+IF(Data!$M126&lt;&gt;"",Scoring!$R$18)+IF(Data!$N126&lt;&gt;"",Scoring!$R$19)+IF(Data!$O126&lt;&gt;"",Scoring!$R$20)+IF(Data!$P126&lt;&gt;"",Scoring!$R$21)+IF(Data!$Q126&lt;&gt;"",Scoring!$R$22)+IF(Data!$R126&lt;&gt;"",Scoring!$R$23)+IF(Data!$S126&lt;&gt;"",Scoring!$R$24)+IF(Data!T126&lt;&gt;"",Scoring!$R$25)+IF(Data!$U126&lt;&gt;"",Scoring!$R$26)+IF(Data!$V126&lt;&gt;"",Scoring!$R$27)+IF(Data!$W126&lt;&gt;"",Scoring!$R$28)+IF(Data!$X126&lt;&gt;"",Scoring!$R$29)+IF(Data!$Y126&lt;&gt;"",Scoring!$R$30)+IF(Data!$Z126&lt;&gt;"",Scoring!$R$31)+IF(Data!$AA126&lt;&gt;"",Scoring!$R$32),"")</f>
        <v/>
      </c>
      <c r="BE126" s="105" t="str">
        <f>IF(BD126&lt;&gt;"",LOOKUP(BD126,Likelihoods!$A$7:$A$107,Likelihoods!P$7:P$107),"")</f>
        <v/>
      </c>
      <c r="BF126" s="102" t="str">
        <f>IF(AND(COUNTBLANK($B126:$E126)=3,COUNTBLANK($F126:$H126)=2,COUNTBLANK($I126:$J126)=1,COUNTBLANK($K126:$L126)=1,COUNTBLANK($M126:$N126)=1,COUNTBLANK($O126:$P126)=1,COUNTBLANK($Q126:$R126)=1,COUNTBLANK($S126:$T126)=1,COUNTBLANK($U126:$V126)=1,COUNTBLANK($W126:$AA126)=4),IF(Data!$B126&lt;&gt;"",Scoring!$S$7)+IF(Data!$C126&lt;&gt;"",Scoring!$S$8)+IF(Data!$D126&lt;&gt;"",Scoring!$S$9)+IF(Data!$E126&lt;&gt;"",Scoring!$S$10)+IF(Data!$F126&lt;&gt;"",Scoring!$S$11)+IF(Data!$G126&lt;&gt;"",Scoring!$S$12)+IF(Data!$H126&lt;&gt;"",Scoring!$S$13)+IF(Data!$I126&lt;&gt;"",Scoring!$S$14)+IF(Data!$J126&lt;&gt;"",Scoring!$S$15)+IF(Data!$K126&lt;&gt;"",Scoring!$S$16)+IF(Data!$L126&lt;&gt;"",Scoring!$S$17)+IF(Data!$M126&lt;&gt;"",Scoring!$S$18)+IF(Data!$N126&lt;&gt;"",Scoring!$S$19)+IF(Data!$O126&lt;&gt;"",Scoring!$S$20)+IF(Data!$P126&lt;&gt;"",Scoring!$S$21)+IF(Data!$Q126&lt;&gt;"",Scoring!$S$22)+IF(Data!$R126&lt;&gt;"",Scoring!$S$23)+IF(Data!$S126&lt;&gt;"",Scoring!$S$24)+IF(Data!T126&lt;&gt;"",Scoring!$S$25)+IF(Data!$U126&lt;&gt;"",Scoring!$S$26)+IF(Data!$V126&lt;&gt;"",Scoring!$S$27)+IF(Data!$W126&lt;&gt;"",Scoring!$S$28)+IF(Data!$X126&lt;&gt;"",Scoring!$S$29)+IF(Data!$Y126&lt;&gt;"",Scoring!$S$30)+IF(Data!$Z126&lt;&gt;"",Scoring!$S$31)+IF(Data!$AA126&lt;&gt;"",Scoring!$S$32),"")</f>
        <v/>
      </c>
      <c r="BG126" s="107" t="str">
        <f>IF(BF126&lt;&gt;"",LOOKUP(BF126,Likelihoods!$A$7:$A$107,Likelihoods!Q$7:Q$107),"")</f>
        <v/>
      </c>
      <c r="BH126" s="108" t="str">
        <f>IF(AND(COUNTBLANK($B126:$E126)=3,COUNTBLANK($F126:$H126)=2,COUNTBLANK($I126:$J126)=1,COUNTBLANK($K126:$L126)=1,COUNTBLANK($M126:$N126)=1,COUNTBLANK($O126:$P126)=1,COUNTBLANK($Q126:$R126)=1,COUNTBLANK($S126:$T126)=1,COUNTBLANK($U126:$V126)=1,COUNTBLANK($W126:$AA126)=4),IF(Data!$B126&lt;&gt;"",Scoring!$T$7)+IF(Data!$C126&lt;&gt;"",Scoring!$T$8)+IF(Data!$D126&lt;&gt;"",Scoring!$T$9)+IF(Data!$E126&lt;&gt;"",Scoring!$T$10)+IF(Data!$F126&lt;&gt;"",Scoring!$T$11)+IF(Data!$G126&lt;&gt;"",Scoring!$T$12)+IF(Data!$H126&lt;&gt;"",Scoring!$T$13)+IF(Data!$I126&lt;&gt;"",Scoring!$T$14)+IF(Data!$J126&lt;&gt;"",Scoring!$T$15)+IF(Data!$K126&lt;&gt;"",Scoring!$T$16)+IF(Data!$L126&lt;&gt;"",Scoring!$T$17)+IF(Data!$M126&lt;&gt;"",Scoring!$T$18)+IF(Data!$N126&lt;&gt;"",Scoring!$T$19)+IF(Data!$O126&lt;&gt;"",Scoring!$T$20)+IF(Data!$P126&lt;&gt;"",Scoring!$T$21)+IF(Data!$Q126&lt;&gt;"",Scoring!$T$22)+IF(Data!$R126&lt;&gt;"",Scoring!$T$23)+IF(Data!$S126&lt;&gt;"",Scoring!$T$24)+IF(Data!T126&lt;&gt;"",Scoring!$T$25)+IF(Data!$U126&lt;&gt;"",Scoring!$T$26)+IF(Data!$V126&lt;&gt;"",Scoring!$T$27)+IF(Data!$W126&lt;&gt;"",Scoring!$T$28)+IF(Data!$X126&lt;&gt;"",Scoring!$T$29)+IF(Data!$Y126&lt;&gt;"",Scoring!$T$30)+IF(Data!$Z126&lt;&gt;"",Scoring!$T$31)+IF(Data!$AA126&lt;&gt;"",Scoring!$T$32),"")</f>
        <v/>
      </c>
      <c r="BI126" s="105" t="str">
        <f>IF(BH126&lt;&gt;"",LOOKUP(BH126,Likelihoods!$A$7:$A$107,Likelihoods!R$7:R$107),"")</f>
        <v/>
      </c>
      <c r="BJ126" s="108" t="str">
        <f>IF(AND(COUNTBLANK($B126:$E126)=3,COUNTBLANK($F126:$H126)=2,COUNTBLANK($I126:$J126)=1,COUNTBLANK($K126:$L126)=1,COUNTBLANK($M126:$N126)=1,COUNTBLANK($O126:$P126)=1,COUNTBLANK($Q126:$R126)=1,COUNTBLANK($S126:$T126)=1,COUNTBLANK($U126:$V126)=1,COUNTBLANK($W126:$AA126)=4),IF(Data!$B126&lt;&gt;"",Scoring!$U$7)+IF(Data!$C126&lt;&gt;"",Scoring!$U$8)+IF(Data!$D126&lt;&gt;"",Scoring!$U$9)+IF(Data!$E126&lt;&gt;"",Scoring!$U$10)+IF(Data!$F126&lt;&gt;"",Scoring!$U$11)+IF(Data!$G126&lt;&gt;"",Scoring!$U$12)+IF(Data!$H126&lt;&gt;"",Scoring!$U$13)+IF(Data!$I126&lt;&gt;"",Scoring!$U$14)+IF(Data!$J126&lt;&gt;"",Scoring!$U$15)+IF(Data!$K126&lt;&gt;"",Scoring!$U$16)+IF(Data!$L126&lt;&gt;"",Scoring!$U$17)+IF(Data!$M126&lt;&gt;"",Scoring!$U$18)+IF(Data!$N126&lt;&gt;"",Scoring!$U$19)+IF(Data!$O126&lt;&gt;"",Scoring!$U$20)+IF(Data!$P126&lt;&gt;"",Scoring!$U$21)+IF(Data!$Q126&lt;&gt;"",Scoring!$U$22)+IF(Data!$R126&lt;&gt;"",Scoring!$U$23)+IF(Data!$S126&lt;&gt;"",Scoring!$U$24)+IF(Data!T126&lt;&gt;"",Scoring!$U$25)+IF(Data!$U126&lt;&gt;"",Scoring!$U$26)+IF(Data!$V126&lt;&gt;"",Scoring!$U$27)+IF(Data!$W126&lt;&gt;"",Scoring!$U$28)+IF(Data!$X126&lt;&gt;"",Scoring!$U$29)+IF(Data!$Y126&lt;&gt;"",Scoring!$U$30)+IF(Data!$Z126&lt;&gt;"",Scoring!$U$31)+IF(Data!$AA126&lt;&gt;"",Scoring!$U$32),"")</f>
        <v/>
      </c>
      <c r="BK126" s="106" t="str">
        <f>IF(BJ126&lt;&gt;"",LOOKUP(BJ126,Likelihoods!$A$7:$A$107,Likelihoods!S$7:S$107),"")</f>
        <v/>
      </c>
      <c r="BL126" s="8"/>
      <c r="BM126" s="8"/>
      <c r="BN126" s="8"/>
      <c r="BO126" s="8"/>
      <c r="BP126" s="8"/>
      <c r="BQ126" s="8"/>
      <c r="BR126" s="8"/>
      <c r="BS126" s="8"/>
      <c r="BT126" s="8"/>
      <c r="BU126" s="8"/>
      <c r="BV126" s="8"/>
      <c r="BW126" s="8"/>
      <c r="BX126" s="8"/>
      <c r="BY126" s="8"/>
    </row>
    <row r="127" spans="1:77" ht="14.25" x14ac:dyDescent="0.2">
      <c r="A127" s="68"/>
      <c r="B127" s="101"/>
      <c r="C127" s="102"/>
      <c r="D127" s="102"/>
      <c r="E127" s="102"/>
      <c r="F127" s="101"/>
      <c r="G127" s="102"/>
      <c r="H127" s="103"/>
      <c r="I127" s="102"/>
      <c r="J127" s="102"/>
      <c r="K127" s="101"/>
      <c r="L127" s="103"/>
      <c r="M127" s="102"/>
      <c r="N127" s="103"/>
      <c r="O127" s="101"/>
      <c r="P127" s="103"/>
      <c r="Q127" s="102"/>
      <c r="R127" s="102"/>
      <c r="S127" s="101"/>
      <c r="T127" s="103"/>
      <c r="U127" s="101"/>
      <c r="V127" s="103"/>
      <c r="W127" s="102"/>
      <c r="X127" s="102"/>
      <c r="Y127" s="102"/>
      <c r="Z127" s="102"/>
      <c r="AA127" s="102"/>
      <c r="AB127" s="104" t="str">
        <f>IF(AND(COUNTBLANK($B127:$E127)=3,COUNTBLANK($F127:$H127)=2,COUNTBLANK($I127:$J127)=1,COUNTBLANK($K127:$L127)=1,COUNTBLANK($M127:$N127)=1,COUNTBLANK($O127:$P127)=1,COUNTBLANK($Q127:$R127)=1,COUNTBLANK($S127:$T127)=1,COUNTBLANK($U127:$V127)=1,COUNTBLANK($W127:$AA127)=4),IF(Data!$B127&lt;&gt;"",Scoring!$D$7)+IF(Data!$C127&lt;&gt;"",Scoring!$D$8)+IF(Data!$D127&lt;&gt;"",Scoring!$D$9)+IF(Data!$E127&lt;&gt;"",Scoring!$D$10)+IF(Data!$F127&lt;&gt;"",Scoring!$D$11)+IF(Data!$G127&lt;&gt;"",Scoring!$D$12)+IF(Data!$H127&lt;&gt;"",Scoring!$D$13)+IF(Data!$I127&lt;&gt;"",Scoring!$D$14)+IF(Data!$J127&lt;&gt;"",Scoring!$D$15)+IF(Data!$K127&lt;&gt;"",Scoring!$D$16)+IF(Data!$L127&lt;&gt;"",Scoring!$D$17)+IF(Data!$M127&lt;&gt;"",Scoring!$D$18)+IF(Data!$N127&lt;&gt;"",Scoring!$D$19)+IF(Data!$O127&lt;&gt;"",Scoring!$D$20)+IF(Data!$P127&lt;&gt;"",Scoring!$D$21)+IF(Data!$Q127&lt;&gt;"",Scoring!$D$22)+IF(Data!$R127&lt;&gt;"",Scoring!$D$23)+IF(Data!$S127&lt;&gt;"",Scoring!$D$24)+IF(Data!T127&lt;&gt;"",Scoring!$D$25)+IF(Data!$U127&lt;&gt;"",Scoring!$D$26)+IF(Data!$V127&lt;&gt;"",Scoring!$D$27)+IF(Data!$W127&lt;&gt;"",Scoring!$D$28)+IF(Data!$X127&lt;&gt;"",Scoring!$D$29)+IF(Data!$Y127&lt;&gt;"",Scoring!$D$30)+IF(Data!$Z127&lt;&gt;"",Scoring!$D$31)+IF(Data!$AA127&lt;&gt;"",Scoring!$D$32),"")</f>
        <v/>
      </c>
      <c r="AC127" s="105" t="str">
        <f>IF(AB127&lt;&gt;"",LOOKUP(AB127,Likelihoods!$A$7:$A$107,Likelihoods!B$7:B$107),"")</f>
        <v/>
      </c>
      <c r="AD127" s="264" t="str">
        <f>IF(AND(COUNTBLANK($B127:$E127)=3,COUNTBLANK($F127:$H127)=2,COUNTBLANK($I127:$J127)=1,COUNTBLANK($K127:$L127)=1,COUNTBLANK($M127:$N127)=1,COUNTBLANK($O127:$P127)=1,COUNTBLANK($Q127:$R127)=1,COUNTBLANK($S127:$T127)=1,COUNTBLANK($U127:$V127)=1,COUNTBLANK($W127:$AA127)=4),IF(Data!$B127&lt;&gt;"",Scoring!$E$7)+IF(Data!$C127&lt;&gt;"",Scoring!$E$8)+IF(Data!$D127&lt;&gt;"",Scoring!$E$9)+IF(Data!$E127&lt;&gt;"",Scoring!$E$10)+IF(Data!$F127&lt;&gt;"",Scoring!$E$11)+IF(Data!$G127&lt;&gt;"",Scoring!$E$12)+IF(Data!$H127&lt;&gt;"",Scoring!$E$13)+IF(Data!$I127&lt;&gt;"",Scoring!$E$14)+IF(Data!$J127&lt;&gt;"",Scoring!$E$15)+IF(Data!$K127&lt;&gt;"",Scoring!$E$16)+IF(Data!$L127&lt;&gt;"",Scoring!$E$17)+IF(Data!$M127&lt;&gt;"",Scoring!$E$18)+IF(Data!$N127&lt;&gt;"",Scoring!$E$19)+IF(Data!$O127&lt;&gt;"",Scoring!$E$20)+IF(Data!$P127&lt;&gt;"",Scoring!$E$21)+IF(Data!$Q127&lt;&gt;"",Scoring!$E$22)+IF(Data!$R127&lt;&gt;"",Scoring!$E$23)+IF(Data!$S127&lt;&gt;"",Scoring!$E$24)+IF(Data!V127&lt;&gt;"",Scoring!$E$25)+IF(Data!$U127&lt;&gt;"",Scoring!$E$26)+IF(Data!$V127&lt;&gt;"",Scoring!$E$27)+IF(Data!$W127&lt;&gt;"",Scoring!$E$28)+IF(Data!$X127&lt;&gt;"",Scoring!$E$29)+IF(Data!$Y127&lt;&gt;"",Scoring!$E$30)+IF(Data!$Z127&lt;&gt;"",Scoring!$E$31)+IF(Data!$AA127&lt;&gt;"",Scoring!$E$32),"")</f>
        <v/>
      </c>
      <c r="AE127" s="107" t="str">
        <f>IF(AD127&lt;&gt;"",LOOKUP(AD127,Likelihoods!$A$7:$A$107,Likelihoods!C$7:C$107),"")</f>
        <v/>
      </c>
      <c r="AF127" s="108" t="str">
        <f>IF(AND(COUNTBLANK($B127:$E127)=3,COUNTBLANK($F127:$H127)=2,COUNTBLANK($I127:$J127)=1,COUNTBLANK($K127:$L127)=1,COUNTBLANK($M127:$N127)=1,COUNTBLANK($O127:$P127)=1,COUNTBLANK($Q127:$R127)=1,COUNTBLANK($S127:$T127)=1,COUNTBLANK($U127:$V127)=1,COUNTBLANK($W127:$AA127)=4),IF(Data!$B127&lt;&gt;"",Scoring!$F$7)+IF(Data!$C127&lt;&gt;"",Scoring!$F$8)+IF(Data!$D127&lt;&gt;"",Scoring!$F$9)+IF(Data!$E127&lt;&gt;"",Scoring!$F$10)+IF(Data!$F127&lt;&gt;"",Scoring!$F$11)+IF(Data!$G127&lt;&gt;"",Scoring!$F$12)+IF(Data!$H127&lt;&gt;"",Scoring!$F$13)+IF(Data!$I127&lt;&gt;"",Scoring!$F$14)+IF(Data!$J127&lt;&gt;"",Scoring!$F$15)+IF(Data!$K127&lt;&gt;"",Scoring!$F$16)+IF(Data!$L127&lt;&gt;"",Scoring!$F$17)+IF(Data!$M127&lt;&gt;"",Scoring!$F$18)+IF(Data!$N127&lt;&gt;"",Scoring!$F$19)+IF(Data!$O127&lt;&gt;"",Scoring!$F$20)+IF(Data!$P127&lt;&gt;"",Scoring!$F$21)+IF(Data!$Q127&lt;&gt;"",Scoring!$F$22)+IF(Data!$R127&lt;&gt;"",Scoring!$F$23)+IF(Data!$S127&lt;&gt;"",Scoring!$F$24)+IF(Data!T127&lt;&gt;"",Scoring!$F$25)+IF(Data!$U127&lt;&gt;"",Scoring!$F$26)+IF(Data!$V127&lt;&gt;"",Scoring!$F$27)+IF(Data!$W127&lt;&gt;"",Scoring!$F$28)+IF(Data!$X127&lt;&gt;"",Scoring!$F$29)+IF(Data!$Y127&lt;&gt;"",Scoring!$F$30)+IF(Data!$Z127&lt;&gt;"",Scoring!$F$31)+IF(Data!$AA127&lt;&gt;"",Scoring!$F$32),"")</f>
        <v/>
      </c>
      <c r="AG127" s="105" t="str">
        <f>IF(AF127&lt;&gt;"",LOOKUP(AF127,Likelihoods!$A$7:$A$107,Likelihoods!D$7:D$107),"")</f>
        <v/>
      </c>
      <c r="AH127" s="108" t="str">
        <f>IF(AND(COUNTBLANK($B127:$E127)=3,COUNTBLANK($F127:$H127)=2,COUNTBLANK($I127:$J127)=1,COUNTBLANK($K127:$L127)=1,COUNTBLANK($M127:$N127)=1,COUNTBLANK($O127:$P127)=1,COUNTBLANK($Q127:$R127)=1,COUNTBLANK($S127:$T127)=1,COUNTBLANK($U127:$V127)=1,COUNTBLANK($W127:$AA127)=4),IF(Data!$B127&lt;&gt;"",Scoring!$G$7)+IF(Data!$C127&lt;&gt;"",Scoring!$G$8)+IF(Data!$D127&lt;&gt;"",Scoring!$G$9)+IF(Data!$E127&lt;&gt;"",Scoring!$G$10)+IF(Data!$F127&lt;&gt;"",Scoring!$G$11)+IF(Data!$G127&lt;&gt;"",Scoring!$G$12)+IF(Data!$H127&lt;&gt;"",Scoring!$G$13)+IF(Data!$I127&lt;&gt;"",Scoring!$G$14)+IF(Data!$J127&lt;&gt;"",Scoring!$G$15)+IF(Data!$K127&lt;&gt;"",Scoring!$G$16)+IF(Data!$L127&lt;&gt;"",Scoring!$G$17)+IF(Data!$M127&lt;&gt;"",Scoring!$G$18)+IF(Data!$N127&lt;&gt;"",Scoring!$G$19)+IF(Data!$O127&lt;&gt;"",Scoring!$G$20)+IF(Data!$P127&lt;&gt;"",Scoring!$G$21)+IF(Data!$Q127&lt;&gt;"",Scoring!$G$22)+IF(Data!$R127&lt;&gt;"",Scoring!$G$23)+IF(Data!$S127&lt;&gt;"",Scoring!$G$24)+IF(Data!T127&lt;&gt;"",Scoring!$G$25)+IF(Data!$U127&lt;&gt;"",Scoring!$G$26)+IF(Data!$V127&lt;&gt;"",Scoring!$G$27)+IF(Data!$W127&lt;&gt;"",Scoring!$G$28)+IF(Data!$X127&lt;&gt;"",Scoring!$G$29)+IF(Data!$Y127&lt;&gt;"",Scoring!$G$30)+IF(Data!$Z127&lt;&gt;"",Scoring!$G$31)+IF(Data!$AA127&lt;&gt;"",Scoring!$G$32),"")</f>
        <v/>
      </c>
      <c r="AI127" s="106" t="str">
        <f>IF(AH127&lt;&gt;"",LOOKUP(AH127,Likelihoods!$A$7:$A$107,Likelihoods!E$7:E$107),"")</f>
        <v/>
      </c>
      <c r="AJ127" s="104" t="str">
        <f>IF(AND(COUNTBLANK($B127:$E127)=3,COUNTBLANK($F127:$H127)=2,COUNTBLANK($I127:$J127)=1,COUNTBLANK($K127:$L127)=1,COUNTBLANK($M127:$N127)=1,COUNTBLANK($O127:$P127)=1,COUNTBLANK($Q127:$R127)=1,COUNTBLANK($S127:$T127)=1,COUNTBLANK($U127:$V127)=1,COUNTBLANK($W127:$AA127)=4),IF(Data!$B127&lt;&gt;"",Scoring!$H$7)+IF(Data!$C127&lt;&gt;"",Scoring!$H$8)+IF(Data!$D127&lt;&gt;"",Scoring!$H$9)+IF(Data!$E127&lt;&gt;"",Scoring!$H$10)+IF(Data!$F127&lt;&gt;"",Scoring!$H$11)+IF(Data!$G127&lt;&gt;"",Scoring!$H$12)+IF(Data!$H127&lt;&gt;"",Scoring!$H$13)+IF(Data!$I127&lt;&gt;"",Scoring!$H$14)+IF(Data!$J127&lt;&gt;"",Scoring!$H$15)+IF(Data!$K127&lt;&gt;"",Scoring!$H$16)+IF(Data!$L127&lt;&gt;"",Scoring!$H$17)+IF(Data!$M127&lt;&gt;"",Scoring!$H$18)+IF(Data!$N127&lt;&gt;"",Scoring!$H$19)+IF(Data!$O127&lt;&gt;"",Scoring!$H$20)+IF(Data!$P127&lt;&gt;"",Scoring!$H$21)+IF(Data!$Q127&lt;&gt;"",Scoring!$H$22)+IF(Data!$R127&lt;&gt;"",Scoring!$H$23)+IF(Data!$S127&lt;&gt;"",Scoring!$H$24)+IF(Data!T127&lt;&gt;"",Scoring!$H$25)+IF(Data!$U127&lt;&gt;"",Scoring!$H$26)+IF(Data!$V127&lt;&gt;"",Scoring!$H$27)+IF(Data!$W127&lt;&gt;"",Scoring!$H$28)+IF(Data!$X127&lt;&gt;"",Scoring!$H$29)+IF(Data!$Y127&lt;&gt;"",Scoring!$H$30)+IF(Data!$Z127&lt;&gt;"",Scoring!$H$31)+IF(Data!$AA127&lt;&gt;"",Scoring!$H$32),"")</f>
        <v/>
      </c>
      <c r="AK127" s="105" t="str">
        <f>IF(AJ127&lt;&gt;"",LOOKUP(AJ127,Likelihoods!$A$7:$A$107,Likelihoods!F$7:F$107),"")</f>
        <v/>
      </c>
      <c r="AL127" s="102" t="str">
        <f>IF(AND(COUNTBLANK($B127:$E127)=3,COUNTBLANK($F127:$H127)=2,COUNTBLANK($I127:$J127)=1,COUNTBLANK($K127:$L127)=1,COUNTBLANK($M127:$N127)=1,COUNTBLANK($O127:$P127)=1,COUNTBLANK($Q127:$R127)=1,COUNTBLANK($S127:$T127)=1,COUNTBLANK($U127:$V127)=1,COUNTBLANK($W127:$AA127)=4),IF(Data!$B127&lt;&gt;"",Scoring!$I$7)+IF(Data!$C127&lt;&gt;"",Scoring!$I$8)+IF(Data!$D127&lt;&gt;"",Scoring!$I$9)+IF(Data!$E127&lt;&gt;"",Scoring!$I$10)+IF(Data!$F127&lt;&gt;"",Scoring!$I$11)+IF(Data!$G127&lt;&gt;"",Scoring!$I$12)+IF(Data!$H127&lt;&gt;"",Scoring!$I$13)+IF(Data!$I127&lt;&gt;"",Scoring!$I$14)+IF(Data!$J127&lt;&gt;"",Scoring!$I$15)+IF(Data!$K127&lt;&gt;"",Scoring!$I$16)+IF(Data!$L127&lt;&gt;"",Scoring!$I$17)+IF(Data!$M127&lt;&gt;"",Scoring!$I$18)+IF(Data!$N127&lt;&gt;"",Scoring!$I$19)+IF(Data!$O127&lt;&gt;"",Scoring!$I$20)+IF(Data!$P127&lt;&gt;"",Scoring!$I$21)+IF(Data!$Q127&lt;&gt;"",Scoring!$I$22)+IF(Data!$R127&lt;&gt;"",Scoring!$I$23)+IF(Data!$S127&lt;&gt;"",Scoring!$I$24)+IF(Data!T127&lt;&gt;"",Scoring!$I$25)+IF(Data!$U127&lt;&gt;"",Scoring!$I$26)+IF(Data!$V127&lt;&gt;"",Scoring!$I$27)+IF(Data!$W127&lt;&gt;"",Scoring!$I$28)+IF(Data!$X127&lt;&gt;"",Scoring!$I$29)+IF(Data!$Y127&lt;&gt;"",Scoring!$I$30)+IF(Data!$Z127&lt;&gt;"",Scoring!$I$31)+IF(Data!$AA127&lt;&gt;"",Scoring!$I$32),"")</f>
        <v/>
      </c>
      <c r="AM127" s="107" t="str">
        <f>IF(AL127&lt;&gt;"",LOOKUP(AL127,Likelihoods!$A$7:$A$107,Likelihoods!G$7:G$107),"")</f>
        <v/>
      </c>
      <c r="AN127" s="281" t="str">
        <f>IF(AND(COUNTBLANK($B127:$E127)=3,COUNTBLANK($F127:$H127)=2,COUNTBLANK($I127:$J127)=1,COUNTBLANK($K127:$L127)=1,COUNTBLANK($M127:$N127)=1,COUNTBLANK($O127:$P127)=1,COUNTBLANK($Q127:$R127)=1,COUNTBLANK($S127:$T127)=1,COUNTBLANK($U127:$V127)=1,COUNTBLANK($W127:$AA127)=4),IF(Data!$B127&lt;&gt;"",Scoring!$J$7)+IF(Data!$C127&lt;&gt;"",Scoring!$J$8)+IF(Data!$D127&lt;&gt;"",Scoring!$J$9)+IF(Data!$E127&lt;&gt;"",Scoring!$J$10)+IF(Data!$F127&lt;&gt;"",Scoring!$J$11)+IF(Data!$G127&lt;&gt;"",Scoring!$J$12)+IF(Data!$H127&lt;&gt;"",Scoring!$J$13)+IF(Data!$I127&lt;&gt;"",Scoring!$J$14)+IF(Data!$J127&lt;&gt;"",Scoring!$J$15)+IF(Data!$K127&lt;&gt;"",Scoring!$J$16)+IF(Data!$L127&lt;&gt;"",Scoring!$J$17)+IF(Data!$M127&lt;&gt;"",Scoring!$J$18)+IF(Data!$N127&lt;&gt;"",Scoring!$J$19)+IF(Data!$O127&lt;&gt;"",Scoring!$J$20)+IF(Data!$P127&lt;&gt;"",Scoring!$J$21)+IF(Data!$Q127&lt;&gt;"",Scoring!$J$22)+IF(Data!$R127&lt;&gt;"",Scoring!$J$23)+IF(Data!$S127&lt;&gt;"",Scoring!$J$24)+IF(Data!AF127&lt;&gt;"",Scoring!$J$25)+IF(Data!$U127&lt;&gt;"",Scoring!$J$26)+IF(Data!$V127&lt;&gt;"",Scoring!$J$27)+IF(Data!$W127&lt;&gt;"",Scoring!$J$28)+IF(Data!$X127&lt;&gt;"",Scoring!$J$29)+IF(Data!$Y127&lt;&gt;"",Scoring!$J$30)+IF(Data!$Z127&lt;&gt;"",Scoring!$J$31)+IF(Data!$AA127&lt;&gt;"",Scoring!$J$32),"")</f>
        <v/>
      </c>
      <c r="AO127" s="276" t="str">
        <f>IF(AN127&lt;&gt;"",LOOKUP(AN127,Likelihoods!$A$7:$A$107,Likelihoods!H$7:H$107),"")</f>
        <v/>
      </c>
      <c r="AP127" s="264" t="str">
        <f>IF(AND(COUNTBLANK($B127:$E127)=3,COUNTBLANK($F127:$H127)=2,COUNTBLANK($I127:$J127)=1,COUNTBLANK($K127:$L127)=1,COUNTBLANK($M127:$N127)=1,COUNTBLANK($O127:$P127)=1,COUNTBLANK($Q127:$R127)=1,COUNTBLANK($S127:$T127)=1,COUNTBLANK($U127:$V127)=1,COUNTBLANK($W127:$AA127)=4),IF(Data!$B127&lt;&gt;"",Scoring!$K$7)+IF(Data!$C127&lt;&gt;"",Scoring!$K$8)+IF(Data!$D127&lt;&gt;"",Scoring!$K$9)+IF(Data!$E127&lt;&gt;"",Scoring!$K$10)+IF(Data!$F127&lt;&gt;"",Scoring!$K$11)+IF(Data!$G127&lt;&gt;"",Scoring!$K$12)+IF(Data!$H127&lt;&gt;"",Scoring!$K$13)+IF(Data!$I127&lt;&gt;"",Scoring!$K$14)+IF(Data!$J127&lt;&gt;"",Scoring!$K$15)+IF(Data!$K127&lt;&gt;"",Scoring!$K$16)+IF(Data!$L127&lt;&gt;"",Scoring!$K$17)+IF(Data!$M127&lt;&gt;"",Scoring!$K$18)+IF(Data!$N127&lt;&gt;"",Scoring!$K$19)+IF(Data!$O127&lt;&gt;"",Scoring!$K$20)+IF(Data!$P127&lt;&gt;"",Scoring!$K$21)+IF(Data!$Q127&lt;&gt;"",Scoring!$K$22)+IF(Data!$R127&lt;&gt;"",Scoring!$K$23)+IF(Data!$S127&lt;&gt;"",Scoring!$K$24)+IF(Data!AH127&lt;&gt;"",Scoring!$K$25)+IF(Data!$U127&lt;&gt;"",Scoring!$K$26)+IF(Data!$V127&lt;&gt;"",Scoring!$K$27)+IF(Data!$W127&lt;&gt;"",Scoring!$K$28)+IF(Data!$X127&lt;&gt;"",Scoring!$K$29)+IF(Data!$Y127&lt;&gt;"",Scoring!$K$30)+IF(Data!$Z127&lt;&gt;"",Scoring!$K$31)+IF(Data!$AA127&lt;&gt;"",Scoring!$K$32),"")</f>
        <v/>
      </c>
      <c r="AQ127" s="107" t="str">
        <f>IF(AP127&lt;&gt;"",LOOKUP(AP127,Likelihoods!$A$7:$A$107,Likelihoods!I$7:I$107),"")</f>
        <v/>
      </c>
      <c r="AR127" s="281" t="str">
        <f>IF(AND(COUNTBLANK($B127:$E127)=3,COUNTBLANK($F127:$H127)=2,COUNTBLANK($I127:$J127)=1,COUNTBLANK($K127:$L127)=1,COUNTBLANK($M127:$N127)=1,COUNTBLANK($O127:$P127)=1,COUNTBLANK($Q127:$R127)=1,COUNTBLANK($S127:$T127)=1,COUNTBLANK($U127:$V127)=1,COUNTBLANK($W127:$AA127)=4),IF(Data!$B127&lt;&gt;"",Scoring!$L$7)+IF(Data!$C127&lt;&gt;"",Scoring!$L$8)+IF(Data!$D127&lt;&gt;"",Scoring!$L$9)+IF(Data!$E127&lt;&gt;"",Scoring!$L$10)+IF(Data!$F127&lt;&gt;"",Scoring!$L$11)+IF(Data!$G127&lt;&gt;"",Scoring!$L$12)+IF(Data!$H127&lt;&gt;"",Scoring!$L$13)+IF(Data!$I127&lt;&gt;"",Scoring!$L$14)+IF(Data!$J127&lt;&gt;"",Scoring!$L$15)+IF(Data!$K127&lt;&gt;"",Scoring!$L$16)+IF(Data!$L127&lt;&gt;"",Scoring!$L$17)+IF(Data!$M127&lt;&gt;"",Scoring!$L$18)+IF(Data!$N127&lt;&gt;"",Scoring!$L$19)+IF(Data!$O127&lt;&gt;"",Scoring!$L$20)+IF(Data!$P127&lt;&gt;"",Scoring!$L$21)+IF(Data!$Q127&lt;&gt;"",Scoring!$L$22)+IF(Data!$R127&lt;&gt;"",Scoring!$L$23)+IF(Data!$S127&lt;&gt;"",Scoring!$L$24)+IF(Data!AJ127&lt;&gt;"",Scoring!$L$25)+IF(Data!$U127&lt;&gt;"",Scoring!$L$26)+IF(Data!$V127&lt;&gt;"",Scoring!$L$27)+IF(Data!$W127&lt;&gt;"",Scoring!$L$28)+IF(Data!$X127&lt;&gt;"",Scoring!$L$29)+IF(Data!$Y127&lt;&gt;"",Scoring!$L$30)+IF(Data!$Z127&lt;&gt;"",Scoring!$L$31)+IF(Data!$AA127&lt;&gt;"",Scoring!$L$32),"")</f>
        <v/>
      </c>
      <c r="AS127" s="105" t="str">
        <f>IF(AR127&lt;&gt;"",LOOKUP(AR127,Likelihoods!$A$7:$A$107,Likelihoods!J$7:J$107),"")</f>
        <v/>
      </c>
      <c r="AT127" s="108" t="str">
        <f>IF(AND(COUNTBLANK($B127:$E127)=3,COUNTBLANK($F127:$H127)=2,COUNTBLANK($I127:$J127)=1,COUNTBLANK($K127:$L127)=1,COUNTBLANK($M127:$N127)=1,COUNTBLANK($O127:$P127)=1,COUNTBLANK($Q127:$R127)=1,COUNTBLANK($S127:$T127)=1,COUNTBLANK($U127:$V127)=1,COUNTBLANK($W127:$AA127)=4),IF(Data!$B127&lt;&gt;"",Scoring!$M$7)+IF(Data!$C127&lt;&gt;"",Scoring!$M$8)+IF(Data!$D127&lt;&gt;"",Scoring!$M$9)+IF(Data!$E127&lt;&gt;"",Scoring!$M$10)+IF(Data!$F127&lt;&gt;"",Scoring!$M$11)+IF(Data!$G127&lt;&gt;"",Scoring!$M$12)+IF(Data!$H127&lt;&gt;"",Scoring!$M$13)+IF(Data!$I127&lt;&gt;"",Scoring!$M$14)+IF(Data!$J127&lt;&gt;"",Scoring!$M$15)+IF(Data!$K127&lt;&gt;"",Scoring!$M$16)+IF(Data!$L127&lt;&gt;"",Scoring!$M$17)+IF(Data!$M127&lt;&gt;"",Scoring!$M$18)+IF(Data!$N127&lt;&gt;"",Scoring!$M$19)+IF(Data!$O127&lt;&gt;"",Scoring!$M$20)+IF(Data!$P127&lt;&gt;"",Scoring!$M$21)+IF(Data!$Q127&lt;&gt;"",Scoring!$M$22)+IF(Data!$R127&lt;&gt;"",Scoring!$M$23)+IF(Data!$S127&lt;&gt;"",Scoring!$M$24)+IF(Data!T127&lt;&gt;"",Scoring!$M$25)+IF(Data!$U127&lt;&gt;"",Scoring!$M$26)+IF(Data!$V127&lt;&gt;"",Scoring!$M$27)+IF(Data!$W127&lt;&gt;"",Scoring!$M$28)+IF(Data!$X127&lt;&gt;"",Scoring!$M$29)+IF(Data!$Y127&lt;&gt;"",Scoring!$M$30)+IF(Data!$Z127&lt;&gt;"",Scoring!$M$31)+IF(Data!$AA127&lt;&gt;"",Scoring!$M$32),"")</f>
        <v/>
      </c>
      <c r="AU127" s="105" t="str">
        <f>IF(AT127&lt;&gt;"",LOOKUP(AT127,Likelihoods!$A$7:$A$107,Likelihoods!K$7:K$107),"")</f>
        <v/>
      </c>
      <c r="AV127" s="108" t="str">
        <f>IF(AND(COUNTBLANK($B127:$E127)=3,COUNTBLANK($F127:$H127)=2,COUNTBLANK($I127:$J127)=1,COUNTBLANK($K127:$L127)=1,COUNTBLANK($M127:$N127)=1,COUNTBLANK($O127:$P127)=1,COUNTBLANK($Q127:$R127)=1,COUNTBLANK($S127:$T127)=1,COUNTBLANK($U127:$V127)=1,COUNTBLANK($W127:$AA127)=4),IF(Data!$B127&lt;&gt;"",Scoring!$N$7)+IF(Data!$C127&lt;&gt;"",Scoring!$N$8)+IF(Data!$D127&lt;&gt;"",Scoring!$N$9)+IF(Data!$E127&lt;&gt;"",Scoring!$N$10)+IF(Data!$F127&lt;&gt;"",Scoring!$N$11)+IF(Data!$G127&lt;&gt;"",Scoring!$N$12)+IF(Data!$H127&lt;&gt;"",Scoring!$N$13)+IF(Data!$I127&lt;&gt;"",Scoring!$N$14)+IF(Data!$J127&lt;&gt;"",Scoring!$N$15)+IF(Data!$K127&lt;&gt;"",Scoring!$N$16)+IF(Data!$L127&lt;&gt;"",Scoring!$N$17)+IF(Data!$M127&lt;&gt;"",Scoring!$N$18)+IF(Data!$N127&lt;&gt;"",Scoring!$N$19)+IF(Data!$O127&lt;&gt;"",Scoring!$N$20)+IF(Data!$P127&lt;&gt;"",Scoring!$N$21)+IF(Data!$Q127&lt;&gt;"",Scoring!$N$22)+IF(Data!$R127&lt;&gt;"",Scoring!$N$23)+IF(Data!$S127&lt;&gt;"",Scoring!$N$24)+IF(Data!T127&lt;&gt;"",Scoring!$N$25)+IF(Data!$U127&lt;&gt;"",Scoring!$N$26)+IF(Data!$V127&lt;&gt;"",Scoring!$N$27)+IF(Data!$W127&lt;&gt;"",Scoring!$N$28)+IF(Data!$X127&lt;&gt;"",Scoring!$N$29)+IF(Data!$Y127&lt;&gt;"",Scoring!$N$30)+IF(Data!$Z127&lt;&gt;"",Scoring!$N$31)+IF(Data!$AA127&lt;&gt;"",Scoring!$N$32),"")</f>
        <v/>
      </c>
      <c r="AW127" s="106" t="str">
        <f>IF(AV127&lt;&gt;"",LOOKUP(AV127,Likelihoods!$A$7:$A$107,Likelihoods!L$7:L$107),"")</f>
        <v/>
      </c>
      <c r="AX127" s="104" t="str">
        <f>IF(AND(COUNTBLANK($B127:$E127)=3,COUNTBLANK($F127:$H127)=2,COUNTBLANK($I127:$J127)=1,COUNTBLANK($K127:$L127)=1,COUNTBLANK($M127:$N127)=1,COUNTBLANK($O127:$P127)=1,COUNTBLANK($Q127:$R127)=1,COUNTBLANK($S127:$T127)=1,COUNTBLANK($U127:$V127)=1,COUNTBLANK($W127:$AA127)=4),IF(Data!$B127&lt;&gt;"",Scoring!$O$7)+IF(Data!$C127&lt;&gt;"",Scoring!$O$8)+IF(Data!$D127&lt;&gt;"",Scoring!$O$9)+IF(Data!$E127&lt;&gt;"",Scoring!$O$10)+IF(Data!$F127&lt;&gt;"",Scoring!$O$11)+IF(Data!$G127&lt;&gt;"",Scoring!$O$12)+IF(Data!$H127&lt;&gt;"",Scoring!$O$13)+IF(Data!$I127&lt;&gt;"",Scoring!$O$14)+IF(Data!$J127&lt;&gt;"",Scoring!$O$15)+IF(Data!$K127&lt;&gt;"",Scoring!$O$16)+IF(Data!$L127&lt;&gt;"",Scoring!$O$17)+IF(Data!$M127&lt;&gt;"",Scoring!$O$18)+IF(Data!$N127&lt;&gt;"",Scoring!$O$19)+IF(Data!$O127&lt;&gt;"",Scoring!$O$20)+IF(Data!$P127&lt;&gt;"",Scoring!$O$21)+IF(Data!$Q127&lt;&gt;"",Scoring!$O$22)+IF(Data!$R127&lt;&gt;"",Scoring!$O$23)+IF(Data!$S127&lt;&gt;"",Scoring!$O$24)+IF(Data!T127&lt;&gt;"",Scoring!$O$25)+IF(Data!$U127&lt;&gt;"",Scoring!$O$26)+IF(Data!$V127&lt;&gt;"",Scoring!$O$27)+IF(Data!$W127&lt;&gt;"",Scoring!$O$28)+IF(Data!$X127&lt;&gt;"",Scoring!$O$29)+IF(Data!$Y127&lt;&gt;"",Scoring!$O$30)+IF(Data!$Z127&lt;&gt;"",Scoring!$O$31)+IF(Data!$AA127&lt;&gt;"",Scoring!$O$32),"")</f>
        <v/>
      </c>
      <c r="AY127" s="107" t="str">
        <f>IF(AX127&lt;&gt;"",LOOKUP(AX127,Likelihoods!$A$7:$A$107,Likelihoods!M$7:M$107),"")</f>
        <v/>
      </c>
      <c r="AZ127" s="108" t="str">
        <f>IF(AND(COUNTBLANK($B127:$E127)=3,COUNTBLANK($F127:$H127)=2,COUNTBLANK($I127:$J127)=1,COUNTBLANK($K127:$L127)=1,COUNTBLANK($M127:$N127)=1,COUNTBLANK($O127:$P127)=1,COUNTBLANK($Q127:$R127)=1,COUNTBLANK($S127:$T127)=1,COUNTBLANK($U127:$V127)=1,COUNTBLANK($W127:$AA127)=4),IF(Data!$B127&lt;&gt;"",Scoring!$P$7)+IF(Data!$C127&lt;&gt;"",Scoring!$P$8)+IF(Data!$D127&lt;&gt;"",Scoring!$P$9)+IF(Data!$E127&lt;&gt;"",Scoring!$P$10)+IF(Data!$F127&lt;&gt;"",Scoring!$P$11)+IF(Data!$G127&lt;&gt;"",Scoring!$P$12)+IF(Data!$H127&lt;&gt;"",Scoring!$P$13)+IF(Data!$I127&lt;&gt;"",Scoring!$P$14)+IF(Data!$J127&lt;&gt;"",Scoring!$P$15)+IF(Data!$K127&lt;&gt;"",Scoring!$P$16)+IF(Data!$L127&lt;&gt;"",Scoring!$P$17)+IF(Data!$M127&lt;&gt;"",Scoring!$P$18)+IF(Data!$N127&lt;&gt;"",Scoring!$P$19)+IF(Data!$O127&lt;&gt;"",Scoring!$P$20)+IF(Data!$P127&lt;&gt;"",Scoring!$P$21)+IF(Data!$Q127&lt;&gt;"",Scoring!$P$22)+IF(Data!$R127&lt;&gt;"",Scoring!$P$23)+IF(Data!$S127&lt;&gt;"",Scoring!$P$24)+IF(Data!T127&lt;&gt;"",Scoring!$P$25)+IF(Data!$U127&lt;&gt;"",Scoring!$P$26)+IF(Data!$V127&lt;&gt;"",Scoring!$P$27)+IF(Data!$W127&lt;&gt;"",Scoring!$P$28)+IF(Data!$X127&lt;&gt;"",Scoring!$P$29)+IF(Data!$Y127&lt;&gt;"",Scoring!$P$30)+IF(Data!$Z127&lt;&gt;"",Scoring!$P$31)+IF(Data!$AA127&lt;&gt;"",Scoring!$P$32),"")</f>
        <v/>
      </c>
      <c r="BA127" s="105" t="str">
        <f>IF(AZ127&lt;&gt;"",LOOKUP(AZ127,Likelihoods!$A$7:$A$107,Likelihoods!N$7:N$107),"")</f>
        <v/>
      </c>
      <c r="BB127" s="102" t="str">
        <f>IF(AND(COUNTBLANK($B127:$E127)=3,COUNTBLANK($F127:$H127)=2,COUNTBLANK($I127:$J127)=1,COUNTBLANK($K127:$L127)=1,COUNTBLANK($M127:$N127)=1,COUNTBLANK($O127:$P127)=1,COUNTBLANK($Q127:$R127)=1,COUNTBLANK($S127:$T127)=1,COUNTBLANK($U127:$V127)=1,COUNTBLANK($W127:$AA127)=4),IF(Data!$B127&lt;&gt;"",Scoring!$Q$7)+IF(Data!$C127&lt;&gt;"",Scoring!$Q$8)+IF(Data!$D127&lt;&gt;"",Scoring!$Q$9)+IF(Data!$E127&lt;&gt;"",Scoring!$Q$10)+IF(Data!$F127&lt;&gt;"",Scoring!$Q$11)+IF(Data!$G127&lt;&gt;"",Scoring!$Q$12)+IF(Data!$H127&lt;&gt;"",Scoring!$Q$13)+IF(Data!$I127&lt;&gt;"",Scoring!$Q$14)+IF(Data!$J127&lt;&gt;"",Scoring!$Q$15)+IF(Data!$K127&lt;&gt;"",Scoring!$Q$16)+IF(Data!$L127&lt;&gt;"",Scoring!$Q$17)+IF(Data!$M127&lt;&gt;"",Scoring!$Q$18)+IF(Data!$N127&lt;&gt;"",Scoring!$Q$19)+IF(Data!$O127&lt;&gt;"",Scoring!$Q$20)+IF(Data!$P127&lt;&gt;"",Scoring!$Q$21)+IF(Data!$Q127&lt;&gt;"",Scoring!$Q$22)+IF(Data!$R127&lt;&gt;"",Scoring!$Q$23)+IF(Data!$S127&lt;&gt;"",Scoring!$Q$24)+IF(Data!T127&lt;&gt;"",Scoring!$Q$25)+IF(Data!$U127&lt;&gt;"",Scoring!$Q$26)+IF(Data!$V127&lt;&gt;"",Scoring!$Q$27)+IF(Data!$W127&lt;&gt;"",Scoring!$Q$28)+IF(Data!$X127&lt;&gt;"",Scoring!$Q$29)+IF(Data!$Y127&lt;&gt;"",Scoring!$Q$30)+IF(Data!$Z127&lt;&gt;"",Scoring!$Q$31)+IF(Data!$AA127&lt;&gt;"",Scoring!$Q$32),"")</f>
        <v/>
      </c>
      <c r="BC127" s="107" t="str">
        <f>IF(BB127&lt;&gt;"",LOOKUP(BB127,Likelihoods!$A$7:$A$107,Likelihoods!O$7:O$107),"")</f>
        <v/>
      </c>
      <c r="BD127" s="104" t="str">
        <f>IF(AND(COUNTBLANK($B127:$E127)=3,COUNTBLANK($F127:$H127)=2,COUNTBLANK($I127:$J127)=1,COUNTBLANK($K127:$L127)=1,COUNTBLANK($M127:$N127)=1,COUNTBLANK($O127:$P127)=1,COUNTBLANK($Q127:$R127)=1,COUNTBLANK($S127:$T127)=1,COUNTBLANK($U127:$V127)=1,COUNTBLANK($W127:$AA127)=4),IF(Data!$B127&lt;&gt;"",Scoring!$R$7)+IF(Data!$C127&lt;&gt;"",Scoring!$R$8)+IF(Data!$D127&lt;&gt;"",Scoring!$R$9)+IF(Data!$E127&lt;&gt;"",Scoring!$R$10)+IF(Data!$F127&lt;&gt;"",Scoring!$R$11)+IF(Data!$G127&lt;&gt;"",Scoring!$R$12)+IF(Data!$H127&lt;&gt;"",Scoring!$R$13)+IF(Data!$I127&lt;&gt;"",Scoring!$R$14)+IF(Data!$J127&lt;&gt;"",Scoring!$R$15)+IF(Data!$K127&lt;&gt;"",Scoring!$R$16)+IF(Data!$L127&lt;&gt;"",Scoring!$R$17)+IF(Data!$M127&lt;&gt;"",Scoring!$R$18)+IF(Data!$N127&lt;&gt;"",Scoring!$R$19)+IF(Data!$O127&lt;&gt;"",Scoring!$R$20)+IF(Data!$P127&lt;&gt;"",Scoring!$R$21)+IF(Data!$Q127&lt;&gt;"",Scoring!$R$22)+IF(Data!$R127&lt;&gt;"",Scoring!$R$23)+IF(Data!$S127&lt;&gt;"",Scoring!$R$24)+IF(Data!T127&lt;&gt;"",Scoring!$R$25)+IF(Data!$U127&lt;&gt;"",Scoring!$R$26)+IF(Data!$V127&lt;&gt;"",Scoring!$R$27)+IF(Data!$W127&lt;&gt;"",Scoring!$R$28)+IF(Data!$X127&lt;&gt;"",Scoring!$R$29)+IF(Data!$Y127&lt;&gt;"",Scoring!$R$30)+IF(Data!$Z127&lt;&gt;"",Scoring!$R$31)+IF(Data!$AA127&lt;&gt;"",Scoring!$R$32),"")</f>
        <v/>
      </c>
      <c r="BE127" s="105" t="str">
        <f>IF(BD127&lt;&gt;"",LOOKUP(BD127,Likelihoods!$A$7:$A$107,Likelihoods!P$7:P$107),"")</f>
        <v/>
      </c>
      <c r="BF127" s="102" t="str">
        <f>IF(AND(COUNTBLANK($B127:$E127)=3,COUNTBLANK($F127:$H127)=2,COUNTBLANK($I127:$J127)=1,COUNTBLANK($K127:$L127)=1,COUNTBLANK($M127:$N127)=1,COUNTBLANK($O127:$P127)=1,COUNTBLANK($Q127:$R127)=1,COUNTBLANK($S127:$T127)=1,COUNTBLANK($U127:$V127)=1,COUNTBLANK($W127:$AA127)=4),IF(Data!$B127&lt;&gt;"",Scoring!$S$7)+IF(Data!$C127&lt;&gt;"",Scoring!$S$8)+IF(Data!$D127&lt;&gt;"",Scoring!$S$9)+IF(Data!$E127&lt;&gt;"",Scoring!$S$10)+IF(Data!$F127&lt;&gt;"",Scoring!$S$11)+IF(Data!$G127&lt;&gt;"",Scoring!$S$12)+IF(Data!$H127&lt;&gt;"",Scoring!$S$13)+IF(Data!$I127&lt;&gt;"",Scoring!$S$14)+IF(Data!$J127&lt;&gt;"",Scoring!$S$15)+IF(Data!$K127&lt;&gt;"",Scoring!$S$16)+IF(Data!$L127&lt;&gt;"",Scoring!$S$17)+IF(Data!$M127&lt;&gt;"",Scoring!$S$18)+IF(Data!$N127&lt;&gt;"",Scoring!$S$19)+IF(Data!$O127&lt;&gt;"",Scoring!$S$20)+IF(Data!$P127&lt;&gt;"",Scoring!$S$21)+IF(Data!$Q127&lt;&gt;"",Scoring!$S$22)+IF(Data!$R127&lt;&gt;"",Scoring!$S$23)+IF(Data!$S127&lt;&gt;"",Scoring!$S$24)+IF(Data!T127&lt;&gt;"",Scoring!$S$25)+IF(Data!$U127&lt;&gt;"",Scoring!$S$26)+IF(Data!$V127&lt;&gt;"",Scoring!$S$27)+IF(Data!$W127&lt;&gt;"",Scoring!$S$28)+IF(Data!$X127&lt;&gt;"",Scoring!$S$29)+IF(Data!$Y127&lt;&gt;"",Scoring!$S$30)+IF(Data!$Z127&lt;&gt;"",Scoring!$S$31)+IF(Data!$AA127&lt;&gt;"",Scoring!$S$32),"")</f>
        <v/>
      </c>
      <c r="BG127" s="107" t="str">
        <f>IF(BF127&lt;&gt;"",LOOKUP(BF127,Likelihoods!$A$7:$A$107,Likelihoods!Q$7:Q$107),"")</f>
        <v/>
      </c>
      <c r="BH127" s="108" t="str">
        <f>IF(AND(COUNTBLANK($B127:$E127)=3,COUNTBLANK($F127:$H127)=2,COUNTBLANK($I127:$J127)=1,COUNTBLANK($K127:$L127)=1,COUNTBLANK($M127:$N127)=1,COUNTBLANK($O127:$P127)=1,COUNTBLANK($Q127:$R127)=1,COUNTBLANK($S127:$T127)=1,COUNTBLANK($U127:$V127)=1,COUNTBLANK($W127:$AA127)=4),IF(Data!$B127&lt;&gt;"",Scoring!$T$7)+IF(Data!$C127&lt;&gt;"",Scoring!$T$8)+IF(Data!$D127&lt;&gt;"",Scoring!$T$9)+IF(Data!$E127&lt;&gt;"",Scoring!$T$10)+IF(Data!$F127&lt;&gt;"",Scoring!$T$11)+IF(Data!$G127&lt;&gt;"",Scoring!$T$12)+IF(Data!$H127&lt;&gt;"",Scoring!$T$13)+IF(Data!$I127&lt;&gt;"",Scoring!$T$14)+IF(Data!$J127&lt;&gt;"",Scoring!$T$15)+IF(Data!$K127&lt;&gt;"",Scoring!$T$16)+IF(Data!$L127&lt;&gt;"",Scoring!$T$17)+IF(Data!$M127&lt;&gt;"",Scoring!$T$18)+IF(Data!$N127&lt;&gt;"",Scoring!$T$19)+IF(Data!$O127&lt;&gt;"",Scoring!$T$20)+IF(Data!$P127&lt;&gt;"",Scoring!$T$21)+IF(Data!$Q127&lt;&gt;"",Scoring!$T$22)+IF(Data!$R127&lt;&gt;"",Scoring!$T$23)+IF(Data!$S127&lt;&gt;"",Scoring!$T$24)+IF(Data!T127&lt;&gt;"",Scoring!$T$25)+IF(Data!$U127&lt;&gt;"",Scoring!$T$26)+IF(Data!$V127&lt;&gt;"",Scoring!$T$27)+IF(Data!$W127&lt;&gt;"",Scoring!$T$28)+IF(Data!$X127&lt;&gt;"",Scoring!$T$29)+IF(Data!$Y127&lt;&gt;"",Scoring!$T$30)+IF(Data!$Z127&lt;&gt;"",Scoring!$T$31)+IF(Data!$AA127&lt;&gt;"",Scoring!$T$32),"")</f>
        <v/>
      </c>
      <c r="BI127" s="105" t="str">
        <f>IF(BH127&lt;&gt;"",LOOKUP(BH127,Likelihoods!$A$7:$A$107,Likelihoods!R$7:R$107),"")</f>
        <v/>
      </c>
      <c r="BJ127" s="108" t="str">
        <f>IF(AND(COUNTBLANK($B127:$E127)=3,COUNTBLANK($F127:$H127)=2,COUNTBLANK($I127:$J127)=1,COUNTBLANK($K127:$L127)=1,COUNTBLANK($M127:$N127)=1,COUNTBLANK($O127:$P127)=1,COUNTBLANK($Q127:$R127)=1,COUNTBLANK($S127:$T127)=1,COUNTBLANK($U127:$V127)=1,COUNTBLANK($W127:$AA127)=4),IF(Data!$B127&lt;&gt;"",Scoring!$U$7)+IF(Data!$C127&lt;&gt;"",Scoring!$U$8)+IF(Data!$D127&lt;&gt;"",Scoring!$U$9)+IF(Data!$E127&lt;&gt;"",Scoring!$U$10)+IF(Data!$F127&lt;&gt;"",Scoring!$U$11)+IF(Data!$G127&lt;&gt;"",Scoring!$U$12)+IF(Data!$H127&lt;&gt;"",Scoring!$U$13)+IF(Data!$I127&lt;&gt;"",Scoring!$U$14)+IF(Data!$J127&lt;&gt;"",Scoring!$U$15)+IF(Data!$K127&lt;&gt;"",Scoring!$U$16)+IF(Data!$L127&lt;&gt;"",Scoring!$U$17)+IF(Data!$M127&lt;&gt;"",Scoring!$U$18)+IF(Data!$N127&lt;&gt;"",Scoring!$U$19)+IF(Data!$O127&lt;&gt;"",Scoring!$U$20)+IF(Data!$P127&lt;&gt;"",Scoring!$U$21)+IF(Data!$Q127&lt;&gt;"",Scoring!$U$22)+IF(Data!$R127&lt;&gt;"",Scoring!$U$23)+IF(Data!$S127&lt;&gt;"",Scoring!$U$24)+IF(Data!T127&lt;&gt;"",Scoring!$U$25)+IF(Data!$U127&lt;&gt;"",Scoring!$U$26)+IF(Data!$V127&lt;&gt;"",Scoring!$U$27)+IF(Data!$W127&lt;&gt;"",Scoring!$U$28)+IF(Data!$X127&lt;&gt;"",Scoring!$U$29)+IF(Data!$Y127&lt;&gt;"",Scoring!$U$30)+IF(Data!$Z127&lt;&gt;"",Scoring!$U$31)+IF(Data!$AA127&lt;&gt;"",Scoring!$U$32),"")</f>
        <v/>
      </c>
      <c r="BK127" s="106" t="str">
        <f>IF(BJ127&lt;&gt;"",LOOKUP(BJ127,Likelihoods!$A$7:$A$107,Likelihoods!S$7:S$107),"")</f>
        <v/>
      </c>
      <c r="BL127" s="8"/>
      <c r="BM127" s="8"/>
      <c r="BN127" s="8"/>
      <c r="BO127" s="8"/>
      <c r="BP127" s="8"/>
      <c r="BQ127" s="8"/>
      <c r="BR127" s="8"/>
      <c r="BS127" s="8"/>
      <c r="BT127" s="8"/>
      <c r="BU127" s="8"/>
      <c r="BV127" s="8"/>
      <c r="BW127" s="8"/>
      <c r="BX127" s="8"/>
      <c r="BY127" s="8"/>
    </row>
    <row r="128" spans="1:77" ht="14.25" x14ac:dyDescent="0.2">
      <c r="A128" s="68"/>
      <c r="B128" s="101"/>
      <c r="C128" s="102"/>
      <c r="D128" s="102"/>
      <c r="E128" s="102"/>
      <c r="F128" s="101"/>
      <c r="G128" s="102"/>
      <c r="H128" s="103"/>
      <c r="I128" s="102"/>
      <c r="J128" s="102"/>
      <c r="K128" s="101"/>
      <c r="L128" s="103"/>
      <c r="M128" s="102"/>
      <c r="N128" s="103"/>
      <c r="O128" s="101"/>
      <c r="P128" s="103"/>
      <c r="Q128" s="102"/>
      <c r="R128" s="102"/>
      <c r="S128" s="101"/>
      <c r="T128" s="103"/>
      <c r="U128" s="101"/>
      <c r="V128" s="103"/>
      <c r="W128" s="102"/>
      <c r="X128" s="102"/>
      <c r="Y128" s="102"/>
      <c r="Z128" s="102"/>
      <c r="AA128" s="102"/>
      <c r="AB128" s="104" t="str">
        <f>IF(AND(COUNTBLANK($B128:$E128)=3,COUNTBLANK($F128:$H128)=2,COUNTBLANK($I128:$J128)=1,COUNTBLANK($K128:$L128)=1,COUNTBLANK($M128:$N128)=1,COUNTBLANK($O128:$P128)=1,COUNTBLANK($Q128:$R128)=1,COUNTBLANK($S128:$T128)=1,COUNTBLANK($U128:$V128)=1,COUNTBLANK($W128:$AA128)=4),IF(Data!$B128&lt;&gt;"",Scoring!$D$7)+IF(Data!$C128&lt;&gt;"",Scoring!$D$8)+IF(Data!$D128&lt;&gt;"",Scoring!$D$9)+IF(Data!$E128&lt;&gt;"",Scoring!$D$10)+IF(Data!$F128&lt;&gt;"",Scoring!$D$11)+IF(Data!$G128&lt;&gt;"",Scoring!$D$12)+IF(Data!$H128&lt;&gt;"",Scoring!$D$13)+IF(Data!$I128&lt;&gt;"",Scoring!$D$14)+IF(Data!$J128&lt;&gt;"",Scoring!$D$15)+IF(Data!$K128&lt;&gt;"",Scoring!$D$16)+IF(Data!$L128&lt;&gt;"",Scoring!$D$17)+IF(Data!$M128&lt;&gt;"",Scoring!$D$18)+IF(Data!$N128&lt;&gt;"",Scoring!$D$19)+IF(Data!$O128&lt;&gt;"",Scoring!$D$20)+IF(Data!$P128&lt;&gt;"",Scoring!$D$21)+IF(Data!$Q128&lt;&gt;"",Scoring!$D$22)+IF(Data!$R128&lt;&gt;"",Scoring!$D$23)+IF(Data!$S128&lt;&gt;"",Scoring!$D$24)+IF(Data!T128&lt;&gt;"",Scoring!$D$25)+IF(Data!$U128&lt;&gt;"",Scoring!$D$26)+IF(Data!$V128&lt;&gt;"",Scoring!$D$27)+IF(Data!$W128&lt;&gt;"",Scoring!$D$28)+IF(Data!$X128&lt;&gt;"",Scoring!$D$29)+IF(Data!$Y128&lt;&gt;"",Scoring!$D$30)+IF(Data!$Z128&lt;&gt;"",Scoring!$D$31)+IF(Data!$AA128&lt;&gt;"",Scoring!$D$32),"")</f>
        <v/>
      </c>
      <c r="AC128" s="105" t="str">
        <f>IF(AB128&lt;&gt;"",LOOKUP(AB128,Likelihoods!$A$7:$A$107,Likelihoods!B$7:B$107),"")</f>
        <v/>
      </c>
      <c r="AD128" s="264" t="str">
        <f>IF(AND(COUNTBLANK($B128:$E128)=3,COUNTBLANK($F128:$H128)=2,COUNTBLANK($I128:$J128)=1,COUNTBLANK($K128:$L128)=1,COUNTBLANK($M128:$N128)=1,COUNTBLANK($O128:$P128)=1,COUNTBLANK($Q128:$R128)=1,COUNTBLANK($S128:$T128)=1,COUNTBLANK($U128:$V128)=1,COUNTBLANK($W128:$AA128)=4),IF(Data!$B128&lt;&gt;"",Scoring!$E$7)+IF(Data!$C128&lt;&gt;"",Scoring!$E$8)+IF(Data!$D128&lt;&gt;"",Scoring!$E$9)+IF(Data!$E128&lt;&gt;"",Scoring!$E$10)+IF(Data!$F128&lt;&gt;"",Scoring!$E$11)+IF(Data!$G128&lt;&gt;"",Scoring!$E$12)+IF(Data!$H128&lt;&gt;"",Scoring!$E$13)+IF(Data!$I128&lt;&gt;"",Scoring!$E$14)+IF(Data!$J128&lt;&gt;"",Scoring!$E$15)+IF(Data!$K128&lt;&gt;"",Scoring!$E$16)+IF(Data!$L128&lt;&gt;"",Scoring!$E$17)+IF(Data!$M128&lt;&gt;"",Scoring!$E$18)+IF(Data!$N128&lt;&gt;"",Scoring!$E$19)+IF(Data!$O128&lt;&gt;"",Scoring!$E$20)+IF(Data!$P128&lt;&gt;"",Scoring!$E$21)+IF(Data!$Q128&lt;&gt;"",Scoring!$E$22)+IF(Data!$R128&lt;&gt;"",Scoring!$E$23)+IF(Data!$S128&lt;&gt;"",Scoring!$E$24)+IF(Data!V128&lt;&gt;"",Scoring!$E$25)+IF(Data!$U128&lt;&gt;"",Scoring!$E$26)+IF(Data!$V128&lt;&gt;"",Scoring!$E$27)+IF(Data!$W128&lt;&gt;"",Scoring!$E$28)+IF(Data!$X128&lt;&gt;"",Scoring!$E$29)+IF(Data!$Y128&lt;&gt;"",Scoring!$E$30)+IF(Data!$Z128&lt;&gt;"",Scoring!$E$31)+IF(Data!$AA128&lt;&gt;"",Scoring!$E$32),"")</f>
        <v/>
      </c>
      <c r="AE128" s="107" t="str">
        <f>IF(AD128&lt;&gt;"",LOOKUP(AD128,Likelihoods!$A$7:$A$107,Likelihoods!C$7:C$107),"")</f>
        <v/>
      </c>
      <c r="AF128" s="108" t="str">
        <f>IF(AND(COUNTBLANK($B128:$E128)=3,COUNTBLANK($F128:$H128)=2,COUNTBLANK($I128:$J128)=1,COUNTBLANK($K128:$L128)=1,COUNTBLANK($M128:$N128)=1,COUNTBLANK($O128:$P128)=1,COUNTBLANK($Q128:$R128)=1,COUNTBLANK($S128:$T128)=1,COUNTBLANK($U128:$V128)=1,COUNTBLANK($W128:$AA128)=4),IF(Data!$B128&lt;&gt;"",Scoring!$F$7)+IF(Data!$C128&lt;&gt;"",Scoring!$F$8)+IF(Data!$D128&lt;&gt;"",Scoring!$F$9)+IF(Data!$E128&lt;&gt;"",Scoring!$F$10)+IF(Data!$F128&lt;&gt;"",Scoring!$F$11)+IF(Data!$G128&lt;&gt;"",Scoring!$F$12)+IF(Data!$H128&lt;&gt;"",Scoring!$F$13)+IF(Data!$I128&lt;&gt;"",Scoring!$F$14)+IF(Data!$J128&lt;&gt;"",Scoring!$F$15)+IF(Data!$K128&lt;&gt;"",Scoring!$F$16)+IF(Data!$L128&lt;&gt;"",Scoring!$F$17)+IF(Data!$M128&lt;&gt;"",Scoring!$F$18)+IF(Data!$N128&lt;&gt;"",Scoring!$F$19)+IF(Data!$O128&lt;&gt;"",Scoring!$F$20)+IF(Data!$P128&lt;&gt;"",Scoring!$F$21)+IF(Data!$Q128&lt;&gt;"",Scoring!$F$22)+IF(Data!$R128&lt;&gt;"",Scoring!$F$23)+IF(Data!$S128&lt;&gt;"",Scoring!$F$24)+IF(Data!T128&lt;&gt;"",Scoring!$F$25)+IF(Data!$U128&lt;&gt;"",Scoring!$F$26)+IF(Data!$V128&lt;&gt;"",Scoring!$F$27)+IF(Data!$W128&lt;&gt;"",Scoring!$F$28)+IF(Data!$X128&lt;&gt;"",Scoring!$F$29)+IF(Data!$Y128&lt;&gt;"",Scoring!$F$30)+IF(Data!$Z128&lt;&gt;"",Scoring!$F$31)+IF(Data!$AA128&lt;&gt;"",Scoring!$F$32),"")</f>
        <v/>
      </c>
      <c r="AG128" s="105" t="str">
        <f>IF(AF128&lt;&gt;"",LOOKUP(AF128,Likelihoods!$A$7:$A$107,Likelihoods!D$7:D$107),"")</f>
        <v/>
      </c>
      <c r="AH128" s="108" t="str">
        <f>IF(AND(COUNTBLANK($B128:$E128)=3,COUNTBLANK($F128:$H128)=2,COUNTBLANK($I128:$J128)=1,COUNTBLANK($K128:$L128)=1,COUNTBLANK($M128:$N128)=1,COUNTBLANK($O128:$P128)=1,COUNTBLANK($Q128:$R128)=1,COUNTBLANK($S128:$T128)=1,COUNTBLANK($U128:$V128)=1,COUNTBLANK($W128:$AA128)=4),IF(Data!$B128&lt;&gt;"",Scoring!$G$7)+IF(Data!$C128&lt;&gt;"",Scoring!$G$8)+IF(Data!$D128&lt;&gt;"",Scoring!$G$9)+IF(Data!$E128&lt;&gt;"",Scoring!$G$10)+IF(Data!$F128&lt;&gt;"",Scoring!$G$11)+IF(Data!$G128&lt;&gt;"",Scoring!$G$12)+IF(Data!$H128&lt;&gt;"",Scoring!$G$13)+IF(Data!$I128&lt;&gt;"",Scoring!$G$14)+IF(Data!$J128&lt;&gt;"",Scoring!$G$15)+IF(Data!$K128&lt;&gt;"",Scoring!$G$16)+IF(Data!$L128&lt;&gt;"",Scoring!$G$17)+IF(Data!$M128&lt;&gt;"",Scoring!$G$18)+IF(Data!$N128&lt;&gt;"",Scoring!$G$19)+IF(Data!$O128&lt;&gt;"",Scoring!$G$20)+IF(Data!$P128&lt;&gt;"",Scoring!$G$21)+IF(Data!$Q128&lt;&gt;"",Scoring!$G$22)+IF(Data!$R128&lt;&gt;"",Scoring!$G$23)+IF(Data!$S128&lt;&gt;"",Scoring!$G$24)+IF(Data!T128&lt;&gt;"",Scoring!$G$25)+IF(Data!$U128&lt;&gt;"",Scoring!$G$26)+IF(Data!$V128&lt;&gt;"",Scoring!$G$27)+IF(Data!$W128&lt;&gt;"",Scoring!$G$28)+IF(Data!$X128&lt;&gt;"",Scoring!$G$29)+IF(Data!$Y128&lt;&gt;"",Scoring!$G$30)+IF(Data!$Z128&lt;&gt;"",Scoring!$G$31)+IF(Data!$AA128&lt;&gt;"",Scoring!$G$32),"")</f>
        <v/>
      </c>
      <c r="AI128" s="106" t="str">
        <f>IF(AH128&lt;&gt;"",LOOKUP(AH128,Likelihoods!$A$7:$A$107,Likelihoods!E$7:E$107),"")</f>
        <v/>
      </c>
      <c r="AJ128" s="104" t="str">
        <f>IF(AND(COUNTBLANK($B128:$E128)=3,COUNTBLANK($F128:$H128)=2,COUNTBLANK($I128:$J128)=1,COUNTBLANK($K128:$L128)=1,COUNTBLANK($M128:$N128)=1,COUNTBLANK($O128:$P128)=1,COUNTBLANK($Q128:$R128)=1,COUNTBLANK($S128:$T128)=1,COUNTBLANK($U128:$V128)=1,COUNTBLANK($W128:$AA128)=4),IF(Data!$B128&lt;&gt;"",Scoring!$H$7)+IF(Data!$C128&lt;&gt;"",Scoring!$H$8)+IF(Data!$D128&lt;&gt;"",Scoring!$H$9)+IF(Data!$E128&lt;&gt;"",Scoring!$H$10)+IF(Data!$F128&lt;&gt;"",Scoring!$H$11)+IF(Data!$G128&lt;&gt;"",Scoring!$H$12)+IF(Data!$H128&lt;&gt;"",Scoring!$H$13)+IF(Data!$I128&lt;&gt;"",Scoring!$H$14)+IF(Data!$J128&lt;&gt;"",Scoring!$H$15)+IF(Data!$K128&lt;&gt;"",Scoring!$H$16)+IF(Data!$L128&lt;&gt;"",Scoring!$H$17)+IF(Data!$M128&lt;&gt;"",Scoring!$H$18)+IF(Data!$N128&lt;&gt;"",Scoring!$H$19)+IF(Data!$O128&lt;&gt;"",Scoring!$H$20)+IF(Data!$P128&lt;&gt;"",Scoring!$H$21)+IF(Data!$Q128&lt;&gt;"",Scoring!$H$22)+IF(Data!$R128&lt;&gt;"",Scoring!$H$23)+IF(Data!$S128&lt;&gt;"",Scoring!$H$24)+IF(Data!T128&lt;&gt;"",Scoring!$H$25)+IF(Data!$U128&lt;&gt;"",Scoring!$H$26)+IF(Data!$V128&lt;&gt;"",Scoring!$H$27)+IF(Data!$W128&lt;&gt;"",Scoring!$H$28)+IF(Data!$X128&lt;&gt;"",Scoring!$H$29)+IF(Data!$Y128&lt;&gt;"",Scoring!$H$30)+IF(Data!$Z128&lt;&gt;"",Scoring!$H$31)+IF(Data!$AA128&lt;&gt;"",Scoring!$H$32),"")</f>
        <v/>
      </c>
      <c r="AK128" s="105" t="str">
        <f>IF(AJ128&lt;&gt;"",LOOKUP(AJ128,Likelihoods!$A$7:$A$107,Likelihoods!F$7:F$107),"")</f>
        <v/>
      </c>
      <c r="AL128" s="102" t="str">
        <f>IF(AND(COUNTBLANK($B128:$E128)=3,COUNTBLANK($F128:$H128)=2,COUNTBLANK($I128:$J128)=1,COUNTBLANK($K128:$L128)=1,COUNTBLANK($M128:$N128)=1,COUNTBLANK($O128:$P128)=1,COUNTBLANK($Q128:$R128)=1,COUNTBLANK($S128:$T128)=1,COUNTBLANK($U128:$V128)=1,COUNTBLANK($W128:$AA128)=4),IF(Data!$B128&lt;&gt;"",Scoring!$I$7)+IF(Data!$C128&lt;&gt;"",Scoring!$I$8)+IF(Data!$D128&lt;&gt;"",Scoring!$I$9)+IF(Data!$E128&lt;&gt;"",Scoring!$I$10)+IF(Data!$F128&lt;&gt;"",Scoring!$I$11)+IF(Data!$G128&lt;&gt;"",Scoring!$I$12)+IF(Data!$H128&lt;&gt;"",Scoring!$I$13)+IF(Data!$I128&lt;&gt;"",Scoring!$I$14)+IF(Data!$J128&lt;&gt;"",Scoring!$I$15)+IF(Data!$K128&lt;&gt;"",Scoring!$I$16)+IF(Data!$L128&lt;&gt;"",Scoring!$I$17)+IF(Data!$M128&lt;&gt;"",Scoring!$I$18)+IF(Data!$N128&lt;&gt;"",Scoring!$I$19)+IF(Data!$O128&lt;&gt;"",Scoring!$I$20)+IF(Data!$P128&lt;&gt;"",Scoring!$I$21)+IF(Data!$Q128&lt;&gt;"",Scoring!$I$22)+IF(Data!$R128&lt;&gt;"",Scoring!$I$23)+IF(Data!$S128&lt;&gt;"",Scoring!$I$24)+IF(Data!T128&lt;&gt;"",Scoring!$I$25)+IF(Data!$U128&lt;&gt;"",Scoring!$I$26)+IF(Data!$V128&lt;&gt;"",Scoring!$I$27)+IF(Data!$W128&lt;&gt;"",Scoring!$I$28)+IF(Data!$X128&lt;&gt;"",Scoring!$I$29)+IF(Data!$Y128&lt;&gt;"",Scoring!$I$30)+IF(Data!$Z128&lt;&gt;"",Scoring!$I$31)+IF(Data!$AA128&lt;&gt;"",Scoring!$I$32),"")</f>
        <v/>
      </c>
      <c r="AM128" s="107" t="str">
        <f>IF(AL128&lt;&gt;"",LOOKUP(AL128,Likelihoods!$A$7:$A$107,Likelihoods!G$7:G$107),"")</f>
        <v/>
      </c>
      <c r="AN128" s="281" t="str">
        <f>IF(AND(COUNTBLANK($B128:$E128)=3,COUNTBLANK($F128:$H128)=2,COUNTBLANK($I128:$J128)=1,COUNTBLANK($K128:$L128)=1,COUNTBLANK($M128:$N128)=1,COUNTBLANK($O128:$P128)=1,COUNTBLANK($Q128:$R128)=1,COUNTBLANK($S128:$T128)=1,COUNTBLANK($U128:$V128)=1,COUNTBLANK($W128:$AA128)=4),IF(Data!$B128&lt;&gt;"",Scoring!$J$7)+IF(Data!$C128&lt;&gt;"",Scoring!$J$8)+IF(Data!$D128&lt;&gt;"",Scoring!$J$9)+IF(Data!$E128&lt;&gt;"",Scoring!$J$10)+IF(Data!$F128&lt;&gt;"",Scoring!$J$11)+IF(Data!$G128&lt;&gt;"",Scoring!$J$12)+IF(Data!$H128&lt;&gt;"",Scoring!$J$13)+IF(Data!$I128&lt;&gt;"",Scoring!$J$14)+IF(Data!$J128&lt;&gt;"",Scoring!$J$15)+IF(Data!$K128&lt;&gt;"",Scoring!$J$16)+IF(Data!$L128&lt;&gt;"",Scoring!$J$17)+IF(Data!$M128&lt;&gt;"",Scoring!$J$18)+IF(Data!$N128&lt;&gt;"",Scoring!$J$19)+IF(Data!$O128&lt;&gt;"",Scoring!$J$20)+IF(Data!$P128&lt;&gt;"",Scoring!$J$21)+IF(Data!$Q128&lt;&gt;"",Scoring!$J$22)+IF(Data!$R128&lt;&gt;"",Scoring!$J$23)+IF(Data!$S128&lt;&gt;"",Scoring!$J$24)+IF(Data!AF128&lt;&gt;"",Scoring!$J$25)+IF(Data!$U128&lt;&gt;"",Scoring!$J$26)+IF(Data!$V128&lt;&gt;"",Scoring!$J$27)+IF(Data!$W128&lt;&gt;"",Scoring!$J$28)+IF(Data!$X128&lt;&gt;"",Scoring!$J$29)+IF(Data!$Y128&lt;&gt;"",Scoring!$J$30)+IF(Data!$Z128&lt;&gt;"",Scoring!$J$31)+IF(Data!$AA128&lt;&gt;"",Scoring!$J$32),"")</f>
        <v/>
      </c>
      <c r="AO128" s="276" t="str">
        <f>IF(AN128&lt;&gt;"",LOOKUP(AN128,Likelihoods!$A$7:$A$107,Likelihoods!H$7:H$107),"")</f>
        <v/>
      </c>
      <c r="AP128" s="264" t="str">
        <f>IF(AND(COUNTBLANK($B128:$E128)=3,COUNTBLANK($F128:$H128)=2,COUNTBLANK($I128:$J128)=1,COUNTBLANK($K128:$L128)=1,COUNTBLANK($M128:$N128)=1,COUNTBLANK($O128:$P128)=1,COUNTBLANK($Q128:$R128)=1,COUNTBLANK($S128:$T128)=1,COUNTBLANK($U128:$V128)=1,COUNTBLANK($W128:$AA128)=4),IF(Data!$B128&lt;&gt;"",Scoring!$K$7)+IF(Data!$C128&lt;&gt;"",Scoring!$K$8)+IF(Data!$D128&lt;&gt;"",Scoring!$K$9)+IF(Data!$E128&lt;&gt;"",Scoring!$K$10)+IF(Data!$F128&lt;&gt;"",Scoring!$K$11)+IF(Data!$G128&lt;&gt;"",Scoring!$K$12)+IF(Data!$H128&lt;&gt;"",Scoring!$K$13)+IF(Data!$I128&lt;&gt;"",Scoring!$K$14)+IF(Data!$J128&lt;&gt;"",Scoring!$K$15)+IF(Data!$K128&lt;&gt;"",Scoring!$K$16)+IF(Data!$L128&lt;&gt;"",Scoring!$K$17)+IF(Data!$M128&lt;&gt;"",Scoring!$K$18)+IF(Data!$N128&lt;&gt;"",Scoring!$K$19)+IF(Data!$O128&lt;&gt;"",Scoring!$K$20)+IF(Data!$P128&lt;&gt;"",Scoring!$K$21)+IF(Data!$Q128&lt;&gt;"",Scoring!$K$22)+IF(Data!$R128&lt;&gt;"",Scoring!$K$23)+IF(Data!$S128&lt;&gt;"",Scoring!$K$24)+IF(Data!AH128&lt;&gt;"",Scoring!$K$25)+IF(Data!$U128&lt;&gt;"",Scoring!$K$26)+IF(Data!$V128&lt;&gt;"",Scoring!$K$27)+IF(Data!$W128&lt;&gt;"",Scoring!$K$28)+IF(Data!$X128&lt;&gt;"",Scoring!$K$29)+IF(Data!$Y128&lt;&gt;"",Scoring!$K$30)+IF(Data!$Z128&lt;&gt;"",Scoring!$K$31)+IF(Data!$AA128&lt;&gt;"",Scoring!$K$32),"")</f>
        <v/>
      </c>
      <c r="AQ128" s="107" t="str">
        <f>IF(AP128&lt;&gt;"",LOOKUP(AP128,Likelihoods!$A$7:$A$107,Likelihoods!I$7:I$107),"")</f>
        <v/>
      </c>
      <c r="AR128" s="281" t="str">
        <f>IF(AND(COUNTBLANK($B128:$E128)=3,COUNTBLANK($F128:$H128)=2,COUNTBLANK($I128:$J128)=1,COUNTBLANK($K128:$L128)=1,COUNTBLANK($M128:$N128)=1,COUNTBLANK($O128:$P128)=1,COUNTBLANK($Q128:$R128)=1,COUNTBLANK($S128:$T128)=1,COUNTBLANK($U128:$V128)=1,COUNTBLANK($W128:$AA128)=4),IF(Data!$B128&lt;&gt;"",Scoring!$L$7)+IF(Data!$C128&lt;&gt;"",Scoring!$L$8)+IF(Data!$D128&lt;&gt;"",Scoring!$L$9)+IF(Data!$E128&lt;&gt;"",Scoring!$L$10)+IF(Data!$F128&lt;&gt;"",Scoring!$L$11)+IF(Data!$G128&lt;&gt;"",Scoring!$L$12)+IF(Data!$H128&lt;&gt;"",Scoring!$L$13)+IF(Data!$I128&lt;&gt;"",Scoring!$L$14)+IF(Data!$J128&lt;&gt;"",Scoring!$L$15)+IF(Data!$K128&lt;&gt;"",Scoring!$L$16)+IF(Data!$L128&lt;&gt;"",Scoring!$L$17)+IF(Data!$M128&lt;&gt;"",Scoring!$L$18)+IF(Data!$N128&lt;&gt;"",Scoring!$L$19)+IF(Data!$O128&lt;&gt;"",Scoring!$L$20)+IF(Data!$P128&lt;&gt;"",Scoring!$L$21)+IF(Data!$Q128&lt;&gt;"",Scoring!$L$22)+IF(Data!$R128&lt;&gt;"",Scoring!$L$23)+IF(Data!$S128&lt;&gt;"",Scoring!$L$24)+IF(Data!AJ128&lt;&gt;"",Scoring!$L$25)+IF(Data!$U128&lt;&gt;"",Scoring!$L$26)+IF(Data!$V128&lt;&gt;"",Scoring!$L$27)+IF(Data!$W128&lt;&gt;"",Scoring!$L$28)+IF(Data!$X128&lt;&gt;"",Scoring!$L$29)+IF(Data!$Y128&lt;&gt;"",Scoring!$L$30)+IF(Data!$Z128&lt;&gt;"",Scoring!$L$31)+IF(Data!$AA128&lt;&gt;"",Scoring!$L$32),"")</f>
        <v/>
      </c>
      <c r="AS128" s="105" t="str">
        <f>IF(AR128&lt;&gt;"",LOOKUP(AR128,Likelihoods!$A$7:$A$107,Likelihoods!J$7:J$107),"")</f>
        <v/>
      </c>
      <c r="AT128" s="108" t="str">
        <f>IF(AND(COUNTBLANK($B128:$E128)=3,COUNTBLANK($F128:$H128)=2,COUNTBLANK($I128:$J128)=1,COUNTBLANK($K128:$L128)=1,COUNTBLANK($M128:$N128)=1,COUNTBLANK($O128:$P128)=1,COUNTBLANK($Q128:$R128)=1,COUNTBLANK($S128:$T128)=1,COUNTBLANK($U128:$V128)=1,COUNTBLANK($W128:$AA128)=4),IF(Data!$B128&lt;&gt;"",Scoring!$M$7)+IF(Data!$C128&lt;&gt;"",Scoring!$M$8)+IF(Data!$D128&lt;&gt;"",Scoring!$M$9)+IF(Data!$E128&lt;&gt;"",Scoring!$M$10)+IF(Data!$F128&lt;&gt;"",Scoring!$M$11)+IF(Data!$G128&lt;&gt;"",Scoring!$M$12)+IF(Data!$H128&lt;&gt;"",Scoring!$M$13)+IF(Data!$I128&lt;&gt;"",Scoring!$M$14)+IF(Data!$J128&lt;&gt;"",Scoring!$M$15)+IF(Data!$K128&lt;&gt;"",Scoring!$M$16)+IF(Data!$L128&lt;&gt;"",Scoring!$M$17)+IF(Data!$M128&lt;&gt;"",Scoring!$M$18)+IF(Data!$N128&lt;&gt;"",Scoring!$M$19)+IF(Data!$O128&lt;&gt;"",Scoring!$M$20)+IF(Data!$P128&lt;&gt;"",Scoring!$M$21)+IF(Data!$Q128&lt;&gt;"",Scoring!$M$22)+IF(Data!$R128&lt;&gt;"",Scoring!$M$23)+IF(Data!$S128&lt;&gt;"",Scoring!$M$24)+IF(Data!T128&lt;&gt;"",Scoring!$M$25)+IF(Data!$U128&lt;&gt;"",Scoring!$M$26)+IF(Data!$V128&lt;&gt;"",Scoring!$M$27)+IF(Data!$W128&lt;&gt;"",Scoring!$M$28)+IF(Data!$X128&lt;&gt;"",Scoring!$M$29)+IF(Data!$Y128&lt;&gt;"",Scoring!$M$30)+IF(Data!$Z128&lt;&gt;"",Scoring!$M$31)+IF(Data!$AA128&lt;&gt;"",Scoring!$M$32),"")</f>
        <v/>
      </c>
      <c r="AU128" s="105" t="str">
        <f>IF(AT128&lt;&gt;"",LOOKUP(AT128,Likelihoods!$A$7:$A$107,Likelihoods!K$7:K$107),"")</f>
        <v/>
      </c>
      <c r="AV128" s="108" t="str">
        <f>IF(AND(COUNTBLANK($B128:$E128)=3,COUNTBLANK($F128:$H128)=2,COUNTBLANK($I128:$J128)=1,COUNTBLANK($K128:$L128)=1,COUNTBLANK($M128:$N128)=1,COUNTBLANK($O128:$P128)=1,COUNTBLANK($Q128:$R128)=1,COUNTBLANK($S128:$T128)=1,COUNTBLANK($U128:$V128)=1,COUNTBLANK($W128:$AA128)=4),IF(Data!$B128&lt;&gt;"",Scoring!$N$7)+IF(Data!$C128&lt;&gt;"",Scoring!$N$8)+IF(Data!$D128&lt;&gt;"",Scoring!$N$9)+IF(Data!$E128&lt;&gt;"",Scoring!$N$10)+IF(Data!$F128&lt;&gt;"",Scoring!$N$11)+IF(Data!$G128&lt;&gt;"",Scoring!$N$12)+IF(Data!$H128&lt;&gt;"",Scoring!$N$13)+IF(Data!$I128&lt;&gt;"",Scoring!$N$14)+IF(Data!$J128&lt;&gt;"",Scoring!$N$15)+IF(Data!$K128&lt;&gt;"",Scoring!$N$16)+IF(Data!$L128&lt;&gt;"",Scoring!$N$17)+IF(Data!$M128&lt;&gt;"",Scoring!$N$18)+IF(Data!$N128&lt;&gt;"",Scoring!$N$19)+IF(Data!$O128&lt;&gt;"",Scoring!$N$20)+IF(Data!$P128&lt;&gt;"",Scoring!$N$21)+IF(Data!$Q128&lt;&gt;"",Scoring!$N$22)+IF(Data!$R128&lt;&gt;"",Scoring!$N$23)+IF(Data!$S128&lt;&gt;"",Scoring!$N$24)+IF(Data!T128&lt;&gt;"",Scoring!$N$25)+IF(Data!$U128&lt;&gt;"",Scoring!$N$26)+IF(Data!$V128&lt;&gt;"",Scoring!$N$27)+IF(Data!$W128&lt;&gt;"",Scoring!$N$28)+IF(Data!$X128&lt;&gt;"",Scoring!$N$29)+IF(Data!$Y128&lt;&gt;"",Scoring!$N$30)+IF(Data!$Z128&lt;&gt;"",Scoring!$N$31)+IF(Data!$AA128&lt;&gt;"",Scoring!$N$32),"")</f>
        <v/>
      </c>
      <c r="AW128" s="106" t="str">
        <f>IF(AV128&lt;&gt;"",LOOKUP(AV128,Likelihoods!$A$7:$A$107,Likelihoods!L$7:L$107),"")</f>
        <v/>
      </c>
      <c r="AX128" s="104" t="str">
        <f>IF(AND(COUNTBLANK($B128:$E128)=3,COUNTBLANK($F128:$H128)=2,COUNTBLANK($I128:$J128)=1,COUNTBLANK($K128:$L128)=1,COUNTBLANK($M128:$N128)=1,COUNTBLANK($O128:$P128)=1,COUNTBLANK($Q128:$R128)=1,COUNTBLANK($S128:$T128)=1,COUNTBLANK($U128:$V128)=1,COUNTBLANK($W128:$AA128)=4),IF(Data!$B128&lt;&gt;"",Scoring!$O$7)+IF(Data!$C128&lt;&gt;"",Scoring!$O$8)+IF(Data!$D128&lt;&gt;"",Scoring!$O$9)+IF(Data!$E128&lt;&gt;"",Scoring!$O$10)+IF(Data!$F128&lt;&gt;"",Scoring!$O$11)+IF(Data!$G128&lt;&gt;"",Scoring!$O$12)+IF(Data!$H128&lt;&gt;"",Scoring!$O$13)+IF(Data!$I128&lt;&gt;"",Scoring!$O$14)+IF(Data!$J128&lt;&gt;"",Scoring!$O$15)+IF(Data!$K128&lt;&gt;"",Scoring!$O$16)+IF(Data!$L128&lt;&gt;"",Scoring!$O$17)+IF(Data!$M128&lt;&gt;"",Scoring!$O$18)+IF(Data!$N128&lt;&gt;"",Scoring!$O$19)+IF(Data!$O128&lt;&gt;"",Scoring!$O$20)+IF(Data!$P128&lt;&gt;"",Scoring!$O$21)+IF(Data!$Q128&lt;&gt;"",Scoring!$O$22)+IF(Data!$R128&lt;&gt;"",Scoring!$O$23)+IF(Data!$S128&lt;&gt;"",Scoring!$O$24)+IF(Data!T128&lt;&gt;"",Scoring!$O$25)+IF(Data!$U128&lt;&gt;"",Scoring!$O$26)+IF(Data!$V128&lt;&gt;"",Scoring!$O$27)+IF(Data!$W128&lt;&gt;"",Scoring!$O$28)+IF(Data!$X128&lt;&gt;"",Scoring!$O$29)+IF(Data!$Y128&lt;&gt;"",Scoring!$O$30)+IF(Data!$Z128&lt;&gt;"",Scoring!$O$31)+IF(Data!$AA128&lt;&gt;"",Scoring!$O$32),"")</f>
        <v/>
      </c>
      <c r="AY128" s="107" t="str">
        <f>IF(AX128&lt;&gt;"",LOOKUP(AX128,Likelihoods!$A$7:$A$107,Likelihoods!M$7:M$107),"")</f>
        <v/>
      </c>
      <c r="AZ128" s="108" t="str">
        <f>IF(AND(COUNTBLANK($B128:$E128)=3,COUNTBLANK($F128:$H128)=2,COUNTBLANK($I128:$J128)=1,COUNTBLANK($K128:$L128)=1,COUNTBLANK($M128:$N128)=1,COUNTBLANK($O128:$P128)=1,COUNTBLANK($Q128:$R128)=1,COUNTBLANK($S128:$T128)=1,COUNTBLANK($U128:$V128)=1,COUNTBLANK($W128:$AA128)=4),IF(Data!$B128&lt;&gt;"",Scoring!$P$7)+IF(Data!$C128&lt;&gt;"",Scoring!$P$8)+IF(Data!$D128&lt;&gt;"",Scoring!$P$9)+IF(Data!$E128&lt;&gt;"",Scoring!$P$10)+IF(Data!$F128&lt;&gt;"",Scoring!$P$11)+IF(Data!$G128&lt;&gt;"",Scoring!$P$12)+IF(Data!$H128&lt;&gt;"",Scoring!$P$13)+IF(Data!$I128&lt;&gt;"",Scoring!$P$14)+IF(Data!$J128&lt;&gt;"",Scoring!$P$15)+IF(Data!$K128&lt;&gt;"",Scoring!$P$16)+IF(Data!$L128&lt;&gt;"",Scoring!$P$17)+IF(Data!$M128&lt;&gt;"",Scoring!$P$18)+IF(Data!$N128&lt;&gt;"",Scoring!$P$19)+IF(Data!$O128&lt;&gt;"",Scoring!$P$20)+IF(Data!$P128&lt;&gt;"",Scoring!$P$21)+IF(Data!$Q128&lt;&gt;"",Scoring!$P$22)+IF(Data!$R128&lt;&gt;"",Scoring!$P$23)+IF(Data!$S128&lt;&gt;"",Scoring!$P$24)+IF(Data!T128&lt;&gt;"",Scoring!$P$25)+IF(Data!$U128&lt;&gt;"",Scoring!$P$26)+IF(Data!$V128&lt;&gt;"",Scoring!$P$27)+IF(Data!$W128&lt;&gt;"",Scoring!$P$28)+IF(Data!$X128&lt;&gt;"",Scoring!$P$29)+IF(Data!$Y128&lt;&gt;"",Scoring!$P$30)+IF(Data!$Z128&lt;&gt;"",Scoring!$P$31)+IF(Data!$AA128&lt;&gt;"",Scoring!$P$32),"")</f>
        <v/>
      </c>
      <c r="BA128" s="105" t="str">
        <f>IF(AZ128&lt;&gt;"",LOOKUP(AZ128,Likelihoods!$A$7:$A$107,Likelihoods!N$7:N$107),"")</f>
        <v/>
      </c>
      <c r="BB128" s="102" t="str">
        <f>IF(AND(COUNTBLANK($B128:$E128)=3,COUNTBLANK($F128:$H128)=2,COUNTBLANK($I128:$J128)=1,COUNTBLANK($K128:$L128)=1,COUNTBLANK($M128:$N128)=1,COUNTBLANK($O128:$P128)=1,COUNTBLANK($Q128:$R128)=1,COUNTBLANK($S128:$T128)=1,COUNTBLANK($U128:$V128)=1,COUNTBLANK($W128:$AA128)=4),IF(Data!$B128&lt;&gt;"",Scoring!$Q$7)+IF(Data!$C128&lt;&gt;"",Scoring!$Q$8)+IF(Data!$D128&lt;&gt;"",Scoring!$Q$9)+IF(Data!$E128&lt;&gt;"",Scoring!$Q$10)+IF(Data!$F128&lt;&gt;"",Scoring!$Q$11)+IF(Data!$G128&lt;&gt;"",Scoring!$Q$12)+IF(Data!$H128&lt;&gt;"",Scoring!$Q$13)+IF(Data!$I128&lt;&gt;"",Scoring!$Q$14)+IF(Data!$J128&lt;&gt;"",Scoring!$Q$15)+IF(Data!$K128&lt;&gt;"",Scoring!$Q$16)+IF(Data!$L128&lt;&gt;"",Scoring!$Q$17)+IF(Data!$M128&lt;&gt;"",Scoring!$Q$18)+IF(Data!$N128&lt;&gt;"",Scoring!$Q$19)+IF(Data!$O128&lt;&gt;"",Scoring!$Q$20)+IF(Data!$P128&lt;&gt;"",Scoring!$Q$21)+IF(Data!$Q128&lt;&gt;"",Scoring!$Q$22)+IF(Data!$R128&lt;&gt;"",Scoring!$Q$23)+IF(Data!$S128&lt;&gt;"",Scoring!$Q$24)+IF(Data!T128&lt;&gt;"",Scoring!$Q$25)+IF(Data!$U128&lt;&gt;"",Scoring!$Q$26)+IF(Data!$V128&lt;&gt;"",Scoring!$Q$27)+IF(Data!$W128&lt;&gt;"",Scoring!$Q$28)+IF(Data!$X128&lt;&gt;"",Scoring!$Q$29)+IF(Data!$Y128&lt;&gt;"",Scoring!$Q$30)+IF(Data!$Z128&lt;&gt;"",Scoring!$Q$31)+IF(Data!$AA128&lt;&gt;"",Scoring!$Q$32),"")</f>
        <v/>
      </c>
      <c r="BC128" s="107" t="str">
        <f>IF(BB128&lt;&gt;"",LOOKUP(BB128,Likelihoods!$A$7:$A$107,Likelihoods!O$7:O$107),"")</f>
        <v/>
      </c>
      <c r="BD128" s="104" t="str">
        <f>IF(AND(COUNTBLANK($B128:$E128)=3,COUNTBLANK($F128:$H128)=2,COUNTBLANK($I128:$J128)=1,COUNTBLANK($K128:$L128)=1,COUNTBLANK($M128:$N128)=1,COUNTBLANK($O128:$P128)=1,COUNTBLANK($Q128:$R128)=1,COUNTBLANK($S128:$T128)=1,COUNTBLANK($U128:$V128)=1,COUNTBLANK($W128:$AA128)=4),IF(Data!$B128&lt;&gt;"",Scoring!$R$7)+IF(Data!$C128&lt;&gt;"",Scoring!$R$8)+IF(Data!$D128&lt;&gt;"",Scoring!$R$9)+IF(Data!$E128&lt;&gt;"",Scoring!$R$10)+IF(Data!$F128&lt;&gt;"",Scoring!$R$11)+IF(Data!$G128&lt;&gt;"",Scoring!$R$12)+IF(Data!$H128&lt;&gt;"",Scoring!$R$13)+IF(Data!$I128&lt;&gt;"",Scoring!$R$14)+IF(Data!$J128&lt;&gt;"",Scoring!$R$15)+IF(Data!$K128&lt;&gt;"",Scoring!$R$16)+IF(Data!$L128&lt;&gt;"",Scoring!$R$17)+IF(Data!$M128&lt;&gt;"",Scoring!$R$18)+IF(Data!$N128&lt;&gt;"",Scoring!$R$19)+IF(Data!$O128&lt;&gt;"",Scoring!$R$20)+IF(Data!$P128&lt;&gt;"",Scoring!$R$21)+IF(Data!$Q128&lt;&gt;"",Scoring!$R$22)+IF(Data!$R128&lt;&gt;"",Scoring!$R$23)+IF(Data!$S128&lt;&gt;"",Scoring!$R$24)+IF(Data!T128&lt;&gt;"",Scoring!$R$25)+IF(Data!$U128&lt;&gt;"",Scoring!$R$26)+IF(Data!$V128&lt;&gt;"",Scoring!$R$27)+IF(Data!$W128&lt;&gt;"",Scoring!$R$28)+IF(Data!$X128&lt;&gt;"",Scoring!$R$29)+IF(Data!$Y128&lt;&gt;"",Scoring!$R$30)+IF(Data!$Z128&lt;&gt;"",Scoring!$R$31)+IF(Data!$AA128&lt;&gt;"",Scoring!$R$32),"")</f>
        <v/>
      </c>
      <c r="BE128" s="105" t="str">
        <f>IF(BD128&lt;&gt;"",LOOKUP(BD128,Likelihoods!$A$7:$A$107,Likelihoods!P$7:P$107),"")</f>
        <v/>
      </c>
      <c r="BF128" s="102" t="str">
        <f>IF(AND(COUNTBLANK($B128:$E128)=3,COUNTBLANK($F128:$H128)=2,COUNTBLANK($I128:$J128)=1,COUNTBLANK($K128:$L128)=1,COUNTBLANK($M128:$N128)=1,COUNTBLANK($O128:$P128)=1,COUNTBLANK($Q128:$R128)=1,COUNTBLANK($S128:$T128)=1,COUNTBLANK($U128:$V128)=1,COUNTBLANK($W128:$AA128)=4),IF(Data!$B128&lt;&gt;"",Scoring!$S$7)+IF(Data!$C128&lt;&gt;"",Scoring!$S$8)+IF(Data!$D128&lt;&gt;"",Scoring!$S$9)+IF(Data!$E128&lt;&gt;"",Scoring!$S$10)+IF(Data!$F128&lt;&gt;"",Scoring!$S$11)+IF(Data!$G128&lt;&gt;"",Scoring!$S$12)+IF(Data!$H128&lt;&gt;"",Scoring!$S$13)+IF(Data!$I128&lt;&gt;"",Scoring!$S$14)+IF(Data!$J128&lt;&gt;"",Scoring!$S$15)+IF(Data!$K128&lt;&gt;"",Scoring!$S$16)+IF(Data!$L128&lt;&gt;"",Scoring!$S$17)+IF(Data!$M128&lt;&gt;"",Scoring!$S$18)+IF(Data!$N128&lt;&gt;"",Scoring!$S$19)+IF(Data!$O128&lt;&gt;"",Scoring!$S$20)+IF(Data!$P128&lt;&gt;"",Scoring!$S$21)+IF(Data!$Q128&lt;&gt;"",Scoring!$S$22)+IF(Data!$R128&lt;&gt;"",Scoring!$S$23)+IF(Data!$S128&lt;&gt;"",Scoring!$S$24)+IF(Data!T128&lt;&gt;"",Scoring!$S$25)+IF(Data!$U128&lt;&gt;"",Scoring!$S$26)+IF(Data!$V128&lt;&gt;"",Scoring!$S$27)+IF(Data!$W128&lt;&gt;"",Scoring!$S$28)+IF(Data!$X128&lt;&gt;"",Scoring!$S$29)+IF(Data!$Y128&lt;&gt;"",Scoring!$S$30)+IF(Data!$Z128&lt;&gt;"",Scoring!$S$31)+IF(Data!$AA128&lt;&gt;"",Scoring!$S$32),"")</f>
        <v/>
      </c>
      <c r="BG128" s="107" t="str">
        <f>IF(BF128&lt;&gt;"",LOOKUP(BF128,Likelihoods!$A$7:$A$107,Likelihoods!Q$7:Q$107),"")</f>
        <v/>
      </c>
      <c r="BH128" s="108" t="str">
        <f>IF(AND(COUNTBLANK($B128:$E128)=3,COUNTBLANK($F128:$H128)=2,COUNTBLANK($I128:$J128)=1,COUNTBLANK($K128:$L128)=1,COUNTBLANK($M128:$N128)=1,COUNTBLANK($O128:$P128)=1,COUNTBLANK($Q128:$R128)=1,COUNTBLANK($S128:$T128)=1,COUNTBLANK($U128:$V128)=1,COUNTBLANK($W128:$AA128)=4),IF(Data!$B128&lt;&gt;"",Scoring!$T$7)+IF(Data!$C128&lt;&gt;"",Scoring!$T$8)+IF(Data!$D128&lt;&gt;"",Scoring!$T$9)+IF(Data!$E128&lt;&gt;"",Scoring!$T$10)+IF(Data!$F128&lt;&gt;"",Scoring!$T$11)+IF(Data!$G128&lt;&gt;"",Scoring!$T$12)+IF(Data!$H128&lt;&gt;"",Scoring!$T$13)+IF(Data!$I128&lt;&gt;"",Scoring!$T$14)+IF(Data!$J128&lt;&gt;"",Scoring!$T$15)+IF(Data!$K128&lt;&gt;"",Scoring!$T$16)+IF(Data!$L128&lt;&gt;"",Scoring!$T$17)+IF(Data!$M128&lt;&gt;"",Scoring!$T$18)+IF(Data!$N128&lt;&gt;"",Scoring!$T$19)+IF(Data!$O128&lt;&gt;"",Scoring!$T$20)+IF(Data!$P128&lt;&gt;"",Scoring!$T$21)+IF(Data!$Q128&lt;&gt;"",Scoring!$T$22)+IF(Data!$R128&lt;&gt;"",Scoring!$T$23)+IF(Data!$S128&lt;&gt;"",Scoring!$T$24)+IF(Data!T128&lt;&gt;"",Scoring!$T$25)+IF(Data!$U128&lt;&gt;"",Scoring!$T$26)+IF(Data!$V128&lt;&gt;"",Scoring!$T$27)+IF(Data!$W128&lt;&gt;"",Scoring!$T$28)+IF(Data!$X128&lt;&gt;"",Scoring!$T$29)+IF(Data!$Y128&lt;&gt;"",Scoring!$T$30)+IF(Data!$Z128&lt;&gt;"",Scoring!$T$31)+IF(Data!$AA128&lt;&gt;"",Scoring!$T$32),"")</f>
        <v/>
      </c>
      <c r="BI128" s="105" t="str">
        <f>IF(BH128&lt;&gt;"",LOOKUP(BH128,Likelihoods!$A$7:$A$107,Likelihoods!R$7:R$107),"")</f>
        <v/>
      </c>
      <c r="BJ128" s="108" t="str">
        <f>IF(AND(COUNTBLANK($B128:$E128)=3,COUNTBLANK($F128:$H128)=2,COUNTBLANK($I128:$J128)=1,COUNTBLANK($K128:$L128)=1,COUNTBLANK($M128:$N128)=1,COUNTBLANK($O128:$P128)=1,COUNTBLANK($Q128:$R128)=1,COUNTBLANK($S128:$T128)=1,COUNTBLANK($U128:$V128)=1,COUNTBLANK($W128:$AA128)=4),IF(Data!$B128&lt;&gt;"",Scoring!$U$7)+IF(Data!$C128&lt;&gt;"",Scoring!$U$8)+IF(Data!$D128&lt;&gt;"",Scoring!$U$9)+IF(Data!$E128&lt;&gt;"",Scoring!$U$10)+IF(Data!$F128&lt;&gt;"",Scoring!$U$11)+IF(Data!$G128&lt;&gt;"",Scoring!$U$12)+IF(Data!$H128&lt;&gt;"",Scoring!$U$13)+IF(Data!$I128&lt;&gt;"",Scoring!$U$14)+IF(Data!$J128&lt;&gt;"",Scoring!$U$15)+IF(Data!$K128&lt;&gt;"",Scoring!$U$16)+IF(Data!$L128&lt;&gt;"",Scoring!$U$17)+IF(Data!$M128&lt;&gt;"",Scoring!$U$18)+IF(Data!$N128&lt;&gt;"",Scoring!$U$19)+IF(Data!$O128&lt;&gt;"",Scoring!$U$20)+IF(Data!$P128&lt;&gt;"",Scoring!$U$21)+IF(Data!$Q128&lt;&gt;"",Scoring!$U$22)+IF(Data!$R128&lt;&gt;"",Scoring!$U$23)+IF(Data!$S128&lt;&gt;"",Scoring!$U$24)+IF(Data!T128&lt;&gt;"",Scoring!$U$25)+IF(Data!$U128&lt;&gt;"",Scoring!$U$26)+IF(Data!$V128&lt;&gt;"",Scoring!$U$27)+IF(Data!$W128&lt;&gt;"",Scoring!$U$28)+IF(Data!$X128&lt;&gt;"",Scoring!$U$29)+IF(Data!$Y128&lt;&gt;"",Scoring!$U$30)+IF(Data!$Z128&lt;&gt;"",Scoring!$U$31)+IF(Data!$AA128&lt;&gt;"",Scoring!$U$32),"")</f>
        <v/>
      </c>
      <c r="BK128" s="106" t="str">
        <f>IF(BJ128&lt;&gt;"",LOOKUP(BJ128,Likelihoods!$A$7:$A$107,Likelihoods!S$7:S$107),"")</f>
        <v/>
      </c>
      <c r="BL128" s="8"/>
      <c r="BM128" s="8"/>
      <c r="BN128" s="8"/>
      <c r="BO128" s="8"/>
      <c r="BP128" s="8"/>
      <c r="BQ128" s="8"/>
      <c r="BR128" s="8"/>
      <c r="BS128" s="8"/>
      <c r="BT128" s="8"/>
      <c r="BU128" s="8"/>
      <c r="BV128" s="8"/>
      <c r="BW128" s="8"/>
      <c r="BX128" s="8"/>
      <c r="BY128" s="8"/>
    </row>
    <row r="129" spans="1:77" ht="14.25" x14ac:dyDescent="0.2">
      <c r="A129" s="68"/>
      <c r="B129" s="101"/>
      <c r="C129" s="102"/>
      <c r="D129" s="102"/>
      <c r="E129" s="102"/>
      <c r="F129" s="101"/>
      <c r="G129" s="102"/>
      <c r="H129" s="103"/>
      <c r="I129" s="102"/>
      <c r="J129" s="102"/>
      <c r="K129" s="101"/>
      <c r="L129" s="103"/>
      <c r="M129" s="102"/>
      <c r="N129" s="103"/>
      <c r="O129" s="101"/>
      <c r="P129" s="103"/>
      <c r="Q129" s="102"/>
      <c r="R129" s="102"/>
      <c r="S129" s="101"/>
      <c r="T129" s="103"/>
      <c r="U129" s="101"/>
      <c r="V129" s="103"/>
      <c r="W129" s="102"/>
      <c r="X129" s="102"/>
      <c r="Y129" s="102"/>
      <c r="Z129" s="102"/>
      <c r="AA129" s="102"/>
      <c r="AB129" s="104" t="str">
        <f>IF(AND(COUNTBLANK($B129:$E129)=3,COUNTBLANK($F129:$H129)=2,COUNTBLANK($I129:$J129)=1,COUNTBLANK($K129:$L129)=1,COUNTBLANK($M129:$N129)=1,COUNTBLANK($O129:$P129)=1,COUNTBLANK($Q129:$R129)=1,COUNTBLANK($S129:$T129)=1,COUNTBLANK($U129:$V129)=1,COUNTBLANK($W129:$AA129)=4),IF(Data!$B129&lt;&gt;"",Scoring!$D$7)+IF(Data!$C129&lt;&gt;"",Scoring!$D$8)+IF(Data!$D129&lt;&gt;"",Scoring!$D$9)+IF(Data!$E129&lt;&gt;"",Scoring!$D$10)+IF(Data!$F129&lt;&gt;"",Scoring!$D$11)+IF(Data!$G129&lt;&gt;"",Scoring!$D$12)+IF(Data!$H129&lt;&gt;"",Scoring!$D$13)+IF(Data!$I129&lt;&gt;"",Scoring!$D$14)+IF(Data!$J129&lt;&gt;"",Scoring!$D$15)+IF(Data!$K129&lt;&gt;"",Scoring!$D$16)+IF(Data!$L129&lt;&gt;"",Scoring!$D$17)+IF(Data!$M129&lt;&gt;"",Scoring!$D$18)+IF(Data!$N129&lt;&gt;"",Scoring!$D$19)+IF(Data!$O129&lt;&gt;"",Scoring!$D$20)+IF(Data!$P129&lt;&gt;"",Scoring!$D$21)+IF(Data!$Q129&lt;&gt;"",Scoring!$D$22)+IF(Data!$R129&lt;&gt;"",Scoring!$D$23)+IF(Data!$S129&lt;&gt;"",Scoring!$D$24)+IF(Data!T129&lt;&gt;"",Scoring!$D$25)+IF(Data!$U129&lt;&gt;"",Scoring!$D$26)+IF(Data!$V129&lt;&gt;"",Scoring!$D$27)+IF(Data!$W129&lt;&gt;"",Scoring!$D$28)+IF(Data!$X129&lt;&gt;"",Scoring!$D$29)+IF(Data!$Y129&lt;&gt;"",Scoring!$D$30)+IF(Data!$Z129&lt;&gt;"",Scoring!$D$31)+IF(Data!$AA129&lt;&gt;"",Scoring!$D$32),"")</f>
        <v/>
      </c>
      <c r="AC129" s="105" t="str">
        <f>IF(AB129&lt;&gt;"",LOOKUP(AB129,Likelihoods!$A$7:$A$107,Likelihoods!B$7:B$107),"")</f>
        <v/>
      </c>
      <c r="AD129" s="264" t="str">
        <f>IF(AND(COUNTBLANK($B129:$E129)=3,COUNTBLANK($F129:$H129)=2,COUNTBLANK($I129:$J129)=1,COUNTBLANK($K129:$L129)=1,COUNTBLANK($M129:$N129)=1,COUNTBLANK($O129:$P129)=1,COUNTBLANK($Q129:$R129)=1,COUNTBLANK($S129:$T129)=1,COUNTBLANK($U129:$V129)=1,COUNTBLANK($W129:$AA129)=4),IF(Data!$B129&lt;&gt;"",Scoring!$E$7)+IF(Data!$C129&lt;&gt;"",Scoring!$E$8)+IF(Data!$D129&lt;&gt;"",Scoring!$E$9)+IF(Data!$E129&lt;&gt;"",Scoring!$E$10)+IF(Data!$F129&lt;&gt;"",Scoring!$E$11)+IF(Data!$G129&lt;&gt;"",Scoring!$E$12)+IF(Data!$H129&lt;&gt;"",Scoring!$E$13)+IF(Data!$I129&lt;&gt;"",Scoring!$E$14)+IF(Data!$J129&lt;&gt;"",Scoring!$E$15)+IF(Data!$K129&lt;&gt;"",Scoring!$E$16)+IF(Data!$L129&lt;&gt;"",Scoring!$E$17)+IF(Data!$M129&lt;&gt;"",Scoring!$E$18)+IF(Data!$N129&lt;&gt;"",Scoring!$E$19)+IF(Data!$O129&lt;&gt;"",Scoring!$E$20)+IF(Data!$P129&lt;&gt;"",Scoring!$E$21)+IF(Data!$Q129&lt;&gt;"",Scoring!$E$22)+IF(Data!$R129&lt;&gt;"",Scoring!$E$23)+IF(Data!$S129&lt;&gt;"",Scoring!$E$24)+IF(Data!V129&lt;&gt;"",Scoring!$E$25)+IF(Data!$U129&lt;&gt;"",Scoring!$E$26)+IF(Data!$V129&lt;&gt;"",Scoring!$E$27)+IF(Data!$W129&lt;&gt;"",Scoring!$E$28)+IF(Data!$X129&lt;&gt;"",Scoring!$E$29)+IF(Data!$Y129&lt;&gt;"",Scoring!$E$30)+IF(Data!$Z129&lt;&gt;"",Scoring!$E$31)+IF(Data!$AA129&lt;&gt;"",Scoring!$E$32),"")</f>
        <v/>
      </c>
      <c r="AE129" s="107" t="str">
        <f>IF(AD129&lt;&gt;"",LOOKUP(AD129,Likelihoods!$A$7:$A$107,Likelihoods!C$7:C$107),"")</f>
        <v/>
      </c>
      <c r="AF129" s="108" t="str">
        <f>IF(AND(COUNTBLANK($B129:$E129)=3,COUNTBLANK($F129:$H129)=2,COUNTBLANK($I129:$J129)=1,COUNTBLANK($K129:$L129)=1,COUNTBLANK($M129:$N129)=1,COUNTBLANK($O129:$P129)=1,COUNTBLANK($Q129:$R129)=1,COUNTBLANK($S129:$T129)=1,COUNTBLANK($U129:$V129)=1,COUNTBLANK($W129:$AA129)=4),IF(Data!$B129&lt;&gt;"",Scoring!$F$7)+IF(Data!$C129&lt;&gt;"",Scoring!$F$8)+IF(Data!$D129&lt;&gt;"",Scoring!$F$9)+IF(Data!$E129&lt;&gt;"",Scoring!$F$10)+IF(Data!$F129&lt;&gt;"",Scoring!$F$11)+IF(Data!$G129&lt;&gt;"",Scoring!$F$12)+IF(Data!$H129&lt;&gt;"",Scoring!$F$13)+IF(Data!$I129&lt;&gt;"",Scoring!$F$14)+IF(Data!$J129&lt;&gt;"",Scoring!$F$15)+IF(Data!$K129&lt;&gt;"",Scoring!$F$16)+IF(Data!$L129&lt;&gt;"",Scoring!$F$17)+IF(Data!$M129&lt;&gt;"",Scoring!$F$18)+IF(Data!$N129&lt;&gt;"",Scoring!$F$19)+IF(Data!$O129&lt;&gt;"",Scoring!$F$20)+IF(Data!$P129&lt;&gt;"",Scoring!$F$21)+IF(Data!$Q129&lt;&gt;"",Scoring!$F$22)+IF(Data!$R129&lt;&gt;"",Scoring!$F$23)+IF(Data!$S129&lt;&gt;"",Scoring!$F$24)+IF(Data!T129&lt;&gt;"",Scoring!$F$25)+IF(Data!$U129&lt;&gt;"",Scoring!$F$26)+IF(Data!$V129&lt;&gt;"",Scoring!$F$27)+IF(Data!$W129&lt;&gt;"",Scoring!$F$28)+IF(Data!$X129&lt;&gt;"",Scoring!$F$29)+IF(Data!$Y129&lt;&gt;"",Scoring!$F$30)+IF(Data!$Z129&lt;&gt;"",Scoring!$F$31)+IF(Data!$AA129&lt;&gt;"",Scoring!$F$32),"")</f>
        <v/>
      </c>
      <c r="AG129" s="105" t="str">
        <f>IF(AF129&lt;&gt;"",LOOKUP(AF129,Likelihoods!$A$7:$A$107,Likelihoods!D$7:D$107),"")</f>
        <v/>
      </c>
      <c r="AH129" s="108" t="str">
        <f>IF(AND(COUNTBLANK($B129:$E129)=3,COUNTBLANK($F129:$H129)=2,COUNTBLANK($I129:$J129)=1,COUNTBLANK($K129:$L129)=1,COUNTBLANK($M129:$N129)=1,COUNTBLANK($O129:$P129)=1,COUNTBLANK($Q129:$R129)=1,COUNTBLANK($S129:$T129)=1,COUNTBLANK($U129:$V129)=1,COUNTBLANK($W129:$AA129)=4),IF(Data!$B129&lt;&gt;"",Scoring!$G$7)+IF(Data!$C129&lt;&gt;"",Scoring!$G$8)+IF(Data!$D129&lt;&gt;"",Scoring!$G$9)+IF(Data!$E129&lt;&gt;"",Scoring!$G$10)+IF(Data!$F129&lt;&gt;"",Scoring!$G$11)+IF(Data!$G129&lt;&gt;"",Scoring!$G$12)+IF(Data!$H129&lt;&gt;"",Scoring!$G$13)+IF(Data!$I129&lt;&gt;"",Scoring!$G$14)+IF(Data!$J129&lt;&gt;"",Scoring!$G$15)+IF(Data!$K129&lt;&gt;"",Scoring!$G$16)+IF(Data!$L129&lt;&gt;"",Scoring!$G$17)+IF(Data!$M129&lt;&gt;"",Scoring!$G$18)+IF(Data!$N129&lt;&gt;"",Scoring!$G$19)+IF(Data!$O129&lt;&gt;"",Scoring!$G$20)+IF(Data!$P129&lt;&gt;"",Scoring!$G$21)+IF(Data!$Q129&lt;&gt;"",Scoring!$G$22)+IF(Data!$R129&lt;&gt;"",Scoring!$G$23)+IF(Data!$S129&lt;&gt;"",Scoring!$G$24)+IF(Data!T129&lt;&gt;"",Scoring!$G$25)+IF(Data!$U129&lt;&gt;"",Scoring!$G$26)+IF(Data!$V129&lt;&gt;"",Scoring!$G$27)+IF(Data!$W129&lt;&gt;"",Scoring!$G$28)+IF(Data!$X129&lt;&gt;"",Scoring!$G$29)+IF(Data!$Y129&lt;&gt;"",Scoring!$G$30)+IF(Data!$Z129&lt;&gt;"",Scoring!$G$31)+IF(Data!$AA129&lt;&gt;"",Scoring!$G$32),"")</f>
        <v/>
      </c>
      <c r="AI129" s="106" t="str">
        <f>IF(AH129&lt;&gt;"",LOOKUP(AH129,Likelihoods!$A$7:$A$107,Likelihoods!E$7:E$107),"")</f>
        <v/>
      </c>
      <c r="AJ129" s="104" t="str">
        <f>IF(AND(COUNTBLANK($B129:$E129)=3,COUNTBLANK($F129:$H129)=2,COUNTBLANK($I129:$J129)=1,COUNTBLANK($K129:$L129)=1,COUNTBLANK($M129:$N129)=1,COUNTBLANK($O129:$P129)=1,COUNTBLANK($Q129:$R129)=1,COUNTBLANK($S129:$T129)=1,COUNTBLANK($U129:$V129)=1,COUNTBLANK($W129:$AA129)=4),IF(Data!$B129&lt;&gt;"",Scoring!$H$7)+IF(Data!$C129&lt;&gt;"",Scoring!$H$8)+IF(Data!$D129&lt;&gt;"",Scoring!$H$9)+IF(Data!$E129&lt;&gt;"",Scoring!$H$10)+IF(Data!$F129&lt;&gt;"",Scoring!$H$11)+IF(Data!$G129&lt;&gt;"",Scoring!$H$12)+IF(Data!$H129&lt;&gt;"",Scoring!$H$13)+IF(Data!$I129&lt;&gt;"",Scoring!$H$14)+IF(Data!$J129&lt;&gt;"",Scoring!$H$15)+IF(Data!$K129&lt;&gt;"",Scoring!$H$16)+IF(Data!$L129&lt;&gt;"",Scoring!$H$17)+IF(Data!$M129&lt;&gt;"",Scoring!$H$18)+IF(Data!$N129&lt;&gt;"",Scoring!$H$19)+IF(Data!$O129&lt;&gt;"",Scoring!$H$20)+IF(Data!$P129&lt;&gt;"",Scoring!$H$21)+IF(Data!$Q129&lt;&gt;"",Scoring!$H$22)+IF(Data!$R129&lt;&gt;"",Scoring!$H$23)+IF(Data!$S129&lt;&gt;"",Scoring!$H$24)+IF(Data!T129&lt;&gt;"",Scoring!$H$25)+IF(Data!$U129&lt;&gt;"",Scoring!$H$26)+IF(Data!$V129&lt;&gt;"",Scoring!$H$27)+IF(Data!$W129&lt;&gt;"",Scoring!$H$28)+IF(Data!$X129&lt;&gt;"",Scoring!$H$29)+IF(Data!$Y129&lt;&gt;"",Scoring!$H$30)+IF(Data!$Z129&lt;&gt;"",Scoring!$H$31)+IF(Data!$AA129&lt;&gt;"",Scoring!$H$32),"")</f>
        <v/>
      </c>
      <c r="AK129" s="105" t="str">
        <f>IF(AJ129&lt;&gt;"",LOOKUP(AJ129,Likelihoods!$A$7:$A$107,Likelihoods!F$7:F$107),"")</f>
        <v/>
      </c>
      <c r="AL129" s="102" t="str">
        <f>IF(AND(COUNTBLANK($B129:$E129)=3,COUNTBLANK($F129:$H129)=2,COUNTBLANK($I129:$J129)=1,COUNTBLANK($K129:$L129)=1,COUNTBLANK($M129:$N129)=1,COUNTBLANK($O129:$P129)=1,COUNTBLANK($Q129:$R129)=1,COUNTBLANK($S129:$T129)=1,COUNTBLANK($U129:$V129)=1,COUNTBLANK($W129:$AA129)=4),IF(Data!$B129&lt;&gt;"",Scoring!$I$7)+IF(Data!$C129&lt;&gt;"",Scoring!$I$8)+IF(Data!$D129&lt;&gt;"",Scoring!$I$9)+IF(Data!$E129&lt;&gt;"",Scoring!$I$10)+IF(Data!$F129&lt;&gt;"",Scoring!$I$11)+IF(Data!$G129&lt;&gt;"",Scoring!$I$12)+IF(Data!$H129&lt;&gt;"",Scoring!$I$13)+IF(Data!$I129&lt;&gt;"",Scoring!$I$14)+IF(Data!$J129&lt;&gt;"",Scoring!$I$15)+IF(Data!$K129&lt;&gt;"",Scoring!$I$16)+IF(Data!$L129&lt;&gt;"",Scoring!$I$17)+IF(Data!$M129&lt;&gt;"",Scoring!$I$18)+IF(Data!$N129&lt;&gt;"",Scoring!$I$19)+IF(Data!$O129&lt;&gt;"",Scoring!$I$20)+IF(Data!$P129&lt;&gt;"",Scoring!$I$21)+IF(Data!$Q129&lt;&gt;"",Scoring!$I$22)+IF(Data!$R129&lt;&gt;"",Scoring!$I$23)+IF(Data!$S129&lt;&gt;"",Scoring!$I$24)+IF(Data!T129&lt;&gt;"",Scoring!$I$25)+IF(Data!$U129&lt;&gt;"",Scoring!$I$26)+IF(Data!$V129&lt;&gt;"",Scoring!$I$27)+IF(Data!$W129&lt;&gt;"",Scoring!$I$28)+IF(Data!$X129&lt;&gt;"",Scoring!$I$29)+IF(Data!$Y129&lt;&gt;"",Scoring!$I$30)+IF(Data!$Z129&lt;&gt;"",Scoring!$I$31)+IF(Data!$AA129&lt;&gt;"",Scoring!$I$32),"")</f>
        <v/>
      </c>
      <c r="AM129" s="107" t="str">
        <f>IF(AL129&lt;&gt;"",LOOKUP(AL129,Likelihoods!$A$7:$A$107,Likelihoods!G$7:G$107),"")</f>
        <v/>
      </c>
      <c r="AN129" s="281" t="str">
        <f>IF(AND(COUNTBLANK($B129:$E129)=3,COUNTBLANK($F129:$H129)=2,COUNTBLANK($I129:$J129)=1,COUNTBLANK($K129:$L129)=1,COUNTBLANK($M129:$N129)=1,COUNTBLANK($O129:$P129)=1,COUNTBLANK($Q129:$R129)=1,COUNTBLANK($S129:$T129)=1,COUNTBLANK($U129:$V129)=1,COUNTBLANK($W129:$AA129)=4),IF(Data!$B129&lt;&gt;"",Scoring!$J$7)+IF(Data!$C129&lt;&gt;"",Scoring!$J$8)+IF(Data!$D129&lt;&gt;"",Scoring!$J$9)+IF(Data!$E129&lt;&gt;"",Scoring!$J$10)+IF(Data!$F129&lt;&gt;"",Scoring!$J$11)+IF(Data!$G129&lt;&gt;"",Scoring!$J$12)+IF(Data!$H129&lt;&gt;"",Scoring!$J$13)+IF(Data!$I129&lt;&gt;"",Scoring!$J$14)+IF(Data!$J129&lt;&gt;"",Scoring!$J$15)+IF(Data!$K129&lt;&gt;"",Scoring!$J$16)+IF(Data!$L129&lt;&gt;"",Scoring!$J$17)+IF(Data!$M129&lt;&gt;"",Scoring!$J$18)+IF(Data!$N129&lt;&gt;"",Scoring!$J$19)+IF(Data!$O129&lt;&gt;"",Scoring!$J$20)+IF(Data!$P129&lt;&gt;"",Scoring!$J$21)+IF(Data!$Q129&lt;&gt;"",Scoring!$J$22)+IF(Data!$R129&lt;&gt;"",Scoring!$J$23)+IF(Data!$S129&lt;&gt;"",Scoring!$J$24)+IF(Data!AF129&lt;&gt;"",Scoring!$J$25)+IF(Data!$U129&lt;&gt;"",Scoring!$J$26)+IF(Data!$V129&lt;&gt;"",Scoring!$J$27)+IF(Data!$W129&lt;&gt;"",Scoring!$J$28)+IF(Data!$X129&lt;&gt;"",Scoring!$J$29)+IF(Data!$Y129&lt;&gt;"",Scoring!$J$30)+IF(Data!$Z129&lt;&gt;"",Scoring!$J$31)+IF(Data!$AA129&lt;&gt;"",Scoring!$J$32),"")</f>
        <v/>
      </c>
      <c r="AO129" s="276" t="str">
        <f>IF(AN129&lt;&gt;"",LOOKUP(AN129,Likelihoods!$A$7:$A$107,Likelihoods!H$7:H$107),"")</f>
        <v/>
      </c>
      <c r="AP129" s="264" t="str">
        <f>IF(AND(COUNTBLANK($B129:$E129)=3,COUNTBLANK($F129:$H129)=2,COUNTBLANK($I129:$J129)=1,COUNTBLANK($K129:$L129)=1,COUNTBLANK($M129:$N129)=1,COUNTBLANK($O129:$P129)=1,COUNTBLANK($Q129:$R129)=1,COUNTBLANK($S129:$T129)=1,COUNTBLANK($U129:$V129)=1,COUNTBLANK($W129:$AA129)=4),IF(Data!$B129&lt;&gt;"",Scoring!$K$7)+IF(Data!$C129&lt;&gt;"",Scoring!$K$8)+IF(Data!$D129&lt;&gt;"",Scoring!$K$9)+IF(Data!$E129&lt;&gt;"",Scoring!$K$10)+IF(Data!$F129&lt;&gt;"",Scoring!$K$11)+IF(Data!$G129&lt;&gt;"",Scoring!$K$12)+IF(Data!$H129&lt;&gt;"",Scoring!$K$13)+IF(Data!$I129&lt;&gt;"",Scoring!$K$14)+IF(Data!$J129&lt;&gt;"",Scoring!$K$15)+IF(Data!$K129&lt;&gt;"",Scoring!$K$16)+IF(Data!$L129&lt;&gt;"",Scoring!$K$17)+IF(Data!$M129&lt;&gt;"",Scoring!$K$18)+IF(Data!$N129&lt;&gt;"",Scoring!$K$19)+IF(Data!$O129&lt;&gt;"",Scoring!$K$20)+IF(Data!$P129&lt;&gt;"",Scoring!$K$21)+IF(Data!$Q129&lt;&gt;"",Scoring!$K$22)+IF(Data!$R129&lt;&gt;"",Scoring!$K$23)+IF(Data!$S129&lt;&gt;"",Scoring!$K$24)+IF(Data!AH129&lt;&gt;"",Scoring!$K$25)+IF(Data!$U129&lt;&gt;"",Scoring!$K$26)+IF(Data!$V129&lt;&gt;"",Scoring!$K$27)+IF(Data!$W129&lt;&gt;"",Scoring!$K$28)+IF(Data!$X129&lt;&gt;"",Scoring!$K$29)+IF(Data!$Y129&lt;&gt;"",Scoring!$K$30)+IF(Data!$Z129&lt;&gt;"",Scoring!$K$31)+IF(Data!$AA129&lt;&gt;"",Scoring!$K$32),"")</f>
        <v/>
      </c>
      <c r="AQ129" s="107" t="str">
        <f>IF(AP129&lt;&gt;"",LOOKUP(AP129,Likelihoods!$A$7:$A$107,Likelihoods!I$7:I$107),"")</f>
        <v/>
      </c>
      <c r="AR129" s="281" t="str">
        <f>IF(AND(COUNTBLANK($B129:$E129)=3,COUNTBLANK($F129:$H129)=2,COUNTBLANK($I129:$J129)=1,COUNTBLANK($K129:$L129)=1,COUNTBLANK($M129:$N129)=1,COUNTBLANK($O129:$P129)=1,COUNTBLANK($Q129:$R129)=1,COUNTBLANK($S129:$T129)=1,COUNTBLANK($U129:$V129)=1,COUNTBLANK($W129:$AA129)=4),IF(Data!$B129&lt;&gt;"",Scoring!$L$7)+IF(Data!$C129&lt;&gt;"",Scoring!$L$8)+IF(Data!$D129&lt;&gt;"",Scoring!$L$9)+IF(Data!$E129&lt;&gt;"",Scoring!$L$10)+IF(Data!$F129&lt;&gt;"",Scoring!$L$11)+IF(Data!$G129&lt;&gt;"",Scoring!$L$12)+IF(Data!$H129&lt;&gt;"",Scoring!$L$13)+IF(Data!$I129&lt;&gt;"",Scoring!$L$14)+IF(Data!$J129&lt;&gt;"",Scoring!$L$15)+IF(Data!$K129&lt;&gt;"",Scoring!$L$16)+IF(Data!$L129&lt;&gt;"",Scoring!$L$17)+IF(Data!$M129&lt;&gt;"",Scoring!$L$18)+IF(Data!$N129&lt;&gt;"",Scoring!$L$19)+IF(Data!$O129&lt;&gt;"",Scoring!$L$20)+IF(Data!$P129&lt;&gt;"",Scoring!$L$21)+IF(Data!$Q129&lt;&gt;"",Scoring!$L$22)+IF(Data!$R129&lt;&gt;"",Scoring!$L$23)+IF(Data!$S129&lt;&gt;"",Scoring!$L$24)+IF(Data!AJ129&lt;&gt;"",Scoring!$L$25)+IF(Data!$U129&lt;&gt;"",Scoring!$L$26)+IF(Data!$V129&lt;&gt;"",Scoring!$L$27)+IF(Data!$W129&lt;&gt;"",Scoring!$L$28)+IF(Data!$X129&lt;&gt;"",Scoring!$L$29)+IF(Data!$Y129&lt;&gt;"",Scoring!$L$30)+IF(Data!$Z129&lt;&gt;"",Scoring!$L$31)+IF(Data!$AA129&lt;&gt;"",Scoring!$L$32),"")</f>
        <v/>
      </c>
      <c r="AS129" s="105" t="str">
        <f>IF(AR129&lt;&gt;"",LOOKUP(AR129,Likelihoods!$A$7:$A$107,Likelihoods!J$7:J$107),"")</f>
        <v/>
      </c>
      <c r="AT129" s="108" t="str">
        <f>IF(AND(COUNTBLANK($B129:$E129)=3,COUNTBLANK($F129:$H129)=2,COUNTBLANK($I129:$J129)=1,COUNTBLANK($K129:$L129)=1,COUNTBLANK($M129:$N129)=1,COUNTBLANK($O129:$P129)=1,COUNTBLANK($Q129:$R129)=1,COUNTBLANK($S129:$T129)=1,COUNTBLANK($U129:$V129)=1,COUNTBLANK($W129:$AA129)=4),IF(Data!$B129&lt;&gt;"",Scoring!$M$7)+IF(Data!$C129&lt;&gt;"",Scoring!$M$8)+IF(Data!$D129&lt;&gt;"",Scoring!$M$9)+IF(Data!$E129&lt;&gt;"",Scoring!$M$10)+IF(Data!$F129&lt;&gt;"",Scoring!$M$11)+IF(Data!$G129&lt;&gt;"",Scoring!$M$12)+IF(Data!$H129&lt;&gt;"",Scoring!$M$13)+IF(Data!$I129&lt;&gt;"",Scoring!$M$14)+IF(Data!$J129&lt;&gt;"",Scoring!$M$15)+IF(Data!$K129&lt;&gt;"",Scoring!$M$16)+IF(Data!$L129&lt;&gt;"",Scoring!$M$17)+IF(Data!$M129&lt;&gt;"",Scoring!$M$18)+IF(Data!$N129&lt;&gt;"",Scoring!$M$19)+IF(Data!$O129&lt;&gt;"",Scoring!$M$20)+IF(Data!$P129&lt;&gt;"",Scoring!$M$21)+IF(Data!$Q129&lt;&gt;"",Scoring!$M$22)+IF(Data!$R129&lt;&gt;"",Scoring!$M$23)+IF(Data!$S129&lt;&gt;"",Scoring!$M$24)+IF(Data!T129&lt;&gt;"",Scoring!$M$25)+IF(Data!$U129&lt;&gt;"",Scoring!$M$26)+IF(Data!$V129&lt;&gt;"",Scoring!$M$27)+IF(Data!$W129&lt;&gt;"",Scoring!$M$28)+IF(Data!$X129&lt;&gt;"",Scoring!$M$29)+IF(Data!$Y129&lt;&gt;"",Scoring!$M$30)+IF(Data!$Z129&lt;&gt;"",Scoring!$M$31)+IF(Data!$AA129&lt;&gt;"",Scoring!$M$32),"")</f>
        <v/>
      </c>
      <c r="AU129" s="105" t="str">
        <f>IF(AT129&lt;&gt;"",LOOKUP(AT129,Likelihoods!$A$7:$A$107,Likelihoods!K$7:K$107),"")</f>
        <v/>
      </c>
      <c r="AV129" s="108" t="str">
        <f>IF(AND(COUNTBLANK($B129:$E129)=3,COUNTBLANK($F129:$H129)=2,COUNTBLANK($I129:$J129)=1,COUNTBLANK($K129:$L129)=1,COUNTBLANK($M129:$N129)=1,COUNTBLANK($O129:$P129)=1,COUNTBLANK($Q129:$R129)=1,COUNTBLANK($S129:$T129)=1,COUNTBLANK($U129:$V129)=1,COUNTBLANK($W129:$AA129)=4),IF(Data!$B129&lt;&gt;"",Scoring!$N$7)+IF(Data!$C129&lt;&gt;"",Scoring!$N$8)+IF(Data!$D129&lt;&gt;"",Scoring!$N$9)+IF(Data!$E129&lt;&gt;"",Scoring!$N$10)+IF(Data!$F129&lt;&gt;"",Scoring!$N$11)+IF(Data!$G129&lt;&gt;"",Scoring!$N$12)+IF(Data!$H129&lt;&gt;"",Scoring!$N$13)+IF(Data!$I129&lt;&gt;"",Scoring!$N$14)+IF(Data!$J129&lt;&gt;"",Scoring!$N$15)+IF(Data!$K129&lt;&gt;"",Scoring!$N$16)+IF(Data!$L129&lt;&gt;"",Scoring!$N$17)+IF(Data!$M129&lt;&gt;"",Scoring!$N$18)+IF(Data!$N129&lt;&gt;"",Scoring!$N$19)+IF(Data!$O129&lt;&gt;"",Scoring!$N$20)+IF(Data!$P129&lt;&gt;"",Scoring!$N$21)+IF(Data!$Q129&lt;&gt;"",Scoring!$N$22)+IF(Data!$R129&lt;&gt;"",Scoring!$N$23)+IF(Data!$S129&lt;&gt;"",Scoring!$N$24)+IF(Data!T129&lt;&gt;"",Scoring!$N$25)+IF(Data!$U129&lt;&gt;"",Scoring!$N$26)+IF(Data!$V129&lt;&gt;"",Scoring!$N$27)+IF(Data!$W129&lt;&gt;"",Scoring!$N$28)+IF(Data!$X129&lt;&gt;"",Scoring!$N$29)+IF(Data!$Y129&lt;&gt;"",Scoring!$N$30)+IF(Data!$Z129&lt;&gt;"",Scoring!$N$31)+IF(Data!$AA129&lt;&gt;"",Scoring!$N$32),"")</f>
        <v/>
      </c>
      <c r="AW129" s="106" t="str">
        <f>IF(AV129&lt;&gt;"",LOOKUP(AV129,Likelihoods!$A$7:$A$107,Likelihoods!L$7:L$107),"")</f>
        <v/>
      </c>
      <c r="AX129" s="104" t="str">
        <f>IF(AND(COUNTBLANK($B129:$E129)=3,COUNTBLANK($F129:$H129)=2,COUNTBLANK($I129:$J129)=1,COUNTBLANK($K129:$L129)=1,COUNTBLANK($M129:$N129)=1,COUNTBLANK($O129:$P129)=1,COUNTBLANK($Q129:$R129)=1,COUNTBLANK($S129:$T129)=1,COUNTBLANK($U129:$V129)=1,COUNTBLANK($W129:$AA129)=4),IF(Data!$B129&lt;&gt;"",Scoring!$O$7)+IF(Data!$C129&lt;&gt;"",Scoring!$O$8)+IF(Data!$D129&lt;&gt;"",Scoring!$O$9)+IF(Data!$E129&lt;&gt;"",Scoring!$O$10)+IF(Data!$F129&lt;&gt;"",Scoring!$O$11)+IF(Data!$G129&lt;&gt;"",Scoring!$O$12)+IF(Data!$H129&lt;&gt;"",Scoring!$O$13)+IF(Data!$I129&lt;&gt;"",Scoring!$O$14)+IF(Data!$J129&lt;&gt;"",Scoring!$O$15)+IF(Data!$K129&lt;&gt;"",Scoring!$O$16)+IF(Data!$L129&lt;&gt;"",Scoring!$O$17)+IF(Data!$M129&lt;&gt;"",Scoring!$O$18)+IF(Data!$N129&lt;&gt;"",Scoring!$O$19)+IF(Data!$O129&lt;&gt;"",Scoring!$O$20)+IF(Data!$P129&lt;&gt;"",Scoring!$O$21)+IF(Data!$Q129&lt;&gt;"",Scoring!$O$22)+IF(Data!$R129&lt;&gt;"",Scoring!$O$23)+IF(Data!$S129&lt;&gt;"",Scoring!$O$24)+IF(Data!T129&lt;&gt;"",Scoring!$O$25)+IF(Data!$U129&lt;&gt;"",Scoring!$O$26)+IF(Data!$V129&lt;&gt;"",Scoring!$O$27)+IF(Data!$W129&lt;&gt;"",Scoring!$O$28)+IF(Data!$X129&lt;&gt;"",Scoring!$O$29)+IF(Data!$Y129&lt;&gt;"",Scoring!$O$30)+IF(Data!$Z129&lt;&gt;"",Scoring!$O$31)+IF(Data!$AA129&lt;&gt;"",Scoring!$O$32),"")</f>
        <v/>
      </c>
      <c r="AY129" s="107" t="str">
        <f>IF(AX129&lt;&gt;"",LOOKUP(AX129,Likelihoods!$A$7:$A$107,Likelihoods!M$7:M$107),"")</f>
        <v/>
      </c>
      <c r="AZ129" s="108" t="str">
        <f>IF(AND(COUNTBLANK($B129:$E129)=3,COUNTBLANK($F129:$H129)=2,COUNTBLANK($I129:$J129)=1,COUNTBLANK($K129:$L129)=1,COUNTBLANK($M129:$N129)=1,COUNTBLANK($O129:$P129)=1,COUNTBLANK($Q129:$R129)=1,COUNTBLANK($S129:$T129)=1,COUNTBLANK($U129:$V129)=1,COUNTBLANK($W129:$AA129)=4),IF(Data!$B129&lt;&gt;"",Scoring!$P$7)+IF(Data!$C129&lt;&gt;"",Scoring!$P$8)+IF(Data!$D129&lt;&gt;"",Scoring!$P$9)+IF(Data!$E129&lt;&gt;"",Scoring!$P$10)+IF(Data!$F129&lt;&gt;"",Scoring!$P$11)+IF(Data!$G129&lt;&gt;"",Scoring!$P$12)+IF(Data!$H129&lt;&gt;"",Scoring!$P$13)+IF(Data!$I129&lt;&gt;"",Scoring!$P$14)+IF(Data!$J129&lt;&gt;"",Scoring!$P$15)+IF(Data!$K129&lt;&gt;"",Scoring!$P$16)+IF(Data!$L129&lt;&gt;"",Scoring!$P$17)+IF(Data!$M129&lt;&gt;"",Scoring!$P$18)+IF(Data!$N129&lt;&gt;"",Scoring!$P$19)+IF(Data!$O129&lt;&gt;"",Scoring!$P$20)+IF(Data!$P129&lt;&gt;"",Scoring!$P$21)+IF(Data!$Q129&lt;&gt;"",Scoring!$P$22)+IF(Data!$R129&lt;&gt;"",Scoring!$P$23)+IF(Data!$S129&lt;&gt;"",Scoring!$P$24)+IF(Data!T129&lt;&gt;"",Scoring!$P$25)+IF(Data!$U129&lt;&gt;"",Scoring!$P$26)+IF(Data!$V129&lt;&gt;"",Scoring!$P$27)+IF(Data!$W129&lt;&gt;"",Scoring!$P$28)+IF(Data!$X129&lt;&gt;"",Scoring!$P$29)+IF(Data!$Y129&lt;&gt;"",Scoring!$P$30)+IF(Data!$Z129&lt;&gt;"",Scoring!$P$31)+IF(Data!$AA129&lt;&gt;"",Scoring!$P$32),"")</f>
        <v/>
      </c>
      <c r="BA129" s="105" t="str">
        <f>IF(AZ129&lt;&gt;"",LOOKUP(AZ129,Likelihoods!$A$7:$A$107,Likelihoods!N$7:N$107),"")</f>
        <v/>
      </c>
      <c r="BB129" s="102" t="str">
        <f>IF(AND(COUNTBLANK($B129:$E129)=3,COUNTBLANK($F129:$H129)=2,COUNTBLANK($I129:$J129)=1,COUNTBLANK($K129:$L129)=1,COUNTBLANK($M129:$N129)=1,COUNTBLANK($O129:$P129)=1,COUNTBLANK($Q129:$R129)=1,COUNTBLANK($S129:$T129)=1,COUNTBLANK($U129:$V129)=1,COUNTBLANK($W129:$AA129)=4),IF(Data!$B129&lt;&gt;"",Scoring!$Q$7)+IF(Data!$C129&lt;&gt;"",Scoring!$Q$8)+IF(Data!$D129&lt;&gt;"",Scoring!$Q$9)+IF(Data!$E129&lt;&gt;"",Scoring!$Q$10)+IF(Data!$F129&lt;&gt;"",Scoring!$Q$11)+IF(Data!$G129&lt;&gt;"",Scoring!$Q$12)+IF(Data!$H129&lt;&gt;"",Scoring!$Q$13)+IF(Data!$I129&lt;&gt;"",Scoring!$Q$14)+IF(Data!$J129&lt;&gt;"",Scoring!$Q$15)+IF(Data!$K129&lt;&gt;"",Scoring!$Q$16)+IF(Data!$L129&lt;&gt;"",Scoring!$Q$17)+IF(Data!$M129&lt;&gt;"",Scoring!$Q$18)+IF(Data!$N129&lt;&gt;"",Scoring!$Q$19)+IF(Data!$O129&lt;&gt;"",Scoring!$Q$20)+IF(Data!$P129&lt;&gt;"",Scoring!$Q$21)+IF(Data!$Q129&lt;&gt;"",Scoring!$Q$22)+IF(Data!$R129&lt;&gt;"",Scoring!$Q$23)+IF(Data!$S129&lt;&gt;"",Scoring!$Q$24)+IF(Data!T129&lt;&gt;"",Scoring!$Q$25)+IF(Data!$U129&lt;&gt;"",Scoring!$Q$26)+IF(Data!$V129&lt;&gt;"",Scoring!$Q$27)+IF(Data!$W129&lt;&gt;"",Scoring!$Q$28)+IF(Data!$X129&lt;&gt;"",Scoring!$Q$29)+IF(Data!$Y129&lt;&gt;"",Scoring!$Q$30)+IF(Data!$Z129&lt;&gt;"",Scoring!$Q$31)+IF(Data!$AA129&lt;&gt;"",Scoring!$Q$32),"")</f>
        <v/>
      </c>
      <c r="BC129" s="107" t="str">
        <f>IF(BB129&lt;&gt;"",LOOKUP(BB129,Likelihoods!$A$7:$A$107,Likelihoods!O$7:O$107),"")</f>
        <v/>
      </c>
      <c r="BD129" s="104" t="str">
        <f>IF(AND(COUNTBLANK($B129:$E129)=3,COUNTBLANK($F129:$H129)=2,COUNTBLANK($I129:$J129)=1,COUNTBLANK($K129:$L129)=1,COUNTBLANK($M129:$N129)=1,COUNTBLANK($O129:$P129)=1,COUNTBLANK($Q129:$R129)=1,COUNTBLANK($S129:$T129)=1,COUNTBLANK($U129:$V129)=1,COUNTBLANK($W129:$AA129)=4),IF(Data!$B129&lt;&gt;"",Scoring!$R$7)+IF(Data!$C129&lt;&gt;"",Scoring!$R$8)+IF(Data!$D129&lt;&gt;"",Scoring!$R$9)+IF(Data!$E129&lt;&gt;"",Scoring!$R$10)+IF(Data!$F129&lt;&gt;"",Scoring!$R$11)+IF(Data!$G129&lt;&gt;"",Scoring!$R$12)+IF(Data!$H129&lt;&gt;"",Scoring!$R$13)+IF(Data!$I129&lt;&gt;"",Scoring!$R$14)+IF(Data!$J129&lt;&gt;"",Scoring!$R$15)+IF(Data!$K129&lt;&gt;"",Scoring!$R$16)+IF(Data!$L129&lt;&gt;"",Scoring!$R$17)+IF(Data!$M129&lt;&gt;"",Scoring!$R$18)+IF(Data!$N129&lt;&gt;"",Scoring!$R$19)+IF(Data!$O129&lt;&gt;"",Scoring!$R$20)+IF(Data!$P129&lt;&gt;"",Scoring!$R$21)+IF(Data!$Q129&lt;&gt;"",Scoring!$R$22)+IF(Data!$R129&lt;&gt;"",Scoring!$R$23)+IF(Data!$S129&lt;&gt;"",Scoring!$R$24)+IF(Data!T129&lt;&gt;"",Scoring!$R$25)+IF(Data!$U129&lt;&gt;"",Scoring!$R$26)+IF(Data!$V129&lt;&gt;"",Scoring!$R$27)+IF(Data!$W129&lt;&gt;"",Scoring!$R$28)+IF(Data!$X129&lt;&gt;"",Scoring!$R$29)+IF(Data!$Y129&lt;&gt;"",Scoring!$R$30)+IF(Data!$Z129&lt;&gt;"",Scoring!$R$31)+IF(Data!$AA129&lt;&gt;"",Scoring!$R$32),"")</f>
        <v/>
      </c>
      <c r="BE129" s="105" t="str">
        <f>IF(BD129&lt;&gt;"",LOOKUP(BD129,Likelihoods!$A$7:$A$107,Likelihoods!P$7:P$107),"")</f>
        <v/>
      </c>
      <c r="BF129" s="102" t="str">
        <f>IF(AND(COUNTBLANK($B129:$E129)=3,COUNTBLANK($F129:$H129)=2,COUNTBLANK($I129:$J129)=1,COUNTBLANK($K129:$L129)=1,COUNTBLANK($M129:$N129)=1,COUNTBLANK($O129:$P129)=1,COUNTBLANK($Q129:$R129)=1,COUNTBLANK($S129:$T129)=1,COUNTBLANK($U129:$V129)=1,COUNTBLANK($W129:$AA129)=4),IF(Data!$B129&lt;&gt;"",Scoring!$S$7)+IF(Data!$C129&lt;&gt;"",Scoring!$S$8)+IF(Data!$D129&lt;&gt;"",Scoring!$S$9)+IF(Data!$E129&lt;&gt;"",Scoring!$S$10)+IF(Data!$F129&lt;&gt;"",Scoring!$S$11)+IF(Data!$G129&lt;&gt;"",Scoring!$S$12)+IF(Data!$H129&lt;&gt;"",Scoring!$S$13)+IF(Data!$I129&lt;&gt;"",Scoring!$S$14)+IF(Data!$J129&lt;&gt;"",Scoring!$S$15)+IF(Data!$K129&lt;&gt;"",Scoring!$S$16)+IF(Data!$L129&lt;&gt;"",Scoring!$S$17)+IF(Data!$M129&lt;&gt;"",Scoring!$S$18)+IF(Data!$N129&lt;&gt;"",Scoring!$S$19)+IF(Data!$O129&lt;&gt;"",Scoring!$S$20)+IF(Data!$P129&lt;&gt;"",Scoring!$S$21)+IF(Data!$Q129&lt;&gt;"",Scoring!$S$22)+IF(Data!$R129&lt;&gt;"",Scoring!$S$23)+IF(Data!$S129&lt;&gt;"",Scoring!$S$24)+IF(Data!T129&lt;&gt;"",Scoring!$S$25)+IF(Data!$U129&lt;&gt;"",Scoring!$S$26)+IF(Data!$V129&lt;&gt;"",Scoring!$S$27)+IF(Data!$W129&lt;&gt;"",Scoring!$S$28)+IF(Data!$X129&lt;&gt;"",Scoring!$S$29)+IF(Data!$Y129&lt;&gt;"",Scoring!$S$30)+IF(Data!$Z129&lt;&gt;"",Scoring!$S$31)+IF(Data!$AA129&lt;&gt;"",Scoring!$S$32),"")</f>
        <v/>
      </c>
      <c r="BG129" s="107" t="str">
        <f>IF(BF129&lt;&gt;"",LOOKUP(BF129,Likelihoods!$A$7:$A$107,Likelihoods!Q$7:Q$107),"")</f>
        <v/>
      </c>
      <c r="BH129" s="108" t="str">
        <f>IF(AND(COUNTBLANK($B129:$E129)=3,COUNTBLANK($F129:$H129)=2,COUNTBLANK($I129:$J129)=1,COUNTBLANK($K129:$L129)=1,COUNTBLANK($M129:$N129)=1,COUNTBLANK($O129:$P129)=1,COUNTBLANK($Q129:$R129)=1,COUNTBLANK($S129:$T129)=1,COUNTBLANK($U129:$V129)=1,COUNTBLANK($W129:$AA129)=4),IF(Data!$B129&lt;&gt;"",Scoring!$T$7)+IF(Data!$C129&lt;&gt;"",Scoring!$T$8)+IF(Data!$D129&lt;&gt;"",Scoring!$T$9)+IF(Data!$E129&lt;&gt;"",Scoring!$T$10)+IF(Data!$F129&lt;&gt;"",Scoring!$T$11)+IF(Data!$G129&lt;&gt;"",Scoring!$T$12)+IF(Data!$H129&lt;&gt;"",Scoring!$T$13)+IF(Data!$I129&lt;&gt;"",Scoring!$T$14)+IF(Data!$J129&lt;&gt;"",Scoring!$T$15)+IF(Data!$K129&lt;&gt;"",Scoring!$T$16)+IF(Data!$L129&lt;&gt;"",Scoring!$T$17)+IF(Data!$M129&lt;&gt;"",Scoring!$T$18)+IF(Data!$N129&lt;&gt;"",Scoring!$T$19)+IF(Data!$O129&lt;&gt;"",Scoring!$T$20)+IF(Data!$P129&lt;&gt;"",Scoring!$T$21)+IF(Data!$Q129&lt;&gt;"",Scoring!$T$22)+IF(Data!$R129&lt;&gt;"",Scoring!$T$23)+IF(Data!$S129&lt;&gt;"",Scoring!$T$24)+IF(Data!T129&lt;&gt;"",Scoring!$T$25)+IF(Data!$U129&lt;&gt;"",Scoring!$T$26)+IF(Data!$V129&lt;&gt;"",Scoring!$T$27)+IF(Data!$W129&lt;&gt;"",Scoring!$T$28)+IF(Data!$X129&lt;&gt;"",Scoring!$T$29)+IF(Data!$Y129&lt;&gt;"",Scoring!$T$30)+IF(Data!$Z129&lt;&gt;"",Scoring!$T$31)+IF(Data!$AA129&lt;&gt;"",Scoring!$T$32),"")</f>
        <v/>
      </c>
      <c r="BI129" s="105" t="str">
        <f>IF(BH129&lt;&gt;"",LOOKUP(BH129,Likelihoods!$A$7:$A$107,Likelihoods!R$7:R$107),"")</f>
        <v/>
      </c>
      <c r="BJ129" s="108" t="str">
        <f>IF(AND(COUNTBLANK($B129:$E129)=3,COUNTBLANK($F129:$H129)=2,COUNTBLANK($I129:$J129)=1,COUNTBLANK($K129:$L129)=1,COUNTBLANK($M129:$N129)=1,COUNTBLANK($O129:$P129)=1,COUNTBLANK($Q129:$R129)=1,COUNTBLANK($S129:$T129)=1,COUNTBLANK($U129:$V129)=1,COUNTBLANK($W129:$AA129)=4),IF(Data!$B129&lt;&gt;"",Scoring!$U$7)+IF(Data!$C129&lt;&gt;"",Scoring!$U$8)+IF(Data!$D129&lt;&gt;"",Scoring!$U$9)+IF(Data!$E129&lt;&gt;"",Scoring!$U$10)+IF(Data!$F129&lt;&gt;"",Scoring!$U$11)+IF(Data!$G129&lt;&gt;"",Scoring!$U$12)+IF(Data!$H129&lt;&gt;"",Scoring!$U$13)+IF(Data!$I129&lt;&gt;"",Scoring!$U$14)+IF(Data!$J129&lt;&gt;"",Scoring!$U$15)+IF(Data!$K129&lt;&gt;"",Scoring!$U$16)+IF(Data!$L129&lt;&gt;"",Scoring!$U$17)+IF(Data!$M129&lt;&gt;"",Scoring!$U$18)+IF(Data!$N129&lt;&gt;"",Scoring!$U$19)+IF(Data!$O129&lt;&gt;"",Scoring!$U$20)+IF(Data!$P129&lt;&gt;"",Scoring!$U$21)+IF(Data!$Q129&lt;&gt;"",Scoring!$U$22)+IF(Data!$R129&lt;&gt;"",Scoring!$U$23)+IF(Data!$S129&lt;&gt;"",Scoring!$U$24)+IF(Data!T129&lt;&gt;"",Scoring!$U$25)+IF(Data!$U129&lt;&gt;"",Scoring!$U$26)+IF(Data!$V129&lt;&gt;"",Scoring!$U$27)+IF(Data!$W129&lt;&gt;"",Scoring!$U$28)+IF(Data!$X129&lt;&gt;"",Scoring!$U$29)+IF(Data!$Y129&lt;&gt;"",Scoring!$U$30)+IF(Data!$Z129&lt;&gt;"",Scoring!$U$31)+IF(Data!$AA129&lt;&gt;"",Scoring!$U$32),"")</f>
        <v/>
      </c>
      <c r="BK129" s="106" t="str">
        <f>IF(BJ129&lt;&gt;"",LOOKUP(BJ129,Likelihoods!$A$7:$A$107,Likelihoods!S$7:S$107),"")</f>
        <v/>
      </c>
      <c r="BL129" s="8"/>
      <c r="BM129" s="8"/>
      <c r="BN129" s="8"/>
      <c r="BO129" s="8"/>
      <c r="BP129" s="8"/>
      <c r="BQ129" s="8"/>
      <c r="BR129" s="8"/>
      <c r="BS129" s="8"/>
      <c r="BT129" s="8"/>
      <c r="BU129" s="8"/>
      <c r="BV129" s="8"/>
      <c r="BW129" s="8"/>
      <c r="BX129" s="8"/>
      <c r="BY129" s="8"/>
    </row>
    <row r="130" spans="1:77" ht="14.25" x14ac:dyDescent="0.2">
      <c r="A130" s="68"/>
      <c r="B130" s="101"/>
      <c r="C130" s="102"/>
      <c r="D130" s="102"/>
      <c r="E130" s="102"/>
      <c r="F130" s="101"/>
      <c r="G130" s="102"/>
      <c r="H130" s="103"/>
      <c r="I130" s="102"/>
      <c r="J130" s="102"/>
      <c r="K130" s="101"/>
      <c r="L130" s="103"/>
      <c r="M130" s="102"/>
      <c r="N130" s="103"/>
      <c r="O130" s="101"/>
      <c r="P130" s="103"/>
      <c r="Q130" s="102"/>
      <c r="R130" s="102"/>
      <c r="S130" s="101"/>
      <c r="T130" s="103"/>
      <c r="U130" s="101"/>
      <c r="V130" s="103"/>
      <c r="W130" s="102"/>
      <c r="X130" s="102"/>
      <c r="Y130" s="102"/>
      <c r="Z130" s="102"/>
      <c r="AA130" s="102"/>
      <c r="AB130" s="104" t="str">
        <f>IF(AND(COUNTBLANK($B130:$E130)=3,COUNTBLANK($F130:$H130)=2,COUNTBLANK($I130:$J130)=1,COUNTBLANK($K130:$L130)=1,COUNTBLANK($M130:$N130)=1,COUNTBLANK($O130:$P130)=1,COUNTBLANK($Q130:$R130)=1,COUNTBLANK($S130:$T130)=1,COUNTBLANK($U130:$V130)=1,COUNTBLANK($W130:$AA130)=4),IF(Data!$B130&lt;&gt;"",Scoring!$D$7)+IF(Data!$C130&lt;&gt;"",Scoring!$D$8)+IF(Data!$D130&lt;&gt;"",Scoring!$D$9)+IF(Data!$E130&lt;&gt;"",Scoring!$D$10)+IF(Data!$F130&lt;&gt;"",Scoring!$D$11)+IF(Data!$G130&lt;&gt;"",Scoring!$D$12)+IF(Data!$H130&lt;&gt;"",Scoring!$D$13)+IF(Data!$I130&lt;&gt;"",Scoring!$D$14)+IF(Data!$J130&lt;&gt;"",Scoring!$D$15)+IF(Data!$K130&lt;&gt;"",Scoring!$D$16)+IF(Data!$L130&lt;&gt;"",Scoring!$D$17)+IF(Data!$M130&lt;&gt;"",Scoring!$D$18)+IF(Data!$N130&lt;&gt;"",Scoring!$D$19)+IF(Data!$O130&lt;&gt;"",Scoring!$D$20)+IF(Data!$P130&lt;&gt;"",Scoring!$D$21)+IF(Data!$Q130&lt;&gt;"",Scoring!$D$22)+IF(Data!$R130&lt;&gt;"",Scoring!$D$23)+IF(Data!$S130&lt;&gt;"",Scoring!$D$24)+IF(Data!T130&lt;&gt;"",Scoring!$D$25)+IF(Data!$U130&lt;&gt;"",Scoring!$D$26)+IF(Data!$V130&lt;&gt;"",Scoring!$D$27)+IF(Data!$W130&lt;&gt;"",Scoring!$D$28)+IF(Data!$X130&lt;&gt;"",Scoring!$D$29)+IF(Data!$Y130&lt;&gt;"",Scoring!$D$30)+IF(Data!$Z130&lt;&gt;"",Scoring!$D$31)+IF(Data!$AA130&lt;&gt;"",Scoring!$D$32),"")</f>
        <v/>
      </c>
      <c r="AC130" s="105" t="str">
        <f>IF(AB130&lt;&gt;"",LOOKUP(AB130,Likelihoods!$A$7:$A$107,Likelihoods!B$7:B$107),"")</f>
        <v/>
      </c>
      <c r="AD130" s="264" t="str">
        <f>IF(AND(COUNTBLANK($B130:$E130)=3,COUNTBLANK($F130:$H130)=2,COUNTBLANK($I130:$J130)=1,COUNTBLANK($K130:$L130)=1,COUNTBLANK($M130:$N130)=1,COUNTBLANK($O130:$P130)=1,COUNTBLANK($Q130:$R130)=1,COUNTBLANK($S130:$T130)=1,COUNTBLANK($U130:$V130)=1,COUNTBLANK($W130:$AA130)=4),IF(Data!$B130&lt;&gt;"",Scoring!$E$7)+IF(Data!$C130&lt;&gt;"",Scoring!$E$8)+IF(Data!$D130&lt;&gt;"",Scoring!$E$9)+IF(Data!$E130&lt;&gt;"",Scoring!$E$10)+IF(Data!$F130&lt;&gt;"",Scoring!$E$11)+IF(Data!$G130&lt;&gt;"",Scoring!$E$12)+IF(Data!$H130&lt;&gt;"",Scoring!$E$13)+IF(Data!$I130&lt;&gt;"",Scoring!$E$14)+IF(Data!$J130&lt;&gt;"",Scoring!$E$15)+IF(Data!$K130&lt;&gt;"",Scoring!$E$16)+IF(Data!$L130&lt;&gt;"",Scoring!$E$17)+IF(Data!$M130&lt;&gt;"",Scoring!$E$18)+IF(Data!$N130&lt;&gt;"",Scoring!$E$19)+IF(Data!$O130&lt;&gt;"",Scoring!$E$20)+IF(Data!$P130&lt;&gt;"",Scoring!$E$21)+IF(Data!$Q130&lt;&gt;"",Scoring!$E$22)+IF(Data!$R130&lt;&gt;"",Scoring!$E$23)+IF(Data!$S130&lt;&gt;"",Scoring!$E$24)+IF(Data!V130&lt;&gt;"",Scoring!$E$25)+IF(Data!$U130&lt;&gt;"",Scoring!$E$26)+IF(Data!$V130&lt;&gt;"",Scoring!$E$27)+IF(Data!$W130&lt;&gt;"",Scoring!$E$28)+IF(Data!$X130&lt;&gt;"",Scoring!$E$29)+IF(Data!$Y130&lt;&gt;"",Scoring!$E$30)+IF(Data!$Z130&lt;&gt;"",Scoring!$E$31)+IF(Data!$AA130&lt;&gt;"",Scoring!$E$32),"")</f>
        <v/>
      </c>
      <c r="AE130" s="107" t="str">
        <f>IF(AD130&lt;&gt;"",LOOKUP(AD130,Likelihoods!$A$7:$A$107,Likelihoods!C$7:C$107),"")</f>
        <v/>
      </c>
      <c r="AF130" s="108" t="str">
        <f>IF(AND(COUNTBLANK($B130:$E130)=3,COUNTBLANK($F130:$H130)=2,COUNTBLANK($I130:$J130)=1,COUNTBLANK($K130:$L130)=1,COUNTBLANK($M130:$N130)=1,COUNTBLANK($O130:$P130)=1,COUNTBLANK($Q130:$R130)=1,COUNTBLANK($S130:$T130)=1,COUNTBLANK($U130:$V130)=1,COUNTBLANK($W130:$AA130)=4),IF(Data!$B130&lt;&gt;"",Scoring!$F$7)+IF(Data!$C130&lt;&gt;"",Scoring!$F$8)+IF(Data!$D130&lt;&gt;"",Scoring!$F$9)+IF(Data!$E130&lt;&gt;"",Scoring!$F$10)+IF(Data!$F130&lt;&gt;"",Scoring!$F$11)+IF(Data!$G130&lt;&gt;"",Scoring!$F$12)+IF(Data!$H130&lt;&gt;"",Scoring!$F$13)+IF(Data!$I130&lt;&gt;"",Scoring!$F$14)+IF(Data!$J130&lt;&gt;"",Scoring!$F$15)+IF(Data!$K130&lt;&gt;"",Scoring!$F$16)+IF(Data!$L130&lt;&gt;"",Scoring!$F$17)+IF(Data!$M130&lt;&gt;"",Scoring!$F$18)+IF(Data!$N130&lt;&gt;"",Scoring!$F$19)+IF(Data!$O130&lt;&gt;"",Scoring!$F$20)+IF(Data!$P130&lt;&gt;"",Scoring!$F$21)+IF(Data!$Q130&lt;&gt;"",Scoring!$F$22)+IF(Data!$R130&lt;&gt;"",Scoring!$F$23)+IF(Data!$S130&lt;&gt;"",Scoring!$F$24)+IF(Data!T130&lt;&gt;"",Scoring!$F$25)+IF(Data!$U130&lt;&gt;"",Scoring!$F$26)+IF(Data!$V130&lt;&gt;"",Scoring!$F$27)+IF(Data!$W130&lt;&gt;"",Scoring!$F$28)+IF(Data!$X130&lt;&gt;"",Scoring!$F$29)+IF(Data!$Y130&lt;&gt;"",Scoring!$F$30)+IF(Data!$Z130&lt;&gt;"",Scoring!$F$31)+IF(Data!$AA130&lt;&gt;"",Scoring!$F$32),"")</f>
        <v/>
      </c>
      <c r="AG130" s="105" t="str">
        <f>IF(AF130&lt;&gt;"",LOOKUP(AF130,Likelihoods!$A$7:$A$107,Likelihoods!D$7:D$107),"")</f>
        <v/>
      </c>
      <c r="AH130" s="108" t="str">
        <f>IF(AND(COUNTBLANK($B130:$E130)=3,COUNTBLANK($F130:$H130)=2,COUNTBLANK($I130:$J130)=1,COUNTBLANK($K130:$L130)=1,COUNTBLANK($M130:$N130)=1,COUNTBLANK($O130:$P130)=1,COUNTBLANK($Q130:$R130)=1,COUNTBLANK($S130:$T130)=1,COUNTBLANK($U130:$V130)=1,COUNTBLANK($W130:$AA130)=4),IF(Data!$B130&lt;&gt;"",Scoring!$G$7)+IF(Data!$C130&lt;&gt;"",Scoring!$G$8)+IF(Data!$D130&lt;&gt;"",Scoring!$G$9)+IF(Data!$E130&lt;&gt;"",Scoring!$G$10)+IF(Data!$F130&lt;&gt;"",Scoring!$G$11)+IF(Data!$G130&lt;&gt;"",Scoring!$G$12)+IF(Data!$H130&lt;&gt;"",Scoring!$G$13)+IF(Data!$I130&lt;&gt;"",Scoring!$G$14)+IF(Data!$J130&lt;&gt;"",Scoring!$G$15)+IF(Data!$K130&lt;&gt;"",Scoring!$G$16)+IF(Data!$L130&lt;&gt;"",Scoring!$G$17)+IF(Data!$M130&lt;&gt;"",Scoring!$G$18)+IF(Data!$N130&lt;&gt;"",Scoring!$G$19)+IF(Data!$O130&lt;&gt;"",Scoring!$G$20)+IF(Data!$P130&lt;&gt;"",Scoring!$G$21)+IF(Data!$Q130&lt;&gt;"",Scoring!$G$22)+IF(Data!$R130&lt;&gt;"",Scoring!$G$23)+IF(Data!$S130&lt;&gt;"",Scoring!$G$24)+IF(Data!T130&lt;&gt;"",Scoring!$G$25)+IF(Data!$U130&lt;&gt;"",Scoring!$G$26)+IF(Data!$V130&lt;&gt;"",Scoring!$G$27)+IF(Data!$W130&lt;&gt;"",Scoring!$G$28)+IF(Data!$X130&lt;&gt;"",Scoring!$G$29)+IF(Data!$Y130&lt;&gt;"",Scoring!$G$30)+IF(Data!$Z130&lt;&gt;"",Scoring!$G$31)+IF(Data!$AA130&lt;&gt;"",Scoring!$G$32),"")</f>
        <v/>
      </c>
      <c r="AI130" s="106" t="str">
        <f>IF(AH130&lt;&gt;"",LOOKUP(AH130,Likelihoods!$A$7:$A$107,Likelihoods!E$7:E$107),"")</f>
        <v/>
      </c>
      <c r="AJ130" s="104" t="str">
        <f>IF(AND(COUNTBLANK($B130:$E130)=3,COUNTBLANK($F130:$H130)=2,COUNTBLANK($I130:$J130)=1,COUNTBLANK($K130:$L130)=1,COUNTBLANK($M130:$N130)=1,COUNTBLANK($O130:$P130)=1,COUNTBLANK($Q130:$R130)=1,COUNTBLANK($S130:$T130)=1,COUNTBLANK($U130:$V130)=1,COUNTBLANK($W130:$AA130)=4),IF(Data!$B130&lt;&gt;"",Scoring!$H$7)+IF(Data!$C130&lt;&gt;"",Scoring!$H$8)+IF(Data!$D130&lt;&gt;"",Scoring!$H$9)+IF(Data!$E130&lt;&gt;"",Scoring!$H$10)+IF(Data!$F130&lt;&gt;"",Scoring!$H$11)+IF(Data!$G130&lt;&gt;"",Scoring!$H$12)+IF(Data!$H130&lt;&gt;"",Scoring!$H$13)+IF(Data!$I130&lt;&gt;"",Scoring!$H$14)+IF(Data!$J130&lt;&gt;"",Scoring!$H$15)+IF(Data!$K130&lt;&gt;"",Scoring!$H$16)+IF(Data!$L130&lt;&gt;"",Scoring!$H$17)+IF(Data!$M130&lt;&gt;"",Scoring!$H$18)+IF(Data!$N130&lt;&gt;"",Scoring!$H$19)+IF(Data!$O130&lt;&gt;"",Scoring!$H$20)+IF(Data!$P130&lt;&gt;"",Scoring!$H$21)+IF(Data!$Q130&lt;&gt;"",Scoring!$H$22)+IF(Data!$R130&lt;&gt;"",Scoring!$H$23)+IF(Data!$S130&lt;&gt;"",Scoring!$H$24)+IF(Data!T130&lt;&gt;"",Scoring!$H$25)+IF(Data!$U130&lt;&gt;"",Scoring!$H$26)+IF(Data!$V130&lt;&gt;"",Scoring!$H$27)+IF(Data!$W130&lt;&gt;"",Scoring!$H$28)+IF(Data!$X130&lt;&gt;"",Scoring!$H$29)+IF(Data!$Y130&lt;&gt;"",Scoring!$H$30)+IF(Data!$Z130&lt;&gt;"",Scoring!$H$31)+IF(Data!$AA130&lt;&gt;"",Scoring!$H$32),"")</f>
        <v/>
      </c>
      <c r="AK130" s="105" t="str">
        <f>IF(AJ130&lt;&gt;"",LOOKUP(AJ130,Likelihoods!$A$7:$A$107,Likelihoods!F$7:F$107),"")</f>
        <v/>
      </c>
      <c r="AL130" s="102" t="str">
        <f>IF(AND(COUNTBLANK($B130:$E130)=3,COUNTBLANK($F130:$H130)=2,COUNTBLANK($I130:$J130)=1,COUNTBLANK($K130:$L130)=1,COUNTBLANK($M130:$N130)=1,COUNTBLANK($O130:$P130)=1,COUNTBLANK($Q130:$R130)=1,COUNTBLANK($S130:$T130)=1,COUNTBLANK($U130:$V130)=1,COUNTBLANK($W130:$AA130)=4),IF(Data!$B130&lt;&gt;"",Scoring!$I$7)+IF(Data!$C130&lt;&gt;"",Scoring!$I$8)+IF(Data!$D130&lt;&gt;"",Scoring!$I$9)+IF(Data!$E130&lt;&gt;"",Scoring!$I$10)+IF(Data!$F130&lt;&gt;"",Scoring!$I$11)+IF(Data!$G130&lt;&gt;"",Scoring!$I$12)+IF(Data!$H130&lt;&gt;"",Scoring!$I$13)+IF(Data!$I130&lt;&gt;"",Scoring!$I$14)+IF(Data!$J130&lt;&gt;"",Scoring!$I$15)+IF(Data!$K130&lt;&gt;"",Scoring!$I$16)+IF(Data!$L130&lt;&gt;"",Scoring!$I$17)+IF(Data!$M130&lt;&gt;"",Scoring!$I$18)+IF(Data!$N130&lt;&gt;"",Scoring!$I$19)+IF(Data!$O130&lt;&gt;"",Scoring!$I$20)+IF(Data!$P130&lt;&gt;"",Scoring!$I$21)+IF(Data!$Q130&lt;&gt;"",Scoring!$I$22)+IF(Data!$R130&lt;&gt;"",Scoring!$I$23)+IF(Data!$S130&lt;&gt;"",Scoring!$I$24)+IF(Data!T130&lt;&gt;"",Scoring!$I$25)+IF(Data!$U130&lt;&gt;"",Scoring!$I$26)+IF(Data!$V130&lt;&gt;"",Scoring!$I$27)+IF(Data!$W130&lt;&gt;"",Scoring!$I$28)+IF(Data!$X130&lt;&gt;"",Scoring!$I$29)+IF(Data!$Y130&lt;&gt;"",Scoring!$I$30)+IF(Data!$Z130&lt;&gt;"",Scoring!$I$31)+IF(Data!$AA130&lt;&gt;"",Scoring!$I$32),"")</f>
        <v/>
      </c>
      <c r="AM130" s="107" t="str">
        <f>IF(AL130&lt;&gt;"",LOOKUP(AL130,Likelihoods!$A$7:$A$107,Likelihoods!G$7:G$107),"")</f>
        <v/>
      </c>
      <c r="AN130" s="281" t="str">
        <f>IF(AND(COUNTBLANK($B130:$E130)=3,COUNTBLANK($F130:$H130)=2,COUNTBLANK($I130:$J130)=1,COUNTBLANK($K130:$L130)=1,COUNTBLANK($M130:$N130)=1,COUNTBLANK($O130:$P130)=1,COUNTBLANK($Q130:$R130)=1,COUNTBLANK($S130:$T130)=1,COUNTBLANK($U130:$V130)=1,COUNTBLANK($W130:$AA130)=4),IF(Data!$B130&lt;&gt;"",Scoring!$J$7)+IF(Data!$C130&lt;&gt;"",Scoring!$J$8)+IF(Data!$D130&lt;&gt;"",Scoring!$J$9)+IF(Data!$E130&lt;&gt;"",Scoring!$J$10)+IF(Data!$F130&lt;&gt;"",Scoring!$J$11)+IF(Data!$G130&lt;&gt;"",Scoring!$J$12)+IF(Data!$H130&lt;&gt;"",Scoring!$J$13)+IF(Data!$I130&lt;&gt;"",Scoring!$J$14)+IF(Data!$J130&lt;&gt;"",Scoring!$J$15)+IF(Data!$K130&lt;&gt;"",Scoring!$J$16)+IF(Data!$L130&lt;&gt;"",Scoring!$J$17)+IF(Data!$M130&lt;&gt;"",Scoring!$J$18)+IF(Data!$N130&lt;&gt;"",Scoring!$J$19)+IF(Data!$O130&lt;&gt;"",Scoring!$J$20)+IF(Data!$P130&lt;&gt;"",Scoring!$J$21)+IF(Data!$Q130&lt;&gt;"",Scoring!$J$22)+IF(Data!$R130&lt;&gt;"",Scoring!$J$23)+IF(Data!$S130&lt;&gt;"",Scoring!$J$24)+IF(Data!AF130&lt;&gt;"",Scoring!$J$25)+IF(Data!$U130&lt;&gt;"",Scoring!$J$26)+IF(Data!$V130&lt;&gt;"",Scoring!$J$27)+IF(Data!$W130&lt;&gt;"",Scoring!$J$28)+IF(Data!$X130&lt;&gt;"",Scoring!$J$29)+IF(Data!$Y130&lt;&gt;"",Scoring!$J$30)+IF(Data!$Z130&lt;&gt;"",Scoring!$J$31)+IF(Data!$AA130&lt;&gt;"",Scoring!$J$32),"")</f>
        <v/>
      </c>
      <c r="AO130" s="276" t="str">
        <f>IF(AN130&lt;&gt;"",LOOKUP(AN130,Likelihoods!$A$7:$A$107,Likelihoods!H$7:H$107),"")</f>
        <v/>
      </c>
      <c r="AP130" s="264" t="str">
        <f>IF(AND(COUNTBLANK($B130:$E130)=3,COUNTBLANK($F130:$H130)=2,COUNTBLANK($I130:$J130)=1,COUNTBLANK($K130:$L130)=1,COUNTBLANK($M130:$N130)=1,COUNTBLANK($O130:$P130)=1,COUNTBLANK($Q130:$R130)=1,COUNTBLANK($S130:$T130)=1,COUNTBLANK($U130:$V130)=1,COUNTBLANK($W130:$AA130)=4),IF(Data!$B130&lt;&gt;"",Scoring!$K$7)+IF(Data!$C130&lt;&gt;"",Scoring!$K$8)+IF(Data!$D130&lt;&gt;"",Scoring!$K$9)+IF(Data!$E130&lt;&gt;"",Scoring!$K$10)+IF(Data!$F130&lt;&gt;"",Scoring!$K$11)+IF(Data!$G130&lt;&gt;"",Scoring!$K$12)+IF(Data!$H130&lt;&gt;"",Scoring!$K$13)+IF(Data!$I130&lt;&gt;"",Scoring!$K$14)+IF(Data!$J130&lt;&gt;"",Scoring!$K$15)+IF(Data!$K130&lt;&gt;"",Scoring!$K$16)+IF(Data!$L130&lt;&gt;"",Scoring!$K$17)+IF(Data!$M130&lt;&gt;"",Scoring!$K$18)+IF(Data!$N130&lt;&gt;"",Scoring!$K$19)+IF(Data!$O130&lt;&gt;"",Scoring!$K$20)+IF(Data!$P130&lt;&gt;"",Scoring!$K$21)+IF(Data!$Q130&lt;&gt;"",Scoring!$K$22)+IF(Data!$R130&lt;&gt;"",Scoring!$K$23)+IF(Data!$S130&lt;&gt;"",Scoring!$K$24)+IF(Data!AH130&lt;&gt;"",Scoring!$K$25)+IF(Data!$U130&lt;&gt;"",Scoring!$K$26)+IF(Data!$V130&lt;&gt;"",Scoring!$K$27)+IF(Data!$W130&lt;&gt;"",Scoring!$K$28)+IF(Data!$X130&lt;&gt;"",Scoring!$K$29)+IF(Data!$Y130&lt;&gt;"",Scoring!$K$30)+IF(Data!$Z130&lt;&gt;"",Scoring!$K$31)+IF(Data!$AA130&lt;&gt;"",Scoring!$K$32),"")</f>
        <v/>
      </c>
      <c r="AQ130" s="107" t="str">
        <f>IF(AP130&lt;&gt;"",LOOKUP(AP130,Likelihoods!$A$7:$A$107,Likelihoods!I$7:I$107),"")</f>
        <v/>
      </c>
      <c r="AR130" s="281" t="str">
        <f>IF(AND(COUNTBLANK($B130:$E130)=3,COUNTBLANK($F130:$H130)=2,COUNTBLANK($I130:$J130)=1,COUNTBLANK($K130:$L130)=1,COUNTBLANK($M130:$N130)=1,COUNTBLANK($O130:$P130)=1,COUNTBLANK($Q130:$R130)=1,COUNTBLANK($S130:$T130)=1,COUNTBLANK($U130:$V130)=1,COUNTBLANK($W130:$AA130)=4),IF(Data!$B130&lt;&gt;"",Scoring!$L$7)+IF(Data!$C130&lt;&gt;"",Scoring!$L$8)+IF(Data!$D130&lt;&gt;"",Scoring!$L$9)+IF(Data!$E130&lt;&gt;"",Scoring!$L$10)+IF(Data!$F130&lt;&gt;"",Scoring!$L$11)+IF(Data!$G130&lt;&gt;"",Scoring!$L$12)+IF(Data!$H130&lt;&gt;"",Scoring!$L$13)+IF(Data!$I130&lt;&gt;"",Scoring!$L$14)+IF(Data!$J130&lt;&gt;"",Scoring!$L$15)+IF(Data!$K130&lt;&gt;"",Scoring!$L$16)+IF(Data!$L130&lt;&gt;"",Scoring!$L$17)+IF(Data!$M130&lt;&gt;"",Scoring!$L$18)+IF(Data!$N130&lt;&gt;"",Scoring!$L$19)+IF(Data!$O130&lt;&gt;"",Scoring!$L$20)+IF(Data!$P130&lt;&gt;"",Scoring!$L$21)+IF(Data!$Q130&lt;&gt;"",Scoring!$L$22)+IF(Data!$R130&lt;&gt;"",Scoring!$L$23)+IF(Data!$S130&lt;&gt;"",Scoring!$L$24)+IF(Data!AJ130&lt;&gt;"",Scoring!$L$25)+IF(Data!$U130&lt;&gt;"",Scoring!$L$26)+IF(Data!$V130&lt;&gt;"",Scoring!$L$27)+IF(Data!$W130&lt;&gt;"",Scoring!$L$28)+IF(Data!$X130&lt;&gt;"",Scoring!$L$29)+IF(Data!$Y130&lt;&gt;"",Scoring!$L$30)+IF(Data!$Z130&lt;&gt;"",Scoring!$L$31)+IF(Data!$AA130&lt;&gt;"",Scoring!$L$32),"")</f>
        <v/>
      </c>
      <c r="AS130" s="105" t="str">
        <f>IF(AR130&lt;&gt;"",LOOKUP(AR130,Likelihoods!$A$7:$A$107,Likelihoods!J$7:J$107),"")</f>
        <v/>
      </c>
      <c r="AT130" s="108" t="str">
        <f>IF(AND(COUNTBLANK($B130:$E130)=3,COUNTBLANK($F130:$H130)=2,COUNTBLANK($I130:$J130)=1,COUNTBLANK($K130:$L130)=1,COUNTBLANK($M130:$N130)=1,COUNTBLANK($O130:$P130)=1,COUNTBLANK($Q130:$R130)=1,COUNTBLANK($S130:$T130)=1,COUNTBLANK($U130:$V130)=1,COUNTBLANK($W130:$AA130)=4),IF(Data!$B130&lt;&gt;"",Scoring!$M$7)+IF(Data!$C130&lt;&gt;"",Scoring!$M$8)+IF(Data!$D130&lt;&gt;"",Scoring!$M$9)+IF(Data!$E130&lt;&gt;"",Scoring!$M$10)+IF(Data!$F130&lt;&gt;"",Scoring!$M$11)+IF(Data!$G130&lt;&gt;"",Scoring!$M$12)+IF(Data!$H130&lt;&gt;"",Scoring!$M$13)+IF(Data!$I130&lt;&gt;"",Scoring!$M$14)+IF(Data!$J130&lt;&gt;"",Scoring!$M$15)+IF(Data!$K130&lt;&gt;"",Scoring!$M$16)+IF(Data!$L130&lt;&gt;"",Scoring!$M$17)+IF(Data!$M130&lt;&gt;"",Scoring!$M$18)+IF(Data!$N130&lt;&gt;"",Scoring!$M$19)+IF(Data!$O130&lt;&gt;"",Scoring!$M$20)+IF(Data!$P130&lt;&gt;"",Scoring!$M$21)+IF(Data!$Q130&lt;&gt;"",Scoring!$M$22)+IF(Data!$R130&lt;&gt;"",Scoring!$M$23)+IF(Data!$S130&lt;&gt;"",Scoring!$M$24)+IF(Data!T130&lt;&gt;"",Scoring!$M$25)+IF(Data!$U130&lt;&gt;"",Scoring!$M$26)+IF(Data!$V130&lt;&gt;"",Scoring!$M$27)+IF(Data!$W130&lt;&gt;"",Scoring!$M$28)+IF(Data!$X130&lt;&gt;"",Scoring!$M$29)+IF(Data!$Y130&lt;&gt;"",Scoring!$M$30)+IF(Data!$Z130&lt;&gt;"",Scoring!$M$31)+IF(Data!$AA130&lt;&gt;"",Scoring!$M$32),"")</f>
        <v/>
      </c>
      <c r="AU130" s="105" t="str">
        <f>IF(AT130&lt;&gt;"",LOOKUP(AT130,Likelihoods!$A$7:$A$107,Likelihoods!K$7:K$107),"")</f>
        <v/>
      </c>
      <c r="AV130" s="108" t="str">
        <f>IF(AND(COUNTBLANK($B130:$E130)=3,COUNTBLANK($F130:$H130)=2,COUNTBLANK($I130:$J130)=1,COUNTBLANK($K130:$L130)=1,COUNTBLANK($M130:$N130)=1,COUNTBLANK($O130:$P130)=1,COUNTBLANK($Q130:$R130)=1,COUNTBLANK($S130:$T130)=1,COUNTBLANK($U130:$V130)=1,COUNTBLANK($W130:$AA130)=4),IF(Data!$B130&lt;&gt;"",Scoring!$N$7)+IF(Data!$C130&lt;&gt;"",Scoring!$N$8)+IF(Data!$D130&lt;&gt;"",Scoring!$N$9)+IF(Data!$E130&lt;&gt;"",Scoring!$N$10)+IF(Data!$F130&lt;&gt;"",Scoring!$N$11)+IF(Data!$G130&lt;&gt;"",Scoring!$N$12)+IF(Data!$H130&lt;&gt;"",Scoring!$N$13)+IF(Data!$I130&lt;&gt;"",Scoring!$N$14)+IF(Data!$J130&lt;&gt;"",Scoring!$N$15)+IF(Data!$K130&lt;&gt;"",Scoring!$N$16)+IF(Data!$L130&lt;&gt;"",Scoring!$N$17)+IF(Data!$M130&lt;&gt;"",Scoring!$N$18)+IF(Data!$N130&lt;&gt;"",Scoring!$N$19)+IF(Data!$O130&lt;&gt;"",Scoring!$N$20)+IF(Data!$P130&lt;&gt;"",Scoring!$N$21)+IF(Data!$Q130&lt;&gt;"",Scoring!$N$22)+IF(Data!$R130&lt;&gt;"",Scoring!$N$23)+IF(Data!$S130&lt;&gt;"",Scoring!$N$24)+IF(Data!T130&lt;&gt;"",Scoring!$N$25)+IF(Data!$U130&lt;&gt;"",Scoring!$N$26)+IF(Data!$V130&lt;&gt;"",Scoring!$N$27)+IF(Data!$W130&lt;&gt;"",Scoring!$N$28)+IF(Data!$X130&lt;&gt;"",Scoring!$N$29)+IF(Data!$Y130&lt;&gt;"",Scoring!$N$30)+IF(Data!$Z130&lt;&gt;"",Scoring!$N$31)+IF(Data!$AA130&lt;&gt;"",Scoring!$N$32),"")</f>
        <v/>
      </c>
      <c r="AW130" s="106" t="str">
        <f>IF(AV130&lt;&gt;"",LOOKUP(AV130,Likelihoods!$A$7:$A$107,Likelihoods!L$7:L$107),"")</f>
        <v/>
      </c>
      <c r="AX130" s="104" t="str">
        <f>IF(AND(COUNTBLANK($B130:$E130)=3,COUNTBLANK($F130:$H130)=2,COUNTBLANK($I130:$J130)=1,COUNTBLANK($K130:$L130)=1,COUNTBLANK($M130:$N130)=1,COUNTBLANK($O130:$P130)=1,COUNTBLANK($Q130:$R130)=1,COUNTBLANK($S130:$T130)=1,COUNTBLANK($U130:$V130)=1,COUNTBLANK($W130:$AA130)=4),IF(Data!$B130&lt;&gt;"",Scoring!$O$7)+IF(Data!$C130&lt;&gt;"",Scoring!$O$8)+IF(Data!$D130&lt;&gt;"",Scoring!$O$9)+IF(Data!$E130&lt;&gt;"",Scoring!$O$10)+IF(Data!$F130&lt;&gt;"",Scoring!$O$11)+IF(Data!$G130&lt;&gt;"",Scoring!$O$12)+IF(Data!$H130&lt;&gt;"",Scoring!$O$13)+IF(Data!$I130&lt;&gt;"",Scoring!$O$14)+IF(Data!$J130&lt;&gt;"",Scoring!$O$15)+IF(Data!$K130&lt;&gt;"",Scoring!$O$16)+IF(Data!$L130&lt;&gt;"",Scoring!$O$17)+IF(Data!$M130&lt;&gt;"",Scoring!$O$18)+IF(Data!$N130&lt;&gt;"",Scoring!$O$19)+IF(Data!$O130&lt;&gt;"",Scoring!$O$20)+IF(Data!$P130&lt;&gt;"",Scoring!$O$21)+IF(Data!$Q130&lt;&gt;"",Scoring!$O$22)+IF(Data!$R130&lt;&gt;"",Scoring!$O$23)+IF(Data!$S130&lt;&gt;"",Scoring!$O$24)+IF(Data!T130&lt;&gt;"",Scoring!$O$25)+IF(Data!$U130&lt;&gt;"",Scoring!$O$26)+IF(Data!$V130&lt;&gt;"",Scoring!$O$27)+IF(Data!$W130&lt;&gt;"",Scoring!$O$28)+IF(Data!$X130&lt;&gt;"",Scoring!$O$29)+IF(Data!$Y130&lt;&gt;"",Scoring!$O$30)+IF(Data!$Z130&lt;&gt;"",Scoring!$O$31)+IF(Data!$AA130&lt;&gt;"",Scoring!$O$32),"")</f>
        <v/>
      </c>
      <c r="AY130" s="107" t="str">
        <f>IF(AX130&lt;&gt;"",LOOKUP(AX130,Likelihoods!$A$7:$A$107,Likelihoods!M$7:M$107),"")</f>
        <v/>
      </c>
      <c r="AZ130" s="108" t="str">
        <f>IF(AND(COUNTBLANK($B130:$E130)=3,COUNTBLANK($F130:$H130)=2,COUNTBLANK($I130:$J130)=1,COUNTBLANK($K130:$L130)=1,COUNTBLANK($M130:$N130)=1,COUNTBLANK($O130:$P130)=1,COUNTBLANK($Q130:$R130)=1,COUNTBLANK($S130:$T130)=1,COUNTBLANK($U130:$V130)=1,COUNTBLANK($W130:$AA130)=4),IF(Data!$B130&lt;&gt;"",Scoring!$P$7)+IF(Data!$C130&lt;&gt;"",Scoring!$P$8)+IF(Data!$D130&lt;&gt;"",Scoring!$P$9)+IF(Data!$E130&lt;&gt;"",Scoring!$P$10)+IF(Data!$F130&lt;&gt;"",Scoring!$P$11)+IF(Data!$G130&lt;&gt;"",Scoring!$P$12)+IF(Data!$H130&lt;&gt;"",Scoring!$P$13)+IF(Data!$I130&lt;&gt;"",Scoring!$P$14)+IF(Data!$J130&lt;&gt;"",Scoring!$P$15)+IF(Data!$K130&lt;&gt;"",Scoring!$P$16)+IF(Data!$L130&lt;&gt;"",Scoring!$P$17)+IF(Data!$M130&lt;&gt;"",Scoring!$P$18)+IF(Data!$N130&lt;&gt;"",Scoring!$P$19)+IF(Data!$O130&lt;&gt;"",Scoring!$P$20)+IF(Data!$P130&lt;&gt;"",Scoring!$P$21)+IF(Data!$Q130&lt;&gt;"",Scoring!$P$22)+IF(Data!$R130&lt;&gt;"",Scoring!$P$23)+IF(Data!$S130&lt;&gt;"",Scoring!$P$24)+IF(Data!T130&lt;&gt;"",Scoring!$P$25)+IF(Data!$U130&lt;&gt;"",Scoring!$P$26)+IF(Data!$V130&lt;&gt;"",Scoring!$P$27)+IF(Data!$W130&lt;&gt;"",Scoring!$P$28)+IF(Data!$X130&lt;&gt;"",Scoring!$P$29)+IF(Data!$Y130&lt;&gt;"",Scoring!$P$30)+IF(Data!$Z130&lt;&gt;"",Scoring!$P$31)+IF(Data!$AA130&lt;&gt;"",Scoring!$P$32),"")</f>
        <v/>
      </c>
      <c r="BA130" s="105" t="str">
        <f>IF(AZ130&lt;&gt;"",LOOKUP(AZ130,Likelihoods!$A$7:$A$107,Likelihoods!N$7:N$107),"")</f>
        <v/>
      </c>
      <c r="BB130" s="102" t="str">
        <f>IF(AND(COUNTBLANK($B130:$E130)=3,COUNTBLANK($F130:$H130)=2,COUNTBLANK($I130:$J130)=1,COUNTBLANK($K130:$L130)=1,COUNTBLANK($M130:$N130)=1,COUNTBLANK($O130:$P130)=1,COUNTBLANK($Q130:$R130)=1,COUNTBLANK($S130:$T130)=1,COUNTBLANK($U130:$V130)=1,COUNTBLANK($W130:$AA130)=4),IF(Data!$B130&lt;&gt;"",Scoring!$Q$7)+IF(Data!$C130&lt;&gt;"",Scoring!$Q$8)+IF(Data!$D130&lt;&gt;"",Scoring!$Q$9)+IF(Data!$E130&lt;&gt;"",Scoring!$Q$10)+IF(Data!$F130&lt;&gt;"",Scoring!$Q$11)+IF(Data!$G130&lt;&gt;"",Scoring!$Q$12)+IF(Data!$H130&lt;&gt;"",Scoring!$Q$13)+IF(Data!$I130&lt;&gt;"",Scoring!$Q$14)+IF(Data!$J130&lt;&gt;"",Scoring!$Q$15)+IF(Data!$K130&lt;&gt;"",Scoring!$Q$16)+IF(Data!$L130&lt;&gt;"",Scoring!$Q$17)+IF(Data!$M130&lt;&gt;"",Scoring!$Q$18)+IF(Data!$N130&lt;&gt;"",Scoring!$Q$19)+IF(Data!$O130&lt;&gt;"",Scoring!$Q$20)+IF(Data!$P130&lt;&gt;"",Scoring!$Q$21)+IF(Data!$Q130&lt;&gt;"",Scoring!$Q$22)+IF(Data!$R130&lt;&gt;"",Scoring!$Q$23)+IF(Data!$S130&lt;&gt;"",Scoring!$Q$24)+IF(Data!T130&lt;&gt;"",Scoring!$Q$25)+IF(Data!$U130&lt;&gt;"",Scoring!$Q$26)+IF(Data!$V130&lt;&gt;"",Scoring!$Q$27)+IF(Data!$W130&lt;&gt;"",Scoring!$Q$28)+IF(Data!$X130&lt;&gt;"",Scoring!$Q$29)+IF(Data!$Y130&lt;&gt;"",Scoring!$Q$30)+IF(Data!$Z130&lt;&gt;"",Scoring!$Q$31)+IF(Data!$AA130&lt;&gt;"",Scoring!$Q$32),"")</f>
        <v/>
      </c>
      <c r="BC130" s="107" t="str">
        <f>IF(BB130&lt;&gt;"",LOOKUP(BB130,Likelihoods!$A$7:$A$107,Likelihoods!O$7:O$107),"")</f>
        <v/>
      </c>
      <c r="BD130" s="104" t="str">
        <f>IF(AND(COUNTBLANK($B130:$E130)=3,COUNTBLANK($F130:$H130)=2,COUNTBLANK($I130:$J130)=1,COUNTBLANK($K130:$L130)=1,COUNTBLANK($M130:$N130)=1,COUNTBLANK($O130:$P130)=1,COUNTBLANK($Q130:$R130)=1,COUNTBLANK($S130:$T130)=1,COUNTBLANK($U130:$V130)=1,COUNTBLANK($W130:$AA130)=4),IF(Data!$B130&lt;&gt;"",Scoring!$R$7)+IF(Data!$C130&lt;&gt;"",Scoring!$R$8)+IF(Data!$D130&lt;&gt;"",Scoring!$R$9)+IF(Data!$E130&lt;&gt;"",Scoring!$R$10)+IF(Data!$F130&lt;&gt;"",Scoring!$R$11)+IF(Data!$G130&lt;&gt;"",Scoring!$R$12)+IF(Data!$H130&lt;&gt;"",Scoring!$R$13)+IF(Data!$I130&lt;&gt;"",Scoring!$R$14)+IF(Data!$J130&lt;&gt;"",Scoring!$R$15)+IF(Data!$K130&lt;&gt;"",Scoring!$R$16)+IF(Data!$L130&lt;&gt;"",Scoring!$R$17)+IF(Data!$M130&lt;&gt;"",Scoring!$R$18)+IF(Data!$N130&lt;&gt;"",Scoring!$R$19)+IF(Data!$O130&lt;&gt;"",Scoring!$R$20)+IF(Data!$P130&lt;&gt;"",Scoring!$R$21)+IF(Data!$Q130&lt;&gt;"",Scoring!$R$22)+IF(Data!$R130&lt;&gt;"",Scoring!$R$23)+IF(Data!$S130&lt;&gt;"",Scoring!$R$24)+IF(Data!T130&lt;&gt;"",Scoring!$R$25)+IF(Data!$U130&lt;&gt;"",Scoring!$R$26)+IF(Data!$V130&lt;&gt;"",Scoring!$R$27)+IF(Data!$W130&lt;&gt;"",Scoring!$R$28)+IF(Data!$X130&lt;&gt;"",Scoring!$R$29)+IF(Data!$Y130&lt;&gt;"",Scoring!$R$30)+IF(Data!$Z130&lt;&gt;"",Scoring!$R$31)+IF(Data!$AA130&lt;&gt;"",Scoring!$R$32),"")</f>
        <v/>
      </c>
      <c r="BE130" s="105" t="str">
        <f>IF(BD130&lt;&gt;"",LOOKUP(BD130,Likelihoods!$A$7:$A$107,Likelihoods!P$7:P$107),"")</f>
        <v/>
      </c>
      <c r="BF130" s="102" t="str">
        <f>IF(AND(COUNTBLANK($B130:$E130)=3,COUNTBLANK($F130:$H130)=2,COUNTBLANK($I130:$J130)=1,COUNTBLANK($K130:$L130)=1,COUNTBLANK($M130:$N130)=1,COUNTBLANK($O130:$P130)=1,COUNTBLANK($Q130:$R130)=1,COUNTBLANK($S130:$T130)=1,COUNTBLANK($U130:$V130)=1,COUNTBLANK($W130:$AA130)=4),IF(Data!$B130&lt;&gt;"",Scoring!$S$7)+IF(Data!$C130&lt;&gt;"",Scoring!$S$8)+IF(Data!$D130&lt;&gt;"",Scoring!$S$9)+IF(Data!$E130&lt;&gt;"",Scoring!$S$10)+IF(Data!$F130&lt;&gt;"",Scoring!$S$11)+IF(Data!$G130&lt;&gt;"",Scoring!$S$12)+IF(Data!$H130&lt;&gt;"",Scoring!$S$13)+IF(Data!$I130&lt;&gt;"",Scoring!$S$14)+IF(Data!$J130&lt;&gt;"",Scoring!$S$15)+IF(Data!$K130&lt;&gt;"",Scoring!$S$16)+IF(Data!$L130&lt;&gt;"",Scoring!$S$17)+IF(Data!$M130&lt;&gt;"",Scoring!$S$18)+IF(Data!$N130&lt;&gt;"",Scoring!$S$19)+IF(Data!$O130&lt;&gt;"",Scoring!$S$20)+IF(Data!$P130&lt;&gt;"",Scoring!$S$21)+IF(Data!$Q130&lt;&gt;"",Scoring!$S$22)+IF(Data!$R130&lt;&gt;"",Scoring!$S$23)+IF(Data!$S130&lt;&gt;"",Scoring!$S$24)+IF(Data!T130&lt;&gt;"",Scoring!$S$25)+IF(Data!$U130&lt;&gt;"",Scoring!$S$26)+IF(Data!$V130&lt;&gt;"",Scoring!$S$27)+IF(Data!$W130&lt;&gt;"",Scoring!$S$28)+IF(Data!$X130&lt;&gt;"",Scoring!$S$29)+IF(Data!$Y130&lt;&gt;"",Scoring!$S$30)+IF(Data!$Z130&lt;&gt;"",Scoring!$S$31)+IF(Data!$AA130&lt;&gt;"",Scoring!$S$32),"")</f>
        <v/>
      </c>
      <c r="BG130" s="107" t="str">
        <f>IF(BF130&lt;&gt;"",LOOKUP(BF130,Likelihoods!$A$7:$A$107,Likelihoods!Q$7:Q$107),"")</f>
        <v/>
      </c>
      <c r="BH130" s="108" t="str">
        <f>IF(AND(COUNTBLANK($B130:$E130)=3,COUNTBLANK($F130:$H130)=2,COUNTBLANK($I130:$J130)=1,COUNTBLANK($K130:$L130)=1,COUNTBLANK($M130:$N130)=1,COUNTBLANK($O130:$P130)=1,COUNTBLANK($Q130:$R130)=1,COUNTBLANK($S130:$T130)=1,COUNTBLANK($U130:$V130)=1,COUNTBLANK($W130:$AA130)=4),IF(Data!$B130&lt;&gt;"",Scoring!$T$7)+IF(Data!$C130&lt;&gt;"",Scoring!$T$8)+IF(Data!$D130&lt;&gt;"",Scoring!$T$9)+IF(Data!$E130&lt;&gt;"",Scoring!$T$10)+IF(Data!$F130&lt;&gt;"",Scoring!$T$11)+IF(Data!$G130&lt;&gt;"",Scoring!$T$12)+IF(Data!$H130&lt;&gt;"",Scoring!$T$13)+IF(Data!$I130&lt;&gt;"",Scoring!$T$14)+IF(Data!$J130&lt;&gt;"",Scoring!$T$15)+IF(Data!$K130&lt;&gt;"",Scoring!$T$16)+IF(Data!$L130&lt;&gt;"",Scoring!$T$17)+IF(Data!$M130&lt;&gt;"",Scoring!$T$18)+IF(Data!$N130&lt;&gt;"",Scoring!$T$19)+IF(Data!$O130&lt;&gt;"",Scoring!$T$20)+IF(Data!$P130&lt;&gt;"",Scoring!$T$21)+IF(Data!$Q130&lt;&gt;"",Scoring!$T$22)+IF(Data!$R130&lt;&gt;"",Scoring!$T$23)+IF(Data!$S130&lt;&gt;"",Scoring!$T$24)+IF(Data!T130&lt;&gt;"",Scoring!$T$25)+IF(Data!$U130&lt;&gt;"",Scoring!$T$26)+IF(Data!$V130&lt;&gt;"",Scoring!$T$27)+IF(Data!$W130&lt;&gt;"",Scoring!$T$28)+IF(Data!$X130&lt;&gt;"",Scoring!$T$29)+IF(Data!$Y130&lt;&gt;"",Scoring!$T$30)+IF(Data!$Z130&lt;&gt;"",Scoring!$T$31)+IF(Data!$AA130&lt;&gt;"",Scoring!$T$32),"")</f>
        <v/>
      </c>
      <c r="BI130" s="105" t="str">
        <f>IF(BH130&lt;&gt;"",LOOKUP(BH130,Likelihoods!$A$7:$A$107,Likelihoods!R$7:R$107),"")</f>
        <v/>
      </c>
      <c r="BJ130" s="108" t="str">
        <f>IF(AND(COUNTBLANK($B130:$E130)=3,COUNTBLANK($F130:$H130)=2,COUNTBLANK($I130:$J130)=1,COUNTBLANK($K130:$L130)=1,COUNTBLANK($M130:$N130)=1,COUNTBLANK($O130:$P130)=1,COUNTBLANK($Q130:$R130)=1,COUNTBLANK($S130:$T130)=1,COUNTBLANK($U130:$V130)=1,COUNTBLANK($W130:$AA130)=4),IF(Data!$B130&lt;&gt;"",Scoring!$U$7)+IF(Data!$C130&lt;&gt;"",Scoring!$U$8)+IF(Data!$D130&lt;&gt;"",Scoring!$U$9)+IF(Data!$E130&lt;&gt;"",Scoring!$U$10)+IF(Data!$F130&lt;&gt;"",Scoring!$U$11)+IF(Data!$G130&lt;&gt;"",Scoring!$U$12)+IF(Data!$H130&lt;&gt;"",Scoring!$U$13)+IF(Data!$I130&lt;&gt;"",Scoring!$U$14)+IF(Data!$J130&lt;&gt;"",Scoring!$U$15)+IF(Data!$K130&lt;&gt;"",Scoring!$U$16)+IF(Data!$L130&lt;&gt;"",Scoring!$U$17)+IF(Data!$M130&lt;&gt;"",Scoring!$U$18)+IF(Data!$N130&lt;&gt;"",Scoring!$U$19)+IF(Data!$O130&lt;&gt;"",Scoring!$U$20)+IF(Data!$P130&lt;&gt;"",Scoring!$U$21)+IF(Data!$Q130&lt;&gt;"",Scoring!$U$22)+IF(Data!$R130&lt;&gt;"",Scoring!$U$23)+IF(Data!$S130&lt;&gt;"",Scoring!$U$24)+IF(Data!T130&lt;&gt;"",Scoring!$U$25)+IF(Data!$U130&lt;&gt;"",Scoring!$U$26)+IF(Data!$V130&lt;&gt;"",Scoring!$U$27)+IF(Data!$W130&lt;&gt;"",Scoring!$U$28)+IF(Data!$X130&lt;&gt;"",Scoring!$U$29)+IF(Data!$Y130&lt;&gt;"",Scoring!$U$30)+IF(Data!$Z130&lt;&gt;"",Scoring!$U$31)+IF(Data!$AA130&lt;&gt;"",Scoring!$U$32),"")</f>
        <v/>
      </c>
      <c r="BK130" s="106" t="str">
        <f>IF(BJ130&lt;&gt;"",LOOKUP(BJ130,Likelihoods!$A$7:$A$107,Likelihoods!S$7:S$107),"")</f>
        <v/>
      </c>
      <c r="BL130" s="8"/>
      <c r="BM130" s="8"/>
      <c r="BN130" s="8"/>
      <c r="BO130" s="8"/>
      <c r="BP130" s="8"/>
      <c r="BQ130" s="8"/>
      <c r="BR130" s="8"/>
      <c r="BS130" s="8"/>
      <c r="BT130" s="8"/>
      <c r="BU130" s="8"/>
      <c r="BV130" s="8"/>
      <c r="BW130" s="8"/>
      <c r="BX130" s="8"/>
      <c r="BY130" s="8"/>
    </row>
    <row r="131" spans="1:77" ht="14.25" x14ac:dyDescent="0.2">
      <c r="A131" s="68"/>
      <c r="B131" s="101"/>
      <c r="C131" s="102"/>
      <c r="D131" s="102"/>
      <c r="E131" s="102"/>
      <c r="F131" s="101"/>
      <c r="G131" s="102"/>
      <c r="H131" s="103"/>
      <c r="I131" s="102"/>
      <c r="J131" s="102"/>
      <c r="K131" s="101"/>
      <c r="L131" s="103"/>
      <c r="M131" s="102"/>
      <c r="N131" s="103"/>
      <c r="O131" s="101"/>
      <c r="P131" s="103"/>
      <c r="Q131" s="102"/>
      <c r="R131" s="102"/>
      <c r="S131" s="101"/>
      <c r="T131" s="103"/>
      <c r="U131" s="101"/>
      <c r="V131" s="103"/>
      <c r="W131" s="102"/>
      <c r="X131" s="102"/>
      <c r="Y131" s="102"/>
      <c r="Z131" s="102"/>
      <c r="AA131" s="102"/>
      <c r="AB131" s="104" t="str">
        <f>IF(AND(COUNTBLANK($B131:$E131)=3,COUNTBLANK($F131:$H131)=2,COUNTBLANK($I131:$J131)=1,COUNTBLANK($K131:$L131)=1,COUNTBLANK($M131:$N131)=1,COUNTBLANK($O131:$P131)=1,COUNTBLANK($Q131:$R131)=1,COUNTBLANK($S131:$T131)=1,COUNTBLANK($U131:$V131)=1,COUNTBLANK($W131:$AA131)=4),IF(Data!$B131&lt;&gt;"",Scoring!$D$7)+IF(Data!$C131&lt;&gt;"",Scoring!$D$8)+IF(Data!$D131&lt;&gt;"",Scoring!$D$9)+IF(Data!$E131&lt;&gt;"",Scoring!$D$10)+IF(Data!$F131&lt;&gt;"",Scoring!$D$11)+IF(Data!$G131&lt;&gt;"",Scoring!$D$12)+IF(Data!$H131&lt;&gt;"",Scoring!$D$13)+IF(Data!$I131&lt;&gt;"",Scoring!$D$14)+IF(Data!$J131&lt;&gt;"",Scoring!$D$15)+IF(Data!$K131&lt;&gt;"",Scoring!$D$16)+IF(Data!$L131&lt;&gt;"",Scoring!$D$17)+IF(Data!$M131&lt;&gt;"",Scoring!$D$18)+IF(Data!$N131&lt;&gt;"",Scoring!$D$19)+IF(Data!$O131&lt;&gt;"",Scoring!$D$20)+IF(Data!$P131&lt;&gt;"",Scoring!$D$21)+IF(Data!$Q131&lt;&gt;"",Scoring!$D$22)+IF(Data!$R131&lt;&gt;"",Scoring!$D$23)+IF(Data!$S131&lt;&gt;"",Scoring!$D$24)+IF(Data!T131&lt;&gt;"",Scoring!$D$25)+IF(Data!$U131&lt;&gt;"",Scoring!$D$26)+IF(Data!$V131&lt;&gt;"",Scoring!$D$27)+IF(Data!$W131&lt;&gt;"",Scoring!$D$28)+IF(Data!$X131&lt;&gt;"",Scoring!$D$29)+IF(Data!$Y131&lt;&gt;"",Scoring!$D$30)+IF(Data!$Z131&lt;&gt;"",Scoring!$D$31)+IF(Data!$AA131&lt;&gt;"",Scoring!$D$32),"")</f>
        <v/>
      </c>
      <c r="AC131" s="105" t="str">
        <f>IF(AB131&lt;&gt;"",LOOKUP(AB131,Likelihoods!$A$7:$A$107,Likelihoods!B$7:B$107),"")</f>
        <v/>
      </c>
      <c r="AD131" s="264" t="str">
        <f>IF(AND(COUNTBLANK($B131:$E131)=3,COUNTBLANK($F131:$H131)=2,COUNTBLANK($I131:$J131)=1,COUNTBLANK($K131:$L131)=1,COUNTBLANK($M131:$N131)=1,COUNTBLANK($O131:$P131)=1,COUNTBLANK($Q131:$R131)=1,COUNTBLANK($S131:$T131)=1,COUNTBLANK($U131:$V131)=1,COUNTBLANK($W131:$AA131)=4),IF(Data!$B131&lt;&gt;"",Scoring!$E$7)+IF(Data!$C131&lt;&gt;"",Scoring!$E$8)+IF(Data!$D131&lt;&gt;"",Scoring!$E$9)+IF(Data!$E131&lt;&gt;"",Scoring!$E$10)+IF(Data!$F131&lt;&gt;"",Scoring!$E$11)+IF(Data!$G131&lt;&gt;"",Scoring!$E$12)+IF(Data!$H131&lt;&gt;"",Scoring!$E$13)+IF(Data!$I131&lt;&gt;"",Scoring!$E$14)+IF(Data!$J131&lt;&gt;"",Scoring!$E$15)+IF(Data!$K131&lt;&gt;"",Scoring!$E$16)+IF(Data!$L131&lt;&gt;"",Scoring!$E$17)+IF(Data!$M131&lt;&gt;"",Scoring!$E$18)+IF(Data!$N131&lt;&gt;"",Scoring!$E$19)+IF(Data!$O131&lt;&gt;"",Scoring!$E$20)+IF(Data!$P131&lt;&gt;"",Scoring!$E$21)+IF(Data!$Q131&lt;&gt;"",Scoring!$E$22)+IF(Data!$R131&lt;&gt;"",Scoring!$E$23)+IF(Data!$S131&lt;&gt;"",Scoring!$E$24)+IF(Data!V131&lt;&gt;"",Scoring!$E$25)+IF(Data!$U131&lt;&gt;"",Scoring!$E$26)+IF(Data!$V131&lt;&gt;"",Scoring!$E$27)+IF(Data!$W131&lt;&gt;"",Scoring!$E$28)+IF(Data!$X131&lt;&gt;"",Scoring!$E$29)+IF(Data!$Y131&lt;&gt;"",Scoring!$E$30)+IF(Data!$Z131&lt;&gt;"",Scoring!$E$31)+IF(Data!$AA131&lt;&gt;"",Scoring!$E$32),"")</f>
        <v/>
      </c>
      <c r="AE131" s="107" t="str">
        <f>IF(AD131&lt;&gt;"",LOOKUP(AD131,Likelihoods!$A$7:$A$107,Likelihoods!C$7:C$107),"")</f>
        <v/>
      </c>
      <c r="AF131" s="108" t="str">
        <f>IF(AND(COUNTBLANK($B131:$E131)=3,COUNTBLANK($F131:$H131)=2,COUNTBLANK($I131:$J131)=1,COUNTBLANK($K131:$L131)=1,COUNTBLANK($M131:$N131)=1,COUNTBLANK($O131:$P131)=1,COUNTBLANK($Q131:$R131)=1,COUNTBLANK($S131:$T131)=1,COUNTBLANK($U131:$V131)=1,COUNTBLANK($W131:$AA131)=4),IF(Data!$B131&lt;&gt;"",Scoring!$F$7)+IF(Data!$C131&lt;&gt;"",Scoring!$F$8)+IF(Data!$D131&lt;&gt;"",Scoring!$F$9)+IF(Data!$E131&lt;&gt;"",Scoring!$F$10)+IF(Data!$F131&lt;&gt;"",Scoring!$F$11)+IF(Data!$G131&lt;&gt;"",Scoring!$F$12)+IF(Data!$H131&lt;&gt;"",Scoring!$F$13)+IF(Data!$I131&lt;&gt;"",Scoring!$F$14)+IF(Data!$J131&lt;&gt;"",Scoring!$F$15)+IF(Data!$K131&lt;&gt;"",Scoring!$F$16)+IF(Data!$L131&lt;&gt;"",Scoring!$F$17)+IF(Data!$M131&lt;&gt;"",Scoring!$F$18)+IF(Data!$N131&lt;&gt;"",Scoring!$F$19)+IF(Data!$O131&lt;&gt;"",Scoring!$F$20)+IF(Data!$P131&lt;&gt;"",Scoring!$F$21)+IF(Data!$Q131&lt;&gt;"",Scoring!$F$22)+IF(Data!$R131&lt;&gt;"",Scoring!$F$23)+IF(Data!$S131&lt;&gt;"",Scoring!$F$24)+IF(Data!T131&lt;&gt;"",Scoring!$F$25)+IF(Data!$U131&lt;&gt;"",Scoring!$F$26)+IF(Data!$V131&lt;&gt;"",Scoring!$F$27)+IF(Data!$W131&lt;&gt;"",Scoring!$F$28)+IF(Data!$X131&lt;&gt;"",Scoring!$F$29)+IF(Data!$Y131&lt;&gt;"",Scoring!$F$30)+IF(Data!$Z131&lt;&gt;"",Scoring!$F$31)+IF(Data!$AA131&lt;&gt;"",Scoring!$F$32),"")</f>
        <v/>
      </c>
      <c r="AG131" s="105" t="str">
        <f>IF(AF131&lt;&gt;"",LOOKUP(AF131,Likelihoods!$A$7:$A$107,Likelihoods!D$7:D$107),"")</f>
        <v/>
      </c>
      <c r="AH131" s="108" t="str">
        <f>IF(AND(COUNTBLANK($B131:$E131)=3,COUNTBLANK($F131:$H131)=2,COUNTBLANK($I131:$J131)=1,COUNTBLANK($K131:$L131)=1,COUNTBLANK($M131:$N131)=1,COUNTBLANK($O131:$P131)=1,COUNTBLANK($Q131:$R131)=1,COUNTBLANK($S131:$T131)=1,COUNTBLANK($U131:$V131)=1,COUNTBLANK($W131:$AA131)=4),IF(Data!$B131&lt;&gt;"",Scoring!$G$7)+IF(Data!$C131&lt;&gt;"",Scoring!$G$8)+IF(Data!$D131&lt;&gt;"",Scoring!$G$9)+IF(Data!$E131&lt;&gt;"",Scoring!$G$10)+IF(Data!$F131&lt;&gt;"",Scoring!$G$11)+IF(Data!$G131&lt;&gt;"",Scoring!$G$12)+IF(Data!$H131&lt;&gt;"",Scoring!$G$13)+IF(Data!$I131&lt;&gt;"",Scoring!$G$14)+IF(Data!$J131&lt;&gt;"",Scoring!$G$15)+IF(Data!$K131&lt;&gt;"",Scoring!$G$16)+IF(Data!$L131&lt;&gt;"",Scoring!$G$17)+IF(Data!$M131&lt;&gt;"",Scoring!$G$18)+IF(Data!$N131&lt;&gt;"",Scoring!$G$19)+IF(Data!$O131&lt;&gt;"",Scoring!$G$20)+IF(Data!$P131&lt;&gt;"",Scoring!$G$21)+IF(Data!$Q131&lt;&gt;"",Scoring!$G$22)+IF(Data!$R131&lt;&gt;"",Scoring!$G$23)+IF(Data!$S131&lt;&gt;"",Scoring!$G$24)+IF(Data!T131&lt;&gt;"",Scoring!$G$25)+IF(Data!$U131&lt;&gt;"",Scoring!$G$26)+IF(Data!$V131&lt;&gt;"",Scoring!$G$27)+IF(Data!$W131&lt;&gt;"",Scoring!$G$28)+IF(Data!$X131&lt;&gt;"",Scoring!$G$29)+IF(Data!$Y131&lt;&gt;"",Scoring!$G$30)+IF(Data!$Z131&lt;&gt;"",Scoring!$G$31)+IF(Data!$AA131&lt;&gt;"",Scoring!$G$32),"")</f>
        <v/>
      </c>
      <c r="AI131" s="106" t="str">
        <f>IF(AH131&lt;&gt;"",LOOKUP(AH131,Likelihoods!$A$7:$A$107,Likelihoods!E$7:E$107),"")</f>
        <v/>
      </c>
      <c r="AJ131" s="104" t="str">
        <f>IF(AND(COUNTBLANK($B131:$E131)=3,COUNTBLANK($F131:$H131)=2,COUNTBLANK($I131:$J131)=1,COUNTBLANK($K131:$L131)=1,COUNTBLANK($M131:$N131)=1,COUNTBLANK($O131:$P131)=1,COUNTBLANK($Q131:$R131)=1,COUNTBLANK($S131:$T131)=1,COUNTBLANK($U131:$V131)=1,COUNTBLANK($W131:$AA131)=4),IF(Data!$B131&lt;&gt;"",Scoring!$H$7)+IF(Data!$C131&lt;&gt;"",Scoring!$H$8)+IF(Data!$D131&lt;&gt;"",Scoring!$H$9)+IF(Data!$E131&lt;&gt;"",Scoring!$H$10)+IF(Data!$F131&lt;&gt;"",Scoring!$H$11)+IF(Data!$G131&lt;&gt;"",Scoring!$H$12)+IF(Data!$H131&lt;&gt;"",Scoring!$H$13)+IF(Data!$I131&lt;&gt;"",Scoring!$H$14)+IF(Data!$J131&lt;&gt;"",Scoring!$H$15)+IF(Data!$K131&lt;&gt;"",Scoring!$H$16)+IF(Data!$L131&lt;&gt;"",Scoring!$H$17)+IF(Data!$M131&lt;&gt;"",Scoring!$H$18)+IF(Data!$N131&lt;&gt;"",Scoring!$H$19)+IF(Data!$O131&lt;&gt;"",Scoring!$H$20)+IF(Data!$P131&lt;&gt;"",Scoring!$H$21)+IF(Data!$Q131&lt;&gt;"",Scoring!$H$22)+IF(Data!$R131&lt;&gt;"",Scoring!$H$23)+IF(Data!$S131&lt;&gt;"",Scoring!$H$24)+IF(Data!T131&lt;&gt;"",Scoring!$H$25)+IF(Data!$U131&lt;&gt;"",Scoring!$H$26)+IF(Data!$V131&lt;&gt;"",Scoring!$H$27)+IF(Data!$W131&lt;&gt;"",Scoring!$H$28)+IF(Data!$X131&lt;&gt;"",Scoring!$H$29)+IF(Data!$Y131&lt;&gt;"",Scoring!$H$30)+IF(Data!$Z131&lt;&gt;"",Scoring!$H$31)+IF(Data!$AA131&lt;&gt;"",Scoring!$H$32),"")</f>
        <v/>
      </c>
      <c r="AK131" s="105" t="str">
        <f>IF(AJ131&lt;&gt;"",LOOKUP(AJ131,Likelihoods!$A$7:$A$107,Likelihoods!F$7:F$107),"")</f>
        <v/>
      </c>
      <c r="AL131" s="102" t="str">
        <f>IF(AND(COUNTBLANK($B131:$E131)=3,COUNTBLANK($F131:$H131)=2,COUNTBLANK($I131:$J131)=1,COUNTBLANK($K131:$L131)=1,COUNTBLANK($M131:$N131)=1,COUNTBLANK($O131:$P131)=1,COUNTBLANK($Q131:$R131)=1,COUNTBLANK($S131:$T131)=1,COUNTBLANK($U131:$V131)=1,COUNTBLANK($W131:$AA131)=4),IF(Data!$B131&lt;&gt;"",Scoring!$I$7)+IF(Data!$C131&lt;&gt;"",Scoring!$I$8)+IF(Data!$D131&lt;&gt;"",Scoring!$I$9)+IF(Data!$E131&lt;&gt;"",Scoring!$I$10)+IF(Data!$F131&lt;&gt;"",Scoring!$I$11)+IF(Data!$G131&lt;&gt;"",Scoring!$I$12)+IF(Data!$H131&lt;&gt;"",Scoring!$I$13)+IF(Data!$I131&lt;&gt;"",Scoring!$I$14)+IF(Data!$J131&lt;&gt;"",Scoring!$I$15)+IF(Data!$K131&lt;&gt;"",Scoring!$I$16)+IF(Data!$L131&lt;&gt;"",Scoring!$I$17)+IF(Data!$M131&lt;&gt;"",Scoring!$I$18)+IF(Data!$N131&lt;&gt;"",Scoring!$I$19)+IF(Data!$O131&lt;&gt;"",Scoring!$I$20)+IF(Data!$P131&lt;&gt;"",Scoring!$I$21)+IF(Data!$Q131&lt;&gt;"",Scoring!$I$22)+IF(Data!$R131&lt;&gt;"",Scoring!$I$23)+IF(Data!$S131&lt;&gt;"",Scoring!$I$24)+IF(Data!T131&lt;&gt;"",Scoring!$I$25)+IF(Data!$U131&lt;&gt;"",Scoring!$I$26)+IF(Data!$V131&lt;&gt;"",Scoring!$I$27)+IF(Data!$W131&lt;&gt;"",Scoring!$I$28)+IF(Data!$X131&lt;&gt;"",Scoring!$I$29)+IF(Data!$Y131&lt;&gt;"",Scoring!$I$30)+IF(Data!$Z131&lt;&gt;"",Scoring!$I$31)+IF(Data!$AA131&lt;&gt;"",Scoring!$I$32),"")</f>
        <v/>
      </c>
      <c r="AM131" s="107" t="str">
        <f>IF(AL131&lt;&gt;"",LOOKUP(AL131,Likelihoods!$A$7:$A$107,Likelihoods!G$7:G$107),"")</f>
        <v/>
      </c>
      <c r="AN131" s="281" t="str">
        <f>IF(AND(COUNTBLANK($B131:$E131)=3,COUNTBLANK($F131:$H131)=2,COUNTBLANK($I131:$J131)=1,COUNTBLANK($K131:$L131)=1,COUNTBLANK($M131:$N131)=1,COUNTBLANK($O131:$P131)=1,COUNTBLANK($Q131:$R131)=1,COUNTBLANK($S131:$T131)=1,COUNTBLANK($U131:$V131)=1,COUNTBLANK($W131:$AA131)=4),IF(Data!$B131&lt;&gt;"",Scoring!$J$7)+IF(Data!$C131&lt;&gt;"",Scoring!$J$8)+IF(Data!$D131&lt;&gt;"",Scoring!$J$9)+IF(Data!$E131&lt;&gt;"",Scoring!$J$10)+IF(Data!$F131&lt;&gt;"",Scoring!$J$11)+IF(Data!$G131&lt;&gt;"",Scoring!$J$12)+IF(Data!$H131&lt;&gt;"",Scoring!$J$13)+IF(Data!$I131&lt;&gt;"",Scoring!$J$14)+IF(Data!$J131&lt;&gt;"",Scoring!$J$15)+IF(Data!$K131&lt;&gt;"",Scoring!$J$16)+IF(Data!$L131&lt;&gt;"",Scoring!$J$17)+IF(Data!$M131&lt;&gt;"",Scoring!$J$18)+IF(Data!$N131&lt;&gt;"",Scoring!$J$19)+IF(Data!$O131&lt;&gt;"",Scoring!$J$20)+IF(Data!$P131&lt;&gt;"",Scoring!$J$21)+IF(Data!$Q131&lt;&gt;"",Scoring!$J$22)+IF(Data!$R131&lt;&gt;"",Scoring!$J$23)+IF(Data!$S131&lt;&gt;"",Scoring!$J$24)+IF(Data!AF131&lt;&gt;"",Scoring!$J$25)+IF(Data!$U131&lt;&gt;"",Scoring!$J$26)+IF(Data!$V131&lt;&gt;"",Scoring!$J$27)+IF(Data!$W131&lt;&gt;"",Scoring!$J$28)+IF(Data!$X131&lt;&gt;"",Scoring!$J$29)+IF(Data!$Y131&lt;&gt;"",Scoring!$J$30)+IF(Data!$Z131&lt;&gt;"",Scoring!$J$31)+IF(Data!$AA131&lt;&gt;"",Scoring!$J$32),"")</f>
        <v/>
      </c>
      <c r="AO131" s="276" t="str">
        <f>IF(AN131&lt;&gt;"",LOOKUP(AN131,Likelihoods!$A$7:$A$107,Likelihoods!H$7:H$107),"")</f>
        <v/>
      </c>
      <c r="AP131" s="264" t="str">
        <f>IF(AND(COUNTBLANK($B131:$E131)=3,COUNTBLANK($F131:$H131)=2,COUNTBLANK($I131:$J131)=1,COUNTBLANK($K131:$L131)=1,COUNTBLANK($M131:$N131)=1,COUNTBLANK($O131:$P131)=1,COUNTBLANK($Q131:$R131)=1,COUNTBLANK($S131:$T131)=1,COUNTBLANK($U131:$V131)=1,COUNTBLANK($W131:$AA131)=4),IF(Data!$B131&lt;&gt;"",Scoring!$K$7)+IF(Data!$C131&lt;&gt;"",Scoring!$K$8)+IF(Data!$D131&lt;&gt;"",Scoring!$K$9)+IF(Data!$E131&lt;&gt;"",Scoring!$K$10)+IF(Data!$F131&lt;&gt;"",Scoring!$K$11)+IF(Data!$G131&lt;&gt;"",Scoring!$K$12)+IF(Data!$H131&lt;&gt;"",Scoring!$K$13)+IF(Data!$I131&lt;&gt;"",Scoring!$K$14)+IF(Data!$J131&lt;&gt;"",Scoring!$K$15)+IF(Data!$K131&lt;&gt;"",Scoring!$K$16)+IF(Data!$L131&lt;&gt;"",Scoring!$K$17)+IF(Data!$M131&lt;&gt;"",Scoring!$K$18)+IF(Data!$N131&lt;&gt;"",Scoring!$K$19)+IF(Data!$O131&lt;&gt;"",Scoring!$K$20)+IF(Data!$P131&lt;&gt;"",Scoring!$K$21)+IF(Data!$Q131&lt;&gt;"",Scoring!$K$22)+IF(Data!$R131&lt;&gt;"",Scoring!$K$23)+IF(Data!$S131&lt;&gt;"",Scoring!$K$24)+IF(Data!AH131&lt;&gt;"",Scoring!$K$25)+IF(Data!$U131&lt;&gt;"",Scoring!$K$26)+IF(Data!$V131&lt;&gt;"",Scoring!$K$27)+IF(Data!$W131&lt;&gt;"",Scoring!$K$28)+IF(Data!$X131&lt;&gt;"",Scoring!$K$29)+IF(Data!$Y131&lt;&gt;"",Scoring!$K$30)+IF(Data!$Z131&lt;&gt;"",Scoring!$K$31)+IF(Data!$AA131&lt;&gt;"",Scoring!$K$32),"")</f>
        <v/>
      </c>
      <c r="AQ131" s="107" t="str">
        <f>IF(AP131&lt;&gt;"",LOOKUP(AP131,Likelihoods!$A$7:$A$107,Likelihoods!I$7:I$107),"")</f>
        <v/>
      </c>
      <c r="AR131" s="281" t="str">
        <f>IF(AND(COUNTBLANK($B131:$E131)=3,COUNTBLANK($F131:$H131)=2,COUNTBLANK($I131:$J131)=1,COUNTBLANK($K131:$L131)=1,COUNTBLANK($M131:$N131)=1,COUNTBLANK($O131:$P131)=1,COUNTBLANK($Q131:$R131)=1,COUNTBLANK($S131:$T131)=1,COUNTBLANK($U131:$V131)=1,COUNTBLANK($W131:$AA131)=4),IF(Data!$B131&lt;&gt;"",Scoring!$L$7)+IF(Data!$C131&lt;&gt;"",Scoring!$L$8)+IF(Data!$D131&lt;&gt;"",Scoring!$L$9)+IF(Data!$E131&lt;&gt;"",Scoring!$L$10)+IF(Data!$F131&lt;&gt;"",Scoring!$L$11)+IF(Data!$G131&lt;&gt;"",Scoring!$L$12)+IF(Data!$H131&lt;&gt;"",Scoring!$L$13)+IF(Data!$I131&lt;&gt;"",Scoring!$L$14)+IF(Data!$J131&lt;&gt;"",Scoring!$L$15)+IF(Data!$K131&lt;&gt;"",Scoring!$L$16)+IF(Data!$L131&lt;&gt;"",Scoring!$L$17)+IF(Data!$M131&lt;&gt;"",Scoring!$L$18)+IF(Data!$N131&lt;&gt;"",Scoring!$L$19)+IF(Data!$O131&lt;&gt;"",Scoring!$L$20)+IF(Data!$P131&lt;&gt;"",Scoring!$L$21)+IF(Data!$Q131&lt;&gt;"",Scoring!$L$22)+IF(Data!$R131&lt;&gt;"",Scoring!$L$23)+IF(Data!$S131&lt;&gt;"",Scoring!$L$24)+IF(Data!AJ131&lt;&gt;"",Scoring!$L$25)+IF(Data!$U131&lt;&gt;"",Scoring!$L$26)+IF(Data!$V131&lt;&gt;"",Scoring!$L$27)+IF(Data!$W131&lt;&gt;"",Scoring!$L$28)+IF(Data!$X131&lt;&gt;"",Scoring!$L$29)+IF(Data!$Y131&lt;&gt;"",Scoring!$L$30)+IF(Data!$Z131&lt;&gt;"",Scoring!$L$31)+IF(Data!$AA131&lt;&gt;"",Scoring!$L$32),"")</f>
        <v/>
      </c>
      <c r="AS131" s="105" t="str">
        <f>IF(AR131&lt;&gt;"",LOOKUP(AR131,Likelihoods!$A$7:$A$107,Likelihoods!J$7:J$107),"")</f>
        <v/>
      </c>
      <c r="AT131" s="108" t="str">
        <f>IF(AND(COUNTBLANK($B131:$E131)=3,COUNTBLANK($F131:$H131)=2,COUNTBLANK($I131:$J131)=1,COUNTBLANK($K131:$L131)=1,COUNTBLANK($M131:$N131)=1,COUNTBLANK($O131:$P131)=1,COUNTBLANK($Q131:$R131)=1,COUNTBLANK($S131:$T131)=1,COUNTBLANK($U131:$V131)=1,COUNTBLANK($W131:$AA131)=4),IF(Data!$B131&lt;&gt;"",Scoring!$M$7)+IF(Data!$C131&lt;&gt;"",Scoring!$M$8)+IF(Data!$D131&lt;&gt;"",Scoring!$M$9)+IF(Data!$E131&lt;&gt;"",Scoring!$M$10)+IF(Data!$F131&lt;&gt;"",Scoring!$M$11)+IF(Data!$G131&lt;&gt;"",Scoring!$M$12)+IF(Data!$H131&lt;&gt;"",Scoring!$M$13)+IF(Data!$I131&lt;&gt;"",Scoring!$M$14)+IF(Data!$J131&lt;&gt;"",Scoring!$M$15)+IF(Data!$K131&lt;&gt;"",Scoring!$M$16)+IF(Data!$L131&lt;&gt;"",Scoring!$M$17)+IF(Data!$M131&lt;&gt;"",Scoring!$M$18)+IF(Data!$N131&lt;&gt;"",Scoring!$M$19)+IF(Data!$O131&lt;&gt;"",Scoring!$M$20)+IF(Data!$P131&lt;&gt;"",Scoring!$M$21)+IF(Data!$Q131&lt;&gt;"",Scoring!$M$22)+IF(Data!$R131&lt;&gt;"",Scoring!$M$23)+IF(Data!$S131&lt;&gt;"",Scoring!$M$24)+IF(Data!T131&lt;&gt;"",Scoring!$M$25)+IF(Data!$U131&lt;&gt;"",Scoring!$M$26)+IF(Data!$V131&lt;&gt;"",Scoring!$M$27)+IF(Data!$W131&lt;&gt;"",Scoring!$M$28)+IF(Data!$X131&lt;&gt;"",Scoring!$M$29)+IF(Data!$Y131&lt;&gt;"",Scoring!$M$30)+IF(Data!$Z131&lt;&gt;"",Scoring!$M$31)+IF(Data!$AA131&lt;&gt;"",Scoring!$M$32),"")</f>
        <v/>
      </c>
      <c r="AU131" s="105" t="str">
        <f>IF(AT131&lt;&gt;"",LOOKUP(AT131,Likelihoods!$A$7:$A$107,Likelihoods!K$7:K$107),"")</f>
        <v/>
      </c>
      <c r="AV131" s="108" t="str">
        <f>IF(AND(COUNTBLANK($B131:$E131)=3,COUNTBLANK($F131:$H131)=2,COUNTBLANK($I131:$J131)=1,COUNTBLANK($K131:$L131)=1,COUNTBLANK($M131:$N131)=1,COUNTBLANK($O131:$P131)=1,COUNTBLANK($Q131:$R131)=1,COUNTBLANK($S131:$T131)=1,COUNTBLANK($U131:$V131)=1,COUNTBLANK($W131:$AA131)=4),IF(Data!$B131&lt;&gt;"",Scoring!$N$7)+IF(Data!$C131&lt;&gt;"",Scoring!$N$8)+IF(Data!$D131&lt;&gt;"",Scoring!$N$9)+IF(Data!$E131&lt;&gt;"",Scoring!$N$10)+IF(Data!$F131&lt;&gt;"",Scoring!$N$11)+IF(Data!$G131&lt;&gt;"",Scoring!$N$12)+IF(Data!$H131&lt;&gt;"",Scoring!$N$13)+IF(Data!$I131&lt;&gt;"",Scoring!$N$14)+IF(Data!$J131&lt;&gt;"",Scoring!$N$15)+IF(Data!$K131&lt;&gt;"",Scoring!$N$16)+IF(Data!$L131&lt;&gt;"",Scoring!$N$17)+IF(Data!$M131&lt;&gt;"",Scoring!$N$18)+IF(Data!$N131&lt;&gt;"",Scoring!$N$19)+IF(Data!$O131&lt;&gt;"",Scoring!$N$20)+IF(Data!$P131&lt;&gt;"",Scoring!$N$21)+IF(Data!$Q131&lt;&gt;"",Scoring!$N$22)+IF(Data!$R131&lt;&gt;"",Scoring!$N$23)+IF(Data!$S131&lt;&gt;"",Scoring!$N$24)+IF(Data!T131&lt;&gt;"",Scoring!$N$25)+IF(Data!$U131&lt;&gt;"",Scoring!$N$26)+IF(Data!$V131&lt;&gt;"",Scoring!$N$27)+IF(Data!$W131&lt;&gt;"",Scoring!$N$28)+IF(Data!$X131&lt;&gt;"",Scoring!$N$29)+IF(Data!$Y131&lt;&gt;"",Scoring!$N$30)+IF(Data!$Z131&lt;&gt;"",Scoring!$N$31)+IF(Data!$AA131&lt;&gt;"",Scoring!$N$32),"")</f>
        <v/>
      </c>
      <c r="AW131" s="106" t="str">
        <f>IF(AV131&lt;&gt;"",LOOKUP(AV131,Likelihoods!$A$7:$A$107,Likelihoods!L$7:L$107),"")</f>
        <v/>
      </c>
      <c r="AX131" s="104" t="str">
        <f>IF(AND(COUNTBLANK($B131:$E131)=3,COUNTBLANK($F131:$H131)=2,COUNTBLANK($I131:$J131)=1,COUNTBLANK($K131:$L131)=1,COUNTBLANK($M131:$N131)=1,COUNTBLANK($O131:$P131)=1,COUNTBLANK($Q131:$R131)=1,COUNTBLANK($S131:$T131)=1,COUNTBLANK($U131:$V131)=1,COUNTBLANK($W131:$AA131)=4),IF(Data!$B131&lt;&gt;"",Scoring!$O$7)+IF(Data!$C131&lt;&gt;"",Scoring!$O$8)+IF(Data!$D131&lt;&gt;"",Scoring!$O$9)+IF(Data!$E131&lt;&gt;"",Scoring!$O$10)+IF(Data!$F131&lt;&gt;"",Scoring!$O$11)+IF(Data!$G131&lt;&gt;"",Scoring!$O$12)+IF(Data!$H131&lt;&gt;"",Scoring!$O$13)+IF(Data!$I131&lt;&gt;"",Scoring!$O$14)+IF(Data!$J131&lt;&gt;"",Scoring!$O$15)+IF(Data!$K131&lt;&gt;"",Scoring!$O$16)+IF(Data!$L131&lt;&gt;"",Scoring!$O$17)+IF(Data!$M131&lt;&gt;"",Scoring!$O$18)+IF(Data!$N131&lt;&gt;"",Scoring!$O$19)+IF(Data!$O131&lt;&gt;"",Scoring!$O$20)+IF(Data!$P131&lt;&gt;"",Scoring!$O$21)+IF(Data!$Q131&lt;&gt;"",Scoring!$O$22)+IF(Data!$R131&lt;&gt;"",Scoring!$O$23)+IF(Data!$S131&lt;&gt;"",Scoring!$O$24)+IF(Data!T131&lt;&gt;"",Scoring!$O$25)+IF(Data!$U131&lt;&gt;"",Scoring!$O$26)+IF(Data!$V131&lt;&gt;"",Scoring!$O$27)+IF(Data!$W131&lt;&gt;"",Scoring!$O$28)+IF(Data!$X131&lt;&gt;"",Scoring!$O$29)+IF(Data!$Y131&lt;&gt;"",Scoring!$O$30)+IF(Data!$Z131&lt;&gt;"",Scoring!$O$31)+IF(Data!$AA131&lt;&gt;"",Scoring!$O$32),"")</f>
        <v/>
      </c>
      <c r="AY131" s="107" t="str">
        <f>IF(AX131&lt;&gt;"",LOOKUP(AX131,Likelihoods!$A$7:$A$107,Likelihoods!M$7:M$107),"")</f>
        <v/>
      </c>
      <c r="AZ131" s="108" t="str">
        <f>IF(AND(COUNTBLANK($B131:$E131)=3,COUNTBLANK($F131:$H131)=2,COUNTBLANK($I131:$J131)=1,COUNTBLANK($K131:$L131)=1,COUNTBLANK($M131:$N131)=1,COUNTBLANK($O131:$P131)=1,COUNTBLANK($Q131:$R131)=1,COUNTBLANK($S131:$T131)=1,COUNTBLANK($U131:$V131)=1,COUNTBLANK($W131:$AA131)=4),IF(Data!$B131&lt;&gt;"",Scoring!$P$7)+IF(Data!$C131&lt;&gt;"",Scoring!$P$8)+IF(Data!$D131&lt;&gt;"",Scoring!$P$9)+IF(Data!$E131&lt;&gt;"",Scoring!$P$10)+IF(Data!$F131&lt;&gt;"",Scoring!$P$11)+IF(Data!$G131&lt;&gt;"",Scoring!$P$12)+IF(Data!$H131&lt;&gt;"",Scoring!$P$13)+IF(Data!$I131&lt;&gt;"",Scoring!$P$14)+IF(Data!$J131&lt;&gt;"",Scoring!$P$15)+IF(Data!$K131&lt;&gt;"",Scoring!$P$16)+IF(Data!$L131&lt;&gt;"",Scoring!$P$17)+IF(Data!$M131&lt;&gt;"",Scoring!$P$18)+IF(Data!$N131&lt;&gt;"",Scoring!$P$19)+IF(Data!$O131&lt;&gt;"",Scoring!$P$20)+IF(Data!$P131&lt;&gt;"",Scoring!$P$21)+IF(Data!$Q131&lt;&gt;"",Scoring!$P$22)+IF(Data!$R131&lt;&gt;"",Scoring!$P$23)+IF(Data!$S131&lt;&gt;"",Scoring!$P$24)+IF(Data!T131&lt;&gt;"",Scoring!$P$25)+IF(Data!$U131&lt;&gt;"",Scoring!$P$26)+IF(Data!$V131&lt;&gt;"",Scoring!$P$27)+IF(Data!$W131&lt;&gt;"",Scoring!$P$28)+IF(Data!$X131&lt;&gt;"",Scoring!$P$29)+IF(Data!$Y131&lt;&gt;"",Scoring!$P$30)+IF(Data!$Z131&lt;&gt;"",Scoring!$P$31)+IF(Data!$AA131&lt;&gt;"",Scoring!$P$32),"")</f>
        <v/>
      </c>
      <c r="BA131" s="105" t="str">
        <f>IF(AZ131&lt;&gt;"",LOOKUP(AZ131,Likelihoods!$A$7:$A$107,Likelihoods!N$7:N$107),"")</f>
        <v/>
      </c>
      <c r="BB131" s="102" t="str">
        <f>IF(AND(COUNTBLANK($B131:$E131)=3,COUNTBLANK($F131:$H131)=2,COUNTBLANK($I131:$J131)=1,COUNTBLANK($K131:$L131)=1,COUNTBLANK($M131:$N131)=1,COUNTBLANK($O131:$P131)=1,COUNTBLANK($Q131:$R131)=1,COUNTBLANK($S131:$T131)=1,COUNTBLANK($U131:$V131)=1,COUNTBLANK($W131:$AA131)=4),IF(Data!$B131&lt;&gt;"",Scoring!$Q$7)+IF(Data!$C131&lt;&gt;"",Scoring!$Q$8)+IF(Data!$D131&lt;&gt;"",Scoring!$Q$9)+IF(Data!$E131&lt;&gt;"",Scoring!$Q$10)+IF(Data!$F131&lt;&gt;"",Scoring!$Q$11)+IF(Data!$G131&lt;&gt;"",Scoring!$Q$12)+IF(Data!$H131&lt;&gt;"",Scoring!$Q$13)+IF(Data!$I131&lt;&gt;"",Scoring!$Q$14)+IF(Data!$J131&lt;&gt;"",Scoring!$Q$15)+IF(Data!$K131&lt;&gt;"",Scoring!$Q$16)+IF(Data!$L131&lt;&gt;"",Scoring!$Q$17)+IF(Data!$M131&lt;&gt;"",Scoring!$Q$18)+IF(Data!$N131&lt;&gt;"",Scoring!$Q$19)+IF(Data!$O131&lt;&gt;"",Scoring!$Q$20)+IF(Data!$P131&lt;&gt;"",Scoring!$Q$21)+IF(Data!$Q131&lt;&gt;"",Scoring!$Q$22)+IF(Data!$R131&lt;&gt;"",Scoring!$Q$23)+IF(Data!$S131&lt;&gt;"",Scoring!$Q$24)+IF(Data!T131&lt;&gt;"",Scoring!$Q$25)+IF(Data!$U131&lt;&gt;"",Scoring!$Q$26)+IF(Data!$V131&lt;&gt;"",Scoring!$Q$27)+IF(Data!$W131&lt;&gt;"",Scoring!$Q$28)+IF(Data!$X131&lt;&gt;"",Scoring!$Q$29)+IF(Data!$Y131&lt;&gt;"",Scoring!$Q$30)+IF(Data!$Z131&lt;&gt;"",Scoring!$Q$31)+IF(Data!$AA131&lt;&gt;"",Scoring!$Q$32),"")</f>
        <v/>
      </c>
      <c r="BC131" s="107" t="str">
        <f>IF(BB131&lt;&gt;"",LOOKUP(BB131,Likelihoods!$A$7:$A$107,Likelihoods!O$7:O$107),"")</f>
        <v/>
      </c>
      <c r="BD131" s="104" t="str">
        <f>IF(AND(COUNTBLANK($B131:$E131)=3,COUNTBLANK($F131:$H131)=2,COUNTBLANK($I131:$J131)=1,COUNTBLANK($K131:$L131)=1,COUNTBLANK($M131:$N131)=1,COUNTBLANK($O131:$P131)=1,COUNTBLANK($Q131:$R131)=1,COUNTBLANK($S131:$T131)=1,COUNTBLANK($U131:$V131)=1,COUNTBLANK($W131:$AA131)=4),IF(Data!$B131&lt;&gt;"",Scoring!$R$7)+IF(Data!$C131&lt;&gt;"",Scoring!$R$8)+IF(Data!$D131&lt;&gt;"",Scoring!$R$9)+IF(Data!$E131&lt;&gt;"",Scoring!$R$10)+IF(Data!$F131&lt;&gt;"",Scoring!$R$11)+IF(Data!$G131&lt;&gt;"",Scoring!$R$12)+IF(Data!$H131&lt;&gt;"",Scoring!$R$13)+IF(Data!$I131&lt;&gt;"",Scoring!$R$14)+IF(Data!$J131&lt;&gt;"",Scoring!$R$15)+IF(Data!$K131&lt;&gt;"",Scoring!$R$16)+IF(Data!$L131&lt;&gt;"",Scoring!$R$17)+IF(Data!$M131&lt;&gt;"",Scoring!$R$18)+IF(Data!$N131&lt;&gt;"",Scoring!$R$19)+IF(Data!$O131&lt;&gt;"",Scoring!$R$20)+IF(Data!$P131&lt;&gt;"",Scoring!$R$21)+IF(Data!$Q131&lt;&gt;"",Scoring!$R$22)+IF(Data!$R131&lt;&gt;"",Scoring!$R$23)+IF(Data!$S131&lt;&gt;"",Scoring!$R$24)+IF(Data!T131&lt;&gt;"",Scoring!$R$25)+IF(Data!$U131&lt;&gt;"",Scoring!$R$26)+IF(Data!$V131&lt;&gt;"",Scoring!$R$27)+IF(Data!$W131&lt;&gt;"",Scoring!$R$28)+IF(Data!$X131&lt;&gt;"",Scoring!$R$29)+IF(Data!$Y131&lt;&gt;"",Scoring!$R$30)+IF(Data!$Z131&lt;&gt;"",Scoring!$R$31)+IF(Data!$AA131&lt;&gt;"",Scoring!$R$32),"")</f>
        <v/>
      </c>
      <c r="BE131" s="105" t="str">
        <f>IF(BD131&lt;&gt;"",LOOKUP(BD131,Likelihoods!$A$7:$A$107,Likelihoods!P$7:P$107),"")</f>
        <v/>
      </c>
      <c r="BF131" s="102" t="str">
        <f>IF(AND(COUNTBLANK($B131:$E131)=3,COUNTBLANK($F131:$H131)=2,COUNTBLANK($I131:$J131)=1,COUNTBLANK($K131:$L131)=1,COUNTBLANK($M131:$N131)=1,COUNTBLANK($O131:$P131)=1,COUNTBLANK($Q131:$R131)=1,COUNTBLANK($S131:$T131)=1,COUNTBLANK($U131:$V131)=1,COUNTBLANK($W131:$AA131)=4),IF(Data!$B131&lt;&gt;"",Scoring!$S$7)+IF(Data!$C131&lt;&gt;"",Scoring!$S$8)+IF(Data!$D131&lt;&gt;"",Scoring!$S$9)+IF(Data!$E131&lt;&gt;"",Scoring!$S$10)+IF(Data!$F131&lt;&gt;"",Scoring!$S$11)+IF(Data!$G131&lt;&gt;"",Scoring!$S$12)+IF(Data!$H131&lt;&gt;"",Scoring!$S$13)+IF(Data!$I131&lt;&gt;"",Scoring!$S$14)+IF(Data!$J131&lt;&gt;"",Scoring!$S$15)+IF(Data!$K131&lt;&gt;"",Scoring!$S$16)+IF(Data!$L131&lt;&gt;"",Scoring!$S$17)+IF(Data!$M131&lt;&gt;"",Scoring!$S$18)+IF(Data!$N131&lt;&gt;"",Scoring!$S$19)+IF(Data!$O131&lt;&gt;"",Scoring!$S$20)+IF(Data!$P131&lt;&gt;"",Scoring!$S$21)+IF(Data!$Q131&lt;&gt;"",Scoring!$S$22)+IF(Data!$R131&lt;&gt;"",Scoring!$S$23)+IF(Data!$S131&lt;&gt;"",Scoring!$S$24)+IF(Data!T131&lt;&gt;"",Scoring!$S$25)+IF(Data!$U131&lt;&gt;"",Scoring!$S$26)+IF(Data!$V131&lt;&gt;"",Scoring!$S$27)+IF(Data!$W131&lt;&gt;"",Scoring!$S$28)+IF(Data!$X131&lt;&gt;"",Scoring!$S$29)+IF(Data!$Y131&lt;&gt;"",Scoring!$S$30)+IF(Data!$Z131&lt;&gt;"",Scoring!$S$31)+IF(Data!$AA131&lt;&gt;"",Scoring!$S$32),"")</f>
        <v/>
      </c>
      <c r="BG131" s="107" t="str">
        <f>IF(BF131&lt;&gt;"",LOOKUP(BF131,Likelihoods!$A$7:$A$107,Likelihoods!Q$7:Q$107),"")</f>
        <v/>
      </c>
      <c r="BH131" s="108" t="str">
        <f>IF(AND(COUNTBLANK($B131:$E131)=3,COUNTBLANK($F131:$H131)=2,COUNTBLANK($I131:$J131)=1,COUNTBLANK($K131:$L131)=1,COUNTBLANK($M131:$N131)=1,COUNTBLANK($O131:$P131)=1,COUNTBLANK($Q131:$R131)=1,COUNTBLANK($S131:$T131)=1,COUNTBLANK($U131:$V131)=1,COUNTBLANK($W131:$AA131)=4),IF(Data!$B131&lt;&gt;"",Scoring!$T$7)+IF(Data!$C131&lt;&gt;"",Scoring!$T$8)+IF(Data!$D131&lt;&gt;"",Scoring!$T$9)+IF(Data!$E131&lt;&gt;"",Scoring!$T$10)+IF(Data!$F131&lt;&gt;"",Scoring!$T$11)+IF(Data!$G131&lt;&gt;"",Scoring!$T$12)+IF(Data!$H131&lt;&gt;"",Scoring!$T$13)+IF(Data!$I131&lt;&gt;"",Scoring!$T$14)+IF(Data!$J131&lt;&gt;"",Scoring!$T$15)+IF(Data!$K131&lt;&gt;"",Scoring!$T$16)+IF(Data!$L131&lt;&gt;"",Scoring!$T$17)+IF(Data!$M131&lt;&gt;"",Scoring!$T$18)+IF(Data!$N131&lt;&gt;"",Scoring!$T$19)+IF(Data!$O131&lt;&gt;"",Scoring!$T$20)+IF(Data!$P131&lt;&gt;"",Scoring!$T$21)+IF(Data!$Q131&lt;&gt;"",Scoring!$T$22)+IF(Data!$R131&lt;&gt;"",Scoring!$T$23)+IF(Data!$S131&lt;&gt;"",Scoring!$T$24)+IF(Data!T131&lt;&gt;"",Scoring!$T$25)+IF(Data!$U131&lt;&gt;"",Scoring!$T$26)+IF(Data!$V131&lt;&gt;"",Scoring!$T$27)+IF(Data!$W131&lt;&gt;"",Scoring!$T$28)+IF(Data!$X131&lt;&gt;"",Scoring!$T$29)+IF(Data!$Y131&lt;&gt;"",Scoring!$T$30)+IF(Data!$Z131&lt;&gt;"",Scoring!$T$31)+IF(Data!$AA131&lt;&gt;"",Scoring!$T$32),"")</f>
        <v/>
      </c>
      <c r="BI131" s="105" t="str">
        <f>IF(BH131&lt;&gt;"",LOOKUP(BH131,Likelihoods!$A$7:$A$107,Likelihoods!R$7:R$107),"")</f>
        <v/>
      </c>
      <c r="BJ131" s="108" t="str">
        <f>IF(AND(COUNTBLANK($B131:$E131)=3,COUNTBLANK($F131:$H131)=2,COUNTBLANK($I131:$J131)=1,COUNTBLANK($K131:$L131)=1,COUNTBLANK($M131:$N131)=1,COUNTBLANK($O131:$P131)=1,COUNTBLANK($Q131:$R131)=1,COUNTBLANK($S131:$T131)=1,COUNTBLANK($U131:$V131)=1,COUNTBLANK($W131:$AA131)=4),IF(Data!$B131&lt;&gt;"",Scoring!$U$7)+IF(Data!$C131&lt;&gt;"",Scoring!$U$8)+IF(Data!$D131&lt;&gt;"",Scoring!$U$9)+IF(Data!$E131&lt;&gt;"",Scoring!$U$10)+IF(Data!$F131&lt;&gt;"",Scoring!$U$11)+IF(Data!$G131&lt;&gt;"",Scoring!$U$12)+IF(Data!$H131&lt;&gt;"",Scoring!$U$13)+IF(Data!$I131&lt;&gt;"",Scoring!$U$14)+IF(Data!$J131&lt;&gt;"",Scoring!$U$15)+IF(Data!$K131&lt;&gt;"",Scoring!$U$16)+IF(Data!$L131&lt;&gt;"",Scoring!$U$17)+IF(Data!$M131&lt;&gt;"",Scoring!$U$18)+IF(Data!$N131&lt;&gt;"",Scoring!$U$19)+IF(Data!$O131&lt;&gt;"",Scoring!$U$20)+IF(Data!$P131&lt;&gt;"",Scoring!$U$21)+IF(Data!$Q131&lt;&gt;"",Scoring!$U$22)+IF(Data!$R131&lt;&gt;"",Scoring!$U$23)+IF(Data!$S131&lt;&gt;"",Scoring!$U$24)+IF(Data!T131&lt;&gt;"",Scoring!$U$25)+IF(Data!$U131&lt;&gt;"",Scoring!$U$26)+IF(Data!$V131&lt;&gt;"",Scoring!$U$27)+IF(Data!$W131&lt;&gt;"",Scoring!$U$28)+IF(Data!$X131&lt;&gt;"",Scoring!$U$29)+IF(Data!$Y131&lt;&gt;"",Scoring!$U$30)+IF(Data!$Z131&lt;&gt;"",Scoring!$U$31)+IF(Data!$AA131&lt;&gt;"",Scoring!$U$32),"")</f>
        <v/>
      </c>
      <c r="BK131" s="106" t="str">
        <f>IF(BJ131&lt;&gt;"",LOOKUP(BJ131,Likelihoods!$A$7:$A$107,Likelihoods!S$7:S$107),"")</f>
        <v/>
      </c>
      <c r="BL131" s="8"/>
      <c r="BM131" s="8"/>
      <c r="BN131" s="8"/>
      <c r="BO131" s="8"/>
      <c r="BP131" s="8"/>
      <c r="BQ131" s="8"/>
      <c r="BR131" s="8"/>
      <c r="BS131" s="8"/>
      <c r="BT131" s="8"/>
      <c r="BU131" s="8"/>
      <c r="BV131" s="8"/>
      <c r="BW131" s="8"/>
      <c r="BX131" s="8"/>
      <c r="BY131" s="8"/>
    </row>
    <row r="132" spans="1:77" ht="14.25" x14ac:dyDescent="0.2">
      <c r="A132" s="68"/>
      <c r="B132" s="101"/>
      <c r="C132" s="102"/>
      <c r="D132" s="102"/>
      <c r="E132" s="102"/>
      <c r="F132" s="101"/>
      <c r="G132" s="102"/>
      <c r="H132" s="103"/>
      <c r="I132" s="102"/>
      <c r="J132" s="102"/>
      <c r="K132" s="101"/>
      <c r="L132" s="103"/>
      <c r="M132" s="102"/>
      <c r="N132" s="103"/>
      <c r="O132" s="101"/>
      <c r="P132" s="103"/>
      <c r="Q132" s="102"/>
      <c r="R132" s="102"/>
      <c r="S132" s="101"/>
      <c r="T132" s="103"/>
      <c r="U132" s="101"/>
      <c r="V132" s="103"/>
      <c r="W132" s="102"/>
      <c r="X132" s="102"/>
      <c r="Y132" s="102"/>
      <c r="Z132" s="102"/>
      <c r="AA132" s="102"/>
      <c r="AB132" s="104" t="str">
        <f>IF(AND(COUNTBLANK($B132:$E132)=3,COUNTBLANK($F132:$H132)=2,COUNTBLANK($I132:$J132)=1,COUNTBLANK($K132:$L132)=1,COUNTBLANK($M132:$N132)=1,COUNTBLANK($O132:$P132)=1,COUNTBLANK($Q132:$R132)=1,COUNTBLANK($S132:$T132)=1,COUNTBLANK($U132:$V132)=1,COUNTBLANK($W132:$AA132)=4),IF(Data!$B132&lt;&gt;"",Scoring!$D$7)+IF(Data!$C132&lt;&gt;"",Scoring!$D$8)+IF(Data!$D132&lt;&gt;"",Scoring!$D$9)+IF(Data!$E132&lt;&gt;"",Scoring!$D$10)+IF(Data!$F132&lt;&gt;"",Scoring!$D$11)+IF(Data!$G132&lt;&gt;"",Scoring!$D$12)+IF(Data!$H132&lt;&gt;"",Scoring!$D$13)+IF(Data!$I132&lt;&gt;"",Scoring!$D$14)+IF(Data!$J132&lt;&gt;"",Scoring!$D$15)+IF(Data!$K132&lt;&gt;"",Scoring!$D$16)+IF(Data!$L132&lt;&gt;"",Scoring!$D$17)+IF(Data!$M132&lt;&gt;"",Scoring!$D$18)+IF(Data!$N132&lt;&gt;"",Scoring!$D$19)+IF(Data!$O132&lt;&gt;"",Scoring!$D$20)+IF(Data!$P132&lt;&gt;"",Scoring!$D$21)+IF(Data!$Q132&lt;&gt;"",Scoring!$D$22)+IF(Data!$R132&lt;&gt;"",Scoring!$D$23)+IF(Data!$S132&lt;&gt;"",Scoring!$D$24)+IF(Data!T132&lt;&gt;"",Scoring!$D$25)+IF(Data!$U132&lt;&gt;"",Scoring!$D$26)+IF(Data!$V132&lt;&gt;"",Scoring!$D$27)+IF(Data!$W132&lt;&gt;"",Scoring!$D$28)+IF(Data!$X132&lt;&gt;"",Scoring!$D$29)+IF(Data!$Y132&lt;&gt;"",Scoring!$D$30)+IF(Data!$Z132&lt;&gt;"",Scoring!$D$31)+IF(Data!$AA132&lt;&gt;"",Scoring!$D$32),"")</f>
        <v/>
      </c>
      <c r="AC132" s="105" t="str">
        <f>IF(AB132&lt;&gt;"",LOOKUP(AB132,Likelihoods!$A$7:$A$107,Likelihoods!B$7:B$107),"")</f>
        <v/>
      </c>
      <c r="AD132" s="264" t="str">
        <f>IF(AND(COUNTBLANK($B132:$E132)=3,COUNTBLANK($F132:$H132)=2,COUNTBLANK($I132:$J132)=1,COUNTBLANK($K132:$L132)=1,COUNTBLANK($M132:$N132)=1,COUNTBLANK($O132:$P132)=1,COUNTBLANK($Q132:$R132)=1,COUNTBLANK($S132:$T132)=1,COUNTBLANK($U132:$V132)=1,COUNTBLANK($W132:$AA132)=4),IF(Data!$B132&lt;&gt;"",Scoring!$E$7)+IF(Data!$C132&lt;&gt;"",Scoring!$E$8)+IF(Data!$D132&lt;&gt;"",Scoring!$E$9)+IF(Data!$E132&lt;&gt;"",Scoring!$E$10)+IF(Data!$F132&lt;&gt;"",Scoring!$E$11)+IF(Data!$G132&lt;&gt;"",Scoring!$E$12)+IF(Data!$H132&lt;&gt;"",Scoring!$E$13)+IF(Data!$I132&lt;&gt;"",Scoring!$E$14)+IF(Data!$J132&lt;&gt;"",Scoring!$E$15)+IF(Data!$K132&lt;&gt;"",Scoring!$E$16)+IF(Data!$L132&lt;&gt;"",Scoring!$E$17)+IF(Data!$M132&lt;&gt;"",Scoring!$E$18)+IF(Data!$N132&lt;&gt;"",Scoring!$E$19)+IF(Data!$O132&lt;&gt;"",Scoring!$E$20)+IF(Data!$P132&lt;&gt;"",Scoring!$E$21)+IF(Data!$Q132&lt;&gt;"",Scoring!$E$22)+IF(Data!$R132&lt;&gt;"",Scoring!$E$23)+IF(Data!$S132&lt;&gt;"",Scoring!$E$24)+IF(Data!V132&lt;&gt;"",Scoring!$E$25)+IF(Data!$U132&lt;&gt;"",Scoring!$E$26)+IF(Data!$V132&lt;&gt;"",Scoring!$E$27)+IF(Data!$W132&lt;&gt;"",Scoring!$E$28)+IF(Data!$X132&lt;&gt;"",Scoring!$E$29)+IF(Data!$Y132&lt;&gt;"",Scoring!$E$30)+IF(Data!$Z132&lt;&gt;"",Scoring!$E$31)+IF(Data!$AA132&lt;&gt;"",Scoring!$E$32),"")</f>
        <v/>
      </c>
      <c r="AE132" s="107" t="str">
        <f>IF(AD132&lt;&gt;"",LOOKUP(AD132,Likelihoods!$A$7:$A$107,Likelihoods!C$7:C$107),"")</f>
        <v/>
      </c>
      <c r="AF132" s="108" t="str">
        <f>IF(AND(COUNTBLANK($B132:$E132)=3,COUNTBLANK($F132:$H132)=2,COUNTBLANK($I132:$J132)=1,COUNTBLANK($K132:$L132)=1,COUNTBLANK($M132:$N132)=1,COUNTBLANK($O132:$P132)=1,COUNTBLANK($Q132:$R132)=1,COUNTBLANK($S132:$T132)=1,COUNTBLANK($U132:$V132)=1,COUNTBLANK($W132:$AA132)=4),IF(Data!$B132&lt;&gt;"",Scoring!$F$7)+IF(Data!$C132&lt;&gt;"",Scoring!$F$8)+IF(Data!$D132&lt;&gt;"",Scoring!$F$9)+IF(Data!$E132&lt;&gt;"",Scoring!$F$10)+IF(Data!$F132&lt;&gt;"",Scoring!$F$11)+IF(Data!$G132&lt;&gt;"",Scoring!$F$12)+IF(Data!$H132&lt;&gt;"",Scoring!$F$13)+IF(Data!$I132&lt;&gt;"",Scoring!$F$14)+IF(Data!$J132&lt;&gt;"",Scoring!$F$15)+IF(Data!$K132&lt;&gt;"",Scoring!$F$16)+IF(Data!$L132&lt;&gt;"",Scoring!$F$17)+IF(Data!$M132&lt;&gt;"",Scoring!$F$18)+IF(Data!$N132&lt;&gt;"",Scoring!$F$19)+IF(Data!$O132&lt;&gt;"",Scoring!$F$20)+IF(Data!$P132&lt;&gt;"",Scoring!$F$21)+IF(Data!$Q132&lt;&gt;"",Scoring!$F$22)+IF(Data!$R132&lt;&gt;"",Scoring!$F$23)+IF(Data!$S132&lt;&gt;"",Scoring!$F$24)+IF(Data!T132&lt;&gt;"",Scoring!$F$25)+IF(Data!$U132&lt;&gt;"",Scoring!$F$26)+IF(Data!$V132&lt;&gt;"",Scoring!$F$27)+IF(Data!$W132&lt;&gt;"",Scoring!$F$28)+IF(Data!$X132&lt;&gt;"",Scoring!$F$29)+IF(Data!$Y132&lt;&gt;"",Scoring!$F$30)+IF(Data!$Z132&lt;&gt;"",Scoring!$F$31)+IF(Data!$AA132&lt;&gt;"",Scoring!$F$32),"")</f>
        <v/>
      </c>
      <c r="AG132" s="105" t="str">
        <f>IF(AF132&lt;&gt;"",LOOKUP(AF132,Likelihoods!$A$7:$A$107,Likelihoods!D$7:D$107),"")</f>
        <v/>
      </c>
      <c r="AH132" s="108" t="str">
        <f>IF(AND(COUNTBLANK($B132:$E132)=3,COUNTBLANK($F132:$H132)=2,COUNTBLANK($I132:$J132)=1,COUNTBLANK($K132:$L132)=1,COUNTBLANK($M132:$N132)=1,COUNTBLANK($O132:$P132)=1,COUNTBLANK($Q132:$R132)=1,COUNTBLANK($S132:$T132)=1,COUNTBLANK($U132:$V132)=1,COUNTBLANK($W132:$AA132)=4),IF(Data!$B132&lt;&gt;"",Scoring!$G$7)+IF(Data!$C132&lt;&gt;"",Scoring!$G$8)+IF(Data!$D132&lt;&gt;"",Scoring!$G$9)+IF(Data!$E132&lt;&gt;"",Scoring!$G$10)+IF(Data!$F132&lt;&gt;"",Scoring!$G$11)+IF(Data!$G132&lt;&gt;"",Scoring!$G$12)+IF(Data!$H132&lt;&gt;"",Scoring!$G$13)+IF(Data!$I132&lt;&gt;"",Scoring!$G$14)+IF(Data!$J132&lt;&gt;"",Scoring!$G$15)+IF(Data!$K132&lt;&gt;"",Scoring!$G$16)+IF(Data!$L132&lt;&gt;"",Scoring!$G$17)+IF(Data!$M132&lt;&gt;"",Scoring!$G$18)+IF(Data!$N132&lt;&gt;"",Scoring!$G$19)+IF(Data!$O132&lt;&gt;"",Scoring!$G$20)+IF(Data!$P132&lt;&gt;"",Scoring!$G$21)+IF(Data!$Q132&lt;&gt;"",Scoring!$G$22)+IF(Data!$R132&lt;&gt;"",Scoring!$G$23)+IF(Data!$S132&lt;&gt;"",Scoring!$G$24)+IF(Data!T132&lt;&gt;"",Scoring!$G$25)+IF(Data!$U132&lt;&gt;"",Scoring!$G$26)+IF(Data!$V132&lt;&gt;"",Scoring!$G$27)+IF(Data!$W132&lt;&gt;"",Scoring!$G$28)+IF(Data!$X132&lt;&gt;"",Scoring!$G$29)+IF(Data!$Y132&lt;&gt;"",Scoring!$G$30)+IF(Data!$Z132&lt;&gt;"",Scoring!$G$31)+IF(Data!$AA132&lt;&gt;"",Scoring!$G$32),"")</f>
        <v/>
      </c>
      <c r="AI132" s="106" t="str">
        <f>IF(AH132&lt;&gt;"",LOOKUP(AH132,Likelihoods!$A$7:$A$107,Likelihoods!E$7:E$107),"")</f>
        <v/>
      </c>
      <c r="AJ132" s="104" t="str">
        <f>IF(AND(COUNTBLANK($B132:$E132)=3,COUNTBLANK($F132:$H132)=2,COUNTBLANK($I132:$J132)=1,COUNTBLANK($K132:$L132)=1,COUNTBLANK($M132:$N132)=1,COUNTBLANK($O132:$P132)=1,COUNTBLANK($Q132:$R132)=1,COUNTBLANK($S132:$T132)=1,COUNTBLANK($U132:$V132)=1,COUNTBLANK($W132:$AA132)=4),IF(Data!$B132&lt;&gt;"",Scoring!$H$7)+IF(Data!$C132&lt;&gt;"",Scoring!$H$8)+IF(Data!$D132&lt;&gt;"",Scoring!$H$9)+IF(Data!$E132&lt;&gt;"",Scoring!$H$10)+IF(Data!$F132&lt;&gt;"",Scoring!$H$11)+IF(Data!$G132&lt;&gt;"",Scoring!$H$12)+IF(Data!$H132&lt;&gt;"",Scoring!$H$13)+IF(Data!$I132&lt;&gt;"",Scoring!$H$14)+IF(Data!$J132&lt;&gt;"",Scoring!$H$15)+IF(Data!$K132&lt;&gt;"",Scoring!$H$16)+IF(Data!$L132&lt;&gt;"",Scoring!$H$17)+IF(Data!$M132&lt;&gt;"",Scoring!$H$18)+IF(Data!$N132&lt;&gt;"",Scoring!$H$19)+IF(Data!$O132&lt;&gt;"",Scoring!$H$20)+IF(Data!$P132&lt;&gt;"",Scoring!$H$21)+IF(Data!$Q132&lt;&gt;"",Scoring!$H$22)+IF(Data!$R132&lt;&gt;"",Scoring!$H$23)+IF(Data!$S132&lt;&gt;"",Scoring!$H$24)+IF(Data!T132&lt;&gt;"",Scoring!$H$25)+IF(Data!$U132&lt;&gt;"",Scoring!$H$26)+IF(Data!$V132&lt;&gt;"",Scoring!$H$27)+IF(Data!$W132&lt;&gt;"",Scoring!$H$28)+IF(Data!$X132&lt;&gt;"",Scoring!$H$29)+IF(Data!$Y132&lt;&gt;"",Scoring!$H$30)+IF(Data!$Z132&lt;&gt;"",Scoring!$H$31)+IF(Data!$AA132&lt;&gt;"",Scoring!$H$32),"")</f>
        <v/>
      </c>
      <c r="AK132" s="105" t="str">
        <f>IF(AJ132&lt;&gt;"",LOOKUP(AJ132,Likelihoods!$A$7:$A$107,Likelihoods!F$7:F$107),"")</f>
        <v/>
      </c>
      <c r="AL132" s="102" t="str">
        <f>IF(AND(COUNTBLANK($B132:$E132)=3,COUNTBLANK($F132:$H132)=2,COUNTBLANK($I132:$J132)=1,COUNTBLANK($K132:$L132)=1,COUNTBLANK($M132:$N132)=1,COUNTBLANK($O132:$P132)=1,COUNTBLANK($Q132:$R132)=1,COUNTBLANK($S132:$T132)=1,COUNTBLANK($U132:$V132)=1,COUNTBLANK($W132:$AA132)=4),IF(Data!$B132&lt;&gt;"",Scoring!$I$7)+IF(Data!$C132&lt;&gt;"",Scoring!$I$8)+IF(Data!$D132&lt;&gt;"",Scoring!$I$9)+IF(Data!$E132&lt;&gt;"",Scoring!$I$10)+IF(Data!$F132&lt;&gt;"",Scoring!$I$11)+IF(Data!$G132&lt;&gt;"",Scoring!$I$12)+IF(Data!$H132&lt;&gt;"",Scoring!$I$13)+IF(Data!$I132&lt;&gt;"",Scoring!$I$14)+IF(Data!$J132&lt;&gt;"",Scoring!$I$15)+IF(Data!$K132&lt;&gt;"",Scoring!$I$16)+IF(Data!$L132&lt;&gt;"",Scoring!$I$17)+IF(Data!$M132&lt;&gt;"",Scoring!$I$18)+IF(Data!$N132&lt;&gt;"",Scoring!$I$19)+IF(Data!$O132&lt;&gt;"",Scoring!$I$20)+IF(Data!$P132&lt;&gt;"",Scoring!$I$21)+IF(Data!$Q132&lt;&gt;"",Scoring!$I$22)+IF(Data!$R132&lt;&gt;"",Scoring!$I$23)+IF(Data!$S132&lt;&gt;"",Scoring!$I$24)+IF(Data!T132&lt;&gt;"",Scoring!$I$25)+IF(Data!$U132&lt;&gt;"",Scoring!$I$26)+IF(Data!$V132&lt;&gt;"",Scoring!$I$27)+IF(Data!$W132&lt;&gt;"",Scoring!$I$28)+IF(Data!$X132&lt;&gt;"",Scoring!$I$29)+IF(Data!$Y132&lt;&gt;"",Scoring!$I$30)+IF(Data!$Z132&lt;&gt;"",Scoring!$I$31)+IF(Data!$AA132&lt;&gt;"",Scoring!$I$32),"")</f>
        <v/>
      </c>
      <c r="AM132" s="107" t="str">
        <f>IF(AL132&lt;&gt;"",LOOKUP(AL132,Likelihoods!$A$7:$A$107,Likelihoods!G$7:G$107),"")</f>
        <v/>
      </c>
      <c r="AN132" s="281" t="str">
        <f>IF(AND(COUNTBLANK($B132:$E132)=3,COUNTBLANK($F132:$H132)=2,COUNTBLANK($I132:$J132)=1,COUNTBLANK($K132:$L132)=1,COUNTBLANK($M132:$N132)=1,COUNTBLANK($O132:$P132)=1,COUNTBLANK($Q132:$R132)=1,COUNTBLANK($S132:$T132)=1,COUNTBLANK($U132:$V132)=1,COUNTBLANK($W132:$AA132)=4),IF(Data!$B132&lt;&gt;"",Scoring!$J$7)+IF(Data!$C132&lt;&gt;"",Scoring!$J$8)+IF(Data!$D132&lt;&gt;"",Scoring!$J$9)+IF(Data!$E132&lt;&gt;"",Scoring!$J$10)+IF(Data!$F132&lt;&gt;"",Scoring!$J$11)+IF(Data!$G132&lt;&gt;"",Scoring!$J$12)+IF(Data!$H132&lt;&gt;"",Scoring!$J$13)+IF(Data!$I132&lt;&gt;"",Scoring!$J$14)+IF(Data!$J132&lt;&gt;"",Scoring!$J$15)+IF(Data!$K132&lt;&gt;"",Scoring!$J$16)+IF(Data!$L132&lt;&gt;"",Scoring!$J$17)+IF(Data!$M132&lt;&gt;"",Scoring!$J$18)+IF(Data!$N132&lt;&gt;"",Scoring!$J$19)+IF(Data!$O132&lt;&gt;"",Scoring!$J$20)+IF(Data!$P132&lt;&gt;"",Scoring!$J$21)+IF(Data!$Q132&lt;&gt;"",Scoring!$J$22)+IF(Data!$R132&lt;&gt;"",Scoring!$J$23)+IF(Data!$S132&lt;&gt;"",Scoring!$J$24)+IF(Data!AF132&lt;&gt;"",Scoring!$J$25)+IF(Data!$U132&lt;&gt;"",Scoring!$J$26)+IF(Data!$V132&lt;&gt;"",Scoring!$J$27)+IF(Data!$W132&lt;&gt;"",Scoring!$J$28)+IF(Data!$X132&lt;&gt;"",Scoring!$J$29)+IF(Data!$Y132&lt;&gt;"",Scoring!$J$30)+IF(Data!$Z132&lt;&gt;"",Scoring!$J$31)+IF(Data!$AA132&lt;&gt;"",Scoring!$J$32),"")</f>
        <v/>
      </c>
      <c r="AO132" s="276" t="str">
        <f>IF(AN132&lt;&gt;"",LOOKUP(AN132,Likelihoods!$A$7:$A$107,Likelihoods!H$7:H$107),"")</f>
        <v/>
      </c>
      <c r="AP132" s="264" t="str">
        <f>IF(AND(COUNTBLANK($B132:$E132)=3,COUNTBLANK($F132:$H132)=2,COUNTBLANK($I132:$J132)=1,COUNTBLANK($K132:$L132)=1,COUNTBLANK($M132:$N132)=1,COUNTBLANK($O132:$P132)=1,COUNTBLANK($Q132:$R132)=1,COUNTBLANK($S132:$T132)=1,COUNTBLANK($U132:$V132)=1,COUNTBLANK($W132:$AA132)=4),IF(Data!$B132&lt;&gt;"",Scoring!$K$7)+IF(Data!$C132&lt;&gt;"",Scoring!$K$8)+IF(Data!$D132&lt;&gt;"",Scoring!$K$9)+IF(Data!$E132&lt;&gt;"",Scoring!$K$10)+IF(Data!$F132&lt;&gt;"",Scoring!$K$11)+IF(Data!$G132&lt;&gt;"",Scoring!$K$12)+IF(Data!$H132&lt;&gt;"",Scoring!$K$13)+IF(Data!$I132&lt;&gt;"",Scoring!$K$14)+IF(Data!$J132&lt;&gt;"",Scoring!$K$15)+IF(Data!$K132&lt;&gt;"",Scoring!$K$16)+IF(Data!$L132&lt;&gt;"",Scoring!$K$17)+IF(Data!$M132&lt;&gt;"",Scoring!$K$18)+IF(Data!$N132&lt;&gt;"",Scoring!$K$19)+IF(Data!$O132&lt;&gt;"",Scoring!$K$20)+IF(Data!$P132&lt;&gt;"",Scoring!$K$21)+IF(Data!$Q132&lt;&gt;"",Scoring!$K$22)+IF(Data!$R132&lt;&gt;"",Scoring!$K$23)+IF(Data!$S132&lt;&gt;"",Scoring!$K$24)+IF(Data!AH132&lt;&gt;"",Scoring!$K$25)+IF(Data!$U132&lt;&gt;"",Scoring!$K$26)+IF(Data!$V132&lt;&gt;"",Scoring!$K$27)+IF(Data!$W132&lt;&gt;"",Scoring!$K$28)+IF(Data!$X132&lt;&gt;"",Scoring!$K$29)+IF(Data!$Y132&lt;&gt;"",Scoring!$K$30)+IF(Data!$Z132&lt;&gt;"",Scoring!$K$31)+IF(Data!$AA132&lt;&gt;"",Scoring!$K$32),"")</f>
        <v/>
      </c>
      <c r="AQ132" s="107" t="str">
        <f>IF(AP132&lt;&gt;"",LOOKUP(AP132,Likelihoods!$A$7:$A$107,Likelihoods!I$7:I$107),"")</f>
        <v/>
      </c>
      <c r="AR132" s="281" t="str">
        <f>IF(AND(COUNTBLANK($B132:$E132)=3,COUNTBLANK($F132:$H132)=2,COUNTBLANK($I132:$J132)=1,COUNTBLANK($K132:$L132)=1,COUNTBLANK($M132:$N132)=1,COUNTBLANK($O132:$P132)=1,COUNTBLANK($Q132:$R132)=1,COUNTBLANK($S132:$T132)=1,COUNTBLANK($U132:$V132)=1,COUNTBLANK($W132:$AA132)=4),IF(Data!$B132&lt;&gt;"",Scoring!$L$7)+IF(Data!$C132&lt;&gt;"",Scoring!$L$8)+IF(Data!$D132&lt;&gt;"",Scoring!$L$9)+IF(Data!$E132&lt;&gt;"",Scoring!$L$10)+IF(Data!$F132&lt;&gt;"",Scoring!$L$11)+IF(Data!$G132&lt;&gt;"",Scoring!$L$12)+IF(Data!$H132&lt;&gt;"",Scoring!$L$13)+IF(Data!$I132&lt;&gt;"",Scoring!$L$14)+IF(Data!$J132&lt;&gt;"",Scoring!$L$15)+IF(Data!$K132&lt;&gt;"",Scoring!$L$16)+IF(Data!$L132&lt;&gt;"",Scoring!$L$17)+IF(Data!$M132&lt;&gt;"",Scoring!$L$18)+IF(Data!$N132&lt;&gt;"",Scoring!$L$19)+IF(Data!$O132&lt;&gt;"",Scoring!$L$20)+IF(Data!$P132&lt;&gt;"",Scoring!$L$21)+IF(Data!$Q132&lt;&gt;"",Scoring!$L$22)+IF(Data!$R132&lt;&gt;"",Scoring!$L$23)+IF(Data!$S132&lt;&gt;"",Scoring!$L$24)+IF(Data!AJ132&lt;&gt;"",Scoring!$L$25)+IF(Data!$U132&lt;&gt;"",Scoring!$L$26)+IF(Data!$V132&lt;&gt;"",Scoring!$L$27)+IF(Data!$W132&lt;&gt;"",Scoring!$L$28)+IF(Data!$X132&lt;&gt;"",Scoring!$L$29)+IF(Data!$Y132&lt;&gt;"",Scoring!$L$30)+IF(Data!$Z132&lt;&gt;"",Scoring!$L$31)+IF(Data!$AA132&lt;&gt;"",Scoring!$L$32),"")</f>
        <v/>
      </c>
      <c r="AS132" s="105" t="str">
        <f>IF(AR132&lt;&gt;"",LOOKUP(AR132,Likelihoods!$A$7:$A$107,Likelihoods!J$7:J$107),"")</f>
        <v/>
      </c>
      <c r="AT132" s="108" t="str">
        <f>IF(AND(COUNTBLANK($B132:$E132)=3,COUNTBLANK($F132:$H132)=2,COUNTBLANK($I132:$J132)=1,COUNTBLANK($K132:$L132)=1,COUNTBLANK($M132:$N132)=1,COUNTBLANK($O132:$P132)=1,COUNTBLANK($Q132:$R132)=1,COUNTBLANK($S132:$T132)=1,COUNTBLANK($U132:$V132)=1,COUNTBLANK($W132:$AA132)=4),IF(Data!$B132&lt;&gt;"",Scoring!$M$7)+IF(Data!$C132&lt;&gt;"",Scoring!$M$8)+IF(Data!$D132&lt;&gt;"",Scoring!$M$9)+IF(Data!$E132&lt;&gt;"",Scoring!$M$10)+IF(Data!$F132&lt;&gt;"",Scoring!$M$11)+IF(Data!$G132&lt;&gt;"",Scoring!$M$12)+IF(Data!$H132&lt;&gt;"",Scoring!$M$13)+IF(Data!$I132&lt;&gt;"",Scoring!$M$14)+IF(Data!$J132&lt;&gt;"",Scoring!$M$15)+IF(Data!$K132&lt;&gt;"",Scoring!$M$16)+IF(Data!$L132&lt;&gt;"",Scoring!$M$17)+IF(Data!$M132&lt;&gt;"",Scoring!$M$18)+IF(Data!$N132&lt;&gt;"",Scoring!$M$19)+IF(Data!$O132&lt;&gt;"",Scoring!$M$20)+IF(Data!$P132&lt;&gt;"",Scoring!$M$21)+IF(Data!$Q132&lt;&gt;"",Scoring!$M$22)+IF(Data!$R132&lt;&gt;"",Scoring!$M$23)+IF(Data!$S132&lt;&gt;"",Scoring!$M$24)+IF(Data!T132&lt;&gt;"",Scoring!$M$25)+IF(Data!$U132&lt;&gt;"",Scoring!$M$26)+IF(Data!$V132&lt;&gt;"",Scoring!$M$27)+IF(Data!$W132&lt;&gt;"",Scoring!$M$28)+IF(Data!$X132&lt;&gt;"",Scoring!$M$29)+IF(Data!$Y132&lt;&gt;"",Scoring!$M$30)+IF(Data!$Z132&lt;&gt;"",Scoring!$M$31)+IF(Data!$AA132&lt;&gt;"",Scoring!$M$32),"")</f>
        <v/>
      </c>
      <c r="AU132" s="105" t="str">
        <f>IF(AT132&lt;&gt;"",LOOKUP(AT132,Likelihoods!$A$7:$A$107,Likelihoods!K$7:K$107),"")</f>
        <v/>
      </c>
      <c r="AV132" s="108" t="str">
        <f>IF(AND(COUNTBLANK($B132:$E132)=3,COUNTBLANK($F132:$H132)=2,COUNTBLANK($I132:$J132)=1,COUNTBLANK($K132:$L132)=1,COUNTBLANK($M132:$N132)=1,COUNTBLANK($O132:$P132)=1,COUNTBLANK($Q132:$R132)=1,COUNTBLANK($S132:$T132)=1,COUNTBLANK($U132:$V132)=1,COUNTBLANK($W132:$AA132)=4),IF(Data!$B132&lt;&gt;"",Scoring!$N$7)+IF(Data!$C132&lt;&gt;"",Scoring!$N$8)+IF(Data!$D132&lt;&gt;"",Scoring!$N$9)+IF(Data!$E132&lt;&gt;"",Scoring!$N$10)+IF(Data!$F132&lt;&gt;"",Scoring!$N$11)+IF(Data!$G132&lt;&gt;"",Scoring!$N$12)+IF(Data!$H132&lt;&gt;"",Scoring!$N$13)+IF(Data!$I132&lt;&gt;"",Scoring!$N$14)+IF(Data!$J132&lt;&gt;"",Scoring!$N$15)+IF(Data!$K132&lt;&gt;"",Scoring!$N$16)+IF(Data!$L132&lt;&gt;"",Scoring!$N$17)+IF(Data!$M132&lt;&gt;"",Scoring!$N$18)+IF(Data!$N132&lt;&gt;"",Scoring!$N$19)+IF(Data!$O132&lt;&gt;"",Scoring!$N$20)+IF(Data!$P132&lt;&gt;"",Scoring!$N$21)+IF(Data!$Q132&lt;&gt;"",Scoring!$N$22)+IF(Data!$R132&lt;&gt;"",Scoring!$N$23)+IF(Data!$S132&lt;&gt;"",Scoring!$N$24)+IF(Data!T132&lt;&gt;"",Scoring!$N$25)+IF(Data!$U132&lt;&gt;"",Scoring!$N$26)+IF(Data!$V132&lt;&gt;"",Scoring!$N$27)+IF(Data!$W132&lt;&gt;"",Scoring!$N$28)+IF(Data!$X132&lt;&gt;"",Scoring!$N$29)+IF(Data!$Y132&lt;&gt;"",Scoring!$N$30)+IF(Data!$Z132&lt;&gt;"",Scoring!$N$31)+IF(Data!$AA132&lt;&gt;"",Scoring!$N$32),"")</f>
        <v/>
      </c>
      <c r="AW132" s="106" t="str">
        <f>IF(AV132&lt;&gt;"",LOOKUP(AV132,Likelihoods!$A$7:$A$107,Likelihoods!L$7:L$107),"")</f>
        <v/>
      </c>
      <c r="AX132" s="104" t="str">
        <f>IF(AND(COUNTBLANK($B132:$E132)=3,COUNTBLANK($F132:$H132)=2,COUNTBLANK($I132:$J132)=1,COUNTBLANK($K132:$L132)=1,COUNTBLANK($M132:$N132)=1,COUNTBLANK($O132:$P132)=1,COUNTBLANK($Q132:$R132)=1,COUNTBLANK($S132:$T132)=1,COUNTBLANK($U132:$V132)=1,COUNTBLANK($W132:$AA132)=4),IF(Data!$B132&lt;&gt;"",Scoring!$O$7)+IF(Data!$C132&lt;&gt;"",Scoring!$O$8)+IF(Data!$D132&lt;&gt;"",Scoring!$O$9)+IF(Data!$E132&lt;&gt;"",Scoring!$O$10)+IF(Data!$F132&lt;&gt;"",Scoring!$O$11)+IF(Data!$G132&lt;&gt;"",Scoring!$O$12)+IF(Data!$H132&lt;&gt;"",Scoring!$O$13)+IF(Data!$I132&lt;&gt;"",Scoring!$O$14)+IF(Data!$J132&lt;&gt;"",Scoring!$O$15)+IF(Data!$K132&lt;&gt;"",Scoring!$O$16)+IF(Data!$L132&lt;&gt;"",Scoring!$O$17)+IF(Data!$M132&lt;&gt;"",Scoring!$O$18)+IF(Data!$N132&lt;&gt;"",Scoring!$O$19)+IF(Data!$O132&lt;&gt;"",Scoring!$O$20)+IF(Data!$P132&lt;&gt;"",Scoring!$O$21)+IF(Data!$Q132&lt;&gt;"",Scoring!$O$22)+IF(Data!$R132&lt;&gt;"",Scoring!$O$23)+IF(Data!$S132&lt;&gt;"",Scoring!$O$24)+IF(Data!T132&lt;&gt;"",Scoring!$O$25)+IF(Data!$U132&lt;&gt;"",Scoring!$O$26)+IF(Data!$V132&lt;&gt;"",Scoring!$O$27)+IF(Data!$W132&lt;&gt;"",Scoring!$O$28)+IF(Data!$X132&lt;&gt;"",Scoring!$O$29)+IF(Data!$Y132&lt;&gt;"",Scoring!$O$30)+IF(Data!$Z132&lt;&gt;"",Scoring!$O$31)+IF(Data!$AA132&lt;&gt;"",Scoring!$O$32),"")</f>
        <v/>
      </c>
      <c r="AY132" s="107" t="str">
        <f>IF(AX132&lt;&gt;"",LOOKUP(AX132,Likelihoods!$A$7:$A$107,Likelihoods!M$7:M$107),"")</f>
        <v/>
      </c>
      <c r="AZ132" s="108" t="str">
        <f>IF(AND(COUNTBLANK($B132:$E132)=3,COUNTBLANK($F132:$H132)=2,COUNTBLANK($I132:$J132)=1,COUNTBLANK($K132:$L132)=1,COUNTBLANK($M132:$N132)=1,COUNTBLANK($O132:$P132)=1,COUNTBLANK($Q132:$R132)=1,COUNTBLANK($S132:$T132)=1,COUNTBLANK($U132:$V132)=1,COUNTBLANK($W132:$AA132)=4),IF(Data!$B132&lt;&gt;"",Scoring!$P$7)+IF(Data!$C132&lt;&gt;"",Scoring!$P$8)+IF(Data!$D132&lt;&gt;"",Scoring!$P$9)+IF(Data!$E132&lt;&gt;"",Scoring!$P$10)+IF(Data!$F132&lt;&gt;"",Scoring!$P$11)+IF(Data!$G132&lt;&gt;"",Scoring!$P$12)+IF(Data!$H132&lt;&gt;"",Scoring!$P$13)+IF(Data!$I132&lt;&gt;"",Scoring!$P$14)+IF(Data!$J132&lt;&gt;"",Scoring!$P$15)+IF(Data!$K132&lt;&gt;"",Scoring!$P$16)+IF(Data!$L132&lt;&gt;"",Scoring!$P$17)+IF(Data!$M132&lt;&gt;"",Scoring!$P$18)+IF(Data!$N132&lt;&gt;"",Scoring!$P$19)+IF(Data!$O132&lt;&gt;"",Scoring!$P$20)+IF(Data!$P132&lt;&gt;"",Scoring!$P$21)+IF(Data!$Q132&lt;&gt;"",Scoring!$P$22)+IF(Data!$R132&lt;&gt;"",Scoring!$P$23)+IF(Data!$S132&lt;&gt;"",Scoring!$P$24)+IF(Data!T132&lt;&gt;"",Scoring!$P$25)+IF(Data!$U132&lt;&gt;"",Scoring!$P$26)+IF(Data!$V132&lt;&gt;"",Scoring!$P$27)+IF(Data!$W132&lt;&gt;"",Scoring!$P$28)+IF(Data!$X132&lt;&gt;"",Scoring!$P$29)+IF(Data!$Y132&lt;&gt;"",Scoring!$P$30)+IF(Data!$Z132&lt;&gt;"",Scoring!$P$31)+IF(Data!$AA132&lt;&gt;"",Scoring!$P$32),"")</f>
        <v/>
      </c>
      <c r="BA132" s="105" t="str">
        <f>IF(AZ132&lt;&gt;"",LOOKUP(AZ132,Likelihoods!$A$7:$A$107,Likelihoods!N$7:N$107),"")</f>
        <v/>
      </c>
      <c r="BB132" s="102" t="str">
        <f>IF(AND(COUNTBLANK($B132:$E132)=3,COUNTBLANK($F132:$H132)=2,COUNTBLANK($I132:$J132)=1,COUNTBLANK($K132:$L132)=1,COUNTBLANK($M132:$N132)=1,COUNTBLANK($O132:$P132)=1,COUNTBLANK($Q132:$R132)=1,COUNTBLANK($S132:$T132)=1,COUNTBLANK($U132:$V132)=1,COUNTBLANK($W132:$AA132)=4),IF(Data!$B132&lt;&gt;"",Scoring!$Q$7)+IF(Data!$C132&lt;&gt;"",Scoring!$Q$8)+IF(Data!$D132&lt;&gt;"",Scoring!$Q$9)+IF(Data!$E132&lt;&gt;"",Scoring!$Q$10)+IF(Data!$F132&lt;&gt;"",Scoring!$Q$11)+IF(Data!$G132&lt;&gt;"",Scoring!$Q$12)+IF(Data!$H132&lt;&gt;"",Scoring!$Q$13)+IF(Data!$I132&lt;&gt;"",Scoring!$Q$14)+IF(Data!$J132&lt;&gt;"",Scoring!$Q$15)+IF(Data!$K132&lt;&gt;"",Scoring!$Q$16)+IF(Data!$L132&lt;&gt;"",Scoring!$Q$17)+IF(Data!$M132&lt;&gt;"",Scoring!$Q$18)+IF(Data!$N132&lt;&gt;"",Scoring!$Q$19)+IF(Data!$O132&lt;&gt;"",Scoring!$Q$20)+IF(Data!$P132&lt;&gt;"",Scoring!$Q$21)+IF(Data!$Q132&lt;&gt;"",Scoring!$Q$22)+IF(Data!$R132&lt;&gt;"",Scoring!$Q$23)+IF(Data!$S132&lt;&gt;"",Scoring!$Q$24)+IF(Data!T132&lt;&gt;"",Scoring!$Q$25)+IF(Data!$U132&lt;&gt;"",Scoring!$Q$26)+IF(Data!$V132&lt;&gt;"",Scoring!$Q$27)+IF(Data!$W132&lt;&gt;"",Scoring!$Q$28)+IF(Data!$X132&lt;&gt;"",Scoring!$Q$29)+IF(Data!$Y132&lt;&gt;"",Scoring!$Q$30)+IF(Data!$Z132&lt;&gt;"",Scoring!$Q$31)+IF(Data!$AA132&lt;&gt;"",Scoring!$Q$32),"")</f>
        <v/>
      </c>
      <c r="BC132" s="107" t="str">
        <f>IF(BB132&lt;&gt;"",LOOKUP(BB132,Likelihoods!$A$7:$A$107,Likelihoods!O$7:O$107),"")</f>
        <v/>
      </c>
      <c r="BD132" s="104" t="str">
        <f>IF(AND(COUNTBLANK($B132:$E132)=3,COUNTBLANK($F132:$H132)=2,COUNTBLANK($I132:$J132)=1,COUNTBLANK($K132:$L132)=1,COUNTBLANK($M132:$N132)=1,COUNTBLANK($O132:$P132)=1,COUNTBLANK($Q132:$R132)=1,COUNTBLANK($S132:$T132)=1,COUNTBLANK($U132:$V132)=1,COUNTBLANK($W132:$AA132)=4),IF(Data!$B132&lt;&gt;"",Scoring!$R$7)+IF(Data!$C132&lt;&gt;"",Scoring!$R$8)+IF(Data!$D132&lt;&gt;"",Scoring!$R$9)+IF(Data!$E132&lt;&gt;"",Scoring!$R$10)+IF(Data!$F132&lt;&gt;"",Scoring!$R$11)+IF(Data!$G132&lt;&gt;"",Scoring!$R$12)+IF(Data!$H132&lt;&gt;"",Scoring!$R$13)+IF(Data!$I132&lt;&gt;"",Scoring!$R$14)+IF(Data!$J132&lt;&gt;"",Scoring!$R$15)+IF(Data!$K132&lt;&gt;"",Scoring!$R$16)+IF(Data!$L132&lt;&gt;"",Scoring!$R$17)+IF(Data!$M132&lt;&gt;"",Scoring!$R$18)+IF(Data!$N132&lt;&gt;"",Scoring!$R$19)+IF(Data!$O132&lt;&gt;"",Scoring!$R$20)+IF(Data!$P132&lt;&gt;"",Scoring!$R$21)+IF(Data!$Q132&lt;&gt;"",Scoring!$R$22)+IF(Data!$R132&lt;&gt;"",Scoring!$R$23)+IF(Data!$S132&lt;&gt;"",Scoring!$R$24)+IF(Data!T132&lt;&gt;"",Scoring!$R$25)+IF(Data!$U132&lt;&gt;"",Scoring!$R$26)+IF(Data!$V132&lt;&gt;"",Scoring!$R$27)+IF(Data!$W132&lt;&gt;"",Scoring!$R$28)+IF(Data!$X132&lt;&gt;"",Scoring!$R$29)+IF(Data!$Y132&lt;&gt;"",Scoring!$R$30)+IF(Data!$Z132&lt;&gt;"",Scoring!$R$31)+IF(Data!$AA132&lt;&gt;"",Scoring!$R$32),"")</f>
        <v/>
      </c>
      <c r="BE132" s="105" t="str">
        <f>IF(BD132&lt;&gt;"",LOOKUP(BD132,Likelihoods!$A$7:$A$107,Likelihoods!P$7:P$107),"")</f>
        <v/>
      </c>
      <c r="BF132" s="102" t="str">
        <f>IF(AND(COUNTBLANK($B132:$E132)=3,COUNTBLANK($F132:$H132)=2,COUNTBLANK($I132:$J132)=1,COUNTBLANK($K132:$L132)=1,COUNTBLANK($M132:$N132)=1,COUNTBLANK($O132:$P132)=1,COUNTBLANK($Q132:$R132)=1,COUNTBLANK($S132:$T132)=1,COUNTBLANK($U132:$V132)=1,COUNTBLANK($W132:$AA132)=4),IF(Data!$B132&lt;&gt;"",Scoring!$S$7)+IF(Data!$C132&lt;&gt;"",Scoring!$S$8)+IF(Data!$D132&lt;&gt;"",Scoring!$S$9)+IF(Data!$E132&lt;&gt;"",Scoring!$S$10)+IF(Data!$F132&lt;&gt;"",Scoring!$S$11)+IF(Data!$G132&lt;&gt;"",Scoring!$S$12)+IF(Data!$H132&lt;&gt;"",Scoring!$S$13)+IF(Data!$I132&lt;&gt;"",Scoring!$S$14)+IF(Data!$J132&lt;&gt;"",Scoring!$S$15)+IF(Data!$K132&lt;&gt;"",Scoring!$S$16)+IF(Data!$L132&lt;&gt;"",Scoring!$S$17)+IF(Data!$M132&lt;&gt;"",Scoring!$S$18)+IF(Data!$N132&lt;&gt;"",Scoring!$S$19)+IF(Data!$O132&lt;&gt;"",Scoring!$S$20)+IF(Data!$P132&lt;&gt;"",Scoring!$S$21)+IF(Data!$Q132&lt;&gt;"",Scoring!$S$22)+IF(Data!$R132&lt;&gt;"",Scoring!$S$23)+IF(Data!$S132&lt;&gt;"",Scoring!$S$24)+IF(Data!T132&lt;&gt;"",Scoring!$S$25)+IF(Data!$U132&lt;&gt;"",Scoring!$S$26)+IF(Data!$V132&lt;&gt;"",Scoring!$S$27)+IF(Data!$W132&lt;&gt;"",Scoring!$S$28)+IF(Data!$X132&lt;&gt;"",Scoring!$S$29)+IF(Data!$Y132&lt;&gt;"",Scoring!$S$30)+IF(Data!$Z132&lt;&gt;"",Scoring!$S$31)+IF(Data!$AA132&lt;&gt;"",Scoring!$S$32),"")</f>
        <v/>
      </c>
      <c r="BG132" s="107" t="str">
        <f>IF(BF132&lt;&gt;"",LOOKUP(BF132,Likelihoods!$A$7:$A$107,Likelihoods!Q$7:Q$107),"")</f>
        <v/>
      </c>
      <c r="BH132" s="108" t="str">
        <f>IF(AND(COUNTBLANK($B132:$E132)=3,COUNTBLANK($F132:$H132)=2,COUNTBLANK($I132:$J132)=1,COUNTBLANK($K132:$L132)=1,COUNTBLANK($M132:$N132)=1,COUNTBLANK($O132:$P132)=1,COUNTBLANK($Q132:$R132)=1,COUNTBLANK($S132:$T132)=1,COUNTBLANK($U132:$V132)=1,COUNTBLANK($W132:$AA132)=4),IF(Data!$B132&lt;&gt;"",Scoring!$T$7)+IF(Data!$C132&lt;&gt;"",Scoring!$T$8)+IF(Data!$D132&lt;&gt;"",Scoring!$T$9)+IF(Data!$E132&lt;&gt;"",Scoring!$T$10)+IF(Data!$F132&lt;&gt;"",Scoring!$T$11)+IF(Data!$G132&lt;&gt;"",Scoring!$T$12)+IF(Data!$H132&lt;&gt;"",Scoring!$T$13)+IF(Data!$I132&lt;&gt;"",Scoring!$T$14)+IF(Data!$J132&lt;&gt;"",Scoring!$T$15)+IF(Data!$K132&lt;&gt;"",Scoring!$T$16)+IF(Data!$L132&lt;&gt;"",Scoring!$T$17)+IF(Data!$M132&lt;&gt;"",Scoring!$T$18)+IF(Data!$N132&lt;&gt;"",Scoring!$T$19)+IF(Data!$O132&lt;&gt;"",Scoring!$T$20)+IF(Data!$P132&lt;&gt;"",Scoring!$T$21)+IF(Data!$Q132&lt;&gt;"",Scoring!$T$22)+IF(Data!$R132&lt;&gt;"",Scoring!$T$23)+IF(Data!$S132&lt;&gt;"",Scoring!$T$24)+IF(Data!T132&lt;&gt;"",Scoring!$T$25)+IF(Data!$U132&lt;&gt;"",Scoring!$T$26)+IF(Data!$V132&lt;&gt;"",Scoring!$T$27)+IF(Data!$W132&lt;&gt;"",Scoring!$T$28)+IF(Data!$X132&lt;&gt;"",Scoring!$T$29)+IF(Data!$Y132&lt;&gt;"",Scoring!$T$30)+IF(Data!$Z132&lt;&gt;"",Scoring!$T$31)+IF(Data!$AA132&lt;&gt;"",Scoring!$T$32),"")</f>
        <v/>
      </c>
      <c r="BI132" s="105" t="str">
        <f>IF(BH132&lt;&gt;"",LOOKUP(BH132,Likelihoods!$A$7:$A$107,Likelihoods!R$7:R$107),"")</f>
        <v/>
      </c>
      <c r="BJ132" s="108" t="str">
        <f>IF(AND(COUNTBLANK($B132:$E132)=3,COUNTBLANK($F132:$H132)=2,COUNTBLANK($I132:$J132)=1,COUNTBLANK($K132:$L132)=1,COUNTBLANK($M132:$N132)=1,COUNTBLANK($O132:$P132)=1,COUNTBLANK($Q132:$R132)=1,COUNTBLANK($S132:$T132)=1,COUNTBLANK($U132:$V132)=1,COUNTBLANK($W132:$AA132)=4),IF(Data!$B132&lt;&gt;"",Scoring!$U$7)+IF(Data!$C132&lt;&gt;"",Scoring!$U$8)+IF(Data!$D132&lt;&gt;"",Scoring!$U$9)+IF(Data!$E132&lt;&gt;"",Scoring!$U$10)+IF(Data!$F132&lt;&gt;"",Scoring!$U$11)+IF(Data!$G132&lt;&gt;"",Scoring!$U$12)+IF(Data!$H132&lt;&gt;"",Scoring!$U$13)+IF(Data!$I132&lt;&gt;"",Scoring!$U$14)+IF(Data!$J132&lt;&gt;"",Scoring!$U$15)+IF(Data!$K132&lt;&gt;"",Scoring!$U$16)+IF(Data!$L132&lt;&gt;"",Scoring!$U$17)+IF(Data!$M132&lt;&gt;"",Scoring!$U$18)+IF(Data!$N132&lt;&gt;"",Scoring!$U$19)+IF(Data!$O132&lt;&gt;"",Scoring!$U$20)+IF(Data!$P132&lt;&gt;"",Scoring!$U$21)+IF(Data!$Q132&lt;&gt;"",Scoring!$U$22)+IF(Data!$R132&lt;&gt;"",Scoring!$U$23)+IF(Data!$S132&lt;&gt;"",Scoring!$U$24)+IF(Data!T132&lt;&gt;"",Scoring!$U$25)+IF(Data!$U132&lt;&gt;"",Scoring!$U$26)+IF(Data!$V132&lt;&gt;"",Scoring!$U$27)+IF(Data!$W132&lt;&gt;"",Scoring!$U$28)+IF(Data!$X132&lt;&gt;"",Scoring!$U$29)+IF(Data!$Y132&lt;&gt;"",Scoring!$U$30)+IF(Data!$Z132&lt;&gt;"",Scoring!$U$31)+IF(Data!$AA132&lt;&gt;"",Scoring!$U$32),"")</f>
        <v/>
      </c>
      <c r="BK132" s="106" t="str">
        <f>IF(BJ132&lt;&gt;"",LOOKUP(BJ132,Likelihoods!$A$7:$A$107,Likelihoods!S$7:S$107),"")</f>
        <v/>
      </c>
      <c r="BL132" s="8"/>
      <c r="BM132" s="8"/>
      <c r="BN132" s="8"/>
      <c r="BO132" s="8"/>
      <c r="BP132" s="8"/>
      <c r="BQ132" s="8"/>
      <c r="BR132" s="8"/>
      <c r="BS132" s="8"/>
      <c r="BT132" s="8"/>
      <c r="BU132" s="8"/>
      <c r="BV132" s="8"/>
      <c r="BW132" s="8"/>
      <c r="BX132" s="8"/>
      <c r="BY132" s="8"/>
    </row>
    <row r="133" spans="1:77" ht="14.25" x14ac:dyDescent="0.2">
      <c r="A133" s="68"/>
      <c r="B133" s="101"/>
      <c r="C133" s="102"/>
      <c r="D133" s="102"/>
      <c r="E133" s="102"/>
      <c r="F133" s="101"/>
      <c r="G133" s="102"/>
      <c r="H133" s="103"/>
      <c r="I133" s="102"/>
      <c r="J133" s="102"/>
      <c r="K133" s="101"/>
      <c r="L133" s="103"/>
      <c r="M133" s="102"/>
      <c r="N133" s="103"/>
      <c r="O133" s="101"/>
      <c r="P133" s="103"/>
      <c r="Q133" s="102"/>
      <c r="R133" s="102"/>
      <c r="S133" s="101"/>
      <c r="T133" s="103"/>
      <c r="U133" s="101"/>
      <c r="V133" s="103"/>
      <c r="W133" s="102"/>
      <c r="X133" s="102"/>
      <c r="Y133" s="102"/>
      <c r="Z133" s="102"/>
      <c r="AA133" s="102"/>
      <c r="AB133" s="104" t="str">
        <f>IF(AND(COUNTBLANK($B133:$E133)=3,COUNTBLANK($F133:$H133)=2,COUNTBLANK($I133:$J133)=1,COUNTBLANK($K133:$L133)=1,COUNTBLANK($M133:$N133)=1,COUNTBLANK($O133:$P133)=1,COUNTBLANK($Q133:$R133)=1,COUNTBLANK($S133:$T133)=1,COUNTBLANK($U133:$V133)=1,COUNTBLANK($W133:$AA133)=4),IF(Data!$B133&lt;&gt;"",Scoring!$D$7)+IF(Data!$C133&lt;&gt;"",Scoring!$D$8)+IF(Data!$D133&lt;&gt;"",Scoring!$D$9)+IF(Data!$E133&lt;&gt;"",Scoring!$D$10)+IF(Data!$F133&lt;&gt;"",Scoring!$D$11)+IF(Data!$G133&lt;&gt;"",Scoring!$D$12)+IF(Data!$H133&lt;&gt;"",Scoring!$D$13)+IF(Data!$I133&lt;&gt;"",Scoring!$D$14)+IF(Data!$J133&lt;&gt;"",Scoring!$D$15)+IF(Data!$K133&lt;&gt;"",Scoring!$D$16)+IF(Data!$L133&lt;&gt;"",Scoring!$D$17)+IF(Data!$M133&lt;&gt;"",Scoring!$D$18)+IF(Data!$N133&lt;&gt;"",Scoring!$D$19)+IF(Data!$O133&lt;&gt;"",Scoring!$D$20)+IF(Data!$P133&lt;&gt;"",Scoring!$D$21)+IF(Data!$Q133&lt;&gt;"",Scoring!$D$22)+IF(Data!$R133&lt;&gt;"",Scoring!$D$23)+IF(Data!$S133&lt;&gt;"",Scoring!$D$24)+IF(Data!T133&lt;&gt;"",Scoring!$D$25)+IF(Data!$U133&lt;&gt;"",Scoring!$D$26)+IF(Data!$V133&lt;&gt;"",Scoring!$D$27)+IF(Data!$W133&lt;&gt;"",Scoring!$D$28)+IF(Data!$X133&lt;&gt;"",Scoring!$D$29)+IF(Data!$Y133&lt;&gt;"",Scoring!$D$30)+IF(Data!$Z133&lt;&gt;"",Scoring!$D$31)+IF(Data!$AA133&lt;&gt;"",Scoring!$D$32),"")</f>
        <v/>
      </c>
      <c r="AC133" s="105" t="str">
        <f>IF(AB133&lt;&gt;"",LOOKUP(AB133,Likelihoods!$A$7:$A$107,Likelihoods!B$7:B$107),"")</f>
        <v/>
      </c>
      <c r="AD133" s="264" t="str">
        <f>IF(AND(COUNTBLANK($B133:$E133)=3,COUNTBLANK($F133:$H133)=2,COUNTBLANK($I133:$J133)=1,COUNTBLANK($K133:$L133)=1,COUNTBLANK($M133:$N133)=1,COUNTBLANK($O133:$P133)=1,COUNTBLANK($Q133:$R133)=1,COUNTBLANK($S133:$T133)=1,COUNTBLANK($U133:$V133)=1,COUNTBLANK($W133:$AA133)=4),IF(Data!$B133&lt;&gt;"",Scoring!$E$7)+IF(Data!$C133&lt;&gt;"",Scoring!$E$8)+IF(Data!$D133&lt;&gt;"",Scoring!$E$9)+IF(Data!$E133&lt;&gt;"",Scoring!$E$10)+IF(Data!$F133&lt;&gt;"",Scoring!$E$11)+IF(Data!$G133&lt;&gt;"",Scoring!$E$12)+IF(Data!$H133&lt;&gt;"",Scoring!$E$13)+IF(Data!$I133&lt;&gt;"",Scoring!$E$14)+IF(Data!$J133&lt;&gt;"",Scoring!$E$15)+IF(Data!$K133&lt;&gt;"",Scoring!$E$16)+IF(Data!$L133&lt;&gt;"",Scoring!$E$17)+IF(Data!$M133&lt;&gt;"",Scoring!$E$18)+IF(Data!$N133&lt;&gt;"",Scoring!$E$19)+IF(Data!$O133&lt;&gt;"",Scoring!$E$20)+IF(Data!$P133&lt;&gt;"",Scoring!$E$21)+IF(Data!$Q133&lt;&gt;"",Scoring!$E$22)+IF(Data!$R133&lt;&gt;"",Scoring!$E$23)+IF(Data!$S133&lt;&gt;"",Scoring!$E$24)+IF(Data!V133&lt;&gt;"",Scoring!$E$25)+IF(Data!$U133&lt;&gt;"",Scoring!$E$26)+IF(Data!$V133&lt;&gt;"",Scoring!$E$27)+IF(Data!$W133&lt;&gt;"",Scoring!$E$28)+IF(Data!$X133&lt;&gt;"",Scoring!$E$29)+IF(Data!$Y133&lt;&gt;"",Scoring!$E$30)+IF(Data!$Z133&lt;&gt;"",Scoring!$E$31)+IF(Data!$AA133&lt;&gt;"",Scoring!$E$32),"")</f>
        <v/>
      </c>
      <c r="AE133" s="107" t="str">
        <f>IF(AD133&lt;&gt;"",LOOKUP(AD133,Likelihoods!$A$7:$A$107,Likelihoods!C$7:C$107),"")</f>
        <v/>
      </c>
      <c r="AF133" s="108" t="str">
        <f>IF(AND(COUNTBLANK($B133:$E133)=3,COUNTBLANK($F133:$H133)=2,COUNTBLANK($I133:$J133)=1,COUNTBLANK($K133:$L133)=1,COUNTBLANK($M133:$N133)=1,COUNTBLANK($O133:$P133)=1,COUNTBLANK($Q133:$R133)=1,COUNTBLANK($S133:$T133)=1,COUNTBLANK($U133:$V133)=1,COUNTBLANK($W133:$AA133)=4),IF(Data!$B133&lt;&gt;"",Scoring!$F$7)+IF(Data!$C133&lt;&gt;"",Scoring!$F$8)+IF(Data!$D133&lt;&gt;"",Scoring!$F$9)+IF(Data!$E133&lt;&gt;"",Scoring!$F$10)+IF(Data!$F133&lt;&gt;"",Scoring!$F$11)+IF(Data!$G133&lt;&gt;"",Scoring!$F$12)+IF(Data!$H133&lt;&gt;"",Scoring!$F$13)+IF(Data!$I133&lt;&gt;"",Scoring!$F$14)+IF(Data!$J133&lt;&gt;"",Scoring!$F$15)+IF(Data!$K133&lt;&gt;"",Scoring!$F$16)+IF(Data!$L133&lt;&gt;"",Scoring!$F$17)+IF(Data!$M133&lt;&gt;"",Scoring!$F$18)+IF(Data!$N133&lt;&gt;"",Scoring!$F$19)+IF(Data!$O133&lt;&gt;"",Scoring!$F$20)+IF(Data!$P133&lt;&gt;"",Scoring!$F$21)+IF(Data!$Q133&lt;&gt;"",Scoring!$F$22)+IF(Data!$R133&lt;&gt;"",Scoring!$F$23)+IF(Data!$S133&lt;&gt;"",Scoring!$F$24)+IF(Data!T133&lt;&gt;"",Scoring!$F$25)+IF(Data!$U133&lt;&gt;"",Scoring!$F$26)+IF(Data!$V133&lt;&gt;"",Scoring!$F$27)+IF(Data!$W133&lt;&gt;"",Scoring!$F$28)+IF(Data!$X133&lt;&gt;"",Scoring!$F$29)+IF(Data!$Y133&lt;&gt;"",Scoring!$F$30)+IF(Data!$Z133&lt;&gt;"",Scoring!$F$31)+IF(Data!$AA133&lt;&gt;"",Scoring!$F$32),"")</f>
        <v/>
      </c>
      <c r="AG133" s="105" t="str">
        <f>IF(AF133&lt;&gt;"",LOOKUP(AF133,Likelihoods!$A$7:$A$107,Likelihoods!D$7:D$107),"")</f>
        <v/>
      </c>
      <c r="AH133" s="108" t="str">
        <f>IF(AND(COUNTBLANK($B133:$E133)=3,COUNTBLANK($F133:$H133)=2,COUNTBLANK($I133:$J133)=1,COUNTBLANK($K133:$L133)=1,COUNTBLANK($M133:$N133)=1,COUNTBLANK($O133:$P133)=1,COUNTBLANK($Q133:$R133)=1,COUNTBLANK($S133:$T133)=1,COUNTBLANK($U133:$V133)=1,COUNTBLANK($W133:$AA133)=4),IF(Data!$B133&lt;&gt;"",Scoring!$G$7)+IF(Data!$C133&lt;&gt;"",Scoring!$G$8)+IF(Data!$D133&lt;&gt;"",Scoring!$G$9)+IF(Data!$E133&lt;&gt;"",Scoring!$G$10)+IF(Data!$F133&lt;&gt;"",Scoring!$G$11)+IF(Data!$G133&lt;&gt;"",Scoring!$G$12)+IF(Data!$H133&lt;&gt;"",Scoring!$G$13)+IF(Data!$I133&lt;&gt;"",Scoring!$G$14)+IF(Data!$J133&lt;&gt;"",Scoring!$G$15)+IF(Data!$K133&lt;&gt;"",Scoring!$G$16)+IF(Data!$L133&lt;&gt;"",Scoring!$G$17)+IF(Data!$M133&lt;&gt;"",Scoring!$G$18)+IF(Data!$N133&lt;&gt;"",Scoring!$G$19)+IF(Data!$O133&lt;&gt;"",Scoring!$G$20)+IF(Data!$P133&lt;&gt;"",Scoring!$G$21)+IF(Data!$Q133&lt;&gt;"",Scoring!$G$22)+IF(Data!$R133&lt;&gt;"",Scoring!$G$23)+IF(Data!$S133&lt;&gt;"",Scoring!$G$24)+IF(Data!T133&lt;&gt;"",Scoring!$G$25)+IF(Data!$U133&lt;&gt;"",Scoring!$G$26)+IF(Data!$V133&lt;&gt;"",Scoring!$G$27)+IF(Data!$W133&lt;&gt;"",Scoring!$G$28)+IF(Data!$X133&lt;&gt;"",Scoring!$G$29)+IF(Data!$Y133&lt;&gt;"",Scoring!$G$30)+IF(Data!$Z133&lt;&gt;"",Scoring!$G$31)+IF(Data!$AA133&lt;&gt;"",Scoring!$G$32),"")</f>
        <v/>
      </c>
      <c r="AI133" s="106" t="str">
        <f>IF(AH133&lt;&gt;"",LOOKUP(AH133,Likelihoods!$A$7:$A$107,Likelihoods!E$7:E$107),"")</f>
        <v/>
      </c>
      <c r="AJ133" s="104" t="str">
        <f>IF(AND(COUNTBLANK($B133:$E133)=3,COUNTBLANK($F133:$H133)=2,COUNTBLANK($I133:$J133)=1,COUNTBLANK($K133:$L133)=1,COUNTBLANK($M133:$N133)=1,COUNTBLANK($O133:$P133)=1,COUNTBLANK($Q133:$R133)=1,COUNTBLANK($S133:$T133)=1,COUNTBLANK($U133:$V133)=1,COUNTBLANK($W133:$AA133)=4),IF(Data!$B133&lt;&gt;"",Scoring!$H$7)+IF(Data!$C133&lt;&gt;"",Scoring!$H$8)+IF(Data!$D133&lt;&gt;"",Scoring!$H$9)+IF(Data!$E133&lt;&gt;"",Scoring!$H$10)+IF(Data!$F133&lt;&gt;"",Scoring!$H$11)+IF(Data!$G133&lt;&gt;"",Scoring!$H$12)+IF(Data!$H133&lt;&gt;"",Scoring!$H$13)+IF(Data!$I133&lt;&gt;"",Scoring!$H$14)+IF(Data!$J133&lt;&gt;"",Scoring!$H$15)+IF(Data!$K133&lt;&gt;"",Scoring!$H$16)+IF(Data!$L133&lt;&gt;"",Scoring!$H$17)+IF(Data!$M133&lt;&gt;"",Scoring!$H$18)+IF(Data!$N133&lt;&gt;"",Scoring!$H$19)+IF(Data!$O133&lt;&gt;"",Scoring!$H$20)+IF(Data!$P133&lt;&gt;"",Scoring!$H$21)+IF(Data!$Q133&lt;&gt;"",Scoring!$H$22)+IF(Data!$R133&lt;&gt;"",Scoring!$H$23)+IF(Data!$S133&lt;&gt;"",Scoring!$H$24)+IF(Data!T133&lt;&gt;"",Scoring!$H$25)+IF(Data!$U133&lt;&gt;"",Scoring!$H$26)+IF(Data!$V133&lt;&gt;"",Scoring!$H$27)+IF(Data!$W133&lt;&gt;"",Scoring!$H$28)+IF(Data!$X133&lt;&gt;"",Scoring!$H$29)+IF(Data!$Y133&lt;&gt;"",Scoring!$H$30)+IF(Data!$Z133&lt;&gt;"",Scoring!$H$31)+IF(Data!$AA133&lt;&gt;"",Scoring!$H$32),"")</f>
        <v/>
      </c>
      <c r="AK133" s="105" t="str">
        <f>IF(AJ133&lt;&gt;"",LOOKUP(AJ133,Likelihoods!$A$7:$A$107,Likelihoods!F$7:F$107),"")</f>
        <v/>
      </c>
      <c r="AL133" s="102" t="str">
        <f>IF(AND(COUNTBLANK($B133:$E133)=3,COUNTBLANK($F133:$H133)=2,COUNTBLANK($I133:$J133)=1,COUNTBLANK($K133:$L133)=1,COUNTBLANK($M133:$N133)=1,COUNTBLANK($O133:$P133)=1,COUNTBLANK($Q133:$R133)=1,COUNTBLANK($S133:$T133)=1,COUNTBLANK($U133:$V133)=1,COUNTBLANK($W133:$AA133)=4),IF(Data!$B133&lt;&gt;"",Scoring!$I$7)+IF(Data!$C133&lt;&gt;"",Scoring!$I$8)+IF(Data!$D133&lt;&gt;"",Scoring!$I$9)+IF(Data!$E133&lt;&gt;"",Scoring!$I$10)+IF(Data!$F133&lt;&gt;"",Scoring!$I$11)+IF(Data!$G133&lt;&gt;"",Scoring!$I$12)+IF(Data!$H133&lt;&gt;"",Scoring!$I$13)+IF(Data!$I133&lt;&gt;"",Scoring!$I$14)+IF(Data!$J133&lt;&gt;"",Scoring!$I$15)+IF(Data!$K133&lt;&gt;"",Scoring!$I$16)+IF(Data!$L133&lt;&gt;"",Scoring!$I$17)+IF(Data!$M133&lt;&gt;"",Scoring!$I$18)+IF(Data!$N133&lt;&gt;"",Scoring!$I$19)+IF(Data!$O133&lt;&gt;"",Scoring!$I$20)+IF(Data!$P133&lt;&gt;"",Scoring!$I$21)+IF(Data!$Q133&lt;&gt;"",Scoring!$I$22)+IF(Data!$R133&lt;&gt;"",Scoring!$I$23)+IF(Data!$S133&lt;&gt;"",Scoring!$I$24)+IF(Data!T133&lt;&gt;"",Scoring!$I$25)+IF(Data!$U133&lt;&gt;"",Scoring!$I$26)+IF(Data!$V133&lt;&gt;"",Scoring!$I$27)+IF(Data!$W133&lt;&gt;"",Scoring!$I$28)+IF(Data!$X133&lt;&gt;"",Scoring!$I$29)+IF(Data!$Y133&lt;&gt;"",Scoring!$I$30)+IF(Data!$Z133&lt;&gt;"",Scoring!$I$31)+IF(Data!$AA133&lt;&gt;"",Scoring!$I$32),"")</f>
        <v/>
      </c>
      <c r="AM133" s="107" t="str">
        <f>IF(AL133&lt;&gt;"",LOOKUP(AL133,Likelihoods!$A$7:$A$107,Likelihoods!G$7:G$107),"")</f>
        <v/>
      </c>
      <c r="AN133" s="281" t="str">
        <f>IF(AND(COUNTBLANK($B133:$E133)=3,COUNTBLANK($F133:$H133)=2,COUNTBLANK($I133:$J133)=1,COUNTBLANK($K133:$L133)=1,COUNTBLANK($M133:$N133)=1,COUNTBLANK($O133:$P133)=1,COUNTBLANK($Q133:$R133)=1,COUNTBLANK($S133:$T133)=1,COUNTBLANK($U133:$V133)=1,COUNTBLANK($W133:$AA133)=4),IF(Data!$B133&lt;&gt;"",Scoring!$J$7)+IF(Data!$C133&lt;&gt;"",Scoring!$J$8)+IF(Data!$D133&lt;&gt;"",Scoring!$J$9)+IF(Data!$E133&lt;&gt;"",Scoring!$J$10)+IF(Data!$F133&lt;&gt;"",Scoring!$J$11)+IF(Data!$G133&lt;&gt;"",Scoring!$J$12)+IF(Data!$H133&lt;&gt;"",Scoring!$J$13)+IF(Data!$I133&lt;&gt;"",Scoring!$J$14)+IF(Data!$J133&lt;&gt;"",Scoring!$J$15)+IF(Data!$K133&lt;&gt;"",Scoring!$J$16)+IF(Data!$L133&lt;&gt;"",Scoring!$J$17)+IF(Data!$M133&lt;&gt;"",Scoring!$J$18)+IF(Data!$N133&lt;&gt;"",Scoring!$J$19)+IF(Data!$O133&lt;&gt;"",Scoring!$J$20)+IF(Data!$P133&lt;&gt;"",Scoring!$J$21)+IF(Data!$Q133&lt;&gt;"",Scoring!$J$22)+IF(Data!$R133&lt;&gt;"",Scoring!$J$23)+IF(Data!$S133&lt;&gt;"",Scoring!$J$24)+IF(Data!AF133&lt;&gt;"",Scoring!$J$25)+IF(Data!$U133&lt;&gt;"",Scoring!$J$26)+IF(Data!$V133&lt;&gt;"",Scoring!$J$27)+IF(Data!$W133&lt;&gt;"",Scoring!$J$28)+IF(Data!$X133&lt;&gt;"",Scoring!$J$29)+IF(Data!$Y133&lt;&gt;"",Scoring!$J$30)+IF(Data!$Z133&lt;&gt;"",Scoring!$J$31)+IF(Data!$AA133&lt;&gt;"",Scoring!$J$32),"")</f>
        <v/>
      </c>
      <c r="AO133" s="276" t="str">
        <f>IF(AN133&lt;&gt;"",LOOKUP(AN133,Likelihoods!$A$7:$A$107,Likelihoods!H$7:H$107),"")</f>
        <v/>
      </c>
      <c r="AP133" s="264" t="str">
        <f>IF(AND(COUNTBLANK($B133:$E133)=3,COUNTBLANK($F133:$H133)=2,COUNTBLANK($I133:$J133)=1,COUNTBLANK($K133:$L133)=1,COUNTBLANK($M133:$N133)=1,COUNTBLANK($O133:$P133)=1,COUNTBLANK($Q133:$R133)=1,COUNTBLANK($S133:$T133)=1,COUNTBLANK($U133:$V133)=1,COUNTBLANK($W133:$AA133)=4),IF(Data!$B133&lt;&gt;"",Scoring!$K$7)+IF(Data!$C133&lt;&gt;"",Scoring!$K$8)+IF(Data!$D133&lt;&gt;"",Scoring!$K$9)+IF(Data!$E133&lt;&gt;"",Scoring!$K$10)+IF(Data!$F133&lt;&gt;"",Scoring!$K$11)+IF(Data!$G133&lt;&gt;"",Scoring!$K$12)+IF(Data!$H133&lt;&gt;"",Scoring!$K$13)+IF(Data!$I133&lt;&gt;"",Scoring!$K$14)+IF(Data!$J133&lt;&gt;"",Scoring!$K$15)+IF(Data!$K133&lt;&gt;"",Scoring!$K$16)+IF(Data!$L133&lt;&gt;"",Scoring!$K$17)+IF(Data!$M133&lt;&gt;"",Scoring!$K$18)+IF(Data!$N133&lt;&gt;"",Scoring!$K$19)+IF(Data!$O133&lt;&gt;"",Scoring!$K$20)+IF(Data!$P133&lt;&gt;"",Scoring!$K$21)+IF(Data!$Q133&lt;&gt;"",Scoring!$K$22)+IF(Data!$R133&lt;&gt;"",Scoring!$K$23)+IF(Data!$S133&lt;&gt;"",Scoring!$K$24)+IF(Data!AH133&lt;&gt;"",Scoring!$K$25)+IF(Data!$U133&lt;&gt;"",Scoring!$K$26)+IF(Data!$V133&lt;&gt;"",Scoring!$K$27)+IF(Data!$W133&lt;&gt;"",Scoring!$K$28)+IF(Data!$X133&lt;&gt;"",Scoring!$K$29)+IF(Data!$Y133&lt;&gt;"",Scoring!$K$30)+IF(Data!$Z133&lt;&gt;"",Scoring!$K$31)+IF(Data!$AA133&lt;&gt;"",Scoring!$K$32),"")</f>
        <v/>
      </c>
      <c r="AQ133" s="107" t="str">
        <f>IF(AP133&lt;&gt;"",LOOKUP(AP133,Likelihoods!$A$7:$A$107,Likelihoods!I$7:I$107),"")</f>
        <v/>
      </c>
      <c r="AR133" s="281" t="str">
        <f>IF(AND(COUNTBLANK($B133:$E133)=3,COUNTBLANK($F133:$H133)=2,COUNTBLANK($I133:$J133)=1,COUNTBLANK($K133:$L133)=1,COUNTBLANK($M133:$N133)=1,COUNTBLANK($O133:$P133)=1,COUNTBLANK($Q133:$R133)=1,COUNTBLANK($S133:$T133)=1,COUNTBLANK($U133:$V133)=1,COUNTBLANK($W133:$AA133)=4),IF(Data!$B133&lt;&gt;"",Scoring!$L$7)+IF(Data!$C133&lt;&gt;"",Scoring!$L$8)+IF(Data!$D133&lt;&gt;"",Scoring!$L$9)+IF(Data!$E133&lt;&gt;"",Scoring!$L$10)+IF(Data!$F133&lt;&gt;"",Scoring!$L$11)+IF(Data!$G133&lt;&gt;"",Scoring!$L$12)+IF(Data!$H133&lt;&gt;"",Scoring!$L$13)+IF(Data!$I133&lt;&gt;"",Scoring!$L$14)+IF(Data!$J133&lt;&gt;"",Scoring!$L$15)+IF(Data!$K133&lt;&gt;"",Scoring!$L$16)+IF(Data!$L133&lt;&gt;"",Scoring!$L$17)+IF(Data!$M133&lt;&gt;"",Scoring!$L$18)+IF(Data!$N133&lt;&gt;"",Scoring!$L$19)+IF(Data!$O133&lt;&gt;"",Scoring!$L$20)+IF(Data!$P133&lt;&gt;"",Scoring!$L$21)+IF(Data!$Q133&lt;&gt;"",Scoring!$L$22)+IF(Data!$R133&lt;&gt;"",Scoring!$L$23)+IF(Data!$S133&lt;&gt;"",Scoring!$L$24)+IF(Data!AJ133&lt;&gt;"",Scoring!$L$25)+IF(Data!$U133&lt;&gt;"",Scoring!$L$26)+IF(Data!$V133&lt;&gt;"",Scoring!$L$27)+IF(Data!$W133&lt;&gt;"",Scoring!$L$28)+IF(Data!$X133&lt;&gt;"",Scoring!$L$29)+IF(Data!$Y133&lt;&gt;"",Scoring!$L$30)+IF(Data!$Z133&lt;&gt;"",Scoring!$L$31)+IF(Data!$AA133&lt;&gt;"",Scoring!$L$32),"")</f>
        <v/>
      </c>
      <c r="AS133" s="105" t="str">
        <f>IF(AR133&lt;&gt;"",LOOKUP(AR133,Likelihoods!$A$7:$A$107,Likelihoods!J$7:J$107),"")</f>
        <v/>
      </c>
      <c r="AT133" s="108" t="str">
        <f>IF(AND(COUNTBLANK($B133:$E133)=3,COUNTBLANK($F133:$H133)=2,COUNTBLANK($I133:$J133)=1,COUNTBLANK($K133:$L133)=1,COUNTBLANK($M133:$N133)=1,COUNTBLANK($O133:$P133)=1,COUNTBLANK($Q133:$R133)=1,COUNTBLANK($S133:$T133)=1,COUNTBLANK($U133:$V133)=1,COUNTBLANK($W133:$AA133)=4),IF(Data!$B133&lt;&gt;"",Scoring!$M$7)+IF(Data!$C133&lt;&gt;"",Scoring!$M$8)+IF(Data!$D133&lt;&gt;"",Scoring!$M$9)+IF(Data!$E133&lt;&gt;"",Scoring!$M$10)+IF(Data!$F133&lt;&gt;"",Scoring!$M$11)+IF(Data!$G133&lt;&gt;"",Scoring!$M$12)+IF(Data!$H133&lt;&gt;"",Scoring!$M$13)+IF(Data!$I133&lt;&gt;"",Scoring!$M$14)+IF(Data!$J133&lt;&gt;"",Scoring!$M$15)+IF(Data!$K133&lt;&gt;"",Scoring!$M$16)+IF(Data!$L133&lt;&gt;"",Scoring!$M$17)+IF(Data!$M133&lt;&gt;"",Scoring!$M$18)+IF(Data!$N133&lt;&gt;"",Scoring!$M$19)+IF(Data!$O133&lt;&gt;"",Scoring!$M$20)+IF(Data!$P133&lt;&gt;"",Scoring!$M$21)+IF(Data!$Q133&lt;&gt;"",Scoring!$M$22)+IF(Data!$R133&lt;&gt;"",Scoring!$M$23)+IF(Data!$S133&lt;&gt;"",Scoring!$M$24)+IF(Data!T133&lt;&gt;"",Scoring!$M$25)+IF(Data!$U133&lt;&gt;"",Scoring!$M$26)+IF(Data!$V133&lt;&gt;"",Scoring!$M$27)+IF(Data!$W133&lt;&gt;"",Scoring!$M$28)+IF(Data!$X133&lt;&gt;"",Scoring!$M$29)+IF(Data!$Y133&lt;&gt;"",Scoring!$M$30)+IF(Data!$Z133&lt;&gt;"",Scoring!$M$31)+IF(Data!$AA133&lt;&gt;"",Scoring!$M$32),"")</f>
        <v/>
      </c>
      <c r="AU133" s="105" t="str">
        <f>IF(AT133&lt;&gt;"",LOOKUP(AT133,Likelihoods!$A$7:$A$107,Likelihoods!K$7:K$107),"")</f>
        <v/>
      </c>
      <c r="AV133" s="108" t="str">
        <f>IF(AND(COUNTBLANK($B133:$E133)=3,COUNTBLANK($F133:$H133)=2,COUNTBLANK($I133:$J133)=1,COUNTBLANK($K133:$L133)=1,COUNTBLANK($M133:$N133)=1,COUNTBLANK($O133:$P133)=1,COUNTBLANK($Q133:$R133)=1,COUNTBLANK($S133:$T133)=1,COUNTBLANK($U133:$V133)=1,COUNTBLANK($W133:$AA133)=4),IF(Data!$B133&lt;&gt;"",Scoring!$N$7)+IF(Data!$C133&lt;&gt;"",Scoring!$N$8)+IF(Data!$D133&lt;&gt;"",Scoring!$N$9)+IF(Data!$E133&lt;&gt;"",Scoring!$N$10)+IF(Data!$F133&lt;&gt;"",Scoring!$N$11)+IF(Data!$G133&lt;&gt;"",Scoring!$N$12)+IF(Data!$H133&lt;&gt;"",Scoring!$N$13)+IF(Data!$I133&lt;&gt;"",Scoring!$N$14)+IF(Data!$J133&lt;&gt;"",Scoring!$N$15)+IF(Data!$K133&lt;&gt;"",Scoring!$N$16)+IF(Data!$L133&lt;&gt;"",Scoring!$N$17)+IF(Data!$M133&lt;&gt;"",Scoring!$N$18)+IF(Data!$N133&lt;&gt;"",Scoring!$N$19)+IF(Data!$O133&lt;&gt;"",Scoring!$N$20)+IF(Data!$P133&lt;&gt;"",Scoring!$N$21)+IF(Data!$Q133&lt;&gt;"",Scoring!$N$22)+IF(Data!$R133&lt;&gt;"",Scoring!$N$23)+IF(Data!$S133&lt;&gt;"",Scoring!$N$24)+IF(Data!T133&lt;&gt;"",Scoring!$N$25)+IF(Data!$U133&lt;&gt;"",Scoring!$N$26)+IF(Data!$V133&lt;&gt;"",Scoring!$N$27)+IF(Data!$W133&lt;&gt;"",Scoring!$N$28)+IF(Data!$X133&lt;&gt;"",Scoring!$N$29)+IF(Data!$Y133&lt;&gt;"",Scoring!$N$30)+IF(Data!$Z133&lt;&gt;"",Scoring!$N$31)+IF(Data!$AA133&lt;&gt;"",Scoring!$N$32),"")</f>
        <v/>
      </c>
      <c r="AW133" s="106" t="str">
        <f>IF(AV133&lt;&gt;"",LOOKUP(AV133,Likelihoods!$A$7:$A$107,Likelihoods!L$7:L$107),"")</f>
        <v/>
      </c>
      <c r="AX133" s="104" t="str">
        <f>IF(AND(COUNTBLANK($B133:$E133)=3,COUNTBLANK($F133:$H133)=2,COUNTBLANK($I133:$J133)=1,COUNTBLANK($K133:$L133)=1,COUNTBLANK($M133:$N133)=1,COUNTBLANK($O133:$P133)=1,COUNTBLANK($Q133:$R133)=1,COUNTBLANK($S133:$T133)=1,COUNTBLANK($U133:$V133)=1,COUNTBLANK($W133:$AA133)=4),IF(Data!$B133&lt;&gt;"",Scoring!$O$7)+IF(Data!$C133&lt;&gt;"",Scoring!$O$8)+IF(Data!$D133&lt;&gt;"",Scoring!$O$9)+IF(Data!$E133&lt;&gt;"",Scoring!$O$10)+IF(Data!$F133&lt;&gt;"",Scoring!$O$11)+IF(Data!$G133&lt;&gt;"",Scoring!$O$12)+IF(Data!$H133&lt;&gt;"",Scoring!$O$13)+IF(Data!$I133&lt;&gt;"",Scoring!$O$14)+IF(Data!$J133&lt;&gt;"",Scoring!$O$15)+IF(Data!$K133&lt;&gt;"",Scoring!$O$16)+IF(Data!$L133&lt;&gt;"",Scoring!$O$17)+IF(Data!$M133&lt;&gt;"",Scoring!$O$18)+IF(Data!$N133&lt;&gt;"",Scoring!$O$19)+IF(Data!$O133&lt;&gt;"",Scoring!$O$20)+IF(Data!$P133&lt;&gt;"",Scoring!$O$21)+IF(Data!$Q133&lt;&gt;"",Scoring!$O$22)+IF(Data!$R133&lt;&gt;"",Scoring!$O$23)+IF(Data!$S133&lt;&gt;"",Scoring!$O$24)+IF(Data!T133&lt;&gt;"",Scoring!$O$25)+IF(Data!$U133&lt;&gt;"",Scoring!$O$26)+IF(Data!$V133&lt;&gt;"",Scoring!$O$27)+IF(Data!$W133&lt;&gt;"",Scoring!$O$28)+IF(Data!$X133&lt;&gt;"",Scoring!$O$29)+IF(Data!$Y133&lt;&gt;"",Scoring!$O$30)+IF(Data!$Z133&lt;&gt;"",Scoring!$O$31)+IF(Data!$AA133&lt;&gt;"",Scoring!$O$32),"")</f>
        <v/>
      </c>
      <c r="AY133" s="107" t="str">
        <f>IF(AX133&lt;&gt;"",LOOKUP(AX133,Likelihoods!$A$7:$A$107,Likelihoods!M$7:M$107),"")</f>
        <v/>
      </c>
      <c r="AZ133" s="108" t="str">
        <f>IF(AND(COUNTBLANK($B133:$E133)=3,COUNTBLANK($F133:$H133)=2,COUNTBLANK($I133:$J133)=1,COUNTBLANK($K133:$L133)=1,COUNTBLANK($M133:$N133)=1,COUNTBLANK($O133:$P133)=1,COUNTBLANK($Q133:$R133)=1,COUNTBLANK($S133:$T133)=1,COUNTBLANK($U133:$V133)=1,COUNTBLANK($W133:$AA133)=4),IF(Data!$B133&lt;&gt;"",Scoring!$P$7)+IF(Data!$C133&lt;&gt;"",Scoring!$P$8)+IF(Data!$D133&lt;&gt;"",Scoring!$P$9)+IF(Data!$E133&lt;&gt;"",Scoring!$P$10)+IF(Data!$F133&lt;&gt;"",Scoring!$P$11)+IF(Data!$G133&lt;&gt;"",Scoring!$P$12)+IF(Data!$H133&lt;&gt;"",Scoring!$P$13)+IF(Data!$I133&lt;&gt;"",Scoring!$P$14)+IF(Data!$J133&lt;&gt;"",Scoring!$P$15)+IF(Data!$K133&lt;&gt;"",Scoring!$P$16)+IF(Data!$L133&lt;&gt;"",Scoring!$P$17)+IF(Data!$M133&lt;&gt;"",Scoring!$P$18)+IF(Data!$N133&lt;&gt;"",Scoring!$P$19)+IF(Data!$O133&lt;&gt;"",Scoring!$P$20)+IF(Data!$P133&lt;&gt;"",Scoring!$P$21)+IF(Data!$Q133&lt;&gt;"",Scoring!$P$22)+IF(Data!$R133&lt;&gt;"",Scoring!$P$23)+IF(Data!$S133&lt;&gt;"",Scoring!$P$24)+IF(Data!T133&lt;&gt;"",Scoring!$P$25)+IF(Data!$U133&lt;&gt;"",Scoring!$P$26)+IF(Data!$V133&lt;&gt;"",Scoring!$P$27)+IF(Data!$W133&lt;&gt;"",Scoring!$P$28)+IF(Data!$X133&lt;&gt;"",Scoring!$P$29)+IF(Data!$Y133&lt;&gt;"",Scoring!$P$30)+IF(Data!$Z133&lt;&gt;"",Scoring!$P$31)+IF(Data!$AA133&lt;&gt;"",Scoring!$P$32),"")</f>
        <v/>
      </c>
      <c r="BA133" s="105" t="str">
        <f>IF(AZ133&lt;&gt;"",LOOKUP(AZ133,Likelihoods!$A$7:$A$107,Likelihoods!N$7:N$107),"")</f>
        <v/>
      </c>
      <c r="BB133" s="102" t="str">
        <f>IF(AND(COUNTBLANK($B133:$E133)=3,COUNTBLANK($F133:$H133)=2,COUNTBLANK($I133:$J133)=1,COUNTBLANK($K133:$L133)=1,COUNTBLANK($M133:$N133)=1,COUNTBLANK($O133:$P133)=1,COUNTBLANK($Q133:$R133)=1,COUNTBLANK($S133:$T133)=1,COUNTBLANK($U133:$V133)=1,COUNTBLANK($W133:$AA133)=4),IF(Data!$B133&lt;&gt;"",Scoring!$Q$7)+IF(Data!$C133&lt;&gt;"",Scoring!$Q$8)+IF(Data!$D133&lt;&gt;"",Scoring!$Q$9)+IF(Data!$E133&lt;&gt;"",Scoring!$Q$10)+IF(Data!$F133&lt;&gt;"",Scoring!$Q$11)+IF(Data!$G133&lt;&gt;"",Scoring!$Q$12)+IF(Data!$H133&lt;&gt;"",Scoring!$Q$13)+IF(Data!$I133&lt;&gt;"",Scoring!$Q$14)+IF(Data!$J133&lt;&gt;"",Scoring!$Q$15)+IF(Data!$K133&lt;&gt;"",Scoring!$Q$16)+IF(Data!$L133&lt;&gt;"",Scoring!$Q$17)+IF(Data!$M133&lt;&gt;"",Scoring!$Q$18)+IF(Data!$N133&lt;&gt;"",Scoring!$Q$19)+IF(Data!$O133&lt;&gt;"",Scoring!$Q$20)+IF(Data!$P133&lt;&gt;"",Scoring!$Q$21)+IF(Data!$Q133&lt;&gt;"",Scoring!$Q$22)+IF(Data!$R133&lt;&gt;"",Scoring!$Q$23)+IF(Data!$S133&lt;&gt;"",Scoring!$Q$24)+IF(Data!T133&lt;&gt;"",Scoring!$Q$25)+IF(Data!$U133&lt;&gt;"",Scoring!$Q$26)+IF(Data!$V133&lt;&gt;"",Scoring!$Q$27)+IF(Data!$W133&lt;&gt;"",Scoring!$Q$28)+IF(Data!$X133&lt;&gt;"",Scoring!$Q$29)+IF(Data!$Y133&lt;&gt;"",Scoring!$Q$30)+IF(Data!$Z133&lt;&gt;"",Scoring!$Q$31)+IF(Data!$AA133&lt;&gt;"",Scoring!$Q$32),"")</f>
        <v/>
      </c>
      <c r="BC133" s="107" t="str">
        <f>IF(BB133&lt;&gt;"",LOOKUP(BB133,Likelihoods!$A$7:$A$107,Likelihoods!O$7:O$107),"")</f>
        <v/>
      </c>
      <c r="BD133" s="104" t="str">
        <f>IF(AND(COUNTBLANK($B133:$E133)=3,COUNTBLANK($F133:$H133)=2,COUNTBLANK($I133:$J133)=1,COUNTBLANK($K133:$L133)=1,COUNTBLANK($M133:$N133)=1,COUNTBLANK($O133:$P133)=1,COUNTBLANK($Q133:$R133)=1,COUNTBLANK($S133:$T133)=1,COUNTBLANK($U133:$V133)=1,COUNTBLANK($W133:$AA133)=4),IF(Data!$B133&lt;&gt;"",Scoring!$R$7)+IF(Data!$C133&lt;&gt;"",Scoring!$R$8)+IF(Data!$D133&lt;&gt;"",Scoring!$R$9)+IF(Data!$E133&lt;&gt;"",Scoring!$R$10)+IF(Data!$F133&lt;&gt;"",Scoring!$R$11)+IF(Data!$G133&lt;&gt;"",Scoring!$R$12)+IF(Data!$H133&lt;&gt;"",Scoring!$R$13)+IF(Data!$I133&lt;&gt;"",Scoring!$R$14)+IF(Data!$J133&lt;&gt;"",Scoring!$R$15)+IF(Data!$K133&lt;&gt;"",Scoring!$R$16)+IF(Data!$L133&lt;&gt;"",Scoring!$R$17)+IF(Data!$M133&lt;&gt;"",Scoring!$R$18)+IF(Data!$N133&lt;&gt;"",Scoring!$R$19)+IF(Data!$O133&lt;&gt;"",Scoring!$R$20)+IF(Data!$P133&lt;&gt;"",Scoring!$R$21)+IF(Data!$Q133&lt;&gt;"",Scoring!$R$22)+IF(Data!$R133&lt;&gt;"",Scoring!$R$23)+IF(Data!$S133&lt;&gt;"",Scoring!$R$24)+IF(Data!T133&lt;&gt;"",Scoring!$R$25)+IF(Data!$U133&lt;&gt;"",Scoring!$R$26)+IF(Data!$V133&lt;&gt;"",Scoring!$R$27)+IF(Data!$W133&lt;&gt;"",Scoring!$R$28)+IF(Data!$X133&lt;&gt;"",Scoring!$R$29)+IF(Data!$Y133&lt;&gt;"",Scoring!$R$30)+IF(Data!$Z133&lt;&gt;"",Scoring!$R$31)+IF(Data!$AA133&lt;&gt;"",Scoring!$R$32),"")</f>
        <v/>
      </c>
      <c r="BE133" s="105" t="str">
        <f>IF(BD133&lt;&gt;"",LOOKUP(BD133,Likelihoods!$A$7:$A$107,Likelihoods!P$7:P$107),"")</f>
        <v/>
      </c>
      <c r="BF133" s="102" t="str">
        <f>IF(AND(COUNTBLANK($B133:$E133)=3,COUNTBLANK($F133:$H133)=2,COUNTBLANK($I133:$J133)=1,COUNTBLANK($K133:$L133)=1,COUNTBLANK($M133:$N133)=1,COUNTBLANK($O133:$P133)=1,COUNTBLANK($Q133:$R133)=1,COUNTBLANK($S133:$T133)=1,COUNTBLANK($U133:$V133)=1,COUNTBLANK($W133:$AA133)=4),IF(Data!$B133&lt;&gt;"",Scoring!$S$7)+IF(Data!$C133&lt;&gt;"",Scoring!$S$8)+IF(Data!$D133&lt;&gt;"",Scoring!$S$9)+IF(Data!$E133&lt;&gt;"",Scoring!$S$10)+IF(Data!$F133&lt;&gt;"",Scoring!$S$11)+IF(Data!$G133&lt;&gt;"",Scoring!$S$12)+IF(Data!$H133&lt;&gt;"",Scoring!$S$13)+IF(Data!$I133&lt;&gt;"",Scoring!$S$14)+IF(Data!$J133&lt;&gt;"",Scoring!$S$15)+IF(Data!$K133&lt;&gt;"",Scoring!$S$16)+IF(Data!$L133&lt;&gt;"",Scoring!$S$17)+IF(Data!$M133&lt;&gt;"",Scoring!$S$18)+IF(Data!$N133&lt;&gt;"",Scoring!$S$19)+IF(Data!$O133&lt;&gt;"",Scoring!$S$20)+IF(Data!$P133&lt;&gt;"",Scoring!$S$21)+IF(Data!$Q133&lt;&gt;"",Scoring!$S$22)+IF(Data!$R133&lt;&gt;"",Scoring!$S$23)+IF(Data!$S133&lt;&gt;"",Scoring!$S$24)+IF(Data!T133&lt;&gt;"",Scoring!$S$25)+IF(Data!$U133&lt;&gt;"",Scoring!$S$26)+IF(Data!$V133&lt;&gt;"",Scoring!$S$27)+IF(Data!$W133&lt;&gt;"",Scoring!$S$28)+IF(Data!$X133&lt;&gt;"",Scoring!$S$29)+IF(Data!$Y133&lt;&gt;"",Scoring!$S$30)+IF(Data!$Z133&lt;&gt;"",Scoring!$S$31)+IF(Data!$AA133&lt;&gt;"",Scoring!$S$32),"")</f>
        <v/>
      </c>
      <c r="BG133" s="107" t="str">
        <f>IF(BF133&lt;&gt;"",LOOKUP(BF133,Likelihoods!$A$7:$A$107,Likelihoods!Q$7:Q$107),"")</f>
        <v/>
      </c>
      <c r="BH133" s="108" t="str">
        <f>IF(AND(COUNTBLANK($B133:$E133)=3,COUNTBLANK($F133:$H133)=2,COUNTBLANK($I133:$J133)=1,COUNTBLANK($K133:$L133)=1,COUNTBLANK($M133:$N133)=1,COUNTBLANK($O133:$P133)=1,COUNTBLANK($Q133:$R133)=1,COUNTBLANK($S133:$T133)=1,COUNTBLANK($U133:$V133)=1,COUNTBLANK($W133:$AA133)=4),IF(Data!$B133&lt;&gt;"",Scoring!$T$7)+IF(Data!$C133&lt;&gt;"",Scoring!$T$8)+IF(Data!$D133&lt;&gt;"",Scoring!$T$9)+IF(Data!$E133&lt;&gt;"",Scoring!$T$10)+IF(Data!$F133&lt;&gt;"",Scoring!$T$11)+IF(Data!$G133&lt;&gt;"",Scoring!$T$12)+IF(Data!$H133&lt;&gt;"",Scoring!$T$13)+IF(Data!$I133&lt;&gt;"",Scoring!$T$14)+IF(Data!$J133&lt;&gt;"",Scoring!$T$15)+IF(Data!$K133&lt;&gt;"",Scoring!$T$16)+IF(Data!$L133&lt;&gt;"",Scoring!$T$17)+IF(Data!$M133&lt;&gt;"",Scoring!$T$18)+IF(Data!$N133&lt;&gt;"",Scoring!$T$19)+IF(Data!$O133&lt;&gt;"",Scoring!$T$20)+IF(Data!$P133&lt;&gt;"",Scoring!$T$21)+IF(Data!$Q133&lt;&gt;"",Scoring!$T$22)+IF(Data!$R133&lt;&gt;"",Scoring!$T$23)+IF(Data!$S133&lt;&gt;"",Scoring!$T$24)+IF(Data!T133&lt;&gt;"",Scoring!$T$25)+IF(Data!$U133&lt;&gt;"",Scoring!$T$26)+IF(Data!$V133&lt;&gt;"",Scoring!$T$27)+IF(Data!$W133&lt;&gt;"",Scoring!$T$28)+IF(Data!$X133&lt;&gt;"",Scoring!$T$29)+IF(Data!$Y133&lt;&gt;"",Scoring!$T$30)+IF(Data!$Z133&lt;&gt;"",Scoring!$T$31)+IF(Data!$AA133&lt;&gt;"",Scoring!$T$32),"")</f>
        <v/>
      </c>
      <c r="BI133" s="105" t="str">
        <f>IF(BH133&lt;&gt;"",LOOKUP(BH133,Likelihoods!$A$7:$A$107,Likelihoods!R$7:R$107),"")</f>
        <v/>
      </c>
      <c r="BJ133" s="108" t="str">
        <f>IF(AND(COUNTBLANK($B133:$E133)=3,COUNTBLANK($F133:$H133)=2,COUNTBLANK($I133:$J133)=1,COUNTBLANK($K133:$L133)=1,COUNTBLANK($M133:$N133)=1,COUNTBLANK($O133:$P133)=1,COUNTBLANK($Q133:$R133)=1,COUNTBLANK($S133:$T133)=1,COUNTBLANK($U133:$V133)=1,COUNTBLANK($W133:$AA133)=4),IF(Data!$B133&lt;&gt;"",Scoring!$U$7)+IF(Data!$C133&lt;&gt;"",Scoring!$U$8)+IF(Data!$D133&lt;&gt;"",Scoring!$U$9)+IF(Data!$E133&lt;&gt;"",Scoring!$U$10)+IF(Data!$F133&lt;&gt;"",Scoring!$U$11)+IF(Data!$G133&lt;&gt;"",Scoring!$U$12)+IF(Data!$H133&lt;&gt;"",Scoring!$U$13)+IF(Data!$I133&lt;&gt;"",Scoring!$U$14)+IF(Data!$J133&lt;&gt;"",Scoring!$U$15)+IF(Data!$K133&lt;&gt;"",Scoring!$U$16)+IF(Data!$L133&lt;&gt;"",Scoring!$U$17)+IF(Data!$M133&lt;&gt;"",Scoring!$U$18)+IF(Data!$N133&lt;&gt;"",Scoring!$U$19)+IF(Data!$O133&lt;&gt;"",Scoring!$U$20)+IF(Data!$P133&lt;&gt;"",Scoring!$U$21)+IF(Data!$Q133&lt;&gt;"",Scoring!$U$22)+IF(Data!$R133&lt;&gt;"",Scoring!$U$23)+IF(Data!$S133&lt;&gt;"",Scoring!$U$24)+IF(Data!T133&lt;&gt;"",Scoring!$U$25)+IF(Data!$U133&lt;&gt;"",Scoring!$U$26)+IF(Data!$V133&lt;&gt;"",Scoring!$U$27)+IF(Data!$W133&lt;&gt;"",Scoring!$U$28)+IF(Data!$X133&lt;&gt;"",Scoring!$U$29)+IF(Data!$Y133&lt;&gt;"",Scoring!$U$30)+IF(Data!$Z133&lt;&gt;"",Scoring!$U$31)+IF(Data!$AA133&lt;&gt;"",Scoring!$U$32),"")</f>
        <v/>
      </c>
      <c r="BK133" s="106" t="str">
        <f>IF(BJ133&lt;&gt;"",LOOKUP(BJ133,Likelihoods!$A$7:$A$107,Likelihoods!S$7:S$107),"")</f>
        <v/>
      </c>
      <c r="BL133" s="8"/>
      <c r="BM133" s="8"/>
      <c r="BN133" s="8"/>
      <c r="BO133" s="8"/>
      <c r="BP133" s="8"/>
      <c r="BQ133" s="8"/>
      <c r="BR133" s="8"/>
      <c r="BS133" s="8"/>
      <c r="BT133" s="8"/>
      <c r="BU133" s="8"/>
      <c r="BV133" s="8"/>
      <c r="BW133" s="8"/>
      <c r="BX133" s="8"/>
      <c r="BY133" s="8"/>
    </row>
    <row r="134" spans="1:77" ht="14.25" x14ac:dyDescent="0.2">
      <c r="A134" s="68"/>
      <c r="B134" s="101"/>
      <c r="C134" s="102"/>
      <c r="D134" s="102"/>
      <c r="E134" s="102"/>
      <c r="F134" s="101"/>
      <c r="G134" s="102"/>
      <c r="H134" s="103"/>
      <c r="I134" s="102"/>
      <c r="J134" s="102"/>
      <c r="K134" s="101"/>
      <c r="L134" s="103"/>
      <c r="M134" s="102"/>
      <c r="N134" s="103"/>
      <c r="O134" s="101"/>
      <c r="P134" s="103"/>
      <c r="Q134" s="102"/>
      <c r="R134" s="102"/>
      <c r="S134" s="101"/>
      <c r="T134" s="103"/>
      <c r="U134" s="101"/>
      <c r="V134" s="103"/>
      <c r="W134" s="102"/>
      <c r="X134" s="102"/>
      <c r="Y134" s="102"/>
      <c r="Z134" s="102"/>
      <c r="AA134" s="102"/>
      <c r="AB134" s="104" t="str">
        <f>IF(AND(COUNTBLANK($B134:$E134)=3,COUNTBLANK($F134:$H134)=2,COUNTBLANK($I134:$J134)=1,COUNTBLANK($K134:$L134)=1,COUNTBLANK($M134:$N134)=1,COUNTBLANK($O134:$P134)=1,COUNTBLANK($Q134:$R134)=1,COUNTBLANK($S134:$T134)=1,COUNTBLANK($U134:$V134)=1,COUNTBLANK($W134:$AA134)=4),IF(Data!$B134&lt;&gt;"",Scoring!$D$7)+IF(Data!$C134&lt;&gt;"",Scoring!$D$8)+IF(Data!$D134&lt;&gt;"",Scoring!$D$9)+IF(Data!$E134&lt;&gt;"",Scoring!$D$10)+IF(Data!$F134&lt;&gt;"",Scoring!$D$11)+IF(Data!$G134&lt;&gt;"",Scoring!$D$12)+IF(Data!$H134&lt;&gt;"",Scoring!$D$13)+IF(Data!$I134&lt;&gt;"",Scoring!$D$14)+IF(Data!$J134&lt;&gt;"",Scoring!$D$15)+IF(Data!$K134&lt;&gt;"",Scoring!$D$16)+IF(Data!$L134&lt;&gt;"",Scoring!$D$17)+IF(Data!$M134&lt;&gt;"",Scoring!$D$18)+IF(Data!$N134&lt;&gt;"",Scoring!$D$19)+IF(Data!$O134&lt;&gt;"",Scoring!$D$20)+IF(Data!$P134&lt;&gt;"",Scoring!$D$21)+IF(Data!$Q134&lt;&gt;"",Scoring!$D$22)+IF(Data!$R134&lt;&gt;"",Scoring!$D$23)+IF(Data!$S134&lt;&gt;"",Scoring!$D$24)+IF(Data!T134&lt;&gt;"",Scoring!$D$25)+IF(Data!$U134&lt;&gt;"",Scoring!$D$26)+IF(Data!$V134&lt;&gt;"",Scoring!$D$27)+IF(Data!$W134&lt;&gt;"",Scoring!$D$28)+IF(Data!$X134&lt;&gt;"",Scoring!$D$29)+IF(Data!$Y134&lt;&gt;"",Scoring!$D$30)+IF(Data!$Z134&lt;&gt;"",Scoring!$D$31)+IF(Data!$AA134&lt;&gt;"",Scoring!$D$32),"")</f>
        <v/>
      </c>
      <c r="AC134" s="105" t="str">
        <f>IF(AB134&lt;&gt;"",LOOKUP(AB134,Likelihoods!$A$7:$A$107,Likelihoods!B$7:B$107),"")</f>
        <v/>
      </c>
      <c r="AD134" s="264" t="str">
        <f>IF(AND(COUNTBLANK($B134:$E134)=3,COUNTBLANK($F134:$H134)=2,COUNTBLANK($I134:$J134)=1,COUNTBLANK($K134:$L134)=1,COUNTBLANK($M134:$N134)=1,COUNTBLANK($O134:$P134)=1,COUNTBLANK($Q134:$R134)=1,COUNTBLANK($S134:$T134)=1,COUNTBLANK($U134:$V134)=1,COUNTBLANK($W134:$AA134)=4),IF(Data!$B134&lt;&gt;"",Scoring!$E$7)+IF(Data!$C134&lt;&gt;"",Scoring!$E$8)+IF(Data!$D134&lt;&gt;"",Scoring!$E$9)+IF(Data!$E134&lt;&gt;"",Scoring!$E$10)+IF(Data!$F134&lt;&gt;"",Scoring!$E$11)+IF(Data!$G134&lt;&gt;"",Scoring!$E$12)+IF(Data!$H134&lt;&gt;"",Scoring!$E$13)+IF(Data!$I134&lt;&gt;"",Scoring!$E$14)+IF(Data!$J134&lt;&gt;"",Scoring!$E$15)+IF(Data!$K134&lt;&gt;"",Scoring!$E$16)+IF(Data!$L134&lt;&gt;"",Scoring!$E$17)+IF(Data!$M134&lt;&gt;"",Scoring!$E$18)+IF(Data!$N134&lt;&gt;"",Scoring!$E$19)+IF(Data!$O134&lt;&gt;"",Scoring!$E$20)+IF(Data!$P134&lt;&gt;"",Scoring!$E$21)+IF(Data!$Q134&lt;&gt;"",Scoring!$E$22)+IF(Data!$R134&lt;&gt;"",Scoring!$E$23)+IF(Data!$S134&lt;&gt;"",Scoring!$E$24)+IF(Data!V134&lt;&gt;"",Scoring!$E$25)+IF(Data!$U134&lt;&gt;"",Scoring!$E$26)+IF(Data!$V134&lt;&gt;"",Scoring!$E$27)+IF(Data!$W134&lt;&gt;"",Scoring!$E$28)+IF(Data!$X134&lt;&gt;"",Scoring!$E$29)+IF(Data!$Y134&lt;&gt;"",Scoring!$E$30)+IF(Data!$Z134&lt;&gt;"",Scoring!$E$31)+IF(Data!$AA134&lt;&gt;"",Scoring!$E$32),"")</f>
        <v/>
      </c>
      <c r="AE134" s="107" t="str">
        <f>IF(AD134&lt;&gt;"",LOOKUP(AD134,Likelihoods!$A$7:$A$107,Likelihoods!C$7:C$107),"")</f>
        <v/>
      </c>
      <c r="AF134" s="108" t="str">
        <f>IF(AND(COUNTBLANK($B134:$E134)=3,COUNTBLANK($F134:$H134)=2,COUNTBLANK($I134:$J134)=1,COUNTBLANK($K134:$L134)=1,COUNTBLANK($M134:$N134)=1,COUNTBLANK($O134:$P134)=1,COUNTBLANK($Q134:$R134)=1,COUNTBLANK($S134:$T134)=1,COUNTBLANK($U134:$V134)=1,COUNTBLANK($W134:$AA134)=4),IF(Data!$B134&lt;&gt;"",Scoring!$F$7)+IF(Data!$C134&lt;&gt;"",Scoring!$F$8)+IF(Data!$D134&lt;&gt;"",Scoring!$F$9)+IF(Data!$E134&lt;&gt;"",Scoring!$F$10)+IF(Data!$F134&lt;&gt;"",Scoring!$F$11)+IF(Data!$G134&lt;&gt;"",Scoring!$F$12)+IF(Data!$H134&lt;&gt;"",Scoring!$F$13)+IF(Data!$I134&lt;&gt;"",Scoring!$F$14)+IF(Data!$J134&lt;&gt;"",Scoring!$F$15)+IF(Data!$K134&lt;&gt;"",Scoring!$F$16)+IF(Data!$L134&lt;&gt;"",Scoring!$F$17)+IF(Data!$M134&lt;&gt;"",Scoring!$F$18)+IF(Data!$N134&lt;&gt;"",Scoring!$F$19)+IF(Data!$O134&lt;&gt;"",Scoring!$F$20)+IF(Data!$P134&lt;&gt;"",Scoring!$F$21)+IF(Data!$Q134&lt;&gt;"",Scoring!$F$22)+IF(Data!$R134&lt;&gt;"",Scoring!$F$23)+IF(Data!$S134&lt;&gt;"",Scoring!$F$24)+IF(Data!T134&lt;&gt;"",Scoring!$F$25)+IF(Data!$U134&lt;&gt;"",Scoring!$F$26)+IF(Data!$V134&lt;&gt;"",Scoring!$F$27)+IF(Data!$W134&lt;&gt;"",Scoring!$F$28)+IF(Data!$X134&lt;&gt;"",Scoring!$F$29)+IF(Data!$Y134&lt;&gt;"",Scoring!$F$30)+IF(Data!$Z134&lt;&gt;"",Scoring!$F$31)+IF(Data!$AA134&lt;&gt;"",Scoring!$F$32),"")</f>
        <v/>
      </c>
      <c r="AG134" s="105" t="str">
        <f>IF(AF134&lt;&gt;"",LOOKUP(AF134,Likelihoods!$A$7:$A$107,Likelihoods!D$7:D$107),"")</f>
        <v/>
      </c>
      <c r="AH134" s="108" t="str">
        <f>IF(AND(COUNTBLANK($B134:$E134)=3,COUNTBLANK($F134:$H134)=2,COUNTBLANK($I134:$J134)=1,COUNTBLANK($K134:$L134)=1,COUNTBLANK($M134:$N134)=1,COUNTBLANK($O134:$P134)=1,COUNTBLANK($Q134:$R134)=1,COUNTBLANK($S134:$T134)=1,COUNTBLANK($U134:$V134)=1,COUNTBLANK($W134:$AA134)=4),IF(Data!$B134&lt;&gt;"",Scoring!$G$7)+IF(Data!$C134&lt;&gt;"",Scoring!$G$8)+IF(Data!$D134&lt;&gt;"",Scoring!$G$9)+IF(Data!$E134&lt;&gt;"",Scoring!$G$10)+IF(Data!$F134&lt;&gt;"",Scoring!$G$11)+IF(Data!$G134&lt;&gt;"",Scoring!$G$12)+IF(Data!$H134&lt;&gt;"",Scoring!$G$13)+IF(Data!$I134&lt;&gt;"",Scoring!$G$14)+IF(Data!$J134&lt;&gt;"",Scoring!$G$15)+IF(Data!$K134&lt;&gt;"",Scoring!$G$16)+IF(Data!$L134&lt;&gt;"",Scoring!$G$17)+IF(Data!$M134&lt;&gt;"",Scoring!$G$18)+IF(Data!$N134&lt;&gt;"",Scoring!$G$19)+IF(Data!$O134&lt;&gt;"",Scoring!$G$20)+IF(Data!$P134&lt;&gt;"",Scoring!$G$21)+IF(Data!$Q134&lt;&gt;"",Scoring!$G$22)+IF(Data!$R134&lt;&gt;"",Scoring!$G$23)+IF(Data!$S134&lt;&gt;"",Scoring!$G$24)+IF(Data!T134&lt;&gt;"",Scoring!$G$25)+IF(Data!$U134&lt;&gt;"",Scoring!$G$26)+IF(Data!$V134&lt;&gt;"",Scoring!$G$27)+IF(Data!$W134&lt;&gt;"",Scoring!$G$28)+IF(Data!$X134&lt;&gt;"",Scoring!$G$29)+IF(Data!$Y134&lt;&gt;"",Scoring!$G$30)+IF(Data!$Z134&lt;&gt;"",Scoring!$G$31)+IF(Data!$AA134&lt;&gt;"",Scoring!$G$32),"")</f>
        <v/>
      </c>
      <c r="AI134" s="106" t="str">
        <f>IF(AH134&lt;&gt;"",LOOKUP(AH134,Likelihoods!$A$7:$A$107,Likelihoods!E$7:E$107),"")</f>
        <v/>
      </c>
      <c r="AJ134" s="104" t="str">
        <f>IF(AND(COUNTBLANK($B134:$E134)=3,COUNTBLANK($F134:$H134)=2,COUNTBLANK($I134:$J134)=1,COUNTBLANK($K134:$L134)=1,COUNTBLANK($M134:$N134)=1,COUNTBLANK($O134:$P134)=1,COUNTBLANK($Q134:$R134)=1,COUNTBLANK($S134:$T134)=1,COUNTBLANK($U134:$V134)=1,COUNTBLANK($W134:$AA134)=4),IF(Data!$B134&lt;&gt;"",Scoring!$H$7)+IF(Data!$C134&lt;&gt;"",Scoring!$H$8)+IF(Data!$D134&lt;&gt;"",Scoring!$H$9)+IF(Data!$E134&lt;&gt;"",Scoring!$H$10)+IF(Data!$F134&lt;&gt;"",Scoring!$H$11)+IF(Data!$G134&lt;&gt;"",Scoring!$H$12)+IF(Data!$H134&lt;&gt;"",Scoring!$H$13)+IF(Data!$I134&lt;&gt;"",Scoring!$H$14)+IF(Data!$J134&lt;&gt;"",Scoring!$H$15)+IF(Data!$K134&lt;&gt;"",Scoring!$H$16)+IF(Data!$L134&lt;&gt;"",Scoring!$H$17)+IF(Data!$M134&lt;&gt;"",Scoring!$H$18)+IF(Data!$N134&lt;&gt;"",Scoring!$H$19)+IF(Data!$O134&lt;&gt;"",Scoring!$H$20)+IF(Data!$P134&lt;&gt;"",Scoring!$H$21)+IF(Data!$Q134&lt;&gt;"",Scoring!$H$22)+IF(Data!$R134&lt;&gt;"",Scoring!$H$23)+IF(Data!$S134&lt;&gt;"",Scoring!$H$24)+IF(Data!T134&lt;&gt;"",Scoring!$H$25)+IF(Data!$U134&lt;&gt;"",Scoring!$H$26)+IF(Data!$V134&lt;&gt;"",Scoring!$H$27)+IF(Data!$W134&lt;&gt;"",Scoring!$H$28)+IF(Data!$X134&lt;&gt;"",Scoring!$H$29)+IF(Data!$Y134&lt;&gt;"",Scoring!$H$30)+IF(Data!$Z134&lt;&gt;"",Scoring!$H$31)+IF(Data!$AA134&lt;&gt;"",Scoring!$H$32),"")</f>
        <v/>
      </c>
      <c r="AK134" s="105" t="str">
        <f>IF(AJ134&lt;&gt;"",LOOKUP(AJ134,Likelihoods!$A$7:$A$107,Likelihoods!F$7:F$107),"")</f>
        <v/>
      </c>
      <c r="AL134" s="102" t="str">
        <f>IF(AND(COUNTBLANK($B134:$E134)=3,COUNTBLANK($F134:$H134)=2,COUNTBLANK($I134:$J134)=1,COUNTBLANK($K134:$L134)=1,COUNTBLANK($M134:$N134)=1,COUNTBLANK($O134:$P134)=1,COUNTBLANK($Q134:$R134)=1,COUNTBLANK($S134:$T134)=1,COUNTBLANK($U134:$V134)=1,COUNTBLANK($W134:$AA134)=4),IF(Data!$B134&lt;&gt;"",Scoring!$I$7)+IF(Data!$C134&lt;&gt;"",Scoring!$I$8)+IF(Data!$D134&lt;&gt;"",Scoring!$I$9)+IF(Data!$E134&lt;&gt;"",Scoring!$I$10)+IF(Data!$F134&lt;&gt;"",Scoring!$I$11)+IF(Data!$G134&lt;&gt;"",Scoring!$I$12)+IF(Data!$H134&lt;&gt;"",Scoring!$I$13)+IF(Data!$I134&lt;&gt;"",Scoring!$I$14)+IF(Data!$J134&lt;&gt;"",Scoring!$I$15)+IF(Data!$K134&lt;&gt;"",Scoring!$I$16)+IF(Data!$L134&lt;&gt;"",Scoring!$I$17)+IF(Data!$M134&lt;&gt;"",Scoring!$I$18)+IF(Data!$N134&lt;&gt;"",Scoring!$I$19)+IF(Data!$O134&lt;&gt;"",Scoring!$I$20)+IF(Data!$P134&lt;&gt;"",Scoring!$I$21)+IF(Data!$Q134&lt;&gt;"",Scoring!$I$22)+IF(Data!$R134&lt;&gt;"",Scoring!$I$23)+IF(Data!$S134&lt;&gt;"",Scoring!$I$24)+IF(Data!T134&lt;&gt;"",Scoring!$I$25)+IF(Data!$U134&lt;&gt;"",Scoring!$I$26)+IF(Data!$V134&lt;&gt;"",Scoring!$I$27)+IF(Data!$W134&lt;&gt;"",Scoring!$I$28)+IF(Data!$X134&lt;&gt;"",Scoring!$I$29)+IF(Data!$Y134&lt;&gt;"",Scoring!$I$30)+IF(Data!$Z134&lt;&gt;"",Scoring!$I$31)+IF(Data!$AA134&lt;&gt;"",Scoring!$I$32),"")</f>
        <v/>
      </c>
      <c r="AM134" s="107" t="str">
        <f>IF(AL134&lt;&gt;"",LOOKUP(AL134,Likelihoods!$A$7:$A$107,Likelihoods!G$7:G$107),"")</f>
        <v/>
      </c>
      <c r="AN134" s="281" t="str">
        <f>IF(AND(COUNTBLANK($B134:$E134)=3,COUNTBLANK($F134:$H134)=2,COUNTBLANK($I134:$J134)=1,COUNTBLANK($K134:$L134)=1,COUNTBLANK($M134:$N134)=1,COUNTBLANK($O134:$P134)=1,COUNTBLANK($Q134:$R134)=1,COUNTBLANK($S134:$T134)=1,COUNTBLANK($U134:$V134)=1,COUNTBLANK($W134:$AA134)=4),IF(Data!$B134&lt;&gt;"",Scoring!$J$7)+IF(Data!$C134&lt;&gt;"",Scoring!$J$8)+IF(Data!$D134&lt;&gt;"",Scoring!$J$9)+IF(Data!$E134&lt;&gt;"",Scoring!$J$10)+IF(Data!$F134&lt;&gt;"",Scoring!$J$11)+IF(Data!$G134&lt;&gt;"",Scoring!$J$12)+IF(Data!$H134&lt;&gt;"",Scoring!$J$13)+IF(Data!$I134&lt;&gt;"",Scoring!$J$14)+IF(Data!$J134&lt;&gt;"",Scoring!$J$15)+IF(Data!$K134&lt;&gt;"",Scoring!$J$16)+IF(Data!$L134&lt;&gt;"",Scoring!$J$17)+IF(Data!$M134&lt;&gt;"",Scoring!$J$18)+IF(Data!$N134&lt;&gt;"",Scoring!$J$19)+IF(Data!$O134&lt;&gt;"",Scoring!$J$20)+IF(Data!$P134&lt;&gt;"",Scoring!$J$21)+IF(Data!$Q134&lt;&gt;"",Scoring!$J$22)+IF(Data!$R134&lt;&gt;"",Scoring!$J$23)+IF(Data!$S134&lt;&gt;"",Scoring!$J$24)+IF(Data!AF134&lt;&gt;"",Scoring!$J$25)+IF(Data!$U134&lt;&gt;"",Scoring!$J$26)+IF(Data!$V134&lt;&gt;"",Scoring!$J$27)+IF(Data!$W134&lt;&gt;"",Scoring!$J$28)+IF(Data!$X134&lt;&gt;"",Scoring!$J$29)+IF(Data!$Y134&lt;&gt;"",Scoring!$J$30)+IF(Data!$Z134&lt;&gt;"",Scoring!$J$31)+IF(Data!$AA134&lt;&gt;"",Scoring!$J$32),"")</f>
        <v/>
      </c>
      <c r="AO134" s="276" t="str">
        <f>IF(AN134&lt;&gt;"",LOOKUP(AN134,Likelihoods!$A$7:$A$107,Likelihoods!H$7:H$107),"")</f>
        <v/>
      </c>
      <c r="AP134" s="264" t="str">
        <f>IF(AND(COUNTBLANK($B134:$E134)=3,COUNTBLANK($F134:$H134)=2,COUNTBLANK($I134:$J134)=1,COUNTBLANK($K134:$L134)=1,COUNTBLANK($M134:$N134)=1,COUNTBLANK($O134:$P134)=1,COUNTBLANK($Q134:$R134)=1,COUNTBLANK($S134:$T134)=1,COUNTBLANK($U134:$V134)=1,COUNTBLANK($W134:$AA134)=4),IF(Data!$B134&lt;&gt;"",Scoring!$K$7)+IF(Data!$C134&lt;&gt;"",Scoring!$K$8)+IF(Data!$D134&lt;&gt;"",Scoring!$K$9)+IF(Data!$E134&lt;&gt;"",Scoring!$K$10)+IF(Data!$F134&lt;&gt;"",Scoring!$K$11)+IF(Data!$G134&lt;&gt;"",Scoring!$K$12)+IF(Data!$H134&lt;&gt;"",Scoring!$K$13)+IF(Data!$I134&lt;&gt;"",Scoring!$K$14)+IF(Data!$J134&lt;&gt;"",Scoring!$K$15)+IF(Data!$K134&lt;&gt;"",Scoring!$K$16)+IF(Data!$L134&lt;&gt;"",Scoring!$K$17)+IF(Data!$M134&lt;&gt;"",Scoring!$K$18)+IF(Data!$N134&lt;&gt;"",Scoring!$K$19)+IF(Data!$O134&lt;&gt;"",Scoring!$K$20)+IF(Data!$P134&lt;&gt;"",Scoring!$K$21)+IF(Data!$Q134&lt;&gt;"",Scoring!$K$22)+IF(Data!$R134&lt;&gt;"",Scoring!$K$23)+IF(Data!$S134&lt;&gt;"",Scoring!$K$24)+IF(Data!AH134&lt;&gt;"",Scoring!$K$25)+IF(Data!$U134&lt;&gt;"",Scoring!$K$26)+IF(Data!$V134&lt;&gt;"",Scoring!$K$27)+IF(Data!$W134&lt;&gt;"",Scoring!$K$28)+IF(Data!$X134&lt;&gt;"",Scoring!$K$29)+IF(Data!$Y134&lt;&gt;"",Scoring!$K$30)+IF(Data!$Z134&lt;&gt;"",Scoring!$K$31)+IF(Data!$AA134&lt;&gt;"",Scoring!$K$32),"")</f>
        <v/>
      </c>
      <c r="AQ134" s="107" t="str">
        <f>IF(AP134&lt;&gt;"",LOOKUP(AP134,Likelihoods!$A$7:$A$107,Likelihoods!I$7:I$107),"")</f>
        <v/>
      </c>
      <c r="AR134" s="281" t="str">
        <f>IF(AND(COUNTBLANK($B134:$E134)=3,COUNTBLANK($F134:$H134)=2,COUNTBLANK($I134:$J134)=1,COUNTBLANK($K134:$L134)=1,COUNTBLANK($M134:$N134)=1,COUNTBLANK($O134:$P134)=1,COUNTBLANK($Q134:$R134)=1,COUNTBLANK($S134:$T134)=1,COUNTBLANK($U134:$V134)=1,COUNTBLANK($W134:$AA134)=4),IF(Data!$B134&lt;&gt;"",Scoring!$L$7)+IF(Data!$C134&lt;&gt;"",Scoring!$L$8)+IF(Data!$D134&lt;&gt;"",Scoring!$L$9)+IF(Data!$E134&lt;&gt;"",Scoring!$L$10)+IF(Data!$F134&lt;&gt;"",Scoring!$L$11)+IF(Data!$G134&lt;&gt;"",Scoring!$L$12)+IF(Data!$H134&lt;&gt;"",Scoring!$L$13)+IF(Data!$I134&lt;&gt;"",Scoring!$L$14)+IF(Data!$J134&lt;&gt;"",Scoring!$L$15)+IF(Data!$K134&lt;&gt;"",Scoring!$L$16)+IF(Data!$L134&lt;&gt;"",Scoring!$L$17)+IF(Data!$M134&lt;&gt;"",Scoring!$L$18)+IF(Data!$N134&lt;&gt;"",Scoring!$L$19)+IF(Data!$O134&lt;&gt;"",Scoring!$L$20)+IF(Data!$P134&lt;&gt;"",Scoring!$L$21)+IF(Data!$Q134&lt;&gt;"",Scoring!$L$22)+IF(Data!$R134&lt;&gt;"",Scoring!$L$23)+IF(Data!$S134&lt;&gt;"",Scoring!$L$24)+IF(Data!AJ134&lt;&gt;"",Scoring!$L$25)+IF(Data!$U134&lt;&gt;"",Scoring!$L$26)+IF(Data!$V134&lt;&gt;"",Scoring!$L$27)+IF(Data!$W134&lt;&gt;"",Scoring!$L$28)+IF(Data!$X134&lt;&gt;"",Scoring!$L$29)+IF(Data!$Y134&lt;&gt;"",Scoring!$L$30)+IF(Data!$Z134&lt;&gt;"",Scoring!$L$31)+IF(Data!$AA134&lt;&gt;"",Scoring!$L$32),"")</f>
        <v/>
      </c>
      <c r="AS134" s="105" t="str">
        <f>IF(AR134&lt;&gt;"",LOOKUP(AR134,Likelihoods!$A$7:$A$107,Likelihoods!J$7:J$107),"")</f>
        <v/>
      </c>
      <c r="AT134" s="108" t="str">
        <f>IF(AND(COUNTBLANK($B134:$E134)=3,COUNTBLANK($F134:$H134)=2,COUNTBLANK($I134:$J134)=1,COUNTBLANK($K134:$L134)=1,COUNTBLANK($M134:$N134)=1,COUNTBLANK($O134:$P134)=1,COUNTBLANK($Q134:$R134)=1,COUNTBLANK($S134:$T134)=1,COUNTBLANK($U134:$V134)=1,COUNTBLANK($W134:$AA134)=4),IF(Data!$B134&lt;&gt;"",Scoring!$M$7)+IF(Data!$C134&lt;&gt;"",Scoring!$M$8)+IF(Data!$D134&lt;&gt;"",Scoring!$M$9)+IF(Data!$E134&lt;&gt;"",Scoring!$M$10)+IF(Data!$F134&lt;&gt;"",Scoring!$M$11)+IF(Data!$G134&lt;&gt;"",Scoring!$M$12)+IF(Data!$H134&lt;&gt;"",Scoring!$M$13)+IF(Data!$I134&lt;&gt;"",Scoring!$M$14)+IF(Data!$J134&lt;&gt;"",Scoring!$M$15)+IF(Data!$K134&lt;&gt;"",Scoring!$M$16)+IF(Data!$L134&lt;&gt;"",Scoring!$M$17)+IF(Data!$M134&lt;&gt;"",Scoring!$M$18)+IF(Data!$N134&lt;&gt;"",Scoring!$M$19)+IF(Data!$O134&lt;&gt;"",Scoring!$M$20)+IF(Data!$P134&lt;&gt;"",Scoring!$M$21)+IF(Data!$Q134&lt;&gt;"",Scoring!$M$22)+IF(Data!$R134&lt;&gt;"",Scoring!$M$23)+IF(Data!$S134&lt;&gt;"",Scoring!$M$24)+IF(Data!T134&lt;&gt;"",Scoring!$M$25)+IF(Data!$U134&lt;&gt;"",Scoring!$M$26)+IF(Data!$V134&lt;&gt;"",Scoring!$M$27)+IF(Data!$W134&lt;&gt;"",Scoring!$M$28)+IF(Data!$X134&lt;&gt;"",Scoring!$M$29)+IF(Data!$Y134&lt;&gt;"",Scoring!$M$30)+IF(Data!$Z134&lt;&gt;"",Scoring!$M$31)+IF(Data!$AA134&lt;&gt;"",Scoring!$M$32),"")</f>
        <v/>
      </c>
      <c r="AU134" s="105" t="str">
        <f>IF(AT134&lt;&gt;"",LOOKUP(AT134,Likelihoods!$A$7:$A$107,Likelihoods!K$7:K$107),"")</f>
        <v/>
      </c>
      <c r="AV134" s="108" t="str">
        <f>IF(AND(COUNTBLANK($B134:$E134)=3,COUNTBLANK($F134:$H134)=2,COUNTBLANK($I134:$J134)=1,COUNTBLANK($K134:$L134)=1,COUNTBLANK($M134:$N134)=1,COUNTBLANK($O134:$P134)=1,COUNTBLANK($Q134:$R134)=1,COUNTBLANK($S134:$T134)=1,COUNTBLANK($U134:$V134)=1,COUNTBLANK($W134:$AA134)=4),IF(Data!$B134&lt;&gt;"",Scoring!$N$7)+IF(Data!$C134&lt;&gt;"",Scoring!$N$8)+IF(Data!$D134&lt;&gt;"",Scoring!$N$9)+IF(Data!$E134&lt;&gt;"",Scoring!$N$10)+IF(Data!$F134&lt;&gt;"",Scoring!$N$11)+IF(Data!$G134&lt;&gt;"",Scoring!$N$12)+IF(Data!$H134&lt;&gt;"",Scoring!$N$13)+IF(Data!$I134&lt;&gt;"",Scoring!$N$14)+IF(Data!$J134&lt;&gt;"",Scoring!$N$15)+IF(Data!$K134&lt;&gt;"",Scoring!$N$16)+IF(Data!$L134&lt;&gt;"",Scoring!$N$17)+IF(Data!$M134&lt;&gt;"",Scoring!$N$18)+IF(Data!$N134&lt;&gt;"",Scoring!$N$19)+IF(Data!$O134&lt;&gt;"",Scoring!$N$20)+IF(Data!$P134&lt;&gt;"",Scoring!$N$21)+IF(Data!$Q134&lt;&gt;"",Scoring!$N$22)+IF(Data!$R134&lt;&gt;"",Scoring!$N$23)+IF(Data!$S134&lt;&gt;"",Scoring!$N$24)+IF(Data!T134&lt;&gt;"",Scoring!$N$25)+IF(Data!$U134&lt;&gt;"",Scoring!$N$26)+IF(Data!$V134&lt;&gt;"",Scoring!$N$27)+IF(Data!$W134&lt;&gt;"",Scoring!$N$28)+IF(Data!$X134&lt;&gt;"",Scoring!$N$29)+IF(Data!$Y134&lt;&gt;"",Scoring!$N$30)+IF(Data!$Z134&lt;&gt;"",Scoring!$N$31)+IF(Data!$AA134&lt;&gt;"",Scoring!$N$32),"")</f>
        <v/>
      </c>
      <c r="AW134" s="106" t="str">
        <f>IF(AV134&lt;&gt;"",LOOKUP(AV134,Likelihoods!$A$7:$A$107,Likelihoods!L$7:L$107),"")</f>
        <v/>
      </c>
      <c r="AX134" s="104" t="str">
        <f>IF(AND(COUNTBLANK($B134:$E134)=3,COUNTBLANK($F134:$H134)=2,COUNTBLANK($I134:$J134)=1,COUNTBLANK($K134:$L134)=1,COUNTBLANK($M134:$N134)=1,COUNTBLANK($O134:$P134)=1,COUNTBLANK($Q134:$R134)=1,COUNTBLANK($S134:$T134)=1,COUNTBLANK($U134:$V134)=1,COUNTBLANK($W134:$AA134)=4),IF(Data!$B134&lt;&gt;"",Scoring!$O$7)+IF(Data!$C134&lt;&gt;"",Scoring!$O$8)+IF(Data!$D134&lt;&gt;"",Scoring!$O$9)+IF(Data!$E134&lt;&gt;"",Scoring!$O$10)+IF(Data!$F134&lt;&gt;"",Scoring!$O$11)+IF(Data!$G134&lt;&gt;"",Scoring!$O$12)+IF(Data!$H134&lt;&gt;"",Scoring!$O$13)+IF(Data!$I134&lt;&gt;"",Scoring!$O$14)+IF(Data!$J134&lt;&gt;"",Scoring!$O$15)+IF(Data!$K134&lt;&gt;"",Scoring!$O$16)+IF(Data!$L134&lt;&gt;"",Scoring!$O$17)+IF(Data!$M134&lt;&gt;"",Scoring!$O$18)+IF(Data!$N134&lt;&gt;"",Scoring!$O$19)+IF(Data!$O134&lt;&gt;"",Scoring!$O$20)+IF(Data!$P134&lt;&gt;"",Scoring!$O$21)+IF(Data!$Q134&lt;&gt;"",Scoring!$O$22)+IF(Data!$R134&lt;&gt;"",Scoring!$O$23)+IF(Data!$S134&lt;&gt;"",Scoring!$O$24)+IF(Data!T134&lt;&gt;"",Scoring!$O$25)+IF(Data!$U134&lt;&gt;"",Scoring!$O$26)+IF(Data!$V134&lt;&gt;"",Scoring!$O$27)+IF(Data!$W134&lt;&gt;"",Scoring!$O$28)+IF(Data!$X134&lt;&gt;"",Scoring!$O$29)+IF(Data!$Y134&lt;&gt;"",Scoring!$O$30)+IF(Data!$Z134&lt;&gt;"",Scoring!$O$31)+IF(Data!$AA134&lt;&gt;"",Scoring!$O$32),"")</f>
        <v/>
      </c>
      <c r="AY134" s="107" t="str">
        <f>IF(AX134&lt;&gt;"",LOOKUP(AX134,Likelihoods!$A$7:$A$107,Likelihoods!M$7:M$107),"")</f>
        <v/>
      </c>
      <c r="AZ134" s="108" t="str">
        <f>IF(AND(COUNTBLANK($B134:$E134)=3,COUNTBLANK($F134:$H134)=2,COUNTBLANK($I134:$J134)=1,COUNTBLANK($K134:$L134)=1,COUNTBLANK($M134:$N134)=1,COUNTBLANK($O134:$P134)=1,COUNTBLANK($Q134:$R134)=1,COUNTBLANK($S134:$T134)=1,COUNTBLANK($U134:$V134)=1,COUNTBLANK($W134:$AA134)=4),IF(Data!$B134&lt;&gt;"",Scoring!$P$7)+IF(Data!$C134&lt;&gt;"",Scoring!$P$8)+IF(Data!$D134&lt;&gt;"",Scoring!$P$9)+IF(Data!$E134&lt;&gt;"",Scoring!$P$10)+IF(Data!$F134&lt;&gt;"",Scoring!$P$11)+IF(Data!$G134&lt;&gt;"",Scoring!$P$12)+IF(Data!$H134&lt;&gt;"",Scoring!$P$13)+IF(Data!$I134&lt;&gt;"",Scoring!$P$14)+IF(Data!$J134&lt;&gt;"",Scoring!$P$15)+IF(Data!$K134&lt;&gt;"",Scoring!$P$16)+IF(Data!$L134&lt;&gt;"",Scoring!$P$17)+IF(Data!$M134&lt;&gt;"",Scoring!$P$18)+IF(Data!$N134&lt;&gt;"",Scoring!$P$19)+IF(Data!$O134&lt;&gt;"",Scoring!$P$20)+IF(Data!$P134&lt;&gt;"",Scoring!$P$21)+IF(Data!$Q134&lt;&gt;"",Scoring!$P$22)+IF(Data!$R134&lt;&gt;"",Scoring!$P$23)+IF(Data!$S134&lt;&gt;"",Scoring!$P$24)+IF(Data!T134&lt;&gt;"",Scoring!$P$25)+IF(Data!$U134&lt;&gt;"",Scoring!$P$26)+IF(Data!$V134&lt;&gt;"",Scoring!$P$27)+IF(Data!$W134&lt;&gt;"",Scoring!$P$28)+IF(Data!$X134&lt;&gt;"",Scoring!$P$29)+IF(Data!$Y134&lt;&gt;"",Scoring!$P$30)+IF(Data!$Z134&lt;&gt;"",Scoring!$P$31)+IF(Data!$AA134&lt;&gt;"",Scoring!$P$32),"")</f>
        <v/>
      </c>
      <c r="BA134" s="105" t="str">
        <f>IF(AZ134&lt;&gt;"",LOOKUP(AZ134,Likelihoods!$A$7:$A$107,Likelihoods!N$7:N$107),"")</f>
        <v/>
      </c>
      <c r="BB134" s="102" t="str">
        <f>IF(AND(COUNTBLANK($B134:$E134)=3,COUNTBLANK($F134:$H134)=2,COUNTBLANK($I134:$J134)=1,COUNTBLANK($K134:$L134)=1,COUNTBLANK($M134:$N134)=1,COUNTBLANK($O134:$P134)=1,COUNTBLANK($Q134:$R134)=1,COUNTBLANK($S134:$T134)=1,COUNTBLANK($U134:$V134)=1,COUNTBLANK($W134:$AA134)=4),IF(Data!$B134&lt;&gt;"",Scoring!$Q$7)+IF(Data!$C134&lt;&gt;"",Scoring!$Q$8)+IF(Data!$D134&lt;&gt;"",Scoring!$Q$9)+IF(Data!$E134&lt;&gt;"",Scoring!$Q$10)+IF(Data!$F134&lt;&gt;"",Scoring!$Q$11)+IF(Data!$G134&lt;&gt;"",Scoring!$Q$12)+IF(Data!$H134&lt;&gt;"",Scoring!$Q$13)+IF(Data!$I134&lt;&gt;"",Scoring!$Q$14)+IF(Data!$J134&lt;&gt;"",Scoring!$Q$15)+IF(Data!$K134&lt;&gt;"",Scoring!$Q$16)+IF(Data!$L134&lt;&gt;"",Scoring!$Q$17)+IF(Data!$M134&lt;&gt;"",Scoring!$Q$18)+IF(Data!$N134&lt;&gt;"",Scoring!$Q$19)+IF(Data!$O134&lt;&gt;"",Scoring!$Q$20)+IF(Data!$P134&lt;&gt;"",Scoring!$Q$21)+IF(Data!$Q134&lt;&gt;"",Scoring!$Q$22)+IF(Data!$R134&lt;&gt;"",Scoring!$Q$23)+IF(Data!$S134&lt;&gt;"",Scoring!$Q$24)+IF(Data!T134&lt;&gt;"",Scoring!$Q$25)+IF(Data!$U134&lt;&gt;"",Scoring!$Q$26)+IF(Data!$V134&lt;&gt;"",Scoring!$Q$27)+IF(Data!$W134&lt;&gt;"",Scoring!$Q$28)+IF(Data!$X134&lt;&gt;"",Scoring!$Q$29)+IF(Data!$Y134&lt;&gt;"",Scoring!$Q$30)+IF(Data!$Z134&lt;&gt;"",Scoring!$Q$31)+IF(Data!$AA134&lt;&gt;"",Scoring!$Q$32),"")</f>
        <v/>
      </c>
      <c r="BC134" s="107" t="str">
        <f>IF(BB134&lt;&gt;"",LOOKUP(BB134,Likelihoods!$A$7:$A$107,Likelihoods!O$7:O$107),"")</f>
        <v/>
      </c>
      <c r="BD134" s="104" t="str">
        <f>IF(AND(COUNTBLANK($B134:$E134)=3,COUNTBLANK($F134:$H134)=2,COUNTBLANK($I134:$J134)=1,COUNTBLANK($K134:$L134)=1,COUNTBLANK($M134:$N134)=1,COUNTBLANK($O134:$P134)=1,COUNTBLANK($Q134:$R134)=1,COUNTBLANK($S134:$T134)=1,COUNTBLANK($U134:$V134)=1,COUNTBLANK($W134:$AA134)=4),IF(Data!$B134&lt;&gt;"",Scoring!$R$7)+IF(Data!$C134&lt;&gt;"",Scoring!$R$8)+IF(Data!$D134&lt;&gt;"",Scoring!$R$9)+IF(Data!$E134&lt;&gt;"",Scoring!$R$10)+IF(Data!$F134&lt;&gt;"",Scoring!$R$11)+IF(Data!$G134&lt;&gt;"",Scoring!$R$12)+IF(Data!$H134&lt;&gt;"",Scoring!$R$13)+IF(Data!$I134&lt;&gt;"",Scoring!$R$14)+IF(Data!$J134&lt;&gt;"",Scoring!$R$15)+IF(Data!$K134&lt;&gt;"",Scoring!$R$16)+IF(Data!$L134&lt;&gt;"",Scoring!$R$17)+IF(Data!$M134&lt;&gt;"",Scoring!$R$18)+IF(Data!$N134&lt;&gt;"",Scoring!$R$19)+IF(Data!$O134&lt;&gt;"",Scoring!$R$20)+IF(Data!$P134&lt;&gt;"",Scoring!$R$21)+IF(Data!$Q134&lt;&gt;"",Scoring!$R$22)+IF(Data!$R134&lt;&gt;"",Scoring!$R$23)+IF(Data!$S134&lt;&gt;"",Scoring!$R$24)+IF(Data!T134&lt;&gt;"",Scoring!$R$25)+IF(Data!$U134&lt;&gt;"",Scoring!$R$26)+IF(Data!$V134&lt;&gt;"",Scoring!$R$27)+IF(Data!$W134&lt;&gt;"",Scoring!$R$28)+IF(Data!$X134&lt;&gt;"",Scoring!$R$29)+IF(Data!$Y134&lt;&gt;"",Scoring!$R$30)+IF(Data!$Z134&lt;&gt;"",Scoring!$R$31)+IF(Data!$AA134&lt;&gt;"",Scoring!$R$32),"")</f>
        <v/>
      </c>
      <c r="BE134" s="105" t="str">
        <f>IF(BD134&lt;&gt;"",LOOKUP(BD134,Likelihoods!$A$7:$A$107,Likelihoods!P$7:P$107),"")</f>
        <v/>
      </c>
      <c r="BF134" s="102" t="str">
        <f>IF(AND(COUNTBLANK($B134:$E134)=3,COUNTBLANK($F134:$H134)=2,COUNTBLANK($I134:$J134)=1,COUNTBLANK($K134:$L134)=1,COUNTBLANK($M134:$N134)=1,COUNTBLANK($O134:$P134)=1,COUNTBLANK($Q134:$R134)=1,COUNTBLANK($S134:$T134)=1,COUNTBLANK($U134:$V134)=1,COUNTBLANK($W134:$AA134)=4),IF(Data!$B134&lt;&gt;"",Scoring!$S$7)+IF(Data!$C134&lt;&gt;"",Scoring!$S$8)+IF(Data!$D134&lt;&gt;"",Scoring!$S$9)+IF(Data!$E134&lt;&gt;"",Scoring!$S$10)+IF(Data!$F134&lt;&gt;"",Scoring!$S$11)+IF(Data!$G134&lt;&gt;"",Scoring!$S$12)+IF(Data!$H134&lt;&gt;"",Scoring!$S$13)+IF(Data!$I134&lt;&gt;"",Scoring!$S$14)+IF(Data!$J134&lt;&gt;"",Scoring!$S$15)+IF(Data!$K134&lt;&gt;"",Scoring!$S$16)+IF(Data!$L134&lt;&gt;"",Scoring!$S$17)+IF(Data!$M134&lt;&gt;"",Scoring!$S$18)+IF(Data!$N134&lt;&gt;"",Scoring!$S$19)+IF(Data!$O134&lt;&gt;"",Scoring!$S$20)+IF(Data!$P134&lt;&gt;"",Scoring!$S$21)+IF(Data!$Q134&lt;&gt;"",Scoring!$S$22)+IF(Data!$R134&lt;&gt;"",Scoring!$S$23)+IF(Data!$S134&lt;&gt;"",Scoring!$S$24)+IF(Data!T134&lt;&gt;"",Scoring!$S$25)+IF(Data!$U134&lt;&gt;"",Scoring!$S$26)+IF(Data!$V134&lt;&gt;"",Scoring!$S$27)+IF(Data!$W134&lt;&gt;"",Scoring!$S$28)+IF(Data!$X134&lt;&gt;"",Scoring!$S$29)+IF(Data!$Y134&lt;&gt;"",Scoring!$S$30)+IF(Data!$Z134&lt;&gt;"",Scoring!$S$31)+IF(Data!$AA134&lt;&gt;"",Scoring!$S$32),"")</f>
        <v/>
      </c>
      <c r="BG134" s="107" t="str">
        <f>IF(BF134&lt;&gt;"",LOOKUP(BF134,Likelihoods!$A$7:$A$107,Likelihoods!Q$7:Q$107),"")</f>
        <v/>
      </c>
      <c r="BH134" s="108" t="str">
        <f>IF(AND(COUNTBLANK($B134:$E134)=3,COUNTBLANK($F134:$H134)=2,COUNTBLANK($I134:$J134)=1,COUNTBLANK($K134:$L134)=1,COUNTBLANK($M134:$N134)=1,COUNTBLANK($O134:$P134)=1,COUNTBLANK($Q134:$R134)=1,COUNTBLANK($S134:$T134)=1,COUNTBLANK($U134:$V134)=1,COUNTBLANK($W134:$AA134)=4),IF(Data!$B134&lt;&gt;"",Scoring!$T$7)+IF(Data!$C134&lt;&gt;"",Scoring!$T$8)+IF(Data!$D134&lt;&gt;"",Scoring!$T$9)+IF(Data!$E134&lt;&gt;"",Scoring!$T$10)+IF(Data!$F134&lt;&gt;"",Scoring!$T$11)+IF(Data!$G134&lt;&gt;"",Scoring!$T$12)+IF(Data!$H134&lt;&gt;"",Scoring!$T$13)+IF(Data!$I134&lt;&gt;"",Scoring!$T$14)+IF(Data!$J134&lt;&gt;"",Scoring!$T$15)+IF(Data!$K134&lt;&gt;"",Scoring!$T$16)+IF(Data!$L134&lt;&gt;"",Scoring!$T$17)+IF(Data!$M134&lt;&gt;"",Scoring!$T$18)+IF(Data!$N134&lt;&gt;"",Scoring!$T$19)+IF(Data!$O134&lt;&gt;"",Scoring!$T$20)+IF(Data!$P134&lt;&gt;"",Scoring!$T$21)+IF(Data!$Q134&lt;&gt;"",Scoring!$T$22)+IF(Data!$R134&lt;&gt;"",Scoring!$T$23)+IF(Data!$S134&lt;&gt;"",Scoring!$T$24)+IF(Data!T134&lt;&gt;"",Scoring!$T$25)+IF(Data!$U134&lt;&gt;"",Scoring!$T$26)+IF(Data!$V134&lt;&gt;"",Scoring!$T$27)+IF(Data!$W134&lt;&gt;"",Scoring!$T$28)+IF(Data!$X134&lt;&gt;"",Scoring!$T$29)+IF(Data!$Y134&lt;&gt;"",Scoring!$T$30)+IF(Data!$Z134&lt;&gt;"",Scoring!$T$31)+IF(Data!$AA134&lt;&gt;"",Scoring!$T$32),"")</f>
        <v/>
      </c>
      <c r="BI134" s="105" t="str">
        <f>IF(BH134&lt;&gt;"",LOOKUP(BH134,Likelihoods!$A$7:$A$107,Likelihoods!R$7:R$107),"")</f>
        <v/>
      </c>
      <c r="BJ134" s="108" t="str">
        <f>IF(AND(COUNTBLANK($B134:$E134)=3,COUNTBLANK($F134:$H134)=2,COUNTBLANK($I134:$J134)=1,COUNTBLANK($K134:$L134)=1,COUNTBLANK($M134:$N134)=1,COUNTBLANK($O134:$P134)=1,COUNTBLANK($Q134:$R134)=1,COUNTBLANK($S134:$T134)=1,COUNTBLANK($U134:$V134)=1,COUNTBLANK($W134:$AA134)=4),IF(Data!$B134&lt;&gt;"",Scoring!$U$7)+IF(Data!$C134&lt;&gt;"",Scoring!$U$8)+IF(Data!$D134&lt;&gt;"",Scoring!$U$9)+IF(Data!$E134&lt;&gt;"",Scoring!$U$10)+IF(Data!$F134&lt;&gt;"",Scoring!$U$11)+IF(Data!$G134&lt;&gt;"",Scoring!$U$12)+IF(Data!$H134&lt;&gt;"",Scoring!$U$13)+IF(Data!$I134&lt;&gt;"",Scoring!$U$14)+IF(Data!$J134&lt;&gt;"",Scoring!$U$15)+IF(Data!$K134&lt;&gt;"",Scoring!$U$16)+IF(Data!$L134&lt;&gt;"",Scoring!$U$17)+IF(Data!$M134&lt;&gt;"",Scoring!$U$18)+IF(Data!$N134&lt;&gt;"",Scoring!$U$19)+IF(Data!$O134&lt;&gt;"",Scoring!$U$20)+IF(Data!$P134&lt;&gt;"",Scoring!$U$21)+IF(Data!$Q134&lt;&gt;"",Scoring!$U$22)+IF(Data!$R134&lt;&gt;"",Scoring!$U$23)+IF(Data!$S134&lt;&gt;"",Scoring!$U$24)+IF(Data!T134&lt;&gt;"",Scoring!$U$25)+IF(Data!$U134&lt;&gt;"",Scoring!$U$26)+IF(Data!$V134&lt;&gt;"",Scoring!$U$27)+IF(Data!$W134&lt;&gt;"",Scoring!$U$28)+IF(Data!$X134&lt;&gt;"",Scoring!$U$29)+IF(Data!$Y134&lt;&gt;"",Scoring!$U$30)+IF(Data!$Z134&lt;&gt;"",Scoring!$U$31)+IF(Data!$AA134&lt;&gt;"",Scoring!$U$32),"")</f>
        <v/>
      </c>
      <c r="BK134" s="106" t="str">
        <f>IF(BJ134&lt;&gt;"",LOOKUP(BJ134,Likelihoods!$A$7:$A$107,Likelihoods!S$7:S$107),"")</f>
        <v/>
      </c>
      <c r="BL134" s="8"/>
      <c r="BM134" s="8"/>
      <c r="BN134" s="8"/>
      <c r="BO134" s="8"/>
      <c r="BP134" s="8"/>
      <c r="BQ134" s="8"/>
      <c r="BR134" s="8"/>
      <c r="BS134" s="8"/>
      <c r="BT134" s="8"/>
      <c r="BU134" s="8"/>
      <c r="BV134" s="8"/>
      <c r="BW134" s="8"/>
      <c r="BX134" s="8"/>
      <c r="BY134" s="8"/>
    </row>
    <row r="135" spans="1:77" ht="14.25" x14ac:dyDescent="0.2">
      <c r="A135" s="68"/>
      <c r="B135" s="101"/>
      <c r="C135" s="102"/>
      <c r="D135" s="102"/>
      <c r="E135" s="102"/>
      <c r="F135" s="101"/>
      <c r="G135" s="102"/>
      <c r="H135" s="103"/>
      <c r="I135" s="102"/>
      <c r="J135" s="102"/>
      <c r="K135" s="101"/>
      <c r="L135" s="103"/>
      <c r="M135" s="102"/>
      <c r="N135" s="103"/>
      <c r="O135" s="101"/>
      <c r="P135" s="103"/>
      <c r="Q135" s="102"/>
      <c r="R135" s="102"/>
      <c r="S135" s="101"/>
      <c r="T135" s="103"/>
      <c r="U135" s="101"/>
      <c r="V135" s="103"/>
      <c r="W135" s="102"/>
      <c r="X135" s="102"/>
      <c r="Y135" s="102"/>
      <c r="Z135" s="102"/>
      <c r="AA135" s="102"/>
      <c r="AB135" s="104" t="str">
        <f>IF(AND(COUNTBLANK($B135:$E135)=3,COUNTBLANK($F135:$H135)=2,COUNTBLANK($I135:$J135)=1,COUNTBLANK($K135:$L135)=1,COUNTBLANK($M135:$N135)=1,COUNTBLANK($O135:$P135)=1,COUNTBLANK($Q135:$R135)=1,COUNTBLANK($S135:$T135)=1,COUNTBLANK($U135:$V135)=1,COUNTBLANK($W135:$AA135)=4),IF(Data!$B135&lt;&gt;"",Scoring!$D$7)+IF(Data!$C135&lt;&gt;"",Scoring!$D$8)+IF(Data!$D135&lt;&gt;"",Scoring!$D$9)+IF(Data!$E135&lt;&gt;"",Scoring!$D$10)+IF(Data!$F135&lt;&gt;"",Scoring!$D$11)+IF(Data!$G135&lt;&gt;"",Scoring!$D$12)+IF(Data!$H135&lt;&gt;"",Scoring!$D$13)+IF(Data!$I135&lt;&gt;"",Scoring!$D$14)+IF(Data!$J135&lt;&gt;"",Scoring!$D$15)+IF(Data!$K135&lt;&gt;"",Scoring!$D$16)+IF(Data!$L135&lt;&gt;"",Scoring!$D$17)+IF(Data!$M135&lt;&gt;"",Scoring!$D$18)+IF(Data!$N135&lt;&gt;"",Scoring!$D$19)+IF(Data!$O135&lt;&gt;"",Scoring!$D$20)+IF(Data!$P135&lt;&gt;"",Scoring!$D$21)+IF(Data!$Q135&lt;&gt;"",Scoring!$D$22)+IF(Data!$R135&lt;&gt;"",Scoring!$D$23)+IF(Data!$S135&lt;&gt;"",Scoring!$D$24)+IF(Data!T135&lt;&gt;"",Scoring!$D$25)+IF(Data!$U135&lt;&gt;"",Scoring!$D$26)+IF(Data!$V135&lt;&gt;"",Scoring!$D$27)+IF(Data!$W135&lt;&gt;"",Scoring!$D$28)+IF(Data!$X135&lt;&gt;"",Scoring!$D$29)+IF(Data!$Y135&lt;&gt;"",Scoring!$D$30)+IF(Data!$Z135&lt;&gt;"",Scoring!$D$31)+IF(Data!$AA135&lt;&gt;"",Scoring!$D$32),"")</f>
        <v/>
      </c>
      <c r="AC135" s="105" t="str">
        <f>IF(AB135&lt;&gt;"",LOOKUP(AB135,Likelihoods!$A$7:$A$107,Likelihoods!B$7:B$107),"")</f>
        <v/>
      </c>
      <c r="AD135" s="264" t="str">
        <f>IF(AND(COUNTBLANK($B135:$E135)=3,COUNTBLANK($F135:$H135)=2,COUNTBLANK($I135:$J135)=1,COUNTBLANK($K135:$L135)=1,COUNTBLANK($M135:$N135)=1,COUNTBLANK($O135:$P135)=1,COUNTBLANK($Q135:$R135)=1,COUNTBLANK($S135:$T135)=1,COUNTBLANK($U135:$V135)=1,COUNTBLANK($W135:$AA135)=4),IF(Data!$B135&lt;&gt;"",Scoring!$E$7)+IF(Data!$C135&lt;&gt;"",Scoring!$E$8)+IF(Data!$D135&lt;&gt;"",Scoring!$E$9)+IF(Data!$E135&lt;&gt;"",Scoring!$E$10)+IF(Data!$F135&lt;&gt;"",Scoring!$E$11)+IF(Data!$G135&lt;&gt;"",Scoring!$E$12)+IF(Data!$H135&lt;&gt;"",Scoring!$E$13)+IF(Data!$I135&lt;&gt;"",Scoring!$E$14)+IF(Data!$J135&lt;&gt;"",Scoring!$E$15)+IF(Data!$K135&lt;&gt;"",Scoring!$E$16)+IF(Data!$L135&lt;&gt;"",Scoring!$E$17)+IF(Data!$M135&lt;&gt;"",Scoring!$E$18)+IF(Data!$N135&lt;&gt;"",Scoring!$E$19)+IF(Data!$O135&lt;&gt;"",Scoring!$E$20)+IF(Data!$P135&lt;&gt;"",Scoring!$E$21)+IF(Data!$Q135&lt;&gt;"",Scoring!$E$22)+IF(Data!$R135&lt;&gt;"",Scoring!$E$23)+IF(Data!$S135&lt;&gt;"",Scoring!$E$24)+IF(Data!V135&lt;&gt;"",Scoring!$E$25)+IF(Data!$U135&lt;&gt;"",Scoring!$E$26)+IF(Data!$V135&lt;&gt;"",Scoring!$E$27)+IF(Data!$W135&lt;&gt;"",Scoring!$E$28)+IF(Data!$X135&lt;&gt;"",Scoring!$E$29)+IF(Data!$Y135&lt;&gt;"",Scoring!$E$30)+IF(Data!$Z135&lt;&gt;"",Scoring!$E$31)+IF(Data!$AA135&lt;&gt;"",Scoring!$E$32),"")</f>
        <v/>
      </c>
      <c r="AE135" s="107" t="str">
        <f>IF(AD135&lt;&gt;"",LOOKUP(AD135,Likelihoods!$A$7:$A$107,Likelihoods!C$7:C$107),"")</f>
        <v/>
      </c>
      <c r="AF135" s="108" t="str">
        <f>IF(AND(COUNTBLANK($B135:$E135)=3,COUNTBLANK($F135:$H135)=2,COUNTBLANK($I135:$J135)=1,COUNTBLANK($K135:$L135)=1,COUNTBLANK($M135:$N135)=1,COUNTBLANK($O135:$P135)=1,COUNTBLANK($Q135:$R135)=1,COUNTBLANK($S135:$T135)=1,COUNTBLANK($U135:$V135)=1,COUNTBLANK($W135:$AA135)=4),IF(Data!$B135&lt;&gt;"",Scoring!$F$7)+IF(Data!$C135&lt;&gt;"",Scoring!$F$8)+IF(Data!$D135&lt;&gt;"",Scoring!$F$9)+IF(Data!$E135&lt;&gt;"",Scoring!$F$10)+IF(Data!$F135&lt;&gt;"",Scoring!$F$11)+IF(Data!$G135&lt;&gt;"",Scoring!$F$12)+IF(Data!$H135&lt;&gt;"",Scoring!$F$13)+IF(Data!$I135&lt;&gt;"",Scoring!$F$14)+IF(Data!$J135&lt;&gt;"",Scoring!$F$15)+IF(Data!$K135&lt;&gt;"",Scoring!$F$16)+IF(Data!$L135&lt;&gt;"",Scoring!$F$17)+IF(Data!$M135&lt;&gt;"",Scoring!$F$18)+IF(Data!$N135&lt;&gt;"",Scoring!$F$19)+IF(Data!$O135&lt;&gt;"",Scoring!$F$20)+IF(Data!$P135&lt;&gt;"",Scoring!$F$21)+IF(Data!$Q135&lt;&gt;"",Scoring!$F$22)+IF(Data!$R135&lt;&gt;"",Scoring!$F$23)+IF(Data!$S135&lt;&gt;"",Scoring!$F$24)+IF(Data!T135&lt;&gt;"",Scoring!$F$25)+IF(Data!$U135&lt;&gt;"",Scoring!$F$26)+IF(Data!$V135&lt;&gt;"",Scoring!$F$27)+IF(Data!$W135&lt;&gt;"",Scoring!$F$28)+IF(Data!$X135&lt;&gt;"",Scoring!$F$29)+IF(Data!$Y135&lt;&gt;"",Scoring!$F$30)+IF(Data!$Z135&lt;&gt;"",Scoring!$F$31)+IF(Data!$AA135&lt;&gt;"",Scoring!$F$32),"")</f>
        <v/>
      </c>
      <c r="AG135" s="105" t="str">
        <f>IF(AF135&lt;&gt;"",LOOKUP(AF135,Likelihoods!$A$7:$A$107,Likelihoods!D$7:D$107),"")</f>
        <v/>
      </c>
      <c r="AH135" s="108" t="str">
        <f>IF(AND(COUNTBLANK($B135:$E135)=3,COUNTBLANK($F135:$H135)=2,COUNTBLANK($I135:$J135)=1,COUNTBLANK($K135:$L135)=1,COUNTBLANK($M135:$N135)=1,COUNTBLANK($O135:$P135)=1,COUNTBLANK($Q135:$R135)=1,COUNTBLANK($S135:$T135)=1,COUNTBLANK($U135:$V135)=1,COUNTBLANK($W135:$AA135)=4),IF(Data!$B135&lt;&gt;"",Scoring!$G$7)+IF(Data!$C135&lt;&gt;"",Scoring!$G$8)+IF(Data!$D135&lt;&gt;"",Scoring!$G$9)+IF(Data!$E135&lt;&gt;"",Scoring!$G$10)+IF(Data!$F135&lt;&gt;"",Scoring!$G$11)+IF(Data!$G135&lt;&gt;"",Scoring!$G$12)+IF(Data!$H135&lt;&gt;"",Scoring!$G$13)+IF(Data!$I135&lt;&gt;"",Scoring!$G$14)+IF(Data!$J135&lt;&gt;"",Scoring!$G$15)+IF(Data!$K135&lt;&gt;"",Scoring!$G$16)+IF(Data!$L135&lt;&gt;"",Scoring!$G$17)+IF(Data!$M135&lt;&gt;"",Scoring!$G$18)+IF(Data!$N135&lt;&gt;"",Scoring!$G$19)+IF(Data!$O135&lt;&gt;"",Scoring!$G$20)+IF(Data!$P135&lt;&gt;"",Scoring!$G$21)+IF(Data!$Q135&lt;&gt;"",Scoring!$G$22)+IF(Data!$R135&lt;&gt;"",Scoring!$G$23)+IF(Data!$S135&lt;&gt;"",Scoring!$G$24)+IF(Data!T135&lt;&gt;"",Scoring!$G$25)+IF(Data!$U135&lt;&gt;"",Scoring!$G$26)+IF(Data!$V135&lt;&gt;"",Scoring!$G$27)+IF(Data!$W135&lt;&gt;"",Scoring!$G$28)+IF(Data!$X135&lt;&gt;"",Scoring!$G$29)+IF(Data!$Y135&lt;&gt;"",Scoring!$G$30)+IF(Data!$Z135&lt;&gt;"",Scoring!$G$31)+IF(Data!$AA135&lt;&gt;"",Scoring!$G$32),"")</f>
        <v/>
      </c>
      <c r="AI135" s="106" t="str">
        <f>IF(AH135&lt;&gt;"",LOOKUP(AH135,Likelihoods!$A$7:$A$107,Likelihoods!E$7:E$107),"")</f>
        <v/>
      </c>
      <c r="AJ135" s="104" t="str">
        <f>IF(AND(COUNTBLANK($B135:$E135)=3,COUNTBLANK($F135:$H135)=2,COUNTBLANK($I135:$J135)=1,COUNTBLANK($K135:$L135)=1,COUNTBLANK($M135:$N135)=1,COUNTBLANK($O135:$P135)=1,COUNTBLANK($Q135:$R135)=1,COUNTBLANK($S135:$T135)=1,COUNTBLANK($U135:$V135)=1,COUNTBLANK($W135:$AA135)=4),IF(Data!$B135&lt;&gt;"",Scoring!$H$7)+IF(Data!$C135&lt;&gt;"",Scoring!$H$8)+IF(Data!$D135&lt;&gt;"",Scoring!$H$9)+IF(Data!$E135&lt;&gt;"",Scoring!$H$10)+IF(Data!$F135&lt;&gt;"",Scoring!$H$11)+IF(Data!$G135&lt;&gt;"",Scoring!$H$12)+IF(Data!$H135&lt;&gt;"",Scoring!$H$13)+IF(Data!$I135&lt;&gt;"",Scoring!$H$14)+IF(Data!$J135&lt;&gt;"",Scoring!$H$15)+IF(Data!$K135&lt;&gt;"",Scoring!$H$16)+IF(Data!$L135&lt;&gt;"",Scoring!$H$17)+IF(Data!$M135&lt;&gt;"",Scoring!$H$18)+IF(Data!$N135&lt;&gt;"",Scoring!$H$19)+IF(Data!$O135&lt;&gt;"",Scoring!$H$20)+IF(Data!$P135&lt;&gt;"",Scoring!$H$21)+IF(Data!$Q135&lt;&gt;"",Scoring!$H$22)+IF(Data!$R135&lt;&gt;"",Scoring!$H$23)+IF(Data!$S135&lt;&gt;"",Scoring!$H$24)+IF(Data!T135&lt;&gt;"",Scoring!$H$25)+IF(Data!$U135&lt;&gt;"",Scoring!$H$26)+IF(Data!$V135&lt;&gt;"",Scoring!$H$27)+IF(Data!$W135&lt;&gt;"",Scoring!$H$28)+IF(Data!$X135&lt;&gt;"",Scoring!$H$29)+IF(Data!$Y135&lt;&gt;"",Scoring!$H$30)+IF(Data!$Z135&lt;&gt;"",Scoring!$H$31)+IF(Data!$AA135&lt;&gt;"",Scoring!$H$32),"")</f>
        <v/>
      </c>
      <c r="AK135" s="105" t="str">
        <f>IF(AJ135&lt;&gt;"",LOOKUP(AJ135,Likelihoods!$A$7:$A$107,Likelihoods!F$7:F$107),"")</f>
        <v/>
      </c>
      <c r="AL135" s="102" t="str">
        <f>IF(AND(COUNTBLANK($B135:$E135)=3,COUNTBLANK($F135:$H135)=2,COUNTBLANK($I135:$J135)=1,COUNTBLANK($K135:$L135)=1,COUNTBLANK($M135:$N135)=1,COUNTBLANK($O135:$P135)=1,COUNTBLANK($Q135:$R135)=1,COUNTBLANK($S135:$T135)=1,COUNTBLANK($U135:$V135)=1,COUNTBLANK($W135:$AA135)=4),IF(Data!$B135&lt;&gt;"",Scoring!$I$7)+IF(Data!$C135&lt;&gt;"",Scoring!$I$8)+IF(Data!$D135&lt;&gt;"",Scoring!$I$9)+IF(Data!$E135&lt;&gt;"",Scoring!$I$10)+IF(Data!$F135&lt;&gt;"",Scoring!$I$11)+IF(Data!$G135&lt;&gt;"",Scoring!$I$12)+IF(Data!$H135&lt;&gt;"",Scoring!$I$13)+IF(Data!$I135&lt;&gt;"",Scoring!$I$14)+IF(Data!$J135&lt;&gt;"",Scoring!$I$15)+IF(Data!$K135&lt;&gt;"",Scoring!$I$16)+IF(Data!$L135&lt;&gt;"",Scoring!$I$17)+IF(Data!$M135&lt;&gt;"",Scoring!$I$18)+IF(Data!$N135&lt;&gt;"",Scoring!$I$19)+IF(Data!$O135&lt;&gt;"",Scoring!$I$20)+IF(Data!$P135&lt;&gt;"",Scoring!$I$21)+IF(Data!$Q135&lt;&gt;"",Scoring!$I$22)+IF(Data!$R135&lt;&gt;"",Scoring!$I$23)+IF(Data!$S135&lt;&gt;"",Scoring!$I$24)+IF(Data!T135&lt;&gt;"",Scoring!$I$25)+IF(Data!$U135&lt;&gt;"",Scoring!$I$26)+IF(Data!$V135&lt;&gt;"",Scoring!$I$27)+IF(Data!$W135&lt;&gt;"",Scoring!$I$28)+IF(Data!$X135&lt;&gt;"",Scoring!$I$29)+IF(Data!$Y135&lt;&gt;"",Scoring!$I$30)+IF(Data!$Z135&lt;&gt;"",Scoring!$I$31)+IF(Data!$AA135&lt;&gt;"",Scoring!$I$32),"")</f>
        <v/>
      </c>
      <c r="AM135" s="107" t="str">
        <f>IF(AL135&lt;&gt;"",LOOKUP(AL135,Likelihoods!$A$7:$A$107,Likelihoods!G$7:G$107),"")</f>
        <v/>
      </c>
      <c r="AN135" s="281" t="str">
        <f>IF(AND(COUNTBLANK($B135:$E135)=3,COUNTBLANK($F135:$H135)=2,COUNTBLANK($I135:$J135)=1,COUNTBLANK($K135:$L135)=1,COUNTBLANK($M135:$N135)=1,COUNTBLANK($O135:$P135)=1,COUNTBLANK($Q135:$R135)=1,COUNTBLANK($S135:$T135)=1,COUNTBLANK($U135:$V135)=1,COUNTBLANK($W135:$AA135)=4),IF(Data!$B135&lt;&gt;"",Scoring!$J$7)+IF(Data!$C135&lt;&gt;"",Scoring!$J$8)+IF(Data!$D135&lt;&gt;"",Scoring!$J$9)+IF(Data!$E135&lt;&gt;"",Scoring!$J$10)+IF(Data!$F135&lt;&gt;"",Scoring!$J$11)+IF(Data!$G135&lt;&gt;"",Scoring!$J$12)+IF(Data!$H135&lt;&gt;"",Scoring!$J$13)+IF(Data!$I135&lt;&gt;"",Scoring!$J$14)+IF(Data!$J135&lt;&gt;"",Scoring!$J$15)+IF(Data!$K135&lt;&gt;"",Scoring!$J$16)+IF(Data!$L135&lt;&gt;"",Scoring!$J$17)+IF(Data!$M135&lt;&gt;"",Scoring!$J$18)+IF(Data!$N135&lt;&gt;"",Scoring!$J$19)+IF(Data!$O135&lt;&gt;"",Scoring!$J$20)+IF(Data!$P135&lt;&gt;"",Scoring!$J$21)+IF(Data!$Q135&lt;&gt;"",Scoring!$J$22)+IF(Data!$R135&lt;&gt;"",Scoring!$J$23)+IF(Data!$S135&lt;&gt;"",Scoring!$J$24)+IF(Data!AF135&lt;&gt;"",Scoring!$J$25)+IF(Data!$U135&lt;&gt;"",Scoring!$J$26)+IF(Data!$V135&lt;&gt;"",Scoring!$J$27)+IF(Data!$W135&lt;&gt;"",Scoring!$J$28)+IF(Data!$X135&lt;&gt;"",Scoring!$J$29)+IF(Data!$Y135&lt;&gt;"",Scoring!$J$30)+IF(Data!$Z135&lt;&gt;"",Scoring!$J$31)+IF(Data!$AA135&lt;&gt;"",Scoring!$J$32),"")</f>
        <v/>
      </c>
      <c r="AO135" s="276" t="str">
        <f>IF(AN135&lt;&gt;"",LOOKUP(AN135,Likelihoods!$A$7:$A$107,Likelihoods!H$7:H$107),"")</f>
        <v/>
      </c>
      <c r="AP135" s="264" t="str">
        <f>IF(AND(COUNTBLANK($B135:$E135)=3,COUNTBLANK($F135:$H135)=2,COUNTBLANK($I135:$J135)=1,COUNTBLANK($K135:$L135)=1,COUNTBLANK($M135:$N135)=1,COUNTBLANK($O135:$P135)=1,COUNTBLANK($Q135:$R135)=1,COUNTBLANK($S135:$T135)=1,COUNTBLANK($U135:$V135)=1,COUNTBLANK($W135:$AA135)=4),IF(Data!$B135&lt;&gt;"",Scoring!$K$7)+IF(Data!$C135&lt;&gt;"",Scoring!$K$8)+IF(Data!$D135&lt;&gt;"",Scoring!$K$9)+IF(Data!$E135&lt;&gt;"",Scoring!$K$10)+IF(Data!$F135&lt;&gt;"",Scoring!$K$11)+IF(Data!$G135&lt;&gt;"",Scoring!$K$12)+IF(Data!$H135&lt;&gt;"",Scoring!$K$13)+IF(Data!$I135&lt;&gt;"",Scoring!$K$14)+IF(Data!$J135&lt;&gt;"",Scoring!$K$15)+IF(Data!$K135&lt;&gt;"",Scoring!$K$16)+IF(Data!$L135&lt;&gt;"",Scoring!$K$17)+IF(Data!$M135&lt;&gt;"",Scoring!$K$18)+IF(Data!$N135&lt;&gt;"",Scoring!$K$19)+IF(Data!$O135&lt;&gt;"",Scoring!$K$20)+IF(Data!$P135&lt;&gt;"",Scoring!$K$21)+IF(Data!$Q135&lt;&gt;"",Scoring!$K$22)+IF(Data!$R135&lt;&gt;"",Scoring!$K$23)+IF(Data!$S135&lt;&gt;"",Scoring!$K$24)+IF(Data!AH135&lt;&gt;"",Scoring!$K$25)+IF(Data!$U135&lt;&gt;"",Scoring!$K$26)+IF(Data!$V135&lt;&gt;"",Scoring!$K$27)+IF(Data!$W135&lt;&gt;"",Scoring!$K$28)+IF(Data!$X135&lt;&gt;"",Scoring!$K$29)+IF(Data!$Y135&lt;&gt;"",Scoring!$K$30)+IF(Data!$Z135&lt;&gt;"",Scoring!$K$31)+IF(Data!$AA135&lt;&gt;"",Scoring!$K$32),"")</f>
        <v/>
      </c>
      <c r="AQ135" s="107" t="str">
        <f>IF(AP135&lt;&gt;"",LOOKUP(AP135,Likelihoods!$A$7:$A$107,Likelihoods!I$7:I$107),"")</f>
        <v/>
      </c>
      <c r="AR135" s="281" t="str">
        <f>IF(AND(COUNTBLANK($B135:$E135)=3,COUNTBLANK($F135:$H135)=2,COUNTBLANK($I135:$J135)=1,COUNTBLANK($K135:$L135)=1,COUNTBLANK($M135:$N135)=1,COUNTBLANK($O135:$P135)=1,COUNTBLANK($Q135:$R135)=1,COUNTBLANK($S135:$T135)=1,COUNTBLANK($U135:$V135)=1,COUNTBLANK($W135:$AA135)=4),IF(Data!$B135&lt;&gt;"",Scoring!$L$7)+IF(Data!$C135&lt;&gt;"",Scoring!$L$8)+IF(Data!$D135&lt;&gt;"",Scoring!$L$9)+IF(Data!$E135&lt;&gt;"",Scoring!$L$10)+IF(Data!$F135&lt;&gt;"",Scoring!$L$11)+IF(Data!$G135&lt;&gt;"",Scoring!$L$12)+IF(Data!$H135&lt;&gt;"",Scoring!$L$13)+IF(Data!$I135&lt;&gt;"",Scoring!$L$14)+IF(Data!$J135&lt;&gt;"",Scoring!$L$15)+IF(Data!$K135&lt;&gt;"",Scoring!$L$16)+IF(Data!$L135&lt;&gt;"",Scoring!$L$17)+IF(Data!$M135&lt;&gt;"",Scoring!$L$18)+IF(Data!$N135&lt;&gt;"",Scoring!$L$19)+IF(Data!$O135&lt;&gt;"",Scoring!$L$20)+IF(Data!$P135&lt;&gt;"",Scoring!$L$21)+IF(Data!$Q135&lt;&gt;"",Scoring!$L$22)+IF(Data!$R135&lt;&gt;"",Scoring!$L$23)+IF(Data!$S135&lt;&gt;"",Scoring!$L$24)+IF(Data!AJ135&lt;&gt;"",Scoring!$L$25)+IF(Data!$U135&lt;&gt;"",Scoring!$L$26)+IF(Data!$V135&lt;&gt;"",Scoring!$L$27)+IF(Data!$W135&lt;&gt;"",Scoring!$L$28)+IF(Data!$X135&lt;&gt;"",Scoring!$L$29)+IF(Data!$Y135&lt;&gt;"",Scoring!$L$30)+IF(Data!$Z135&lt;&gt;"",Scoring!$L$31)+IF(Data!$AA135&lt;&gt;"",Scoring!$L$32),"")</f>
        <v/>
      </c>
      <c r="AS135" s="105" t="str">
        <f>IF(AR135&lt;&gt;"",LOOKUP(AR135,Likelihoods!$A$7:$A$107,Likelihoods!J$7:J$107),"")</f>
        <v/>
      </c>
      <c r="AT135" s="108" t="str">
        <f>IF(AND(COUNTBLANK($B135:$E135)=3,COUNTBLANK($F135:$H135)=2,COUNTBLANK($I135:$J135)=1,COUNTBLANK($K135:$L135)=1,COUNTBLANK($M135:$N135)=1,COUNTBLANK($O135:$P135)=1,COUNTBLANK($Q135:$R135)=1,COUNTBLANK($S135:$T135)=1,COUNTBLANK($U135:$V135)=1,COUNTBLANK($W135:$AA135)=4),IF(Data!$B135&lt;&gt;"",Scoring!$M$7)+IF(Data!$C135&lt;&gt;"",Scoring!$M$8)+IF(Data!$D135&lt;&gt;"",Scoring!$M$9)+IF(Data!$E135&lt;&gt;"",Scoring!$M$10)+IF(Data!$F135&lt;&gt;"",Scoring!$M$11)+IF(Data!$G135&lt;&gt;"",Scoring!$M$12)+IF(Data!$H135&lt;&gt;"",Scoring!$M$13)+IF(Data!$I135&lt;&gt;"",Scoring!$M$14)+IF(Data!$J135&lt;&gt;"",Scoring!$M$15)+IF(Data!$K135&lt;&gt;"",Scoring!$M$16)+IF(Data!$L135&lt;&gt;"",Scoring!$M$17)+IF(Data!$M135&lt;&gt;"",Scoring!$M$18)+IF(Data!$N135&lt;&gt;"",Scoring!$M$19)+IF(Data!$O135&lt;&gt;"",Scoring!$M$20)+IF(Data!$P135&lt;&gt;"",Scoring!$M$21)+IF(Data!$Q135&lt;&gt;"",Scoring!$M$22)+IF(Data!$R135&lt;&gt;"",Scoring!$M$23)+IF(Data!$S135&lt;&gt;"",Scoring!$M$24)+IF(Data!T135&lt;&gt;"",Scoring!$M$25)+IF(Data!$U135&lt;&gt;"",Scoring!$M$26)+IF(Data!$V135&lt;&gt;"",Scoring!$M$27)+IF(Data!$W135&lt;&gt;"",Scoring!$M$28)+IF(Data!$X135&lt;&gt;"",Scoring!$M$29)+IF(Data!$Y135&lt;&gt;"",Scoring!$M$30)+IF(Data!$Z135&lt;&gt;"",Scoring!$M$31)+IF(Data!$AA135&lt;&gt;"",Scoring!$M$32),"")</f>
        <v/>
      </c>
      <c r="AU135" s="105" t="str">
        <f>IF(AT135&lt;&gt;"",LOOKUP(AT135,Likelihoods!$A$7:$A$107,Likelihoods!K$7:K$107),"")</f>
        <v/>
      </c>
      <c r="AV135" s="108" t="str">
        <f>IF(AND(COUNTBLANK($B135:$E135)=3,COUNTBLANK($F135:$H135)=2,COUNTBLANK($I135:$J135)=1,COUNTBLANK($K135:$L135)=1,COUNTBLANK($M135:$N135)=1,COUNTBLANK($O135:$P135)=1,COUNTBLANK($Q135:$R135)=1,COUNTBLANK($S135:$T135)=1,COUNTBLANK($U135:$V135)=1,COUNTBLANK($W135:$AA135)=4),IF(Data!$B135&lt;&gt;"",Scoring!$N$7)+IF(Data!$C135&lt;&gt;"",Scoring!$N$8)+IF(Data!$D135&lt;&gt;"",Scoring!$N$9)+IF(Data!$E135&lt;&gt;"",Scoring!$N$10)+IF(Data!$F135&lt;&gt;"",Scoring!$N$11)+IF(Data!$G135&lt;&gt;"",Scoring!$N$12)+IF(Data!$H135&lt;&gt;"",Scoring!$N$13)+IF(Data!$I135&lt;&gt;"",Scoring!$N$14)+IF(Data!$J135&lt;&gt;"",Scoring!$N$15)+IF(Data!$K135&lt;&gt;"",Scoring!$N$16)+IF(Data!$L135&lt;&gt;"",Scoring!$N$17)+IF(Data!$M135&lt;&gt;"",Scoring!$N$18)+IF(Data!$N135&lt;&gt;"",Scoring!$N$19)+IF(Data!$O135&lt;&gt;"",Scoring!$N$20)+IF(Data!$P135&lt;&gt;"",Scoring!$N$21)+IF(Data!$Q135&lt;&gt;"",Scoring!$N$22)+IF(Data!$R135&lt;&gt;"",Scoring!$N$23)+IF(Data!$S135&lt;&gt;"",Scoring!$N$24)+IF(Data!T135&lt;&gt;"",Scoring!$N$25)+IF(Data!$U135&lt;&gt;"",Scoring!$N$26)+IF(Data!$V135&lt;&gt;"",Scoring!$N$27)+IF(Data!$W135&lt;&gt;"",Scoring!$N$28)+IF(Data!$X135&lt;&gt;"",Scoring!$N$29)+IF(Data!$Y135&lt;&gt;"",Scoring!$N$30)+IF(Data!$Z135&lt;&gt;"",Scoring!$N$31)+IF(Data!$AA135&lt;&gt;"",Scoring!$N$32),"")</f>
        <v/>
      </c>
      <c r="AW135" s="106" t="str">
        <f>IF(AV135&lt;&gt;"",LOOKUP(AV135,Likelihoods!$A$7:$A$107,Likelihoods!L$7:L$107),"")</f>
        <v/>
      </c>
      <c r="AX135" s="104" t="str">
        <f>IF(AND(COUNTBLANK($B135:$E135)=3,COUNTBLANK($F135:$H135)=2,COUNTBLANK($I135:$J135)=1,COUNTBLANK($K135:$L135)=1,COUNTBLANK($M135:$N135)=1,COUNTBLANK($O135:$P135)=1,COUNTBLANK($Q135:$R135)=1,COUNTBLANK($S135:$T135)=1,COUNTBLANK($U135:$V135)=1,COUNTBLANK($W135:$AA135)=4),IF(Data!$B135&lt;&gt;"",Scoring!$O$7)+IF(Data!$C135&lt;&gt;"",Scoring!$O$8)+IF(Data!$D135&lt;&gt;"",Scoring!$O$9)+IF(Data!$E135&lt;&gt;"",Scoring!$O$10)+IF(Data!$F135&lt;&gt;"",Scoring!$O$11)+IF(Data!$G135&lt;&gt;"",Scoring!$O$12)+IF(Data!$H135&lt;&gt;"",Scoring!$O$13)+IF(Data!$I135&lt;&gt;"",Scoring!$O$14)+IF(Data!$J135&lt;&gt;"",Scoring!$O$15)+IF(Data!$K135&lt;&gt;"",Scoring!$O$16)+IF(Data!$L135&lt;&gt;"",Scoring!$O$17)+IF(Data!$M135&lt;&gt;"",Scoring!$O$18)+IF(Data!$N135&lt;&gt;"",Scoring!$O$19)+IF(Data!$O135&lt;&gt;"",Scoring!$O$20)+IF(Data!$P135&lt;&gt;"",Scoring!$O$21)+IF(Data!$Q135&lt;&gt;"",Scoring!$O$22)+IF(Data!$R135&lt;&gt;"",Scoring!$O$23)+IF(Data!$S135&lt;&gt;"",Scoring!$O$24)+IF(Data!T135&lt;&gt;"",Scoring!$O$25)+IF(Data!$U135&lt;&gt;"",Scoring!$O$26)+IF(Data!$V135&lt;&gt;"",Scoring!$O$27)+IF(Data!$W135&lt;&gt;"",Scoring!$O$28)+IF(Data!$X135&lt;&gt;"",Scoring!$O$29)+IF(Data!$Y135&lt;&gt;"",Scoring!$O$30)+IF(Data!$Z135&lt;&gt;"",Scoring!$O$31)+IF(Data!$AA135&lt;&gt;"",Scoring!$O$32),"")</f>
        <v/>
      </c>
      <c r="AY135" s="107" t="str">
        <f>IF(AX135&lt;&gt;"",LOOKUP(AX135,Likelihoods!$A$7:$A$107,Likelihoods!M$7:M$107),"")</f>
        <v/>
      </c>
      <c r="AZ135" s="108" t="str">
        <f>IF(AND(COUNTBLANK($B135:$E135)=3,COUNTBLANK($F135:$H135)=2,COUNTBLANK($I135:$J135)=1,COUNTBLANK($K135:$L135)=1,COUNTBLANK($M135:$N135)=1,COUNTBLANK($O135:$P135)=1,COUNTBLANK($Q135:$R135)=1,COUNTBLANK($S135:$T135)=1,COUNTBLANK($U135:$V135)=1,COUNTBLANK($W135:$AA135)=4),IF(Data!$B135&lt;&gt;"",Scoring!$P$7)+IF(Data!$C135&lt;&gt;"",Scoring!$P$8)+IF(Data!$D135&lt;&gt;"",Scoring!$P$9)+IF(Data!$E135&lt;&gt;"",Scoring!$P$10)+IF(Data!$F135&lt;&gt;"",Scoring!$P$11)+IF(Data!$G135&lt;&gt;"",Scoring!$P$12)+IF(Data!$H135&lt;&gt;"",Scoring!$P$13)+IF(Data!$I135&lt;&gt;"",Scoring!$P$14)+IF(Data!$J135&lt;&gt;"",Scoring!$P$15)+IF(Data!$K135&lt;&gt;"",Scoring!$P$16)+IF(Data!$L135&lt;&gt;"",Scoring!$P$17)+IF(Data!$M135&lt;&gt;"",Scoring!$P$18)+IF(Data!$N135&lt;&gt;"",Scoring!$P$19)+IF(Data!$O135&lt;&gt;"",Scoring!$P$20)+IF(Data!$P135&lt;&gt;"",Scoring!$P$21)+IF(Data!$Q135&lt;&gt;"",Scoring!$P$22)+IF(Data!$R135&lt;&gt;"",Scoring!$P$23)+IF(Data!$S135&lt;&gt;"",Scoring!$P$24)+IF(Data!T135&lt;&gt;"",Scoring!$P$25)+IF(Data!$U135&lt;&gt;"",Scoring!$P$26)+IF(Data!$V135&lt;&gt;"",Scoring!$P$27)+IF(Data!$W135&lt;&gt;"",Scoring!$P$28)+IF(Data!$X135&lt;&gt;"",Scoring!$P$29)+IF(Data!$Y135&lt;&gt;"",Scoring!$P$30)+IF(Data!$Z135&lt;&gt;"",Scoring!$P$31)+IF(Data!$AA135&lt;&gt;"",Scoring!$P$32),"")</f>
        <v/>
      </c>
      <c r="BA135" s="105" t="str">
        <f>IF(AZ135&lt;&gt;"",LOOKUP(AZ135,Likelihoods!$A$7:$A$107,Likelihoods!N$7:N$107),"")</f>
        <v/>
      </c>
      <c r="BB135" s="102" t="str">
        <f>IF(AND(COUNTBLANK($B135:$E135)=3,COUNTBLANK($F135:$H135)=2,COUNTBLANK($I135:$J135)=1,COUNTBLANK($K135:$L135)=1,COUNTBLANK($M135:$N135)=1,COUNTBLANK($O135:$P135)=1,COUNTBLANK($Q135:$R135)=1,COUNTBLANK($S135:$T135)=1,COUNTBLANK($U135:$V135)=1,COUNTBLANK($W135:$AA135)=4),IF(Data!$B135&lt;&gt;"",Scoring!$Q$7)+IF(Data!$C135&lt;&gt;"",Scoring!$Q$8)+IF(Data!$D135&lt;&gt;"",Scoring!$Q$9)+IF(Data!$E135&lt;&gt;"",Scoring!$Q$10)+IF(Data!$F135&lt;&gt;"",Scoring!$Q$11)+IF(Data!$G135&lt;&gt;"",Scoring!$Q$12)+IF(Data!$H135&lt;&gt;"",Scoring!$Q$13)+IF(Data!$I135&lt;&gt;"",Scoring!$Q$14)+IF(Data!$J135&lt;&gt;"",Scoring!$Q$15)+IF(Data!$K135&lt;&gt;"",Scoring!$Q$16)+IF(Data!$L135&lt;&gt;"",Scoring!$Q$17)+IF(Data!$M135&lt;&gt;"",Scoring!$Q$18)+IF(Data!$N135&lt;&gt;"",Scoring!$Q$19)+IF(Data!$O135&lt;&gt;"",Scoring!$Q$20)+IF(Data!$P135&lt;&gt;"",Scoring!$Q$21)+IF(Data!$Q135&lt;&gt;"",Scoring!$Q$22)+IF(Data!$R135&lt;&gt;"",Scoring!$Q$23)+IF(Data!$S135&lt;&gt;"",Scoring!$Q$24)+IF(Data!T135&lt;&gt;"",Scoring!$Q$25)+IF(Data!$U135&lt;&gt;"",Scoring!$Q$26)+IF(Data!$V135&lt;&gt;"",Scoring!$Q$27)+IF(Data!$W135&lt;&gt;"",Scoring!$Q$28)+IF(Data!$X135&lt;&gt;"",Scoring!$Q$29)+IF(Data!$Y135&lt;&gt;"",Scoring!$Q$30)+IF(Data!$Z135&lt;&gt;"",Scoring!$Q$31)+IF(Data!$AA135&lt;&gt;"",Scoring!$Q$32),"")</f>
        <v/>
      </c>
      <c r="BC135" s="107" t="str">
        <f>IF(BB135&lt;&gt;"",LOOKUP(BB135,Likelihoods!$A$7:$A$107,Likelihoods!O$7:O$107),"")</f>
        <v/>
      </c>
      <c r="BD135" s="104" t="str">
        <f>IF(AND(COUNTBLANK($B135:$E135)=3,COUNTBLANK($F135:$H135)=2,COUNTBLANK($I135:$J135)=1,COUNTBLANK($K135:$L135)=1,COUNTBLANK($M135:$N135)=1,COUNTBLANK($O135:$P135)=1,COUNTBLANK($Q135:$R135)=1,COUNTBLANK($S135:$T135)=1,COUNTBLANK($U135:$V135)=1,COUNTBLANK($W135:$AA135)=4),IF(Data!$B135&lt;&gt;"",Scoring!$R$7)+IF(Data!$C135&lt;&gt;"",Scoring!$R$8)+IF(Data!$D135&lt;&gt;"",Scoring!$R$9)+IF(Data!$E135&lt;&gt;"",Scoring!$R$10)+IF(Data!$F135&lt;&gt;"",Scoring!$R$11)+IF(Data!$G135&lt;&gt;"",Scoring!$R$12)+IF(Data!$H135&lt;&gt;"",Scoring!$R$13)+IF(Data!$I135&lt;&gt;"",Scoring!$R$14)+IF(Data!$J135&lt;&gt;"",Scoring!$R$15)+IF(Data!$K135&lt;&gt;"",Scoring!$R$16)+IF(Data!$L135&lt;&gt;"",Scoring!$R$17)+IF(Data!$M135&lt;&gt;"",Scoring!$R$18)+IF(Data!$N135&lt;&gt;"",Scoring!$R$19)+IF(Data!$O135&lt;&gt;"",Scoring!$R$20)+IF(Data!$P135&lt;&gt;"",Scoring!$R$21)+IF(Data!$Q135&lt;&gt;"",Scoring!$R$22)+IF(Data!$R135&lt;&gt;"",Scoring!$R$23)+IF(Data!$S135&lt;&gt;"",Scoring!$R$24)+IF(Data!T135&lt;&gt;"",Scoring!$R$25)+IF(Data!$U135&lt;&gt;"",Scoring!$R$26)+IF(Data!$V135&lt;&gt;"",Scoring!$R$27)+IF(Data!$W135&lt;&gt;"",Scoring!$R$28)+IF(Data!$X135&lt;&gt;"",Scoring!$R$29)+IF(Data!$Y135&lt;&gt;"",Scoring!$R$30)+IF(Data!$Z135&lt;&gt;"",Scoring!$R$31)+IF(Data!$AA135&lt;&gt;"",Scoring!$R$32),"")</f>
        <v/>
      </c>
      <c r="BE135" s="105" t="str">
        <f>IF(BD135&lt;&gt;"",LOOKUP(BD135,Likelihoods!$A$7:$A$107,Likelihoods!P$7:P$107),"")</f>
        <v/>
      </c>
      <c r="BF135" s="102" t="str">
        <f>IF(AND(COUNTBLANK($B135:$E135)=3,COUNTBLANK($F135:$H135)=2,COUNTBLANK($I135:$J135)=1,COUNTBLANK($K135:$L135)=1,COUNTBLANK($M135:$N135)=1,COUNTBLANK($O135:$P135)=1,COUNTBLANK($Q135:$R135)=1,COUNTBLANK($S135:$T135)=1,COUNTBLANK($U135:$V135)=1,COUNTBLANK($W135:$AA135)=4),IF(Data!$B135&lt;&gt;"",Scoring!$S$7)+IF(Data!$C135&lt;&gt;"",Scoring!$S$8)+IF(Data!$D135&lt;&gt;"",Scoring!$S$9)+IF(Data!$E135&lt;&gt;"",Scoring!$S$10)+IF(Data!$F135&lt;&gt;"",Scoring!$S$11)+IF(Data!$G135&lt;&gt;"",Scoring!$S$12)+IF(Data!$H135&lt;&gt;"",Scoring!$S$13)+IF(Data!$I135&lt;&gt;"",Scoring!$S$14)+IF(Data!$J135&lt;&gt;"",Scoring!$S$15)+IF(Data!$K135&lt;&gt;"",Scoring!$S$16)+IF(Data!$L135&lt;&gt;"",Scoring!$S$17)+IF(Data!$M135&lt;&gt;"",Scoring!$S$18)+IF(Data!$N135&lt;&gt;"",Scoring!$S$19)+IF(Data!$O135&lt;&gt;"",Scoring!$S$20)+IF(Data!$P135&lt;&gt;"",Scoring!$S$21)+IF(Data!$Q135&lt;&gt;"",Scoring!$S$22)+IF(Data!$R135&lt;&gt;"",Scoring!$S$23)+IF(Data!$S135&lt;&gt;"",Scoring!$S$24)+IF(Data!T135&lt;&gt;"",Scoring!$S$25)+IF(Data!$U135&lt;&gt;"",Scoring!$S$26)+IF(Data!$V135&lt;&gt;"",Scoring!$S$27)+IF(Data!$W135&lt;&gt;"",Scoring!$S$28)+IF(Data!$X135&lt;&gt;"",Scoring!$S$29)+IF(Data!$Y135&lt;&gt;"",Scoring!$S$30)+IF(Data!$Z135&lt;&gt;"",Scoring!$S$31)+IF(Data!$AA135&lt;&gt;"",Scoring!$S$32),"")</f>
        <v/>
      </c>
      <c r="BG135" s="107" t="str">
        <f>IF(BF135&lt;&gt;"",LOOKUP(BF135,Likelihoods!$A$7:$A$107,Likelihoods!Q$7:Q$107),"")</f>
        <v/>
      </c>
      <c r="BH135" s="108" t="str">
        <f>IF(AND(COUNTBLANK($B135:$E135)=3,COUNTBLANK($F135:$H135)=2,COUNTBLANK($I135:$J135)=1,COUNTBLANK($K135:$L135)=1,COUNTBLANK($M135:$N135)=1,COUNTBLANK($O135:$P135)=1,COUNTBLANK($Q135:$R135)=1,COUNTBLANK($S135:$T135)=1,COUNTBLANK($U135:$V135)=1,COUNTBLANK($W135:$AA135)=4),IF(Data!$B135&lt;&gt;"",Scoring!$T$7)+IF(Data!$C135&lt;&gt;"",Scoring!$T$8)+IF(Data!$D135&lt;&gt;"",Scoring!$T$9)+IF(Data!$E135&lt;&gt;"",Scoring!$T$10)+IF(Data!$F135&lt;&gt;"",Scoring!$T$11)+IF(Data!$G135&lt;&gt;"",Scoring!$T$12)+IF(Data!$H135&lt;&gt;"",Scoring!$T$13)+IF(Data!$I135&lt;&gt;"",Scoring!$T$14)+IF(Data!$J135&lt;&gt;"",Scoring!$T$15)+IF(Data!$K135&lt;&gt;"",Scoring!$T$16)+IF(Data!$L135&lt;&gt;"",Scoring!$T$17)+IF(Data!$M135&lt;&gt;"",Scoring!$T$18)+IF(Data!$N135&lt;&gt;"",Scoring!$T$19)+IF(Data!$O135&lt;&gt;"",Scoring!$T$20)+IF(Data!$P135&lt;&gt;"",Scoring!$T$21)+IF(Data!$Q135&lt;&gt;"",Scoring!$T$22)+IF(Data!$R135&lt;&gt;"",Scoring!$T$23)+IF(Data!$S135&lt;&gt;"",Scoring!$T$24)+IF(Data!T135&lt;&gt;"",Scoring!$T$25)+IF(Data!$U135&lt;&gt;"",Scoring!$T$26)+IF(Data!$V135&lt;&gt;"",Scoring!$T$27)+IF(Data!$W135&lt;&gt;"",Scoring!$T$28)+IF(Data!$X135&lt;&gt;"",Scoring!$T$29)+IF(Data!$Y135&lt;&gt;"",Scoring!$T$30)+IF(Data!$Z135&lt;&gt;"",Scoring!$T$31)+IF(Data!$AA135&lt;&gt;"",Scoring!$T$32),"")</f>
        <v/>
      </c>
      <c r="BI135" s="105" t="str">
        <f>IF(BH135&lt;&gt;"",LOOKUP(BH135,Likelihoods!$A$7:$A$107,Likelihoods!R$7:R$107),"")</f>
        <v/>
      </c>
      <c r="BJ135" s="108" t="str">
        <f>IF(AND(COUNTBLANK($B135:$E135)=3,COUNTBLANK($F135:$H135)=2,COUNTBLANK($I135:$J135)=1,COUNTBLANK($K135:$L135)=1,COUNTBLANK($M135:$N135)=1,COUNTBLANK($O135:$P135)=1,COUNTBLANK($Q135:$R135)=1,COUNTBLANK($S135:$T135)=1,COUNTBLANK($U135:$V135)=1,COUNTBLANK($W135:$AA135)=4),IF(Data!$B135&lt;&gt;"",Scoring!$U$7)+IF(Data!$C135&lt;&gt;"",Scoring!$U$8)+IF(Data!$D135&lt;&gt;"",Scoring!$U$9)+IF(Data!$E135&lt;&gt;"",Scoring!$U$10)+IF(Data!$F135&lt;&gt;"",Scoring!$U$11)+IF(Data!$G135&lt;&gt;"",Scoring!$U$12)+IF(Data!$H135&lt;&gt;"",Scoring!$U$13)+IF(Data!$I135&lt;&gt;"",Scoring!$U$14)+IF(Data!$J135&lt;&gt;"",Scoring!$U$15)+IF(Data!$K135&lt;&gt;"",Scoring!$U$16)+IF(Data!$L135&lt;&gt;"",Scoring!$U$17)+IF(Data!$M135&lt;&gt;"",Scoring!$U$18)+IF(Data!$N135&lt;&gt;"",Scoring!$U$19)+IF(Data!$O135&lt;&gt;"",Scoring!$U$20)+IF(Data!$P135&lt;&gt;"",Scoring!$U$21)+IF(Data!$Q135&lt;&gt;"",Scoring!$U$22)+IF(Data!$R135&lt;&gt;"",Scoring!$U$23)+IF(Data!$S135&lt;&gt;"",Scoring!$U$24)+IF(Data!T135&lt;&gt;"",Scoring!$U$25)+IF(Data!$U135&lt;&gt;"",Scoring!$U$26)+IF(Data!$V135&lt;&gt;"",Scoring!$U$27)+IF(Data!$W135&lt;&gt;"",Scoring!$U$28)+IF(Data!$X135&lt;&gt;"",Scoring!$U$29)+IF(Data!$Y135&lt;&gt;"",Scoring!$U$30)+IF(Data!$Z135&lt;&gt;"",Scoring!$U$31)+IF(Data!$AA135&lt;&gt;"",Scoring!$U$32),"")</f>
        <v/>
      </c>
      <c r="BK135" s="106" t="str">
        <f>IF(BJ135&lt;&gt;"",LOOKUP(BJ135,Likelihoods!$A$7:$A$107,Likelihoods!S$7:S$107),"")</f>
        <v/>
      </c>
      <c r="BL135" s="8"/>
      <c r="BM135" s="8"/>
      <c r="BN135" s="8"/>
      <c r="BO135" s="8"/>
      <c r="BP135" s="8"/>
      <c r="BQ135" s="8"/>
      <c r="BR135" s="8"/>
      <c r="BS135" s="8"/>
      <c r="BT135" s="8"/>
      <c r="BU135" s="8"/>
      <c r="BV135" s="8"/>
      <c r="BW135" s="8"/>
      <c r="BX135" s="8"/>
      <c r="BY135" s="8"/>
    </row>
    <row r="136" spans="1:77" ht="14.25" x14ac:dyDescent="0.2">
      <c r="A136" s="68"/>
      <c r="B136" s="101"/>
      <c r="C136" s="102"/>
      <c r="D136" s="102"/>
      <c r="E136" s="102"/>
      <c r="F136" s="101"/>
      <c r="G136" s="102"/>
      <c r="H136" s="103"/>
      <c r="I136" s="102"/>
      <c r="J136" s="102"/>
      <c r="K136" s="101"/>
      <c r="L136" s="103"/>
      <c r="M136" s="102"/>
      <c r="N136" s="103"/>
      <c r="O136" s="101"/>
      <c r="P136" s="103"/>
      <c r="Q136" s="102"/>
      <c r="R136" s="102"/>
      <c r="S136" s="101"/>
      <c r="T136" s="103"/>
      <c r="U136" s="101"/>
      <c r="V136" s="103"/>
      <c r="W136" s="102"/>
      <c r="X136" s="102"/>
      <c r="Y136" s="102"/>
      <c r="Z136" s="102"/>
      <c r="AA136" s="102"/>
      <c r="AB136" s="104" t="str">
        <f>IF(AND(COUNTBLANK($B136:$E136)=3,COUNTBLANK($F136:$H136)=2,COUNTBLANK($I136:$J136)=1,COUNTBLANK($K136:$L136)=1,COUNTBLANK($M136:$N136)=1,COUNTBLANK($O136:$P136)=1,COUNTBLANK($Q136:$R136)=1,COUNTBLANK($S136:$T136)=1,COUNTBLANK($U136:$V136)=1,COUNTBLANK($W136:$AA136)=4),IF(Data!$B136&lt;&gt;"",Scoring!$D$7)+IF(Data!$C136&lt;&gt;"",Scoring!$D$8)+IF(Data!$D136&lt;&gt;"",Scoring!$D$9)+IF(Data!$E136&lt;&gt;"",Scoring!$D$10)+IF(Data!$F136&lt;&gt;"",Scoring!$D$11)+IF(Data!$G136&lt;&gt;"",Scoring!$D$12)+IF(Data!$H136&lt;&gt;"",Scoring!$D$13)+IF(Data!$I136&lt;&gt;"",Scoring!$D$14)+IF(Data!$J136&lt;&gt;"",Scoring!$D$15)+IF(Data!$K136&lt;&gt;"",Scoring!$D$16)+IF(Data!$L136&lt;&gt;"",Scoring!$D$17)+IF(Data!$M136&lt;&gt;"",Scoring!$D$18)+IF(Data!$N136&lt;&gt;"",Scoring!$D$19)+IF(Data!$O136&lt;&gt;"",Scoring!$D$20)+IF(Data!$P136&lt;&gt;"",Scoring!$D$21)+IF(Data!$Q136&lt;&gt;"",Scoring!$D$22)+IF(Data!$R136&lt;&gt;"",Scoring!$D$23)+IF(Data!$S136&lt;&gt;"",Scoring!$D$24)+IF(Data!T136&lt;&gt;"",Scoring!$D$25)+IF(Data!$U136&lt;&gt;"",Scoring!$D$26)+IF(Data!$V136&lt;&gt;"",Scoring!$D$27)+IF(Data!$W136&lt;&gt;"",Scoring!$D$28)+IF(Data!$X136&lt;&gt;"",Scoring!$D$29)+IF(Data!$Y136&lt;&gt;"",Scoring!$D$30)+IF(Data!$Z136&lt;&gt;"",Scoring!$D$31)+IF(Data!$AA136&lt;&gt;"",Scoring!$D$32),"")</f>
        <v/>
      </c>
      <c r="AC136" s="105" t="str">
        <f>IF(AB136&lt;&gt;"",LOOKUP(AB136,Likelihoods!$A$7:$A$107,Likelihoods!B$7:B$107),"")</f>
        <v/>
      </c>
      <c r="AD136" s="264" t="str">
        <f>IF(AND(COUNTBLANK($B136:$E136)=3,COUNTBLANK($F136:$H136)=2,COUNTBLANK($I136:$J136)=1,COUNTBLANK($K136:$L136)=1,COUNTBLANK($M136:$N136)=1,COUNTBLANK($O136:$P136)=1,COUNTBLANK($Q136:$R136)=1,COUNTBLANK($S136:$T136)=1,COUNTBLANK($U136:$V136)=1,COUNTBLANK($W136:$AA136)=4),IF(Data!$B136&lt;&gt;"",Scoring!$E$7)+IF(Data!$C136&lt;&gt;"",Scoring!$E$8)+IF(Data!$D136&lt;&gt;"",Scoring!$E$9)+IF(Data!$E136&lt;&gt;"",Scoring!$E$10)+IF(Data!$F136&lt;&gt;"",Scoring!$E$11)+IF(Data!$G136&lt;&gt;"",Scoring!$E$12)+IF(Data!$H136&lt;&gt;"",Scoring!$E$13)+IF(Data!$I136&lt;&gt;"",Scoring!$E$14)+IF(Data!$J136&lt;&gt;"",Scoring!$E$15)+IF(Data!$K136&lt;&gt;"",Scoring!$E$16)+IF(Data!$L136&lt;&gt;"",Scoring!$E$17)+IF(Data!$M136&lt;&gt;"",Scoring!$E$18)+IF(Data!$N136&lt;&gt;"",Scoring!$E$19)+IF(Data!$O136&lt;&gt;"",Scoring!$E$20)+IF(Data!$P136&lt;&gt;"",Scoring!$E$21)+IF(Data!$Q136&lt;&gt;"",Scoring!$E$22)+IF(Data!$R136&lt;&gt;"",Scoring!$E$23)+IF(Data!$S136&lt;&gt;"",Scoring!$E$24)+IF(Data!V136&lt;&gt;"",Scoring!$E$25)+IF(Data!$U136&lt;&gt;"",Scoring!$E$26)+IF(Data!$V136&lt;&gt;"",Scoring!$E$27)+IF(Data!$W136&lt;&gt;"",Scoring!$E$28)+IF(Data!$X136&lt;&gt;"",Scoring!$E$29)+IF(Data!$Y136&lt;&gt;"",Scoring!$E$30)+IF(Data!$Z136&lt;&gt;"",Scoring!$E$31)+IF(Data!$AA136&lt;&gt;"",Scoring!$E$32),"")</f>
        <v/>
      </c>
      <c r="AE136" s="107" t="str">
        <f>IF(AD136&lt;&gt;"",LOOKUP(AD136,Likelihoods!$A$7:$A$107,Likelihoods!C$7:C$107),"")</f>
        <v/>
      </c>
      <c r="AF136" s="108" t="str">
        <f>IF(AND(COUNTBLANK($B136:$E136)=3,COUNTBLANK($F136:$H136)=2,COUNTBLANK($I136:$J136)=1,COUNTBLANK($K136:$L136)=1,COUNTBLANK($M136:$N136)=1,COUNTBLANK($O136:$P136)=1,COUNTBLANK($Q136:$R136)=1,COUNTBLANK($S136:$T136)=1,COUNTBLANK($U136:$V136)=1,COUNTBLANK($W136:$AA136)=4),IF(Data!$B136&lt;&gt;"",Scoring!$F$7)+IF(Data!$C136&lt;&gt;"",Scoring!$F$8)+IF(Data!$D136&lt;&gt;"",Scoring!$F$9)+IF(Data!$E136&lt;&gt;"",Scoring!$F$10)+IF(Data!$F136&lt;&gt;"",Scoring!$F$11)+IF(Data!$G136&lt;&gt;"",Scoring!$F$12)+IF(Data!$H136&lt;&gt;"",Scoring!$F$13)+IF(Data!$I136&lt;&gt;"",Scoring!$F$14)+IF(Data!$J136&lt;&gt;"",Scoring!$F$15)+IF(Data!$K136&lt;&gt;"",Scoring!$F$16)+IF(Data!$L136&lt;&gt;"",Scoring!$F$17)+IF(Data!$M136&lt;&gt;"",Scoring!$F$18)+IF(Data!$N136&lt;&gt;"",Scoring!$F$19)+IF(Data!$O136&lt;&gt;"",Scoring!$F$20)+IF(Data!$P136&lt;&gt;"",Scoring!$F$21)+IF(Data!$Q136&lt;&gt;"",Scoring!$F$22)+IF(Data!$R136&lt;&gt;"",Scoring!$F$23)+IF(Data!$S136&lt;&gt;"",Scoring!$F$24)+IF(Data!T136&lt;&gt;"",Scoring!$F$25)+IF(Data!$U136&lt;&gt;"",Scoring!$F$26)+IF(Data!$V136&lt;&gt;"",Scoring!$F$27)+IF(Data!$W136&lt;&gt;"",Scoring!$F$28)+IF(Data!$X136&lt;&gt;"",Scoring!$F$29)+IF(Data!$Y136&lt;&gt;"",Scoring!$F$30)+IF(Data!$Z136&lt;&gt;"",Scoring!$F$31)+IF(Data!$AA136&lt;&gt;"",Scoring!$F$32),"")</f>
        <v/>
      </c>
      <c r="AG136" s="105" t="str">
        <f>IF(AF136&lt;&gt;"",LOOKUP(AF136,Likelihoods!$A$7:$A$107,Likelihoods!D$7:D$107),"")</f>
        <v/>
      </c>
      <c r="AH136" s="108" t="str">
        <f>IF(AND(COUNTBLANK($B136:$E136)=3,COUNTBLANK($F136:$H136)=2,COUNTBLANK($I136:$J136)=1,COUNTBLANK($K136:$L136)=1,COUNTBLANK($M136:$N136)=1,COUNTBLANK($O136:$P136)=1,COUNTBLANK($Q136:$R136)=1,COUNTBLANK($S136:$T136)=1,COUNTBLANK($U136:$V136)=1,COUNTBLANK($W136:$AA136)=4),IF(Data!$B136&lt;&gt;"",Scoring!$G$7)+IF(Data!$C136&lt;&gt;"",Scoring!$G$8)+IF(Data!$D136&lt;&gt;"",Scoring!$G$9)+IF(Data!$E136&lt;&gt;"",Scoring!$G$10)+IF(Data!$F136&lt;&gt;"",Scoring!$G$11)+IF(Data!$G136&lt;&gt;"",Scoring!$G$12)+IF(Data!$H136&lt;&gt;"",Scoring!$G$13)+IF(Data!$I136&lt;&gt;"",Scoring!$G$14)+IF(Data!$J136&lt;&gt;"",Scoring!$G$15)+IF(Data!$K136&lt;&gt;"",Scoring!$G$16)+IF(Data!$L136&lt;&gt;"",Scoring!$G$17)+IF(Data!$M136&lt;&gt;"",Scoring!$G$18)+IF(Data!$N136&lt;&gt;"",Scoring!$G$19)+IF(Data!$O136&lt;&gt;"",Scoring!$G$20)+IF(Data!$P136&lt;&gt;"",Scoring!$G$21)+IF(Data!$Q136&lt;&gt;"",Scoring!$G$22)+IF(Data!$R136&lt;&gt;"",Scoring!$G$23)+IF(Data!$S136&lt;&gt;"",Scoring!$G$24)+IF(Data!T136&lt;&gt;"",Scoring!$G$25)+IF(Data!$U136&lt;&gt;"",Scoring!$G$26)+IF(Data!$V136&lt;&gt;"",Scoring!$G$27)+IF(Data!$W136&lt;&gt;"",Scoring!$G$28)+IF(Data!$X136&lt;&gt;"",Scoring!$G$29)+IF(Data!$Y136&lt;&gt;"",Scoring!$G$30)+IF(Data!$Z136&lt;&gt;"",Scoring!$G$31)+IF(Data!$AA136&lt;&gt;"",Scoring!$G$32),"")</f>
        <v/>
      </c>
      <c r="AI136" s="106" t="str">
        <f>IF(AH136&lt;&gt;"",LOOKUP(AH136,Likelihoods!$A$7:$A$107,Likelihoods!E$7:E$107),"")</f>
        <v/>
      </c>
      <c r="AJ136" s="104" t="str">
        <f>IF(AND(COUNTBLANK($B136:$E136)=3,COUNTBLANK($F136:$H136)=2,COUNTBLANK($I136:$J136)=1,COUNTBLANK($K136:$L136)=1,COUNTBLANK($M136:$N136)=1,COUNTBLANK($O136:$P136)=1,COUNTBLANK($Q136:$R136)=1,COUNTBLANK($S136:$T136)=1,COUNTBLANK($U136:$V136)=1,COUNTBLANK($W136:$AA136)=4),IF(Data!$B136&lt;&gt;"",Scoring!$H$7)+IF(Data!$C136&lt;&gt;"",Scoring!$H$8)+IF(Data!$D136&lt;&gt;"",Scoring!$H$9)+IF(Data!$E136&lt;&gt;"",Scoring!$H$10)+IF(Data!$F136&lt;&gt;"",Scoring!$H$11)+IF(Data!$G136&lt;&gt;"",Scoring!$H$12)+IF(Data!$H136&lt;&gt;"",Scoring!$H$13)+IF(Data!$I136&lt;&gt;"",Scoring!$H$14)+IF(Data!$J136&lt;&gt;"",Scoring!$H$15)+IF(Data!$K136&lt;&gt;"",Scoring!$H$16)+IF(Data!$L136&lt;&gt;"",Scoring!$H$17)+IF(Data!$M136&lt;&gt;"",Scoring!$H$18)+IF(Data!$N136&lt;&gt;"",Scoring!$H$19)+IF(Data!$O136&lt;&gt;"",Scoring!$H$20)+IF(Data!$P136&lt;&gt;"",Scoring!$H$21)+IF(Data!$Q136&lt;&gt;"",Scoring!$H$22)+IF(Data!$R136&lt;&gt;"",Scoring!$H$23)+IF(Data!$S136&lt;&gt;"",Scoring!$H$24)+IF(Data!T136&lt;&gt;"",Scoring!$H$25)+IF(Data!$U136&lt;&gt;"",Scoring!$H$26)+IF(Data!$V136&lt;&gt;"",Scoring!$H$27)+IF(Data!$W136&lt;&gt;"",Scoring!$H$28)+IF(Data!$X136&lt;&gt;"",Scoring!$H$29)+IF(Data!$Y136&lt;&gt;"",Scoring!$H$30)+IF(Data!$Z136&lt;&gt;"",Scoring!$H$31)+IF(Data!$AA136&lt;&gt;"",Scoring!$H$32),"")</f>
        <v/>
      </c>
      <c r="AK136" s="105" t="str">
        <f>IF(AJ136&lt;&gt;"",LOOKUP(AJ136,Likelihoods!$A$7:$A$107,Likelihoods!F$7:F$107),"")</f>
        <v/>
      </c>
      <c r="AL136" s="102" t="str">
        <f>IF(AND(COUNTBLANK($B136:$E136)=3,COUNTBLANK($F136:$H136)=2,COUNTBLANK($I136:$J136)=1,COUNTBLANK($K136:$L136)=1,COUNTBLANK($M136:$N136)=1,COUNTBLANK($O136:$P136)=1,COUNTBLANK($Q136:$R136)=1,COUNTBLANK($S136:$T136)=1,COUNTBLANK($U136:$V136)=1,COUNTBLANK($W136:$AA136)=4),IF(Data!$B136&lt;&gt;"",Scoring!$I$7)+IF(Data!$C136&lt;&gt;"",Scoring!$I$8)+IF(Data!$D136&lt;&gt;"",Scoring!$I$9)+IF(Data!$E136&lt;&gt;"",Scoring!$I$10)+IF(Data!$F136&lt;&gt;"",Scoring!$I$11)+IF(Data!$G136&lt;&gt;"",Scoring!$I$12)+IF(Data!$H136&lt;&gt;"",Scoring!$I$13)+IF(Data!$I136&lt;&gt;"",Scoring!$I$14)+IF(Data!$J136&lt;&gt;"",Scoring!$I$15)+IF(Data!$K136&lt;&gt;"",Scoring!$I$16)+IF(Data!$L136&lt;&gt;"",Scoring!$I$17)+IF(Data!$M136&lt;&gt;"",Scoring!$I$18)+IF(Data!$N136&lt;&gt;"",Scoring!$I$19)+IF(Data!$O136&lt;&gt;"",Scoring!$I$20)+IF(Data!$P136&lt;&gt;"",Scoring!$I$21)+IF(Data!$Q136&lt;&gt;"",Scoring!$I$22)+IF(Data!$R136&lt;&gt;"",Scoring!$I$23)+IF(Data!$S136&lt;&gt;"",Scoring!$I$24)+IF(Data!T136&lt;&gt;"",Scoring!$I$25)+IF(Data!$U136&lt;&gt;"",Scoring!$I$26)+IF(Data!$V136&lt;&gt;"",Scoring!$I$27)+IF(Data!$W136&lt;&gt;"",Scoring!$I$28)+IF(Data!$X136&lt;&gt;"",Scoring!$I$29)+IF(Data!$Y136&lt;&gt;"",Scoring!$I$30)+IF(Data!$Z136&lt;&gt;"",Scoring!$I$31)+IF(Data!$AA136&lt;&gt;"",Scoring!$I$32),"")</f>
        <v/>
      </c>
      <c r="AM136" s="107" t="str">
        <f>IF(AL136&lt;&gt;"",LOOKUP(AL136,Likelihoods!$A$7:$A$107,Likelihoods!G$7:G$107),"")</f>
        <v/>
      </c>
      <c r="AN136" s="281" t="str">
        <f>IF(AND(COUNTBLANK($B136:$E136)=3,COUNTBLANK($F136:$H136)=2,COUNTBLANK($I136:$J136)=1,COUNTBLANK($K136:$L136)=1,COUNTBLANK($M136:$N136)=1,COUNTBLANK($O136:$P136)=1,COUNTBLANK($Q136:$R136)=1,COUNTBLANK($S136:$T136)=1,COUNTBLANK($U136:$V136)=1,COUNTBLANK($W136:$AA136)=4),IF(Data!$B136&lt;&gt;"",Scoring!$J$7)+IF(Data!$C136&lt;&gt;"",Scoring!$J$8)+IF(Data!$D136&lt;&gt;"",Scoring!$J$9)+IF(Data!$E136&lt;&gt;"",Scoring!$J$10)+IF(Data!$F136&lt;&gt;"",Scoring!$J$11)+IF(Data!$G136&lt;&gt;"",Scoring!$J$12)+IF(Data!$H136&lt;&gt;"",Scoring!$J$13)+IF(Data!$I136&lt;&gt;"",Scoring!$J$14)+IF(Data!$J136&lt;&gt;"",Scoring!$J$15)+IF(Data!$K136&lt;&gt;"",Scoring!$J$16)+IF(Data!$L136&lt;&gt;"",Scoring!$J$17)+IF(Data!$M136&lt;&gt;"",Scoring!$J$18)+IF(Data!$N136&lt;&gt;"",Scoring!$J$19)+IF(Data!$O136&lt;&gt;"",Scoring!$J$20)+IF(Data!$P136&lt;&gt;"",Scoring!$J$21)+IF(Data!$Q136&lt;&gt;"",Scoring!$J$22)+IF(Data!$R136&lt;&gt;"",Scoring!$J$23)+IF(Data!$S136&lt;&gt;"",Scoring!$J$24)+IF(Data!AF136&lt;&gt;"",Scoring!$J$25)+IF(Data!$U136&lt;&gt;"",Scoring!$J$26)+IF(Data!$V136&lt;&gt;"",Scoring!$J$27)+IF(Data!$W136&lt;&gt;"",Scoring!$J$28)+IF(Data!$X136&lt;&gt;"",Scoring!$J$29)+IF(Data!$Y136&lt;&gt;"",Scoring!$J$30)+IF(Data!$Z136&lt;&gt;"",Scoring!$J$31)+IF(Data!$AA136&lt;&gt;"",Scoring!$J$32),"")</f>
        <v/>
      </c>
      <c r="AO136" s="276" t="str">
        <f>IF(AN136&lt;&gt;"",LOOKUP(AN136,Likelihoods!$A$7:$A$107,Likelihoods!H$7:H$107),"")</f>
        <v/>
      </c>
      <c r="AP136" s="264" t="str">
        <f>IF(AND(COUNTBLANK($B136:$E136)=3,COUNTBLANK($F136:$H136)=2,COUNTBLANK($I136:$J136)=1,COUNTBLANK($K136:$L136)=1,COUNTBLANK($M136:$N136)=1,COUNTBLANK($O136:$P136)=1,COUNTBLANK($Q136:$R136)=1,COUNTBLANK($S136:$T136)=1,COUNTBLANK($U136:$V136)=1,COUNTBLANK($W136:$AA136)=4),IF(Data!$B136&lt;&gt;"",Scoring!$K$7)+IF(Data!$C136&lt;&gt;"",Scoring!$K$8)+IF(Data!$D136&lt;&gt;"",Scoring!$K$9)+IF(Data!$E136&lt;&gt;"",Scoring!$K$10)+IF(Data!$F136&lt;&gt;"",Scoring!$K$11)+IF(Data!$G136&lt;&gt;"",Scoring!$K$12)+IF(Data!$H136&lt;&gt;"",Scoring!$K$13)+IF(Data!$I136&lt;&gt;"",Scoring!$K$14)+IF(Data!$J136&lt;&gt;"",Scoring!$K$15)+IF(Data!$K136&lt;&gt;"",Scoring!$K$16)+IF(Data!$L136&lt;&gt;"",Scoring!$K$17)+IF(Data!$M136&lt;&gt;"",Scoring!$K$18)+IF(Data!$N136&lt;&gt;"",Scoring!$K$19)+IF(Data!$O136&lt;&gt;"",Scoring!$K$20)+IF(Data!$P136&lt;&gt;"",Scoring!$K$21)+IF(Data!$Q136&lt;&gt;"",Scoring!$K$22)+IF(Data!$R136&lt;&gt;"",Scoring!$K$23)+IF(Data!$S136&lt;&gt;"",Scoring!$K$24)+IF(Data!AH136&lt;&gt;"",Scoring!$K$25)+IF(Data!$U136&lt;&gt;"",Scoring!$K$26)+IF(Data!$V136&lt;&gt;"",Scoring!$K$27)+IF(Data!$W136&lt;&gt;"",Scoring!$K$28)+IF(Data!$X136&lt;&gt;"",Scoring!$K$29)+IF(Data!$Y136&lt;&gt;"",Scoring!$K$30)+IF(Data!$Z136&lt;&gt;"",Scoring!$K$31)+IF(Data!$AA136&lt;&gt;"",Scoring!$K$32),"")</f>
        <v/>
      </c>
      <c r="AQ136" s="107" t="str">
        <f>IF(AP136&lt;&gt;"",LOOKUP(AP136,Likelihoods!$A$7:$A$107,Likelihoods!I$7:I$107),"")</f>
        <v/>
      </c>
      <c r="AR136" s="281" t="str">
        <f>IF(AND(COUNTBLANK($B136:$E136)=3,COUNTBLANK($F136:$H136)=2,COUNTBLANK($I136:$J136)=1,COUNTBLANK($K136:$L136)=1,COUNTBLANK($M136:$N136)=1,COUNTBLANK($O136:$P136)=1,COUNTBLANK($Q136:$R136)=1,COUNTBLANK($S136:$T136)=1,COUNTBLANK($U136:$V136)=1,COUNTBLANK($W136:$AA136)=4),IF(Data!$B136&lt;&gt;"",Scoring!$L$7)+IF(Data!$C136&lt;&gt;"",Scoring!$L$8)+IF(Data!$D136&lt;&gt;"",Scoring!$L$9)+IF(Data!$E136&lt;&gt;"",Scoring!$L$10)+IF(Data!$F136&lt;&gt;"",Scoring!$L$11)+IF(Data!$G136&lt;&gt;"",Scoring!$L$12)+IF(Data!$H136&lt;&gt;"",Scoring!$L$13)+IF(Data!$I136&lt;&gt;"",Scoring!$L$14)+IF(Data!$J136&lt;&gt;"",Scoring!$L$15)+IF(Data!$K136&lt;&gt;"",Scoring!$L$16)+IF(Data!$L136&lt;&gt;"",Scoring!$L$17)+IF(Data!$M136&lt;&gt;"",Scoring!$L$18)+IF(Data!$N136&lt;&gt;"",Scoring!$L$19)+IF(Data!$O136&lt;&gt;"",Scoring!$L$20)+IF(Data!$P136&lt;&gt;"",Scoring!$L$21)+IF(Data!$Q136&lt;&gt;"",Scoring!$L$22)+IF(Data!$R136&lt;&gt;"",Scoring!$L$23)+IF(Data!$S136&lt;&gt;"",Scoring!$L$24)+IF(Data!AJ136&lt;&gt;"",Scoring!$L$25)+IF(Data!$U136&lt;&gt;"",Scoring!$L$26)+IF(Data!$V136&lt;&gt;"",Scoring!$L$27)+IF(Data!$W136&lt;&gt;"",Scoring!$L$28)+IF(Data!$X136&lt;&gt;"",Scoring!$L$29)+IF(Data!$Y136&lt;&gt;"",Scoring!$L$30)+IF(Data!$Z136&lt;&gt;"",Scoring!$L$31)+IF(Data!$AA136&lt;&gt;"",Scoring!$L$32),"")</f>
        <v/>
      </c>
      <c r="AS136" s="105" t="str">
        <f>IF(AR136&lt;&gt;"",LOOKUP(AR136,Likelihoods!$A$7:$A$107,Likelihoods!J$7:J$107),"")</f>
        <v/>
      </c>
      <c r="AT136" s="108" t="str">
        <f>IF(AND(COUNTBLANK($B136:$E136)=3,COUNTBLANK($F136:$H136)=2,COUNTBLANK($I136:$J136)=1,COUNTBLANK($K136:$L136)=1,COUNTBLANK($M136:$N136)=1,COUNTBLANK($O136:$P136)=1,COUNTBLANK($Q136:$R136)=1,COUNTBLANK($S136:$T136)=1,COUNTBLANK($U136:$V136)=1,COUNTBLANK($W136:$AA136)=4),IF(Data!$B136&lt;&gt;"",Scoring!$M$7)+IF(Data!$C136&lt;&gt;"",Scoring!$M$8)+IF(Data!$D136&lt;&gt;"",Scoring!$M$9)+IF(Data!$E136&lt;&gt;"",Scoring!$M$10)+IF(Data!$F136&lt;&gt;"",Scoring!$M$11)+IF(Data!$G136&lt;&gt;"",Scoring!$M$12)+IF(Data!$H136&lt;&gt;"",Scoring!$M$13)+IF(Data!$I136&lt;&gt;"",Scoring!$M$14)+IF(Data!$J136&lt;&gt;"",Scoring!$M$15)+IF(Data!$K136&lt;&gt;"",Scoring!$M$16)+IF(Data!$L136&lt;&gt;"",Scoring!$M$17)+IF(Data!$M136&lt;&gt;"",Scoring!$M$18)+IF(Data!$N136&lt;&gt;"",Scoring!$M$19)+IF(Data!$O136&lt;&gt;"",Scoring!$M$20)+IF(Data!$P136&lt;&gt;"",Scoring!$M$21)+IF(Data!$Q136&lt;&gt;"",Scoring!$M$22)+IF(Data!$R136&lt;&gt;"",Scoring!$M$23)+IF(Data!$S136&lt;&gt;"",Scoring!$M$24)+IF(Data!T136&lt;&gt;"",Scoring!$M$25)+IF(Data!$U136&lt;&gt;"",Scoring!$M$26)+IF(Data!$V136&lt;&gt;"",Scoring!$M$27)+IF(Data!$W136&lt;&gt;"",Scoring!$M$28)+IF(Data!$X136&lt;&gt;"",Scoring!$M$29)+IF(Data!$Y136&lt;&gt;"",Scoring!$M$30)+IF(Data!$Z136&lt;&gt;"",Scoring!$M$31)+IF(Data!$AA136&lt;&gt;"",Scoring!$M$32),"")</f>
        <v/>
      </c>
      <c r="AU136" s="105" t="str">
        <f>IF(AT136&lt;&gt;"",LOOKUP(AT136,Likelihoods!$A$7:$A$107,Likelihoods!K$7:K$107),"")</f>
        <v/>
      </c>
      <c r="AV136" s="108" t="str">
        <f>IF(AND(COUNTBLANK($B136:$E136)=3,COUNTBLANK($F136:$H136)=2,COUNTBLANK($I136:$J136)=1,COUNTBLANK($K136:$L136)=1,COUNTBLANK($M136:$N136)=1,COUNTBLANK($O136:$P136)=1,COUNTBLANK($Q136:$R136)=1,COUNTBLANK($S136:$T136)=1,COUNTBLANK($U136:$V136)=1,COUNTBLANK($W136:$AA136)=4),IF(Data!$B136&lt;&gt;"",Scoring!$N$7)+IF(Data!$C136&lt;&gt;"",Scoring!$N$8)+IF(Data!$D136&lt;&gt;"",Scoring!$N$9)+IF(Data!$E136&lt;&gt;"",Scoring!$N$10)+IF(Data!$F136&lt;&gt;"",Scoring!$N$11)+IF(Data!$G136&lt;&gt;"",Scoring!$N$12)+IF(Data!$H136&lt;&gt;"",Scoring!$N$13)+IF(Data!$I136&lt;&gt;"",Scoring!$N$14)+IF(Data!$J136&lt;&gt;"",Scoring!$N$15)+IF(Data!$K136&lt;&gt;"",Scoring!$N$16)+IF(Data!$L136&lt;&gt;"",Scoring!$N$17)+IF(Data!$M136&lt;&gt;"",Scoring!$N$18)+IF(Data!$N136&lt;&gt;"",Scoring!$N$19)+IF(Data!$O136&lt;&gt;"",Scoring!$N$20)+IF(Data!$P136&lt;&gt;"",Scoring!$N$21)+IF(Data!$Q136&lt;&gt;"",Scoring!$N$22)+IF(Data!$R136&lt;&gt;"",Scoring!$N$23)+IF(Data!$S136&lt;&gt;"",Scoring!$N$24)+IF(Data!T136&lt;&gt;"",Scoring!$N$25)+IF(Data!$U136&lt;&gt;"",Scoring!$N$26)+IF(Data!$V136&lt;&gt;"",Scoring!$N$27)+IF(Data!$W136&lt;&gt;"",Scoring!$N$28)+IF(Data!$X136&lt;&gt;"",Scoring!$N$29)+IF(Data!$Y136&lt;&gt;"",Scoring!$N$30)+IF(Data!$Z136&lt;&gt;"",Scoring!$N$31)+IF(Data!$AA136&lt;&gt;"",Scoring!$N$32),"")</f>
        <v/>
      </c>
      <c r="AW136" s="106" t="str">
        <f>IF(AV136&lt;&gt;"",LOOKUP(AV136,Likelihoods!$A$7:$A$107,Likelihoods!L$7:L$107),"")</f>
        <v/>
      </c>
      <c r="AX136" s="104" t="str">
        <f>IF(AND(COUNTBLANK($B136:$E136)=3,COUNTBLANK($F136:$H136)=2,COUNTBLANK($I136:$J136)=1,COUNTBLANK($K136:$L136)=1,COUNTBLANK($M136:$N136)=1,COUNTBLANK($O136:$P136)=1,COUNTBLANK($Q136:$R136)=1,COUNTBLANK($S136:$T136)=1,COUNTBLANK($U136:$V136)=1,COUNTBLANK($W136:$AA136)=4),IF(Data!$B136&lt;&gt;"",Scoring!$O$7)+IF(Data!$C136&lt;&gt;"",Scoring!$O$8)+IF(Data!$D136&lt;&gt;"",Scoring!$O$9)+IF(Data!$E136&lt;&gt;"",Scoring!$O$10)+IF(Data!$F136&lt;&gt;"",Scoring!$O$11)+IF(Data!$G136&lt;&gt;"",Scoring!$O$12)+IF(Data!$H136&lt;&gt;"",Scoring!$O$13)+IF(Data!$I136&lt;&gt;"",Scoring!$O$14)+IF(Data!$J136&lt;&gt;"",Scoring!$O$15)+IF(Data!$K136&lt;&gt;"",Scoring!$O$16)+IF(Data!$L136&lt;&gt;"",Scoring!$O$17)+IF(Data!$M136&lt;&gt;"",Scoring!$O$18)+IF(Data!$N136&lt;&gt;"",Scoring!$O$19)+IF(Data!$O136&lt;&gt;"",Scoring!$O$20)+IF(Data!$P136&lt;&gt;"",Scoring!$O$21)+IF(Data!$Q136&lt;&gt;"",Scoring!$O$22)+IF(Data!$R136&lt;&gt;"",Scoring!$O$23)+IF(Data!$S136&lt;&gt;"",Scoring!$O$24)+IF(Data!T136&lt;&gt;"",Scoring!$O$25)+IF(Data!$U136&lt;&gt;"",Scoring!$O$26)+IF(Data!$V136&lt;&gt;"",Scoring!$O$27)+IF(Data!$W136&lt;&gt;"",Scoring!$O$28)+IF(Data!$X136&lt;&gt;"",Scoring!$O$29)+IF(Data!$Y136&lt;&gt;"",Scoring!$O$30)+IF(Data!$Z136&lt;&gt;"",Scoring!$O$31)+IF(Data!$AA136&lt;&gt;"",Scoring!$O$32),"")</f>
        <v/>
      </c>
      <c r="AY136" s="107" t="str">
        <f>IF(AX136&lt;&gt;"",LOOKUP(AX136,Likelihoods!$A$7:$A$107,Likelihoods!M$7:M$107),"")</f>
        <v/>
      </c>
      <c r="AZ136" s="108" t="str">
        <f>IF(AND(COUNTBLANK($B136:$E136)=3,COUNTBLANK($F136:$H136)=2,COUNTBLANK($I136:$J136)=1,COUNTBLANK($K136:$L136)=1,COUNTBLANK($M136:$N136)=1,COUNTBLANK($O136:$P136)=1,COUNTBLANK($Q136:$R136)=1,COUNTBLANK($S136:$T136)=1,COUNTBLANK($U136:$V136)=1,COUNTBLANK($W136:$AA136)=4),IF(Data!$B136&lt;&gt;"",Scoring!$P$7)+IF(Data!$C136&lt;&gt;"",Scoring!$P$8)+IF(Data!$D136&lt;&gt;"",Scoring!$P$9)+IF(Data!$E136&lt;&gt;"",Scoring!$P$10)+IF(Data!$F136&lt;&gt;"",Scoring!$P$11)+IF(Data!$G136&lt;&gt;"",Scoring!$P$12)+IF(Data!$H136&lt;&gt;"",Scoring!$P$13)+IF(Data!$I136&lt;&gt;"",Scoring!$P$14)+IF(Data!$J136&lt;&gt;"",Scoring!$P$15)+IF(Data!$K136&lt;&gt;"",Scoring!$P$16)+IF(Data!$L136&lt;&gt;"",Scoring!$P$17)+IF(Data!$M136&lt;&gt;"",Scoring!$P$18)+IF(Data!$N136&lt;&gt;"",Scoring!$P$19)+IF(Data!$O136&lt;&gt;"",Scoring!$P$20)+IF(Data!$P136&lt;&gt;"",Scoring!$P$21)+IF(Data!$Q136&lt;&gt;"",Scoring!$P$22)+IF(Data!$R136&lt;&gt;"",Scoring!$P$23)+IF(Data!$S136&lt;&gt;"",Scoring!$P$24)+IF(Data!T136&lt;&gt;"",Scoring!$P$25)+IF(Data!$U136&lt;&gt;"",Scoring!$P$26)+IF(Data!$V136&lt;&gt;"",Scoring!$P$27)+IF(Data!$W136&lt;&gt;"",Scoring!$P$28)+IF(Data!$X136&lt;&gt;"",Scoring!$P$29)+IF(Data!$Y136&lt;&gt;"",Scoring!$P$30)+IF(Data!$Z136&lt;&gt;"",Scoring!$P$31)+IF(Data!$AA136&lt;&gt;"",Scoring!$P$32),"")</f>
        <v/>
      </c>
      <c r="BA136" s="105" t="str">
        <f>IF(AZ136&lt;&gt;"",LOOKUP(AZ136,Likelihoods!$A$7:$A$107,Likelihoods!N$7:N$107),"")</f>
        <v/>
      </c>
      <c r="BB136" s="102" t="str">
        <f>IF(AND(COUNTBLANK($B136:$E136)=3,COUNTBLANK($F136:$H136)=2,COUNTBLANK($I136:$J136)=1,COUNTBLANK($K136:$L136)=1,COUNTBLANK($M136:$N136)=1,COUNTBLANK($O136:$P136)=1,COUNTBLANK($Q136:$R136)=1,COUNTBLANK($S136:$T136)=1,COUNTBLANK($U136:$V136)=1,COUNTBLANK($W136:$AA136)=4),IF(Data!$B136&lt;&gt;"",Scoring!$Q$7)+IF(Data!$C136&lt;&gt;"",Scoring!$Q$8)+IF(Data!$D136&lt;&gt;"",Scoring!$Q$9)+IF(Data!$E136&lt;&gt;"",Scoring!$Q$10)+IF(Data!$F136&lt;&gt;"",Scoring!$Q$11)+IF(Data!$G136&lt;&gt;"",Scoring!$Q$12)+IF(Data!$H136&lt;&gt;"",Scoring!$Q$13)+IF(Data!$I136&lt;&gt;"",Scoring!$Q$14)+IF(Data!$J136&lt;&gt;"",Scoring!$Q$15)+IF(Data!$K136&lt;&gt;"",Scoring!$Q$16)+IF(Data!$L136&lt;&gt;"",Scoring!$Q$17)+IF(Data!$M136&lt;&gt;"",Scoring!$Q$18)+IF(Data!$N136&lt;&gt;"",Scoring!$Q$19)+IF(Data!$O136&lt;&gt;"",Scoring!$Q$20)+IF(Data!$P136&lt;&gt;"",Scoring!$Q$21)+IF(Data!$Q136&lt;&gt;"",Scoring!$Q$22)+IF(Data!$R136&lt;&gt;"",Scoring!$Q$23)+IF(Data!$S136&lt;&gt;"",Scoring!$Q$24)+IF(Data!T136&lt;&gt;"",Scoring!$Q$25)+IF(Data!$U136&lt;&gt;"",Scoring!$Q$26)+IF(Data!$V136&lt;&gt;"",Scoring!$Q$27)+IF(Data!$W136&lt;&gt;"",Scoring!$Q$28)+IF(Data!$X136&lt;&gt;"",Scoring!$Q$29)+IF(Data!$Y136&lt;&gt;"",Scoring!$Q$30)+IF(Data!$Z136&lt;&gt;"",Scoring!$Q$31)+IF(Data!$AA136&lt;&gt;"",Scoring!$Q$32),"")</f>
        <v/>
      </c>
      <c r="BC136" s="107" t="str">
        <f>IF(BB136&lt;&gt;"",LOOKUP(BB136,Likelihoods!$A$7:$A$107,Likelihoods!O$7:O$107),"")</f>
        <v/>
      </c>
      <c r="BD136" s="104" t="str">
        <f>IF(AND(COUNTBLANK($B136:$E136)=3,COUNTBLANK($F136:$H136)=2,COUNTBLANK($I136:$J136)=1,COUNTBLANK($K136:$L136)=1,COUNTBLANK($M136:$N136)=1,COUNTBLANK($O136:$P136)=1,COUNTBLANK($Q136:$R136)=1,COUNTBLANK($S136:$T136)=1,COUNTBLANK($U136:$V136)=1,COUNTBLANK($W136:$AA136)=4),IF(Data!$B136&lt;&gt;"",Scoring!$R$7)+IF(Data!$C136&lt;&gt;"",Scoring!$R$8)+IF(Data!$D136&lt;&gt;"",Scoring!$R$9)+IF(Data!$E136&lt;&gt;"",Scoring!$R$10)+IF(Data!$F136&lt;&gt;"",Scoring!$R$11)+IF(Data!$G136&lt;&gt;"",Scoring!$R$12)+IF(Data!$H136&lt;&gt;"",Scoring!$R$13)+IF(Data!$I136&lt;&gt;"",Scoring!$R$14)+IF(Data!$J136&lt;&gt;"",Scoring!$R$15)+IF(Data!$K136&lt;&gt;"",Scoring!$R$16)+IF(Data!$L136&lt;&gt;"",Scoring!$R$17)+IF(Data!$M136&lt;&gt;"",Scoring!$R$18)+IF(Data!$N136&lt;&gt;"",Scoring!$R$19)+IF(Data!$O136&lt;&gt;"",Scoring!$R$20)+IF(Data!$P136&lt;&gt;"",Scoring!$R$21)+IF(Data!$Q136&lt;&gt;"",Scoring!$R$22)+IF(Data!$R136&lt;&gt;"",Scoring!$R$23)+IF(Data!$S136&lt;&gt;"",Scoring!$R$24)+IF(Data!T136&lt;&gt;"",Scoring!$R$25)+IF(Data!$U136&lt;&gt;"",Scoring!$R$26)+IF(Data!$V136&lt;&gt;"",Scoring!$R$27)+IF(Data!$W136&lt;&gt;"",Scoring!$R$28)+IF(Data!$X136&lt;&gt;"",Scoring!$R$29)+IF(Data!$Y136&lt;&gt;"",Scoring!$R$30)+IF(Data!$Z136&lt;&gt;"",Scoring!$R$31)+IF(Data!$AA136&lt;&gt;"",Scoring!$R$32),"")</f>
        <v/>
      </c>
      <c r="BE136" s="105" t="str">
        <f>IF(BD136&lt;&gt;"",LOOKUP(BD136,Likelihoods!$A$7:$A$107,Likelihoods!P$7:P$107),"")</f>
        <v/>
      </c>
      <c r="BF136" s="102" t="str">
        <f>IF(AND(COUNTBLANK($B136:$E136)=3,COUNTBLANK($F136:$H136)=2,COUNTBLANK($I136:$J136)=1,COUNTBLANK($K136:$L136)=1,COUNTBLANK($M136:$N136)=1,COUNTBLANK($O136:$P136)=1,COUNTBLANK($Q136:$R136)=1,COUNTBLANK($S136:$T136)=1,COUNTBLANK($U136:$V136)=1,COUNTBLANK($W136:$AA136)=4),IF(Data!$B136&lt;&gt;"",Scoring!$S$7)+IF(Data!$C136&lt;&gt;"",Scoring!$S$8)+IF(Data!$D136&lt;&gt;"",Scoring!$S$9)+IF(Data!$E136&lt;&gt;"",Scoring!$S$10)+IF(Data!$F136&lt;&gt;"",Scoring!$S$11)+IF(Data!$G136&lt;&gt;"",Scoring!$S$12)+IF(Data!$H136&lt;&gt;"",Scoring!$S$13)+IF(Data!$I136&lt;&gt;"",Scoring!$S$14)+IF(Data!$J136&lt;&gt;"",Scoring!$S$15)+IF(Data!$K136&lt;&gt;"",Scoring!$S$16)+IF(Data!$L136&lt;&gt;"",Scoring!$S$17)+IF(Data!$M136&lt;&gt;"",Scoring!$S$18)+IF(Data!$N136&lt;&gt;"",Scoring!$S$19)+IF(Data!$O136&lt;&gt;"",Scoring!$S$20)+IF(Data!$P136&lt;&gt;"",Scoring!$S$21)+IF(Data!$Q136&lt;&gt;"",Scoring!$S$22)+IF(Data!$R136&lt;&gt;"",Scoring!$S$23)+IF(Data!$S136&lt;&gt;"",Scoring!$S$24)+IF(Data!T136&lt;&gt;"",Scoring!$S$25)+IF(Data!$U136&lt;&gt;"",Scoring!$S$26)+IF(Data!$V136&lt;&gt;"",Scoring!$S$27)+IF(Data!$W136&lt;&gt;"",Scoring!$S$28)+IF(Data!$X136&lt;&gt;"",Scoring!$S$29)+IF(Data!$Y136&lt;&gt;"",Scoring!$S$30)+IF(Data!$Z136&lt;&gt;"",Scoring!$S$31)+IF(Data!$AA136&lt;&gt;"",Scoring!$S$32),"")</f>
        <v/>
      </c>
      <c r="BG136" s="107" t="str">
        <f>IF(BF136&lt;&gt;"",LOOKUP(BF136,Likelihoods!$A$7:$A$107,Likelihoods!Q$7:Q$107),"")</f>
        <v/>
      </c>
      <c r="BH136" s="108" t="str">
        <f>IF(AND(COUNTBLANK($B136:$E136)=3,COUNTBLANK($F136:$H136)=2,COUNTBLANK($I136:$J136)=1,COUNTBLANK($K136:$L136)=1,COUNTBLANK($M136:$N136)=1,COUNTBLANK($O136:$P136)=1,COUNTBLANK($Q136:$R136)=1,COUNTBLANK($S136:$T136)=1,COUNTBLANK($U136:$V136)=1,COUNTBLANK($W136:$AA136)=4),IF(Data!$B136&lt;&gt;"",Scoring!$T$7)+IF(Data!$C136&lt;&gt;"",Scoring!$T$8)+IF(Data!$D136&lt;&gt;"",Scoring!$T$9)+IF(Data!$E136&lt;&gt;"",Scoring!$T$10)+IF(Data!$F136&lt;&gt;"",Scoring!$T$11)+IF(Data!$G136&lt;&gt;"",Scoring!$T$12)+IF(Data!$H136&lt;&gt;"",Scoring!$T$13)+IF(Data!$I136&lt;&gt;"",Scoring!$T$14)+IF(Data!$J136&lt;&gt;"",Scoring!$T$15)+IF(Data!$K136&lt;&gt;"",Scoring!$T$16)+IF(Data!$L136&lt;&gt;"",Scoring!$T$17)+IF(Data!$M136&lt;&gt;"",Scoring!$T$18)+IF(Data!$N136&lt;&gt;"",Scoring!$T$19)+IF(Data!$O136&lt;&gt;"",Scoring!$T$20)+IF(Data!$P136&lt;&gt;"",Scoring!$T$21)+IF(Data!$Q136&lt;&gt;"",Scoring!$T$22)+IF(Data!$R136&lt;&gt;"",Scoring!$T$23)+IF(Data!$S136&lt;&gt;"",Scoring!$T$24)+IF(Data!T136&lt;&gt;"",Scoring!$T$25)+IF(Data!$U136&lt;&gt;"",Scoring!$T$26)+IF(Data!$V136&lt;&gt;"",Scoring!$T$27)+IF(Data!$W136&lt;&gt;"",Scoring!$T$28)+IF(Data!$X136&lt;&gt;"",Scoring!$T$29)+IF(Data!$Y136&lt;&gt;"",Scoring!$T$30)+IF(Data!$Z136&lt;&gt;"",Scoring!$T$31)+IF(Data!$AA136&lt;&gt;"",Scoring!$T$32),"")</f>
        <v/>
      </c>
      <c r="BI136" s="105" t="str">
        <f>IF(BH136&lt;&gt;"",LOOKUP(BH136,Likelihoods!$A$7:$A$107,Likelihoods!R$7:R$107),"")</f>
        <v/>
      </c>
      <c r="BJ136" s="108" t="str">
        <f>IF(AND(COUNTBLANK($B136:$E136)=3,COUNTBLANK($F136:$H136)=2,COUNTBLANK($I136:$J136)=1,COUNTBLANK($K136:$L136)=1,COUNTBLANK($M136:$N136)=1,COUNTBLANK($O136:$P136)=1,COUNTBLANK($Q136:$R136)=1,COUNTBLANK($S136:$T136)=1,COUNTBLANK($U136:$V136)=1,COUNTBLANK($W136:$AA136)=4),IF(Data!$B136&lt;&gt;"",Scoring!$U$7)+IF(Data!$C136&lt;&gt;"",Scoring!$U$8)+IF(Data!$D136&lt;&gt;"",Scoring!$U$9)+IF(Data!$E136&lt;&gt;"",Scoring!$U$10)+IF(Data!$F136&lt;&gt;"",Scoring!$U$11)+IF(Data!$G136&lt;&gt;"",Scoring!$U$12)+IF(Data!$H136&lt;&gt;"",Scoring!$U$13)+IF(Data!$I136&lt;&gt;"",Scoring!$U$14)+IF(Data!$J136&lt;&gt;"",Scoring!$U$15)+IF(Data!$K136&lt;&gt;"",Scoring!$U$16)+IF(Data!$L136&lt;&gt;"",Scoring!$U$17)+IF(Data!$M136&lt;&gt;"",Scoring!$U$18)+IF(Data!$N136&lt;&gt;"",Scoring!$U$19)+IF(Data!$O136&lt;&gt;"",Scoring!$U$20)+IF(Data!$P136&lt;&gt;"",Scoring!$U$21)+IF(Data!$Q136&lt;&gt;"",Scoring!$U$22)+IF(Data!$R136&lt;&gt;"",Scoring!$U$23)+IF(Data!$S136&lt;&gt;"",Scoring!$U$24)+IF(Data!T136&lt;&gt;"",Scoring!$U$25)+IF(Data!$U136&lt;&gt;"",Scoring!$U$26)+IF(Data!$V136&lt;&gt;"",Scoring!$U$27)+IF(Data!$W136&lt;&gt;"",Scoring!$U$28)+IF(Data!$X136&lt;&gt;"",Scoring!$U$29)+IF(Data!$Y136&lt;&gt;"",Scoring!$U$30)+IF(Data!$Z136&lt;&gt;"",Scoring!$U$31)+IF(Data!$AA136&lt;&gt;"",Scoring!$U$32),"")</f>
        <v/>
      </c>
      <c r="BK136" s="106" t="str">
        <f>IF(BJ136&lt;&gt;"",LOOKUP(BJ136,Likelihoods!$A$7:$A$107,Likelihoods!S$7:S$107),"")</f>
        <v/>
      </c>
      <c r="BL136" s="8"/>
      <c r="BM136" s="8"/>
      <c r="BN136" s="8"/>
      <c r="BO136" s="8"/>
      <c r="BP136" s="8"/>
      <c r="BQ136" s="8"/>
      <c r="BR136" s="8"/>
      <c r="BS136" s="8"/>
      <c r="BT136" s="8"/>
      <c r="BU136" s="8"/>
      <c r="BV136" s="8"/>
      <c r="BW136" s="8"/>
      <c r="BX136" s="8"/>
      <c r="BY136" s="8"/>
    </row>
    <row r="137" spans="1:77" ht="14.25" x14ac:dyDescent="0.2">
      <c r="A137" s="68"/>
      <c r="B137" s="101"/>
      <c r="C137" s="102"/>
      <c r="D137" s="102"/>
      <c r="E137" s="102"/>
      <c r="F137" s="101"/>
      <c r="G137" s="102"/>
      <c r="H137" s="103"/>
      <c r="I137" s="102"/>
      <c r="J137" s="102"/>
      <c r="K137" s="101"/>
      <c r="L137" s="103"/>
      <c r="M137" s="102"/>
      <c r="N137" s="103"/>
      <c r="O137" s="101"/>
      <c r="P137" s="103"/>
      <c r="Q137" s="102"/>
      <c r="R137" s="102"/>
      <c r="S137" s="101"/>
      <c r="T137" s="103"/>
      <c r="U137" s="101"/>
      <c r="V137" s="103"/>
      <c r="W137" s="102"/>
      <c r="X137" s="102"/>
      <c r="Y137" s="102"/>
      <c r="Z137" s="102"/>
      <c r="AA137" s="102"/>
      <c r="AB137" s="104" t="str">
        <f>IF(AND(COUNTBLANK($B137:$E137)=3,COUNTBLANK($F137:$H137)=2,COUNTBLANK($I137:$J137)=1,COUNTBLANK($K137:$L137)=1,COUNTBLANK($M137:$N137)=1,COUNTBLANK($O137:$P137)=1,COUNTBLANK($Q137:$R137)=1,COUNTBLANK($S137:$T137)=1,COUNTBLANK($U137:$V137)=1,COUNTBLANK($W137:$AA137)=4),IF(Data!$B137&lt;&gt;"",Scoring!$D$7)+IF(Data!$C137&lt;&gt;"",Scoring!$D$8)+IF(Data!$D137&lt;&gt;"",Scoring!$D$9)+IF(Data!$E137&lt;&gt;"",Scoring!$D$10)+IF(Data!$F137&lt;&gt;"",Scoring!$D$11)+IF(Data!$G137&lt;&gt;"",Scoring!$D$12)+IF(Data!$H137&lt;&gt;"",Scoring!$D$13)+IF(Data!$I137&lt;&gt;"",Scoring!$D$14)+IF(Data!$J137&lt;&gt;"",Scoring!$D$15)+IF(Data!$K137&lt;&gt;"",Scoring!$D$16)+IF(Data!$L137&lt;&gt;"",Scoring!$D$17)+IF(Data!$M137&lt;&gt;"",Scoring!$D$18)+IF(Data!$N137&lt;&gt;"",Scoring!$D$19)+IF(Data!$O137&lt;&gt;"",Scoring!$D$20)+IF(Data!$P137&lt;&gt;"",Scoring!$D$21)+IF(Data!$Q137&lt;&gt;"",Scoring!$D$22)+IF(Data!$R137&lt;&gt;"",Scoring!$D$23)+IF(Data!$S137&lt;&gt;"",Scoring!$D$24)+IF(Data!T137&lt;&gt;"",Scoring!$D$25)+IF(Data!$U137&lt;&gt;"",Scoring!$D$26)+IF(Data!$V137&lt;&gt;"",Scoring!$D$27)+IF(Data!$W137&lt;&gt;"",Scoring!$D$28)+IF(Data!$X137&lt;&gt;"",Scoring!$D$29)+IF(Data!$Y137&lt;&gt;"",Scoring!$D$30)+IF(Data!$Z137&lt;&gt;"",Scoring!$D$31)+IF(Data!$AA137&lt;&gt;"",Scoring!$D$32),"")</f>
        <v/>
      </c>
      <c r="AC137" s="105" t="str">
        <f>IF(AB137&lt;&gt;"",LOOKUP(AB137,Likelihoods!$A$7:$A$107,Likelihoods!B$7:B$107),"")</f>
        <v/>
      </c>
      <c r="AD137" s="264" t="str">
        <f>IF(AND(COUNTBLANK($B137:$E137)=3,COUNTBLANK($F137:$H137)=2,COUNTBLANK($I137:$J137)=1,COUNTBLANK($K137:$L137)=1,COUNTBLANK($M137:$N137)=1,COUNTBLANK($O137:$P137)=1,COUNTBLANK($Q137:$R137)=1,COUNTBLANK($S137:$T137)=1,COUNTBLANK($U137:$V137)=1,COUNTBLANK($W137:$AA137)=4),IF(Data!$B137&lt;&gt;"",Scoring!$E$7)+IF(Data!$C137&lt;&gt;"",Scoring!$E$8)+IF(Data!$D137&lt;&gt;"",Scoring!$E$9)+IF(Data!$E137&lt;&gt;"",Scoring!$E$10)+IF(Data!$F137&lt;&gt;"",Scoring!$E$11)+IF(Data!$G137&lt;&gt;"",Scoring!$E$12)+IF(Data!$H137&lt;&gt;"",Scoring!$E$13)+IF(Data!$I137&lt;&gt;"",Scoring!$E$14)+IF(Data!$J137&lt;&gt;"",Scoring!$E$15)+IF(Data!$K137&lt;&gt;"",Scoring!$E$16)+IF(Data!$L137&lt;&gt;"",Scoring!$E$17)+IF(Data!$M137&lt;&gt;"",Scoring!$E$18)+IF(Data!$N137&lt;&gt;"",Scoring!$E$19)+IF(Data!$O137&lt;&gt;"",Scoring!$E$20)+IF(Data!$P137&lt;&gt;"",Scoring!$E$21)+IF(Data!$Q137&lt;&gt;"",Scoring!$E$22)+IF(Data!$R137&lt;&gt;"",Scoring!$E$23)+IF(Data!$S137&lt;&gt;"",Scoring!$E$24)+IF(Data!V137&lt;&gt;"",Scoring!$E$25)+IF(Data!$U137&lt;&gt;"",Scoring!$E$26)+IF(Data!$V137&lt;&gt;"",Scoring!$E$27)+IF(Data!$W137&lt;&gt;"",Scoring!$E$28)+IF(Data!$X137&lt;&gt;"",Scoring!$E$29)+IF(Data!$Y137&lt;&gt;"",Scoring!$E$30)+IF(Data!$Z137&lt;&gt;"",Scoring!$E$31)+IF(Data!$AA137&lt;&gt;"",Scoring!$E$32),"")</f>
        <v/>
      </c>
      <c r="AE137" s="107" t="str">
        <f>IF(AD137&lt;&gt;"",LOOKUP(AD137,Likelihoods!$A$7:$A$107,Likelihoods!C$7:C$107),"")</f>
        <v/>
      </c>
      <c r="AF137" s="108" t="str">
        <f>IF(AND(COUNTBLANK($B137:$E137)=3,COUNTBLANK($F137:$H137)=2,COUNTBLANK($I137:$J137)=1,COUNTBLANK($K137:$L137)=1,COUNTBLANK($M137:$N137)=1,COUNTBLANK($O137:$P137)=1,COUNTBLANK($Q137:$R137)=1,COUNTBLANK($S137:$T137)=1,COUNTBLANK($U137:$V137)=1,COUNTBLANK($W137:$AA137)=4),IF(Data!$B137&lt;&gt;"",Scoring!$F$7)+IF(Data!$C137&lt;&gt;"",Scoring!$F$8)+IF(Data!$D137&lt;&gt;"",Scoring!$F$9)+IF(Data!$E137&lt;&gt;"",Scoring!$F$10)+IF(Data!$F137&lt;&gt;"",Scoring!$F$11)+IF(Data!$G137&lt;&gt;"",Scoring!$F$12)+IF(Data!$H137&lt;&gt;"",Scoring!$F$13)+IF(Data!$I137&lt;&gt;"",Scoring!$F$14)+IF(Data!$J137&lt;&gt;"",Scoring!$F$15)+IF(Data!$K137&lt;&gt;"",Scoring!$F$16)+IF(Data!$L137&lt;&gt;"",Scoring!$F$17)+IF(Data!$M137&lt;&gt;"",Scoring!$F$18)+IF(Data!$N137&lt;&gt;"",Scoring!$F$19)+IF(Data!$O137&lt;&gt;"",Scoring!$F$20)+IF(Data!$P137&lt;&gt;"",Scoring!$F$21)+IF(Data!$Q137&lt;&gt;"",Scoring!$F$22)+IF(Data!$R137&lt;&gt;"",Scoring!$F$23)+IF(Data!$S137&lt;&gt;"",Scoring!$F$24)+IF(Data!T137&lt;&gt;"",Scoring!$F$25)+IF(Data!$U137&lt;&gt;"",Scoring!$F$26)+IF(Data!$V137&lt;&gt;"",Scoring!$F$27)+IF(Data!$W137&lt;&gt;"",Scoring!$F$28)+IF(Data!$X137&lt;&gt;"",Scoring!$F$29)+IF(Data!$Y137&lt;&gt;"",Scoring!$F$30)+IF(Data!$Z137&lt;&gt;"",Scoring!$F$31)+IF(Data!$AA137&lt;&gt;"",Scoring!$F$32),"")</f>
        <v/>
      </c>
      <c r="AG137" s="105" t="str">
        <f>IF(AF137&lt;&gt;"",LOOKUP(AF137,Likelihoods!$A$7:$A$107,Likelihoods!D$7:D$107),"")</f>
        <v/>
      </c>
      <c r="AH137" s="108" t="str">
        <f>IF(AND(COUNTBLANK($B137:$E137)=3,COUNTBLANK($F137:$H137)=2,COUNTBLANK($I137:$J137)=1,COUNTBLANK($K137:$L137)=1,COUNTBLANK($M137:$N137)=1,COUNTBLANK($O137:$P137)=1,COUNTBLANK($Q137:$R137)=1,COUNTBLANK($S137:$T137)=1,COUNTBLANK($U137:$V137)=1,COUNTBLANK($W137:$AA137)=4),IF(Data!$B137&lt;&gt;"",Scoring!$G$7)+IF(Data!$C137&lt;&gt;"",Scoring!$G$8)+IF(Data!$D137&lt;&gt;"",Scoring!$G$9)+IF(Data!$E137&lt;&gt;"",Scoring!$G$10)+IF(Data!$F137&lt;&gt;"",Scoring!$G$11)+IF(Data!$G137&lt;&gt;"",Scoring!$G$12)+IF(Data!$H137&lt;&gt;"",Scoring!$G$13)+IF(Data!$I137&lt;&gt;"",Scoring!$G$14)+IF(Data!$J137&lt;&gt;"",Scoring!$G$15)+IF(Data!$K137&lt;&gt;"",Scoring!$G$16)+IF(Data!$L137&lt;&gt;"",Scoring!$G$17)+IF(Data!$M137&lt;&gt;"",Scoring!$G$18)+IF(Data!$N137&lt;&gt;"",Scoring!$G$19)+IF(Data!$O137&lt;&gt;"",Scoring!$G$20)+IF(Data!$P137&lt;&gt;"",Scoring!$G$21)+IF(Data!$Q137&lt;&gt;"",Scoring!$G$22)+IF(Data!$R137&lt;&gt;"",Scoring!$G$23)+IF(Data!$S137&lt;&gt;"",Scoring!$G$24)+IF(Data!T137&lt;&gt;"",Scoring!$G$25)+IF(Data!$U137&lt;&gt;"",Scoring!$G$26)+IF(Data!$V137&lt;&gt;"",Scoring!$G$27)+IF(Data!$W137&lt;&gt;"",Scoring!$G$28)+IF(Data!$X137&lt;&gt;"",Scoring!$G$29)+IF(Data!$Y137&lt;&gt;"",Scoring!$G$30)+IF(Data!$Z137&lt;&gt;"",Scoring!$G$31)+IF(Data!$AA137&lt;&gt;"",Scoring!$G$32),"")</f>
        <v/>
      </c>
      <c r="AI137" s="106" t="str">
        <f>IF(AH137&lt;&gt;"",LOOKUP(AH137,Likelihoods!$A$7:$A$107,Likelihoods!E$7:E$107),"")</f>
        <v/>
      </c>
      <c r="AJ137" s="104" t="str">
        <f>IF(AND(COUNTBLANK($B137:$E137)=3,COUNTBLANK($F137:$H137)=2,COUNTBLANK($I137:$J137)=1,COUNTBLANK($K137:$L137)=1,COUNTBLANK($M137:$N137)=1,COUNTBLANK($O137:$P137)=1,COUNTBLANK($Q137:$R137)=1,COUNTBLANK($S137:$T137)=1,COUNTBLANK($U137:$V137)=1,COUNTBLANK($W137:$AA137)=4),IF(Data!$B137&lt;&gt;"",Scoring!$H$7)+IF(Data!$C137&lt;&gt;"",Scoring!$H$8)+IF(Data!$D137&lt;&gt;"",Scoring!$H$9)+IF(Data!$E137&lt;&gt;"",Scoring!$H$10)+IF(Data!$F137&lt;&gt;"",Scoring!$H$11)+IF(Data!$G137&lt;&gt;"",Scoring!$H$12)+IF(Data!$H137&lt;&gt;"",Scoring!$H$13)+IF(Data!$I137&lt;&gt;"",Scoring!$H$14)+IF(Data!$J137&lt;&gt;"",Scoring!$H$15)+IF(Data!$K137&lt;&gt;"",Scoring!$H$16)+IF(Data!$L137&lt;&gt;"",Scoring!$H$17)+IF(Data!$M137&lt;&gt;"",Scoring!$H$18)+IF(Data!$N137&lt;&gt;"",Scoring!$H$19)+IF(Data!$O137&lt;&gt;"",Scoring!$H$20)+IF(Data!$P137&lt;&gt;"",Scoring!$H$21)+IF(Data!$Q137&lt;&gt;"",Scoring!$H$22)+IF(Data!$R137&lt;&gt;"",Scoring!$H$23)+IF(Data!$S137&lt;&gt;"",Scoring!$H$24)+IF(Data!T137&lt;&gt;"",Scoring!$H$25)+IF(Data!$U137&lt;&gt;"",Scoring!$H$26)+IF(Data!$V137&lt;&gt;"",Scoring!$H$27)+IF(Data!$W137&lt;&gt;"",Scoring!$H$28)+IF(Data!$X137&lt;&gt;"",Scoring!$H$29)+IF(Data!$Y137&lt;&gt;"",Scoring!$H$30)+IF(Data!$Z137&lt;&gt;"",Scoring!$H$31)+IF(Data!$AA137&lt;&gt;"",Scoring!$H$32),"")</f>
        <v/>
      </c>
      <c r="AK137" s="105" t="str">
        <f>IF(AJ137&lt;&gt;"",LOOKUP(AJ137,Likelihoods!$A$7:$A$107,Likelihoods!F$7:F$107),"")</f>
        <v/>
      </c>
      <c r="AL137" s="102" t="str">
        <f>IF(AND(COUNTBLANK($B137:$E137)=3,COUNTBLANK($F137:$H137)=2,COUNTBLANK($I137:$J137)=1,COUNTBLANK($K137:$L137)=1,COUNTBLANK($M137:$N137)=1,COUNTBLANK($O137:$P137)=1,COUNTBLANK($Q137:$R137)=1,COUNTBLANK($S137:$T137)=1,COUNTBLANK($U137:$V137)=1,COUNTBLANK($W137:$AA137)=4),IF(Data!$B137&lt;&gt;"",Scoring!$I$7)+IF(Data!$C137&lt;&gt;"",Scoring!$I$8)+IF(Data!$D137&lt;&gt;"",Scoring!$I$9)+IF(Data!$E137&lt;&gt;"",Scoring!$I$10)+IF(Data!$F137&lt;&gt;"",Scoring!$I$11)+IF(Data!$G137&lt;&gt;"",Scoring!$I$12)+IF(Data!$H137&lt;&gt;"",Scoring!$I$13)+IF(Data!$I137&lt;&gt;"",Scoring!$I$14)+IF(Data!$J137&lt;&gt;"",Scoring!$I$15)+IF(Data!$K137&lt;&gt;"",Scoring!$I$16)+IF(Data!$L137&lt;&gt;"",Scoring!$I$17)+IF(Data!$M137&lt;&gt;"",Scoring!$I$18)+IF(Data!$N137&lt;&gt;"",Scoring!$I$19)+IF(Data!$O137&lt;&gt;"",Scoring!$I$20)+IF(Data!$P137&lt;&gt;"",Scoring!$I$21)+IF(Data!$Q137&lt;&gt;"",Scoring!$I$22)+IF(Data!$R137&lt;&gt;"",Scoring!$I$23)+IF(Data!$S137&lt;&gt;"",Scoring!$I$24)+IF(Data!T137&lt;&gt;"",Scoring!$I$25)+IF(Data!$U137&lt;&gt;"",Scoring!$I$26)+IF(Data!$V137&lt;&gt;"",Scoring!$I$27)+IF(Data!$W137&lt;&gt;"",Scoring!$I$28)+IF(Data!$X137&lt;&gt;"",Scoring!$I$29)+IF(Data!$Y137&lt;&gt;"",Scoring!$I$30)+IF(Data!$Z137&lt;&gt;"",Scoring!$I$31)+IF(Data!$AA137&lt;&gt;"",Scoring!$I$32),"")</f>
        <v/>
      </c>
      <c r="AM137" s="107" t="str">
        <f>IF(AL137&lt;&gt;"",LOOKUP(AL137,Likelihoods!$A$7:$A$107,Likelihoods!G$7:G$107),"")</f>
        <v/>
      </c>
      <c r="AN137" s="281" t="str">
        <f>IF(AND(COUNTBLANK($B137:$E137)=3,COUNTBLANK($F137:$H137)=2,COUNTBLANK($I137:$J137)=1,COUNTBLANK($K137:$L137)=1,COUNTBLANK($M137:$N137)=1,COUNTBLANK($O137:$P137)=1,COUNTBLANK($Q137:$R137)=1,COUNTBLANK($S137:$T137)=1,COUNTBLANK($U137:$V137)=1,COUNTBLANK($W137:$AA137)=4),IF(Data!$B137&lt;&gt;"",Scoring!$J$7)+IF(Data!$C137&lt;&gt;"",Scoring!$J$8)+IF(Data!$D137&lt;&gt;"",Scoring!$J$9)+IF(Data!$E137&lt;&gt;"",Scoring!$J$10)+IF(Data!$F137&lt;&gt;"",Scoring!$J$11)+IF(Data!$G137&lt;&gt;"",Scoring!$J$12)+IF(Data!$H137&lt;&gt;"",Scoring!$J$13)+IF(Data!$I137&lt;&gt;"",Scoring!$J$14)+IF(Data!$J137&lt;&gt;"",Scoring!$J$15)+IF(Data!$K137&lt;&gt;"",Scoring!$J$16)+IF(Data!$L137&lt;&gt;"",Scoring!$J$17)+IF(Data!$M137&lt;&gt;"",Scoring!$J$18)+IF(Data!$N137&lt;&gt;"",Scoring!$J$19)+IF(Data!$O137&lt;&gt;"",Scoring!$J$20)+IF(Data!$P137&lt;&gt;"",Scoring!$J$21)+IF(Data!$Q137&lt;&gt;"",Scoring!$J$22)+IF(Data!$R137&lt;&gt;"",Scoring!$J$23)+IF(Data!$S137&lt;&gt;"",Scoring!$J$24)+IF(Data!AF137&lt;&gt;"",Scoring!$J$25)+IF(Data!$U137&lt;&gt;"",Scoring!$J$26)+IF(Data!$V137&lt;&gt;"",Scoring!$J$27)+IF(Data!$W137&lt;&gt;"",Scoring!$J$28)+IF(Data!$X137&lt;&gt;"",Scoring!$J$29)+IF(Data!$Y137&lt;&gt;"",Scoring!$J$30)+IF(Data!$Z137&lt;&gt;"",Scoring!$J$31)+IF(Data!$AA137&lt;&gt;"",Scoring!$J$32),"")</f>
        <v/>
      </c>
      <c r="AO137" s="276" t="str">
        <f>IF(AN137&lt;&gt;"",LOOKUP(AN137,Likelihoods!$A$7:$A$107,Likelihoods!H$7:H$107),"")</f>
        <v/>
      </c>
      <c r="AP137" s="264" t="str">
        <f>IF(AND(COUNTBLANK($B137:$E137)=3,COUNTBLANK($F137:$H137)=2,COUNTBLANK($I137:$J137)=1,COUNTBLANK($K137:$L137)=1,COUNTBLANK($M137:$N137)=1,COUNTBLANK($O137:$P137)=1,COUNTBLANK($Q137:$R137)=1,COUNTBLANK($S137:$T137)=1,COUNTBLANK($U137:$V137)=1,COUNTBLANK($W137:$AA137)=4),IF(Data!$B137&lt;&gt;"",Scoring!$K$7)+IF(Data!$C137&lt;&gt;"",Scoring!$K$8)+IF(Data!$D137&lt;&gt;"",Scoring!$K$9)+IF(Data!$E137&lt;&gt;"",Scoring!$K$10)+IF(Data!$F137&lt;&gt;"",Scoring!$K$11)+IF(Data!$G137&lt;&gt;"",Scoring!$K$12)+IF(Data!$H137&lt;&gt;"",Scoring!$K$13)+IF(Data!$I137&lt;&gt;"",Scoring!$K$14)+IF(Data!$J137&lt;&gt;"",Scoring!$K$15)+IF(Data!$K137&lt;&gt;"",Scoring!$K$16)+IF(Data!$L137&lt;&gt;"",Scoring!$K$17)+IF(Data!$M137&lt;&gt;"",Scoring!$K$18)+IF(Data!$N137&lt;&gt;"",Scoring!$K$19)+IF(Data!$O137&lt;&gt;"",Scoring!$K$20)+IF(Data!$P137&lt;&gt;"",Scoring!$K$21)+IF(Data!$Q137&lt;&gt;"",Scoring!$K$22)+IF(Data!$R137&lt;&gt;"",Scoring!$K$23)+IF(Data!$S137&lt;&gt;"",Scoring!$K$24)+IF(Data!AH137&lt;&gt;"",Scoring!$K$25)+IF(Data!$U137&lt;&gt;"",Scoring!$K$26)+IF(Data!$V137&lt;&gt;"",Scoring!$K$27)+IF(Data!$W137&lt;&gt;"",Scoring!$K$28)+IF(Data!$X137&lt;&gt;"",Scoring!$K$29)+IF(Data!$Y137&lt;&gt;"",Scoring!$K$30)+IF(Data!$Z137&lt;&gt;"",Scoring!$K$31)+IF(Data!$AA137&lt;&gt;"",Scoring!$K$32),"")</f>
        <v/>
      </c>
      <c r="AQ137" s="107" t="str">
        <f>IF(AP137&lt;&gt;"",LOOKUP(AP137,Likelihoods!$A$7:$A$107,Likelihoods!I$7:I$107),"")</f>
        <v/>
      </c>
      <c r="AR137" s="281" t="str">
        <f>IF(AND(COUNTBLANK($B137:$E137)=3,COUNTBLANK($F137:$H137)=2,COUNTBLANK($I137:$J137)=1,COUNTBLANK($K137:$L137)=1,COUNTBLANK($M137:$N137)=1,COUNTBLANK($O137:$P137)=1,COUNTBLANK($Q137:$R137)=1,COUNTBLANK($S137:$T137)=1,COUNTBLANK($U137:$V137)=1,COUNTBLANK($W137:$AA137)=4),IF(Data!$B137&lt;&gt;"",Scoring!$L$7)+IF(Data!$C137&lt;&gt;"",Scoring!$L$8)+IF(Data!$D137&lt;&gt;"",Scoring!$L$9)+IF(Data!$E137&lt;&gt;"",Scoring!$L$10)+IF(Data!$F137&lt;&gt;"",Scoring!$L$11)+IF(Data!$G137&lt;&gt;"",Scoring!$L$12)+IF(Data!$H137&lt;&gt;"",Scoring!$L$13)+IF(Data!$I137&lt;&gt;"",Scoring!$L$14)+IF(Data!$J137&lt;&gt;"",Scoring!$L$15)+IF(Data!$K137&lt;&gt;"",Scoring!$L$16)+IF(Data!$L137&lt;&gt;"",Scoring!$L$17)+IF(Data!$M137&lt;&gt;"",Scoring!$L$18)+IF(Data!$N137&lt;&gt;"",Scoring!$L$19)+IF(Data!$O137&lt;&gt;"",Scoring!$L$20)+IF(Data!$P137&lt;&gt;"",Scoring!$L$21)+IF(Data!$Q137&lt;&gt;"",Scoring!$L$22)+IF(Data!$R137&lt;&gt;"",Scoring!$L$23)+IF(Data!$S137&lt;&gt;"",Scoring!$L$24)+IF(Data!AJ137&lt;&gt;"",Scoring!$L$25)+IF(Data!$U137&lt;&gt;"",Scoring!$L$26)+IF(Data!$V137&lt;&gt;"",Scoring!$L$27)+IF(Data!$W137&lt;&gt;"",Scoring!$L$28)+IF(Data!$X137&lt;&gt;"",Scoring!$L$29)+IF(Data!$Y137&lt;&gt;"",Scoring!$L$30)+IF(Data!$Z137&lt;&gt;"",Scoring!$L$31)+IF(Data!$AA137&lt;&gt;"",Scoring!$L$32),"")</f>
        <v/>
      </c>
      <c r="AS137" s="105" t="str">
        <f>IF(AR137&lt;&gt;"",LOOKUP(AR137,Likelihoods!$A$7:$A$107,Likelihoods!J$7:J$107),"")</f>
        <v/>
      </c>
      <c r="AT137" s="108" t="str">
        <f>IF(AND(COUNTBLANK($B137:$E137)=3,COUNTBLANK($F137:$H137)=2,COUNTBLANK($I137:$J137)=1,COUNTBLANK($K137:$L137)=1,COUNTBLANK($M137:$N137)=1,COUNTBLANK($O137:$P137)=1,COUNTBLANK($Q137:$R137)=1,COUNTBLANK($S137:$T137)=1,COUNTBLANK($U137:$V137)=1,COUNTBLANK($W137:$AA137)=4),IF(Data!$B137&lt;&gt;"",Scoring!$M$7)+IF(Data!$C137&lt;&gt;"",Scoring!$M$8)+IF(Data!$D137&lt;&gt;"",Scoring!$M$9)+IF(Data!$E137&lt;&gt;"",Scoring!$M$10)+IF(Data!$F137&lt;&gt;"",Scoring!$M$11)+IF(Data!$G137&lt;&gt;"",Scoring!$M$12)+IF(Data!$H137&lt;&gt;"",Scoring!$M$13)+IF(Data!$I137&lt;&gt;"",Scoring!$M$14)+IF(Data!$J137&lt;&gt;"",Scoring!$M$15)+IF(Data!$K137&lt;&gt;"",Scoring!$M$16)+IF(Data!$L137&lt;&gt;"",Scoring!$M$17)+IF(Data!$M137&lt;&gt;"",Scoring!$M$18)+IF(Data!$N137&lt;&gt;"",Scoring!$M$19)+IF(Data!$O137&lt;&gt;"",Scoring!$M$20)+IF(Data!$P137&lt;&gt;"",Scoring!$M$21)+IF(Data!$Q137&lt;&gt;"",Scoring!$M$22)+IF(Data!$R137&lt;&gt;"",Scoring!$M$23)+IF(Data!$S137&lt;&gt;"",Scoring!$M$24)+IF(Data!T137&lt;&gt;"",Scoring!$M$25)+IF(Data!$U137&lt;&gt;"",Scoring!$M$26)+IF(Data!$V137&lt;&gt;"",Scoring!$M$27)+IF(Data!$W137&lt;&gt;"",Scoring!$M$28)+IF(Data!$X137&lt;&gt;"",Scoring!$M$29)+IF(Data!$Y137&lt;&gt;"",Scoring!$M$30)+IF(Data!$Z137&lt;&gt;"",Scoring!$M$31)+IF(Data!$AA137&lt;&gt;"",Scoring!$M$32),"")</f>
        <v/>
      </c>
      <c r="AU137" s="105" t="str">
        <f>IF(AT137&lt;&gt;"",LOOKUP(AT137,Likelihoods!$A$7:$A$107,Likelihoods!K$7:K$107),"")</f>
        <v/>
      </c>
      <c r="AV137" s="108" t="str">
        <f>IF(AND(COUNTBLANK($B137:$E137)=3,COUNTBLANK($F137:$H137)=2,COUNTBLANK($I137:$J137)=1,COUNTBLANK($K137:$L137)=1,COUNTBLANK($M137:$N137)=1,COUNTBLANK($O137:$P137)=1,COUNTBLANK($Q137:$R137)=1,COUNTBLANK($S137:$T137)=1,COUNTBLANK($U137:$V137)=1,COUNTBLANK($W137:$AA137)=4),IF(Data!$B137&lt;&gt;"",Scoring!$N$7)+IF(Data!$C137&lt;&gt;"",Scoring!$N$8)+IF(Data!$D137&lt;&gt;"",Scoring!$N$9)+IF(Data!$E137&lt;&gt;"",Scoring!$N$10)+IF(Data!$F137&lt;&gt;"",Scoring!$N$11)+IF(Data!$G137&lt;&gt;"",Scoring!$N$12)+IF(Data!$H137&lt;&gt;"",Scoring!$N$13)+IF(Data!$I137&lt;&gt;"",Scoring!$N$14)+IF(Data!$J137&lt;&gt;"",Scoring!$N$15)+IF(Data!$K137&lt;&gt;"",Scoring!$N$16)+IF(Data!$L137&lt;&gt;"",Scoring!$N$17)+IF(Data!$M137&lt;&gt;"",Scoring!$N$18)+IF(Data!$N137&lt;&gt;"",Scoring!$N$19)+IF(Data!$O137&lt;&gt;"",Scoring!$N$20)+IF(Data!$P137&lt;&gt;"",Scoring!$N$21)+IF(Data!$Q137&lt;&gt;"",Scoring!$N$22)+IF(Data!$R137&lt;&gt;"",Scoring!$N$23)+IF(Data!$S137&lt;&gt;"",Scoring!$N$24)+IF(Data!T137&lt;&gt;"",Scoring!$N$25)+IF(Data!$U137&lt;&gt;"",Scoring!$N$26)+IF(Data!$V137&lt;&gt;"",Scoring!$N$27)+IF(Data!$W137&lt;&gt;"",Scoring!$N$28)+IF(Data!$X137&lt;&gt;"",Scoring!$N$29)+IF(Data!$Y137&lt;&gt;"",Scoring!$N$30)+IF(Data!$Z137&lt;&gt;"",Scoring!$N$31)+IF(Data!$AA137&lt;&gt;"",Scoring!$N$32),"")</f>
        <v/>
      </c>
      <c r="AW137" s="106" t="str">
        <f>IF(AV137&lt;&gt;"",LOOKUP(AV137,Likelihoods!$A$7:$A$107,Likelihoods!L$7:L$107),"")</f>
        <v/>
      </c>
      <c r="AX137" s="104" t="str">
        <f>IF(AND(COUNTBLANK($B137:$E137)=3,COUNTBLANK($F137:$H137)=2,COUNTBLANK($I137:$J137)=1,COUNTBLANK($K137:$L137)=1,COUNTBLANK($M137:$N137)=1,COUNTBLANK($O137:$P137)=1,COUNTBLANK($Q137:$R137)=1,COUNTBLANK($S137:$T137)=1,COUNTBLANK($U137:$V137)=1,COUNTBLANK($W137:$AA137)=4),IF(Data!$B137&lt;&gt;"",Scoring!$O$7)+IF(Data!$C137&lt;&gt;"",Scoring!$O$8)+IF(Data!$D137&lt;&gt;"",Scoring!$O$9)+IF(Data!$E137&lt;&gt;"",Scoring!$O$10)+IF(Data!$F137&lt;&gt;"",Scoring!$O$11)+IF(Data!$G137&lt;&gt;"",Scoring!$O$12)+IF(Data!$H137&lt;&gt;"",Scoring!$O$13)+IF(Data!$I137&lt;&gt;"",Scoring!$O$14)+IF(Data!$J137&lt;&gt;"",Scoring!$O$15)+IF(Data!$K137&lt;&gt;"",Scoring!$O$16)+IF(Data!$L137&lt;&gt;"",Scoring!$O$17)+IF(Data!$M137&lt;&gt;"",Scoring!$O$18)+IF(Data!$N137&lt;&gt;"",Scoring!$O$19)+IF(Data!$O137&lt;&gt;"",Scoring!$O$20)+IF(Data!$P137&lt;&gt;"",Scoring!$O$21)+IF(Data!$Q137&lt;&gt;"",Scoring!$O$22)+IF(Data!$R137&lt;&gt;"",Scoring!$O$23)+IF(Data!$S137&lt;&gt;"",Scoring!$O$24)+IF(Data!T137&lt;&gt;"",Scoring!$O$25)+IF(Data!$U137&lt;&gt;"",Scoring!$O$26)+IF(Data!$V137&lt;&gt;"",Scoring!$O$27)+IF(Data!$W137&lt;&gt;"",Scoring!$O$28)+IF(Data!$X137&lt;&gt;"",Scoring!$O$29)+IF(Data!$Y137&lt;&gt;"",Scoring!$O$30)+IF(Data!$Z137&lt;&gt;"",Scoring!$O$31)+IF(Data!$AA137&lt;&gt;"",Scoring!$O$32),"")</f>
        <v/>
      </c>
      <c r="AY137" s="107" t="str">
        <f>IF(AX137&lt;&gt;"",LOOKUP(AX137,Likelihoods!$A$7:$A$107,Likelihoods!M$7:M$107),"")</f>
        <v/>
      </c>
      <c r="AZ137" s="108" t="str">
        <f>IF(AND(COUNTBLANK($B137:$E137)=3,COUNTBLANK($F137:$H137)=2,COUNTBLANK($I137:$J137)=1,COUNTBLANK($K137:$L137)=1,COUNTBLANK($M137:$N137)=1,COUNTBLANK($O137:$P137)=1,COUNTBLANK($Q137:$R137)=1,COUNTBLANK($S137:$T137)=1,COUNTBLANK($U137:$V137)=1,COUNTBLANK($W137:$AA137)=4),IF(Data!$B137&lt;&gt;"",Scoring!$P$7)+IF(Data!$C137&lt;&gt;"",Scoring!$P$8)+IF(Data!$D137&lt;&gt;"",Scoring!$P$9)+IF(Data!$E137&lt;&gt;"",Scoring!$P$10)+IF(Data!$F137&lt;&gt;"",Scoring!$P$11)+IF(Data!$G137&lt;&gt;"",Scoring!$P$12)+IF(Data!$H137&lt;&gt;"",Scoring!$P$13)+IF(Data!$I137&lt;&gt;"",Scoring!$P$14)+IF(Data!$J137&lt;&gt;"",Scoring!$P$15)+IF(Data!$K137&lt;&gt;"",Scoring!$P$16)+IF(Data!$L137&lt;&gt;"",Scoring!$P$17)+IF(Data!$M137&lt;&gt;"",Scoring!$P$18)+IF(Data!$N137&lt;&gt;"",Scoring!$P$19)+IF(Data!$O137&lt;&gt;"",Scoring!$P$20)+IF(Data!$P137&lt;&gt;"",Scoring!$P$21)+IF(Data!$Q137&lt;&gt;"",Scoring!$P$22)+IF(Data!$R137&lt;&gt;"",Scoring!$P$23)+IF(Data!$S137&lt;&gt;"",Scoring!$P$24)+IF(Data!T137&lt;&gt;"",Scoring!$P$25)+IF(Data!$U137&lt;&gt;"",Scoring!$P$26)+IF(Data!$V137&lt;&gt;"",Scoring!$P$27)+IF(Data!$W137&lt;&gt;"",Scoring!$P$28)+IF(Data!$X137&lt;&gt;"",Scoring!$P$29)+IF(Data!$Y137&lt;&gt;"",Scoring!$P$30)+IF(Data!$Z137&lt;&gt;"",Scoring!$P$31)+IF(Data!$AA137&lt;&gt;"",Scoring!$P$32),"")</f>
        <v/>
      </c>
      <c r="BA137" s="105" t="str">
        <f>IF(AZ137&lt;&gt;"",LOOKUP(AZ137,Likelihoods!$A$7:$A$107,Likelihoods!N$7:N$107),"")</f>
        <v/>
      </c>
      <c r="BB137" s="102" t="str">
        <f>IF(AND(COUNTBLANK($B137:$E137)=3,COUNTBLANK($F137:$H137)=2,COUNTBLANK($I137:$J137)=1,COUNTBLANK($K137:$L137)=1,COUNTBLANK($M137:$N137)=1,COUNTBLANK($O137:$P137)=1,COUNTBLANK($Q137:$R137)=1,COUNTBLANK($S137:$T137)=1,COUNTBLANK($U137:$V137)=1,COUNTBLANK($W137:$AA137)=4),IF(Data!$B137&lt;&gt;"",Scoring!$Q$7)+IF(Data!$C137&lt;&gt;"",Scoring!$Q$8)+IF(Data!$D137&lt;&gt;"",Scoring!$Q$9)+IF(Data!$E137&lt;&gt;"",Scoring!$Q$10)+IF(Data!$F137&lt;&gt;"",Scoring!$Q$11)+IF(Data!$G137&lt;&gt;"",Scoring!$Q$12)+IF(Data!$H137&lt;&gt;"",Scoring!$Q$13)+IF(Data!$I137&lt;&gt;"",Scoring!$Q$14)+IF(Data!$J137&lt;&gt;"",Scoring!$Q$15)+IF(Data!$K137&lt;&gt;"",Scoring!$Q$16)+IF(Data!$L137&lt;&gt;"",Scoring!$Q$17)+IF(Data!$M137&lt;&gt;"",Scoring!$Q$18)+IF(Data!$N137&lt;&gt;"",Scoring!$Q$19)+IF(Data!$O137&lt;&gt;"",Scoring!$Q$20)+IF(Data!$P137&lt;&gt;"",Scoring!$Q$21)+IF(Data!$Q137&lt;&gt;"",Scoring!$Q$22)+IF(Data!$R137&lt;&gt;"",Scoring!$Q$23)+IF(Data!$S137&lt;&gt;"",Scoring!$Q$24)+IF(Data!T137&lt;&gt;"",Scoring!$Q$25)+IF(Data!$U137&lt;&gt;"",Scoring!$Q$26)+IF(Data!$V137&lt;&gt;"",Scoring!$Q$27)+IF(Data!$W137&lt;&gt;"",Scoring!$Q$28)+IF(Data!$X137&lt;&gt;"",Scoring!$Q$29)+IF(Data!$Y137&lt;&gt;"",Scoring!$Q$30)+IF(Data!$Z137&lt;&gt;"",Scoring!$Q$31)+IF(Data!$AA137&lt;&gt;"",Scoring!$Q$32),"")</f>
        <v/>
      </c>
      <c r="BC137" s="107" t="str">
        <f>IF(BB137&lt;&gt;"",LOOKUP(BB137,Likelihoods!$A$7:$A$107,Likelihoods!O$7:O$107),"")</f>
        <v/>
      </c>
      <c r="BD137" s="104" t="str">
        <f>IF(AND(COUNTBLANK($B137:$E137)=3,COUNTBLANK($F137:$H137)=2,COUNTBLANK($I137:$J137)=1,COUNTBLANK($K137:$L137)=1,COUNTBLANK($M137:$N137)=1,COUNTBLANK($O137:$P137)=1,COUNTBLANK($Q137:$R137)=1,COUNTBLANK($S137:$T137)=1,COUNTBLANK($U137:$V137)=1,COUNTBLANK($W137:$AA137)=4),IF(Data!$B137&lt;&gt;"",Scoring!$R$7)+IF(Data!$C137&lt;&gt;"",Scoring!$R$8)+IF(Data!$D137&lt;&gt;"",Scoring!$R$9)+IF(Data!$E137&lt;&gt;"",Scoring!$R$10)+IF(Data!$F137&lt;&gt;"",Scoring!$R$11)+IF(Data!$G137&lt;&gt;"",Scoring!$R$12)+IF(Data!$H137&lt;&gt;"",Scoring!$R$13)+IF(Data!$I137&lt;&gt;"",Scoring!$R$14)+IF(Data!$J137&lt;&gt;"",Scoring!$R$15)+IF(Data!$K137&lt;&gt;"",Scoring!$R$16)+IF(Data!$L137&lt;&gt;"",Scoring!$R$17)+IF(Data!$M137&lt;&gt;"",Scoring!$R$18)+IF(Data!$N137&lt;&gt;"",Scoring!$R$19)+IF(Data!$O137&lt;&gt;"",Scoring!$R$20)+IF(Data!$P137&lt;&gt;"",Scoring!$R$21)+IF(Data!$Q137&lt;&gt;"",Scoring!$R$22)+IF(Data!$R137&lt;&gt;"",Scoring!$R$23)+IF(Data!$S137&lt;&gt;"",Scoring!$R$24)+IF(Data!T137&lt;&gt;"",Scoring!$R$25)+IF(Data!$U137&lt;&gt;"",Scoring!$R$26)+IF(Data!$V137&lt;&gt;"",Scoring!$R$27)+IF(Data!$W137&lt;&gt;"",Scoring!$R$28)+IF(Data!$X137&lt;&gt;"",Scoring!$R$29)+IF(Data!$Y137&lt;&gt;"",Scoring!$R$30)+IF(Data!$Z137&lt;&gt;"",Scoring!$R$31)+IF(Data!$AA137&lt;&gt;"",Scoring!$R$32),"")</f>
        <v/>
      </c>
      <c r="BE137" s="105" t="str">
        <f>IF(BD137&lt;&gt;"",LOOKUP(BD137,Likelihoods!$A$7:$A$107,Likelihoods!P$7:P$107),"")</f>
        <v/>
      </c>
      <c r="BF137" s="102" t="str">
        <f>IF(AND(COUNTBLANK($B137:$E137)=3,COUNTBLANK($F137:$H137)=2,COUNTBLANK($I137:$J137)=1,COUNTBLANK($K137:$L137)=1,COUNTBLANK($M137:$N137)=1,COUNTBLANK($O137:$P137)=1,COUNTBLANK($Q137:$R137)=1,COUNTBLANK($S137:$T137)=1,COUNTBLANK($U137:$V137)=1,COUNTBLANK($W137:$AA137)=4),IF(Data!$B137&lt;&gt;"",Scoring!$S$7)+IF(Data!$C137&lt;&gt;"",Scoring!$S$8)+IF(Data!$D137&lt;&gt;"",Scoring!$S$9)+IF(Data!$E137&lt;&gt;"",Scoring!$S$10)+IF(Data!$F137&lt;&gt;"",Scoring!$S$11)+IF(Data!$G137&lt;&gt;"",Scoring!$S$12)+IF(Data!$H137&lt;&gt;"",Scoring!$S$13)+IF(Data!$I137&lt;&gt;"",Scoring!$S$14)+IF(Data!$J137&lt;&gt;"",Scoring!$S$15)+IF(Data!$K137&lt;&gt;"",Scoring!$S$16)+IF(Data!$L137&lt;&gt;"",Scoring!$S$17)+IF(Data!$M137&lt;&gt;"",Scoring!$S$18)+IF(Data!$N137&lt;&gt;"",Scoring!$S$19)+IF(Data!$O137&lt;&gt;"",Scoring!$S$20)+IF(Data!$P137&lt;&gt;"",Scoring!$S$21)+IF(Data!$Q137&lt;&gt;"",Scoring!$S$22)+IF(Data!$R137&lt;&gt;"",Scoring!$S$23)+IF(Data!$S137&lt;&gt;"",Scoring!$S$24)+IF(Data!T137&lt;&gt;"",Scoring!$S$25)+IF(Data!$U137&lt;&gt;"",Scoring!$S$26)+IF(Data!$V137&lt;&gt;"",Scoring!$S$27)+IF(Data!$W137&lt;&gt;"",Scoring!$S$28)+IF(Data!$X137&lt;&gt;"",Scoring!$S$29)+IF(Data!$Y137&lt;&gt;"",Scoring!$S$30)+IF(Data!$Z137&lt;&gt;"",Scoring!$S$31)+IF(Data!$AA137&lt;&gt;"",Scoring!$S$32),"")</f>
        <v/>
      </c>
      <c r="BG137" s="107" t="str">
        <f>IF(BF137&lt;&gt;"",LOOKUP(BF137,Likelihoods!$A$7:$A$107,Likelihoods!Q$7:Q$107),"")</f>
        <v/>
      </c>
      <c r="BH137" s="108" t="str">
        <f>IF(AND(COUNTBLANK($B137:$E137)=3,COUNTBLANK($F137:$H137)=2,COUNTBLANK($I137:$J137)=1,COUNTBLANK($K137:$L137)=1,COUNTBLANK($M137:$N137)=1,COUNTBLANK($O137:$P137)=1,COUNTBLANK($Q137:$R137)=1,COUNTBLANK($S137:$T137)=1,COUNTBLANK($U137:$V137)=1,COUNTBLANK($W137:$AA137)=4),IF(Data!$B137&lt;&gt;"",Scoring!$T$7)+IF(Data!$C137&lt;&gt;"",Scoring!$T$8)+IF(Data!$D137&lt;&gt;"",Scoring!$T$9)+IF(Data!$E137&lt;&gt;"",Scoring!$T$10)+IF(Data!$F137&lt;&gt;"",Scoring!$T$11)+IF(Data!$G137&lt;&gt;"",Scoring!$T$12)+IF(Data!$H137&lt;&gt;"",Scoring!$T$13)+IF(Data!$I137&lt;&gt;"",Scoring!$T$14)+IF(Data!$J137&lt;&gt;"",Scoring!$T$15)+IF(Data!$K137&lt;&gt;"",Scoring!$T$16)+IF(Data!$L137&lt;&gt;"",Scoring!$T$17)+IF(Data!$M137&lt;&gt;"",Scoring!$T$18)+IF(Data!$N137&lt;&gt;"",Scoring!$T$19)+IF(Data!$O137&lt;&gt;"",Scoring!$T$20)+IF(Data!$P137&lt;&gt;"",Scoring!$T$21)+IF(Data!$Q137&lt;&gt;"",Scoring!$T$22)+IF(Data!$R137&lt;&gt;"",Scoring!$T$23)+IF(Data!$S137&lt;&gt;"",Scoring!$T$24)+IF(Data!T137&lt;&gt;"",Scoring!$T$25)+IF(Data!$U137&lt;&gt;"",Scoring!$T$26)+IF(Data!$V137&lt;&gt;"",Scoring!$T$27)+IF(Data!$W137&lt;&gt;"",Scoring!$T$28)+IF(Data!$X137&lt;&gt;"",Scoring!$T$29)+IF(Data!$Y137&lt;&gt;"",Scoring!$T$30)+IF(Data!$Z137&lt;&gt;"",Scoring!$T$31)+IF(Data!$AA137&lt;&gt;"",Scoring!$T$32),"")</f>
        <v/>
      </c>
      <c r="BI137" s="105" t="str">
        <f>IF(BH137&lt;&gt;"",LOOKUP(BH137,Likelihoods!$A$7:$A$107,Likelihoods!R$7:R$107),"")</f>
        <v/>
      </c>
      <c r="BJ137" s="108" t="str">
        <f>IF(AND(COUNTBLANK($B137:$E137)=3,COUNTBLANK($F137:$H137)=2,COUNTBLANK($I137:$J137)=1,COUNTBLANK($K137:$L137)=1,COUNTBLANK($M137:$N137)=1,COUNTBLANK($O137:$P137)=1,COUNTBLANK($Q137:$R137)=1,COUNTBLANK($S137:$T137)=1,COUNTBLANK($U137:$V137)=1,COUNTBLANK($W137:$AA137)=4),IF(Data!$B137&lt;&gt;"",Scoring!$U$7)+IF(Data!$C137&lt;&gt;"",Scoring!$U$8)+IF(Data!$D137&lt;&gt;"",Scoring!$U$9)+IF(Data!$E137&lt;&gt;"",Scoring!$U$10)+IF(Data!$F137&lt;&gt;"",Scoring!$U$11)+IF(Data!$G137&lt;&gt;"",Scoring!$U$12)+IF(Data!$H137&lt;&gt;"",Scoring!$U$13)+IF(Data!$I137&lt;&gt;"",Scoring!$U$14)+IF(Data!$J137&lt;&gt;"",Scoring!$U$15)+IF(Data!$K137&lt;&gt;"",Scoring!$U$16)+IF(Data!$L137&lt;&gt;"",Scoring!$U$17)+IF(Data!$M137&lt;&gt;"",Scoring!$U$18)+IF(Data!$N137&lt;&gt;"",Scoring!$U$19)+IF(Data!$O137&lt;&gt;"",Scoring!$U$20)+IF(Data!$P137&lt;&gt;"",Scoring!$U$21)+IF(Data!$Q137&lt;&gt;"",Scoring!$U$22)+IF(Data!$R137&lt;&gt;"",Scoring!$U$23)+IF(Data!$S137&lt;&gt;"",Scoring!$U$24)+IF(Data!T137&lt;&gt;"",Scoring!$U$25)+IF(Data!$U137&lt;&gt;"",Scoring!$U$26)+IF(Data!$V137&lt;&gt;"",Scoring!$U$27)+IF(Data!$W137&lt;&gt;"",Scoring!$U$28)+IF(Data!$X137&lt;&gt;"",Scoring!$U$29)+IF(Data!$Y137&lt;&gt;"",Scoring!$U$30)+IF(Data!$Z137&lt;&gt;"",Scoring!$U$31)+IF(Data!$AA137&lt;&gt;"",Scoring!$U$32),"")</f>
        <v/>
      </c>
      <c r="BK137" s="106" t="str">
        <f>IF(BJ137&lt;&gt;"",LOOKUP(BJ137,Likelihoods!$A$7:$A$107,Likelihoods!S$7:S$107),"")</f>
        <v/>
      </c>
      <c r="BL137" s="8"/>
      <c r="BM137" s="8"/>
      <c r="BN137" s="8"/>
      <c r="BO137" s="8"/>
      <c r="BP137" s="8"/>
      <c r="BQ137" s="8"/>
      <c r="BR137" s="8"/>
      <c r="BS137" s="8"/>
      <c r="BT137" s="8"/>
      <c r="BU137" s="8"/>
      <c r="BV137" s="8"/>
      <c r="BW137" s="8"/>
      <c r="BX137" s="8"/>
      <c r="BY137" s="8"/>
    </row>
    <row r="138" spans="1:77" ht="14.25" x14ac:dyDescent="0.2">
      <c r="A138" s="68"/>
      <c r="B138" s="101"/>
      <c r="C138" s="102"/>
      <c r="D138" s="102"/>
      <c r="E138" s="102"/>
      <c r="F138" s="101"/>
      <c r="G138" s="102"/>
      <c r="H138" s="103"/>
      <c r="I138" s="102"/>
      <c r="J138" s="102"/>
      <c r="K138" s="101"/>
      <c r="L138" s="103"/>
      <c r="M138" s="102"/>
      <c r="N138" s="103"/>
      <c r="O138" s="101"/>
      <c r="P138" s="103"/>
      <c r="Q138" s="102"/>
      <c r="R138" s="102"/>
      <c r="S138" s="101"/>
      <c r="T138" s="103"/>
      <c r="U138" s="101"/>
      <c r="V138" s="103"/>
      <c r="W138" s="102"/>
      <c r="X138" s="102"/>
      <c r="Y138" s="102"/>
      <c r="Z138" s="102"/>
      <c r="AA138" s="102"/>
      <c r="AB138" s="104" t="str">
        <f>IF(AND(COUNTBLANK($B138:$E138)=3,COUNTBLANK($F138:$H138)=2,COUNTBLANK($I138:$J138)=1,COUNTBLANK($K138:$L138)=1,COUNTBLANK($M138:$N138)=1,COUNTBLANK($O138:$P138)=1,COUNTBLANK($Q138:$R138)=1,COUNTBLANK($S138:$T138)=1,COUNTBLANK($U138:$V138)=1,COUNTBLANK($W138:$AA138)=4),IF(Data!$B138&lt;&gt;"",Scoring!$D$7)+IF(Data!$C138&lt;&gt;"",Scoring!$D$8)+IF(Data!$D138&lt;&gt;"",Scoring!$D$9)+IF(Data!$E138&lt;&gt;"",Scoring!$D$10)+IF(Data!$F138&lt;&gt;"",Scoring!$D$11)+IF(Data!$G138&lt;&gt;"",Scoring!$D$12)+IF(Data!$H138&lt;&gt;"",Scoring!$D$13)+IF(Data!$I138&lt;&gt;"",Scoring!$D$14)+IF(Data!$J138&lt;&gt;"",Scoring!$D$15)+IF(Data!$K138&lt;&gt;"",Scoring!$D$16)+IF(Data!$L138&lt;&gt;"",Scoring!$D$17)+IF(Data!$M138&lt;&gt;"",Scoring!$D$18)+IF(Data!$N138&lt;&gt;"",Scoring!$D$19)+IF(Data!$O138&lt;&gt;"",Scoring!$D$20)+IF(Data!$P138&lt;&gt;"",Scoring!$D$21)+IF(Data!$Q138&lt;&gt;"",Scoring!$D$22)+IF(Data!$R138&lt;&gt;"",Scoring!$D$23)+IF(Data!$S138&lt;&gt;"",Scoring!$D$24)+IF(Data!T138&lt;&gt;"",Scoring!$D$25)+IF(Data!$U138&lt;&gt;"",Scoring!$D$26)+IF(Data!$V138&lt;&gt;"",Scoring!$D$27)+IF(Data!$W138&lt;&gt;"",Scoring!$D$28)+IF(Data!$X138&lt;&gt;"",Scoring!$D$29)+IF(Data!$Y138&lt;&gt;"",Scoring!$D$30)+IF(Data!$Z138&lt;&gt;"",Scoring!$D$31)+IF(Data!$AA138&lt;&gt;"",Scoring!$D$32),"")</f>
        <v/>
      </c>
      <c r="AC138" s="105" t="str">
        <f>IF(AB138&lt;&gt;"",LOOKUP(AB138,Likelihoods!$A$7:$A$107,Likelihoods!B$7:B$107),"")</f>
        <v/>
      </c>
      <c r="AD138" s="264" t="str">
        <f>IF(AND(COUNTBLANK($B138:$E138)=3,COUNTBLANK($F138:$H138)=2,COUNTBLANK($I138:$J138)=1,COUNTBLANK($K138:$L138)=1,COUNTBLANK($M138:$N138)=1,COUNTBLANK($O138:$P138)=1,COUNTBLANK($Q138:$R138)=1,COUNTBLANK($S138:$T138)=1,COUNTBLANK($U138:$V138)=1,COUNTBLANK($W138:$AA138)=4),IF(Data!$B138&lt;&gt;"",Scoring!$E$7)+IF(Data!$C138&lt;&gt;"",Scoring!$E$8)+IF(Data!$D138&lt;&gt;"",Scoring!$E$9)+IF(Data!$E138&lt;&gt;"",Scoring!$E$10)+IF(Data!$F138&lt;&gt;"",Scoring!$E$11)+IF(Data!$G138&lt;&gt;"",Scoring!$E$12)+IF(Data!$H138&lt;&gt;"",Scoring!$E$13)+IF(Data!$I138&lt;&gt;"",Scoring!$E$14)+IF(Data!$J138&lt;&gt;"",Scoring!$E$15)+IF(Data!$K138&lt;&gt;"",Scoring!$E$16)+IF(Data!$L138&lt;&gt;"",Scoring!$E$17)+IF(Data!$M138&lt;&gt;"",Scoring!$E$18)+IF(Data!$N138&lt;&gt;"",Scoring!$E$19)+IF(Data!$O138&lt;&gt;"",Scoring!$E$20)+IF(Data!$P138&lt;&gt;"",Scoring!$E$21)+IF(Data!$Q138&lt;&gt;"",Scoring!$E$22)+IF(Data!$R138&lt;&gt;"",Scoring!$E$23)+IF(Data!$S138&lt;&gt;"",Scoring!$E$24)+IF(Data!V138&lt;&gt;"",Scoring!$E$25)+IF(Data!$U138&lt;&gt;"",Scoring!$E$26)+IF(Data!$V138&lt;&gt;"",Scoring!$E$27)+IF(Data!$W138&lt;&gt;"",Scoring!$E$28)+IF(Data!$X138&lt;&gt;"",Scoring!$E$29)+IF(Data!$Y138&lt;&gt;"",Scoring!$E$30)+IF(Data!$Z138&lt;&gt;"",Scoring!$E$31)+IF(Data!$AA138&lt;&gt;"",Scoring!$E$32),"")</f>
        <v/>
      </c>
      <c r="AE138" s="107" t="str">
        <f>IF(AD138&lt;&gt;"",LOOKUP(AD138,Likelihoods!$A$7:$A$107,Likelihoods!C$7:C$107),"")</f>
        <v/>
      </c>
      <c r="AF138" s="108" t="str">
        <f>IF(AND(COUNTBLANK($B138:$E138)=3,COUNTBLANK($F138:$H138)=2,COUNTBLANK($I138:$J138)=1,COUNTBLANK($K138:$L138)=1,COUNTBLANK($M138:$N138)=1,COUNTBLANK($O138:$P138)=1,COUNTBLANK($Q138:$R138)=1,COUNTBLANK($S138:$T138)=1,COUNTBLANK($U138:$V138)=1,COUNTBLANK($W138:$AA138)=4),IF(Data!$B138&lt;&gt;"",Scoring!$F$7)+IF(Data!$C138&lt;&gt;"",Scoring!$F$8)+IF(Data!$D138&lt;&gt;"",Scoring!$F$9)+IF(Data!$E138&lt;&gt;"",Scoring!$F$10)+IF(Data!$F138&lt;&gt;"",Scoring!$F$11)+IF(Data!$G138&lt;&gt;"",Scoring!$F$12)+IF(Data!$H138&lt;&gt;"",Scoring!$F$13)+IF(Data!$I138&lt;&gt;"",Scoring!$F$14)+IF(Data!$J138&lt;&gt;"",Scoring!$F$15)+IF(Data!$K138&lt;&gt;"",Scoring!$F$16)+IF(Data!$L138&lt;&gt;"",Scoring!$F$17)+IF(Data!$M138&lt;&gt;"",Scoring!$F$18)+IF(Data!$N138&lt;&gt;"",Scoring!$F$19)+IF(Data!$O138&lt;&gt;"",Scoring!$F$20)+IF(Data!$P138&lt;&gt;"",Scoring!$F$21)+IF(Data!$Q138&lt;&gt;"",Scoring!$F$22)+IF(Data!$R138&lt;&gt;"",Scoring!$F$23)+IF(Data!$S138&lt;&gt;"",Scoring!$F$24)+IF(Data!T138&lt;&gt;"",Scoring!$F$25)+IF(Data!$U138&lt;&gt;"",Scoring!$F$26)+IF(Data!$V138&lt;&gt;"",Scoring!$F$27)+IF(Data!$W138&lt;&gt;"",Scoring!$F$28)+IF(Data!$X138&lt;&gt;"",Scoring!$F$29)+IF(Data!$Y138&lt;&gt;"",Scoring!$F$30)+IF(Data!$Z138&lt;&gt;"",Scoring!$F$31)+IF(Data!$AA138&lt;&gt;"",Scoring!$F$32),"")</f>
        <v/>
      </c>
      <c r="AG138" s="105" t="str">
        <f>IF(AF138&lt;&gt;"",LOOKUP(AF138,Likelihoods!$A$7:$A$107,Likelihoods!D$7:D$107),"")</f>
        <v/>
      </c>
      <c r="AH138" s="108" t="str">
        <f>IF(AND(COUNTBLANK($B138:$E138)=3,COUNTBLANK($F138:$H138)=2,COUNTBLANK($I138:$J138)=1,COUNTBLANK($K138:$L138)=1,COUNTBLANK($M138:$N138)=1,COUNTBLANK($O138:$P138)=1,COUNTBLANK($Q138:$R138)=1,COUNTBLANK($S138:$T138)=1,COUNTBLANK($U138:$V138)=1,COUNTBLANK($W138:$AA138)=4),IF(Data!$B138&lt;&gt;"",Scoring!$G$7)+IF(Data!$C138&lt;&gt;"",Scoring!$G$8)+IF(Data!$D138&lt;&gt;"",Scoring!$G$9)+IF(Data!$E138&lt;&gt;"",Scoring!$G$10)+IF(Data!$F138&lt;&gt;"",Scoring!$G$11)+IF(Data!$G138&lt;&gt;"",Scoring!$G$12)+IF(Data!$H138&lt;&gt;"",Scoring!$G$13)+IF(Data!$I138&lt;&gt;"",Scoring!$G$14)+IF(Data!$J138&lt;&gt;"",Scoring!$G$15)+IF(Data!$K138&lt;&gt;"",Scoring!$G$16)+IF(Data!$L138&lt;&gt;"",Scoring!$G$17)+IF(Data!$M138&lt;&gt;"",Scoring!$G$18)+IF(Data!$N138&lt;&gt;"",Scoring!$G$19)+IF(Data!$O138&lt;&gt;"",Scoring!$G$20)+IF(Data!$P138&lt;&gt;"",Scoring!$G$21)+IF(Data!$Q138&lt;&gt;"",Scoring!$G$22)+IF(Data!$R138&lt;&gt;"",Scoring!$G$23)+IF(Data!$S138&lt;&gt;"",Scoring!$G$24)+IF(Data!T138&lt;&gt;"",Scoring!$G$25)+IF(Data!$U138&lt;&gt;"",Scoring!$G$26)+IF(Data!$V138&lt;&gt;"",Scoring!$G$27)+IF(Data!$W138&lt;&gt;"",Scoring!$G$28)+IF(Data!$X138&lt;&gt;"",Scoring!$G$29)+IF(Data!$Y138&lt;&gt;"",Scoring!$G$30)+IF(Data!$Z138&lt;&gt;"",Scoring!$G$31)+IF(Data!$AA138&lt;&gt;"",Scoring!$G$32),"")</f>
        <v/>
      </c>
      <c r="AI138" s="106" t="str">
        <f>IF(AH138&lt;&gt;"",LOOKUP(AH138,Likelihoods!$A$7:$A$107,Likelihoods!E$7:E$107),"")</f>
        <v/>
      </c>
      <c r="AJ138" s="104" t="str">
        <f>IF(AND(COUNTBLANK($B138:$E138)=3,COUNTBLANK($F138:$H138)=2,COUNTBLANK($I138:$J138)=1,COUNTBLANK($K138:$L138)=1,COUNTBLANK($M138:$N138)=1,COUNTBLANK($O138:$P138)=1,COUNTBLANK($Q138:$R138)=1,COUNTBLANK($S138:$T138)=1,COUNTBLANK($U138:$V138)=1,COUNTBLANK($W138:$AA138)=4),IF(Data!$B138&lt;&gt;"",Scoring!$H$7)+IF(Data!$C138&lt;&gt;"",Scoring!$H$8)+IF(Data!$D138&lt;&gt;"",Scoring!$H$9)+IF(Data!$E138&lt;&gt;"",Scoring!$H$10)+IF(Data!$F138&lt;&gt;"",Scoring!$H$11)+IF(Data!$G138&lt;&gt;"",Scoring!$H$12)+IF(Data!$H138&lt;&gt;"",Scoring!$H$13)+IF(Data!$I138&lt;&gt;"",Scoring!$H$14)+IF(Data!$J138&lt;&gt;"",Scoring!$H$15)+IF(Data!$K138&lt;&gt;"",Scoring!$H$16)+IF(Data!$L138&lt;&gt;"",Scoring!$H$17)+IF(Data!$M138&lt;&gt;"",Scoring!$H$18)+IF(Data!$N138&lt;&gt;"",Scoring!$H$19)+IF(Data!$O138&lt;&gt;"",Scoring!$H$20)+IF(Data!$P138&lt;&gt;"",Scoring!$H$21)+IF(Data!$Q138&lt;&gt;"",Scoring!$H$22)+IF(Data!$R138&lt;&gt;"",Scoring!$H$23)+IF(Data!$S138&lt;&gt;"",Scoring!$H$24)+IF(Data!T138&lt;&gt;"",Scoring!$H$25)+IF(Data!$U138&lt;&gt;"",Scoring!$H$26)+IF(Data!$V138&lt;&gt;"",Scoring!$H$27)+IF(Data!$W138&lt;&gt;"",Scoring!$H$28)+IF(Data!$X138&lt;&gt;"",Scoring!$H$29)+IF(Data!$Y138&lt;&gt;"",Scoring!$H$30)+IF(Data!$Z138&lt;&gt;"",Scoring!$H$31)+IF(Data!$AA138&lt;&gt;"",Scoring!$H$32),"")</f>
        <v/>
      </c>
      <c r="AK138" s="105" t="str">
        <f>IF(AJ138&lt;&gt;"",LOOKUP(AJ138,Likelihoods!$A$7:$A$107,Likelihoods!F$7:F$107),"")</f>
        <v/>
      </c>
      <c r="AL138" s="102" t="str">
        <f>IF(AND(COUNTBLANK($B138:$E138)=3,COUNTBLANK($F138:$H138)=2,COUNTBLANK($I138:$J138)=1,COUNTBLANK($K138:$L138)=1,COUNTBLANK($M138:$N138)=1,COUNTBLANK($O138:$P138)=1,COUNTBLANK($Q138:$R138)=1,COUNTBLANK($S138:$T138)=1,COUNTBLANK($U138:$V138)=1,COUNTBLANK($W138:$AA138)=4),IF(Data!$B138&lt;&gt;"",Scoring!$I$7)+IF(Data!$C138&lt;&gt;"",Scoring!$I$8)+IF(Data!$D138&lt;&gt;"",Scoring!$I$9)+IF(Data!$E138&lt;&gt;"",Scoring!$I$10)+IF(Data!$F138&lt;&gt;"",Scoring!$I$11)+IF(Data!$G138&lt;&gt;"",Scoring!$I$12)+IF(Data!$H138&lt;&gt;"",Scoring!$I$13)+IF(Data!$I138&lt;&gt;"",Scoring!$I$14)+IF(Data!$J138&lt;&gt;"",Scoring!$I$15)+IF(Data!$K138&lt;&gt;"",Scoring!$I$16)+IF(Data!$L138&lt;&gt;"",Scoring!$I$17)+IF(Data!$M138&lt;&gt;"",Scoring!$I$18)+IF(Data!$N138&lt;&gt;"",Scoring!$I$19)+IF(Data!$O138&lt;&gt;"",Scoring!$I$20)+IF(Data!$P138&lt;&gt;"",Scoring!$I$21)+IF(Data!$Q138&lt;&gt;"",Scoring!$I$22)+IF(Data!$R138&lt;&gt;"",Scoring!$I$23)+IF(Data!$S138&lt;&gt;"",Scoring!$I$24)+IF(Data!T138&lt;&gt;"",Scoring!$I$25)+IF(Data!$U138&lt;&gt;"",Scoring!$I$26)+IF(Data!$V138&lt;&gt;"",Scoring!$I$27)+IF(Data!$W138&lt;&gt;"",Scoring!$I$28)+IF(Data!$X138&lt;&gt;"",Scoring!$I$29)+IF(Data!$Y138&lt;&gt;"",Scoring!$I$30)+IF(Data!$Z138&lt;&gt;"",Scoring!$I$31)+IF(Data!$AA138&lt;&gt;"",Scoring!$I$32),"")</f>
        <v/>
      </c>
      <c r="AM138" s="107" t="str">
        <f>IF(AL138&lt;&gt;"",LOOKUP(AL138,Likelihoods!$A$7:$A$107,Likelihoods!G$7:G$107),"")</f>
        <v/>
      </c>
      <c r="AN138" s="281" t="str">
        <f>IF(AND(COUNTBLANK($B138:$E138)=3,COUNTBLANK($F138:$H138)=2,COUNTBLANK($I138:$J138)=1,COUNTBLANK($K138:$L138)=1,COUNTBLANK($M138:$N138)=1,COUNTBLANK($O138:$P138)=1,COUNTBLANK($Q138:$R138)=1,COUNTBLANK($S138:$T138)=1,COUNTBLANK($U138:$V138)=1,COUNTBLANK($W138:$AA138)=4),IF(Data!$B138&lt;&gt;"",Scoring!$J$7)+IF(Data!$C138&lt;&gt;"",Scoring!$J$8)+IF(Data!$D138&lt;&gt;"",Scoring!$J$9)+IF(Data!$E138&lt;&gt;"",Scoring!$J$10)+IF(Data!$F138&lt;&gt;"",Scoring!$J$11)+IF(Data!$G138&lt;&gt;"",Scoring!$J$12)+IF(Data!$H138&lt;&gt;"",Scoring!$J$13)+IF(Data!$I138&lt;&gt;"",Scoring!$J$14)+IF(Data!$J138&lt;&gt;"",Scoring!$J$15)+IF(Data!$K138&lt;&gt;"",Scoring!$J$16)+IF(Data!$L138&lt;&gt;"",Scoring!$J$17)+IF(Data!$M138&lt;&gt;"",Scoring!$J$18)+IF(Data!$N138&lt;&gt;"",Scoring!$J$19)+IF(Data!$O138&lt;&gt;"",Scoring!$J$20)+IF(Data!$P138&lt;&gt;"",Scoring!$J$21)+IF(Data!$Q138&lt;&gt;"",Scoring!$J$22)+IF(Data!$R138&lt;&gt;"",Scoring!$J$23)+IF(Data!$S138&lt;&gt;"",Scoring!$J$24)+IF(Data!AF138&lt;&gt;"",Scoring!$J$25)+IF(Data!$U138&lt;&gt;"",Scoring!$J$26)+IF(Data!$V138&lt;&gt;"",Scoring!$J$27)+IF(Data!$W138&lt;&gt;"",Scoring!$J$28)+IF(Data!$X138&lt;&gt;"",Scoring!$J$29)+IF(Data!$Y138&lt;&gt;"",Scoring!$J$30)+IF(Data!$Z138&lt;&gt;"",Scoring!$J$31)+IF(Data!$AA138&lt;&gt;"",Scoring!$J$32),"")</f>
        <v/>
      </c>
      <c r="AO138" s="276" t="str">
        <f>IF(AN138&lt;&gt;"",LOOKUP(AN138,Likelihoods!$A$7:$A$107,Likelihoods!H$7:H$107),"")</f>
        <v/>
      </c>
      <c r="AP138" s="264" t="str">
        <f>IF(AND(COUNTBLANK($B138:$E138)=3,COUNTBLANK($F138:$H138)=2,COUNTBLANK($I138:$J138)=1,COUNTBLANK($K138:$L138)=1,COUNTBLANK($M138:$N138)=1,COUNTBLANK($O138:$P138)=1,COUNTBLANK($Q138:$R138)=1,COUNTBLANK($S138:$T138)=1,COUNTBLANK($U138:$V138)=1,COUNTBLANK($W138:$AA138)=4),IF(Data!$B138&lt;&gt;"",Scoring!$K$7)+IF(Data!$C138&lt;&gt;"",Scoring!$K$8)+IF(Data!$D138&lt;&gt;"",Scoring!$K$9)+IF(Data!$E138&lt;&gt;"",Scoring!$K$10)+IF(Data!$F138&lt;&gt;"",Scoring!$K$11)+IF(Data!$G138&lt;&gt;"",Scoring!$K$12)+IF(Data!$H138&lt;&gt;"",Scoring!$K$13)+IF(Data!$I138&lt;&gt;"",Scoring!$K$14)+IF(Data!$J138&lt;&gt;"",Scoring!$K$15)+IF(Data!$K138&lt;&gt;"",Scoring!$K$16)+IF(Data!$L138&lt;&gt;"",Scoring!$K$17)+IF(Data!$M138&lt;&gt;"",Scoring!$K$18)+IF(Data!$N138&lt;&gt;"",Scoring!$K$19)+IF(Data!$O138&lt;&gt;"",Scoring!$K$20)+IF(Data!$P138&lt;&gt;"",Scoring!$K$21)+IF(Data!$Q138&lt;&gt;"",Scoring!$K$22)+IF(Data!$R138&lt;&gt;"",Scoring!$K$23)+IF(Data!$S138&lt;&gt;"",Scoring!$K$24)+IF(Data!AH138&lt;&gt;"",Scoring!$K$25)+IF(Data!$U138&lt;&gt;"",Scoring!$K$26)+IF(Data!$V138&lt;&gt;"",Scoring!$K$27)+IF(Data!$W138&lt;&gt;"",Scoring!$K$28)+IF(Data!$X138&lt;&gt;"",Scoring!$K$29)+IF(Data!$Y138&lt;&gt;"",Scoring!$K$30)+IF(Data!$Z138&lt;&gt;"",Scoring!$K$31)+IF(Data!$AA138&lt;&gt;"",Scoring!$K$32),"")</f>
        <v/>
      </c>
      <c r="AQ138" s="107" t="str">
        <f>IF(AP138&lt;&gt;"",LOOKUP(AP138,Likelihoods!$A$7:$A$107,Likelihoods!I$7:I$107),"")</f>
        <v/>
      </c>
      <c r="AR138" s="281" t="str">
        <f>IF(AND(COUNTBLANK($B138:$E138)=3,COUNTBLANK($F138:$H138)=2,COUNTBLANK($I138:$J138)=1,COUNTBLANK($K138:$L138)=1,COUNTBLANK($M138:$N138)=1,COUNTBLANK($O138:$P138)=1,COUNTBLANK($Q138:$R138)=1,COUNTBLANK($S138:$T138)=1,COUNTBLANK($U138:$V138)=1,COUNTBLANK($W138:$AA138)=4),IF(Data!$B138&lt;&gt;"",Scoring!$L$7)+IF(Data!$C138&lt;&gt;"",Scoring!$L$8)+IF(Data!$D138&lt;&gt;"",Scoring!$L$9)+IF(Data!$E138&lt;&gt;"",Scoring!$L$10)+IF(Data!$F138&lt;&gt;"",Scoring!$L$11)+IF(Data!$G138&lt;&gt;"",Scoring!$L$12)+IF(Data!$H138&lt;&gt;"",Scoring!$L$13)+IF(Data!$I138&lt;&gt;"",Scoring!$L$14)+IF(Data!$J138&lt;&gt;"",Scoring!$L$15)+IF(Data!$K138&lt;&gt;"",Scoring!$L$16)+IF(Data!$L138&lt;&gt;"",Scoring!$L$17)+IF(Data!$M138&lt;&gt;"",Scoring!$L$18)+IF(Data!$N138&lt;&gt;"",Scoring!$L$19)+IF(Data!$O138&lt;&gt;"",Scoring!$L$20)+IF(Data!$P138&lt;&gt;"",Scoring!$L$21)+IF(Data!$Q138&lt;&gt;"",Scoring!$L$22)+IF(Data!$R138&lt;&gt;"",Scoring!$L$23)+IF(Data!$S138&lt;&gt;"",Scoring!$L$24)+IF(Data!AJ138&lt;&gt;"",Scoring!$L$25)+IF(Data!$U138&lt;&gt;"",Scoring!$L$26)+IF(Data!$V138&lt;&gt;"",Scoring!$L$27)+IF(Data!$W138&lt;&gt;"",Scoring!$L$28)+IF(Data!$X138&lt;&gt;"",Scoring!$L$29)+IF(Data!$Y138&lt;&gt;"",Scoring!$L$30)+IF(Data!$Z138&lt;&gt;"",Scoring!$L$31)+IF(Data!$AA138&lt;&gt;"",Scoring!$L$32),"")</f>
        <v/>
      </c>
      <c r="AS138" s="105" t="str">
        <f>IF(AR138&lt;&gt;"",LOOKUP(AR138,Likelihoods!$A$7:$A$107,Likelihoods!J$7:J$107),"")</f>
        <v/>
      </c>
      <c r="AT138" s="108" t="str">
        <f>IF(AND(COUNTBLANK($B138:$E138)=3,COUNTBLANK($F138:$H138)=2,COUNTBLANK($I138:$J138)=1,COUNTBLANK($K138:$L138)=1,COUNTBLANK($M138:$N138)=1,COUNTBLANK($O138:$P138)=1,COUNTBLANK($Q138:$R138)=1,COUNTBLANK($S138:$T138)=1,COUNTBLANK($U138:$V138)=1,COUNTBLANK($W138:$AA138)=4),IF(Data!$B138&lt;&gt;"",Scoring!$M$7)+IF(Data!$C138&lt;&gt;"",Scoring!$M$8)+IF(Data!$D138&lt;&gt;"",Scoring!$M$9)+IF(Data!$E138&lt;&gt;"",Scoring!$M$10)+IF(Data!$F138&lt;&gt;"",Scoring!$M$11)+IF(Data!$G138&lt;&gt;"",Scoring!$M$12)+IF(Data!$H138&lt;&gt;"",Scoring!$M$13)+IF(Data!$I138&lt;&gt;"",Scoring!$M$14)+IF(Data!$J138&lt;&gt;"",Scoring!$M$15)+IF(Data!$K138&lt;&gt;"",Scoring!$M$16)+IF(Data!$L138&lt;&gt;"",Scoring!$M$17)+IF(Data!$M138&lt;&gt;"",Scoring!$M$18)+IF(Data!$N138&lt;&gt;"",Scoring!$M$19)+IF(Data!$O138&lt;&gt;"",Scoring!$M$20)+IF(Data!$P138&lt;&gt;"",Scoring!$M$21)+IF(Data!$Q138&lt;&gt;"",Scoring!$M$22)+IF(Data!$R138&lt;&gt;"",Scoring!$M$23)+IF(Data!$S138&lt;&gt;"",Scoring!$M$24)+IF(Data!T138&lt;&gt;"",Scoring!$M$25)+IF(Data!$U138&lt;&gt;"",Scoring!$M$26)+IF(Data!$V138&lt;&gt;"",Scoring!$M$27)+IF(Data!$W138&lt;&gt;"",Scoring!$M$28)+IF(Data!$X138&lt;&gt;"",Scoring!$M$29)+IF(Data!$Y138&lt;&gt;"",Scoring!$M$30)+IF(Data!$Z138&lt;&gt;"",Scoring!$M$31)+IF(Data!$AA138&lt;&gt;"",Scoring!$M$32),"")</f>
        <v/>
      </c>
      <c r="AU138" s="105" t="str">
        <f>IF(AT138&lt;&gt;"",LOOKUP(AT138,Likelihoods!$A$7:$A$107,Likelihoods!K$7:K$107),"")</f>
        <v/>
      </c>
      <c r="AV138" s="108" t="str">
        <f>IF(AND(COUNTBLANK($B138:$E138)=3,COUNTBLANK($F138:$H138)=2,COUNTBLANK($I138:$J138)=1,COUNTBLANK($K138:$L138)=1,COUNTBLANK($M138:$N138)=1,COUNTBLANK($O138:$P138)=1,COUNTBLANK($Q138:$R138)=1,COUNTBLANK($S138:$T138)=1,COUNTBLANK($U138:$V138)=1,COUNTBLANK($W138:$AA138)=4),IF(Data!$B138&lt;&gt;"",Scoring!$N$7)+IF(Data!$C138&lt;&gt;"",Scoring!$N$8)+IF(Data!$D138&lt;&gt;"",Scoring!$N$9)+IF(Data!$E138&lt;&gt;"",Scoring!$N$10)+IF(Data!$F138&lt;&gt;"",Scoring!$N$11)+IF(Data!$G138&lt;&gt;"",Scoring!$N$12)+IF(Data!$H138&lt;&gt;"",Scoring!$N$13)+IF(Data!$I138&lt;&gt;"",Scoring!$N$14)+IF(Data!$J138&lt;&gt;"",Scoring!$N$15)+IF(Data!$K138&lt;&gt;"",Scoring!$N$16)+IF(Data!$L138&lt;&gt;"",Scoring!$N$17)+IF(Data!$M138&lt;&gt;"",Scoring!$N$18)+IF(Data!$N138&lt;&gt;"",Scoring!$N$19)+IF(Data!$O138&lt;&gt;"",Scoring!$N$20)+IF(Data!$P138&lt;&gt;"",Scoring!$N$21)+IF(Data!$Q138&lt;&gt;"",Scoring!$N$22)+IF(Data!$R138&lt;&gt;"",Scoring!$N$23)+IF(Data!$S138&lt;&gt;"",Scoring!$N$24)+IF(Data!T138&lt;&gt;"",Scoring!$N$25)+IF(Data!$U138&lt;&gt;"",Scoring!$N$26)+IF(Data!$V138&lt;&gt;"",Scoring!$N$27)+IF(Data!$W138&lt;&gt;"",Scoring!$N$28)+IF(Data!$X138&lt;&gt;"",Scoring!$N$29)+IF(Data!$Y138&lt;&gt;"",Scoring!$N$30)+IF(Data!$Z138&lt;&gt;"",Scoring!$N$31)+IF(Data!$AA138&lt;&gt;"",Scoring!$N$32),"")</f>
        <v/>
      </c>
      <c r="AW138" s="106" t="str">
        <f>IF(AV138&lt;&gt;"",LOOKUP(AV138,Likelihoods!$A$7:$A$107,Likelihoods!L$7:L$107),"")</f>
        <v/>
      </c>
      <c r="AX138" s="104" t="str">
        <f>IF(AND(COUNTBLANK($B138:$E138)=3,COUNTBLANK($F138:$H138)=2,COUNTBLANK($I138:$J138)=1,COUNTBLANK($K138:$L138)=1,COUNTBLANK($M138:$N138)=1,COUNTBLANK($O138:$P138)=1,COUNTBLANK($Q138:$R138)=1,COUNTBLANK($S138:$T138)=1,COUNTBLANK($U138:$V138)=1,COUNTBLANK($W138:$AA138)=4),IF(Data!$B138&lt;&gt;"",Scoring!$O$7)+IF(Data!$C138&lt;&gt;"",Scoring!$O$8)+IF(Data!$D138&lt;&gt;"",Scoring!$O$9)+IF(Data!$E138&lt;&gt;"",Scoring!$O$10)+IF(Data!$F138&lt;&gt;"",Scoring!$O$11)+IF(Data!$G138&lt;&gt;"",Scoring!$O$12)+IF(Data!$H138&lt;&gt;"",Scoring!$O$13)+IF(Data!$I138&lt;&gt;"",Scoring!$O$14)+IF(Data!$J138&lt;&gt;"",Scoring!$O$15)+IF(Data!$K138&lt;&gt;"",Scoring!$O$16)+IF(Data!$L138&lt;&gt;"",Scoring!$O$17)+IF(Data!$M138&lt;&gt;"",Scoring!$O$18)+IF(Data!$N138&lt;&gt;"",Scoring!$O$19)+IF(Data!$O138&lt;&gt;"",Scoring!$O$20)+IF(Data!$P138&lt;&gt;"",Scoring!$O$21)+IF(Data!$Q138&lt;&gt;"",Scoring!$O$22)+IF(Data!$R138&lt;&gt;"",Scoring!$O$23)+IF(Data!$S138&lt;&gt;"",Scoring!$O$24)+IF(Data!T138&lt;&gt;"",Scoring!$O$25)+IF(Data!$U138&lt;&gt;"",Scoring!$O$26)+IF(Data!$V138&lt;&gt;"",Scoring!$O$27)+IF(Data!$W138&lt;&gt;"",Scoring!$O$28)+IF(Data!$X138&lt;&gt;"",Scoring!$O$29)+IF(Data!$Y138&lt;&gt;"",Scoring!$O$30)+IF(Data!$Z138&lt;&gt;"",Scoring!$O$31)+IF(Data!$AA138&lt;&gt;"",Scoring!$O$32),"")</f>
        <v/>
      </c>
      <c r="AY138" s="107" t="str">
        <f>IF(AX138&lt;&gt;"",LOOKUP(AX138,Likelihoods!$A$7:$A$107,Likelihoods!M$7:M$107),"")</f>
        <v/>
      </c>
      <c r="AZ138" s="108" t="str">
        <f>IF(AND(COUNTBLANK($B138:$E138)=3,COUNTBLANK($F138:$H138)=2,COUNTBLANK($I138:$J138)=1,COUNTBLANK($K138:$L138)=1,COUNTBLANK($M138:$N138)=1,COUNTBLANK($O138:$P138)=1,COUNTBLANK($Q138:$R138)=1,COUNTBLANK($S138:$T138)=1,COUNTBLANK($U138:$V138)=1,COUNTBLANK($W138:$AA138)=4),IF(Data!$B138&lt;&gt;"",Scoring!$P$7)+IF(Data!$C138&lt;&gt;"",Scoring!$P$8)+IF(Data!$D138&lt;&gt;"",Scoring!$P$9)+IF(Data!$E138&lt;&gt;"",Scoring!$P$10)+IF(Data!$F138&lt;&gt;"",Scoring!$P$11)+IF(Data!$G138&lt;&gt;"",Scoring!$P$12)+IF(Data!$H138&lt;&gt;"",Scoring!$P$13)+IF(Data!$I138&lt;&gt;"",Scoring!$P$14)+IF(Data!$J138&lt;&gt;"",Scoring!$P$15)+IF(Data!$K138&lt;&gt;"",Scoring!$P$16)+IF(Data!$L138&lt;&gt;"",Scoring!$P$17)+IF(Data!$M138&lt;&gt;"",Scoring!$P$18)+IF(Data!$N138&lt;&gt;"",Scoring!$P$19)+IF(Data!$O138&lt;&gt;"",Scoring!$P$20)+IF(Data!$P138&lt;&gt;"",Scoring!$P$21)+IF(Data!$Q138&lt;&gt;"",Scoring!$P$22)+IF(Data!$R138&lt;&gt;"",Scoring!$P$23)+IF(Data!$S138&lt;&gt;"",Scoring!$P$24)+IF(Data!T138&lt;&gt;"",Scoring!$P$25)+IF(Data!$U138&lt;&gt;"",Scoring!$P$26)+IF(Data!$V138&lt;&gt;"",Scoring!$P$27)+IF(Data!$W138&lt;&gt;"",Scoring!$P$28)+IF(Data!$X138&lt;&gt;"",Scoring!$P$29)+IF(Data!$Y138&lt;&gt;"",Scoring!$P$30)+IF(Data!$Z138&lt;&gt;"",Scoring!$P$31)+IF(Data!$AA138&lt;&gt;"",Scoring!$P$32),"")</f>
        <v/>
      </c>
      <c r="BA138" s="105" t="str">
        <f>IF(AZ138&lt;&gt;"",LOOKUP(AZ138,Likelihoods!$A$7:$A$107,Likelihoods!N$7:N$107),"")</f>
        <v/>
      </c>
      <c r="BB138" s="102" t="str">
        <f>IF(AND(COUNTBLANK($B138:$E138)=3,COUNTBLANK($F138:$H138)=2,COUNTBLANK($I138:$J138)=1,COUNTBLANK($K138:$L138)=1,COUNTBLANK($M138:$N138)=1,COUNTBLANK($O138:$P138)=1,COUNTBLANK($Q138:$R138)=1,COUNTBLANK($S138:$T138)=1,COUNTBLANK($U138:$V138)=1,COUNTBLANK($W138:$AA138)=4),IF(Data!$B138&lt;&gt;"",Scoring!$Q$7)+IF(Data!$C138&lt;&gt;"",Scoring!$Q$8)+IF(Data!$D138&lt;&gt;"",Scoring!$Q$9)+IF(Data!$E138&lt;&gt;"",Scoring!$Q$10)+IF(Data!$F138&lt;&gt;"",Scoring!$Q$11)+IF(Data!$G138&lt;&gt;"",Scoring!$Q$12)+IF(Data!$H138&lt;&gt;"",Scoring!$Q$13)+IF(Data!$I138&lt;&gt;"",Scoring!$Q$14)+IF(Data!$J138&lt;&gt;"",Scoring!$Q$15)+IF(Data!$K138&lt;&gt;"",Scoring!$Q$16)+IF(Data!$L138&lt;&gt;"",Scoring!$Q$17)+IF(Data!$M138&lt;&gt;"",Scoring!$Q$18)+IF(Data!$N138&lt;&gt;"",Scoring!$Q$19)+IF(Data!$O138&lt;&gt;"",Scoring!$Q$20)+IF(Data!$P138&lt;&gt;"",Scoring!$Q$21)+IF(Data!$Q138&lt;&gt;"",Scoring!$Q$22)+IF(Data!$R138&lt;&gt;"",Scoring!$Q$23)+IF(Data!$S138&lt;&gt;"",Scoring!$Q$24)+IF(Data!T138&lt;&gt;"",Scoring!$Q$25)+IF(Data!$U138&lt;&gt;"",Scoring!$Q$26)+IF(Data!$V138&lt;&gt;"",Scoring!$Q$27)+IF(Data!$W138&lt;&gt;"",Scoring!$Q$28)+IF(Data!$X138&lt;&gt;"",Scoring!$Q$29)+IF(Data!$Y138&lt;&gt;"",Scoring!$Q$30)+IF(Data!$Z138&lt;&gt;"",Scoring!$Q$31)+IF(Data!$AA138&lt;&gt;"",Scoring!$Q$32),"")</f>
        <v/>
      </c>
      <c r="BC138" s="107" t="str">
        <f>IF(BB138&lt;&gt;"",LOOKUP(BB138,Likelihoods!$A$7:$A$107,Likelihoods!O$7:O$107),"")</f>
        <v/>
      </c>
      <c r="BD138" s="104" t="str">
        <f>IF(AND(COUNTBLANK($B138:$E138)=3,COUNTBLANK($F138:$H138)=2,COUNTBLANK($I138:$J138)=1,COUNTBLANK($K138:$L138)=1,COUNTBLANK($M138:$N138)=1,COUNTBLANK($O138:$P138)=1,COUNTBLANK($Q138:$R138)=1,COUNTBLANK($S138:$T138)=1,COUNTBLANK($U138:$V138)=1,COUNTBLANK($W138:$AA138)=4),IF(Data!$B138&lt;&gt;"",Scoring!$R$7)+IF(Data!$C138&lt;&gt;"",Scoring!$R$8)+IF(Data!$D138&lt;&gt;"",Scoring!$R$9)+IF(Data!$E138&lt;&gt;"",Scoring!$R$10)+IF(Data!$F138&lt;&gt;"",Scoring!$R$11)+IF(Data!$G138&lt;&gt;"",Scoring!$R$12)+IF(Data!$H138&lt;&gt;"",Scoring!$R$13)+IF(Data!$I138&lt;&gt;"",Scoring!$R$14)+IF(Data!$J138&lt;&gt;"",Scoring!$R$15)+IF(Data!$K138&lt;&gt;"",Scoring!$R$16)+IF(Data!$L138&lt;&gt;"",Scoring!$R$17)+IF(Data!$M138&lt;&gt;"",Scoring!$R$18)+IF(Data!$N138&lt;&gt;"",Scoring!$R$19)+IF(Data!$O138&lt;&gt;"",Scoring!$R$20)+IF(Data!$P138&lt;&gt;"",Scoring!$R$21)+IF(Data!$Q138&lt;&gt;"",Scoring!$R$22)+IF(Data!$R138&lt;&gt;"",Scoring!$R$23)+IF(Data!$S138&lt;&gt;"",Scoring!$R$24)+IF(Data!T138&lt;&gt;"",Scoring!$R$25)+IF(Data!$U138&lt;&gt;"",Scoring!$R$26)+IF(Data!$V138&lt;&gt;"",Scoring!$R$27)+IF(Data!$W138&lt;&gt;"",Scoring!$R$28)+IF(Data!$X138&lt;&gt;"",Scoring!$R$29)+IF(Data!$Y138&lt;&gt;"",Scoring!$R$30)+IF(Data!$Z138&lt;&gt;"",Scoring!$R$31)+IF(Data!$AA138&lt;&gt;"",Scoring!$R$32),"")</f>
        <v/>
      </c>
      <c r="BE138" s="105" t="str">
        <f>IF(BD138&lt;&gt;"",LOOKUP(BD138,Likelihoods!$A$7:$A$107,Likelihoods!P$7:P$107),"")</f>
        <v/>
      </c>
      <c r="BF138" s="102" t="str">
        <f>IF(AND(COUNTBLANK($B138:$E138)=3,COUNTBLANK($F138:$H138)=2,COUNTBLANK($I138:$J138)=1,COUNTBLANK($K138:$L138)=1,COUNTBLANK($M138:$N138)=1,COUNTBLANK($O138:$P138)=1,COUNTBLANK($Q138:$R138)=1,COUNTBLANK($S138:$T138)=1,COUNTBLANK($U138:$V138)=1,COUNTBLANK($W138:$AA138)=4),IF(Data!$B138&lt;&gt;"",Scoring!$S$7)+IF(Data!$C138&lt;&gt;"",Scoring!$S$8)+IF(Data!$D138&lt;&gt;"",Scoring!$S$9)+IF(Data!$E138&lt;&gt;"",Scoring!$S$10)+IF(Data!$F138&lt;&gt;"",Scoring!$S$11)+IF(Data!$G138&lt;&gt;"",Scoring!$S$12)+IF(Data!$H138&lt;&gt;"",Scoring!$S$13)+IF(Data!$I138&lt;&gt;"",Scoring!$S$14)+IF(Data!$J138&lt;&gt;"",Scoring!$S$15)+IF(Data!$K138&lt;&gt;"",Scoring!$S$16)+IF(Data!$L138&lt;&gt;"",Scoring!$S$17)+IF(Data!$M138&lt;&gt;"",Scoring!$S$18)+IF(Data!$N138&lt;&gt;"",Scoring!$S$19)+IF(Data!$O138&lt;&gt;"",Scoring!$S$20)+IF(Data!$P138&lt;&gt;"",Scoring!$S$21)+IF(Data!$Q138&lt;&gt;"",Scoring!$S$22)+IF(Data!$R138&lt;&gt;"",Scoring!$S$23)+IF(Data!$S138&lt;&gt;"",Scoring!$S$24)+IF(Data!T138&lt;&gt;"",Scoring!$S$25)+IF(Data!$U138&lt;&gt;"",Scoring!$S$26)+IF(Data!$V138&lt;&gt;"",Scoring!$S$27)+IF(Data!$W138&lt;&gt;"",Scoring!$S$28)+IF(Data!$X138&lt;&gt;"",Scoring!$S$29)+IF(Data!$Y138&lt;&gt;"",Scoring!$S$30)+IF(Data!$Z138&lt;&gt;"",Scoring!$S$31)+IF(Data!$AA138&lt;&gt;"",Scoring!$S$32),"")</f>
        <v/>
      </c>
      <c r="BG138" s="107" t="str">
        <f>IF(BF138&lt;&gt;"",LOOKUP(BF138,Likelihoods!$A$7:$A$107,Likelihoods!Q$7:Q$107),"")</f>
        <v/>
      </c>
      <c r="BH138" s="108" t="str">
        <f>IF(AND(COUNTBLANK($B138:$E138)=3,COUNTBLANK($F138:$H138)=2,COUNTBLANK($I138:$J138)=1,COUNTBLANK($K138:$L138)=1,COUNTBLANK($M138:$N138)=1,COUNTBLANK($O138:$P138)=1,COUNTBLANK($Q138:$R138)=1,COUNTBLANK($S138:$T138)=1,COUNTBLANK($U138:$V138)=1,COUNTBLANK($W138:$AA138)=4),IF(Data!$B138&lt;&gt;"",Scoring!$T$7)+IF(Data!$C138&lt;&gt;"",Scoring!$T$8)+IF(Data!$D138&lt;&gt;"",Scoring!$T$9)+IF(Data!$E138&lt;&gt;"",Scoring!$T$10)+IF(Data!$F138&lt;&gt;"",Scoring!$T$11)+IF(Data!$G138&lt;&gt;"",Scoring!$T$12)+IF(Data!$H138&lt;&gt;"",Scoring!$T$13)+IF(Data!$I138&lt;&gt;"",Scoring!$T$14)+IF(Data!$J138&lt;&gt;"",Scoring!$T$15)+IF(Data!$K138&lt;&gt;"",Scoring!$T$16)+IF(Data!$L138&lt;&gt;"",Scoring!$T$17)+IF(Data!$M138&lt;&gt;"",Scoring!$T$18)+IF(Data!$N138&lt;&gt;"",Scoring!$T$19)+IF(Data!$O138&lt;&gt;"",Scoring!$T$20)+IF(Data!$P138&lt;&gt;"",Scoring!$T$21)+IF(Data!$Q138&lt;&gt;"",Scoring!$T$22)+IF(Data!$R138&lt;&gt;"",Scoring!$T$23)+IF(Data!$S138&lt;&gt;"",Scoring!$T$24)+IF(Data!T138&lt;&gt;"",Scoring!$T$25)+IF(Data!$U138&lt;&gt;"",Scoring!$T$26)+IF(Data!$V138&lt;&gt;"",Scoring!$T$27)+IF(Data!$W138&lt;&gt;"",Scoring!$T$28)+IF(Data!$X138&lt;&gt;"",Scoring!$T$29)+IF(Data!$Y138&lt;&gt;"",Scoring!$T$30)+IF(Data!$Z138&lt;&gt;"",Scoring!$T$31)+IF(Data!$AA138&lt;&gt;"",Scoring!$T$32),"")</f>
        <v/>
      </c>
      <c r="BI138" s="105" t="str">
        <f>IF(BH138&lt;&gt;"",LOOKUP(BH138,Likelihoods!$A$7:$A$107,Likelihoods!R$7:R$107),"")</f>
        <v/>
      </c>
      <c r="BJ138" s="108" t="str">
        <f>IF(AND(COUNTBLANK($B138:$E138)=3,COUNTBLANK($F138:$H138)=2,COUNTBLANK($I138:$J138)=1,COUNTBLANK($K138:$L138)=1,COUNTBLANK($M138:$N138)=1,COUNTBLANK($O138:$P138)=1,COUNTBLANK($Q138:$R138)=1,COUNTBLANK($S138:$T138)=1,COUNTBLANK($U138:$V138)=1,COUNTBLANK($W138:$AA138)=4),IF(Data!$B138&lt;&gt;"",Scoring!$U$7)+IF(Data!$C138&lt;&gt;"",Scoring!$U$8)+IF(Data!$D138&lt;&gt;"",Scoring!$U$9)+IF(Data!$E138&lt;&gt;"",Scoring!$U$10)+IF(Data!$F138&lt;&gt;"",Scoring!$U$11)+IF(Data!$G138&lt;&gt;"",Scoring!$U$12)+IF(Data!$H138&lt;&gt;"",Scoring!$U$13)+IF(Data!$I138&lt;&gt;"",Scoring!$U$14)+IF(Data!$J138&lt;&gt;"",Scoring!$U$15)+IF(Data!$K138&lt;&gt;"",Scoring!$U$16)+IF(Data!$L138&lt;&gt;"",Scoring!$U$17)+IF(Data!$M138&lt;&gt;"",Scoring!$U$18)+IF(Data!$N138&lt;&gt;"",Scoring!$U$19)+IF(Data!$O138&lt;&gt;"",Scoring!$U$20)+IF(Data!$P138&lt;&gt;"",Scoring!$U$21)+IF(Data!$Q138&lt;&gt;"",Scoring!$U$22)+IF(Data!$R138&lt;&gt;"",Scoring!$U$23)+IF(Data!$S138&lt;&gt;"",Scoring!$U$24)+IF(Data!T138&lt;&gt;"",Scoring!$U$25)+IF(Data!$U138&lt;&gt;"",Scoring!$U$26)+IF(Data!$V138&lt;&gt;"",Scoring!$U$27)+IF(Data!$W138&lt;&gt;"",Scoring!$U$28)+IF(Data!$X138&lt;&gt;"",Scoring!$U$29)+IF(Data!$Y138&lt;&gt;"",Scoring!$U$30)+IF(Data!$Z138&lt;&gt;"",Scoring!$U$31)+IF(Data!$AA138&lt;&gt;"",Scoring!$U$32),"")</f>
        <v/>
      </c>
      <c r="BK138" s="106" t="str">
        <f>IF(BJ138&lt;&gt;"",LOOKUP(BJ138,Likelihoods!$A$7:$A$107,Likelihoods!S$7:S$107),"")</f>
        <v/>
      </c>
      <c r="BL138" s="8"/>
      <c r="BM138" s="8"/>
      <c r="BN138" s="8"/>
      <c r="BO138" s="8"/>
      <c r="BP138" s="8"/>
      <c r="BQ138" s="8"/>
      <c r="BR138" s="8"/>
      <c r="BS138" s="8"/>
      <c r="BT138" s="8"/>
      <c r="BU138" s="8"/>
      <c r="BV138" s="8"/>
      <c r="BW138" s="8"/>
      <c r="BX138" s="8"/>
      <c r="BY138" s="8"/>
    </row>
    <row r="139" spans="1:77" ht="14.25" x14ac:dyDescent="0.2">
      <c r="A139" s="68"/>
      <c r="B139" s="101"/>
      <c r="C139" s="102"/>
      <c r="D139" s="102"/>
      <c r="E139" s="102"/>
      <c r="F139" s="101"/>
      <c r="G139" s="102"/>
      <c r="H139" s="103"/>
      <c r="I139" s="102"/>
      <c r="J139" s="102"/>
      <c r="K139" s="101"/>
      <c r="L139" s="103"/>
      <c r="M139" s="102"/>
      <c r="N139" s="103"/>
      <c r="O139" s="101"/>
      <c r="P139" s="103"/>
      <c r="Q139" s="102"/>
      <c r="R139" s="102"/>
      <c r="S139" s="101"/>
      <c r="T139" s="103"/>
      <c r="U139" s="101"/>
      <c r="V139" s="103"/>
      <c r="W139" s="102"/>
      <c r="X139" s="102"/>
      <c r="Y139" s="102"/>
      <c r="Z139" s="102"/>
      <c r="AA139" s="102"/>
      <c r="AB139" s="104" t="str">
        <f>IF(AND(COUNTBLANK($B139:$E139)=3,COUNTBLANK($F139:$H139)=2,COUNTBLANK($I139:$J139)=1,COUNTBLANK($K139:$L139)=1,COUNTBLANK($M139:$N139)=1,COUNTBLANK($O139:$P139)=1,COUNTBLANK($Q139:$R139)=1,COUNTBLANK($S139:$T139)=1,COUNTBLANK($U139:$V139)=1,COUNTBLANK($W139:$AA139)=4),IF(Data!$B139&lt;&gt;"",Scoring!$D$7)+IF(Data!$C139&lt;&gt;"",Scoring!$D$8)+IF(Data!$D139&lt;&gt;"",Scoring!$D$9)+IF(Data!$E139&lt;&gt;"",Scoring!$D$10)+IF(Data!$F139&lt;&gt;"",Scoring!$D$11)+IF(Data!$G139&lt;&gt;"",Scoring!$D$12)+IF(Data!$H139&lt;&gt;"",Scoring!$D$13)+IF(Data!$I139&lt;&gt;"",Scoring!$D$14)+IF(Data!$J139&lt;&gt;"",Scoring!$D$15)+IF(Data!$K139&lt;&gt;"",Scoring!$D$16)+IF(Data!$L139&lt;&gt;"",Scoring!$D$17)+IF(Data!$M139&lt;&gt;"",Scoring!$D$18)+IF(Data!$N139&lt;&gt;"",Scoring!$D$19)+IF(Data!$O139&lt;&gt;"",Scoring!$D$20)+IF(Data!$P139&lt;&gt;"",Scoring!$D$21)+IF(Data!$Q139&lt;&gt;"",Scoring!$D$22)+IF(Data!$R139&lt;&gt;"",Scoring!$D$23)+IF(Data!$S139&lt;&gt;"",Scoring!$D$24)+IF(Data!T139&lt;&gt;"",Scoring!$D$25)+IF(Data!$U139&lt;&gt;"",Scoring!$D$26)+IF(Data!$V139&lt;&gt;"",Scoring!$D$27)+IF(Data!$W139&lt;&gt;"",Scoring!$D$28)+IF(Data!$X139&lt;&gt;"",Scoring!$D$29)+IF(Data!$Y139&lt;&gt;"",Scoring!$D$30)+IF(Data!$Z139&lt;&gt;"",Scoring!$D$31)+IF(Data!$AA139&lt;&gt;"",Scoring!$D$32),"")</f>
        <v/>
      </c>
      <c r="AC139" s="105" t="str">
        <f>IF(AB139&lt;&gt;"",LOOKUP(AB139,Likelihoods!$A$7:$A$107,Likelihoods!B$7:B$107),"")</f>
        <v/>
      </c>
      <c r="AD139" s="264" t="str">
        <f>IF(AND(COUNTBLANK($B139:$E139)=3,COUNTBLANK($F139:$H139)=2,COUNTBLANK($I139:$J139)=1,COUNTBLANK($K139:$L139)=1,COUNTBLANK($M139:$N139)=1,COUNTBLANK($O139:$P139)=1,COUNTBLANK($Q139:$R139)=1,COUNTBLANK($S139:$T139)=1,COUNTBLANK($U139:$V139)=1,COUNTBLANK($W139:$AA139)=4),IF(Data!$B139&lt;&gt;"",Scoring!$E$7)+IF(Data!$C139&lt;&gt;"",Scoring!$E$8)+IF(Data!$D139&lt;&gt;"",Scoring!$E$9)+IF(Data!$E139&lt;&gt;"",Scoring!$E$10)+IF(Data!$F139&lt;&gt;"",Scoring!$E$11)+IF(Data!$G139&lt;&gt;"",Scoring!$E$12)+IF(Data!$H139&lt;&gt;"",Scoring!$E$13)+IF(Data!$I139&lt;&gt;"",Scoring!$E$14)+IF(Data!$J139&lt;&gt;"",Scoring!$E$15)+IF(Data!$K139&lt;&gt;"",Scoring!$E$16)+IF(Data!$L139&lt;&gt;"",Scoring!$E$17)+IF(Data!$M139&lt;&gt;"",Scoring!$E$18)+IF(Data!$N139&lt;&gt;"",Scoring!$E$19)+IF(Data!$O139&lt;&gt;"",Scoring!$E$20)+IF(Data!$P139&lt;&gt;"",Scoring!$E$21)+IF(Data!$Q139&lt;&gt;"",Scoring!$E$22)+IF(Data!$R139&lt;&gt;"",Scoring!$E$23)+IF(Data!$S139&lt;&gt;"",Scoring!$E$24)+IF(Data!V139&lt;&gt;"",Scoring!$E$25)+IF(Data!$U139&lt;&gt;"",Scoring!$E$26)+IF(Data!$V139&lt;&gt;"",Scoring!$E$27)+IF(Data!$W139&lt;&gt;"",Scoring!$E$28)+IF(Data!$X139&lt;&gt;"",Scoring!$E$29)+IF(Data!$Y139&lt;&gt;"",Scoring!$E$30)+IF(Data!$Z139&lt;&gt;"",Scoring!$E$31)+IF(Data!$AA139&lt;&gt;"",Scoring!$E$32),"")</f>
        <v/>
      </c>
      <c r="AE139" s="107" t="str">
        <f>IF(AD139&lt;&gt;"",LOOKUP(AD139,Likelihoods!$A$7:$A$107,Likelihoods!C$7:C$107),"")</f>
        <v/>
      </c>
      <c r="AF139" s="108" t="str">
        <f>IF(AND(COUNTBLANK($B139:$E139)=3,COUNTBLANK($F139:$H139)=2,COUNTBLANK($I139:$J139)=1,COUNTBLANK($K139:$L139)=1,COUNTBLANK($M139:$N139)=1,COUNTBLANK($O139:$P139)=1,COUNTBLANK($Q139:$R139)=1,COUNTBLANK($S139:$T139)=1,COUNTBLANK($U139:$V139)=1,COUNTBLANK($W139:$AA139)=4),IF(Data!$B139&lt;&gt;"",Scoring!$F$7)+IF(Data!$C139&lt;&gt;"",Scoring!$F$8)+IF(Data!$D139&lt;&gt;"",Scoring!$F$9)+IF(Data!$E139&lt;&gt;"",Scoring!$F$10)+IF(Data!$F139&lt;&gt;"",Scoring!$F$11)+IF(Data!$G139&lt;&gt;"",Scoring!$F$12)+IF(Data!$H139&lt;&gt;"",Scoring!$F$13)+IF(Data!$I139&lt;&gt;"",Scoring!$F$14)+IF(Data!$J139&lt;&gt;"",Scoring!$F$15)+IF(Data!$K139&lt;&gt;"",Scoring!$F$16)+IF(Data!$L139&lt;&gt;"",Scoring!$F$17)+IF(Data!$M139&lt;&gt;"",Scoring!$F$18)+IF(Data!$N139&lt;&gt;"",Scoring!$F$19)+IF(Data!$O139&lt;&gt;"",Scoring!$F$20)+IF(Data!$P139&lt;&gt;"",Scoring!$F$21)+IF(Data!$Q139&lt;&gt;"",Scoring!$F$22)+IF(Data!$R139&lt;&gt;"",Scoring!$F$23)+IF(Data!$S139&lt;&gt;"",Scoring!$F$24)+IF(Data!T139&lt;&gt;"",Scoring!$F$25)+IF(Data!$U139&lt;&gt;"",Scoring!$F$26)+IF(Data!$V139&lt;&gt;"",Scoring!$F$27)+IF(Data!$W139&lt;&gt;"",Scoring!$F$28)+IF(Data!$X139&lt;&gt;"",Scoring!$F$29)+IF(Data!$Y139&lt;&gt;"",Scoring!$F$30)+IF(Data!$Z139&lt;&gt;"",Scoring!$F$31)+IF(Data!$AA139&lt;&gt;"",Scoring!$F$32),"")</f>
        <v/>
      </c>
      <c r="AG139" s="105" t="str">
        <f>IF(AF139&lt;&gt;"",LOOKUP(AF139,Likelihoods!$A$7:$A$107,Likelihoods!D$7:D$107),"")</f>
        <v/>
      </c>
      <c r="AH139" s="108" t="str">
        <f>IF(AND(COUNTBLANK($B139:$E139)=3,COUNTBLANK($F139:$H139)=2,COUNTBLANK($I139:$J139)=1,COUNTBLANK($K139:$L139)=1,COUNTBLANK($M139:$N139)=1,COUNTBLANK($O139:$P139)=1,COUNTBLANK($Q139:$R139)=1,COUNTBLANK($S139:$T139)=1,COUNTBLANK($U139:$V139)=1,COUNTBLANK($W139:$AA139)=4),IF(Data!$B139&lt;&gt;"",Scoring!$G$7)+IF(Data!$C139&lt;&gt;"",Scoring!$G$8)+IF(Data!$D139&lt;&gt;"",Scoring!$G$9)+IF(Data!$E139&lt;&gt;"",Scoring!$G$10)+IF(Data!$F139&lt;&gt;"",Scoring!$G$11)+IF(Data!$G139&lt;&gt;"",Scoring!$G$12)+IF(Data!$H139&lt;&gt;"",Scoring!$G$13)+IF(Data!$I139&lt;&gt;"",Scoring!$G$14)+IF(Data!$J139&lt;&gt;"",Scoring!$G$15)+IF(Data!$K139&lt;&gt;"",Scoring!$G$16)+IF(Data!$L139&lt;&gt;"",Scoring!$G$17)+IF(Data!$M139&lt;&gt;"",Scoring!$G$18)+IF(Data!$N139&lt;&gt;"",Scoring!$G$19)+IF(Data!$O139&lt;&gt;"",Scoring!$G$20)+IF(Data!$P139&lt;&gt;"",Scoring!$G$21)+IF(Data!$Q139&lt;&gt;"",Scoring!$G$22)+IF(Data!$R139&lt;&gt;"",Scoring!$G$23)+IF(Data!$S139&lt;&gt;"",Scoring!$G$24)+IF(Data!T139&lt;&gt;"",Scoring!$G$25)+IF(Data!$U139&lt;&gt;"",Scoring!$G$26)+IF(Data!$V139&lt;&gt;"",Scoring!$G$27)+IF(Data!$W139&lt;&gt;"",Scoring!$G$28)+IF(Data!$X139&lt;&gt;"",Scoring!$G$29)+IF(Data!$Y139&lt;&gt;"",Scoring!$G$30)+IF(Data!$Z139&lt;&gt;"",Scoring!$G$31)+IF(Data!$AA139&lt;&gt;"",Scoring!$G$32),"")</f>
        <v/>
      </c>
      <c r="AI139" s="106" t="str">
        <f>IF(AH139&lt;&gt;"",LOOKUP(AH139,Likelihoods!$A$7:$A$107,Likelihoods!E$7:E$107),"")</f>
        <v/>
      </c>
      <c r="AJ139" s="104" t="str">
        <f>IF(AND(COUNTBLANK($B139:$E139)=3,COUNTBLANK($F139:$H139)=2,COUNTBLANK($I139:$J139)=1,COUNTBLANK($K139:$L139)=1,COUNTBLANK($M139:$N139)=1,COUNTBLANK($O139:$P139)=1,COUNTBLANK($Q139:$R139)=1,COUNTBLANK($S139:$T139)=1,COUNTBLANK($U139:$V139)=1,COUNTBLANK($W139:$AA139)=4),IF(Data!$B139&lt;&gt;"",Scoring!$H$7)+IF(Data!$C139&lt;&gt;"",Scoring!$H$8)+IF(Data!$D139&lt;&gt;"",Scoring!$H$9)+IF(Data!$E139&lt;&gt;"",Scoring!$H$10)+IF(Data!$F139&lt;&gt;"",Scoring!$H$11)+IF(Data!$G139&lt;&gt;"",Scoring!$H$12)+IF(Data!$H139&lt;&gt;"",Scoring!$H$13)+IF(Data!$I139&lt;&gt;"",Scoring!$H$14)+IF(Data!$J139&lt;&gt;"",Scoring!$H$15)+IF(Data!$K139&lt;&gt;"",Scoring!$H$16)+IF(Data!$L139&lt;&gt;"",Scoring!$H$17)+IF(Data!$M139&lt;&gt;"",Scoring!$H$18)+IF(Data!$N139&lt;&gt;"",Scoring!$H$19)+IF(Data!$O139&lt;&gt;"",Scoring!$H$20)+IF(Data!$P139&lt;&gt;"",Scoring!$H$21)+IF(Data!$Q139&lt;&gt;"",Scoring!$H$22)+IF(Data!$R139&lt;&gt;"",Scoring!$H$23)+IF(Data!$S139&lt;&gt;"",Scoring!$H$24)+IF(Data!T139&lt;&gt;"",Scoring!$H$25)+IF(Data!$U139&lt;&gt;"",Scoring!$H$26)+IF(Data!$V139&lt;&gt;"",Scoring!$H$27)+IF(Data!$W139&lt;&gt;"",Scoring!$H$28)+IF(Data!$X139&lt;&gt;"",Scoring!$H$29)+IF(Data!$Y139&lt;&gt;"",Scoring!$H$30)+IF(Data!$Z139&lt;&gt;"",Scoring!$H$31)+IF(Data!$AA139&lt;&gt;"",Scoring!$H$32),"")</f>
        <v/>
      </c>
      <c r="AK139" s="105" t="str">
        <f>IF(AJ139&lt;&gt;"",LOOKUP(AJ139,Likelihoods!$A$7:$A$107,Likelihoods!F$7:F$107),"")</f>
        <v/>
      </c>
      <c r="AL139" s="102" t="str">
        <f>IF(AND(COUNTBLANK($B139:$E139)=3,COUNTBLANK($F139:$H139)=2,COUNTBLANK($I139:$J139)=1,COUNTBLANK($K139:$L139)=1,COUNTBLANK($M139:$N139)=1,COUNTBLANK($O139:$P139)=1,COUNTBLANK($Q139:$R139)=1,COUNTBLANK($S139:$T139)=1,COUNTBLANK($U139:$V139)=1,COUNTBLANK($W139:$AA139)=4),IF(Data!$B139&lt;&gt;"",Scoring!$I$7)+IF(Data!$C139&lt;&gt;"",Scoring!$I$8)+IF(Data!$D139&lt;&gt;"",Scoring!$I$9)+IF(Data!$E139&lt;&gt;"",Scoring!$I$10)+IF(Data!$F139&lt;&gt;"",Scoring!$I$11)+IF(Data!$G139&lt;&gt;"",Scoring!$I$12)+IF(Data!$H139&lt;&gt;"",Scoring!$I$13)+IF(Data!$I139&lt;&gt;"",Scoring!$I$14)+IF(Data!$J139&lt;&gt;"",Scoring!$I$15)+IF(Data!$K139&lt;&gt;"",Scoring!$I$16)+IF(Data!$L139&lt;&gt;"",Scoring!$I$17)+IF(Data!$M139&lt;&gt;"",Scoring!$I$18)+IF(Data!$N139&lt;&gt;"",Scoring!$I$19)+IF(Data!$O139&lt;&gt;"",Scoring!$I$20)+IF(Data!$P139&lt;&gt;"",Scoring!$I$21)+IF(Data!$Q139&lt;&gt;"",Scoring!$I$22)+IF(Data!$R139&lt;&gt;"",Scoring!$I$23)+IF(Data!$S139&lt;&gt;"",Scoring!$I$24)+IF(Data!T139&lt;&gt;"",Scoring!$I$25)+IF(Data!$U139&lt;&gt;"",Scoring!$I$26)+IF(Data!$V139&lt;&gt;"",Scoring!$I$27)+IF(Data!$W139&lt;&gt;"",Scoring!$I$28)+IF(Data!$X139&lt;&gt;"",Scoring!$I$29)+IF(Data!$Y139&lt;&gt;"",Scoring!$I$30)+IF(Data!$Z139&lt;&gt;"",Scoring!$I$31)+IF(Data!$AA139&lt;&gt;"",Scoring!$I$32),"")</f>
        <v/>
      </c>
      <c r="AM139" s="107" t="str">
        <f>IF(AL139&lt;&gt;"",LOOKUP(AL139,Likelihoods!$A$7:$A$107,Likelihoods!G$7:G$107),"")</f>
        <v/>
      </c>
      <c r="AN139" s="281" t="str">
        <f>IF(AND(COUNTBLANK($B139:$E139)=3,COUNTBLANK($F139:$H139)=2,COUNTBLANK($I139:$J139)=1,COUNTBLANK($K139:$L139)=1,COUNTBLANK($M139:$N139)=1,COUNTBLANK($O139:$P139)=1,COUNTBLANK($Q139:$R139)=1,COUNTBLANK($S139:$T139)=1,COUNTBLANK($U139:$V139)=1,COUNTBLANK($W139:$AA139)=4),IF(Data!$B139&lt;&gt;"",Scoring!$J$7)+IF(Data!$C139&lt;&gt;"",Scoring!$J$8)+IF(Data!$D139&lt;&gt;"",Scoring!$J$9)+IF(Data!$E139&lt;&gt;"",Scoring!$J$10)+IF(Data!$F139&lt;&gt;"",Scoring!$J$11)+IF(Data!$G139&lt;&gt;"",Scoring!$J$12)+IF(Data!$H139&lt;&gt;"",Scoring!$J$13)+IF(Data!$I139&lt;&gt;"",Scoring!$J$14)+IF(Data!$J139&lt;&gt;"",Scoring!$J$15)+IF(Data!$K139&lt;&gt;"",Scoring!$J$16)+IF(Data!$L139&lt;&gt;"",Scoring!$J$17)+IF(Data!$M139&lt;&gt;"",Scoring!$J$18)+IF(Data!$N139&lt;&gt;"",Scoring!$J$19)+IF(Data!$O139&lt;&gt;"",Scoring!$J$20)+IF(Data!$P139&lt;&gt;"",Scoring!$J$21)+IF(Data!$Q139&lt;&gt;"",Scoring!$J$22)+IF(Data!$R139&lt;&gt;"",Scoring!$J$23)+IF(Data!$S139&lt;&gt;"",Scoring!$J$24)+IF(Data!AF139&lt;&gt;"",Scoring!$J$25)+IF(Data!$U139&lt;&gt;"",Scoring!$J$26)+IF(Data!$V139&lt;&gt;"",Scoring!$J$27)+IF(Data!$W139&lt;&gt;"",Scoring!$J$28)+IF(Data!$X139&lt;&gt;"",Scoring!$J$29)+IF(Data!$Y139&lt;&gt;"",Scoring!$J$30)+IF(Data!$Z139&lt;&gt;"",Scoring!$J$31)+IF(Data!$AA139&lt;&gt;"",Scoring!$J$32),"")</f>
        <v/>
      </c>
      <c r="AO139" s="276" t="str">
        <f>IF(AN139&lt;&gt;"",LOOKUP(AN139,Likelihoods!$A$7:$A$107,Likelihoods!H$7:H$107),"")</f>
        <v/>
      </c>
      <c r="AP139" s="264" t="str">
        <f>IF(AND(COUNTBLANK($B139:$E139)=3,COUNTBLANK($F139:$H139)=2,COUNTBLANK($I139:$J139)=1,COUNTBLANK($K139:$L139)=1,COUNTBLANK($M139:$N139)=1,COUNTBLANK($O139:$P139)=1,COUNTBLANK($Q139:$R139)=1,COUNTBLANK($S139:$T139)=1,COUNTBLANK($U139:$V139)=1,COUNTBLANK($W139:$AA139)=4),IF(Data!$B139&lt;&gt;"",Scoring!$K$7)+IF(Data!$C139&lt;&gt;"",Scoring!$K$8)+IF(Data!$D139&lt;&gt;"",Scoring!$K$9)+IF(Data!$E139&lt;&gt;"",Scoring!$K$10)+IF(Data!$F139&lt;&gt;"",Scoring!$K$11)+IF(Data!$G139&lt;&gt;"",Scoring!$K$12)+IF(Data!$H139&lt;&gt;"",Scoring!$K$13)+IF(Data!$I139&lt;&gt;"",Scoring!$K$14)+IF(Data!$J139&lt;&gt;"",Scoring!$K$15)+IF(Data!$K139&lt;&gt;"",Scoring!$K$16)+IF(Data!$L139&lt;&gt;"",Scoring!$K$17)+IF(Data!$M139&lt;&gt;"",Scoring!$K$18)+IF(Data!$N139&lt;&gt;"",Scoring!$K$19)+IF(Data!$O139&lt;&gt;"",Scoring!$K$20)+IF(Data!$P139&lt;&gt;"",Scoring!$K$21)+IF(Data!$Q139&lt;&gt;"",Scoring!$K$22)+IF(Data!$R139&lt;&gt;"",Scoring!$K$23)+IF(Data!$S139&lt;&gt;"",Scoring!$K$24)+IF(Data!AH139&lt;&gt;"",Scoring!$K$25)+IF(Data!$U139&lt;&gt;"",Scoring!$K$26)+IF(Data!$V139&lt;&gt;"",Scoring!$K$27)+IF(Data!$W139&lt;&gt;"",Scoring!$K$28)+IF(Data!$X139&lt;&gt;"",Scoring!$K$29)+IF(Data!$Y139&lt;&gt;"",Scoring!$K$30)+IF(Data!$Z139&lt;&gt;"",Scoring!$K$31)+IF(Data!$AA139&lt;&gt;"",Scoring!$K$32),"")</f>
        <v/>
      </c>
      <c r="AQ139" s="107" t="str">
        <f>IF(AP139&lt;&gt;"",LOOKUP(AP139,Likelihoods!$A$7:$A$107,Likelihoods!I$7:I$107),"")</f>
        <v/>
      </c>
      <c r="AR139" s="281" t="str">
        <f>IF(AND(COUNTBLANK($B139:$E139)=3,COUNTBLANK($F139:$H139)=2,COUNTBLANK($I139:$J139)=1,COUNTBLANK($K139:$L139)=1,COUNTBLANK($M139:$N139)=1,COUNTBLANK($O139:$P139)=1,COUNTBLANK($Q139:$R139)=1,COUNTBLANK($S139:$T139)=1,COUNTBLANK($U139:$V139)=1,COUNTBLANK($W139:$AA139)=4),IF(Data!$B139&lt;&gt;"",Scoring!$L$7)+IF(Data!$C139&lt;&gt;"",Scoring!$L$8)+IF(Data!$D139&lt;&gt;"",Scoring!$L$9)+IF(Data!$E139&lt;&gt;"",Scoring!$L$10)+IF(Data!$F139&lt;&gt;"",Scoring!$L$11)+IF(Data!$G139&lt;&gt;"",Scoring!$L$12)+IF(Data!$H139&lt;&gt;"",Scoring!$L$13)+IF(Data!$I139&lt;&gt;"",Scoring!$L$14)+IF(Data!$J139&lt;&gt;"",Scoring!$L$15)+IF(Data!$K139&lt;&gt;"",Scoring!$L$16)+IF(Data!$L139&lt;&gt;"",Scoring!$L$17)+IF(Data!$M139&lt;&gt;"",Scoring!$L$18)+IF(Data!$N139&lt;&gt;"",Scoring!$L$19)+IF(Data!$O139&lt;&gt;"",Scoring!$L$20)+IF(Data!$P139&lt;&gt;"",Scoring!$L$21)+IF(Data!$Q139&lt;&gt;"",Scoring!$L$22)+IF(Data!$R139&lt;&gt;"",Scoring!$L$23)+IF(Data!$S139&lt;&gt;"",Scoring!$L$24)+IF(Data!AJ139&lt;&gt;"",Scoring!$L$25)+IF(Data!$U139&lt;&gt;"",Scoring!$L$26)+IF(Data!$V139&lt;&gt;"",Scoring!$L$27)+IF(Data!$W139&lt;&gt;"",Scoring!$L$28)+IF(Data!$X139&lt;&gt;"",Scoring!$L$29)+IF(Data!$Y139&lt;&gt;"",Scoring!$L$30)+IF(Data!$Z139&lt;&gt;"",Scoring!$L$31)+IF(Data!$AA139&lt;&gt;"",Scoring!$L$32),"")</f>
        <v/>
      </c>
      <c r="AS139" s="105" t="str">
        <f>IF(AR139&lt;&gt;"",LOOKUP(AR139,Likelihoods!$A$7:$A$107,Likelihoods!J$7:J$107),"")</f>
        <v/>
      </c>
      <c r="AT139" s="108" t="str">
        <f>IF(AND(COUNTBLANK($B139:$E139)=3,COUNTBLANK($F139:$H139)=2,COUNTBLANK($I139:$J139)=1,COUNTBLANK($K139:$L139)=1,COUNTBLANK($M139:$N139)=1,COUNTBLANK($O139:$P139)=1,COUNTBLANK($Q139:$R139)=1,COUNTBLANK($S139:$T139)=1,COUNTBLANK($U139:$V139)=1,COUNTBLANK($W139:$AA139)=4),IF(Data!$B139&lt;&gt;"",Scoring!$M$7)+IF(Data!$C139&lt;&gt;"",Scoring!$M$8)+IF(Data!$D139&lt;&gt;"",Scoring!$M$9)+IF(Data!$E139&lt;&gt;"",Scoring!$M$10)+IF(Data!$F139&lt;&gt;"",Scoring!$M$11)+IF(Data!$G139&lt;&gt;"",Scoring!$M$12)+IF(Data!$H139&lt;&gt;"",Scoring!$M$13)+IF(Data!$I139&lt;&gt;"",Scoring!$M$14)+IF(Data!$J139&lt;&gt;"",Scoring!$M$15)+IF(Data!$K139&lt;&gt;"",Scoring!$M$16)+IF(Data!$L139&lt;&gt;"",Scoring!$M$17)+IF(Data!$M139&lt;&gt;"",Scoring!$M$18)+IF(Data!$N139&lt;&gt;"",Scoring!$M$19)+IF(Data!$O139&lt;&gt;"",Scoring!$M$20)+IF(Data!$P139&lt;&gt;"",Scoring!$M$21)+IF(Data!$Q139&lt;&gt;"",Scoring!$M$22)+IF(Data!$R139&lt;&gt;"",Scoring!$M$23)+IF(Data!$S139&lt;&gt;"",Scoring!$M$24)+IF(Data!T139&lt;&gt;"",Scoring!$M$25)+IF(Data!$U139&lt;&gt;"",Scoring!$M$26)+IF(Data!$V139&lt;&gt;"",Scoring!$M$27)+IF(Data!$W139&lt;&gt;"",Scoring!$M$28)+IF(Data!$X139&lt;&gt;"",Scoring!$M$29)+IF(Data!$Y139&lt;&gt;"",Scoring!$M$30)+IF(Data!$Z139&lt;&gt;"",Scoring!$M$31)+IF(Data!$AA139&lt;&gt;"",Scoring!$M$32),"")</f>
        <v/>
      </c>
      <c r="AU139" s="105" t="str">
        <f>IF(AT139&lt;&gt;"",LOOKUP(AT139,Likelihoods!$A$7:$A$107,Likelihoods!K$7:K$107),"")</f>
        <v/>
      </c>
      <c r="AV139" s="108" t="str">
        <f>IF(AND(COUNTBLANK($B139:$E139)=3,COUNTBLANK($F139:$H139)=2,COUNTBLANK($I139:$J139)=1,COUNTBLANK($K139:$L139)=1,COUNTBLANK($M139:$N139)=1,COUNTBLANK($O139:$P139)=1,COUNTBLANK($Q139:$R139)=1,COUNTBLANK($S139:$T139)=1,COUNTBLANK($U139:$V139)=1,COUNTBLANK($W139:$AA139)=4),IF(Data!$B139&lt;&gt;"",Scoring!$N$7)+IF(Data!$C139&lt;&gt;"",Scoring!$N$8)+IF(Data!$D139&lt;&gt;"",Scoring!$N$9)+IF(Data!$E139&lt;&gt;"",Scoring!$N$10)+IF(Data!$F139&lt;&gt;"",Scoring!$N$11)+IF(Data!$G139&lt;&gt;"",Scoring!$N$12)+IF(Data!$H139&lt;&gt;"",Scoring!$N$13)+IF(Data!$I139&lt;&gt;"",Scoring!$N$14)+IF(Data!$J139&lt;&gt;"",Scoring!$N$15)+IF(Data!$K139&lt;&gt;"",Scoring!$N$16)+IF(Data!$L139&lt;&gt;"",Scoring!$N$17)+IF(Data!$M139&lt;&gt;"",Scoring!$N$18)+IF(Data!$N139&lt;&gt;"",Scoring!$N$19)+IF(Data!$O139&lt;&gt;"",Scoring!$N$20)+IF(Data!$P139&lt;&gt;"",Scoring!$N$21)+IF(Data!$Q139&lt;&gt;"",Scoring!$N$22)+IF(Data!$R139&lt;&gt;"",Scoring!$N$23)+IF(Data!$S139&lt;&gt;"",Scoring!$N$24)+IF(Data!T139&lt;&gt;"",Scoring!$N$25)+IF(Data!$U139&lt;&gt;"",Scoring!$N$26)+IF(Data!$V139&lt;&gt;"",Scoring!$N$27)+IF(Data!$W139&lt;&gt;"",Scoring!$N$28)+IF(Data!$X139&lt;&gt;"",Scoring!$N$29)+IF(Data!$Y139&lt;&gt;"",Scoring!$N$30)+IF(Data!$Z139&lt;&gt;"",Scoring!$N$31)+IF(Data!$AA139&lt;&gt;"",Scoring!$N$32),"")</f>
        <v/>
      </c>
      <c r="AW139" s="106" t="str">
        <f>IF(AV139&lt;&gt;"",LOOKUP(AV139,Likelihoods!$A$7:$A$107,Likelihoods!L$7:L$107),"")</f>
        <v/>
      </c>
      <c r="AX139" s="104" t="str">
        <f>IF(AND(COUNTBLANK($B139:$E139)=3,COUNTBLANK($F139:$H139)=2,COUNTBLANK($I139:$J139)=1,COUNTBLANK($K139:$L139)=1,COUNTBLANK($M139:$N139)=1,COUNTBLANK($O139:$P139)=1,COUNTBLANK($Q139:$R139)=1,COUNTBLANK($S139:$T139)=1,COUNTBLANK($U139:$V139)=1,COUNTBLANK($W139:$AA139)=4),IF(Data!$B139&lt;&gt;"",Scoring!$O$7)+IF(Data!$C139&lt;&gt;"",Scoring!$O$8)+IF(Data!$D139&lt;&gt;"",Scoring!$O$9)+IF(Data!$E139&lt;&gt;"",Scoring!$O$10)+IF(Data!$F139&lt;&gt;"",Scoring!$O$11)+IF(Data!$G139&lt;&gt;"",Scoring!$O$12)+IF(Data!$H139&lt;&gt;"",Scoring!$O$13)+IF(Data!$I139&lt;&gt;"",Scoring!$O$14)+IF(Data!$J139&lt;&gt;"",Scoring!$O$15)+IF(Data!$K139&lt;&gt;"",Scoring!$O$16)+IF(Data!$L139&lt;&gt;"",Scoring!$O$17)+IF(Data!$M139&lt;&gt;"",Scoring!$O$18)+IF(Data!$N139&lt;&gt;"",Scoring!$O$19)+IF(Data!$O139&lt;&gt;"",Scoring!$O$20)+IF(Data!$P139&lt;&gt;"",Scoring!$O$21)+IF(Data!$Q139&lt;&gt;"",Scoring!$O$22)+IF(Data!$R139&lt;&gt;"",Scoring!$O$23)+IF(Data!$S139&lt;&gt;"",Scoring!$O$24)+IF(Data!T139&lt;&gt;"",Scoring!$O$25)+IF(Data!$U139&lt;&gt;"",Scoring!$O$26)+IF(Data!$V139&lt;&gt;"",Scoring!$O$27)+IF(Data!$W139&lt;&gt;"",Scoring!$O$28)+IF(Data!$X139&lt;&gt;"",Scoring!$O$29)+IF(Data!$Y139&lt;&gt;"",Scoring!$O$30)+IF(Data!$Z139&lt;&gt;"",Scoring!$O$31)+IF(Data!$AA139&lt;&gt;"",Scoring!$O$32),"")</f>
        <v/>
      </c>
      <c r="AY139" s="107" t="str">
        <f>IF(AX139&lt;&gt;"",LOOKUP(AX139,Likelihoods!$A$7:$A$107,Likelihoods!M$7:M$107),"")</f>
        <v/>
      </c>
      <c r="AZ139" s="108" t="str">
        <f>IF(AND(COUNTBLANK($B139:$E139)=3,COUNTBLANK($F139:$H139)=2,COUNTBLANK($I139:$J139)=1,COUNTBLANK($K139:$L139)=1,COUNTBLANK($M139:$N139)=1,COUNTBLANK($O139:$P139)=1,COUNTBLANK($Q139:$R139)=1,COUNTBLANK($S139:$T139)=1,COUNTBLANK($U139:$V139)=1,COUNTBLANK($W139:$AA139)=4),IF(Data!$B139&lt;&gt;"",Scoring!$P$7)+IF(Data!$C139&lt;&gt;"",Scoring!$P$8)+IF(Data!$D139&lt;&gt;"",Scoring!$P$9)+IF(Data!$E139&lt;&gt;"",Scoring!$P$10)+IF(Data!$F139&lt;&gt;"",Scoring!$P$11)+IF(Data!$G139&lt;&gt;"",Scoring!$P$12)+IF(Data!$H139&lt;&gt;"",Scoring!$P$13)+IF(Data!$I139&lt;&gt;"",Scoring!$P$14)+IF(Data!$J139&lt;&gt;"",Scoring!$P$15)+IF(Data!$K139&lt;&gt;"",Scoring!$P$16)+IF(Data!$L139&lt;&gt;"",Scoring!$P$17)+IF(Data!$M139&lt;&gt;"",Scoring!$P$18)+IF(Data!$N139&lt;&gt;"",Scoring!$P$19)+IF(Data!$O139&lt;&gt;"",Scoring!$P$20)+IF(Data!$P139&lt;&gt;"",Scoring!$P$21)+IF(Data!$Q139&lt;&gt;"",Scoring!$P$22)+IF(Data!$R139&lt;&gt;"",Scoring!$P$23)+IF(Data!$S139&lt;&gt;"",Scoring!$P$24)+IF(Data!T139&lt;&gt;"",Scoring!$P$25)+IF(Data!$U139&lt;&gt;"",Scoring!$P$26)+IF(Data!$V139&lt;&gt;"",Scoring!$P$27)+IF(Data!$W139&lt;&gt;"",Scoring!$P$28)+IF(Data!$X139&lt;&gt;"",Scoring!$P$29)+IF(Data!$Y139&lt;&gt;"",Scoring!$P$30)+IF(Data!$Z139&lt;&gt;"",Scoring!$P$31)+IF(Data!$AA139&lt;&gt;"",Scoring!$P$32),"")</f>
        <v/>
      </c>
      <c r="BA139" s="105" t="str">
        <f>IF(AZ139&lt;&gt;"",LOOKUP(AZ139,Likelihoods!$A$7:$A$107,Likelihoods!N$7:N$107),"")</f>
        <v/>
      </c>
      <c r="BB139" s="102" t="str">
        <f>IF(AND(COUNTBLANK($B139:$E139)=3,COUNTBLANK($F139:$H139)=2,COUNTBLANK($I139:$J139)=1,COUNTBLANK($K139:$L139)=1,COUNTBLANK($M139:$N139)=1,COUNTBLANK($O139:$P139)=1,COUNTBLANK($Q139:$R139)=1,COUNTBLANK($S139:$T139)=1,COUNTBLANK($U139:$V139)=1,COUNTBLANK($W139:$AA139)=4),IF(Data!$B139&lt;&gt;"",Scoring!$Q$7)+IF(Data!$C139&lt;&gt;"",Scoring!$Q$8)+IF(Data!$D139&lt;&gt;"",Scoring!$Q$9)+IF(Data!$E139&lt;&gt;"",Scoring!$Q$10)+IF(Data!$F139&lt;&gt;"",Scoring!$Q$11)+IF(Data!$G139&lt;&gt;"",Scoring!$Q$12)+IF(Data!$H139&lt;&gt;"",Scoring!$Q$13)+IF(Data!$I139&lt;&gt;"",Scoring!$Q$14)+IF(Data!$J139&lt;&gt;"",Scoring!$Q$15)+IF(Data!$K139&lt;&gt;"",Scoring!$Q$16)+IF(Data!$L139&lt;&gt;"",Scoring!$Q$17)+IF(Data!$M139&lt;&gt;"",Scoring!$Q$18)+IF(Data!$N139&lt;&gt;"",Scoring!$Q$19)+IF(Data!$O139&lt;&gt;"",Scoring!$Q$20)+IF(Data!$P139&lt;&gt;"",Scoring!$Q$21)+IF(Data!$Q139&lt;&gt;"",Scoring!$Q$22)+IF(Data!$R139&lt;&gt;"",Scoring!$Q$23)+IF(Data!$S139&lt;&gt;"",Scoring!$Q$24)+IF(Data!T139&lt;&gt;"",Scoring!$Q$25)+IF(Data!$U139&lt;&gt;"",Scoring!$Q$26)+IF(Data!$V139&lt;&gt;"",Scoring!$Q$27)+IF(Data!$W139&lt;&gt;"",Scoring!$Q$28)+IF(Data!$X139&lt;&gt;"",Scoring!$Q$29)+IF(Data!$Y139&lt;&gt;"",Scoring!$Q$30)+IF(Data!$Z139&lt;&gt;"",Scoring!$Q$31)+IF(Data!$AA139&lt;&gt;"",Scoring!$Q$32),"")</f>
        <v/>
      </c>
      <c r="BC139" s="107" t="str">
        <f>IF(BB139&lt;&gt;"",LOOKUP(BB139,Likelihoods!$A$7:$A$107,Likelihoods!O$7:O$107),"")</f>
        <v/>
      </c>
      <c r="BD139" s="104" t="str">
        <f>IF(AND(COUNTBLANK($B139:$E139)=3,COUNTBLANK($F139:$H139)=2,COUNTBLANK($I139:$J139)=1,COUNTBLANK($K139:$L139)=1,COUNTBLANK($M139:$N139)=1,COUNTBLANK($O139:$P139)=1,COUNTBLANK($Q139:$R139)=1,COUNTBLANK($S139:$T139)=1,COUNTBLANK($U139:$V139)=1,COUNTBLANK($W139:$AA139)=4),IF(Data!$B139&lt;&gt;"",Scoring!$R$7)+IF(Data!$C139&lt;&gt;"",Scoring!$R$8)+IF(Data!$D139&lt;&gt;"",Scoring!$R$9)+IF(Data!$E139&lt;&gt;"",Scoring!$R$10)+IF(Data!$F139&lt;&gt;"",Scoring!$R$11)+IF(Data!$G139&lt;&gt;"",Scoring!$R$12)+IF(Data!$H139&lt;&gt;"",Scoring!$R$13)+IF(Data!$I139&lt;&gt;"",Scoring!$R$14)+IF(Data!$J139&lt;&gt;"",Scoring!$R$15)+IF(Data!$K139&lt;&gt;"",Scoring!$R$16)+IF(Data!$L139&lt;&gt;"",Scoring!$R$17)+IF(Data!$M139&lt;&gt;"",Scoring!$R$18)+IF(Data!$N139&lt;&gt;"",Scoring!$R$19)+IF(Data!$O139&lt;&gt;"",Scoring!$R$20)+IF(Data!$P139&lt;&gt;"",Scoring!$R$21)+IF(Data!$Q139&lt;&gt;"",Scoring!$R$22)+IF(Data!$R139&lt;&gt;"",Scoring!$R$23)+IF(Data!$S139&lt;&gt;"",Scoring!$R$24)+IF(Data!T139&lt;&gt;"",Scoring!$R$25)+IF(Data!$U139&lt;&gt;"",Scoring!$R$26)+IF(Data!$V139&lt;&gt;"",Scoring!$R$27)+IF(Data!$W139&lt;&gt;"",Scoring!$R$28)+IF(Data!$X139&lt;&gt;"",Scoring!$R$29)+IF(Data!$Y139&lt;&gt;"",Scoring!$R$30)+IF(Data!$Z139&lt;&gt;"",Scoring!$R$31)+IF(Data!$AA139&lt;&gt;"",Scoring!$R$32),"")</f>
        <v/>
      </c>
      <c r="BE139" s="105" t="str">
        <f>IF(BD139&lt;&gt;"",LOOKUP(BD139,Likelihoods!$A$7:$A$107,Likelihoods!P$7:P$107),"")</f>
        <v/>
      </c>
      <c r="BF139" s="102" t="str">
        <f>IF(AND(COUNTBLANK($B139:$E139)=3,COUNTBLANK($F139:$H139)=2,COUNTBLANK($I139:$J139)=1,COUNTBLANK($K139:$L139)=1,COUNTBLANK($M139:$N139)=1,COUNTBLANK($O139:$P139)=1,COUNTBLANK($Q139:$R139)=1,COUNTBLANK($S139:$T139)=1,COUNTBLANK($U139:$V139)=1,COUNTBLANK($W139:$AA139)=4),IF(Data!$B139&lt;&gt;"",Scoring!$S$7)+IF(Data!$C139&lt;&gt;"",Scoring!$S$8)+IF(Data!$D139&lt;&gt;"",Scoring!$S$9)+IF(Data!$E139&lt;&gt;"",Scoring!$S$10)+IF(Data!$F139&lt;&gt;"",Scoring!$S$11)+IF(Data!$G139&lt;&gt;"",Scoring!$S$12)+IF(Data!$H139&lt;&gt;"",Scoring!$S$13)+IF(Data!$I139&lt;&gt;"",Scoring!$S$14)+IF(Data!$J139&lt;&gt;"",Scoring!$S$15)+IF(Data!$K139&lt;&gt;"",Scoring!$S$16)+IF(Data!$L139&lt;&gt;"",Scoring!$S$17)+IF(Data!$M139&lt;&gt;"",Scoring!$S$18)+IF(Data!$N139&lt;&gt;"",Scoring!$S$19)+IF(Data!$O139&lt;&gt;"",Scoring!$S$20)+IF(Data!$P139&lt;&gt;"",Scoring!$S$21)+IF(Data!$Q139&lt;&gt;"",Scoring!$S$22)+IF(Data!$R139&lt;&gt;"",Scoring!$S$23)+IF(Data!$S139&lt;&gt;"",Scoring!$S$24)+IF(Data!T139&lt;&gt;"",Scoring!$S$25)+IF(Data!$U139&lt;&gt;"",Scoring!$S$26)+IF(Data!$V139&lt;&gt;"",Scoring!$S$27)+IF(Data!$W139&lt;&gt;"",Scoring!$S$28)+IF(Data!$X139&lt;&gt;"",Scoring!$S$29)+IF(Data!$Y139&lt;&gt;"",Scoring!$S$30)+IF(Data!$Z139&lt;&gt;"",Scoring!$S$31)+IF(Data!$AA139&lt;&gt;"",Scoring!$S$32),"")</f>
        <v/>
      </c>
      <c r="BG139" s="107" t="str">
        <f>IF(BF139&lt;&gt;"",LOOKUP(BF139,Likelihoods!$A$7:$A$107,Likelihoods!Q$7:Q$107),"")</f>
        <v/>
      </c>
      <c r="BH139" s="108" t="str">
        <f>IF(AND(COUNTBLANK($B139:$E139)=3,COUNTBLANK($F139:$H139)=2,COUNTBLANK($I139:$J139)=1,COUNTBLANK($K139:$L139)=1,COUNTBLANK($M139:$N139)=1,COUNTBLANK($O139:$P139)=1,COUNTBLANK($Q139:$R139)=1,COUNTBLANK($S139:$T139)=1,COUNTBLANK($U139:$V139)=1,COUNTBLANK($W139:$AA139)=4),IF(Data!$B139&lt;&gt;"",Scoring!$T$7)+IF(Data!$C139&lt;&gt;"",Scoring!$T$8)+IF(Data!$D139&lt;&gt;"",Scoring!$T$9)+IF(Data!$E139&lt;&gt;"",Scoring!$T$10)+IF(Data!$F139&lt;&gt;"",Scoring!$T$11)+IF(Data!$G139&lt;&gt;"",Scoring!$T$12)+IF(Data!$H139&lt;&gt;"",Scoring!$T$13)+IF(Data!$I139&lt;&gt;"",Scoring!$T$14)+IF(Data!$J139&lt;&gt;"",Scoring!$T$15)+IF(Data!$K139&lt;&gt;"",Scoring!$T$16)+IF(Data!$L139&lt;&gt;"",Scoring!$T$17)+IF(Data!$M139&lt;&gt;"",Scoring!$T$18)+IF(Data!$N139&lt;&gt;"",Scoring!$T$19)+IF(Data!$O139&lt;&gt;"",Scoring!$T$20)+IF(Data!$P139&lt;&gt;"",Scoring!$T$21)+IF(Data!$Q139&lt;&gt;"",Scoring!$T$22)+IF(Data!$R139&lt;&gt;"",Scoring!$T$23)+IF(Data!$S139&lt;&gt;"",Scoring!$T$24)+IF(Data!T139&lt;&gt;"",Scoring!$T$25)+IF(Data!$U139&lt;&gt;"",Scoring!$T$26)+IF(Data!$V139&lt;&gt;"",Scoring!$T$27)+IF(Data!$W139&lt;&gt;"",Scoring!$T$28)+IF(Data!$X139&lt;&gt;"",Scoring!$T$29)+IF(Data!$Y139&lt;&gt;"",Scoring!$T$30)+IF(Data!$Z139&lt;&gt;"",Scoring!$T$31)+IF(Data!$AA139&lt;&gt;"",Scoring!$T$32),"")</f>
        <v/>
      </c>
      <c r="BI139" s="105" t="str">
        <f>IF(BH139&lt;&gt;"",LOOKUP(BH139,Likelihoods!$A$7:$A$107,Likelihoods!R$7:R$107),"")</f>
        <v/>
      </c>
      <c r="BJ139" s="108" t="str">
        <f>IF(AND(COUNTBLANK($B139:$E139)=3,COUNTBLANK($F139:$H139)=2,COUNTBLANK($I139:$J139)=1,COUNTBLANK($K139:$L139)=1,COUNTBLANK($M139:$N139)=1,COUNTBLANK($O139:$P139)=1,COUNTBLANK($Q139:$R139)=1,COUNTBLANK($S139:$T139)=1,COUNTBLANK($U139:$V139)=1,COUNTBLANK($W139:$AA139)=4),IF(Data!$B139&lt;&gt;"",Scoring!$U$7)+IF(Data!$C139&lt;&gt;"",Scoring!$U$8)+IF(Data!$D139&lt;&gt;"",Scoring!$U$9)+IF(Data!$E139&lt;&gt;"",Scoring!$U$10)+IF(Data!$F139&lt;&gt;"",Scoring!$U$11)+IF(Data!$G139&lt;&gt;"",Scoring!$U$12)+IF(Data!$H139&lt;&gt;"",Scoring!$U$13)+IF(Data!$I139&lt;&gt;"",Scoring!$U$14)+IF(Data!$J139&lt;&gt;"",Scoring!$U$15)+IF(Data!$K139&lt;&gt;"",Scoring!$U$16)+IF(Data!$L139&lt;&gt;"",Scoring!$U$17)+IF(Data!$M139&lt;&gt;"",Scoring!$U$18)+IF(Data!$N139&lt;&gt;"",Scoring!$U$19)+IF(Data!$O139&lt;&gt;"",Scoring!$U$20)+IF(Data!$P139&lt;&gt;"",Scoring!$U$21)+IF(Data!$Q139&lt;&gt;"",Scoring!$U$22)+IF(Data!$R139&lt;&gt;"",Scoring!$U$23)+IF(Data!$S139&lt;&gt;"",Scoring!$U$24)+IF(Data!T139&lt;&gt;"",Scoring!$U$25)+IF(Data!$U139&lt;&gt;"",Scoring!$U$26)+IF(Data!$V139&lt;&gt;"",Scoring!$U$27)+IF(Data!$W139&lt;&gt;"",Scoring!$U$28)+IF(Data!$X139&lt;&gt;"",Scoring!$U$29)+IF(Data!$Y139&lt;&gt;"",Scoring!$U$30)+IF(Data!$Z139&lt;&gt;"",Scoring!$U$31)+IF(Data!$AA139&lt;&gt;"",Scoring!$U$32),"")</f>
        <v/>
      </c>
      <c r="BK139" s="106" t="str">
        <f>IF(BJ139&lt;&gt;"",LOOKUP(BJ139,Likelihoods!$A$7:$A$107,Likelihoods!S$7:S$107),"")</f>
        <v/>
      </c>
      <c r="BL139" s="8"/>
      <c r="BM139" s="8"/>
      <c r="BN139" s="8"/>
      <c r="BO139" s="8"/>
      <c r="BP139" s="8"/>
      <c r="BQ139" s="8"/>
      <c r="BR139" s="8"/>
      <c r="BS139" s="8"/>
      <c r="BT139" s="8"/>
      <c r="BU139" s="8"/>
      <c r="BV139" s="8"/>
      <c r="BW139" s="8"/>
      <c r="BX139" s="8"/>
      <c r="BY139" s="8"/>
    </row>
    <row r="140" spans="1:77" ht="14.25" x14ac:dyDescent="0.2">
      <c r="A140" s="68"/>
      <c r="B140" s="101"/>
      <c r="C140" s="102"/>
      <c r="D140" s="102"/>
      <c r="E140" s="102"/>
      <c r="F140" s="101"/>
      <c r="G140" s="102"/>
      <c r="H140" s="103"/>
      <c r="I140" s="102"/>
      <c r="J140" s="102"/>
      <c r="K140" s="101"/>
      <c r="L140" s="103"/>
      <c r="M140" s="102"/>
      <c r="N140" s="103"/>
      <c r="O140" s="101"/>
      <c r="P140" s="103"/>
      <c r="Q140" s="102"/>
      <c r="R140" s="102"/>
      <c r="S140" s="101"/>
      <c r="T140" s="103"/>
      <c r="U140" s="101"/>
      <c r="V140" s="103"/>
      <c r="W140" s="102"/>
      <c r="X140" s="102"/>
      <c r="Y140" s="102"/>
      <c r="Z140" s="102"/>
      <c r="AA140" s="102"/>
      <c r="AB140" s="104" t="str">
        <f>IF(AND(COUNTBLANK($B140:$E140)=3,COUNTBLANK($F140:$H140)=2,COUNTBLANK($I140:$J140)=1,COUNTBLANK($K140:$L140)=1,COUNTBLANK($M140:$N140)=1,COUNTBLANK($O140:$P140)=1,COUNTBLANK($Q140:$R140)=1,COUNTBLANK($S140:$T140)=1,COUNTBLANK($U140:$V140)=1,COUNTBLANK($W140:$AA140)=4),IF(Data!$B140&lt;&gt;"",Scoring!$D$7)+IF(Data!$C140&lt;&gt;"",Scoring!$D$8)+IF(Data!$D140&lt;&gt;"",Scoring!$D$9)+IF(Data!$E140&lt;&gt;"",Scoring!$D$10)+IF(Data!$F140&lt;&gt;"",Scoring!$D$11)+IF(Data!$G140&lt;&gt;"",Scoring!$D$12)+IF(Data!$H140&lt;&gt;"",Scoring!$D$13)+IF(Data!$I140&lt;&gt;"",Scoring!$D$14)+IF(Data!$J140&lt;&gt;"",Scoring!$D$15)+IF(Data!$K140&lt;&gt;"",Scoring!$D$16)+IF(Data!$L140&lt;&gt;"",Scoring!$D$17)+IF(Data!$M140&lt;&gt;"",Scoring!$D$18)+IF(Data!$N140&lt;&gt;"",Scoring!$D$19)+IF(Data!$O140&lt;&gt;"",Scoring!$D$20)+IF(Data!$P140&lt;&gt;"",Scoring!$D$21)+IF(Data!$Q140&lt;&gt;"",Scoring!$D$22)+IF(Data!$R140&lt;&gt;"",Scoring!$D$23)+IF(Data!$S140&lt;&gt;"",Scoring!$D$24)+IF(Data!T140&lt;&gt;"",Scoring!$D$25)+IF(Data!$U140&lt;&gt;"",Scoring!$D$26)+IF(Data!$V140&lt;&gt;"",Scoring!$D$27)+IF(Data!$W140&lt;&gt;"",Scoring!$D$28)+IF(Data!$X140&lt;&gt;"",Scoring!$D$29)+IF(Data!$Y140&lt;&gt;"",Scoring!$D$30)+IF(Data!$Z140&lt;&gt;"",Scoring!$D$31)+IF(Data!$AA140&lt;&gt;"",Scoring!$D$32),"")</f>
        <v/>
      </c>
      <c r="AC140" s="105" t="str">
        <f>IF(AB140&lt;&gt;"",LOOKUP(AB140,Likelihoods!$A$7:$A$107,Likelihoods!B$7:B$107),"")</f>
        <v/>
      </c>
      <c r="AD140" s="264" t="str">
        <f>IF(AND(COUNTBLANK($B140:$E140)=3,COUNTBLANK($F140:$H140)=2,COUNTBLANK($I140:$J140)=1,COUNTBLANK($K140:$L140)=1,COUNTBLANK($M140:$N140)=1,COUNTBLANK($O140:$P140)=1,COUNTBLANK($Q140:$R140)=1,COUNTBLANK($S140:$T140)=1,COUNTBLANK($U140:$V140)=1,COUNTBLANK($W140:$AA140)=4),IF(Data!$B140&lt;&gt;"",Scoring!$E$7)+IF(Data!$C140&lt;&gt;"",Scoring!$E$8)+IF(Data!$D140&lt;&gt;"",Scoring!$E$9)+IF(Data!$E140&lt;&gt;"",Scoring!$E$10)+IF(Data!$F140&lt;&gt;"",Scoring!$E$11)+IF(Data!$G140&lt;&gt;"",Scoring!$E$12)+IF(Data!$H140&lt;&gt;"",Scoring!$E$13)+IF(Data!$I140&lt;&gt;"",Scoring!$E$14)+IF(Data!$J140&lt;&gt;"",Scoring!$E$15)+IF(Data!$K140&lt;&gt;"",Scoring!$E$16)+IF(Data!$L140&lt;&gt;"",Scoring!$E$17)+IF(Data!$M140&lt;&gt;"",Scoring!$E$18)+IF(Data!$N140&lt;&gt;"",Scoring!$E$19)+IF(Data!$O140&lt;&gt;"",Scoring!$E$20)+IF(Data!$P140&lt;&gt;"",Scoring!$E$21)+IF(Data!$Q140&lt;&gt;"",Scoring!$E$22)+IF(Data!$R140&lt;&gt;"",Scoring!$E$23)+IF(Data!$S140&lt;&gt;"",Scoring!$E$24)+IF(Data!V140&lt;&gt;"",Scoring!$E$25)+IF(Data!$U140&lt;&gt;"",Scoring!$E$26)+IF(Data!$V140&lt;&gt;"",Scoring!$E$27)+IF(Data!$W140&lt;&gt;"",Scoring!$E$28)+IF(Data!$X140&lt;&gt;"",Scoring!$E$29)+IF(Data!$Y140&lt;&gt;"",Scoring!$E$30)+IF(Data!$Z140&lt;&gt;"",Scoring!$E$31)+IF(Data!$AA140&lt;&gt;"",Scoring!$E$32),"")</f>
        <v/>
      </c>
      <c r="AE140" s="107" t="str">
        <f>IF(AD140&lt;&gt;"",LOOKUP(AD140,Likelihoods!$A$7:$A$107,Likelihoods!C$7:C$107),"")</f>
        <v/>
      </c>
      <c r="AF140" s="108" t="str">
        <f>IF(AND(COUNTBLANK($B140:$E140)=3,COUNTBLANK($F140:$H140)=2,COUNTBLANK($I140:$J140)=1,COUNTBLANK($K140:$L140)=1,COUNTBLANK($M140:$N140)=1,COUNTBLANK($O140:$P140)=1,COUNTBLANK($Q140:$R140)=1,COUNTBLANK($S140:$T140)=1,COUNTBLANK($U140:$V140)=1,COUNTBLANK($W140:$AA140)=4),IF(Data!$B140&lt;&gt;"",Scoring!$F$7)+IF(Data!$C140&lt;&gt;"",Scoring!$F$8)+IF(Data!$D140&lt;&gt;"",Scoring!$F$9)+IF(Data!$E140&lt;&gt;"",Scoring!$F$10)+IF(Data!$F140&lt;&gt;"",Scoring!$F$11)+IF(Data!$G140&lt;&gt;"",Scoring!$F$12)+IF(Data!$H140&lt;&gt;"",Scoring!$F$13)+IF(Data!$I140&lt;&gt;"",Scoring!$F$14)+IF(Data!$J140&lt;&gt;"",Scoring!$F$15)+IF(Data!$K140&lt;&gt;"",Scoring!$F$16)+IF(Data!$L140&lt;&gt;"",Scoring!$F$17)+IF(Data!$M140&lt;&gt;"",Scoring!$F$18)+IF(Data!$N140&lt;&gt;"",Scoring!$F$19)+IF(Data!$O140&lt;&gt;"",Scoring!$F$20)+IF(Data!$P140&lt;&gt;"",Scoring!$F$21)+IF(Data!$Q140&lt;&gt;"",Scoring!$F$22)+IF(Data!$R140&lt;&gt;"",Scoring!$F$23)+IF(Data!$S140&lt;&gt;"",Scoring!$F$24)+IF(Data!T140&lt;&gt;"",Scoring!$F$25)+IF(Data!$U140&lt;&gt;"",Scoring!$F$26)+IF(Data!$V140&lt;&gt;"",Scoring!$F$27)+IF(Data!$W140&lt;&gt;"",Scoring!$F$28)+IF(Data!$X140&lt;&gt;"",Scoring!$F$29)+IF(Data!$Y140&lt;&gt;"",Scoring!$F$30)+IF(Data!$Z140&lt;&gt;"",Scoring!$F$31)+IF(Data!$AA140&lt;&gt;"",Scoring!$F$32),"")</f>
        <v/>
      </c>
      <c r="AG140" s="105" t="str">
        <f>IF(AF140&lt;&gt;"",LOOKUP(AF140,Likelihoods!$A$7:$A$107,Likelihoods!D$7:D$107),"")</f>
        <v/>
      </c>
      <c r="AH140" s="108" t="str">
        <f>IF(AND(COUNTBLANK($B140:$E140)=3,COUNTBLANK($F140:$H140)=2,COUNTBLANK($I140:$J140)=1,COUNTBLANK($K140:$L140)=1,COUNTBLANK($M140:$N140)=1,COUNTBLANK($O140:$P140)=1,COUNTBLANK($Q140:$R140)=1,COUNTBLANK($S140:$T140)=1,COUNTBLANK($U140:$V140)=1,COUNTBLANK($W140:$AA140)=4),IF(Data!$B140&lt;&gt;"",Scoring!$G$7)+IF(Data!$C140&lt;&gt;"",Scoring!$G$8)+IF(Data!$D140&lt;&gt;"",Scoring!$G$9)+IF(Data!$E140&lt;&gt;"",Scoring!$G$10)+IF(Data!$F140&lt;&gt;"",Scoring!$G$11)+IF(Data!$G140&lt;&gt;"",Scoring!$G$12)+IF(Data!$H140&lt;&gt;"",Scoring!$G$13)+IF(Data!$I140&lt;&gt;"",Scoring!$G$14)+IF(Data!$J140&lt;&gt;"",Scoring!$G$15)+IF(Data!$K140&lt;&gt;"",Scoring!$G$16)+IF(Data!$L140&lt;&gt;"",Scoring!$G$17)+IF(Data!$M140&lt;&gt;"",Scoring!$G$18)+IF(Data!$N140&lt;&gt;"",Scoring!$G$19)+IF(Data!$O140&lt;&gt;"",Scoring!$G$20)+IF(Data!$P140&lt;&gt;"",Scoring!$G$21)+IF(Data!$Q140&lt;&gt;"",Scoring!$G$22)+IF(Data!$R140&lt;&gt;"",Scoring!$G$23)+IF(Data!$S140&lt;&gt;"",Scoring!$G$24)+IF(Data!T140&lt;&gt;"",Scoring!$G$25)+IF(Data!$U140&lt;&gt;"",Scoring!$G$26)+IF(Data!$V140&lt;&gt;"",Scoring!$G$27)+IF(Data!$W140&lt;&gt;"",Scoring!$G$28)+IF(Data!$X140&lt;&gt;"",Scoring!$G$29)+IF(Data!$Y140&lt;&gt;"",Scoring!$G$30)+IF(Data!$Z140&lt;&gt;"",Scoring!$G$31)+IF(Data!$AA140&lt;&gt;"",Scoring!$G$32),"")</f>
        <v/>
      </c>
      <c r="AI140" s="106" t="str">
        <f>IF(AH140&lt;&gt;"",LOOKUP(AH140,Likelihoods!$A$7:$A$107,Likelihoods!E$7:E$107),"")</f>
        <v/>
      </c>
      <c r="AJ140" s="104" t="str">
        <f>IF(AND(COUNTBLANK($B140:$E140)=3,COUNTBLANK($F140:$H140)=2,COUNTBLANK($I140:$J140)=1,COUNTBLANK($K140:$L140)=1,COUNTBLANK($M140:$N140)=1,COUNTBLANK($O140:$P140)=1,COUNTBLANK($Q140:$R140)=1,COUNTBLANK($S140:$T140)=1,COUNTBLANK($U140:$V140)=1,COUNTBLANK($W140:$AA140)=4),IF(Data!$B140&lt;&gt;"",Scoring!$H$7)+IF(Data!$C140&lt;&gt;"",Scoring!$H$8)+IF(Data!$D140&lt;&gt;"",Scoring!$H$9)+IF(Data!$E140&lt;&gt;"",Scoring!$H$10)+IF(Data!$F140&lt;&gt;"",Scoring!$H$11)+IF(Data!$G140&lt;&gt;"",Scoring!$H$12)+IF(Data!$H140&lt;&gt;"",Scoring!$H$13)+IF(Data!$I140&lt;&gt;"",Scoring!$H$14)+IF(Data!$J140&lt;&gt;"",Scoring!$H$15)+IF(Data!$K140&lt;&gt;"",Scoring!$H$16)+IF(Data!$L140&lt;&gt;"",Scoring!$H$17)+IF(Data!$M140&lt;&gt;"",Scoring!$H$18)+IF(Data!$N140&lt;&gt;"",Scoring!$H$19)+IF(Data!$O140&lt;&gt;"",Scoring!$H$20)+IF(Data!$P140&lt;&gt;"",Scoring!$H$21)+IF(Data!$Q140&lt;&gt;"",Scoring!$H$22)+IF(Data!$R140&lt;&gt;"",Scoring!$H$23)+IF(Data!$S140&lt;&gt;"",Scoring!$H$24)+IF(Data!T140&lt;&gt;"",Scoring!$H$25)+IF(Data!$U140&lt;&gt;"",Scoring!$H$26)+IF(Data!$V140&lt;&gt;"",Scoring!$H$27)+IF(Data!$W140&lt;&gt;"",Scoring!$H$28)+IF(Data!$X140&lt;&gt;"",Scoring!$H$29)+IF(Data!$Y140&lt;&gt;"",Scoring!$H$30)+IF(Data!$Z140&lt;&gt;"",Scoring!$H$31)+IF(Data!$AA140&lt;&gt;"",Scoring!$H$32),"")</f>
        <v/>
      </c>
      <c r="AK140" s="105" t="str">
        <f>IF(AJ140&lt;&gt;"",LOOKUP(AJ140,Likelihoods!$A$7:$A$107,Likelihoods!F$7:F$107),"")</f>
        <v/>
      </c>
      <c r="AL140" s="102" t="str">
        <f>IF(AND(COUNTBLANK($B140:$E140)=3,COUNTBLANK($F140:$H140)=2,COUNTBLANK($I140:$J140)=1,COUNTBLANK($K140:$L140)=1,COUNTBLANK($M140:$N140)=1,COUNTBLANK($O140:$P140)=1,COUNTBLANK($Q140:$R140)=1,COUNTBLANK($S140:$T140)=1,COUNTBLANK($U140:$V140)=1,COUNTBLANK($W140:$AA140)=4),IF(Data!$B140&lt;&gt;"",Scoring!$I$7)+IF(Data!$C140&lt;&gt;"",Scoring!$I$8)+IF(Data!$D140&lt;&gt;"",Scoring!$I$9)+IF(Data!$E140&lt;&gt;"",Scoring!$I$10)+IF(Data!$F140&lt;&gt;"",Scoring!$I$11)+IF(Data!$G140&lt;&gt;"",Scoring!$I$12)+IF(Data!$H140&lt;&gt;"",Scoring!$I$13)+IF(Data!$I140&lt;&gt;"",Scoring!$I$14)+IF(Data!$J140&lt;&gt;"",Scoring!$I$15)+IF(Data!$K140&lt;&gt;"",Scoring!$I$16)+IF(Data!$L140&lt;&gt;"",Scoring!$I$17)+IF(Data!$M140&lt;&gt;"",Scoring!$I$18)+IF(Data!$N140&lt;&gt;"",Scoring!$I$19)+IF(Data!$O140&lt;&gt;"",Scoring!$I$20)+IF(Data!$P140&lt;&gt;"",Scoring!$I$21)+IF(Data!$Q140&lt;&gt;"",Scoring!$I$22)+IF(Data!$R140&lt;&gt;"",Scoring!$I$23)+IF(Data!$S140&lt;&gt;"",Scoring!$I$24)+IF(Data!T140&lt;&gt;"",Scoring!$I$25)+IF(Data!$U140&lt;&gt;"",Scoring!$I$26)+IF(Data!$V140&lt;&gt;"",Scoring!$I$27)+IF(Data!$W140&lt;&gt;"",Scoring!$I$28)+IF(Data!$X140&lt;&gt;"",Scoring!$I$29)+IF(Data!$Y140&lt;&gt;"",Scoring!$I$30)+IF(Data!$Z140&lt;&gt;"",Scoring!$I$31)+IF(Data!$AA140&lt;&gt;"",Scoring!$I$32),"")</f>
        <v/>
      </c>
      <c r="AM140" s="107" t="str">
        <f>IF(AL140&lt;&gt;"",LOOKUP(AL140,Likelihoods!$A$7:$A$107,Likelihoods!G$7:G$107),"")</f>
        <v/>
      </c>
      <c r="AN140" s="281" t="str">
        <f>IF(AND(COUNTBLANK($B140:$E140)=3,COUNTBLANK($F140:$H140)=2,COUNTBLANK($I140:$J140)=1,COUNTBLANK($K140:$L140)=1,COUNTBLANK($M140:$N140)=1,COUNTBLANK($O140:$P140)=1,COUNTBLANK($Q140:$R140)=1,COUNTBLANK($S140:$T140)=1,COUNTBLANK($U140:$V140)=1,COUNTBLANK($W140:$AA140)=4),IF(Data!$B140&lt;&gt;"",Scoring!$J$7)+IF(Data!$C140&lt;&gt;"",Scoring!$J$8)+IF(Data!$D140&lt;&gt;"",Scoring!$J$9)+IF(Data!$E140&lt;&gt;"",Scoring!$J$10)+IF(Data!$F140&lt;&gt;"",Scoring!$J$11)+IF(Data!$G140&lt;&gt;"",Scoring!$J$12)+IF(Data!$H140&lt;&gt;"",Scoring!$J$13)+IF(Data!$I140&lt;&gt;"",Scoring!$J$14)+IF(Data!$J140&lt;&gt;"",Scoring!$J$15)+IF(Data!$K140&lt;&gt;"",Scoring!$J$16)+IF(Data!$L140&lt;&gt;"",Scoring!$J$17)+IF(Data!$M140&lt;&gt;"",Scoring!$J$18)+IF(Data!$N140&lt;&gt;"",Scoring!$J$19)+IF(Data!$O140&lt;&gt;"",Scoring!$J$20)+IF(Data!$P140&lt;&gt;"",Scoring!$J$21)+IF(Data!$Q140&lt;&gt;"",Scoring!$J$22)+IF(Data!$R140&lt;&gt;"",Scoring!$J$23)+IF(Data!$S140&lt;&gt;"",Scoring!$J$24)+IF(Data!AF140&lt;&gt;"",Scoring!$J$25)+IF(Data!$U140&lt;&gt;"",Scoring!$J$26)+IF(Data!$V140&lt;&gt;"",Scoring!$J$27)+IF(Data!$W140&lt;&gt;"",Scoring!$J$28)+IF(Data!$X140&lt;&gt;"",Scoring!$J$29)+IF(Data!$Y140&lt;&gt;"",Scoring!$J$30)+IF(Data!$Z140&lt;&gt;"",Scoring!$J$31)+IF(Data!$AA140&lt;&gt;"",Scoring!$J$32),"")</f>
        <v/>
      </c>
      <c r="AO140" s="276" t="str">
        <f>IF(AN140&lt;&gt;"",LOOKUP(AN140,Likelihoods!$A$7:$A$107,Likelihoods!H$7:H$107),"")</f>
        <v/>
      </c>
      <c r="AP140" s="264" t="str">
        <f>IF(AND(COUNTBLANK($B140:$E140)=3,COUNTBLANK($F140:$H140)=2,COUNTBLANK($I140:$J140)=1,COUNTBLANK($K140:$L140)=1,COUNTBLANK($M140:$N140)=1,COUNTBLANK($O140:$P140)=1,COUNTBLANK($Q140:$R140)=1,COUNTBLANK($S140:$T140)=1,COUNTBLANK($U140:$V140)=1,COUNTBLANK($W140:$AA140)=4),IF(Data!$B140&lt;&gt;"",Scoring!$K$7)+IF(Data!$C140&lt;&gt;"",Scoring!$K$8)+IF(Data!$D140&lt;&gt;"",Scoring!$K$9)+IF(Data!$E140&lt;&gt;"",Scoring!$K$10)+IF(Data!$F140&lt;&gt;"",Scoring!$K$11)+IF(Data!$G140&lt;&gt;"",Scoring!$K$12)+IF(Data!$H140&lt;&gt;"",Scoring!$K$13)+IF(Data!$I140&lt;&gt;"",Scoring!$K$14)+IF(Data!$J140&lt;&gt;"",Scoring!$K$15)+IF(Data!$K140&lt;&gt;"",Scoring!$K$16)+IF(Data!$L140&lt;&gt;"",Scoring!$K$17)+IF(Data!$M140&lt;&gt;"",Scoring!$K$18)+IF(Data!$N140&lt;&gt;"",Scoring!$K$19)+IF(Data!$O140&lt;&gt;"",Scoring!$K$20)+IF(Data!$P140&lt;&gt;"",Scoring!$K$21)+IF(Data!$Q140&lt;&gt;"",Scoring!$K$22)+IF(Data!$R140&lt;&gt;"",Scoring!$K$23)+IF(Data!$S140&lt;&gt;"",Scoring!$K$24)+IF(Data!AH140&lt;&gt;"",Scoring!$K$25)+IF(Data!$U140&lt;&gt;"",Scoring!$K$26)+IF(Data!$V140&lt;&gt;"",Scoring!$K$27)+IF(Data!$W140&lt;&gt;"",Scoring!$K$28)+IF(Data!$X140&lt;&gt;"",Scoring!$K$29)+IF(Data!$Y140&lt;&gt;"",Scoring!$K$30)+IF(Data!$Z140&lt;&gt;"",Scoring!$K$31)+IF(Data!$AA140&lt;&gt;"",Scoring!$K$32),"")</f>
        <v/>
      </c>
      <c r="AQ140" s="107" t="str">
        <f>IF(AP140&lt;&gt;"",LOOKUP(AP140,Likelihoods!$A$7:$A$107,Likelihoods!I$7:I$107),"")</f>
        <v/>
      </c>
      <c r="AR140" s="281" t="str">
        <f>IF(AND(COUNTBLANK($B140:$E140)=3,COUNTBLANK($F140:$H140)=2,COUNTBLANK($I140:$J140)=1,COUNTBLANK($K140:$L140)=1,COUNTBLANK($M140:$N140)=1,COUNTBLANK($O140:$P140)=1,COUNTBLANK($Q140:$R140)=1,COUNTBLANK($S140:$T140)=1,COUNTBLANK($U140:$V140)=1,COUNTBLANK($W140:$AA140)=4),IF(Data!$B140&lt;&gt;"",Scoring!$L$7)+IF(Data!$C140&lt;&gt;"",Scoring!$L$8)+IF(Data!$D140&lt;&gt;"",Scoring!$L$9)+IF(Data!$E140&lt;&gt;"",Scoring!$L$10)+IF(Data!$F140&lt;&gt;"",Scoring!$L$11)+IF(Data!$G140&lt;&gt;"",Scoring!$L$12)+IF(Data!$H140&lt;&gt;"",Scoring!$L$13)+IF(Data!$I140&lt;&gt;"",Scoring!$L$14)+IF(Data!$J140&lt;&gt;"",Scoring!$L$15)+IF(Data!$K140&lt;&gt;"",Scoring!$L$16)+IF(Data!$L140&lt;&gt;"",Scoring!$L$17)+IF(Data!$M140&lt;&gt;"",Scoring!$L$18)+IF(Data!$N140&lt;&gt;"",Scoring!$L$19)+IF(Data!$O140&lt;&gt;"",Scoring!$L$20)+IF(Data!$P140&lt;&gt;"",Scoring!$L$21)+IF(Data!$Q140&lt;&gt;"",Scoring!$L$22)+IF(Data!$R140&lt;&gt;"",Scoring!$L$23)+IF(Data!$S140&lt;&gt;"",Scoring!$L$24)+IF(Data!AJ140&lt;&gt;"",Scoring!$L$25)+IF(Data!$U140&lt;&gt;"",Scoring!$L$26)+IF(Data!$V140&lt;&gt;"",Scoring!$L$27)+IF(Data!$W140&lt;&gt;"",Scoring!$L$28)+IF(Data!$X140&lt;&gt;"",Scoring!$L$29)+IF(Data!$Y140&lt;&gt;"",Scoring!$L$30)+IF(Data!$Z140&lt;&gt;"",Scoring!$L$31)+IF(Data!$AA140&lt;&gt;"",Scoring!$L$32),"")</f>
        <v/>
      </c>
      <c r="AS140" s="105" t="str">
        <f>IF(AR140&lt;&gt;"",LOOKUP(AR140,Likelihoods!$A$7:$A$107,Likelihoods!J$7:J$107),"")</f>
        <v/>
      </c>
      <c r="AT140" s="108" t="str">
        <f>IF(AND(COUNTBLANK($B140:$E140)=3,COUNTBLANK($F140:$H140)=2,COUNTBLANK($I140:$J140)=1,COUNTBLANK($K140:$L140)=1,COUNTBLANK($M140:$N140)=1,COUNTBLANK($O140:$P140)=1,COUNTBLANK($Q140:$R140)=1,COUNTBLANK($S140:$T140)=1,COUNTBLANK($U140:$V140)=1,COUNTBLANK($W140:$AA140)=4),IF(Data!$B140&lt;&gt;"",Scoring!$M$7)+IF(Data!$C140&lt;&gt;"",Scoring!$M$8)+IF(Data!$D140&lt;&gt;"",Scoring!$M$9)+IF(Data!$E140&lt;&gt;"",Scoring!$M$10)+IF(Data!$F140&lt;&gt;"",Scoring!$M$11)+IF(Data!$G140&lt;&gt;"",Scoring!$M$12)+IF(Data!$H140&lt;&gt;"",Scoring!$M$13)+IF(Data!$I140&lt;&gt;"",Scoring!$M$14)+IF(Data!$J140&lt;&gt;"",Scoring!$M$15)+IF(Data!$K140&lt;&gt;"",Scoring!$M$16)+IF(Data!$L140&lt;&gt;"",Scoring!$M$17)+IF(Data!$M140&lt;&gt;"",Scoring!$M$18)+IF(Data!$N140&lt;&gt;"",Scoring!$M$19)+IF(Data!$O140&lt;&gt;"",Scoring!$M$20)+IF(Data!$P140&lt;&gt;"",Scoring!$M$21)+IF(Data!$Q140&lt;&gt;"",Scoring!$M$22)+IF(Data!$R140&lt;&gt;"",Scoring!$M$23)+IF(Data!$S140&lt;&gt;"",Scoring!$M$24)+IF(Data!T140&lt;&gt;"",Scoring!$M$25)+IF(Data!$U140&lt;&gt;"",Scoring!$M$26)+IF(Data!$V140&lt;&gt;"",Scoring!$M$27)+IF(Data!$W140&lt;&gt;"",Scoring!$M$28)+IF(Data!$X140&lt;&gt;"",Scoring!$M$29)+IF(Data!$Y140&lt;&gt;"",Scoring!$M$30)+IF(Data!$Z140&lt;&gt;"",Scoring!$M$31)+IF(Data!$AA140&lt;&gt;"",Scoring!$M$32),"")</f>
        <v/>
      </c>
      <c r="AU140" s="105" t="str">
        <f>IF(AT140&lt;&gt;"",LOOKUP(AT140,Likelihoods!$A$7:$A$107,Likelihoods!K$7:K$107),"")</f>
        <v/>
      </c>
      <c r="AV140" s="108" t="str">
        <f>IF(AND(COUNTBLANK($B140:$E140)=3,COUNTBLANK($F140:$H140)=2,COUNTBLANK($I140:$J140)=1,COUNTBLANK($K140:$L140)=1,COUNTBLANK($M140:$N140)=1,COUNTBLANK($O140:$P140)=1,COUNTBLANK($Q140:$R140)=1,COUNTBLANK($S140:$T140)=1,COUNTBLANK($U140:$V140)=1,COUNTBLANK($W140:$AA140)=4),IF(Data!$B140&lt;&gt;"",Scoring!$N$7)+IF(Data!$C140&lt;&gt;"",Scoring!$N$8)+IF(Data!$D140&lt;&gt;"",Scoring!$N$9)+IF(Data!$E140&lt;&gt;"",Scoring!$N$10)+IF(Data!$F140&lt;&gt;"",Scoring!$N$11)+IF(Data!$G140&lt;&gt;"",Scoring!$N$12)+IF(Data!$H140&lt;&gt;"",Scoring!$N$13)+IF(Data!$I140&lt;&gt;"",Scoring!$N$14)+IF(Data!$J140&lt;&gt;"",Scoring!$N$15)+IF(Data!$K140&lt;&gt;"",Scoring!$N$16)+IF(Data!$L140&lt;&gt;"",Scoring!$N$17)+IF(Data!$M140&lt;&gt;"",Scoring!$N$18)+IF(Data!$N140&lt;&gt;"",Scoring!$N$19)+IF(Data!$O140&lt;&gt;"",Scoring!$N$20)+IF(Data!$P140&lt;&gt;"",Scoring!$N$21)+IF(Data!$Q140&lt;&gt;"",Scoring!$N$22)+IF(Data!$R140&lt;&gt;"",Scoring!$N$23)+IF(Data!$S140&lt;&gt;"",Scoring!$N$24)+IF(Data!T140&lt;&gt;"",Scoring!$N$25)+IF(Data!$U140&lt;&gt;"",Scoring!$N$26)+IF(Data!$V140&lt;&gt;"",Scoring!$N$27)+IF(Data!$W140&lt;&gt;"",Scoring!$N$28)+IF(Data!$X140&lt;&gt;"",Scoring!$N$29)+IF(Data!$Y140&lt;&gt;"",Scoring!$N$30)+IF(Data!$Z140&lt;&gt;"",Scoring!$N$31)+IF(Data!$AA140&lt;&gt;"",Scoring!$N$32),"")</f>
        <v/>
      </c>
      <c r="AW140" s="106" t="str">
        <f>IF(AV140&lt;&gt;"",LOOKUP(AV140,Likelihoods!$A$7:$A$107,Likelihoods!L$7:L$107),"")</f>
        <v/>
      </c>
      <c r="AX140" s="104" t="str">
        <f>IF(AND(COUNTBLANK($B140:$E140)=3,COUNTBLANK($F140:$H140)=2,COUNTBLANK($I140:$J140)=1,COUNTBLANK($K140:$L140)=1,COUNTBLANK($M140:$N140)=1,COUNTBLANK($O140:$P140)=1,COUNTBLANK($Q140:$R140)=1,COUNTBLANK($S140:$T140)=1,COUNTBLANK($U140:$V140)=1,COUNTBLANK($W140:$AA140)=4),IF(Data!$B140&lt;&gt;"",Scoring!$O$7)+IF(Data!$C140&lt;&gt;"",Scoring!$O$8)+IF(Data!$D140&lt;&gt;"",Scoring!$O$9)+IF(Data!$E140&lt;&gt;"",Scoring!$O$10)+IF(Data!$F140&lt;&gt;"",Scoring!$O$11)+IF(Data!$G140&lt;&gt;"",Scoring!$O$12)+IF(Data!$H140&lt;&gt;"",Scoring!$O$13)+IF(Data!$I140&lt;&gt;"",Scoring!$O$14)+IF(Data!$J140&lt;&gt;"",Scoring!$O$15)+IF(Data!$K140&lt;&gt;"",Scoring!$O$16)+IF(Data!$L140&lt;&gt;"",Scoring!$O$17)+IF(Data!$M140&lt;&gt;"",Scoring!$O$18)+IF(Data!$N140&lt;&gt;"",Scoring!$O$19)+IF(Data!$O140&lt;&gt;"",Scoring!$O$20)+IF(Data!$P140&lt;&gt;"",Scoring!$O$21)+IF(Data!$Q140&lt;&gt;"",Scoring!$O$22)+IF(Data!$R140&lt;&gt;"",Scoring!$O$23)+IF(Data!$S140&lt;&gt;"",Scoring!$O$24)+IF(Data!T140&lt;&gt;"",Scoring!$O$25)+IF(Data!$U140&lt;&gt;"",Scoring!$O$26)+IF(Data!$V140&lt;&gt;"",Scoring!$O$27)+IF(Data!$W140&lt;&gt;"",Scoring!$O$28)+IF(Data!$X140&lt;&gt;"",Scoring!$O$29)+IF(Data!$Y140&lt;&gt;"",Scoring!$O$30)+IF(Data!$Z140&lt;&gt;"",Scoring!$O$31)+IF(Data!$AA140&lt;&gt;"",Scoring!$O$32),"")</f>
        <v/>
      </c>
      <c r="AY140" s="107" t="str">
        <f>IF(AX140&lt;&gt;"",LOOKUP(AX140,Likelihoods!$A$7:$A$107,Likelihoods!M$7:M$107),"")</f>
        <v/>
      </c>
      <c r="AZ140" s="108" t="str">
        <f>IF(AND(COUNTBLANK($B140:$E140)=3,COUNTBLANK($F140:$H140)=2,COUNTBLANK($I140:$J140)=1,COUNTBLANK($K140:$L140)=1,COUNTBLANK($M140:$N140)=1,COUNTBLANK($O140:$P140)=1,COUNTBLANK($Q140:$R140)=1,COUNTBLANK($S140:$T140)=1,COUNTBLANK($U140:$V140)=1,COUNTBLANK($W140:$AA140)=4),IF(Data!$B140&lt;&gt;"",Scoring!$P$7)+IF(Data!$C140&lt;&gt;"",Scoring!$P$8)+IF(Data!$D140&lt;&gt;"",Scoring!$P$9)+IF(Data!$E140&lt;&gt;"",Scoring!$P$10)+IF(Data!$F140&lt;&gt;"",Scoring!$P$11)+IF(Data!$G140&lt;&gt;"",Scoring!$P$12)+IF(Data!$H140&lt;&gt;"",Scoring!$P$13)+IF(Data!$I140&lt;&gt;"",Scoring!$P$14)+IF(Data!$J140&lt;&gt;"",Scoring!$P$15)+IF(Data!$K140&lt;&gt;"",Scoring!$P$16)+IF(Data!$L140&lt;&gt;"",Scoring!$P$17)+IF(Data!$M140&lt;&gt;"",Scoring!$P$18)+IF(Data!$N140&lt;&gt;"",Scoring!$P$19)+IF(Data!$O140&lt;&gt;"",Scoring!$P$20)+IF(Data!$P140&lt;&gt;"",Scoring!$P$21)+IF(Data!$Q140&lt;&gt;"",Scoring!$P$22)+IF(Data!$R140&lt;&gt;"",Scoring!$P$23)+IF(Data!$S140&lt;&gt;"",Scoring!$P$24)+IF(Data!T140&lt;&gt;"",Scoring!$P$25)+IF(Data!$U140&lt;&gt;"",Scoring!$P$26)+IF(Data!$V140&lt;&gt;"",Scoring!$P$27)+IF(Data!$W140&lt;&gt;"",Scoring!$P$28)+IF(Data!$X140&lt;&gt;"",Scoring!$P$29)+IF(Data!$Y140&lt;&gt;"",Scoring!$P$30)+IF(Data!$Z140&lt;&gt;"",Scoring!$P$31)+IF(Data!$AA140&lt;&gt;"",Scoring!$P$32),"")</f>
        <v/>
      </c>
      <c r="BA140" s="105" t="str">
        <f>IF(AZ140&lt;&gt;"",LOOKUP(AZ140,Likelihoods!$A$7:$A$107,Likelihoods!N$7:N$107),"")</f>
        <v/>
      </c>
      <c r="BB140" s="102" t="str">
        <f>IF(AND(COUNTBLANK($B140:$E140)=3,COUNTBLANK($F140:$H140)=2,COUNTBLANK($I140:$J140)=1,COUNTBLANK($K140:$L140)=1,COUNTBLANK($M140:$N140)=1,COUNTBLANK($O140:$P140)=1,COUNTBLANK($Q140:$R140)=1,COUNTBLANK($S140:$T140)=1,COUNTBLANK($U140:$V140)=1,COUNTBLANK($W140:$AA140)=4),IF(Data!$B140&lt;&gt;"",Scoring!$Q$7)+IF(Data!$C140&lt;&gt;"",Scoring!$Q$8)+IF(Data!$D140&lt;&gt;"",Scoring!$Q$9)+IF(Data!$E140&lt;&gt;"",Scoring!$Q$10)+IF(Data!$F140&lt;&gt;"",Scoring!$Q$11)+IF(Data!$G140&lt;&gt;"",Scoring!$Q$12)+IF(Data!$H140&lt;&gt;"",Scoring!$Q$13)+IF(Data!$I140&lt;&gt;"",Scoring!$Q$14)+IF(Data!$J140&lt;&gt;"",Scoring!$Q$15)+IF(Data!$K140&lt;&gt;"",Scoring!$Q$16)+IF(Data!$L140&lt;&gt;"",Scoring!$Q$17)+IF(Data!$M140&lt;&gt;"",Scoring!$Q$18)+IF(Data!$N140&lt;&gt;"",Scoring!$Q$19)+IF(Data!$O140&lt;&gt;"",Scoring!$Q$20)+IF(Data!$P140&lt;&gt;"",Scoring!$Q$21)+IF(Data!$Q140&lt;&gt;"",Scoring!$Q$22)+IF(Data!$R140&lt;&gt;"",Scoring!$Q$23)+IF(Data!$S140&lt;&gt;"",Scoring!$Q$24)+IF(Data!T140&lt;&gt;"",Scoring!$Q$25)+IF(Data!$U140&lt;&gt;"",Scoring!$Q$26)+IF(Data!$V140&lt;&gt;"",Scoring!$Q$27)+IF(Data!$W140&lt;&gt;"",Scoring!$Q$28)+IF(Data!$X140&lt;&gt;"",Scoring!$Q$29)+IF(Data!$Y140&lt;&gt;"",Scoring!$Q$30)+IF(Data!$Z140&lt;&gt;"",Scoring!$Q$31)+IF(Data!$AA140&lt;&gt;"",Scoring!$Q$32),"")</f>
        <v/>
      </c>
      <c r="BC140" s="107" t="str">
        <f>IF(BB140&lt;&gt;"",LOOKUP(BB140,Likelihoods!$A$7:$A$107,Likelihoods!O$7:O$107),"")</f>
        <v/>
      </c>
      <c r="BD140" s="104" t="str">
        <f>IF(AND(COUNTBLANK($B140:$E140)=3,COUNTBLANK($F140:$H140)=2,COUNTBLANK($I140:$J140)=1,COUNTBLANK($K140:$L140)=1,COUNTBLANK($M140:$N140)=1,COUNTBLANK($O140:$P140)=1,COUNTBLANK($Q140:$R140)=1,COUNTBLANK($S140:$T140)=1,COUNTBLANK($U140:$V140)=1,COUNTBLANK($W140:$AA140)=4),IF(Data!$B140&lt;&gt;"",Scoring!$R$7)+IF(Data!$C140&lt;&gt;"",Scoring!$R$8)+IF(Data!$D140&lt;&gt;"",Scoring!$R$9)+IF(Data!$E140&lt;&gt;"",Scoring!$R$10)+IF(Data!$F140&lt;&gt;"",Scoring!$R$11)+IF(Data!$G140&lt;&gt;"",Scoring!$R$12)+IF(Data!$H140&lt;&gt;"",Scoring!$R$13)+IF(Data!$I140&lt;&gt;"",Scoring!$R$14)+IF(Data!$J140&lt;&gt;"",Scoring!$R$15)+IF(Data!$K140&lt;&gt;"",Scoring!$R$16)+IF(Data!$L140&lt;&gt;"",Scoring!$R$17)+IF(Data!$M140&lt;&gt;"",Scoring!$R$18)+IF(Data!$N140&lt;&gt;"",Scoring!$R$19)+IF(Data!$O140&lt;&gt;"",Scoring!$R$20)+IF(Data!$P140&lt;&gt;"",Scoring!$R$21)+IF(Data!$Q140&lt;&gt;"",Scoring!$R$22)+IF(Data!$R140&lt;&gt;"",Scoring!$R$23)+IF(Data!$S140&lt;&gt;"",Scoring!$R$24)+IF(Data!T140&lt;&gt;"",Scoring!$R$25)+IF(Data!$U140&lt;&gt;"",Scoring!$R$26)+IF(Data!$V140&lt;&gt;"",Scoring!$R$27)+IF(Data!$W140&lt;&gt;"",Scoring!$R$28)+IF(Data!$X140&lt;&gt;"",Scoring!$R$29)+IF(Data!$Y140&lt;&gt;"",Scoring!$R$30)+IF(Data!$Z140&lt;&gt;"",Scoring!$R$31)+IF(Data!$AA140&lt;&gt;"",Scoring!$R$32),"")</f>
        <v/>
      </c>
      <c r="BE140" s="105" t="str">
        <f>IF(BD140&lt;&gt;"",LOOKUP(BD140,Likelihoods!$A$7:$A$107,Likelihoods!P$7:P$107),"")</f>
        <v/>
      </c>
      <c r="BF140" s="102" t="str">
        <f>IF(AND(COUNTBLANK($B140:$E140)=3,COUNTBLANK($F140:$H140)=2,COUNTBLANK($I140:$J140)=1,COUNTBLANK($K140:$L140)=1,COUNTBLANK($M140:$N140)=1,COUNTBLANK($O140:$P140)=1,COUNTBLANK($Q140:$R140)=1,COUNTBLANK($S140:$T140)=1,COUNTBLANK($U140:$V140)=1,COUNTBLANK($W140:$AA140)=4),IF(Data!$B140&lt;&gt;"",Scoring!$S$7)+IF(Data!$C140&lt;&gt;"",Scoring!$S$8)+IF(Data!$D140&lt;&gt;"",Scoring!$S$9)+IF(Data!$E140&lt;&gt;"",Scoring!$S$10)+IF(Data!$F140&lt;&gt;"",Scoring!$S$11)+IF(Data!$G140&lt;&gt;"",Scoring!$S$12)+IF(Data!$H140&lt;&gt;"",Scoring!$S$13)+IF(Data!$I140&lt;&gt;"",Scoring!$S$14)+IF(Data!$J140&lt;&gt;"",Scoring!$S$15)+IF(Data!$K140&lt;&gt;"",Scoring!$S$16)+IF(Data!$L140&lt;&gt;"",Scoring!$S$17)+IF(Data!$M140&lt;&gt;"",Scoring!$S$18)+IF(Data!$N140&lt;&gt;"",Scoring!$S$19)+IF(Data!$O140&lt;&gt;"",Scoring!$S$20)+IF(Data!$P140&lt;&gt;"",Scoring!$S$21)+IF(Data!$Q140&lt;&gt;"",Scoring!$S$22)+IF(Data!$R140&lt;&gt;"",Scoring!$S$23)+IF(Data!$S140&lt;&gt;"",Scoring!$S$24)+IF(Data!T140&lt;&gt;"",Scoring!$S$25)+IF(Data!$U140&lt;&gt;"",Scoring!$S$26)+IF(Data!$V140&lt;&gt;"",Scoring!$S$27)+IF(Data!$W140&lt;&gt;"",Scoring!$S$28)+IF(Data!$X140&lt;&gt;"",Scoring!$S$29)+IF(Data!$Y140&lt;&gt;"",Scoring!$S$30)+IF(Data!$Z140&lt;&gt;"",Scoring!$S$31)+IF(Data!$AA140&lt;&gt;"",Scoring!$S$32),"")</f>
        <v/>
      </c>
      <c r="BG140" s="107" t="str">
        <f>IF(BF140&lt;&gt;"",LOOKUP(BF140,Likelihoods!$A$7:$A$107,Likelihoods!Q$7:Q$107),"")</f>
        <v/>
      </c>
      <c r="BH140" s="108" t="str">
        <f>IF(AND(COUNTBLANK($B140:$E140)=3,COUNTBLANK($F140:$H140)=2,COUNTBLANK($I140:$J140)=1,COUNTBLANK($K140:$L140)=1,COUNTBLANK($M140:$N140)=1,COUNTBLANK($O140:$P140)=1,COUNTBLANK($Q140:$R140)=1,COUNTBLANK($S140:$T140)=1,COUNTBLANK($U140:$V140)=1,COUNTBLANK($W140:$AA140)=4),IF(Data!$B140&lt;&gt;"",Scoring!$T$7)+IF(Data!$C140&lt;&gt;"",Scoring!$T$8)+IF(Data!$D140&lt;&gt;"",Scoring!$T$9)+IF(Data!$E140&lt;&gt;"",Scoring!$T$10)+IF(Data!$F140&lt;&gt;"",Scoring!$T$11)+IF(Data!$G140&lt;&gt;"",Scoring!$T$12)+IF(Data!$H140&lt;&gt;"",Scoring!$T$13)+IF(Data!$I140&lt;&gt;"",Scoring!$T$14)+IF(Data!$J140&lt;&gt;"",Scoring!$T$15)+IF(Data!$K140&lt;&gt;"",Scoring!$T$16)+IF(Data!$L140&lt;&gt;"",Scoring!$T$17)+IF(Data!$M140&lt;&gt;"",Scoring!$T$18)+IF(Data!$N140&lt;&gt;"",Scoring!$T$19)+IF(Data!$O140&lt;&gt;"",Scoring!$T$20)+IF(Data!$P140&lt;&gt;"",Scoring!$T$21)+IF(Data!$Q140&lt;&gt;"",Scoring!$T$22)+IF(Data!$R140&lt;&gt;"",Scoring!$T$23)+IF(Data!$S140&lt;&gt;"",Scoring!$T$24)+IF(Data!T140&lt;&gt;"",Scoring!$T$25)+IF(Data!$U140&lt;&gt;"",Scoring!$T$26)+IF(Data!$V140&lt;&gt;"",Scoring!$T$27)+IF(Data!$W140&lt;&gt;"",Scoring!$T$28)+IF(Data!$X140&lt;&gt;"",Scoring!$T$29)+IF(Data!$Y140&lt;&gt;"",Scoring!$T$30)+IF(Data!$Z140&lt;&gt;"",Scoring!$T$31)+IF(Data!$AA140&lt;&gt;"",Scoring!$T$32),"")</f>
        <v/>
      </c>
      <c r="BI140" s="105" t="str">
        <f>IF(BH140&lt;&gt;"",LOOKUP(BH140,Likelihoods!$A$7:$A$107,Likelihoods!R$7:R$107),"")</f>
        <v/>
      </c>
      <c r="BJ140" s="108" t="str">
        <f>IF(AND(COUNTBLANK($B140:$E140)=3,COUNTBLANK($F140:$H140)=2,COUNTBLANK($I140:$J140)=1,COUNTBLANK($K140:$L140)=1,COUNTBLANK($M140:$N140)=1,COUNTBLANK($O140:$P140)=1,COUNTBLANK($Q140:$R140)=1,COUNTBLANK($S140:$T140)=1,COUNTBLANK($U140:$V140)=1,COUNTBLANK($W140:$AA140)=4),IF(Data!$B140&lt;&gt;"",Scoring!$U$7)+IF(Data!$C140&lt;&gt;"",Scoring!$U$8)+IF(Data!$D140&lt;&gt;"",Scoring!$U$9)+IF(Data!$E140&lt;&gt;"",Scoring!$U$10)+IF(Data!$F140&lt;&gt;"",Scoring!$U$11)+IF(Data!$G140&lt;&gt;"",Scoring!$U$12)+IF(Data!$H140&lt;&gt;"",Scoring!$U$13)+IF(Data!$I140&lt;&gt;"",Scoring!$U$14)+IF(Data!$J140&lt;&gt;"",Scoring!$U$15)+IF(Data!$K140&lt;&gt;"",Scoring!$U$16)+IF(Data!$L140&lt;&gt;"",Scoring!$U$17)+IF(Data!$M140&lt;&gt;"",Scoring!$U$18)+IF(Data!$N140&lt;&gt;"",Scoring!$U$19)+IF(Data!$O140&lt;&gt;"",Scoring!$U$20)+IF(Data!$P140&lt;&gt;"",Scoring!$U$21)+IF(Data!$Q140&lt;&gt;"",Scoring!$U$22)+IF(Data!$R140&lt;&gt;"",Scoring!$U$23)+IF(Data!$S140&lt;&gt;"",Scoring!$U$24)+IF(Data!T140&lt;&gt;"",Scoring!$U$25)+IF(Data!$U140&lt;&gt;"",Scoring!$U$26)+IF(Data!$V140&lt;&gt;"",Scoring!$U$27)+IF(Data!$W140&lt;&gt;"",Scoring!$U$28)+IF(Data!$X140&lt;&gt;"",Scoring!$U$29)+IF(Data!$Y140&lt;&gt;"",Scoring!$U$30)+IF(Data!$Z140&lt;&gt;"",Scoring!$U$31)+IF(Data!$AA140&lt;&gt;"",Scoring!$U$32),"")</f>
        <v/>
      </c>
      <c r="BK140" s="106" t="str">
        <f>IF(BJ140&lt;&gt;"",LOOKUP(BJ140,Likelihoods!$A$7:$A$107,Likelihoods!S$7:S$107),"")</f>
        <v/>
      </c>
      <c r="BL140" s="8"/>
      <c r="BM140" s="8"/>
      <c r="BN140" s="8"/>
      <c r="BO140" s="8"/>
      <c r="BP140" s="8"/>
      <c r="BQ140" s="8"/>
      <c r="BR140" s="8"/>
      <c r="BS140" s="8"/>
      <c r="BT140" s="8"/>
      <c r="BU140" s="8"/>
      <c r="BV140" s="8"/>
      <c r="BW140" s="8"/>
      <c r="BX140" s="8"/>
      <c r="BY140" s="8"/>
    </row>
    <row r="141" spans="1:77" ht="14.25" x14ac:dyDescent="0.2">
      <c r="A141" s="68"/>
      <c r="B141" s="101"/>
      <c r="C141" s="102"/>
      <c r="D141" s="102"/>
      <c r="E141" s="102"/>
      <c r="F141" s="101"/>
      <c r="G141" s="102"/>
      <c r="H141" s="103"/>
      <c r="I141" s="102"/>
      <c r="J141" s="102"/>
      <c r="K141" s="101"/>
      <c r="L141" s="103"/>
      <c r="M141" s="102"/>
      <c r="N141" s="103"/>
      <c r="O141" s="101"/>
      <c r="P141" s="103"/>
      <c r="Q141" s="102"/>
      <c r="R141" s="102"/>
      <c r="S141" s="101"/>
      <c r="T141" s="103"/>
      <c r="U141" s="101"/>
      <c r="V141" s="103"/>
      <c r="W141" s="102"/>
      <c r="X141" s="102"/>
      <c r="Y141" s="102"/>
      <c r="Z141" s="102"/>
      <c r="AA141" s="102"/>
      <c r="AB141" s="104" t="str">
        <f>IF(AND(COUNTBLANK($B141:$E141)=3,COUNTBLANK($F141:$H141)=2,COUNTBLANK($I141:$J141)=1,COUNTBLANK($K141:$L141)=1,COUNTBLANK($M141:$N141)=1,COUNTBLANK($O141:$P141)=1,COUNTBLANK($Q141:$R141)=1,COUNTBLANK($S141:$T141)=1,COUNTBLANK($U141:$V141)=1,COUNTBLANK($W141:$AA141)=4),IF(Data!$B141&lt;&gt;"",Scoring!$D$7)+IF(Data!$C141&lt;&gt;"",Scoring!$D$8)+IF(Data!$D141&lt;&gt;"",Scoring!$D$9)+IF(Data!$E141&lt;&gt;"",Scoring!$D$10)+IF(Data!$F141&lt;&gt;"",Scoring!$D$11)+IF(Data!$G141&lt;&gt;"",Scoring!$D$12)+IF(Data!$H141&lt;&gt;"",Scoring!$D$13)+IF(Data!$I141&lt;&gt;"",Scoring!$D$14)+IF(Data!$J141&lt;&gt;"",Scoring!$D$15)+IF(Data!$K141&lt;&gt;"",Scoring!$D$16)+IF(Data!$L141&lt;&gt;"",Scoring!$D$17)+IF(Data!$M141&lt;&gt;"",Scoring!$D$18)+IF(Data!$N141&lt;&gt;"",Scoring!$D$19)+IF(Data!$O141&lt;&gt;"",Scoring!$D$20)+IF(Data!$P141&lt;&gt;"",Scoring!$D$21)+IF(Data!$Q141&lt;&gt;"",Scoring!$D$22)+IF(Data!$R141&lt;&gt;"",Scoring!$D$23)+IF(Data!$S141&lt;&gt;"",Scoring!$D$24)+IF(Data!T141&lt;&gt;"",Scoring!$D$25)+IF(Data!$U141&lt;&gt;"",Scoring!$D$26)+IF(Data!$V141&lt;&gt;"",Scoring!$D$27)+IF(Data!$W141&lt;&gt;"",Scoring!$D$28)+IF(Data!$X141&lt;&gt;"",Scoring!$D$29)+IF(Data!$Y141&lt;&gt;"",Scoring!$D$30)+IF(Data!$Z141&lt;&gt;"",Scoring!$D$31)+IF(Data!$AA141&lt;&gt;"",Scoring!$D$32),"")</f>
        <v/>
      </c>
      <c r="AC141" s="105" t="str">
        <f>IF(AB141&lt;&gt;"",LOOKUP(AB141,Likelihoods!$A$7:$A$107,Likelihoods!B$7:B$107),"")</f>
        <v/>
      </c>
      <c r="AD141" s="264" t="str">
        <f>IF(AND(COUNTBLANK($B141:$E141)=3,COUNTBLANK($F141:$H141)=2,COUNTBLANK($I141:$J141)=1,COUNTBLANK($K141:$L141)=1,COUNTBLANK($M141:$N141)=1,COUNTBLANK($O141:$P141)=1,COUNTBLANK($Q141:$R141)=1,COUNTBLANK($S141:$T141)=1,COUNTBLANK($U141:$V141)=1,COUNTBLANK($W141:$AA141)=4),IF(Data!$B141&lt;&gt;"",Scoring!$E$7)+IF(Data!$C141&lt;&gt;"",Scoring!$E$8)+IF(Data!$D141&lt;&gt;"",Scoring!$E$9)+IF(Data!$E141&lt;&gt;"",Scoring!$E$10)+IF(Data!$F141&lt;&gt;"",Scoring!$E$11)+IF(Data!$G141&lt;&gt;"",Scoring!$E$12)+IF(Data!$H141&lt;&gt;"",Scoring!$E$13)+IF(Data!$I141&lt;&gt;"",Scoring!$E$14)+IF(Data!$J141&lt;&gt;"",Scoring!$E$15)+IF(Data!$K141&lt;&gt;"",Scoring!$E$16)+IF(Data!$L141&lt;&gt;"",Scoring!$E$17)+IF(Data!$M141&lt;&gt;"",Scoring!$E$18)+IF(Data!$N141&lt;&gt;"",Scoring!$E$19)+IF(Data!$O141&lt;&gt;"",Scoring!$E$20)+IF(Data!$P141&lt;&gt;"",Scoring!$E$21)+IF(Data!$Q141&lt;&gt;"",Scoring!$E$22)+IF(Data!$R141&lt;&gt;"",Scoring!$E$23)+IF(Data!$S141&lt;&gt;"",Scoring!$E$24)+IF(Data!V141&lt;&gt;"",Scoring!$E$25)+IF(Data!$U141&lt;&gt;"",Scoring!$E$26)+IF(Data!$V141&lt;&gt;"",Scoring!$E$27)+IF(Data!$W141&lt;&gt;"",Scoring!$E$28)+IF(Data!$X141&lt;&gt;"",Scoring!$E$29)+IF(Data!$Y141&lt;&gt;"",Scoring!$E$30)+IF(Data!$Z141&lt;&gt;"",Scoring!$E$31)+IF(Data!$AA141&lt;&gt;"",Scoring!$E$32),"")</f>
        <v/>
      </c>
      <c r="AE141" s="107" t="str">
        <f>IF(AD141&lt;&gt;"",LOOKUP(AD141,Likelihoods!$A$7:$A$107,Likelihoods!C$7:C$107),"")</f>
        <v/>
      </c>
      <c r="AF141" s="108" t="str">
        <f>IF(AND(COUNTBLANK($B141:$E141)=3,COUNTBLANK($F141:$H141)=2,COUNTBLANK($I141:$J141)=1,COUNTBLANK($K141:$L141)=1,COUNTBLANK($M141:$N141)=1,COUNTBLANK($O141:$P141)=1,COUNTBLANK($Q141:$R141)=1,COUNTBLANK($S141:$T141)=1,COUNTBLANK($U141:$V141)=1,COUNTBLANK($W141:$AA141)=4),IF(Data!$B141&lt;&gt;"",Scoring!$F$7)+IF(Data!$C141&lt;&gt;"",Scoring!$F$8)+IF(Data!$D141&lt;&gt;"",Scoring!$F$9)+IF(Data!$E141&lt;&gt;"",Scoring!$F$10)+IF(Data!$F141&lt;&gt;"",Scoring!$F$11)+IF(Data!$G141&lt;&gt;"",Scoring!$F$12)+IF(Data!$H141&lt;&gt;"",Scoring!$F$13)+IF(Data!$I141&lt;&gt;"",Scoring!$F$14)+IF(Data!$J141&lt;&gt;"",Scoring!$F$15)+IF(Data!$K141&lt;&gt;"",Scoring!$F$16)+IF(Data!$L141&lt;&gt;"",Scoring!$F$17)+IF(Data!$M141&lt;&gt;"",Scoring!$F$18)+IF(Data!$N141&lt;&gt;"",Scoring!$F$19)+IF(Data!$O141&lt;&gt;"",Scoring!$F$20)+IF(Data!$P141&lt;&gt;"",Scoring!$F$21)+IF(Data!$Q141&lt;&gt;"",Scoring!$F$22)+IF(Data!$R141&lt;&gt;"",Scoring!$F$23)+IF(Data!$S141&lt;&gt;"",Scoring!$F$24)+IF(Data!T141&lt;&gt;"",Scoring!$F$25)+IF(Data!$U141&lt;&gt;"",Scoring!$F$26)+IF(Data!$V141&lt;&gt;"",Scoring!$F$27)+IF(Data!$W141&lt;&gt;"",Scoring!$F$28)+IF(Data!$X141&lt;&gt;"",Scoring!$F$29)+IF(Data!$Y141&lt;&gt;"",Scoring!$F$30)+IF(Data!$Z141&lt;&gt;"",Scoring!$F$31)+IF(Data!$AA141&lt;&gt;"",Scoring!$F$32),"")</f>
        <v/>
      </c>
      <c r="AG141" s="105" t="str">
        <f>IF(AF141&lt;&gt;"",LOOKUP(AF141,Likelihoods!$A$7:$A$107,Likelihoods!D$7:D$107),"")</f>
        <v/>
      </c>
      <c r="AH141" s="108" t="str">
        <f>IF(AND(COUNTBLANK($B141:$E141)=3,COUNTBLANK($F141:$H141)=2,COUNTBLANK($I141:$J141)=1,COUNTBLANK($K141:$L141)=1,COUNTBLANK($M141:$N141)=1,COUNTBLANK($O141:$P141)=1,COUNTBLANK($Q141:$R141)=1,COUNTBLANK($S141:$T141)=1,COUNTBLANK($U141:$V141)=1,COUNTBLANK($W141:$AA141)=4),IF(Data!$B141&lt;&gt;"",Scoring!$G$7)+IF(Data!$C141&lt;&gt;"",Scoring!$G$8)+IF(Data!$D141&lt;&gt;"",Scoring!$G$9)+IF(Data!$E141&lt;&gt;"",Scoring!$G$10)+IF(Data!$F141&lt;&gt;"",Scoring!$G$11)+IF(Data!$G141&lt;&gt;"",Scoring!$G$12)+IF(Data!$H141&lt;&gt;"",Scoring!$G$13)+IF(Data!$I141&lt;&gt;"",Scoring!$G$14)+IF(Data!$J141&lt;&gt;"",Scoring!$G$15)+IF(Data!$K141&lt;&gt;"",Scoring!$G$16)+IF(Data!$L141&lt;&gt;"",Scoring!$G$17)+IF(Data!$M141&lt;&gt;"",Scoring!$G$18)+IF(Data!$N141&lt;&gt;"",Scoring!$G$19)+IF(Data!$O141&lt;&gt;"",Scoring!$G$20)+IF(Data!$P141&lt;&gt;"",Scoring!$G$21)+IF(Data!$Q141&lt;&gt;"",Scoring!$G$22)+IF(Data!$R141&lt;&gt;"",Scoring!$G$23)+IF(Data!$S141&lt;&gt;"",Scoring!$G$24)+IF(Data!T141&lt;&gt;"",Scoring!$G$25)+IF(Data!$U141&lt;&gt;"",Scoring!$G$26)+IF(Data!$V141&lt;&gt;"",Scoring!$G$27)+IF(Data!$W141&lt;&gt;"",Scoring!$G$28)+IF(Data!$X141&lt;&gt;"",Scoring!$G$29)+IF(Data!$Y141&lt;&gt;"",Scoring!$G$30)+IF(Data!$Z141&lt;&gt;"",Scoring!$G$31)+IF(Data!$AA141&lt;&gt;"",Scoring!$G$32),"")</f>
        <v/>
      </c>
      <c r="AI141" s="106" t="str">
        <f>IF(AH141&lt;&gt;"",LOOKUP(AH141,Likelihoods!$A$7:$A$107,Likelihoods!E$7:E$107),"")</f>
        <v/>
      </c>
      <c r="AJ141" s="104" t="str">
        <f>IF(AND(COUNTBLANK($B141:$E141)=3,COUNTBLANK($F141:$H141)=2,COUNTBLANK($I141:$J141)=1,COUNTBLANK($K141:$L141)=1,COUNTBLANK($M141:$N141)=1,COUNTBLANK($O141:$P141)=1,COUNTBLANK($Q141:$R141)=1,COUNTBLANK($S141:$T141)=1,COUNTBLANK($U141:$V141)=1,COUNTBLANK($W141:$AA141)=4),IF(Data!$B141&lt;&gt;"",Scoring!$H$7)+IF(Data!$C141&lt;&gt;"",Scoring!$H$8)+IF(Data!$D141&lt;&gt;"",Scoring!$H$9)+IF(Data!$E141&lt;&gt;"",Scoring!$H$10)+IF(Data!$F141&lt;&gt;"",Scoring!$H$11)+IF(Data!$G141&lt;&gt;"",Scoring!$H$12)+IF(Data!$H141&lt;&gt;"",Scoring!$H$13)+IF(Data!$I141&lt;&gt;"",Scoring!$H$14)+IF(Data!$J141&lt;&gt;"",Scoring!$H$15)+IF(Data!$K141&lt;&gt;"",Scoring!$H$16)+IF(Data!$L141&lt;&gt;"",Scoring!$H$17)+IF(Data!$M141&lt;&gt;"",Scoring!$H$18)+IF(Data!$N141&lt;&gt;"",Scoring!$H$19)+IF(Data!$O141&lt;&gt;"",Scoring!$H$20)+IF(Data!$P141&lt;&gt;"",Scoring!$H$21)+IF(Data!$Q141&lt;&gt;"",Scoring!$H$22)+IF(Data!$R141&lt;&gt;"",Scoring!$H$23)+IF(Data!$S141&lt;&gt;"",Scoring!$H$24)+IF(Data!T141&lt;&gt;"",Scoring!$H$25)+IF(Data!$U141&lt;&gt;"",Scoring!$H$26)+IF(Data!$V141&lt;&gt;"",Scoring!$H$27)+IF(Data!$W141&lt;&gt;"",Scoring!$H$28)+IF(Data!$X141&lt;&gt;"",Scoring!$H$29)+IF(Data!$Y141&lt;&gt;"",Scoring!$H$30)+IF(Data!$Z141&lt;&gt;"",Scoring!$H$31)+IF(Data!$AA141&lt;&gt;"",Scoring!$H$32),"")</f>
        <v/>
      </c>
      <c r="AK141" s="105" t="str">
        <f>IF(AJ141&lt;&gt;"",LOOKUP(AJ141,Likelihoods!$A$7:$A$107,Likelihoods!F$7:F$107),"")</f>
        <v/>
      </c>
      <c r="AL141" s="102" t="str">
        <f>IF(AND(COUNTBLANK($B141:$E141)=3,COUNTBLANK($F141:$H141)=2,COUNTBLANK($I141:$J141)=1,COUNTBLANK($K141:$L141)=1,COUNTBLANK($M141:$N141)=1,COUNTBLANK($O141:$P141)=1,COUNTBLANK($Q141:$R141)=1,COUNTBLANK($S141:$T141)=1,COUNTBLANK($U141:$V141)=1,COUNTBLANK($W141:$AA141)=4),IF(Data!$B141&lt;&gt;"",Scoring!$I$7)+IF(Data!$C141&lt;&gt;"",Scoring!$I$8)+IF(Data!$D141&lt;&gt;"",Scoring!$I$9)+IF(Data!$E141&lt;&gt;"",Scoring!$I$10)+IF(Data!$F141&lt;&gt;"",Scoring!$I$11)+IF(Data!$G141&lt;&gt;"",Scoring!$I$12)+IF(Data!$H141&lt;&gt;"",Scoring!$I$13)+IF(Data!$I141&lt;&gt;"",Scoring!$I$14)+IF(Data!$J141&lt;&gt;"",Scoring!$I$15)+IF(Data!$K141&lt;&gt;"",Scoring!$I$16)+IF(Data!$L141&lt;&gt;"",Scoring!$I$17)+IF(Data!$M141&lt;&gt;"",Scoring!$I$18)+IF(Data!$N141&lt;&gt;"",Scoring!$I$19)+IF(Data!$O141&lt;&gt;"",Scoring!$I$20)+IF(Data!$P141&lt;&gt;"",Scoring!$I$21)+IF(Data!$Q141&lt;&gt;"",Scoring!$I$22)+IF(Data!$R141&lt;&gt;"",Scoring!$I$23)+IF(Data!$S141&lt;&gt;"",Scoring!$I$24)+IF(Data!T141&lt;&gt;"",Scoring!$I$25)+IF(Data!$U141&lt;&gt;"",Scoring!$I$26)+IF(Data!$V141&lt;&gt;"",Scoring!$I$27)+IF(Data!$W141&lt;&gt;"",Scoring!$I$28)+IF(Data!$X141&lt;&gt;"",Scoring!$I$29)+IF(Data!$Y141&lt;&gt;"",Scoring!$I$30)+IF(Data!$Z141&lt;&gt;"",Scoring!$I$31)+IF(Data!$AA141&lt;&gt;"",Scoring!$I$32),"")</f>
        <v/>
      </c>
      <c r="AM141" s="107" t="str">
        <f>IF(AL141&lt;&gt;"",LOOKUP(AL141,Likelihoods!$A$7:$A$107,Likelihoods!G$7:G$107),"")</f>
        <v/>
      </c>
      <c r="AN141" s="281" t="str">
        <f>IF(AND(COUNTBLANK($B141:$E141)=3,COUNTBLANK($F141:$H141)=2,COUNTBLANK($I141:$J141)=1,COUNTBLANK($K141:$L141)=1,COUNTBLANK($M141:$N141)=1,COUNTBLANK($O141:$P141)=1,COUNTBLANK($Q141:$R141)=1,COUNTBLANK($S141:$T141)=1,COUNTBLANK($U141:$V141)=1,COUNTBLANK($W141:$AA141)=4),IF(Data!$B141&lt;&gt;"",Scoring!$J$7)+IF(Data!$C141&lt;&gt;"",Scoring!$J$8)+IF(Data!$D141&lt;&gt;"",Scoring!$J$9)+IF(Data!$E141&lt;&gt;"",Scoring!$J$10)+IF(Data!$F141&lt;&gt;"",Scoring!$J$11)+IF(Data!$G141&lt;&gt;"",Scoring!$J$12)+IF(Data!$H141&lt;&gt;"",Scoring!$J$13)+IF(Data!$I141&lt;&gt;"",Scoring!$J$14)+IF(Data!$J141&lt;&gt;"",Scoring!$J$15)+IF(Data!$K141&lt;&gt;"",Scoring!$J$16)+IF(Data!$L141&lt;&gt;"",Scoring!$J$17)+IF(Data!$M141&lt;&gt;"",Scoring!$J$18)+IF(Data!$N141&lt;&gt;"",Scoring!$J$19)+IF(Data!$O141&lt;&gt;"",Scoring!$J$20)+IF(Data!$P141&lt;&gt;"",Scoring!$J$21)+IF(Data!$Q141&lt;&gt;"",Scoring!$J$22)+IF(Data!$R141&lt;&gt;"",Scoring!$J$23)+IF(Data!$S141&lt;&gt;"",Scoring!$J$24)+IF(Data!AF141&lt;&gt;"",Scoring!$J$25)+IF(Data!$U141&lt;&gt;"",Scoring!$J$26)+IF(Data!$V141&lt;&gt;"",Scoring!$J$27)+IF(Data!$W141&lt;&gt;"",Scoring!$J$28)+IF(Data!$X141&lt;&gt;"",Scoring!$J$29)+IF(Data!$Y141&lt;&gt;"",Scoring!$J$30)+IF(Data!$Z141&lt;&gt;"",Scoring!$J$31)+IF(Data!$AA141&lt;&gt;"",Scoring!$J$32),"")</f>
        <v/>
      </c>
      <c r="AO141" s="276" t="str">
        <f>IF(AN141&lt;&gt;"",LOOKUP(AN141,Likelihoods!$A$7:$A$107,Likelihoods!H$7:H$107),"")</f>
        <v/>
      </c>
      <c r="AP141" s="264" t="str">
        <f>IF(AND(COUNTBLANK($B141:$E141)=3,COUNTBLANK($F141:$H141)=2,COUNTBLANK($I141:$J141)=1,COUNTBLANK($K141:$L141)=1,COUNTBLANK($M141:$N141)=1,COUNTBLANK($O141:$P141)=1,COUNTBLANK($Q141:$R141)=1,COUNTBLANK($S141:$T141)=1,COUNTBLANK($U141:$V141)=1,COUNTBLANK($W141:$AA141)=4),IF(Data!$B141&lt;&gt;"",Scoring!$K$7)+IF(Data!$C141&lt;&gt;"",Scoring!$K$8)+IF(Data!$D141&lt;&gt;"",Scoring!$K$9)+IF(Data!$E141&lt;&gt;"",Scoring!$K$10)+IF(Data!$F141&lt;&gt;"",Scoring!$K$11)+IF(Data!$G141&lt;&gt;"",Scoring!$K$12)+IF(Data!$H141&lt;&gt;"",Scoring!$K$13)+IF(Data!$I141&lt;&gt;"",Scoring!$K$14)+IF(Data!$J141&lt;&gt;"",Scoring!$K$15)+IF(Data!$K141&lt;&gt;"",Scoring!$K$16)+IF(Data!$L141&lt;&gt;"",Scoring!$K$17)+IF(Data!$M141&lt;&gt;"",Scoring!$K$18)+IF(Data!$N141&lt;&gt;"",Scoring!$K$19)+IF(Data!$O141&lt;&gt;"",Scoring!$K$20)+IF(Data!$P141&lt;&gt;"",Scoring!$K$21)+IF(Data!$Q141&lt;&gt;"",Scoring!$K$22)+IF(Data!$R141&lt;&gt;"",Scoring!$K$23)+IF(Data!$S141&lt;&gt;"",Scoring!$K$24)+IF(Data!AH141&lt;&gt;"",Scoring!$K$25)+IF(Data!$U141&lt;&gt;"",Scoring!$K$26)+IF(Data!$V141&lt;&gt;"",Scoring!$K$27)+IF(Data!$W141&lt;&gt;"",Scoring!$K$28)+IF(Data!$X141&lt;&gt;"",Scoring!$K$29)+IF(Data!$Y141&lt;&gt;"",Scoring!$K$30)+IF(Data!$Z141&lt;&gt;"",Scoring!$K$31)+IF(Data!$AA141&lt;&gt;"",Scoring!$K$32),"")</f>
        <v/>
      </c>
      <c r="AQ141" s="107" t="str">
        <f>IF(AP141&lt;&gt;"",LOOKUP(AP141,Likelihoods!$A$7:$A$107,Likelihoods!I$7:I$107),"")</f>
        <v/>
      </c>
      <c r="AR141" s="281" t="str">
        <f>IF(AND(COUNTBLANK($B141:$E141)=3,COUNTBLANK($F141:$H141)=2,COUNTBLANK($I141:$J141)=1,COUNTBLANK($K141:$L141)=1,COUNTBLANK($M141:$N141)=1,COUNTBLANK($O141:$P141)=1,COUNTBLANK($Q141:$R141)=1,COUNTBLANK($S141:$T141)=1,COUNTBLANK($U141:$V141)=1,COUNTBLANK($W141:$AA141)=4),IF(Data!$B141&lt;&gt;"",Scoring!$L$7)+IF(Data!$C141&lt;&gt;"",Scoring!$L$8)+IF(Data!$D141&lt;&gt;"",Scoring!$L$9)+IF(Data!$E141&lt;&gt;"",Scoring!$L$10)+IF(Data!$F141&lt;&gt;"",Scoring!$L$11)+IF(Data!$G141&lt;&gt;"",Scoring!$L$12)+IF(Data!$H141&lt;&gt;"",Scoring!$L$13)+IF(Data!$I141&lt;&gt;"",Scoring!$L$14)+IF(Data!$J141&lt;&gt;"",Scoring!$L$15)+IF(Data!$K141&lt;&gt;"",Scoring!$L$16)+IF(Data!$L141&lt;&gt;"",Scoring!$L$17)+IF(Data!$M141&lt;&gt;"",Scoring!$L$18)+IF(Data!$N141&lt;&gt;"",Scoring!$L$19)+IF(Data!$O141&lt;&gt;"",Scoring!$L$20)+IF(Data!$P141&lt;&gt;"",Scoring!$L$21)+IF(Data!$Q141&lt;&gt;"",Scoring!$L$22)+IF(Data!$R141&lt;&gt;"",Scoring!$L$23)+IF(Data!$S141&lt;&gt;"",Scoring!$L$24)+IF(Data!AJ141&lt;&gt;"",Scoring!$L$25)+IF(Data!$U141&lt;&gt;"",Scoring!$L$26)+IF(Data!$V141&lt;&gt;"",Scoring!$L$27)+IF(Data!$W141&lt;&gt;"",Scoring!$L$28)+IF(Data!$X141&lt;&gt;"",Scoring!$L$29)+IF(Data!$Y141&lt;&gt;"",Scoring!$L$30)+IF(Data!$Z141&lt;&gt;"",Scoring!$L$31)+IF(Data!$AA141&lt;&gt;"",Scoring!$L$32),"")</f>
        <v/>
      </c>
      <c r="AS141" s="105" t="str">
        <f>IF(AR141&lt;&gt;"",LOOKUP(AR141,Likelihoods!$A$7:$A$107,Likelihoods!J$7:J$107),"")</f>
        <v/>
      </c>
      <c r="AT141" s="108" t="str">
        <f>IF(AND(COUNTBLANK($B141:$E141)=3,COUNTBLANK($F141:$H141)=2,COUNTBLANK($I141:$J141)=1,COUNTBLANK($K141:$L141)=1,COUNTBLANK($M141:$N141)=1,COUNTBLANK($O141:$P141)=1,COUNTBLANK($Q141:$R141)=1,COUNTBLANK($S141:$T141)=1,COUNTBLANK($U141:$V141)=1,COUNTBLANK($W141:$AA141)=4),IF(Data!$B141&lt;&gt;"",Scoring!$M$7)+IF(Data!$C141&lt;&gt;"",Scoring!$M$8)+IF(Data!$D141&lt;&gt;"",Scoring!$M$9)+IF(Data!$E141&lt;&gt;"",Scoring!$M$10)+IF(Data!$F141&lt;&gt;"",Scoring!$M$11)+IF(Data!$G141&lt;&gt;"",Scoring!$M$12)+IF(Data!$H141&lt;&gt;"",Scoring!$M$13)+IF(Data!$I141&lt;&gt;"",Scoring!$M$14)+IF(Data!$J141&lt;&gt;"",Scoring!$M$15)+IF(Data!$K141&lt;&gt;"",Scoring!$M$16)+IF(Data!$L141&lt;&gt;"",Scoring!$M$17)+IF(Data!$M141&lt;&gt;"",Scoring!$M$18)+IF(Data!$N141&lt;&gt;"",Scoring!$M$19)+IF(Data!$O141&lt;&gt;"",Scoring!$M$20)+IF(Data!$P141&lt;&gt;"",Scoring!$M$21)+IF(Data!$Q141&lt;&gt;"",Scoring!$M$22)+IF(Data!$R141&lt;&gt;"",Scoring!$M$23)+IF(Data!$S141&lt;&gt;"",Scoring!$M$24)+IF(Data!T141&lt;&gt;"",Scoring!$M$25)+IF(Data!$U141&lt;&gt;"",Scoring!$M$26)+IF(Data!$V141&lt;&gt;"",Scoring!$M$27)+IF(Data!$W141&lt;&gt;"",Scoring!$M$28)+IF(Data!$X141&lt;&gt;"",Scoring!$M$29)+IF(Data!$Y141&lt;&gt;"",Scoring!$M$30)+IF(Data!$Z141&lt;&gt;"",Scoring!$M$31)+IF(Data!$AA141&lt;&gt;"",Scoring!$M$32),"")</f>
        <v/>
      </c>
      <c r="AU141" s="105" t="str">
        <f>IF(AT141&lt;&gt;"",LOOKUP(AT141,Likelihoods!$A$7:$A$107,Likelihoods!K$7:K$107),"")</f>
        <v/>
      </c>
      <c r="AV141" s="108" t="str">
        <f>IF(AND(COUNTBLANK($B141:$E141)=3,COUNTBLANK($F141:$H141)=2,COUNTBLANK($I141:$J141)=1,COUNTBLANK($K141:$L141)=1,COUNTBLANK($M141:$N141)=1,COUNTBLANK($O141:$P141)=1,COUNTBLANK($Q141:$R141)=1,COUNTBLANK($S141:$T141)=1,COUNTBLANK($U141:$V141)=1,COUNTBLANK($W141:$AA141)=4),IF(Data!$B141&lt;&gt;"",Scoring!$N$7)+IF(Data!$C141&lt;&gt;"",Scoring!$N$8)+IF(Data!$D141&lt;&gt;"",Scoring!$N$9)+IF(Data!$E141&lt;&gt;"",Scoring!$N$10)+IF(Data!$F141&lt;&gt;"",Scoring!$N$11)+IF(Data!$G141&lt;&gt;"",Scoring!$N$12)+IF(Data!$H141&lt;&gt;"",Scoring!$N$13)+IF(Data!$I141&lt;&gt;"",Scoring!$N$14)+IF(Data!$J141&lt;&gt;"",Scoring!$N$15)+IF(Data!$K141&lt;&gt;"",Scoring!$N$16)+IF(Data!$L141&lt;&gt;"",Scoring!$N$17)+IF(Data!$M141&lt;&gt;"",Scoring!$N$18)+IF(Data!$N141&lt;&gt;"",Scoring!$N$19)+IF(Data!$O141&lt;&gt;"",Scoring!$N$20)+IF(Data!$P141&lt;&gt;"",Scoring!$N$21)+IF(Data!$Q141&lt;&gt;"",Scoring!$N$22)+IF(Data!$R141&lt;&gt;"",Scoring!$N$23)+IF(Data!$S141&lt;&gt;"",Scoring!$N$24)+IF(Data!T141&lt;&gt;"",Scoring!$N$25)+IF(Data!$U141&lt;&gt;"",Scoring!$N$26)+IF(Data!$V141&lt;&gt;"",Scoring!$N$27)+IF(Data!$W141&lt;&gt;"",Scoring!$N$28)+IF(Data!$X141&lt;&gt;"",Scoring!$N$29)+IF(Data!$Y141&lt;&gt;"",Scoring!$N$30)+IF(Data!$Z141&lt;&gt;"",Scoring!$N$31)+IF(Data!$AA141&lt;&gt;"",Scoring!$N$32),"")</f>
        <v/>
      </c>
      <c r="AW141" s="106" t="str">
        <f>IF(AV141&lt;&gt;"",LOOKUP(AV141,Likelihoods!$A$7:$A$107,Likelihoods!L$7:L$107),"")</f>
        <v/>
      </c>
      <c r="AX141" s="104" t="str">
        <f>IF(AND(COUNTBLANK($B141:$E141)=3,COUNTBLANK($F141:$H141)=2,COUNTBLANK($I141:$J141)=1,COUNTBLANK($K141:$L141)=1,COUNTBLANK($M141:$N141)=1,COUNTBLANK($O141:$P141)=1,COUNTBLANK($Q141:$R141)=1,COUNTBLANK($S141:$T141)=1,COUNTBLANK($U141:$V141)=1,COUNTBLANK($W141:$AA141)=4),IF(Data!$B141&lt;&gt;"",Scoring!$O$7)+IF(Data!$C141&lt;&gt;"",Scoring!$O$8)+IF(Data!$D141&lt;&gt;"",Scoring!$O$9)+IF(Data!$E141&lt;&gt;"",Scoring!$O$10)+IF(Data!$F141&lt;&gt;"",Scoring!$O$11)+IF(Data!$G141&lt;&gt;"",Scoring!$O$12)+IF(Data!$H141&lt;&gt;"",Scoring!$O$13)+IF(Data!$I141&lt;&gt;"",Scoring!$O$14)+IF(Data!$J141&lt;&gt;"",Scoring!$O$15)+IF(Data!$K141&lt;&gt;"",Scoring!$O$16)+IF(Data!$L141&lt;&gt;"",Scoring!$O$17)+IF(Data!$M141&lt;&gt;"",Scoring!$O$18)+IF(Data!$N141&lt;&gt;"",Scoring!$O$19)+IF(Data!$O141&lt;&gt;"",Scoring!$O$20)+IF(Data!$P141&lt;&gt;"",Scoring!$O$21)+IF(Data!$Q141&lt;&gt;"",Scoring!$O$22)+IF(Data!$R141&lt;&gt;"",Scoring!$O$23)+IF(Data!$S141&lt;&gt;"",Scoring!$O$24)+IF(Data!T141&lt;&gt;"",Scoring!$O$25)+IF(Data!$U141&lt;&gt;"",Scoring!$O$26)+IF(Data!$V141&lt;&gt;"",Scoring!$O$27)+IF(Data!$W141&lt;&gt;"",Scoring!$O$28)+IF(Data!$X141&lt;&gt;"",Scoring!$O$29)+IF(Data!$Y141&lt;&gt;"",Scoring!$O$30)+IF(Data!$Z141&lt;&gt;"",Scoring!$O$31)+IF(Data!$AA141&lt;&gt;"",Scoring!$O$32),"")</f>
        <v/>
      </c>
      <c r="AY141" s="107" t="str">
        <f>IF(AX141&lt;&gt;"",LOOKUP(AX141,Likelihoods!$A$7:$A$107,Likelihoods!M$7:M$107),"")</f>
        <v/>
      </c>
      <c r="AZ141" s="108" t="str">
        <f>IF(AND(COUNTBLANK($B141:$E141)=3,COUNTBLANK($F141:$H141)=2,COUNTBLANK($I141:$J141)=1,COUNTBLANK($K141:$L141)=1,COUNTBLANK($M141:$N141)=1,COUNTBLANK($O141:$P141)=1,COUNTBLANK($Q141:$R141)=1,COUNTBLANK($S141:$T141)=1,COUNTBLANK($U141:$V141)=1,COUNTBLANK($W141:$AA141)=4),IF(Data!$B141&lt;&gt;"",Scoring!$P$7)+IF(Data!$C141&lt;&gt;"",Scoring!$P$8)+IF(Data!$D141&lt;&gt;"",Scoring!$P$9)+IF(Data!$E141&lt;&gt;"",Scoring!$P$10)+IF(Data!$F141&lt;&gt;"",Scoring!$P$11)+IF(Data!$G141&lt;&gt;"",Scoring!$P$12)+IF(Data!$H141&lt;&gt;"",Scoring!$P$13)+IF(Data!$I141&lt;&gt;"",Scoring!$P$14)+IF(Data!$J141&lt;&gt;"",Scoring!$P$15)+IF(Data!$K141&lt;&gt;"",Scoring!$P$16)+IF(Data!$L141&lt;&gt;"",Scoring!$P$17)+IF(Data!$M141&lt;&gt;"",Scoring!$P$18)+IF(Data!$N141&lt;&gt;"",Scoring!$P$19)+IF(Data!$O141&lt;&gt;"",Scoring!$P$20)+IF(Data!$P141&lt;&gt;"",Scoring!$P$21)+IF(Data!$Q141&lt;&gt;"",Scoring!$P$22)+IF(Data!$R141&lt;&gt;"",Scoring!$P$23)+IF(Data!$S141&lt;&gt;"",Scoring!$P$24)+IF(Data!T141&lt;&gt;"",Scoring!$P$25)+IF(Data!$U141&lt;&gt;"",Scoring!$P$26)+IF(Data!$V141&lt;&gt;"",Scoring!$P$27)+IF(Data!$W141&lt;&gt;"",Scoring!$P$28)+IF(Data!$X141&lt;&gt;"",Scoring!$P$29)+IF(Data!$Y141&lt;&gt;"",Scoring!$P$30)+IF(Data!$Z141&lt;&gt;"",Scoring!$P$31)+IF(Data!$AA141&lt;&gt;"",Scoring!$P$32),"")</f>
        <v/>
      </c>
      <c r="BA141" s="105" t="str">
        <f>IF(AZ141&lt;&gt;"",LOOKUP(AZ141,Likelihoods!$A$7:$A$107,Likelihoods!N$7:N$107),"")</f>
        <v/>
      </c>
      <c r="BB141" s="102" t="str">
        <f>IF(AND(COUNTBLANK($B141:$E141)=3,COUNTBLANK($F141:$H141)=2,COUNTBLANK($I141:$J141)=1,COUNTBLANK($K141:$L141)=1,COUNTBLANK($M141:$N141)=1,COUNTBLANK($O141:$P141)=1,COUNTBLANK($Q141:$R141)=1,COUNTBLANK($S141:$T141)=1,COUNTBLANK($U141:$V141)=1,COUNTBLANK($W141:$AA141)=4),IF(Data!$B141&lt;&gt;"",Scoring!$Q$7)+IF(Data!$C141&lt;&gt;"",Scoring!$Q$8)+IF(Data!$D141&lt;&gt;"",Scoring!$Q$9)+IF(Data!$E141&lt;&gt;"",Scoring!$Q$10)+IF(Data!$F141&lt;&gt;"",Scoring!$Q$11)+IF(Data!$G141&lt;&gt;"",Scoring!$Q$12)+IF(Data!$H141&lt;&gt;"",Scoring!$Q$13)+IF(Data!$I141&lt;&gt;"",Scoring!$Q$14)+IF(Data!$J141&lt;&gt;"",Scoring!$Q$15)+IF(Data!$K141&lt;&gt;"",Scoring!$Q$16)+IF(Data!$L141&lt;&gt;"",Scoring!$Q$17)+IF(Data!$M141&lt;&gt;"",Scoring!$Q$18)+IF(Data!$N141&lt;&gt;"",Scoring!$Q$19)+IF(Data!$O141&lt;&gt;"",Scoring!$Q$20)+IF(Data!$P141&lt;&gt;"",Scoring!$Q$21)+IF(Data!$Q141&lt;&gt;"",Scoring!$Q$22)+IF(Data!$R141&lt;&gt;"",Scoring!$Q$23)+IF(Data!$S141&lt;&gt;"",Scoring!$Q$24)+IF(Data!T141&lt;&gt;"",Scoring!$Q$25)+IF(Data!$U141&lt;&gt;"",Scoring!$Q$26)+IF(Data!$V141&lt;&gt;"",Scoring!$Q$27)+IF(Data!$W141&lt;&gt;"",Scoring!$Q$28)+IF(Data!$X141&lt;&gt;"",Scoring!$Q$29)+IF(Data!$Y141&lt;&gt;"",Scoring!$Q$30)+IF(Data!$Z141&lt;&gt;"",Scoring!$Q$31)+IF(Data!$AA141&lt;&gt;"",Scoring!$Q$32),"")</f>
        <v/>
      </c>
      <c r="BC141" s="107" t="str">
        <f>IF(BB141&lt;&gt;"",LOOKUP(BB141,Likelihoods!$A$7:$A$107,Likelihoods!O$7:O$107),"")</f>
        <v/>
      </c>
      <c r="BD141" s="104" t="str">
        <f>IF(AND(COUNTBLANK($B141:$E141)=3,COUNTBLANK($F141:$H141)=2,COUNTBLANK($I141:$J141)=1,COUNTBLANK($K141:$L141)=1,COUNTBLANK($M141:$N141)=1,COUNTBLANK($O141:$P141)=1,COUNTBLANK($Q141:$R141)=1,COUNTBLANK($S141:$T141)=1,COUNTBLANK($U141:$V141)=1,COUNTBLANK($W141:$AA141)=4),IF(Data!$B141&lt;&gt;"",Scoring!$R$7)+IF(Data!$C141&lt;&gt;"",Scoring!$R$8)+IF(Data!$D141&lt;&gt;"",Scoring!$R$9)+IF(Data!$E141&lt;&gt;"",Scoring!$R$10)+IF(Data!$F141&lt;&gt;"",Scoring!$R$11)+IF(Data!$G141&lt;&gt;"",Scoring!$R$12)+IF(Data!$H141&lt;&gt;"",Scoring!$R$13)+IF(Data!$I141&lt;&gt;"",Scoring!$R$14)+IF(Data!$J141&lt;&gt;"",Scoring!$R$15)+IF(Data!$K141&lt;&gt;"",Scoring!$R$16)+IF(Data!$L141&lt;&gt;"",Scoring!$R$17)+IF(Data!$M141&lt;&gt;"",Scoring!$R$18)+IF(Data!$N141&lt;&gt;"",Scoring!$R$19)+IF(Data!$O141&lt;&gt;"",Scoring!$R$20)+IF(Data!$P141&lt;&gt;"",Scoring!$R$21)+IF(Data!$Q141&lt;&gt;"",Scoring!$R$22)+IF(Data!$R141&lt;&gt;"",Scoring!$R$23)+IF(Data!$S141&lt;&gt;"",Scoring!$R$24)+IF(Data!T141&lt;&gt;"",Scoring!$R$25)+IF(Data!$U141&lt;&gt;"",Scoring!$R$26)+IF(Data!$V141&lt;&gt;"",Scoring!$R$27)+IF(Data!$W141&lt;&gt;"",Scoring!$R$28)+IF(Data!$X141&lt;&gt;"",Scoring!$R$29)+IF(Data!$Y141&lt;&gt;"",Scoring!$R$30)+IF(Data!$Z141&lt;&gt;"",Scoring!$R$31)+IF(Data!$AA141&lt;&gt;"",Scoring!$R$32),"")</f>
        <v/>
      </c>
      <c r="BE141" s="105" t="str">
        <f>IF(BD141&lt;&gt;"",LOOKUP(BD141,Likelihoods!$A$7:$A$107,Likelihoods!P$7:P$107),"")</f>
        <v/>
      </c>
      <c r="BF141" s="102" t="str">
        <f>IF(AND(COUNTBLANK($B141:$E141)=3,COUNTBLANK($F141:$H141)=2,COUNTBLANK($I141:$J141)=1,COUNTBLANK($K141:$L141)=1,COUNTBLANK($M141:$N141)=1,COUNTBLANK($O141:$P141)=1,COUNTBLANK($Q141:$R141)=1,COUNTBLANK($S141:$T141)=1,COUNTBLANK($U141:$V141)=1,COUNTBLANK($W141:$AA141)=4),IF(Data!$B141&lt;&gt;"",Scoring!$S$7)+IF(Data!$C141&lt;&gt;"",Scoring!$S$8)+IF(Data!$D141&lt;&gt;"",Scoring!$S$9)+IF(Data!$E141&lt;&gt;"",Scoring!$S$10)+IF(Data!$F141&lt;&gt;"",Scoring!$S$11)+IF(Data!$G141&lt;&gt;"",Scoring!$S$12)+IF(Data!$H141&lt;&gt;"",Scoring!$S$13)+IF(Data!$I141&lt;&gt;"",Scoring!$S$14)+IF(Data!$J141&lt;&gt;"",Scoring!$S$15)+IF(Data!$K141&lt;&gt;"",Scoring!$S$16)+IF(Data!$L141&lt;&gt;"",Scoring!$S$17)+IF(Data!$M141&lt;&gt;"",Scoring!$S$18)+IF(Data!$N141&lt;&gt;"",Scoring!$S$19)+IF(Data!$O141&lt;&gt;"",Scoring!$S$20)+IF(Data!$P141&lt;&gt;"",Scoring!$S$21)+IF(Data!$Q141&lt;&gt;"",Scoring!$S$22)+IF(Data!$R141&lt;&gt;"",Scoring!$S$23)+IF(Data!$S141&lt;&gt;"",Scoring!$S$24)+IF(Data!T141&lt;&gt;"",Scoring!$S$25)+IF(Data!$U141&lt;&gt;"",Scoring!$S$26)+IF(Data!$V141&lt;&gt;"",Scoring!$S$27)+IF(Data!$W141&lt;&gt;"",Scoring!$S$28)+IF(Data!$X141&lt;&gt;"",Scoring!$S$29)+IF(Data!$Y141&lt;&gt;"",Scoring!$S$30)+IF(Data!$Z141&lt;&gt;"",Scoring!$S$31)+IF(Data!$AA141&lt;&gt;"",Scoring!$S$32),"")</f>
        <v/>
      </c>
      <c r="BG141" s="107" t="str">
        <f>IF(BF141&lt;&gt;"",LOOKUP(BF141,Likelihoods!$A$7:$A$107,Likelihoods!Q$7:Q$107),"")</f>
        <v/>
      </c>
      <c r="BH141" s="108" t="str">
        <f>IF(AND(COUNTBLANK($B141:$E141)=3,COUNTBLANK($F141:$H141)=2,COUNTBLANK($I141:$J141)=1,COUNTBLANK($K141:$L141)=1,COUNTBLANK($M141:$N141)=1,COUNTBLANK($O141:$P141)=1,COUNTBLANK($Q141:$R141)=1,COUNTBLANK($S141:$T141)=1,COUNTBLANK($U141:$V141)=1,COUNTBLANK($W141:$AA141)=4),IF(Data!$B141&lt;&gt;"",Scoring!$T$7)+IF(Data!$C141&lt;&gt;"",Scoring!$T$8)+IF(Data!$D141&lt;&gt;"",Scoring!$T$9)+IF(Data!$E141&lt;&gt;"",Scoring!$T$10)+IF(Data!$F141&lt;&gt;"",Scoring!$T$11)+IF(Data!$G141&lt;&gt;"",Scoring!$T$12)+IF(Data!$H141&lt;&gt;"",Scoring!$T$13)+IF(Data!$I141&lt;&gt;"",Scoring!$T$14)+IF(Data!$J141&lt;&gt;"",Scoring!$T$15)+IF(Data!$K141&lt;&gt;"",Scoring!$T$16)+IF(Data!$L141&lt;&gt;"",Scoring!$T$17)+IF(Data!$M141&lt;&gt;"",Scoring!$T$18)+IF(Data!$N141&lt;&gt;"",Scoring!$T$19)+IF(Data!$O141&lt;&gt;"",Scoring!$T$20)+IF(Data!$P141&lt;&gt;"",Scoring!$T$21)+IF(Data!$Q141&lt;&gt;"",Scoring!$T$22)+IF(Data!$R141&lt;&gt;"",Scoring!$T$23)+IF(Data!$S141&lt;&gt;"",Scoring!$T$24)+IF(Data!T141&lt;&gt;"",Scoring!$T$25)+IF(Data!$U141&lt;&gt;"",Scoring!$T$26)+IF(Data!$V141&lt;&gt;"",Scoring!$T$27)+IF(Data!$W141&lt;&gt;"",Scoring!$T$28)+IF(Data!$X141&lt;&gt;"",Scoring!$T$29)+IF(Data!$Y141&lt;&gt;"",Scoring!$T$30)+IF(Data!$Z141&lt;&gt;"",Scoring!$T$31)+IF(Data!$AA141&lt;&gt;"",Scoring!$T$32),"")</f>
        <v/>
      </c>
      <c r="BI141" s="105" t="str">
        <f>IF(BH141&lt;&gt;"",LOOKUP(BH141,Likelihoods!$A$7:$A$107,Likelihoods!R$7:R$107),"")</f>
        <v/>
      </c>
      <c r="BJ141" s="108" t="str">
        <f>IF(AND(COUNTBLANK($B141:$E141)=3,COUNTBLANK($F141:$H141)=2,COUNTBLANK($I141:$J141)=1,COUNTBLANK($K141:$L141)=1,COUNTBLANK($M141:$N141)=1,COUNTBLANK($O141:$P141)=1,COUNTBLANK($Q141:$R141)=1,COUNTBLANK($S141:$T141)=1,COUNTBLANK($U141:$V141)=1,COUNTBLANK($W141:$AA141)=4),IF(Data!$B141&lt;&gt;"",Scoring!$U$7)+IF(Data!$C141&lt;&gt;"",Scoring!$U$8)+IF(Data!$D141&lt;&gt;"",Scoring!$U$9)+IF(Data!$E141&lt;&gt;"",Scoring!$U$10)+IF(Data!$F141&lt;&gt;"",Scoring!$U$11)+IF(Data!$G141&lt;&gt;"",Scoring!$U$12)+IF(Data!$H141&lt;&gt;"",Scoring!$U$13)+IF(Data!$I141&lt;&gt;"",Scoring!$U$14)+IF(Data!$J141&lt;&gt;"",Scoring!$U$15)+IF(Data!$K141&lt;&gt;"",Scoring!$U$16)+IF(Data!$L141&lt;&gt;"",Scoring!$U$17)+IF(Data!$M141&lt;&gt;"",Scoring!$U$18)+IF(Data!$N141&lt;&gt;"",Scoring!$U$19)+IF(Data!$O141&lt;&gt;"",Scoring!$U$20)+IF(Data!$P141&lt;&gt;"",Scoring!$U$21)+IF(Data!$Q141&lt;&gt;"",Scoring!$U$22)+IF(Data!$R141&lt;&gt;"",Scoring!$U$23)+IF(Data!$S141&lt;&gt;"",Scoring!$U$24)+IF(Data!T141&lt;&gt;"",Scoring!$U$25)+IF(Data!$U141&lt;&gt;"",Scoring!$U$26)+IF(Data!$V141&lt;&gt;"",Scoring!$U$27)+IF(Data!$W141&lt;&gt;"",Scoring!$U$28)+IF(Data!$X141&lt;&gt;"",Scoring!$U$29)+IF(Data!$Y141&lt;&gt;"",Scoring!$U$30)+IF(Data!$Z141&lt;&gt;"",Scoring!$U$31)+IF(Data!$AA141&lt;&gt;"",Scoring!$U$32),"")</f>
        <v/>
      </c>
      <c r="BK141" s="106" t="str">
        <f>IF(BJ141&lt;&gt;"",LOOKUP(BJ141,Likelihoods!$A$7:$A$107,Likelihoods!S$7:S$107),"")</f>
        <v/>
      </c>
      <c r="BL141" s="8"/>
      <c r="BM141" s="8"/>
      <c r="BN141" s="8"/>
      <c r="BO141" s="8"/>
      <c r="BP141" s="8"/>
      <c r="BQ141" s="8"/>
      <c r="BR141" s="8"/>
      <c r="BS141" s="8"/>
      <c r="BT141" s="8"/>
      <c r="BU141" s="8"/>
      <c r="BV141" s="8"/>
      <c r="BW141" s="8"/>
      <c r="BX141" s="8"/>
      <c r="BY141" s="8"/>
    </row>
    <row r="142" spans="1:77" ht="14.25" x14ac:dyDescent="0.2">
      <c r="A142" s="68"/>
      <c r="B142" s="101"/>
      <c r="C142" s="102"/>
      <c r="D142" s="102"/>
      <c r="E142" s="102"/>
      <c r="F142" s="101"/>
      <c r="G142" s="102"/>
      <c r="H142" s="103"/>
      <c r="I142" s="102"/>
      <c r="J142" s="102"/>
      <c r="K142" s="101"/>
      <c r="L142" s="103"/>
      <c r="M142" s="102"/>
      <c r="N142" s="103"/>
      <c r="O142" s="101"/>
      <c r="P142" s="103"/>
      <c r="Q142" s="102"/>
      <c r="R142" s="102"/>
      <c r="S142" s="101"/>
      <c r="T142" s="103"/>
      <c r="U142" s="101"/>
      <c r="V142" s="103"/>
      <c r="W142" s="102"/>
      <c r="X142" s="102"/>
      <c r="Y142" s="102"/>
      <c r="Z142" s="102"/>
      <c r="AA142" s="102"/>
      <c r="AB142" s="104" t="str">
        <f>IF(AND(COUNTBLANK($B142:$E142)=3,COUNTBLANK($F142:$H142)=2,COUNTBLANK($I142:$J142)=1,COUNTBLANK($K142:$L142)=1,COUNTBLANK($M142:$N142)=1,COUNTBLANK($O142:$P142)=1,COUNTBLANK($Q142:$R142)=1,COUNTBLANK($S142:$T142)=1,COUNTBLANK($U142:$V142)=1,COUNTBLANK($W142:$AA142)=4),IF(Data!$B142&lt;&gt;"",Scoring!$D$7)+IF(Data!$C142&lt;&gt;"",Scoring!$D$8)+IF(Data!$D142&lt;&gt;"",Scoring!$D$9)+IF(Data!$E142&lt;&gt;"",Scoring!$D$10)+IF(Data!$F142&lt;&gt;"",Scoring!$D$11)+IF(Data!$G142&lt;&gt;"",Scoring!$D$12)+IF(Data!$H142&lt;&gt;"",Scoring!$D$13)+IF(Data!$I142&lt;&gt;"",Scoring!$D$14)+IF(Data!$J142&lt;&gt;"",Scoring!$D$15)+IF(Data!$K142&lt;&gt;"",Scoring!$D$16)+IF(Data!$L142&lt;&gt;"",Scoring!$D$17)+IF(Data!$M142&lt;&gt;"",Scoring!$D$18)+IF(Data!$N142&lt;&gt;"",Scoring!$D$19)+IF(Data!$O142&lt;&gt;"",Scoring!$D$20)+IF(Data!$P142&lt;&gt;"",Scoring!$D$21)+IF(Data!$Q142&lt;&gt;"",Scoring!$D$22)+IF(Data!$R142&lt;&gt;"",Scoring!$D$23)+IF(Data!$S142&lt;&gt;"",Scoring!$D$24)+IF(Data!T142&lt;&gt;"",Scoring!$D$25)+IF(Data!$U142&lt;&gt;"",Scoring!$D$26)+IF(Data!$V142&lt;&gt;"",Scoring!$D$27)+IF(Data!$W142&lt;&gt;"",Scoring!$D$28)+IF(Data!$X142&lt;&gt;"",Scoring!$D$29)+IF(Data!$Y142&lt;&gt;"",Scoring!$D$30)+IF(Data!$Z142&lt;&gt;"",Scoring!$D$31)+IF(Data!$AA142&lt;&gt;"",Scoring!$D$32),"")</f>
        <v/>
      </c>
      <c r="AC142" s="105" t="str">
        <f>IF(AB142&lt;&gt;"",LOOKUP(AB142,Likelihoods!$A$7:$A$107,Likelihoods!B$7:B$107),"")</f>
        <v/>
      </c>
      <c r="AD142" s="264" t="str">
        <f>IF(AND(COUNTBLANK($B142:$E142)=3,COUNTBLANK($F142:$H142)=2,COUNTBLANK($I142:$J142)=1,COUNTBLANK($K142:$L142)=1,COUNTBLANK($M142:$N142)=1,COUNTBLANK($O142:$P142)=1,COUNTBLANK($Q142:$R142)=1,COUNTBLANK($S142:$T142)=1,COUNTBLANK($U142:$V142)=1,COUNTBLANK($W142:$AA142)=4),IF(Data!$B142&lt;&gt;"",Scoring!$E$7)+IF(Data!$C142&lt;&gt;"",Scoring!$E$8)+IF(Data!$D142&lt;&gt;"",Scoring!$E$9)+IF(Data!$E142&lt;&gt;"",Scoring!$E$10)+IF(Data!$F142&lt;&gt;"",Scoring!$E$11)+IF(Data!$G142&lt;&gt;"",Scoring!$E$12)+IF(Data!$H142&lt;&gt;"",Scoring!$E$13)+IF(Data!$I142&lt;&gt;"",Scoring!$E$14)+IF(Data!$J142&lt;&gt;"",Scoring!$E$15)+IF(Data!$K142&lt;&gt;"",Scoring!$E$16)+IF(Data!$L142&lt;&gt;"",Scoring!$E$17)+IF(Data!$M142&lt;&gt;"",Scoring!$E$18)+IF(Data!$N142&lt;&gt;"",Scoring!$E$19)+IF(Data!$O142&lt;&gt;"",Scoring!$E$20)+IF(Data!$P142&lt;&gt;"",Scoring!$E$21)+IF(Data!$Q142&lt;&gt;"",Scoring!$E$22)+IF(Data!$R142&lt;&gt;"",Scoring!$E$23)+IF(Data!$S142&lt;&gt;"",Scoring!$E$24)+IF(Data!V142&lt;&gt;"",Scoring!$E$25)+IF(Data!$U142&lt;&gt;"",Scoring!$E$26)+IF(Data!$V142&lt;&gt;"",Scoring!$E$27)+IF(Data!$W142&lt;&gt;"",Scoring!$E$28)+IF(Data!$X142&lt;&gt;"",Scoring!$E$29)+IF(Data!$Y142&lt;&gt;"",Scoring!$E$30)+IF(Data!$Z142&lt;&gt;"",Scoring!$E$31)+IF(Data!$AA142&lt;&gt;"",Scoring!$E$32),"")</f>
        <v/>
      </c>
      <c r="AE142" s="107" t="str">
        <f>IF(AD142&lt;&gt;"",LOOKUP(AD142,Likelihoods!$A$7:$A$107,Likelihoods!C$7:C$107),"")</f>
        <v/>
      </c>
      <c r="AF142" s="108" t="str">
        <f>IF(AND(COUNTBLANK($B142:$E142)=3,COUNTBLANK($F142:$H142)=2,COUNTBLANK($I142:$J142)=1,COUNTBLANK($K142:$L142)=1,COUNTBLANK($M142:$N142)=1,COUNTBLANK($O142:$P142)=1,COUNTBLANK($Q142:$R142)=1,COUNTBLANK($S142:$T142)=1,COUNTBLANK($U142:$V142)=1,COUNTBLANK($W142:$AA142)=4),IF(Data!$B142&lt;&gt;"",Scoring!$F$7)+IF(Data!$C142&lt;&gt;"",Scoring!$F$8)+IF(Data!$D142&lt;&gt;"",Scoring!$F$9)+IF(Data!$E142&lt;&gt;"",Scoring!$F$10)+IF(Data!$F142&lt;&gt;"",Scoring!$F$11)+IF(Data!$G142&lt;&gt;"",Scoring!$F$12)+IF(Data!$H142&lt;&gt;"",Scoring!$F$13)+IF(Data!$I142&lt;&gt;"",Scoring!$F$14)+IF(Data!$J142&lt;&gt;"",Scoring!$F$15)+IF(Data!$K142&lt;&gt;"",Scoring!$F$16)+IF(Data!$L142&lt;&gt;"",Scoring!$F$17)+IF(Data!$M142&lt;&gt;"",Scoring!$F$18)+IF(Data!$N142&lt;&gt;"",Scoring!$F$19)+IF(Data!$O142&lt;&gt;"",Scoring!$F$20)+IF(Data!$P142&lt;&gt;"",Scoring!$F$21)+IF(Data!$Q142&lt;&gt;"",Scoring!$F$22)+IF(Data!$R142&lt;&gt;"",Scoring!$F$23)+IF(Data!$S142&lt;&gt;"",Scoring!$F$24)+IF(Data!T142&lt;&gt;"",Scoring!$F$25)+IF(Data!$U142&lt;&gt;"",Scoring!$F$26)+IF(Data!$V142&lt;&gt;"",Scoring!$F$27)+IF(Data!$W142&lt;&gt;"",Scoring!$F$28)+IF(Data!$X142&lt;&gt;"",Scoring!$F$29)+IF(Data!$Y142&lt;&gt;"",Scoring!$F$30)+IF(Data!$Z142&lt;&gt;"",Scoring!$F$31)+IF(Data!$AA142&lt;&gt;"",Scoring!$F$32),"")</f>
        <v/>
      </c>
      <c r="AG142" s="105" t="str">
        <f>IF(AF142&lt;&gt;"",LOOKUP(AF142,Likelihoods!$A$7:$A$107,Likelihoods!D$7:D$107),"")</f>
        <v/>
      </c>
      <c r="AH142" s="108" t="str">
        <f>IF(AND(COUNTBLANK($B142:$E142)=3,COUNTBLANK($F142:$H142)=2,COUNTBLANK($I142:$J142)=1,COUNTBLANK($K142:$L142)=1,COUNTBLANK($M142:$N142)=1,COUNTBLANK($O142:$P142)=1,COUNTBLANK($Q142:$R142)=1,COUNTBLANK($S142:$T142)=1,COUNTBLANK($U142:$V142)=1,COUNTBLANK($W142:$AA142)=4),IF(Data!$B142&lt;&gt;"",Scoring!$G$7)+IF(Data!$C142&lt;&gt;"",Scoring!$G$8)+IF(Data!$D142&lt;&gt;"",Scoring!$G$9)+IF(Data!$E142&lt;&gt;"",Scoring!$G$10)+IF(Data!$F142&lt;&gt;"",Scoring!$G$11)+IF(Data!$G142&lt;&gt;"",Scoring!$G$12)+IF(Data!$H142&lt;&gt;"",Scoring!$G$13)+IF(Data!$I142&lt;&gt;"",Scoring!$G$14)+IF(Data!$J142&lt;&gt;"",Scoring!$G$15)+IF(Data!$K142&lt;&gt;"",Scoring!$G$16)+IF(Data!$L142&lt;&gt;"",Scoring!$G$17)+IF(Data!$M142&lt;&gt;"",Scoring!$G$18)+IF(Data!$N142&lt;&gt;"",Scoring!$G$19)+IF(Data!$O142&lt;&gt;"",Scoring!$G$20)+IF(Data!$P142&lt;&gt;"",Scoring!$G$21)+IF(Data!$Q142&lt;&gt;"",Scoring!$G$22)+IF(Data!$R142&lt;&gt;"",Scoring!$G$23)+IF(Data!$S142&lt;&gt;"",Scoring!$G$24)+IF(Data!T142&lt;&gt;"",Scoring!$G$25)+IF(Data!$U142&lt;&gt;"",Scoring!$G$26)+IF(Data!$V142&lt;&gt;"",Scoring!$G$27)+IF(Data!$W142&lt;&gt;"",Scoring!$G$28)+IF(Data!$X142&lt;&gt;"",Scoring!$G$29)+IF(Data!$Y142&lt;&gt;"",Scoring!$G$30)+IF(Data!$Z142&lt;&gt;"",Scoring!$G$31)+IF(Data!$AA142&lt;&gt;"",Scoring!$G$32),"")</f>
        <v/>
      </c>
      <c r="AI142" s="106" t="str">
        <f>IF(AH142&lt;&gt;"",LOOKUP(AH142,Likelihoods!$A$7:$A$107,Likelihoods!E$7:E$107),"")</f>
        <v/>
      </c>
      <c r="AJ142" s="104" t="str">
        <f>IF(AND(COUNTBLANK($B142:$E142)=3,COUNTBLANK($F142:$H142)=2,COUNTBLANK($I142:$J142)=1,COUNTBLANK($K142:$L142)=1,COUNTBLANK($M142:$N142)=1,COUNTBLANK($O142:$P142)=1,COUNTBLANK($Q142:$R142)=1,COUNTBLANK($S142:$T142)=1,COUNTBLANK($U142:$V142)=1,COUNTBLANK($W142:$AA142)=4),IF(Data!$B142&lt;&gt;"",Scoring!$H$7)+IF(Data!$C142&lt;&gt;"",Scoring!$H$8)+IF(Data!$D142&lt;&gt;"",Scoring!$H$9)+IF(Data!$E142&lt;&gt;"",Scoring!$H$10)+IF(Data!$F142&lt;&gt;"",Scoring!$H$11)+IF(Data!$G142&lt;&gt;"",Scoring!$H$12)+IF(Data!$H142&lt;&gt;"",Scoring!$H$13)+IF(Data!$I142&lt;&gt;"",Scoring!$H$14)+IF(Data!$J142&lt;&gt;"",Scoring!$H$15)+IF(Data!$K142&lt;&gt;"",Scoring!$H$16)+IF(Data!$L142&lt;&gt;"",Scoring!$H$17)+IF(Data!$M142&lt;&gt;"",Scoring!$H$18)+IF(Data!$N142&lt;&gt;"",Scoring!$H$19)+IF(Data!$O142&lt;&gt;"",Scoring!$H$20)+IF(Data!$P142&lt;&gt;"",Scoring!$H$21)+IF(Data!$Q142&lt;&gt;"",Scoring!$H$22)+IF(Data!$R142&lt;&gt;"",Scoring!$H$23)+IF(Data!$S142&lt;&gt;"",Scoring!$H$24)+IF(Data!T142&lt;&gt;"",Scoring!$H$25)+IF(Data!$U142&lt;&gt;"",Scoring!$H$26)+IF(Data!$V142&lt;&gt;"",Scoring!$H$27)+IF(Data!$W142&lt;&gt;"",Scoring!$H$28)+IF(Data!$X142&lt;&gt;"",Scoring!$H$29)+IF(Data!$Y142&lt;&gt;"",Scoring!$H$30)+IF(Data!$Z142&lt;&gt;"",Scoring!$H$31)+IF(Data!$AA142&lt;&gt;"",Scoring!$H$32),"")</f>
        <v/>
      </c>
      <c r="AK142" s="105" t="str">
        <f>IF(AJ142&lt;&gt;"",LOOKUP(AJ142,Likelihoods!$A$7:$A$107,Likelihoods!F$7:F$107),"")</f>
        <v/>
      </c>
      <c r="AL142" s="102" t="str">
        <f>IF(AND(COUNTBLANK($B142:$E142)=3,COUNTBLANK($F142:$H142)=2,COUNTBLANK($I142:$J142)=1,COUNTBLANK($K142:$L142)=1,COUNTBLANK($M142:$N142)=1,COUNTBLANK($O142:$P142)=1,COUNTBLANK($Q142:$R142)=1,COUNTBLANK($S142:$T142)=1,COUNTBLANK($U142:$V142)=1,COUNTBLANK($W142:$AA142)=4),IF(Data!$B142&lt;&gt;"",Scoring!$I$7)+IF(Data!$C142&lt;&gt;"",Scoring!$I$8)+IF(Data!$D142&lt;&gt;"",Scoring!$I$9)+IF(Data!$E142&lt;&gt;"",Scoring!$I$10)+IF(Data!$F142&lt;&gt;"",Scoring!$I$11)+IF(Data!$G142&lt;&gt;"",Scoring!$I$12)+IF(Data!$H142&lt;&gt;"",Scoring!$I$13)+IF(Data!$I142&lt;&gt;"",Scoring!$I$14)+IF(Data!$J142&lt;&gt;"",Scoring!$I$15)+IF(Data!$K142&lt;&gt;"",Scoring!$I$16)+IF(Data!$L142&lt;&gt;"",Scoring!$I$17)+IF(Data!$M142&lt;&gt;"",Scoring!$I$18)+IF(Data!$N142&lt;&gt;"",Scoring!$I$19)+IF(Data!$O142&lt;&gt;"",Scoring!$I$20)+IF(Data!$P142&lt;&gt;"",Scoring!$I$21)+IF(Data!$Q142&lt;&gt;"",Scoring!$I$22)+IF(Data!$R142&lt;&gt;"",Scoring!$I$23)+IF(Data!$S142&lt;&gt;"",Scoring!$I$24)+IF(Data!T142&lt;&gt;"",Scoring!$I$25)+IF(Data!$U142&lt;&gt;"",Scoring!$I$26)+IF(Data!$V142&lt;&gt;"",Scoring!$I$27)+IF(Data!$W142&lt;&gt;"",Scoring!$I$28)+IF(Data!$X142&lt;&gt;"",Scoring!$I$29)+IF(Data!$Y142&lt;&gt;"",Scoring!$I$30)+IF(Data!$Z142&lt;&gt;"",Scoring!$I$31)+IF(Data!$AA142&lt;&gt;"",Scoring!$I$32),"")</f>
        <v/>
      </c>
      <c r="AM142" s="107" t="str">
        <f>IF(AL142&lt;&gt;"",LOOKUP(AL142,Likelihoods!$A$7:$A$107,Likelihoods!G$7:G$107),"")</f>
        <v/>
      </c>
      <c r="AN142" s="281" t="str">
        <f>IF(AND(COUNTBLANK($B142:$E142)=3,COUNTBLANK($F142:$H142)=2,COUNTBLANK($I142:$J142)=1,COUNTBLANK($K142:$L142)=1,COUNTBLANK($M142:$N142)=1,COUNTBLANK($O142:$P142)=1,COUNTBLANK($Q142:$R142)=1,COUNTBLANK($S142:$T142)=1,COUNTBLANK($U142:$V142)=1,COUNTBLANK($W142:$AA142)=4),IF(Data!$B142&lt;&gt;"",Scoring!$J$7)+IF(Data!$C142&lt;&gt;"",Scoring!$J$8)+IF(Data!$D142&lt;&gt;"",Scoring!$J$9)+IF(Data!$E142&lt;&gt;"",Scoring!$J$10)+IF(Data!$F142&lt;&gt;"",Scoring!$J$11)+IF(Data!$G142&lt;&gt;"",Scoring!$J$12)+IF(Data!$H142&lt;&gt;"",Scoring!$J$13)+IF(Data!$I142&lt;&gt;"",Scoring!$J$14)+IF(Data!$J142&lt;&gt;"",Scoring!$J$15)+IF(Data!$K142&lt;&gt;"",Scoring!$J$16)+IF(Data!$L142&lt;&gt;"",Scoring!$J$17)+IF(Data!$M142&lt;&gt;"",Scoring!$J$18)+IF(Data!$N142&lt;&gt;"",Scoring!$J$19)+IF(Data!$O142&lt;&gt;"",Scoring!$J$20)+IF(Data!$P142&lt;&gt;"",Scoring!$J$21)+IF(Data!$Q142&lt;&gt;"",Scoring!$J$22)+IF(Data!$R142&lt;&gt;"",Scoring!$J$23)+IF(Data!$S142&lt;&gt;"",Scoring!$J$24)+IF(Data!AF142&lt;&gt;"",Scoring!$J$25)+IF(Data!$U142&lt;&gt;"",Scoring!$J$26)+IF(Data!$V142&lt;&gt;"",Scoring!$J$27)+IF(Data!$W142&lt;&gt;"",Scoring!$J$28)+IF(Data!$X142&lt;&gt;"",Scoring!$J$29)+IF(Data!$Y142&lt;&gt;"",Scoring!$J$30)+IF(Data!$Z142&lt;&gt;"",Scoring!$J$31)+IF(Data!$AA142&lt;&gt;"",Scoring!$J$32),"")</f>
        <v/>
      </c>
      <c r="AO142" s="276" t="str">
        <f>IF(AN142&lt;&gt;"",LOOKUP(AN142,Likelihoods!$A$7:$A$107,Likelihoods!H$7:H$107),"")</f>
        <v/>
      </c>
      <c r="AP142" s="264" t="str">
        <f>IF(AND(COUNTBLANK($B142:$E142)=3,COUNTBLANK($F142:$H142)=2,COUNTBLANK($I142:$J142)=1,COUNTBLANK($K142:$L142)=1,COUNTBLANK($M142:$N142)=1,COUNTBLANK($O142:$P142)=1,COUNTBLANK($Q142:$R142)=1,COUNTBLANK($S142:$T142)=1,COUNTBLANK($U142:$V142)=1,COUNTBLANK($W142:$AA142)=4),IF(Data!$B142&lt;&gt;"",Scoring!$K$7)+IF(Data!$C142&lt;&gt;"",Scoring!$K$8)+IF(Data!$D142&lt;&gt;"",Scoring!$K$9)+IF(Data!$E142&lt;&gt;"",Scoring!$K$10)+IF(Data!$F142&lt;&gt;"",Scoring!$K$11)+IF(Data!$G142&lt;&gt;"",Scoring!$K$12)+IF(Data!$H142&lt;&gt;"",Scoring!$K$13)+IF(Data!$I142&lt;&gt;"",Scoring!$K$14)+IF(Data!$J142&lt;&gt;"",Scoring!$K$15)+IF(Data!$K142&lt;&gt;"",Scoring!$K$16)+IF(Data!$L142&lt;&gt;"",Scoring!$K$17)+IF(Data!$M142&lt;&gt;"",Scoring!$K$18)+IF(Data!$N142&lt;&gt;"",Scoring!$K$19)+IF(Data!$O142&lt;&gt;"",Scoring!$K$20)+IF(Data!$P142&lt;&gt;"",Scoring!$K$21)+IF(Data!$Q142&lt;&gt;"",Scoring!$K$22)+IF(Data!$R142&lt;&gt;"",Scoring!$K$23)+IF(Data!$S142&lt;&gt;"",Scoring!$K$24)+IF(Data!AH142&lt;&gt;"",Scoring!$K$25)+IF(Data!$U142&lt;&gt;"",Scoring!$K$26)+IF(Data!$V142&lt;&gt;"",Scoring!$K$27)+IF(Data!$W142&lt;&gt;"",Scoring!$K$28)+IF(Data!$X142&lt;&gt;"",Scoring!$K$29)+IF(Data!$Y142&lt;&gt;"",Scoring!$K$30)+IF(Data!$Z142&lt;&gt;"",Scoring!$K$31)+IF(Data!$AA142&lt;&gt;"",Scoring!$K$32),"")</f>
        <v/>
      </c>
      <c r="AQ142" s="107" t="str">
        <f>IF(AP142&lt;&gt;"",LOOKUP(AP142,Likelihoods!$A$7:$A$107,Likelihoods!I$7:I$107),"")</f>
        <v/>
      </c>
      <c r="AR142" s="281" t="str">
        <f>IF(AND(COUNTBLANK($B142:$E142)=3,COUNTBLANK($F142:$H142)=2,COUNTBLANK($I142:$J142)=1,COUNTBLANK($K142:$L142)=1,COUNTBLANK($M142:$N142)=1,COUNTBLANK($O142:$P142)=1,COUNTBLANK($Q142:$R142)=1,COUNTBLANK($S142:$T142)=1,COUNTBLANK($U142:$V142)=1,COUNTBLANK($W142:$AA142)=4),IF(Data!$B142&lt;&gt;"",Scoring!$L$7)+IF(Data!$C142&lt;&gt;"",Scoring!$L$8)+IF(Data!$D142&lt;&gt;"",Scoring!$L$9)+IF(Data!$E142&lt;&gt;"",Scoring!$L$10)+IF(Data!$F142&lt;&gt;"",Scoring!$L$11)+IF(Data!$G142&lt;&gt;"",Scoring!$L$12)+IF(Data!$H142&lt;&gt;"",Scoring!$L$13)+IF(Data!$I142&lt;&gt;"",Scoring!$L$14)+IF(Data!$J142&lt;&gt;"",Scoring!$L$15)+IF(Data!$K142&lt;&gt;"",Scoring!$L$16)+IF(Data!$L142&lt;&gt;"",Scoring!$L$17)+IF(Data!$M142&lt;&gt;"",Scoring!$L$18)+IF(Data!$N142&lt;&gt;"",Scoring!$L$19)+IF(Data!$O142&lt;&gt;"",Scoring!$L$20)+IF(Data!$P142&lt;&gt;"",Scoring!$L$21)+IF(Data!$Q142&lt;&gt;"",Scoring!$L$22)+IF(Data!$R142&lt;&gt;"",Scoring!$L$23)+IF(Data!$S142&lt;&gt;"",Scoring!$L$24)+IF(Data!AJ142&lt;&gt;"",Scoring!$L$25)+IF(Data!$U142&lt;&gt;"",Scoring!$L$26)+IF(Data!$V142&lt;&gt;"",Scoring!$L$27)+IF(Data!$W142&lt;&gt;"",Scoring!$L$28)+IF(Data!$X142&lt;&gt;"",Scoring!$L$29)+IF(Data!$Y142&lt;&gt;"",Scoring!$L$30)+IF(Data!$Z142&lt;&gt;"",Scoring!$L$31)+IF(Data!$AA142&lt;&gt;"",Scoring!$L$32),"")</f>
        <v/>
      </c>
      <c r="AS142" s="105" t="str">
        <f>IF(AR142&lt;&gt;"",LOOKUP(AR142,Likelihoods!$A$7:$A$107,Likelihoods!J$7:J$107),"")</f>
        <v/>
      </c>
      <c r="AT142" s="108" t="str">
        <f>IF(AND(COUNTBLANK($B142:$E142)=3,COUNTBLANK($F142:$H142)=2,COUNTBLANK($I142:$J142)=1,COUNTBLANK($K142:$L142)=1,COUNTBLANK($M142:$N142)=1,COUNTBLANK($O142:$P142)=1,COUNTBLANK($Q142:$R142)=1,COUNTBLANK($S142:$T142)=1,COUNTBLANK($U142:$V142)=1,COUNTBLANK($W142:$AA142)=4),IF(Data!$B142&lt;&gt;"",Scoring!$M$7)+IF(Data!$C142&lt;&gt;"",Scoring!$M$8)+IF(Data!$D142&lt;&gt;"",Scoring!$M$9)+IF(Data!$E142&lt;&gt;"",Scoring!$M$10)+IF(Data!$F142&lt;&gt;"",Scoring!$M$11)+IF(Data!$G142&lt;&gt;"",Scoring!$M$12)+IF(Data!$H142&lt;&gt;"",Scoring!$M$13)+IF(Data!$I142&lt;&gt;"",Scoring!$M$14)+IF(Data!$J142&lt;&gt;"",Scoring!$M$15)+IF(Data!$K142&lt;&gt;"",Scoring!$M$16)+IF(Data!$L142&lt;&gt;"",Scoring!$M$17)+IF(Data!$M142&lt;&gt;"",Scoring!$M$18)+IF(Data!$N142&lt;&gt;"",Scoring!$M$19)+IF(Data!$O142&lt;&gt;"",Scoring!$M$20)+IF(Data!$P142&lt;&gt;"",Scoring!$M$21)+IF(Data!$Q142&lt;&gt;"",Scoring!$M$22)+IF(Data!$R142&lt;&gt;"",Scoring!$M$23)+IF(Data!$S142&lt;&gt;"",Scoring!$M$24)+IF(Data!T142&lt;&gt;"",Scoring!$M$25)+IF(Data!$U142&lt;&gt;"",Scoring!$M$26)+IF(Data!$V142&lt;&gt;"",Scoring!$M$27)+IF(Data!$W142&lt;&gt;"",Scoring!$M$28)+IF(Data!$X142&lt;&gt;"",Scoring!$M$29)+IF(Data!$Y142&lt;&gt;"",Scoring!$M$30)+IF(Data!$Z142&lt;&gt;"",Scoring!$M$31)+IF(Data!$AA142&lt;&gt;"",Scoring!$M$32),"")</f>
        <v/>
      </c>
      <c r="AU142" s="105" t="str">
        <f>IF(AT142&lt;&gt;"",LOOKUP(AT142,Likelihoods!$A$7:$A$107,Likelihoods!K$7:K$107),"")</f>
        <v/>
      </c>
      <c r="AV142" s="108" t="str">
        <f>IF(AND(COUNTBLANK($B142:$E142)=3,COUNTBLANK($F142:$H142)=2,COUNTBLANK($I142:$J142)=1,COUNTBLANK($K142:$L142)=1,COUNTBLANK($M142:$N142)=1,COUNTBLANK($O142:$P142)=1,COUNTBLANK($Q142:$R142)=1,COUNTBLANK($S142:$T142)=1,COUNTBLANK($U142:$V142)=1,COUNTBLANK($W142:$AA142)=4),IF(Data!$B142&lt;&gt;"",Scoring!$N$7)+IF(Data!$C142&lt;&gt;"",Scoring!$N$8)+IF(Data!$D142&lt;&gt;"",Scoring!$N$9)+IF(Data!$E142&lt;&gt;"",Scoring!$N$10)+IF(Data!$F142&lt;&gt;"",Scoring!$N$11)+IF(Data!$G142&lt;&gt;"",Scoring!$N$12)+IF(Data!$H142&lt;&gt;"",Scoring!$N$13)+IF(Data!$I142&lt;&gt;"",Scoring!$N$14)+IF(Data!$J142&lt;&gt;"",Scoring!$N$15)+IF(Data!$K142&lt;&gt;"",Scoring!$N$16)+IF(Data!$L142&lt;&gt;"",Scoring!$N$17)+IF(Data!$M142&lt;&gt;"",Scoring!$N$18)+IF(Data!$N142&lt;&gt;"",Scoring!$N$19)+IF(Data!$O142&lt;&gt;"",Scoring!$N$20)+IF(Data!$P142&lt;&gt;"",Scoring!$N$21)+IF(Data!$Q142&lt;&gt;"",Scoring!$N$22)+IF(Data!$R142&lt;&gt;"",Scoring!$N$23)+IF(Data!$S142&lt;&gt;"",Scoring!$N$24)+IF(Data!T142&lt;&gt;"",Scoring!$N$25)+IF(Data!$U142&lt;&gt;"",Scoring!$N$26)+IF(Data!$V142&lt;&gt;"",Scoring!$N$27)+IF(Data!$W142&lt;&gt;"",Scoring!$N$28)+IF(Data!$X142&lt;&gt;"",Scoring!$N$29)+IF(Data!$Y142&lt;&gt;"",Scoring!$N$30)+IF(Data!$Z142&lt;&gt;"",Scoring!$N$31)+IF(Data!$AA142&lt;&gt;"",Scoring!$N$32),"")</f>
        <v/>
      </c>
      <c r="AW142" s="106" t="str">
        <f>IF(AV142&lt;&gt;"",LOOKUP(AV142,Likelihoods!$A$7:$A$107,Likelihoods!L$7:L$107),"")</f>
        <v/>
      </c>
      <c r="AX142" s="104" t="str">
        <f>IF(AND(COUNTBLANK($B142:$E142)=3,COUNTBLANK($F142:$H142)=2,COUNTBLANK($I142:$J142)=1,COUNTBLANK($K142:$L142)=1,COUNTBLANK($M142:$N142)=1,COUNTBLANK($O142:$P142)=1,COUNTBLANK($Q142:$R142)=1,COUNTBLANK($S142:$T142)=1,COUNTBLANK($U142:$V142)=1,COUNTBLANK($W142:$AA142)=4),IF(Data!$B142&lt;&gt;"",Scoring!$O$7)+IF(Data!$C142&lt;&gt;"",Scoring!$O$8)+IF(Data!$D142&lt;&gt;"",Scoring!$O$9)+IF(Data!$E142&lt;&gt;"",Scoring!$O$10)+IF(Data!$F142&lt;&gt;"",Scoring!$O$11)+IF(Data!$G142&lt;&gt;"",Scoring!$O$12)+IF(Data!$H142&lt;&gt;"",Scoring!$O$13)+IF(Data!$I142&lt;&gt;"",Scoring!$O$14)+IF(Data!$J142&lt;&gt;"",Scoring!$O$15)+IF(Data!$K142&lt;&gt;"",Scoring!$O$16)+IF(Data!$L142&lt;&gt;"",Scoring!$O$17)+IF(Data!$M142&lt;&gt;"",Scoring!$O$18)+IF(Data!$N142&lt;&gt;"",Scoring!$O$19)+IF(Data!$O142&lt;&gt;"",Scoring!$O$20)+IF(Data!$P142&lt;&gt;"",Scoring!$O$21)+IF(Data!$Q142&lt;&gt;"",Scoring!$O$22)+IF(Data!$R142&lt;&gt;"",Scoring!$O$23)+IF(Data!$S142&lt;&gt;"",Scoring!$O$24)+IF(Data!T142&lt;&gt;"",Scoring!$O$25)+IF(Data!$U142&lt;&gt;"",Scoring!$O$26)+IF(Data!$V142&lt;&gt;"",Scoring!$O$27)+IF(Data!$W142&lt;&gt;"",Scoring!$O$28)+IF(Data!$X142&lt;&gt;"",Scoring!$O$29)+IF(Data!$Y142&lt;&gt;"",Scoring!$O$30)+IF(Data!$Z142&lt;&gt;"",Scoring!$O$31)+IF(Data!$AA142&lt;&gt;"",Scoring!$O$32),"")</f>
        <v/>
      </c>
      <c r="AY142" s="107" t="str">
        <f>IF(AX142&lt;&gt;"",LOOKUP(AX142,Likelihoods!$A$7:$A$107,Likelihoods!M$7:M$107),"")</f>
        <v/>
      </c>
      <c r="AZ142" s="108" t="str">
        <f>IF(AND(COUNTBLANK($B142:$E142)=3,COUNTBLANK($F142:$H142)=2,COUNTBLANK($I142:$J142)=1,COUNTBLANK($K142:$L142)=1,COUNTBLANK($M142:$N142)=1,COUNTBLANK($O142:$P142)=1,COUNTBLANK($Q142:$R142)=1,COUNTBLANK($S142:$T142)=1,COUNTBLANK($U142:$V142)=1,COUNTBLANK($W142:$AA142)=4),IF(Data!$B142&lt;&gt;"",Scoring!$P$7)+IF(Data!$C142&lt;&gt;"",Scoring!$P$8)+IF(Data!$D142&lt;&gt;"",Scoring!$P$9)+IF(Data!$E142&lt;&gt;"",Scoring!$P$10)+IF(Data!$F142&lt;&gt;"",Scoring!$P$11)+IF(Data!$G142&lt;&gt;"",Scoring!$P$12)+IF(Data!$H142&lt;&gt;"",Scoring!$P$13)+IF(Data!$I142&lt;&gt;"",Scoring!$P$14)+IF(Data!$J142&lt;&gt;"",Scoring!$P$15)+IF(Data!$K142&lt;&gt;"",Scoring!$P$16)+IF(Data!$L142&lt;&gt;"",Scoring!$P$17)+IF(Data!$M142&lt;&gt;"",Scoring!$P$18)+IF(Data!$N142&lt;&gt;"",Scoring!$P$19)+IF(Data!$O142&lt;&gt;"",Scoring!$P$20)+IF(Data!$P142&lt;&gt;"",Scoring!$P$21)+IF(Data!$Q142&lt;&gt;"",Scoring!$P$22)+IF(Data!$R142&lt;&gt;"",Scoring!$P$23)+IF(Data!$S142&lt;&gt;"",Scoring!$P$24)+IF(Data!T142&lt;&gt;"",Scoring!$P$25)+IF(Data!$U142&lt;&gt;"",Scoring!$P$26)+IF(Data!$V142&lt;&gt;"",Scoring!$P$27)+IF(Data!$W142&lt;&gt;"",Scoring!$P$28)+IF(Data!$X142&lt;&gt;"",Scoring!$P$29)+IF(Data!$Y142&lt;&gt;"",Scoring!$P$30)+IF(Data!$Z142&lt;&gt;"",Scoring!$P$31)+IF(Data!$AA142&lt;&gt;"",Scoring!$P$32),"")</f>
        <v/>
      </c>
      <c r="BA142" s="105" t="str">
        <f>IF(AZ142&lt;&gt;"",LOOKUP(AZ142,Likelihoods!$A$7:$A$107,Likelihoods!N$7:N$107),"")</f>
        <v/>
      </c>
      <c r="BB142" s="102" t="str">
        <f>IF(AND(COUNTBLANK($B142:$E142)=3,COUNTBLANK($F142:$H142)=2,COUNTBLANK($I142:$J142)=1,COUNTBLANK($K142:$L142)=1,COUNTBLANK($M142:$N142)=1,COUNTBLANK($O142:$P142)=1,COUNTBLANK($Q142:$R142)=1,COUNTBLANK($S142:$T142)=1,COUNTBLANK($U142:$V142)=1,COUNTBLANK($W142:$AA142)=4),IF(Data!$B142&lt;&gt;"",Scoring!$Q$7)+IF(Data!$C142&lt;&gt;"",Scoring!$Q$8)+IF(Data!$D142&lt;&gt;"",Scoring!$Q$9)+IF(Data!$E142&lt;&gt;"",Scoring!$Q$10)+IF(Data!$F142&lt;&gt;"",Scoring!$Q$11)+IF(Data!$G142&lt;&gt;"",Scoring!$Q$12)+IF(Data!$H142&lt;&gt;"",Scoring!$Q$13)+IF(Data!$I142&lt;&gt;"",Scoring!$Q$14)+IF(Data!$J142&lt;&gt;"",Scoring!$Q$15)+IF(Data!$K142&lt;&gt;"",Scoring!$Q$16)+IF(Data!$L142&lt;&gt;"",Scoring!$Q$17)+IF(Data!$M142&lt;&gt;"",Scoring!$Q$18)+IF(Data!$N142&lt;&gt;"",Scoring!$Q$19)+IF(Data!$O142&lt;&gt;"",Scoring!$Q$20)+IF(Data!$P142&lt;&gt;"",Scoring!$Q$21)+IF(Data!$Q142&lt;&gt;"",Scoring!$Q$22)+IF(Data!$R142&lt;&gt;"",Scoring!$Q$23)+IF(Data!$S142&lt;&gt;"",Scoring!$Q$24)+IF(Data!T142&lt;&gt;"",Scoring!$Q$25)+IF(Data!$U142&lt;&gt;"",Scoring!$Q$26)+IF(Data!$V142&lt;&gt;"",Scoring!$Q$27)+IF(Data!$W142&lt;&gt;"",Scoring!$Q$28)+IF(Data!$X142&lt;&gt;"",Scoring!$Q$29)+IF(Data!$Y142&lt;&gt;"",Scoring!$Q$30)+IF(Data!$Z142&lt;&gt;"",Scoring!$Q$31)+IF(Data!$AA142&lt;&gt;"",Scoring!$Q$32),"")</f>
        <v/>
      </c>
      <c r="BC142" s="107" t="str">
        <f>IF(BB142&lt;&gt;"",LOOKUP(BB142,Likelihoods!$A$7:$A$107,Likelihoods!O$7:O$107),"")</f>
        <v/>
      </c>
      <c r="BD142" s="104" t="str">
        <f>IF(AND(COUNTBLANK($B142:$E142)=3,COUNTBLANK($F142:$H142)=2,COUNTBLANK($I142:$J142)=1,COUNTBLANK($K142:$L142)=1,COUNTBLANK($M142:$N142)=1,COUNTBLANK($O142:$P142)=1,COUNTBLANK($Q142:$R142)=1,COUNTBLANK($S142:$T142)=1,COUNTBLANK($U142:$V142)=1,COUNTBLANK($W142:$AA142)=4),IF(Data!$B142&lt;&gt;"",Scoring!$R$7)+IF(Data!$C142&lt;&gt;"",Scoring!$R$8)+IF(Data!$D142&lt;&gt;"",Scoring!$R$9)+IF(Data!$E142&lt;&gt;"",Scoring!$R$10)+IF(Data!$F142&lt;&gt;"",Scoring!$R$11)+IF(Data!$G142&lt;&gt;"",Scoring!$R$12)+IF(Data!$H142&lt;&gt;"",Scoring!$R$13)+IF(Data!$I142&lt;&gt;"",Scoring!$R$14)+IF(Data!$J142&lt;&gt;"",Scoring!$R$15)+IF(Data!$K142&lt;&gt;"",Scoring!$R$16)+IF(Data!$L142&lt;&gt;"",Scoring!$R$17)+IF(Data!$M142&lt;&gt;"",Scoring!$R$18)+IF(Data!$N142&lt;&gt;"",Scoring!$R$19)+IF(Data!$O142&lt;&gt;"",Scoring!$R$20)+IF(Data!$P142&lt;&gt;"",Scoring!$R$21)+IF(Data!$Q142&lt;&gt;"",Scoring!$R$22)+IF(Data!$R142&lt;&gt;"",Scoring!$R$23)+IF(Data!$S142&lt;&gt;"",Scoring!$R$24)+IF(Data!T142&lt;&gt;"",Scoring!$R$25)+IF(Data!$U142&lt;&gt;"",Scoring!$R$26)+IF(Data!$V142&lt;&gt;"",Scoring!$R$27)+IF(Data!$W142&lt;&gt;"",Scoring!$R$28)+IF(Data!$X142&lt;&gt;"",Scoring!$R$29)+IF(Data!$Y142&lt;&gt;"",Scoring!$R$30)+IF(Data!$Z142&lt;&gt;"",Scoring!$R$31)+IF(Data!$AA142&lt;&gt;"",Scoring!$R$32),"")</f>
        <v/>
      </c>
      <c r="BE142" s="105" t="str">
        <f>IF(BD142&lt;&gt;"",LOOKUP(BD142,Likelihoods!$A$7:$A$107,Likelihoods!P$7:P$107),"")</f>
        <v/>
      </c>
      <c r="BF142" s="102" t="str">
        <f>IF(AND(COUNTBLANK($B142:$E142)=3,COUNTBLANK($F142:$H142)=2,COUNTBLANK($I142:$J142)=1,COUNTBLANK($K142:$L142)=1,COUNTBLANK($M142:$N142)=1,COUNTBLANK($O142:$P142)=1,COUNTBLANK($Q142:$R142)=1,COUNTBLANK($S142:$T142)=1,COUNTBLANK($U142:$V142)=1,COUNTBLANK($W142:$AA142)=4),IF(Data!$B142&lt;&gt;"",Scoring!$S$7)+IF(Data!$C142&lt;&gt;"",Scoring!$S$8)+IF(Data!$D142&lt;&gt;"",Scoring!$S$9)+IF(Data!$E142&lt;&gt;"",Scoring!$S$10)+IF(Data!$F142&lt;&gt;"",Scoring!$S$11)+IF(Data!$G142&lt;&gt;"",Scoring!$S$12)+IF(Data!$H142&lt;&gt;"",Scoring!$S$13)+IF(Data!$I142&lt;&gt;"",Scoring!$S$14)+IF(Data!$J142&lt;&gt;"",Scoring!$S$15)+IF(Data!$K142&lt;&gt;"",Scoring!$S$16)+IF(Data!$L142&lt;&gt;"",Scoring!$S$17)+IF(Data!$M142&lt;&gt;"",Scoring!$S$18)+IF(Data!$N142&lt;&gt;"",Scoring!$S$19)+IF(Data!$O142&lt;&gt;"",Scoring!$S$20)+IF(Data!$P142&lt;&gt;"",Scoring!$S$21)+IF(Data!$Q142&lt;&gt;"",Scoring!$S$22)+IF(Data!$R142&lt;&gt;"",Scoring!$S$23)+IF(Data!$S142&lt;&gt;"",Scoring!$S$24)+IF(Data!T142&lt;&gt;"",Scoring!$S$25)+IF(Data!$U142&lt;&gt;"",Scoring!$S$26)+IF(Data!$V142&lt;&gt;"",Scoring!$S$27)+IF(Data!$W142&lt;&gt;"",Scoring!$S$28)+IF(Data!$X142&lt;&gt;"",Scoring!$S$29)+IF(Data!$Y142&lt;&gt;"",Scoring!$S$30)+IF(Data!$Z142&lt;&gt;"",Scoring!$S$31)+IF(Data!$AA142&lt;&gt;"",Scoring!$S$32),"")</f>
        <v/>
      </c>
      <c r="BG142" s="107" t="str">
        <f>IF(BF142&lt;&gt;"",LOOKUP(BF142,Likelihoods!$A$7:$A$107,Likelihoods!Q$7:Q$107),"")</f>
        <v/>
      </c>
      <c r="BH142" s="108" t="str">
        <f>IF(AND(COUNTBLANK($B142:$E142)=3,COUNTBLANK($F142:$H142)=2,COUNTBLANK($I142:$J142)=1,COUNTBLANK($K142:$L142)=1,COUNTBLANK($M142:$N142)=1,COUNTBLANK($O142:$P142)=1,COUNTBLANK($Q142:$R142)=1,COUNTBLANK($S142:$T142)=1,COUNTBLANK($U142:$V142)=1,COUNTBLANK($W142:$AA142)=4),IF(Data!$B142&lt;&gt;"",Scoring!$T$7)+IF(Data!$C142&lt;&gt;"",Scoring!$T$8)+IF(Data!$D142&lt;&gt;"",Scoring!$T$9)+IF(Data!$E142&lt;&gt;"",Scoring!$T$10)+IF(Data!$F142&lt;&gt;"",Scoring!$T$11)+IF(Data!$G142&lt;&gt;"",Scoring!$T$12)+IF(Data!$H142&lt;&gt;"",Scoring!$T$13)+IF(Data!$I142&lt;&gt;"",Scoring!$T$14)+IF(Data!$J142&lt;&gt;"",Scoring!$T$15)+IF(Data!$K142&lt;&gt;"",Scoring!$T$16)+IF(Data!$L142&lt;&gt;"",Scoring!$T$17)+IF(Data!$M142&lt;&gt;"",Scoring!$T$18)+IF(Data!$N142&lt;&gt;"",Scoring!$T$19)+IF(Data!$O142&lt;&gt;"",Scoring!$T$20)+IF(Data!$P142&lt;&gt;"",Scoring!$T$21)+IF(Data!$Q142&lt;&gt;"",Scoring!$T$22)+IF(Data!$R142&lt;&gt;"",Scoring!$T$23)+IF(Data!$S142&lt;&gt;"",Scoring!$T$24)+IF(Data!T142&lt;&gt;"",Scoring!$T$25)+IF(Data!$U142&lt;&gt;"",Scoring!$T$26)+IF(Data!$V142&lt;&gt;"",Scoring!$T$27)+IF(Data!$W142&lt;&gt;"",Scoring!$T$28)+IF(Data!$X142&lt;&gt;"",Scoring!$T$29)+IF(Data!$Y142&lt;&gt;"",Scoring!$T$30)+IF(Data!$Z142&lt;&gt;"",Scoring!$T$31)+IF(Data!$AA142&lt;&gt;"",Scoring!$T$32),"")</f>
        <v/>
      </c>
      <c r="BI142" s="105" t="str">
        <f>IF(BH142&lt;&gt;"",LOOKUP(BH142,Likelihoods!$A$7:$A$107,Likelihoods!R$7:R$107),"")</f>
        <v/>
      </c>
      <c r="BJ142" s="108" t="str">
        <f>IF(AND(COUNTBLANK($B142:$E142)=3,COUNTBLANK($F142:$H142)=2,COUNTBLANK($I142:$J142)=1,COUNTBLANK($K142:$L142)=1,COUNTBLANK($M142:$N142)=1,COUNTBLANK($O142:$P142)=1,COUNTBLANK($Q142:$R142)=1,COUNTBLANK($S142:$T142)=1,COUNTBLANK($U142:$V142)=1,COUNTBLANK($W142:$AA142)=4),IF(Data!$B142&lt;&gt;"",Scoring!$U$7)+IF(Data!$C142&lt;&gt;"",Scoring!$U$8)+IF(Data!$D142&lt;&gt;"",Scoring!$U$9)+IF(Data!$E142&lt;&gt;"",Scoring!$U$10)+IF(Data!$F142&lt;&gt;"",Scoring!$U$11)+IF(Data!$G142&lt;&gt;"",Scoring!$U$12)+IF(Data!$H142&lt;&gt;"",Scoring!$U$13)+IF(Data!$I142&lt;&gt;"",Scoring!$U$14)+IF(Data!$J142&lt;&gt;"",Scoring!$U$15)+IF(Data!$K142&lt;&gt;"",Scoring!$U$16)+IF(Data!$L142&lt;&gt;"",Scoring!$U$17)+IF(Data!$M142&lt;&gt;"",Scoring!$U$18)+IF(Data!$N142&lt;&gt;"",Scoring!$U$19)+IF(Data!$O142&lt;&gt;"",Scoring!$U$20)+IF(Data!$P142&lt;&gt;"",Scoring!$U$21)+IF(Data!$Q142&lt;&gt;"",Scoring!$U$22)+IF(Data!$R142&lt;&gt;"",Scoring!$U$23)+IF(Data!$S142&lt;&gt;"",Scoring!$U$24)+IF(Data!T142&lt;&gt;"",Scoring!$U$25)+IF(Data!$U142&lt;&gt;"",Scoring!$U$26)+IF(Data!$V142&lt;&gt;"",Scoring!$U$27)+IF(Data!$W142&lt;&gt;"",Scoring!$U$28)+IF(Data!$X142&lt;&gt;"",Scoring!$U$29)+IF(Data!$Y142&lt;&gt;"",Scoring!$U$30)+IF(Data!$Z142&lt;&gt;"",Scoring!$U$31)+IF(Data!$AA142&lt;&gt;"",Scoring!$U$32),"")</f>
        <v/>
      </c>
      <c r="BK142" s="106" t="str">
        <f>IF(BJ142&lt;&gt;"",LOOKUP(BJ142,Likelihoods!$A$7:$A$107,Likelihoods!S$7:S$107),"")</f>
        <v/>
      </c>
      <c r="BL142" s="8"/>
      <c r="BM142" s="8"/>
      <c r="BN142" s="8"/>
      <c r="BO142" s="8"/>
      <c r="BP142" s="8"/>
      <c r="BQ142" s="8"/>
      <c r="BR142" s="8"/>
      <c r="BS142" s="8"/>
      <c r="BT142" s="8"/>
      <c r="BU142" s="8"/>
      <c r="BV142" s="8"/>
      <c r="BW142" s="8"/>
      <c r="BX142" s="8"/>
      <c r="BY142" s="8"/>
    </row>
    <row r="143" spans="1:77" ht="14.25" x14ac:dyDescent="0.2">
      <c r="A143" s="68"/>
      <c r="B143" s="101"/>
      <c r="C143" s="102"/>
      <c r="D143" s="102"/>
      <c r="E143" s="102"/>
      <c r="F143" s="101"/>
      <c r="G143" s="102"/>
      <c r="H143" s="103"/>
      <c r="I143" s="102"/>
      <c r="J143" s="102"/>
      <c r="K143" s="101"/>
      <c r="L143" s="103"/>
      <c r="M143" s="102"/>
      <c r="N143" s="103"/>
      <c r="O143" s="101"/>
      <c r="P143" s="103"/>
      <c r="Q143" s="102"/>
      <c r="R143" s="102"/>
      <c r="S143" s="101"/>
      <c r="T143" s="103"/>
      <c r="U143" s="101"/>
      <c r="V143" s="103"/>
      <c r="W143" s="102"/>
      <c r="X143" s="102"/>
      <c r="Y143" s="102"/>
      <c r="Z143" s="102"/>
      <c r="AA143" s="102"/>
      <c r="AB143" s="104" t="str">
        <f>IF(AND(COUNTBLANK($B143:$E143)=3,COUNTBLANK($F143:$H143)=2,COUNTBLANK($I143:$J143)=1,COUNTBLANK($K143:$L143)=1,COUNTBLANK($M143:$N143)=1,COUNTBLANK($O143:$P143)=1,COUNTBLANK($Q143:$R143)=1,COUNTBLANK($S143:$T143)=1,COUNTBLANK($U143:$V143)=1,COUNTBLANK($W143:$AA143)=4),IF(Data!$B143&lt;&gt;"",Scoring!$D$7)+IF(Data!$C143&lt;&gt;"",Scoring!$D$8)+IF(Data!$D143&lt;&gt;"",Scoring!$D$9)+IF(Data!$E143&lt;&gt;"",Scoring!$D$10)+IF(Data!$F143&lt;&gt;"",Scoring!$D$11)+IF(Data!$G143&lt;&gt;"",Scoring!$D$12)+IF(Data!$H143&lt;&gt;"",Scoring!$D$13)+IF(Data!$I143&lt;&gt;"",Scoring!$D$14)+IF(Data!$J143&lt;&gt;"",Scoring!$D$15)+IF(Data!$K143&lt;&gt;"",Scoring!$D$16)+IF(Data!$L143&lt;&gt;"",Scoring!$D$17)+IF(Data!$M143&lt;&gt;"",Scoring!$D$18)+IF(Data!$N143&lt;&gt;"",Scoring!$D$19)+IF(Data!$O143&lt;&gt;"",Scoring!$D$20)+IF(Data!$P143&lt;&gt;"",Scoring!$D$21)+IF(Data!$Q143&lt;&gt;"",Scoring!$D$22)+IF(Data!$R143&lt;&gt;"",Scoring!$D$23)+IF(Data!$S143&lt;&gt;"",Scoring!$D$24)+IF(Data!T143&lt;&gt;"",Scoring!$D$25)+IF(Data!$U143&lt;&gt;"",Scoring!$D$26)+IF(Data!$V143&lt;&gt;"",Scoring!$D$27)+IF(Data!$W143&lt;&gt;"",Scoring!$D$28)+IF(Data!$X143&lt;&gt;"",Scoring!$D$29)+IF(Data!$Y143&lt;&gt;"",Scoring!$D$30)+IF(Data!$Z143&lt;&gt;"",Scoring!$D$31)+IF(Data!$AA143&lt;&gt;"",Scoring!$D$32),"")</f>
        <v/>
      </c>
      <c r="AC143" s="105" t="str">
        <f>IF(AB143&lt;&gt;"",LOOKUP(AB143,Likelihoods!$A$7:$A$107,Likelihoods!B$7:B$107),"")</f>
        <v/>
      </c>
      <c r="AD143" s="264" t="str">
        <f>IF(AND(COUNTBLANK($B143:$E143)=3,COUNTBLANK($F143:$H143)=2,COUNTBLANK($I143:$J143)=1,COUNTBLANK($K143:$L143)=1,COUNTBLANK($M143:$N143)=1,COUNTBLANK($O143:$P143)=1,COUNTBLANK($Q143:$R143)=1,COUNTBLANK($S143:$T143)=1,COUNTBLANK($U143:$V143)=1,COUNTBLANK($W143:$AA143)=4),IF(Data!$B143&lt;&gt;"",Scoring!$E$7)+IF(Data!$C143&lt;&gt;"",Scoring!$E$8)+IF(Data!$D143&lt;&gt;"",Scoring!$E$9)+IF(Data!$E143&lt;&gt;"",Scoring!$E$10)+IF(Data!$F143&lt;&gt;"",Scoring!$E$11)+IF(Data!$G143&lt;&gt;"",Scoring!$E$12)+IF(Data!$H143&lt;&gt;"",Scoring!$E$13)+IF(Data!$I143&lt;&gt;"",Scoring!$E$14)+IF(Data!$J143&lt;&gt;"",Scoring!$E$15)+IF(Data!$K143&lt;&gt;"",Scoring!$E$16)+IF(Data!$L143&lt;&gt;"",Scoring!$E$17)+IF(Data!$M143&lt;&gt;"",Scoring!$E$18)+IF(Data!$N143&lt;&gt;"",Scoring!$E$19)+IF(Data!$O143&lt;&gt;"",Scoring!$E$20)+IF(Data!$P143&lt;&gt;"",Scoring!$E$21)+IF(Data!$Q143&lt;&gt;"",Scoring!$E$22)+IF(Data!$R143&lt;&gt;"",Scoring!$E$23)+IF(Data!$S143&lt;&gt;"",Scoring!$E$24)+IF(Data!V143&lt;&gt;"",Scoring!$E$25)+IF(Data!$U143&lt;&gt;"",Scoring!$E$26)+IF(Data!$V143&lt;&gt;"",Scoring!$E$27)+IF(Data!$W143&lt;&gt;"",Scoring!$E$28)+IF(Data!$X143&lt;&gt;"",Scoring!$E$29)+IF(Data!$Y143&lt;&gt;"",Scoring!$E$30)+IF(Data!$Z143&lt;&gt;"",Scoring!$E$31)+IF(Data!$AA143&lt;&gt;"",Scoring!$E$32),"")</f>
        <v/>
      </c>
      <c r="AE143" s="107" t="str">
        <f>IF(AD143&lt;&gt;"",LOOKUP(AD143,Likelihoods!$A$7:$A$107,Likelihoods!C$7:C$107),"")</f>
        <v/>
      </c>
      <c r="AF143" s="108" t="str">
        <f>IF(AND(COUNTBLANK($B143:$E143)=3,COUNTBLANK($F143:$H143)=2,COUNTBLANK($I143:$J143)=1,COUNTBLANK($K143:$L143)=1,COUNTBLANK($M143:$N143)=1,COUNTBLANK($O143:$P143)=1,COUNTBLANK($Q143:$R143)=1,COUNTBLANK($S143:$T143)=1,COUNTBLANK($U143:$V143)=1,COUNTBLANK($W143:$AA143)=4),IF(Data!$B143&lt;&gt;"",Scoring!$F$7)+IF(Data!$C143&lt;&gt;"",Scoring!$F$8)+IF(Data!$D143&lt;&gt;"",Scoring!$F$9)+IF(Data!$E143&lt;&gt;"",Scoring!$F$10)+IF(Data!$F143&lt;&gt;"",Scoring!$F$11)+IF(Data!$G143&lt;&gt;"",Scoring!$F$12)+IF(Data!$H143&lt;&gt;"",Scoring!$F$13)+IF(Data!$I143&lt;&gt;"",Scoring!$F$14)+IF(Data!$J143&lt;&gt;"",Scoring!$F$15)+IF(Data!$K143&lt;&gt;"",Scoring!$F$16)+IF(Data!$L143&lt;&gt;"",Scoring!$F$17)+IF(Data!$M143&lt;&gt;"",Scoring!$F$18)+IF(Data!$N143&lt;&gt;"",Scoring!$F$19)+IF(Data!$O143&lt;&gt;"",Scoring!$F$20)+IF(Data!$P143&lt;&gt;"",Scoring!$F$21)+IF(Data!$Q143&lt;&gt;"",Scoring!$F$22)+IF(Data!$R143&lt;&gt;"",Scoring!$F$23)+IF(Data!$S143&lt;&gt;"",Scoring!$F$24)+IF(Data!T143&lt;&gt;"",Scoring!$F$25)+IF(Data!$U143&lt;&gt;"",Scoring!$F$26)+IF(Data!$V143&lt;&gt;"",Scoring!$F$27)+IF(Data!$W143&lt;&gt;"",Scoring!$F$28)+IF(Data!$X143&lt;&gt;"",Scoring!$F$29)+IF(Data!$Y143&lt;&gt;"",Scoring!$F$30)+IF(Data!$Z143&lt;&gt;"",Scoring!$F$31)+IF(Data!$AA143&lt;&gt;"",Scoring!$F$32),"")</f>
        <v/>
      </c>
      <c r="AG143" s="105" t="str">
        <f>IF(AF143&lt;&gt;"",LOOKUP(AF143,Likelihoods!$A$7:$A$107,Likelihoods!D$7:D$107),"")</f>
        <v/>
      </c>
      <c r="AH143" s="108" t="str">
        <f>IF(AND(COUNTBLANK($B143:$E143)=3,COUNTBLANK($F143:$H143)=2,COUNTBLANK($I143:$J143)=1,COUNTBLANK($K143:$L143)=1,COUNTBLANK($M143:$N143)=1,COUNTBLANK($O143:$P143)=1,COUNTBLANK($Q143:$R143)=1,COUNTBLANK($S143:$T143)=1,COUNTBLANK($U143:$V143)=1,COUNTBLANK($W143:$AA143)=4),IF(Data!$B143&lt;&gt;"",Scoring!$G$7)+IF(Data!$C143&lt;&gt;"",Scoring!$G$8)+IF(Data!$D143&lt;&gt;"",Scoring!$G$9)+IF(Data!$E143&lt;&gt;"",Scoring!$G$10)+IF(Data!$F143&lt;&gt;"",Scoring!$G$11)+IF(Data!$G143&lt;&gt;"",Scoring!$G$12)+IF(Data!$H143&lt;&gt;"",Scoring!$G$13)+IF(Data!$I143&lt;&gt;"",Scoring!$G$14)+IF(Data!$J143&lt;&gt;"",Scoring!$G$15)+IF(Data!$K143&lt;&gt;"",Scoring!$G$16)+IF(Data!$L143&lt;&gt;"",Scoring!$G$17)+IF(Data!$M143&lt;&gt;"",Scoring!$G$18)+IF(Data!$N143&lt;&gt;"",Scoring!$G$19)+IF(Data!$O143&lt;&gt;"",Scoring!$G$20)+IF(Data!$P143&lt;&gt;"",Scoring!$G$21)+IF(Data!$Q143&lt;&gt;"",Scoring!$G$22)+IF(Data!$R143&lt;&gt;"",Scoring!$G$23)+IF(Data!$S143&lt;&gt;"",Scoring!$G$24)+IF(Data!T143&lt;&gt;"",Scoring!$G$25)+IF(Data!$U143&lt;&gt;"",Scoring!$G$26)+IF(Data!$V143&lt;&gt;"",Scoring!$G$27)+IF(Data!$W143&lt;&gt;"",Scoring!$G$28)+IF(Data!$X143&lt;&gt;"",Scoring!$G$29)+IF(Data!$Y143&lt;&gt;"",Scoring!$G$30)+IF(Data!$Z143&lt;&gt;"",Scoring!$G$31)+IF(Data!$AA143&lt;&gt;"",Scoring!$G$32),"")</f>
        <v/>
      </c>
      <c r="AI143" s="106" t="str">
        <f>IF(AH143&lt;&gt;"",LOOKUP(AH143,Likelihoods!$A$7:$A$107,Likelihoods!E$7:E$107),"")</f>
        <v/>
      </c>
      <c r="AJ143" s="104" t="str">
        <f>IF(AND(COUNTBLANK($B143:$E143)=3,COUNTBLANK($F143:$H143)=2,COUNTBLANK($I143:$J143)=1,COUNTBLANK($K143:$L143)=1,COUNTBLANK($M143:$N143)=1,COUNTBLANK($O143:$P143)=1,COUNTBLANK($Q143:$R143)=1,COUNTBLANK($S143:$T143)=1,COUNTBLANK($U143:$V143)=1,COUNTBLANK($W143:$AA143)=4),IF(Data!$B143&lt;&gt;"",Scoring!$H$7)+IF(Data!$C143&lt;&gt;"",Scoring!$H$8)+IF(Data!$D143&lt;&gt;"",Scoring!$H$9)+IF(Data!$E143&lt;&gt;"",Scoring!$H$10)+IF(Data!$F143&lt;&gt;"",Scoring!$H$11)+IF(Data!$G143&lt;&gt;"",Scoring!$H$12)+IF(Data!$H143&lt;&gt;"",Scoring!$H$13)+IF(Data!$I143&lt;&gt;"",Scoring!$H$14)+IF(Data!$J143&lt;&gt;"",Scoring!$H$15)+IF(Data!$K143&lt;&gt;"",Scoring!$H$16)+IF(Data!$L143&lt;&gt;"",Scoring!$H$17)+IF(Data!$M143&lt;&gt;"",Scoring!$H$18)+IF(Data!$N143&lt;&gt;"",Scoring!$H$19)+IF(Data!$O143&lt;&gt;"",Scoring!$H$20)+IF(Data!$P143&lt;&gt;"",Scoring!$H$21)+IF(Data!$Q143&lt;&gt;"",Scoring!$H$22)+IF(Data!$R143&lt;&gt;"",Scoring!$H$23)+IF(Data!$S143&lt;&gt;"",Scoring!$H$24)+IF(Data!T143&lt;&gt;"",Scoring!$H$25)+IF(Data!$U143&lt;&gt;"",Scoring!$H$26)+IF(Data!$V143&lt;&gt;"",Scoring!$H$27)+IF(Data!$W143&lt;&gt;"",Scoring!$H$28)+IF(Data!$X143&lt;&gt;"",Scoring!$H$29)+IF(Data!$Y143&lt;&gt;"",Scoring!$H$30)+IF(Data!$Z143&lt;&gt;"",Scoring!$H$31)+IF(Data!$AA143&lt;&gt;"",Scoring!$H$32),"")</f>
        <v/>
      </c>
      <c r="AK143" s="105" t="str">
        <f>IF(AJ143&lt;&gt;"",LOOKUP(AJ143,Likelihoods!$A$7:$A$107,Likelihoods!F$7:F$107),"")</f>
        <v/>
      </c>
      <c r="AL143" s="102" t="str">
        <f>IF(AND(COUNTBLANK($B143:$E143)=3,COUNTBLANK($F143:$H143)=2,COUNTBLANK($I143:$J143)=1,COUNTBLANK($K143:$L143)=1,COUNTBLANK($M143:$N143)=1,COUNTBLANK($O143:$P143)=1,COUNTBLANK($Q143:$R143)=1,COUNTBLANK($S143:$T143)=1,COUNTBLANK($U143:$V143)=1,COUNTBLANK($W143:$AA143)=4),IF(Data!$B143&lt;&gt;"",Scoring!$I$7)+IF(Data!$C143&lt;&gt;"",Scoring!$I$8)+IF(Data!$D143&lt;&gt;"",Scoring!$I$9)+IF(Data!$E143&lt;&gt;"",Scoring!$I$10)+IF(Data!$F143&lt;&gt;"",Scoring!$I$11)+IF(Data!$G143&lt;&gt;"",Scoring!$I$12)+IF(Data!$H143&lt;&gt;"",Scoring!$I$13)+IF(Data!$I143&lt;&gt;"",Scoring!$I$14)+IF(Data!$J143&lt;&gt;"",Scoring!$I$15)+IF(Data!$K143&lt;&gt;"",Scoring!$I$16)+IF(Data!$L143&lt;&gt;"",Scoring!$I$17)+IF(Data!$M143&lt;&gt;"",Scoring!$I$18)+IF(Data!$N143&lt;&gt;"",Scoring!$I$19)+IF(Data!$O143&lt;&gt;"",Scoring!$I$20)+IF(Data!$P143&lt;&gt;"",Scoring!$I$21)+IF(Data!$Q143&lt;&gt;"",Scoring!$I$22)+IF(Data!$R143&lt;&gt;"",Scoring!$I$23)+IF(Data!$S143&lt;&gt;"",Scoring!$I$24)+IF(Data!T143&lt;&gt;"",Scoring!$I$25)+IF(Data!$U143&lt;&gt;"",Scoring!$I$26)+IF(Data!$V143&lt;&gt;"",Scoring!$I$27)+IF(Data!$W143&lt;&gt;"",Scoring!$I$28)+IF(Data!$X143&lt;&gt;"",Scoring!$I$29)+IF(Data!$Y143&lt;&gt;"",Scoring!$I$30)+IF(Data!$Z143&lt;&gt;"",Scoring!$I$31)+IF(Data!$AA143&lt;&gt;"",Scoring!$I$32),"")</f>
        <v/>
      </c>
      <c r="AM143" s="107" t="str">
        <f>IF(AL143&lt;&gt;"",LOOKUP(AL143,Likelihoods!$A$7:$A$107,Likelihoods!G$7:G$107),"")</f>
        <v/>
      </c>
      <c r="AN143" s="281" t="str">
        <f>IF(AND(COUNTBLANK($B143:$E143)=3,COUNTBLANK($F143:$H143)=2,COUNTBLANK($I143:$J143)=1,COUNTBLANK($K143:$L143)=1,COUNTBLANK($M143:$N143)=1,COUNTBLANK($O143:$P143)=1,COUNTBLANK($Q143:$R143)=1,COUNTBLANK($S143:$T143)=1,COUNTBLANK($U143:$V143)=1,COUNTBLANK($W143:$AA143)=4),IF(Data!$B143&lt;&gt;"",Scoring!$J$7)+IF(Data!$C143&lt;&gt;"",Scoring!$J$8)+IF(Data!$D143&lt;&gt;"",Scoring!$J$9)+IF(Data!$E143&lt;&gt;"",Scoring!$J$10)+IF(Data!$F143&lt;&gt;"",Scoring!$J$11)+IF(Data!$G143&lt;&gt;"",Scoring!$J$12)+IF(Data!$H143&lt;&gt;"",Scoring!$J$13)+IF(Data!$I143&lt;&gt;"",Scoring!$J$14)+IF(Data!$J143&lt;&gt;"",Scoring!$J$15)+IF(Data!$K143&lt;&gt;"",Scoring!$J$16)+IF(Data!$L143&lt;&gt;"",Scoring!$J$17)+IF(Data!$M143&lt;&gt;"",Scoring!$J$18)+IF(Data!$N143&lt;&gt;"",Scoring!$J$19)+IF(Data!$O143&lt;&gt;"",Scoring!$J$20)+IF(Data!$P143&lt;&gt;"",Scoring!$J$21)+IF(Data!$Q143&lt;&gt;"",Scoring!$J$22)+IF(Data!$R143&lt;&gt;"",Scoring!$J$23)+IF(Data!$S143&lt;&gt;"",Scoring!$J$24)+IF(Data!AF143&lt;&gt;"",Scoring!$J$25)+IF(Data!$U143&lt;&gt;"",Scoring!$J$26)+IF(Data!$V143&lt;&gt;"",Scoring!$J$27)+IF(Data!$W143&lt;&gt;"",Scoring!$J$28)+IF(Data!$X143&lt;&gt;"",Scoring!$J$29)+IF(Data!$Y143&lt;&gt;"",Scoring!$J$30)+IF(Data!$Z143&lt;&gt;"",Scoring!$J$31)+IF(Data!$AA143&lt;&gt;"",Scoring!$J$32),"")</f>
        <v/>
      </c>
      <c r="AO143" s="276" t="str">
        <f>IF(AN143&lt;&gt;"",LOOKUP(AN143,Likelihoods!$A$7:$A$107,Likelihoods!H$7:H$107),"")</f>
        <v/>
      </c>
      <c r="AP143" s="264" t="str">
        <f>IF(AND(COUNTBLANK($B143:$E143)=3,COUNTBLANK($F143:$H143)=2,COUNTBLANK($I143:$J143)=1,COUNTBLANK($K143:$L143)=1,COUNTBLANK($M143:$N143)=1,COUNTBLANK($O143:$P143)=1,COUNTBLANK($Q143:$R143)=1,COUNTBLANK($S143:$T143)=1,COUNTBLANK($U143:$V143)=1,COUNTBLANK($W143:$AA143)=4),IF(Data!$B143&lt;&gt;"",Scoring!$K$7)+IF(Data!$C143&lt;&gt;"",Scoring!$K$8)+IF(Data!$D143&lt;&gt;"",Scoring!$K$9)+IF(Data!$E143&lt;&gt;"",Scoring!$K$10)+IF(Data!$F143&lt;&gt;"",Scoring!$K$11)+IF(Data!$G143&lt;&gt;"",Scoring!$K$12)+IF(Data!$H143&lt;&gt;"",Scoring!$K$13)+IF(Data!$I143&lt;&gt;"",Scoring!$K$14)+IF(Data!$J143&lt;&gt;"",Scoring!$K$15)+IF(Data!$K143&lt;&gt;"",Scoring!$K$16)+IF(Data!$L143&lt;&gt;"",Scoring!$K$17)+IF(Data!$M143&lt;&gt;"",Scoring!$K$18)+IF(Data!$N143&lt;&gt;"",Scoring!$K$19)+IF(Data!$O143&lt;&gt;"",Scoring!$K$20)+IF(Data!$P143&lt;&gt;"",Scoring!$K$21)+IF(Data!$Q143&lt;&gt;"",Scoring!$K$22)+IF(Data!$R143&lt;&gt;"",Scoring!$K$23)+IF(Data!$S143&lt;&gt;"",Scoring!$K$24)+IF(Data!AH143&lt;&gt;"",Scoring!$K$25)+IF(Data!$U143&lt;&gt;"",Scoring!$K$26)+IF(Data!$V143&lt;&gt;"",Scoring!$K$27)+IF(Data!$W143&lt;&gt;"",Scoring!$K$28)+IF(Data!$X143&lt;&gt;"",Scoring!$K$29)+IF(Data!$Y143&lt;&gt;"",Scoring!$K$30)+IF(Data!$Z143&lt;&gt;"",Scoring!$K$31)+IF(Data!$AA143&lt;&gt;"",Scoring!$K$32),"")</f>
        <v/>
      </c>
      <c r="AQ143" s="107" t="str">
        <f>IF(AP143&lt;&gt;"",LOOKUP(AP143,Likelihoods!$A$7:$A$107,Likelihoods!I$7:I$107),"")</f>
        <v/>
      </c>
      <c r="AR143" s="281" t="str">
        <f>IF(AND(COUNTBLANK($B143:$E143)=3,COUNTBLANK($F143:$H143)=2,COUNTBLANK($I143:$J143)=1,COUNTBLANK($K143:$L143)=1,COUNTBLANK($M143:$N143)=1,COUNTBLANK($O143:$P143)=1,COUNTBLANK($Q143:$R143)=1,COUNTBLANK($S143:$T143)=1,COUNTBLANK($U143:$V143)=1,COUNTBLANK($W143:$AA143)=4),IF(Data!$B143&lt;&gt;"",Scoring!$L$7)+IF(Data!$C143&lt;&gt;"",Scoring!$L$8)+IF(Data!$D143&lt;&gt;"",Scoring!$L$9)+IF(Data!$E143&lt;&gt;"",Scoring!$L$10)+IF(Data!$F143&lt;&gt;"",Scoring!$L$11)+IF(Data!$G143&lt;&gt;"",Scoring!$L$12)+IF(Data!$H143&lt;&gt;"",Scoring!$L$13)+IF(Data!$I143&lt;&gt;"",Scoring!$L$14)+IF(Data!$J143&lt;&gt;"",Scoring!$L$15)+IF(Data!$K143&lt;&gt;"",Scoring!$L$16)+IF(Data!$L143&lt;&gt;"",Scoring!$L$17)+IF(Data!$M143&lt;&gt;"",Scoring!$L$18)+IF(Data!$N143&lt;&gt;"",Scoring!$L$19)+IF(Data!$O143&lt;&gt;"",Scoring!$L$20)+IF(Data!$P143&lt;&gt;"",Scoring!$L$21)+IF(Data!$Q143&lt;&gt;"",Scoring!$L$22)+IF(Data!$R143&lt;&gt;"",Scoring!$L$23)+IF(Data!$S143&lt;&gt;"",Scoring!$L$24)+IF(Data!AJ143&lt;&gt;"",Scoring!$L$25)+IF(Data!$U143&lt;&gt;"",Scoring!$L$26)+IF(Data!$V143&lt;&gt;"",Scoring!$L$27)+IF(Data!$W143&lt;&gt;"",Scoring!$L$28)+IF(Data!$X143&lt;&gt;"",Scoring!$L$29)+IF(Data!$Y143&lt;&gt;"",Scoring!$L$30)+IF(Data!$Z143&lt;&gt;"",Scoring!$L$31)+IF(Data!$AA143&lt;&gt;"",Scoring!$L$32),"")</f>
        <v/>
      </c>
      <c r="AS143" s="105" t="str">
        <f>IF(AR143&lt;&gt;"",LOOKUP(AR143,Likelihoods!$A$7:$A$107,Likelihoods!J$7:J$107),"")</f>
        <v/>
      </c>
      <c r="AT143" s="108" t="str">
        <f>IF(AND(COUNTBLANK($B143:$E143)=3,COUNTBLANK($F143:$H143)=2,COUNTBLANK($I143:$J143)=1,COUNTBLANK($K143:$L143)=1,COUNTBLANK($M143:$N143)=1,COUNTBLANK($O143:$P143)=1,COUNTBLANK($Q143:$R143)=1,COUNTBLANK($S143:$T143)=1,COUNTBLANK($U143:$V143)=1,COUNTBLANK($W143:$AA143)=4),IF(Data!$B143&lt;&gt;"",Scoring!$M$7)+IF(Data!$C143&lt;&gt;"",Scoring!$M$8)+IF(Data!$D143&lt;&gt;"",Scoring!$M$9)+IF(Data!$E143&lt;&gt;"",Scoring!$M$10)+IF(Data!$F143&lt;&gt;"",Scoring!$M$11)+IF(Data!$G143&lt;&gt;"",Scoring!$M$12)+IF(Data!$H143&lt;&gt;"",Scoring!$M$13)+IF(Data!$I143&lt;&gt;"",Scoring!$M$14)+IF(Data!$J143&lt;&gt;"",Scoring!$M$15)+IF(Data!$K143&lt;&gt;"",Scoring!$M$16)+IF(Data!$L143&lt;&gt;"",Scoring!$M$17)+IF(Data!$M143&lt;&gt;"",Scoring!$M$18)+IF(Data!$N143&lt;&gt;"",Scoring!$M$19)+IF(Data!$O143&lt;&gt;"",Scoring!$M$20)+IF(Data!$P143&lt;&gt;"",Scoring!$M$21)+IF(Data!$Q143&lt;&gt;"",Scoring!$M$22)+IF(Data!$R143&lt;&gt;"",Scoring!$M$23)+IF(Data!$S143&lt;&gt;"",Scoring!$M$24)+IF(Data!T143&lt;&gt;"",Scoring!$M$25)+IF(Data!$U143&lt;&gt;"",Scoring!$M$26)+IF(Data!$V143&lt;&gt;"",Scoring!$M$27)+IF(Data!$W143&lt;&gt;"",Scoring!$M$28)+IF(Data!$X143&lt;&gt;"",Scoring!$M$29)+IF(Data!$Y143&lt;&gt;"",Scoring!$M$30)+IF(Data!$Z143&lt;&gt;"",Scoring!$M$31)+IF(Data!$AA143&lt;&gt;"",Scoring!$M$32),"")</f>
        <v/>
      </c>
      <c r="AU143" s="105" t="str">
        <f>IF(AT143&lt;&gt;"",LOOKUP(AT143,Likelihoods!$A$7:$A$107,Likelihoods!K$7:K$107),"")</f>
        <v/>
      </c>
      <c r="AV143" s="108" t="str">
        <f>IF(AND(COUNTBLANK($B143:$E143)=3,COUNTBLANK($F143:$H143)=2,COUNTBLANK($I143:$J143)=1,COUNTBLANK($K143:$L143)=1,COUNTBLANK($M143:$N143)=1,COUNTBLANK($O143:$P143)=1,COUNTBLANK($Q143:$R143)=1,COUNTBLANK($S143:$T143)=1,COUNTBLANK($U143:$V143)=1,COUNTBLANK($W143:$AA143)=4),IF(Data!$B143&lt;&gt;"",Scoring!$N$7)+IF(Data!$C143&lt;&gt;"",Scoring!$N$8)+IF(Data!$D143&lt;&gt;"",Scoring!$N$9)+IF(Data!$E143&lt;&gt;"",Scoring!$N$10)+IF(Data!$F143&lt;&gt;"",Scoring!$N$11)+IF(Data!$G143&lt;&gt;"",Scoring!$N$12)+IF(Data!$H143&lt;&gt;"",Scoring!$N$13)+IF(Data!$I143&lt;&gt;"",Scoring!$N$14)+IF(Data!$J143&lt;&gt;"",Scoring!$N$15)+IF(Data!$K143&lt;&gt;"",Scoring!$N$16)+IF(Data!$L143&lt;&gt;"",Scoring!$N$17)+IF(Data!$M143&lt;&gt;"",Scoring!$N$18)+IF(Data!$N143&lt;&gt;"",Scoring!$N$19)+IF(Data!$O143&lt;&gt;"",Scoring!$N$20)+IF(Data!$P143&lt;&gt;"",Scoring!$N$21)+IF(Data!$Q143&lt;&gt;"",Scoring!$N$22)+IF(Data!$R143&lt;&gt;"",Scoring!$N$23)+IF(Data!$S143&lt;&gt;"",Scoring!$N$24)+IF(Data!T143&lt;&gt;"",Scoring!$N$25)+IF(Data!$U143&lt;&gt;"",Scoring!$N$26)+IF(Data!$V143&lt;&gt;"",Scoring!$N$27)+IF(Data!$W143&lt;&gt;"",Scoring!$N$28)+IF(Data!$X143&lt;&gt;"",Scoring!$N$29)+IF(Data!$Y143&lt;&gt;"",Scoring!$N$30)+IF(Data!$Z143&lt;&gt;"",Scoring!$N$31)+IF(Data!$AA143&lt;&gt;"",Scoring!$N$32),"")</f>
        <v/>
      </c>
      <c r="AW143" s="106" t="str">
        <f>IF(AV143&lt;&gt;"",LOOKUP(AV143,Likelihoods!$A$7:$A$107,Likelihoods!L$7:L$107),"")</f>
        <v/>
      </c>
      <c r="AX143" s="104" t="str">
        <f>IF(AND(COUNTBLANK($B143:$E143)=3,COUNTBLANK($F143:$H143)=2,COUNTBLANK($I143:$J143)=1,COUNTBLANK($K143:$L143)=1,COUNTBLANK($M143:$N143)=1,COUNTBLANK($O143:$P143)=1,COUNTBLANK($Q143:$R143)=1,COUNTBLANK($S143:$T143)=1,COUNTBLANK($U143:$V143)=1,COUNTBLANK($W143:$AA143)=4),IF(Data!$B143&lt;&gt;"",Scoring!$O$7)+IF(Data!$C143&lt;&gt;"",Scoring!$O$8)+IF(Data!$D143&lt;&gt;"",Scoring!$O$9)+IF(Data!$E143&lt;&gt;"",Scoring!$O$10)+IF(Data!$F143&lt;&gt;"",Scoring!$O$11)+IF(Data!$G143&lt;&gt;"",Scoring!$O$12)+IF(Data!$H143&lt;&gt;"",Scoring!$O$13)+IF(Data!$I143&lt;&gt;"",Scoring!$O$14)+IF(Data!$J143&lt;&gt;"",Scoring!$O$15)+IF(Data!$K143&lt;&gt;"",Scoring!$O$16)+IF(Data!$L143&lt;&gt;"",Scoring!$O$17)+IF(Data!$M143&lt;&gt;"",Scoring!$O$18)+IF(Data!$N143&lt;&gt;"",Scoring!$O$19)+IF(Data!$O143&lt;&gt;"",Scoring!$O$20)+IF(Data!$P143&lt;&gt;"",Scoring!$O$21)+IF(Data!$Q143&lt;&gt;"",Scoring!$O$22)+IF(Data!$R143&lt;&gt;"",Scoring!$O$23)+IF(Data!$S143&lt;&gt;"",Scoring!$O$24)+IF(Data!T143&lt;&gt;"",Scoring!$O$25)+IF(Data!$U143&lt;&gt;"",Scoring!$O$26)+IF(Data!$V143&lt;&gt;"",Scoring!$O$27)+IF(Data!$W143&lt;&gt;"",Scoring!$O$28)+IF(Data!$X143&lt;&gt;"",Scoring!$O$29)+IF(Data!$Y143&lt;&gt;"",Scoring!$O$30)+IF(Data!$Z143&lt;&gt;"",Scoring!$O$31)+IF(Data!$AA143&lt;&gt;"",Scoring!$O$32),"")</f>
        <v/>
      </c>
      <c r="AY143" s="107" t="str">
        <f>IF(AX143&lt;&gt;"",LOOKUP(AX143,Likelihoods!$A$7:$A$107,Likelihoods!M$7:M$107),"")</f>
        <v/>
      </c>
      <c r="AZ143" s="108" t="str">
        <f>IF(AND(COUNTBLANK($B143:$E143)=3,COUNTBLANK($F143:$H143)=2,COUNTBLANK($I143:$J143)=1,COUNTBLANK($K143:$L143)=1,COUNTBLANK($M143:$N143)=1,COUNTBLANK($O143:$P143)=1,COUNTBLANK($Q143:$R143)=1,COUNTBLANK($S143:$T143)=1,COUNTBLANK($U143:$V143)=1,COUNTBLANK($W143:$AA143)=4),IF(Data!$B143&lt;&gt;"",Scoring!$P$7)+IF(Data!$C143&lt;&gt;"",Scoring!$P$8)+IF(Data!$D143&lt;&gt;"",Scoring!$P$9)+IF(Data!$E143&lt;&gt;"",Scoring!$P$10)+IF(Data!$F143&lt;&gt;"",Scoring!$P$11)+IF(Data!$G143&lt;&gt;"",Scoring!$P$12)+IF(Data!$H143&lt;&gt;"",Scoring!$P$13)+IF(Data!$I143&lt;&gt;"",Scoring!$P$14)+IF(Data!$J143&lt;&gt;"",Scoring!$P$15)+IF(Data!$K143&lt;&gt;"",Scoring!$P$16)+IF(Data!$L143&lt;&gt;"",Scoring!$P$17)+IF(Data!$M143&lt;&gt;"",Scoring!$P$18)+IF(Data!$N143&lt;&gt;"",Scoring!$P$19)+IF(Data!$O143&lt;&gt;"",Scoring!$P$20)+IF(Data!$P143&lt;&gt;"",Scoring!$P$21)+IF(Data!$Q143&lt;&gt;"",Scoring!$P$22)+IF(Data!$R143&lt;&gt;"",Scoring!$P$23)+IF(Data!$S143&lt;&gt;"",Scoring!$P$24)+IF(Data!T143&lt;&gt;"",Scoring!$P$25)+IF(Data!$U143&lt;&gt;"",Scoring!$P$26)+IF(Data!$V143&lt;&gt;"",Scoring!$P$27)+IF(Data!$W143&lt;&gt;"",Scoring!$P$28)+IF(Data!$X143&lt;&gt;"",Scoring!$P$29)+IF(Data!$Y143&lt;&gt;"",Scoring!$P$30)+IF(Data!$Z143&lt;&gt;"",Scoring!$P$31)+IF(Data!$AA143&lt;&gt;"",Scoring!$P$32),"")</f>
        <v/>
      </c>
      <c r="BA143" s="105" t="str">
        <f>IF(AZ143&lt;&gt;"",LOOKUP(AZ143,Likelihoods!$A$7:$A$107,Likelihoods!N$7:N$107),"")</f>
        <v/>
      </c>
      <c r="BB143" s="102" t="str">
        <f>IF(AND(COUNTBLANK($B143:$E143)=3,COUNTBLANK($F143:$H143)=2,COUNTBLANK($I143:$J143)=1,COUNTBLANK($K143:$L143)=1,COUNTBLANK($M143:$N143)=1,COUNTBLANK($O143:$P143)=1,COUNTBLANK($Q143:$R143)=1,COUNTBLANK($S143:$T143)=1,COUNTBLANK($U143:$V143)=1,COUNTBLANK($W143:$AA143)=4),IF(Data!$B143&lt;&gt;"",Scoring!$Q$7)+IF(Data!$C143&lt;&gt;"",Scoring!$Q$8)+IF(Data!$D143&lt;&gt;"",Scoring!$Q$9)+IF(Data!$E143&lt;&gt;"",Scoring!$Q$10)+IF(Data!$F143&lt;&gt;"",Scoring!$Q$11)+IF(Data!$G143&lt;&gt;"",Scoring!$Q$12)+IF(Data!$H143&lt;&gt;"",Scoring!$Q$13)+IF(Data!$I143&lt;&gt;"",Scoring!$Q$14)+IF(Data!$J143&lt;&gt;"",Scoring!$Q$15)+IF(Data!$K143&lt;&gt;"",Scoring!$Q$16)+IF(Data!$L143&lt;&gt;"",Scoring!$Q$17)+IF(Data!$M143&lt;&gt;"",Scoring!$Q$18)+IF(Data!$N143&lt;&gt;"",Scoring!$Q$19)+IF(Data!$O143&lt;&gt;"",Scoring!$Q$20)+IF(Data!$P143&lt;&gt;"",Scoring!$Q$21)+IF(Data!$Q143&lt;&gt;"",Scoring!$Q$22)+IF(Data!$R143&lt;&gt;"",Scoring!$Q$23)+IF(Data!$S143&lt;&gt;"",Scoring!$Q$24)+IF(Data!T143&lt;&gt;"",Scoring!$Q$25)+IF(Data!$U143&lt;&gt;"",Scoring!$Q$26)+IF(Data!$V143&lt;&gt;"",Scoring!$Q$27)+IF(Data!$W143&lt;&gt;"",Scoring!$Q$28)+IF(Data!$X143&lt;&gt;"",Scoring!$Q$29)+IF(Data!$Y143&lt;&gt;"",Scoring!$Q$30)+IF(Data!$Z143&lt;&gt;"",Scoring!$Q$31)+IF(Data!$AA143&lt;&gt;"",Scoring!$Q$32),"")</f>
        <v/>
      </c>
      <c r="BC143" s="107" t="str">
        <f>IF(BB143&lt;&gt;"",LOOKUP(BB143,Likelihoods!$A$7:$A$107,Likelihoods!O$7:O$107),"")</f>
        <v/>
      </c>
      <c r="BD143" s="104" t="str">
        <f>IF(AND(COUNTBLANK($B143:$E143)=3,COUNTBLANK($F143:$H143)=2,COUNTBLANK($I143:$J143)=1,COUNTBLANK($K143:$L143)=1,COUNTBLANK($M143:$N143)=1,COUNTBLANK($O143:$P143)=1,COUNTBLANK($Q143:$R143)=1,COUNTBLANK($S143:$T143)=1,COUNTBLANK($U143:$V143)=1,COUNTBLANK($W143:$AA143)=4),IF(Data!$B143&lt;&gt;"",Scoring!$R$7)+IF(Data!$C143&lt;&gt;"",Scoring!$R$8)+IF(Data!$D143&lt;&gt;"",Scoring!$R$9)+IF(Data!$E143&lt;&gt;"",Scoring!$R$10)+IF(Data!$F143&lt;&gt;"",Scoring!$R$11)+IF(Data!$G143&lt;&gt;"",Scoring!$R$12)+IF(Data!$H143&lt;&gt;"",Scoring!$R$13)+IF(Data!$I143&lt;&gt;"",Scoring!$R$14)+IF(Data!$J143&lt;&gt;"",Scoring!$R$15)+IF(Data!$K143&lt;&gt;"",Scoring!$R$16)+IF(Data!$L143&lt;&gt;"",Scoring!$R$17)+IF(Data!$M143&lt;&gt;"",Scoring!$R$18)+IF(Data!$N143&lt;&gt;"",Scoring!$R$19)+IF(Data!$O143&lt;&gt;"",Scoring!$R$20)+IF(Data!$P143&lt;&gt;"",Scoring!$R$21)+IF(Data!$Q143&lt;&gt;"",Scoring!$R$22)+IF(Data!$R143&lt;&gt;"",Scoring!$R$23)+IF(Data!$S143&lt;&gt;"",Scoring!$R$24)+IF(Data!T143&lt;&gt;"",Scoring!$R$25)+IF(Data!$U143&lt;&gt;"",Scoring!$R$26)+IF(Data!$V143&lt;&gt;"",Scoring!$R$27)+IF(Data!$W143&lt;&gt;"",Scoring!$R$28)+IF(Data!$X143&lt;&gt;"",Scoring!$R$29)+IF(Data!$Y143&lt;&gt;"",Scoring!$R$30)+IF(Data!$Z143&lt;&gt;"",Scoring!$R$31)+IF(Data!$AA143&lt;&gt;"",Scoring!$R$32),"")</f>
        <v/>
      </c>
      <c r="BE143" s="105" t="str">
        <f>IF(BD143&lt;&gt;"",LOOKUP(BD143,Likelihoods!$A$7:$A$107,Likelihoods!P$7:P$107),"")</f>
        <v/>
      </c>
      <c r="BF143" s="102" t="str">
        <f>IF(AND(COUNTBLANK($B143:$E143)=3,COUNTBLANK($F143:$H143)=2,COUNTBLANK($I143:$J143)=1,COUNTBLANK($K143:$L143)=1,COUNTBLANK($M143:$N143)=1,COUNTBLANK($O143:$P143)=1,COUNTBLANK($Q143:$R143)=1,COUNTBLANK($S143:$T143)=1,COUNTBLANK($U143:$V143)=1,COUNTBLANK($W143:$AA143)=4),IF(Data!$B143&lt;&gt;"",Scoring!$S$7)+IF(Data!$C143&lt;&gt;"",Scoring!$S$8)+IF(Data!$D143&lt;&gt;"",Scoring!$S$9)+IF(Data!$E143&lt;&gt;"",Scoring!$S$10)+IF(Data!$F143&lt;&gt;"",Scoring!$S$11)+IF(Data!$G143&lt;&gt;"",Scoring!$S$12)+IF(Data!$H143&lt;&gt;"",Scoring!$S$13)+IF(Data!$I143&lt;&gt;"",Scoring!$S$14)+IF(Data!$J143&lt;&gt;"",Scoring!$S$15)+IF(Data!$K143&lt;&gt;"",Scoring!$S$16)+IF(Data!$L143&lt;&gt;"",Scoring!$S$17)+IF(Data!$M143&lt;&gt;"",Scoring!$S$18)+IF(Data!$N143&lt;&gt;"",Scoring!$S$19)+IF(Data!$O143&lt;&gt;"",Scoring!$S$20)+IF(Data!$P143&lt;&gt;"",Scoring!$S$21)+IF(Data!$Q143&lt;&gt;"",Scoring!$S$22)+IF(Data!$R143&lt;&gt;"",Scoring!$S$23)+IF(Data!$S143&lt;&gt;"",Scoring!$S$24)+IF(Data!T143&lt;&gt;"",Scoring!$S$25)+IF(Data!$U143&lt;&gt;"",Scoring!$S$26)+IF(Data!$V143&lt;&gt;"",Scoring!$S$27)+IF(Data!$W143&lt;&gt;"",Scoring!$S$28)+IF(Data!$X143&lt;&gt;"",Scoring!$S$29)+IF(Data!$Y143&lt;&gt;"",Scoring!$S$30)+IF(Data!$Z143&lt;&gt;"",Scoring!$S$31)+IF(Data!$AA143&lt;&gt;"",Scoring!$S$32),"")</f>
        <v/>
      </c>
      <c r="BG143" s="107" t="str">
        <f>IF(BF143&lt;&gt;"",LOOKUP(BF143,Likelihoods!$A$7:$A$107,Likelihoods!Q$7:Q$107),"")</f>
        <v/>
      </c>
      <c r="BH143" s="108" t="str">
        <f>IF(AND(COUNTBLANK($B143:$E143)=3,COUNTBLANK($F143:$H143)=2,COUNTBLANK($I143:$J143)=1,COUNTBLANK($K143:$L143)=1,COUNTBLANK($M143:$N143)=1,COUNTBLANK($O143:$P143)=1,COUNTBLANK($Q143:$R143)=1,COUNTBLANK($S143:$T143)=1,COUNTBLANK($U143:$V143)=1,COUNTBLANK($W143:$AA143)=4),IF(Data!$B143&lt;&gt;"",Scoring!$T$7)+IF(Data!$C143&lt;&gt;"",Scoring!$T$8)+IF(Data!$D143&lt;&gt;"",Scoring!$T$9)+IF(Data!$E143&lt;&gt;"",Scoring!$T$10)+IF(Data!$F143&lt;&gt;"",Scoring!$T$11)+IF(Data!$G143&lt;&gt;"",Scoring!$T$12)+IF(Data!$H143&lt;&gt;"",Scoring!$T$13)+IF(Data!$I143&lt;&gt;"",Scoring!$T$14)+IF(Data!$J143&lt;&gt;"",Scoring!$T$15)+IF(Data!$K143&lt;&gt;"",Scoring!$T$16)+IF(Data!$L143&lt;&gt;"",Scoring!$T$17)+IF(Data!$M143&lt;&gt;"",Scoring!$T$18)+IF(Data!$N143&lt;&gt;"",Scoring!$T$19)+IF(Data!$O143&lt;&gt;"",Scoring!$T$20)+IF(Data!$P143&lt;&gt;"",Scoring!$T$21)+IF(Data!$Q143&lt;&gt;"",Scoring!$T$22)+IF(Data!$R143&lt;&gt;"",Scoring!$T$23)+IF(Data!$S143&lt;&gt;"",Scoring!$T$24)+IF(Data!T143&lt;&gt;"",Scoring!$T$25)+IF(Data!$U143&lt;&gt;"",Scoring!$T$26)+IF(Data!$V143&lt;&gt;"",Scoring!$T$27)+IF(Data!$W143&lt;&gt;"",Scoring!$T$28)+IF(Data!$X143&lt;&gt;"",Scoring!$T$29)+IF(Data!$Y143&lt;&gt;"",Scoring!$T$30)+IF(Data!$Z143&lt;&gt;"",Scoring!$T$31)+IF(Data!$AA143&lt;&gt;"",Scoring!$T$32),"")</f>
        <v/>
      </c>
      <c r="BI143" s="105" t="str">
        <f>IF(BH143&lt;&gt;"",LOOKUP(BH143,Likelihoods!$A$7:$A$107,Likelihoods!R$7:R$107),"")</f>
        <v/>
      </c>
      <c r="BJ143" s="108" t="str">
        <f>IF(AND(COUNTBLANK($B143:$E143)=3,COUNTBLANK($F143:$H143)=2,COUNTBLANK($I143:$J143)=1,COUNTBLANK($K143:$L143)=1,COUNTBLANK($M143:$N143)=1,COUNTBLANK($O143:$P143)=1,COUNTBLANK($Q143:$R143)=1,COUNTBLANK($S143:$T143)=1,COUNTBLANK($U143:$V143)=1,COUNTBLANK($W143:$AA143)=4),IF(Data!$B143&lt;&gt;"",Scoring!$U$7)+IF(Data!$C143&lt;&gt;"",Scoring!$U$8)+IF(Data!$D143&lt;&gt;"",Scoring!$U$9)+IF(Data!$E143&lt;&gt;"",Scoring!$U$10)+IF(Data!$F143&lt;&gt;"",Scoring!$U$11)+IF(Data!$G143&lt;&gt;"",Scoring!$U$12)+IF(Data!$H143&lt;&gt;"",Scoring!$U$13)+IF(Data!$I143&lt;&gt;"",Scoring!$U$14)+IF(Data!$J143&lt;&gt;"",Scoring!$U$15)+IF(Data!$K143&lt;&gt;"",Scoring!$U$16)+IF(Data!$L143&lt;&gt;"",Scoring!$U$17)+IF(Data!$M143&lt;&gt;"",Scoring!$U$18)+IF(Data!$N143&lt;&gt;"",Scoring!$U$19)+IF(Data!$O143&lt;&gt;"",Scoring!$U$20)+IF(Data!$P143&lt;&gt;"",Scoring!$U$21)+IF(Data!$Q143&lt;&gt;"",Scoring!$U$22)+IF(Data!$R143&lt;&gt;"",Scoring!$U$23)+IF(Data!$S143&lt;&gt;"",Scoring!$U$24)+IF(Data!T143&lt;&gt;"",Scoring!$U$25)+IF(Data!$U143&lt;&gt;"",Scoring!$U$26)+IF(Data!$V143&lt;&gt;"",Scoring!$U$27)+IF(Data!$W143&lt;&gt;"",Scoring!$U$28)+IF(Data!$X143&lt;&gt;"",Scoring!$U$29)+IF(Data!$Y143&lt;&gt;"",Scoring!$U$30)+IF(Data!$Z143&lt;&gt;"",Scoring!$U$31)+IF(Data!$AA143&lt;&gt;"",Scoring!$U$32),"")</f>
        <v/>
      </c>
      <c r="BK143" s="106" t="str">
        <f>IF(BJ143&lt;&gt;"",LOOKUP(BJ143,Likelihoods!$A$7:$A$107,Likelihoods!S$7:S$107),"")</f>
        <v/>
      </c>
      <c r="BL143" s="8"/>
      <c r="BM143" s="8"/>
      <c r="BN143" s="8"/>
      <c r="BO143" s="8"/>
      <c r="BP143" s="8"/>
      <c r="BQ143" s="8"/>
      <c r="BR143" s="8"/>
      <c r="BS143" s="8"/>
      <c r="BT143" s="8"/>
      <c r="BU143" s="8"/>
      <c r="BV143" s="8"/>
      <c r="BW143" s="8"/>
      <c r="BX143" s="8"/>
      <c r="BY143" s="8"/>
    </row>
    <row r="144" spans="1:77" ht="14.25" x14ac:dyDescent="0.2">
      <c r="A144" s="68"/>
      <c r="B144" s="101"/>
      <c r="C144" s="102"/>
      <c r="D144" s="102"/>
      <c r="E144" s="102"/>
      <c r="F144" s="101"/>
      <c r="G144" s="102"/>
      <c r="H144" s="103"/>
      <c r="I144" s="102"/>
      <c r="J144" s="102"/>
      <c r="K144" s="101"/>
      <c r="L144" s="103"/>
      <c r="M144" s="102"/>
      <c r="N144" s="103"/>
      <c r="O144" s="101"/>
      <c r="P144" s="103"/>
      <c r="Q144" s="102"/>
      <c r="R144" s="102"/>
      <c r="S144" s="101"/>
      <c r="T144" s="103"/>
      <c r="U144" s="101"/>
      <c r="V144" s="103"/>
      <c r="W144" s="102"/>
      <c r="X144" s="102"/>
      <c r="Y144" s="102"/>
      <c r="Z144" s="102"/>
      <c r="AA144" s="102"/>
      <c r="AB144" s="104" t="str">
        <f>IF(AND(COUNTBLANK($B144:$E144)=3,COUNTBLANK($F144:$H144)=2,COUNTBLANK($I144:$J144)=1,COUNTBLANK($K144:$L144)=1,COUNTBLANK($M144:$N144)=1,COUNTBLANK($O144:$P144)=1,COUNTBLANK($Q144:$R144)=1,COUNTBLANK($S144:$T144)=1,COUNTBLANK($U144:$V144)=1,COUNTBLANK($W144:$AA144)=4),IF(Data!$B144&lt;&gt;"",Scoring!$D$7)+IF(Data!$C144&lt;&gt;"",Scoring!$D$8)+IF(Data!$D144&lt;&gt;"",Scoring!$D$9)+IF(Data!$E144&lt;&gt;"",Scoring!$D$10)+IF(Data!$F144&lt;&gt;"",Scoring!$D$11)+IF(Data!$G144&lt;&gt;"",Scoring!$D$12)+IF(Data!$H144&lt;&gt;"",Scoring!$D$13)+IF(Data!$I144&lt;&gt;"",Scoring!$D$14)+IF(Data!$J144&lt;&gt;"",Scoring!$D$15)+IF(Data!$K144&lt;&gt;"",Scoring!$D$16)+IF(Data!$L144&lt;&gt;"",Scoring!$D$17)+IF(Data!$M144&lt;&gt;"",Scoring!$D$18)+IF(Data!$N144&lt;&gt;"",Scoring!$D$19)+IF(Data!$O144&lt;&gt;"",Scoring!$D$20)+IF(Data!$P144&lt;&gt;"",Scoring!$D$21)+IF(Data!$Q144&lt;&gt;"",Scoring!$D$22)+IF(Data!$R144&lt;&gt;"",Scoring!$D$23)+IF(Data!$S144&lt;&gt;"",Scoring!$D$24)+IF(Data!T144&lt;&gt;"",Scoring!$D$25)+IF(Data!$U144&lt;&gt;"",Scoring!$D$26)+IF(Data!$V144&lt;&gt;"",Scoring!$D$27)+IF(Data!$W144&lt;&gt;"",Scoring!$D$28)+IF(Data!$X144&lt;&gt;"",Scoring!$D$29)+IF(Data!$Y144&lt;&gt;"",Scoring!$D$30)+IF(Data!$Z144&lt;&gt;"",Scoring!$D$31)+IF(Data!$AA144&lt;&gt;"",Scoring!$D$32),"")</f>
        <v/>
      </c>
      <c r="AC144" s="105" t="str">
        <f>IF(AB144&lt;&gt;"",LOOKUP(AB144,Likelihoods!$A$7:$A$107,Likelihoods!B$7:B$107),"")</f>
        <v/>
      </c>
      <c r="AD144" s="264" t="str">
        <f>IF(AND(COUNTBLANK($B144:$E144)=3,COUNTBLANK($F144:$H144)=2,COUNTBLANK($I144:$J144)=1,COUNTBLANK($K144:$L144)=1,COUNTBLANK($M144:$N144)=1,COUNTBLANK($O144:$P144)=1,COUNTBLANK($Q144:$R144)=1,COUNTBLANK($S144:$T144)=1,COUNTBLANK($U144:$V144)=1,COUNTBLANK($W144:$AA144)=4),IF(Data!$B144&lt;&gt;"",Scoring!$E$7)+IF(Data!$C144&lt;&gt;"",Scoring!$E$8)+IF(Data!$D144&lt;&gt;"",Scoring!$E$9)+IF(Data!$E144&lt;&gt;"",Scoring!$E$10)+IF(Data!$F144&lt;&gt;"",Scoring!$E$11)+IF(Data!$G144&lt;&gt;"",Scoring!$E$12)+IF(Data!$H144&lt;&gt;"",Scoring!$E$13)+IF(Data!$I144&lt;&gt;"",Scoring!$E$14)+IF(Data!$J144&lt;&gt;"",Scoring!$E$15)+IF(Data!$K144&lt;&gt;"",Scoring!$E$16)+IF(Data!$L144&lt;&gt;"",Scoring!$E$17)+IF(Data!$M144&lt;&gt;"",Scoring!$E$18)+IF(Data!$N144&lt;&gt;"",Scoring!$E$19)+IF(Data!$O144&lt;&gt;"",Scoring!$E$20)+IF(Data!$P144&lt;&gt;"",Scoring!$E$21)+IF(Data!$Q144&lt;&gt;"",Scoring!$E$22)+IF(Data!$R144&lt;&gt;"",Scoring!$E$23)+IF(Data!$S144&lt;&gt;"",Scoring!$E$24)+IF(Data!V144&lt;&gt;"",Scoring!$E$25)+IF(Data!$U144&lt;&gt;"",Scoring!$E$26)+IF(Data!$V144&lt;&gt;"",Scoring!$E$27)+IF(Data!$W144&lt;&gt;"",Scoring!$E$28)+IF(Data!$X144&lt;&gt;"",Scoring!$E$29)+IF(Data!$Y144&lt;&gt;"",Scoring!$E$30)+IF(Data!$Z144&lt;&gt;"",Scoring!$E$31)+IF(Data!$AA144&lt;&gt;"",Scoring!$E$32),"")</f>
        <v/>
      </c>
      <c r="AE144" s="107" t="str">
        <f>IF(AD144&lt;&gt;"",LOOKUP(AD144,Likelihoods!$A$7:$A$107,Likelihoods!C$7:C$107),"")</f>
        <v/>
      </c>
      <c r="AF144" s="108" t="str">
        <f>IF(AND(COUNTBLANK($B144:$E144)=3,COUNTBLANK($F144:$H144)=2,COUNTBLANK($I144:$J144)=1,COUNTBLANK($K144:$L144)=1,COUNTBLANK($M144:$N144)=1,COUNTBLANK($O144:$P144)=1,COUNTBLANK($Q144:$R144)=1,COUNTBLANK($S144:$T144)=1,COUNTBLANK($U144:$V144)=1,COUNTBLANK($W144:$AA144)=4),IF(Data!$B144&lt;&gt;"",Scoring!$F$7)+IF(Data!$C144&lt;&gt;"",Scoring!$F$8)+IF(Data!$D144&lt;&gt;"",Scoring!$F$9)+IF(Data!$E144&lt;&gt;"",Scoring!$F$10)+IF(Data!$F144&lt;&gt;"",Scoring!$F$11)+IF(Data!$G144&lt;&gt;"",Scoring!$F$12)+IF(Data!$H144&lt;&gt;"",Scoring!$F$13)+IF(Data!$I144&lt;&gt;"",Scoring!$F$14)+IF(Data!$J144&lt;&gt;"",Scoring!$F$15)+IF(Data!$K144&lt;&gt;"",Scoring!$F$16)+IF(Data!$L144&lt;&gt;"",Scoring!$F$17)+IF(Data!$M144&lt;&gt;"",Scoring!$F$18)+IF(Data!$N144&lt;&gt;"",Scoring!$F$19)+IF(Data!$O144&lt;&gt;"",Scoring!$F$20)+IF(Data!$P144&lt;&gt;"",Scoring!$F$21)+IF(Data!$Q144&lt;&gt;"",Scoring!$F$22)+IF(Data!$R144&lt;&gt;"",Scoring!$F$23)+IF(Data!$S144&lt;&gt;"",Scoring!$F$24)+IF(Data!T144&lt;&gt;"",Scoring!$F$25)+IF(Data!$U144&lt;&gt;"",Scoring!$F$26)+IF(Data!$V144&lt;&gt;"",Scoring!$F$27)+IF(Data!$W144&lt;&gt;"",Scoring!$F$28)+IF(Data!$X144&lt;&gt;"",Scoring!$F$29)+IF(Data!$Y144&lt;&gt;"",Scoring!$F$30)+IF(Data!$Z144&lt;&gt;"",Scoring!$F$31)+IF(Data!$AA144&lt;&gt;"",Scoring!$F$32),"")</f>
        <v/>
      </c>
      <c r="AG144" s="105" t="str">
        <f>IF(AF144&lt;&gt;"",LOOKUP(AF144,Likelihoods!$A$7:$A$107,Likelihoods!D$7:D$107),"")</f>
        <v/>
      </c>
      <c r="AH144" s="108" t="str">
        <f>IF(AND(COUNTBLANK($B144:$E144)=3,COUNTBLANK($F144:$H144)=2,COUNTBLANK($I144:$J144)=1,COUNTBLANK($K144:$L144)=1,COUNTBLANK($M144:$N144)=1,COUNTBLANK($O144:$P144)=1,COUNTBLANK($Q144:$R144)=1,COUNTBLANK($S144:$T144)=1,COUNTBLANK($U144:$V144)=1,COUNTBLANK($W144:$AA144)=4),IF(Data!$B144&lt;&gt;"",Scoring!$G$7)+IF(Data!$C144&lt;&gt;"",Scoring!$G$8)+IF(Data!$D144&lt;&gt;"",Scoring!$G$9)+IF(Data!$E144&lt;&gt;"",Scoring!$G$10)+IF(Data!$F144&lt;&gt;"",Scoring!$G$11)+IF(Data!$G144&lt;&gt;"",Scoring!$G$12)+IF(Data!$H144&lt;&gt;"",Scoring!$G$13)+IF(Data!$I144&lt;&gt;"",Scoring!$G$14)+IF(Data!$J144&lt;&gt;"",Scoring!$G$15)+IF(Data!$K144&lt;&gt;"",Scoring!$G$16)+IF(Data!$L144&lt;&gt;"",Scoring!$G$17)+IF(Data!$M144&lt;&gt;"",Scoring!$G$18)+IF(Data!$N144&lt;&gt;"",Scoring!$G$19)+IF(Data!$O144&lt;&gt;"",Scoring!$G$20)+IF(Data!$P144&lt;&gt;"",Scoring!$G$21)+IF(Data!$Q144&lt;&gt;"",Scoring!$G$22)+IF(Data!$R144&lt;&gt;"",Scoring!$G$23)+IF(Data!$S144&lt;&gt;"",Scoring!$G$24)+IF(Data!T144&lt;&gt;"",Scoring!$G$25)+IF(Data!$U144&lt;&gt;"",Scoring!$G$26)+IF(Data!$V144&lt;&gt;"",Scoring!$G$27)+IF(Data!$W144&lt;&gt;"",Scoring!$G$28)+IF(Data!$X144&lt;&gt;"",Scoring!$G$29)+IF(Data!$Y144&lt;&gt;"",Scoring!$G$30)+IF(Data!$Z144&lt;&gt;"",Scoring!$G$31)+IF(Data!$AA144&lt;&gt;"",Scoring!$G$32),"")</f>
        <v/>
      </c>
      <c r="AI144" s="106" t="str">
        <f>IF(AH144&lt;&gt;"",LOOKUP(AH144,Likelihoods!$A$7:$A$107,Likelihoods!E$7:E$107),"")</f>
        <v/>
      </c>
      <c r="AJ144" s="104" t="str">
        <f>IF(AND(COUNTBLANK($B144:$E144)=3,COUNTBLANK($F144:$H144)=2,COUNTBLANK($I144:$J144)=1,COUNTBLANK($K144:$L144)=1,COUNTBLANK($M144:$N144)=1,COUNTBLANK($O144:$P144)=1,COUNTBLANK($Q144:$R144)=1,COUNTBLANK($S144:$T144)=1,COUNTBLANK($U144:$V144)=1,COUNTBLANK($W144:$AA144)=4),IF(Data!$B144&lt;&gt;"",Scoring!$H$7)+IF(Data!$C144&lt;&gt;"",Scoring!$H$8)+IF(Data!$D144&lt;&gt;"",Scoring!$H$9)+IF(Data!$E144&lt;&gt;"",Scoring!$H$10)+IF(Data!$F144&lt;&gt;"",Scoring!$H$11)+IF(Data!$G144&lt;&gt;"",Scoring!$H$12)+IF(Data!$H144&lt;&gt;"",Scoring!$H$13)+IF(Data!$I144&lt;&gt;"",Scoring!$H$14)+IF(Data!$J144&lt;&gt;"",Scoring!$H$15)+IF(Data!$K144&lt;&gt;"",Scoring!$H$16)+IF(Data!$L144&lt;&gt;"",Scoring!$H$17)+IF(Data!$M144&lt;&gt;"",Scoring!$H$18)+IF(Data!$N144&lt;&gt;"",Scoring!$H$19)+IF(Data!$O144&lt;&gt;"",Scoring!$H$20)+IF(Data!$P144&lt;&gt;"",Scoring!$H$21)+IF(Data!$Q144&lt;&gt;"",Scoring!$H$22)+IF(Data!$R144&lt;&gt;"",Scoring!$H$23)+IF(Data!$S144&lt;&gt;"",Scoring!$H$24)+IF(Data!T144&lt;&gt;"",Scoring!$H$25)+IF(Data!$U144&lt;&gt;"",Scoring!$H$26)+IF(Data!$V144&lt;&gt;"",Scoring!$H$27)+IF(Data!$W144&lt;&gt;"",Scoring!$H$28)+IF(Data!$X144&lt;&gt;"",Scoring!$H$29)+IF(Data!$Y144&lt;&gt;"",Scoring!$H$30)+IF(Data!$Z144&lt;&gt;"",Scoring!$H$31)+IF(Data!$AA144&lt;&gt;"",Scoring!$H$32),"")</f>
        <v/>
      </c>
      <c r="AK144" s="105" t="str">
        <f>IF(AJ144&lt;&gt;"",LOOKUP(AJ144,Likelihoods!$A$7:$A$107,Likelihoods!F$7:F$107),"")</f>
        <v/>
      </c>
      <c r="AL144" s="102" t="str">
        <f>IF(AND(COUNTBLANK($B144:$E144)=3,COUNTBLANK($F144:$H144)=2,COUNTBLANK($I144:$J144)=1,COUNTBLANK($K144:$L144)=1,COUNTBLANK($M144:$N144)=1,COUNTBLANK($O144:$P144)=1,COUNTBLANK($Q144:$R144)=1,COUNTBLANK($S144:$T144)=1,COUNTBLANK($U144:$V144)=1,COUNTBLANK($W144:$AA144)=4),IF(Data!$B144&lt;&gt;"",Scoring!$I$7)+IF(Data!$C144&lt;&gt;"",Scoring!$I$8)+IF(Data!$D144&lt;&gt;"",Scoring!$I$9)+IF(Data!$E144&lt;&gt;"",Scoring!$I$10)+IF(Data!$F144&lt;&gt;"",Scoring!$I$11)+IF(Data!$G144&lt;&gt;"",Scoring!$I$12)+IF(Data!$H144&lt;&gt;"",Scoring!$I$13)+IF(Data!$I144&lt;&gt;"",Scoring!$I$14)+IF(Data!$J144&lt;&gt;"",Scoring!$I$15)+IF(Data!$K144&lt;&gt;"",Scoring!$I$16)+IF(Data!$L144&lt;&gt;"",Scoring!$I$17)+IF(Data!$M144&lt;&gt;"",Scoring!$I$18)+IF(Data!$N144&lt;&gt;"",Scoring!$I$19)+IF(Data!$O144&lt;&gt;"",Scoring!$I$20)+IF(Data!$P144&lt;&gt;"",Scoring!$I$21)+IF(Data!$Q144&lt;&gt;"",Scoring!$I$22)+IF(Data!$R144&lt;&gt;"",Scoring!$I$23)+IF(Data!$S144&lt;&gt;"",Scoring!$I$24)+IF(Data!T144&lt;&gt;"",Scoring!$I$25)+IF(Data!$U144&lt;&gt;"",Scoring!$I$26)+IF(Data!$V144&lt;&gt;"",Scoring!$I$27)+IF(Data!$W144&lt;&gt;"",Scoring!$I$28)+IF(Data!$X144&lt;&gt;"",Scoring!$I$29)+IF(Data!$Y144&lt;&gt;"",Scoring!$I$30)+IF(Data!$Z144&lt;&gt;"",Scoring!$I$31)+IF(Data!$AA144&lt;&gt;"",Scoring!$I$32),"")</f>
        <v/>
      </c>
      <c r="AM144" s="107" t="str">
        <f>IF(AL144&lt;&gt;"",LOOKUP(AL144,Likelihoods!$A$7:$A$107,Likelihoods!G$7:G$107),"")</f>
        <v/>
      </c>
      <c r="AN144" s="281" t="str">
        <f>IF(AND(COUNTBLANK($B144:$E144)=3,COUNTBLANK($F144:$H144)=2,COUNTBLANK($I144:$J144)=1,COUNTBLANK($K144:$L144)=1,COUNTBLANK($M144:$N144)=1,COUNTBLANK($O144:$P144)=1,COUNTBLANK($Q144:$R144)=1,COUNTBLANK($S144:$T144)=1,COUNTBLANK($U144:$V144)=1,COUNTBLANK($W144:$AA144)=4),IF(Data!$B144&lt;&gt;"",Scoring!$J$7)+IF(Data!$C144&lt;&gt;"",Scoring!$J$8)+IF(Data!$D144&lt;&gt;"",Scoring!$J$9)+IF(Data!$E144&lt;&gt;"",Scoring!$J$10)+IF(Data!$F144&lt;&gt;"",Scoring!$J$11)+IF(Data!$G144&lt;&gt;"",Scoring!$J$12)+IF(Data!$H144&lt;&gt;"",Scoring!$J$13)+IF(Data!$I144&lt;&gt;"",Scoring!$J$14)+IF(Data!$J144&lt;&gt;"",Scoring!$J$15)+IF(Data!$K144&lt;&gt;"",Scoring!$J$16)+IF(Data!$L144&lt;&gt;"",Scoring!$J$17)+IF(Data!$M144&lt;&gt;"",Scoring!$J$18)+IF(Data!$N144&lt;&gt;"",Scoring!$J$19)+IF(Data!$O144&lt;&gt;"",Scoring!$J$20)+IF(Data!$P144&lt;&gt;"",Scoring!$J$21)+IF(Data!$Q144&lt;&gt;"",Scoring!$J$22)+IF(Data!$R144&lt;&gt;"",Scoring!$J$23)+IF(Data!$S144&lt;&gt;"",Scoring!$J$24)+IF(Data!AF144&lt;&gt;"",Scoring!$J$25)+IF(Data!$U144&lt;&gt;"",Scoring!$J$26)+IF(Data!$V144&lt;&gt;"",Scoring!$J$27)+IF(Data!$W144&lt;&gt;"",Scoring!$J$28)+IF(Data!$X144&lt;&gt;"",Scoring!$J$29)+IF(Data!$Y144&lt;&gt;"",Scoring!$J$30)+IF(Data!$Z144&lt;&gt;"",Scoring!$J$31)+IF(Data!$AA144&lt;&gt;"",Scoring!$J$32),"")</f>
        <v/>
      </c>
      <c r="AO144" s="276" t="str">
        <f>IF(AN144&lt;&gt;"",LOOKUP(AN144,Likelihoods!$A$7:$A$107,Likelihoods!H$7:H$107),"")</f>
        <v/>
      </c>
      <c r="AP144" s="264" t="str">
        <f>IF(AND(COUNTBLANK($B144:$E144)=3,COUNTBLANK($F144:$H144)=2,COUNTBLANK($I144:$J144)=1,COUNTBLANK($K144:$L144)=1,COUNTBLANK($M144:$N144)=1,COUNTBLANK($O144:$P144)=1,COUNTBLANK($Q144:$R144)=1,COUNTBLANK($S144:$T144)=1,COUNTBLANK($U144:$V144)=1,COUNTBLANK($W144:$AA144)=4),IF(Data!$B144&lt;&gt;"",Scoring!$K$7)+IF(Data!$C144&lt;&gt;"",Scoring!$K$8)+IF(Data!$D144&lt;&gt;"",Scoring!$K$9)+IF(Data!$E144&lt;&gt;"",Scoring!$K$10)+IF(Data!$F144&lt;&gt;"",Scoring!$K$11)+IF(Data!$G144&lt;&gt;"",Scoring!$K$12)+IF(Data!$H144&lt;&gt;"",Scoring!$K$13)+IF(Data!$I144&lt;&gt;"",Scoring!$K$14)+IF(Data!$J144&lt;&gt;"",Scoring!$K$15)+IF(Data!$K144&lt;&gt;"",Scoring!$K$16)+IF(Data!$L144&lt;&gt;"",Scoring!$K$17)+IF(Data!$M144&lt;&gt;"",Scoring!$K$18)+IF(Data!$N144&lt;&gt;"",Scoring!$K$19)+IF(Data!$O144&lt;&gt;"",Scoring!$K$20)+IF(Data!$P144&lt;&gt;"",Scoring!$K$21)+IF(Data!$Q144&lt;&gt;"",Scoring!$K$22)+IF(Data!$R144&lt;&gt;"",Scoring!$K$23)+IF(Data!$S144&lt;&gt;"",Scoring!$K$24)+IF(Data!AH144&lt;&gt;"",Scoring!$K$25)+IF(Data!$U144&lt;&gt;"",Scoring!$K$26)+IF(Data!$V144&lt;&gt;"",Scoring!$K$27)+IF(Data!$W144&lt;&gt;"",Scoring!$K$28)+IF(Data!$X144&lt;&gt;"",Scoring!$K$29)+IF(Data!$Y144&lt;&gt;"",Scoring!$K$30)+IF(Data!$Z144&lt;&gt;"",Scoring!$K$31)+IF(Data!$AA144&lt;&gt;"",Scoring!$K$32),"")</f>
        <v/>
      </c>
      <c r="AQ144" s="107" t="str">
        <f>IF(AP144&lt;&gt;"",LOOKUP(AP144,Likelihoods!$A$7:$A$107,Likelihoods!I$7:I$107),"")</f>
        <v/>
      </c>
      <c r="AR144" s="281" t="str">
        <f>IF(AND(COUNTBLANK($B144:$E144)=3,COUNTBLANK($F144:$H144)=2,COUNTBLANK($I144:$J144)=1,COUNTBLANK($K144:$L144)=1,COUNTBLANK($M144:$N144)=1,COUNTBLANK($O144:$P144)=1,COUNTBLANK($Q144:$R144)=1,COUNTBLANK($S144:$T144)=1,COUNTBLANK($U144:$V144)=1,COUNTBLANK($W144:$AA144)=4),IF(Data!$B144&lt;&gt;"",Scoring!$L$7)+IF(Data!$C144&lt;&gt;"",Scoring!$L$8)+IF(Data!$D144&lt;&gt;"",Scoring!$L$9)+IF(Data!$E144&lt;&gt;"",Scoring!$L$10)+IF(Data!$F144&lt;&gt;"",Scoring!$L$11)+IF(Data!$G144&lt;&gt;"",Scoring!$L$12)+IF(Data!$H144&lt;&gt;"",Scoring!$L$13)+IF(Data!$I144&lt;&gt;"",Scoring!$L$14)+IF(Data!$J144&lt;&gt;"",Scoring!$L$15)+IF(Data!$K144&lt;&gt;"",Scoring!$L$16)+IF(Data!$L144&lt;&gt;"",Scoring!$L$17)+IF(Data!$M144&lt;&gt;"",Scoring!$L$18)+IF(Data!$N144&lt;&gt;"",Scoring!$L$19)+IF(Data!$O144&lt;&gt;"",Scoring!$L$20)+IF(Data!$P144&lt;&gt;"",Scoring!$L$21)+IF(Data!$Q144&lt;&gt;"",Scoring!$L$22)+IF(Data!$R144&lt;&gt;"",Scoring!$L$23)+IF(Data!$S144&lt;&gt;"",Scoring!$L$24)+IF(Data!AJ144&lt;&gt;"",Scoring!$L$25)+IF(Data!$U144&lt;&gt;"",Scoring!$L$26)+IF(Data!$V144&lt;&gt;"",Scoring!$L$27)+IF(Data!$W144&lt;&gt;"",Scoring!$L$28)+IF(Data!$X144&lt;&gt;"",Scoring!$L$29)+IF(Data!$Y144&lt;&gt;"",Scoring!$L$30)+IF(Data!$Z144&lt;&gt;"",Scoring!$L$31)+IF(Data!$AA144&lt;&gt;"",Scoring!$L$32),"")</f>
        <v/>
      </c>
      <c r="AS144" s="105" t="str">
        <f>IF(AR144&lt;&gt;"",LOOKUP(AR144,Likelihoods!$A$7:$A$107,Likelihoods!J$7:J$107),"")</f>
        <v/>
      </c>
      <c r="AT144" s="108" t="str">
        <f>IF(AND(COUNTBLANK($B144:$E144)=3,COUNTBLANK($F144:$H144)=2,COUNTBLANK($I144:$J144)=1,COUNTBLANK($K144:$L144)=1,COUNTBLANK($M144:$N144)=1,COUNTBLANK($O144:$P144)=1,COUNTBLANK($Q144:$R144)=1,COUNTBLANK($S144:$T144)=1,COUNTBLANK($U144:$V144)=1,COUNTBLANK($W144:$AA144)=4),IF(Data!$B144&lt;&gt;"",Scoring!$M$7)+IF(Data!$C144&lt;&gt;"",Scoring!$M$8)+IF(Data!$D144&lt;&gt;"",Scoring!$M$9)+IF(Data!$E144&lt;&gt;"",Scoring!$M$10)+IF(Data!$F144&lt;&gt;"",Scoring!$M$11)+IF(Data!$G144&lt;&gt;"",Scoring!$M$12)+IF(Data!$H144&lt;&gt;"",Scoring!$M$13)+IF(Data!$I144&lt;&gt;"",Scoring!$M$14)+IF(Data!$J144&lt;&gt;"",Scoring!$M$15)+IF(Data!$K144&lt;&gt;"",Scoring!$M$16)+IF(Data!$L144&lt;&gt;"",Scoring!$M$17)+IF(Data!$M144&lt;&gt;"",Scoring!$M$18)+IF(Data!$N144&lt;&gt;"",Scoring!$M$19)+IF(Data!$O144&lt;&gt;"",Scoring!$M$20)+IF(Data!$P144&lt;&gt;"",Scoring!$M$21)+IF(Data!$Q144&lt;&gt;"",Scoring!$M$22)+IF(Data!$R144&lt;&gt;"",Scoring!$M$23)+IF(Data!$S144&lt;&gt;"",Scoring!$M$24)+IF(Data!T144&lt;&gt;"",Scoring!$M$25)+IF(Data!$U144&lt;&gt;"",Scoring!$M$26)+IF(Data!$V144&lt;&gt;"",Scoring!$M$27)+IF(Data!$W144&lt;&gt;"",Scoring!$M$28)+IF(Data!$X144&lt;&gt;"",Scoring!$M$29)+IF(Data!$Y144&lt;&gt;"",Scoring!$M$30)+IF(Data!$Z144&lt;&gt;"",Scoring!$M$31)+IF(Data!$AA144&lt;&gt;"",Scoring!$M$32),"")</f>
        <v/>
      </c>
      <c r="AU144" s="105" t="str">
        <f>IF(AT144&lt;&gt;"",LOOKUP(AT144,Likelihoods!$A$7:$A$107,Likelihoods!K$7:K$107),"")</f>
        <v/>
      </c>
      <c r="AV144" s="108" t="str">
        <f>IF(AND(COUNTBLANK($B144:$E144)=3,COUNTBLANK($F144:$H144)=2,COUNTBLANK($I144:$J144)=1,COUNTBLANK($K144:$L144)=1,COUNTBLANK($M144:$N144)=1,COUNTBLANK($O144:$P144)=1,COUNTBLANK($Q144:$R144)=1,COUNTBLANK($S144:$T144)=1,COUNTBLANK($U144:$V144)=1,COUNTBLANK($W144:$AA144)=4),IF(Data!$B144&lt;&gt;"",Scoring!$N$7)+IF(Data!$C144&lt;&gt;"",Scoring!$N$8)+IF(Data!$D144&lt;&gt;"",Scoring!$N$9)+IF(Data!$E144&lt;&gt;"",Scoring!$N$10)+IF(Data!$F144&lt;&gt;"",Scoring!$N$11)+IF(Data!$G144&lt;&gt;"",Scoring!$N$12)+IF(Data!$H144&lt;&gt;"",Scoring!$N$13)+IF(Data!$I144&lt;&gt;"",Scoring!$N$14)+IF(Data!$J144&lt;&gt;"",Scoring!$N$15)+IF(Data!$K144&lt;&gt;"",Scoring!$N$16)+IF(Data!$L144&lt;&gt;"",Scoring!$N$17)+IF(Data!$M144&lt;&gt;"",Scoring!$N$18)+IF(Data!$N144&lt;&gt;"",Scoring!$N$19)+IF(Data!$O144&lt;&gt;"",Scoring!$N$20)+IF(Data!$P144&lt;&gt;"",Scoring!$N$21)+IF(Data!$Q144&lt;&gt;"",Scoring!$N$22)+IF(Data!$R144&lt;&gt;"",Scoring!$N$23)+IF(Data!$S144&lt;&gt;"",Scoring!$N$24)+IF(Data!T144&lt;&gt;"",Scoring!$N$25)+IF(Data!$U144&lt;&gt;"",Scoring!$N$26)+IF(Data!$V144&lt;&gt;"",Scoring!$N$27)+IF(Data!$W144&lt;&gt;"",Scoring!$N$28)+IF(Data!$X144&lt;&gt;"",Scoring!$N$29)+IF(Data!$Y144&lt;&gt;"",Scoring!$N$30)+IF(Data!$Z144&lt;&gt;"",Scoring!$N$31)+IF(Data!$AA144&lt;&gt;"",Scoring!$N$32),"")</f>
        <v/>
      </c>
      <c r="AW144" s="106" t="str">
        <f>IF(AV144&lt;&gt;"",LOOKUP(AV144,Likelihoods!$A$7:$A$107,Likelihoods!L$7:L$107),"")</f>
        <v/>
      </c>
      <c r="AX144" s="104" t="str">
        <f>IF(AND(COUNTBLANK($B144:$E144)=3,COUNTBLANK($F144:$H144)=2,COUNTBLANK($I144:$J144)=1,COUNTBLANK($K144:$L144)=1,COUNTBLANK($M144:$N144)=1,COUNTBLANK($O144:$P144)=1,COUNTBLANK($Q144:$R144)=1,COUNTBLANK($S144:$T144)=1,COUNTBLANK($U144:$V144)=1,COUNTBLANK($W144:$AA144)=4),IF(Data!$B144&lt;&gt;"",Scoring!$O$7)+IF(Data!$C144&lt;&gt;"",Scoring!$O$8)+IF(Data!$D144&lt;&gt;"",Scoring!$O$9)+IF(Data!$E144&lt;&gt;"",Scoring!$O$10)+IF(Data!$F144&lt;&gt;"",Scoring!$O$11)+IF(Data!$G144&lt;&gt;"",Scoring!$O$12)+IF(Data!$H144&lt;&gt;"",Scoring!$O$13)+IF(Data!$I144&lt;&gt;"",Scoring!$O$14)+IF(Data!$J144&lt;&gt;"",Scoring!$O$15)+IF(Data!$K144&lt;&gt;"",Scoring!$O$16)+IF(Data!$L144&lt;&gt;"",Scoring!$O$17)+IF(Data!$M144&lt;&gt;"",Scoring!$O$18)+IF(Data!$N144&lt;&gt;"",Scoring!$O$19)+IF(Data!$O144&lt;&gt;"",Scoring!$O$20)+IF(Data!$P144&lt;&gt;"",Scoring!$O$21)+IF(Data!$Q144&lt;&gt;"",Scoring!$O$22)+IF(Data!$R144&lt;&gt;"",Scoring!$O$23)+IF(Data!$S144&lt;&gt;"",Scoring!$O$24)+IF(Data!T144&lt;&gt;"",Scoring!$O$25)+IF(Data!$U144&lt;&gt;"",Scoring!$O$26)+IF(Data!$V144&lt;&gt;"",Scoring!$O$27)+IF(Data!$W144&lt;&gt;"",Scoring!$O$28)+IF(Data!$X144&lt;&gt;"",Scoring!$O$29)+IF(Data!$Y144&lt;&gt;"",Scoring!$O$30)+IF(Data!$Z144&lt;&gt;"",Scoring!$O$31)+IF(Data!$AA144&lt;&gt;"",Scoring!$O$32),"")</f>
        <v/>
      </c>
      <c r="AY144" s="107" t="str">
        <f>IF(AX144&lt;&gt;"",LOOKUP(AX144,Likelihoods!$A$7:$A$107,Likelihoods!M$7:M$107),"")</f>
        <v/>
      </c>
      <c r="AZ144" s="108" t="str">
        <f>IF(AND(COUNTBLANK($B144:$E144)=3,COUNTBLANK($F144:$H144)=2,COUNTBLANK($I144:$J144)=1,COUNTBLANK($K144:$L144)=1,COUNTBLANK($M144:$N144)=1,COUNTBLANK($O144:$P144)=1,COUNTBLANK($Q144:$R144)=1,COUNTBLANK($S144:$T144)=1,COUNTBLANK($U144:$V144)=1,COUNTBLANK($W144:$AA144)=4),IF(Data!$B144&lt;&gt;"",Scoring!$P$7)+IF(Data!$C144&lt;&gt;"",Scoring!$P$8)+IF(Data!$D144&lt;&gt;"",Scoring!$P$9)+IF(Data!$E144&lt;&gt;"",Scoring!$P$10)+IF(Data!$F144&lt;&gt;"",Scoring!$P$11)+IF(Data!$G144&lt;&gt;"",Scoring!$P$12)+IF(Data!$H144&lt;&gt;"",Scoring!$P$13)+IF(Data!$I144&lt;&gt;"",Scoring!$P$14)+IF(Data!$J144&lt;&gt;"",Scoring!$P$15)+IF(Data!$K144&lt;&gt;"",Scoring!$P$16)+IF(Data!$L144&lt;&gt;"",Scoring!$P$17)+IF(Data!$M144&lt;&gt;"",Scoring!$P$18)+IF(Data!$N144&lt;&gt;"",Scoring!$P$19)+IF(Data!$O144&lt;&gt;"",Scoring!$P$20)+IF(Data!$P144&lt;&gt;"",Scoring!$P$21)+IF(Data!$Q144&lt;&gt;"",Scoring!$P$22)+IF(Data!$R144&lt;&gt;"",Scoring!$P$23)+IF(Data!$S144&lt;&gt;"",Scoring!$P$24)+IF(Data!T144&lt;&gt;"",Scoring!$P$25)+IF(Data!$U144&lt;&gt;"",Scoring!$P$26)+IF(Data!$V144&lt;&gt;"",Scoring!$P$27)+IF(Data!$W144&lt;&gt;"",Scoring!$P$28)+IF(Data!$X144&lt;&gt;"",Scoring!$P$29)+IF(Data!$Y144&lt;&gt;"",Scoring!$P$30)+IF(Data!$Z144&lt;&gt;"",Scoring!$P$31)+IF(Data!$AA144&lt;&gt;"",Scoring!$P$32),"")</f>
        <v/>
      </c>
      <c r="BA144" s="105" t="str">
        <f>IF(AZ144&lt;&gt;"",LOOKUP(AZ144,Likelihoods!$A$7:$A$107,Likelihoods!N$7:N$107),"")</f>
        <v/>
      </c>
      <c r="BB144" s="102" t="str">
        <f>IF(AND(COUNTBLANK($B144:$E144)=3,COUNTBLANK($F144:$H144)=2,COUNTBLANK($I144:$J144)=1,COUNTBLANK($K144:$L144)=1,COUNTBLANK($M144:$N144)=1,COUNTBLANK($O144:$P144)=1,COUNTBLANK($Q144:$R144)=1,COUNTBLANK($S144:$T144)=1,COUNTBLANK($U144:$V144)=1,COUNTBLANK($W144:$AA144)=4),IF(Data!$B144&lt;&gt;"",Scoring!$Q$7)+IF(Data!$C144&lt;&gt;"",Scoring!$Q$8)+IF(Data!$D144&lt;&gt;"",Scoring!$Q$9)+IF(Data!$E144&lt;&gt;"",Scoring!$Q$10)+IF(Data!$F144&lt;&gt;"",Scoring!$Q$11)+IF(Data!$G144&lt;&gt;"",Scoring!$Q$12)+IF(Data!$H144&lt;&gt;"",Scoring!$Q$13)+IF(Data!$I144&lt;&gt;"",Scoring!$Q$14)+IF(Data!$J144&lt;&gt;"",Scoring!$Q$15)+IF(Data!$K144&lt;&gt;"",Scoring!$Q$16)+IF(Data!$L144&lt;&gt;"",Scoring!$Q$17)+IF(Data!$M144&lt;&gt;"",Scoring!$Q$18)+IF(Data!$N144&lt;&gt;"",Scoring!$Q$19)+IF(Data!$O144&lt;&gt;"",Scoring!$Q$20)+IF(Data!$P144&lt;&gt;"",Scoring!$Q$21)+IF(Data!$Q144&lt;&gt;"",Scoring!$Q$22)+IF(Data!$R144&lt;&gt;"",Scoring!$Q$23)+IF(Data!$S144&lt;&gt;"",Scoring!$Q$24)+IF(Data!T144&lt;&gt;"",Scoring!$Q$25)+IF(Data!$U144&lt;&gt;"",Scoring!$Q$26)+IF(Data!$V144&lt;&gt;"",Scoring!$Q$27)+IF(Data!$W144&lt;&gt;"",Scoring!$Q$28)+IF(Data!$X144&lt;&gt;"",Scoring!$Q$29)+IF(Data!$Y144&lt;&gt;"",Scoring!$Q$30)+IF(Data!$Z144&lt;&gt;"",Scoring!$Q$31)+IF(Data!$AA144&lt;&gt;"",Scoring!$Q$32),"")</f>
        <v/>
      </c>
      <c r="BC144" s="107" t="str">
        <f>IF(BB144&lt;&gt;"",LOOKUP(BB144,Likelihoods!$A$7:$A$107,Likelihoods!O$7:O$107),"")</f>
        <v/>
      </c>
      <c r="BD144" s="104" t="str">
        <f>IF(AND(COUNTBLANK($B144:$E144)=3,COUNTBLANK($F144:$H144)=2,COUNTBLANK($I144:$J144)=1,COUNTBLANK($K144:$L144)=1,COUNTBLANK($M144:$N144)=1,COUNTBLANK($O144:$P144)=1,COUNTBLANK($Q144:$R144)=1,COUNTBLANK($S144:$T144)=1,COUNTBLANK($U144:$V144)=1,COUNTBLANK($W144:$AA144)=4),IF(Data!$B144&lt;&gt;"",Scoring!$R$7)+IF(Data!$C144&lt;&gt;"",Scoring!$R$8)+IF(Data!$D144&lt;&gt;"",Scoring!$R$9)+IF(Data!$E144&lt;&gt;"",Scoring!$R$10)+IF(Data!$F144&lt;&gt;"",Scoring!$R$11)+IF(Data!$G144&lt;&gt;"",Scoring!$R$12)+IF(Data!$H144&lt;&gt;"",Scoring!$R$13)+IF(Data!$I144&lt;&gt;"",Scoring!$R$14)+IF(Data!$J144&lt;&gt;"",Scoring!$R$15)+IF(Data!$K144&lt;&gt;"",Scoring!$R$16)+IF(Data!$L144&lt;&gt;"",Scoring!$R$17)+IF(Data!$M144&lt;&gt;"",Scoring!$R$18)+IF(Data!$N144&lt;&gt;"",Scoring!$R$19)+IF(Data!$O144&lt;&gt;"",Scoring!$R$20)+IF(Data!$P144&lt;&gt;"",Scoring!$R$21)+IF(Data!$Q144&lt;&gt;"",Scoring!$R$22)+IF(Data!$R144&lt;&gt;"",Scoring!$R$23)+IF(Data!$S144&lt;&gt;"",Scoring!$R$24)+IF(Data!T144&lt;&gt;"",Scoring!$R$25)+IF(Data!$U144&lt;&gt;"",Scoring!$R$26)+IF(Data!$V144&lt;&gt;"",Scoring!$R$27)+IF(Data!$W144&lt;&gt;"",Scoring!$R$28)+IF(Data!$X144&lt;&gt;"",Scoring!$R$29)+IF(Data!$Y144&lt;&gt;"",Scoring!$R$30)+IF(Data!$Z144&lt;&gt;"",Scoring!$R$31)+IF(Data!$AA144&lt;&gt;"",Scoring!$R$32),"")</f>
        <v/>
      </c>
      <c r="BE144" s="105" t="str">
        <f>IF(BD144&lt;&gt;"",LOOKUP(BD144,Likelihoods!$A$7:$A$107,Likelihoods!P$7:P$107),"")</f>
        <v/>
      </c>
      <c r="BF144" s="102" t="str">
        <f>IF(AND(COUNTBLANK($B144:$E144)=3,COUNTBLANK($F144:$H144)=2,COUNTBLANK($I144:$J144)=1,COUNTBLANK($K144:$L144)=1,COUNTBLANK($M144:$N144)=1,COUNTBLANK($O144:$P144)=1,COUNTBLANK($Q144:$R144)=1,COUNTBLANK($S144:$T144)=1,COUNTBLANK($U144:$V144)=1,COUNTBLANK($W144:$AA144)=4),IF(Data!$B144&lt;&gt;"",Scoring!$S$7)+IF(Data!$C144&lt;&gt;"",Scoring!$S$8)+IF(Data!$D144&lt;&gt;"",Scoring!$S$9)+IF(Data!$E144&lt;&gt;"",Scoring!$S$10)+IF(Data!$F144&lt;&gt;"",Scoring!$S$11)+IF(Data!$G144&lt;&gt;"",Scoring!$S$12)+IF(Data!$H144&lt;&gt;"",Scoring!$S$13)+IF(Data!$I144&lt;&gt;"",Scoring!$S$14)+IF(Data!$J144&lt;&gt;"",Scoring!$S$15)+IF(Data!$K144&lt;&gt;"",Scoring!$S$16)+IF(Data!$L144&lt;&gt;"",Scoring!$S$17)+IF(Data!$M144&lt;&gt;"",Scoring!$S$18)+IF(Data!$N144&lt;&gt;"",Scoring!$S$19)+IF(Data!$O144&lt;&gt;"",Scoring!$S$20)+IF(Data!$P144&lt;&gt;"",Scoring!$S$21)+IF(Data!$Q144&lt;&gt;"",Scoring!$S$22)+IF(Data!$R144&lt;&gt;"",Scoring!$S$23)+IF(Data!$S144&lt;&gt;"",Scoring!$S$24)+IF(Data!T144&lt;&gt;"",Scoring!$S$25)+IF(Data!$U144&lt;&gt;"",Scoring!$S$26)+IF(Data!$V144&lt;&gt;"",Scoring!$S$27)+IF(Data!$W144&lt;&gt;"",Scoring!$S$28)+IF(Data!$X144&lt;&gt;"",Scoring!$S$29)+IF(Data!$Y144&lt;&gt;"",Scoring!$S$30)+IF(Data!$Z144&lt;&gt;"",Scoring!$S$31)+IF(Data!$AA144&lt;&gt;"",Scoring!$S$32),"")</f>
        <v/>
      </c>
      <c r="BG144" s="107" t="str">
        <f>IF(BF144&lt;&gt;"",LOOKUP(BF144,Likelihoods!$A$7:$A$107,Likelihoods!Q$7:Q$107),"")</f>
        <v/>
      </c>
      <c r="BH144" s="108" t="str">
        <f>IF(AND(COUNTBLANK($B144:$E144)=3,COUNTBLANK($F144:$H144)=2,COUNTBLANK($I144:$J144)=1,COUNTBLANK($K144:$L144)=1,COUNTBLANK($M144:$N144)=1,COUNTBLANK($O144:$P144)=1,COUNTBLANK($Q144:$R144)=1,COUNTBLANK($S144:$T144)=1,COUNTBLANK($U144:$V144)=1,COUNTBLANK($W144:$AA144)=4),IF(Data!$B144&lt;&gt;"",Scoring!$T$7)+IF(Data!$C144&lt;&gt;"",Scoring!$T$8)+IF(Data!$D144&lt;&gt;"",Scoring!$T$9)+IF(Data!$E144&lt;&gt;"",Scoring!$T$10)+IF(Data!$F144&lt;&gt;"",Scoring!$T$11)+IF(Data!$G144&lt;&gt;"",Scoring!$T$12)+IF(Data!$H144&lt;&gt;"",Scoring!$T$13)+IF(Data!$I144&lt;&gt;"",Scoring!$T$14)+IF(Data!$J144&lt;&gt;"",Scoring!$T$15)+IF(Data!$K144&lt;&gt;"",Scoring!$T$16)+IF(Data!$L144&lt;&gt;"",Scoring!$T$17)+IF(Data!$M144&lt;&gt;"",Scoring!$T$18)+IF(Data!$N144&lt;&gt;"",Scoring!$T$19)+IF(Data!$O144&lt;&gt;"",Scoring!$T$20)+IF(Data!$P144&lt;&gt;"",Scoring!$T$21)+IF(Data!$Q144&lt;&gt;"",Scoring!$T$22)+IF(Data!$R144&lt;&gt;"",Scoring!$T$23)+IF(Data!$S144&lt;&gt;"",Scoring!$T$24)+IF(Data!T144&lt;&gt;"",Scoring!$T$25)+IF(Data!$U144&lt;&gt;"",Scoring!$T$26)+IF(Data!$V144&lt;&gt;"",Scoring!$T$27)+IF(Data!$W144&lt;&gt;"",Scoring!$T$28)+IF(Data!$X144&lt;&gt;"",Scoring!$T$29)+IF(Data!$Y144&lt;&gt;"",Scoring!$T$30)+IF(Data!$Z144&lt;&gt;"",Scoring!$T$31)+IF(Data!$AA144&lt;&gt;"",Scoring!$T$32),"")</f>
        <v/>
      </c>
      <c r="BI144" s="105" t="str">
        <f>IF(BH144&lt;&gt;"",LOOKUP(BH144,Likelihoods!$A$7:$A$107,Likelihoods!R$7:R$107),"")</f>
        <v/>
      </c>
      <c r="BJ144" s="108" t="str">
        <f>IF(AND(COUNTBLANK($B144:$E144)=3,COUNTBLANK($F144:$H144)=2,COUNTBLANK($I144:$J144)=1,COUNTBLANK($K144:$L144)=1,COUNTBLANK($M144:$N144)=1,COUNTBLANK($O144:$P144)=1,COUNTBLANK($Q144:$R144)=1,COUNTBLANK($S144:$T144)=1,COUNTBLANK($U144:$V144)=1,COUNTBLANK($W144:$AA144)=4),IF(Data!$B144&lt;&gt;"",Scoring!$U$7)+IF(Data!$C144&lt;&gt;"",Scoring!$U$8)+IF(Data!$D144&lt;&gt;"",Scoring!$U$9)+IF(Data!$E144&lt;&gt;"",Scoring!$U$10)+IF(Data!$F144&lt;&gt;"",Scoring!$U$11)+IF(Data!$G144&lt;&gt;"",Scoring!$U$12)+IF(Data!$H144&lt;&gt;"",Scoring!$U$13)+IF(Data!$I144&lt;&gt;"",Scoring!$U$14)+IF(Data!$J144&lt;&gt;"",Scoring!$U$15)+IF(Data!$K144&lt;&gt;"",Scoring!$U$16)+IF(Data!$L144&lt;&gt;"",Scoring!$U$17)+IF(Data!$M144&lt;&gt;"",Scoring!$U$18)+IF(Data!$N144&lt;&gt;"",Scoring!$U$19)+IF(Data!$O144&lt;&gt;"",Scoring!$U$20)+IF(Data!$P144&lt;&gt;"",Scoring!$U$21)+IF(Data!$Q144&lt;&gt;"",Scoring!$U$22)+IF(Data!$R144&lt;&gt;"",Scoring!$U$23)+IF(Data!$S144&lt;&gt;"",Scoring!$U$24)+IF(Data!T144&lt;&gt;"",Scoring!$U$25)+IF(Data!$U144&lt;&gt;"",Scoring!$U$26)+IF(Data!$V144&lt;&gt;"",Scoring!$U$27)+IF(Data!$W144&lt;&gt;"",Scoring!$U$28)+IF(Data!$X144&lt;&gt;"",Scoring!$U$29)+IF(Data!$Y144&lt;&gt;"",Scoring!$U$30)+IF(Data!$Z144&lt;&gt;"",Scoring!$U$31)+IF(Data!$AA144&lt;&gt;"",Scoring!$U$32),"")</f>
        <v/>
      </c>
      <c r="BK144" s="106" t="str">
        <f>IF(BJ144&lt;&gt;"",LOOKUP(BJ144,Likelihoods!$A$7:$A$107,Likelihoods!S$7:S$107),"")</f>
        <v/>
      </c>
      <c r="BL144" s="8"/>
      <c r="BM144" s="8"/>
      <c r="BN144" s="8"/>
      <c r="BO144" s="8"/>
      <c r="BP144" s="8"/>
      <c r="BQ144" s="8"/>
      <c r="BR144" s="8"/>
      <c r="BS144" s="8"/>
      <c r="BT144" s="8"/>
      <c r="BU144" s="8"/>
      <c r="BV144" s="8"/>
      <c r="BW144" s="8"/>
      <c r="BX144" s="8"/>
      <c r="BY144" s="8"/>
    </row>
    <row r="145" spans="1:77" ht="14.25" x14ac:dyDescent="0.2">
      <c r="A145" s="68"/>
      <c r="B145" s="101"/>
      <c r="C145" s="102"/>
      <c r="D145" s="102"/>
      <c r="E145" s="102"/>
      <c r="F145" s="101"/>
      <c r="G145" s="102"/>
      <c r="H145" s="103"/>
      <c r="I145" s="102"/>
      <c r="J145" s="102"/>
      <c r="K145" s="101"/>
      <c r="L145" s="103"/>
      <c r="M145" s="102"/>
      <c r="N145" s="103"/>
      <c r="O145" s="101"/>
      <c r="P145" s="103"/>
      <c r="Q145" s="102"/>
      <c r="R145" s="102"/>
      <c r="S145" s="101"/>
      <c r="T145" s="103"/>
      <c r="U145" s="101"/>
      <c r="V145" s="103"/>
      <c r="W145" s="102"/>
      <c r="X145" s="102"/>
      <c r="Y145" s="102"/>
      <c r="Z145" s="102"/>
      <c r="AA145" s="102"/>
      <c r="AB145" s="104" t="str">
        <f>IF(AND(COUNTBLANK($B145:$E145)=3,COUNTBLANK($F145:$H145)=2,COUNTBLANK($I145:$J145)=1,COUNTBLANK($K145:$L145)=1,COUNTBLANK($M145:$N145)=1,COUNTBLANK($O145:$P145)=1,COUNTBLANK($Q145:$R145)=1,COUNTBLANK($S145:$T145)=1,COUNTBLANK($U145:$V145)=1,COUNTBLANK($W145:$AA145)=4),IF(Data!$B145&lt;&gt;"",Scoring!$D$7)+IF(Data!$C145&lt;&gt;"",Scoring!$D$8)+IF(Data!$D145&lt;&gt;"",Scoring!$D$9)+IF(Data!$E145&lt;&gt;"",Scoring!$D$10)+IF(Data!$F145&lt;&gt;"",Scoring!$D$11)+IF(Data!$G145&lt;&gt;"",Scoring!$D$12)+IF(Data!$H145&lt;&gt;"",Scoring!$D$13)+IF(Data!$I145&lt;&gt;"",Scoring!$D$14)+IF(Data!$J145&lt;&gt;"",Scoring!$D$15)+IF(Data!$K145&lt;&gt;"",Scoring!$D$16)+IF(Data!$L145&lt;&gt;"",Scoring!$D$17)+IF(Data!$M145&lt;&gt;"",Scoring!$D$18)+IF(Data!$N145&lt;&gt;"",Scoring!$D$19)+IF(Data!$O145&lt;&gt;"",Scoring!$D$20)+IF(Data!$P145&lt;&gt;"",Scoring!$D$21)+IF(Data!$Q145&lt;&gt;"",Scoring!$D$22)+IF(Data!$R145&lt;&gt;"",Scoring!$D$23)+IF(Data!$S145&lt;&gt;"",Scoring!$D$24)+IF(Data!T145&lt;&gt;"",Scoring!$D$25)+IF(Data!$U145&lt;&gt;"",Scoring!$D$26)+IF(Data!$V145&lt;&gt;"",Scoring!$D$27)+IF(Data!$W145&lt;&gt;"",Scoring!$D$28)+IF(Data!$X145&lt;&gt;"",Scoring!$D$29)+IF(Data!$Y145&lt;&gt;"",Scoring!$D$30)+IF(Data!$Z145&lt;&gt;"",Scoring!$D$31)+IF(Data!$AA145&lt;&gt;"",Scoring!$D$32),"")</f>
        <v/>
      </c>
      <c r="AC145" s="105" t="str">
        <f>IF(AB145&lt;&gt;"",LOOKUP(AB145,Likelihoods!$A$7:$A$107,Likelihoods!B$7:B$107),"")</f>
        <v/>
      </c>
      <c r="AD145" s="264" t="str">
        <f>IF(AND(COUNTBLANK($B145:$E145)=3,COUNTBLANK($F145:$H145)=2,COUNTBLANK($I145:$J145)=1,COUNTBLANK($K145:$L145)=1,COUNTBLANK($M145:$N145)=1,COUNTBLANK($O145:$P145)=1,COUNTBLANK($Q145:$R145)=1,COUNTBLANK($S145:$T145)=1,COUNTBLANK($U145:$V145)=1,COUNTBLANK($W145:$AA145)=4),IF(Data!$B145&lt;&gt;"",Scoring!$E$7)+IF(Data!$C145&lt;&gt;"",Scoring!$E$8)+IF(Data!$D145&lt;&gt;"",Scoring!$E$9)+IF(Data!$E145&lt;&gt;"",Scoring!$E$10)+IF(Data!$F145&lt;&gt;"",Scoring!$E$11)+IF(Data!$G145&lt;&gt;"",Scoring!$E$12)+IF(Data!$H145&lt;&gt;"",Scoring!$E$13)+IF(Data!$I145&lt;&gt;"",Scoring!$E$14)+IF(Data!$J145&lt;&gt;"",Scoring!$E$15)+IF(Data!$K145&lt;&gt;"",Scoring!$E$16)+IF(Data!$L145&lt;&gt;"",Scoring!$E$17)+IF(Data!$M145&lt;&gt;"",Scoring!$E$18)+IF(Data!$N145&lt;&gt;"",Scoring!$E$19)+IF(Data!$O145&lt;&gt;"",Scoring!$E$20)+IF(Data!$P145&lt;&gt;"",Scoring!$E$21)+IF(Data!$Q145&lt;&gt;"",Scoring!$E$22)+IF(Data!$R145&lt;&gt;"",Scoring!$E$23)+IF(Data!$S145&lt;&gt;"",Scoring!$E$24)+IF(Data!V145&lt;&gt;"",Scoring!$E$25)+IF(Data!$U145&lt;&gt;"",Scoring!$E$26)+IF(Data!$V145&lt;&gt;"",Scoring!$E$27)+IF(Data!$W145&lt;&gt;"",Scoring!$E$28)+IF(Data!$X145&lt;&gt;"",Scoring!$E$29)+IF(Data!$Y145&lt;&gt;"",Scoring!$E$30)+IF(Data!$Z145&lt;&gt;"",Scoring!$E$31)+IF(Data!$AA145&lt;&gt;"",Scoring!$E$32),"")</f>
        <v/>
      </c>
      <c r="AE145" s="107" t="str">
        <f>IF(AD145&lt;&gt;"",LOOKUP(AD145,Likelihoods!$A$7:$A$107,Likelihoods!C$7:C$107),"")</f>
        <v/>
      </c>
      <c r="AF145" s="108" t="str">
        <f>IF(AND(COUNTBLANK($B145:$E145)=3,COUNTBLANK($F145:$H145)=2,COUNTBLANK($I145:$J145)=1,COUNTBLANK($K145:$L145)=1,COUNTBLANK($M145:$N145)=1,COUNTBLANK($O145:$P145)=1,COUNTBLANK($Q145:$R145)=1,COUNTBLANK($S145:$T145)=1,COUNTBLANK($U145:$V145)=1,COUNTBLANK($W145:$AA145)=4),IF(Data!$B145&lt;&gt;"",Scoring!$F$7)+IF(Data!$C145&lt;&gt;"",Scoring!$F$8)+IF(Data!$D145&lt;&gt;"",Scoring!$F$9)+IF(Data!$E145&lt;&gt;"",Scoring!$F$10)+IF(Data!$F145&lt;&gt;"",Scoring!$F$11)+IF(Data!$G145&lt;&gt;"",Scoring!$F$12)+IF(Data!$H145&lt;&gt;"",Scoring!$F$13)+IF(Data!$I145&lt;&gt;"",Scoring!$F$14)+IF(Data!$J145&lt;&gt;"",Scoring!$F$15)+IF(Data!$K145&lt;&gt;"",Scoring!$F$16)+IF(Data!$L145&lt;&gt;"",Scoring!$F$17)+IF(Data!$M145&lt;&gt;"",Scoring!$F$18)+IF(Data!$N145&lt;&gt;"",Scoring!$F$19)+IF(Data!$O145&lt;&gt;"",Scoring!$F$20)+IF(Data!$P145&lt;&gt;"",Scoring!$F$21)+IF(Data!$Q145&lt;&gt;"",Scoring!$F$22)+IF(Data!$R145&lt;&gt;"",Scoring!$F$23)+IF(Data!$S145&lt;&gt;"",Scoring!$F$24)+IF(Data!T145&lt;&gt;"",Scoring!$F$25)+IF(Data!$U145&lt;&gt;"",Scoring!$F$26)+IF(Data!$V145&lt;&gt;"",Scoring!$F$27)+IF(Data!$W145&lt;&gt;"",Scoring!$F$28)+IF(Data!$X145&lt;&gt;"",Scoring!$F$29)+IF(Data!$Y145&lt;&gt;"",Scoring!$F$30)+IF(Data!$Z145&lt;&gt;"",Scoring!$F$31)+IF(Data!$AA145&lt;&gt;"",Scoring!$F$32),"")</f>
        <v/>
      </c>
      <c r="AG145" s="105" t="str">
        <f>IF(AF145&lt;&gt;"",LOOKUP(AF145,Likelihoods!$A$7:$A$107,Likelihoods!D$7:D$107),"")</f>
        <v/>
      </c>
      <c r="AH145" s="108" t="str">
        <f>IF(AND(COUNTBLANK($B145:$E145)=3,COUNTBLANK($F145:$H145)=2,COUNTBLANK($I145:$J145)=1,COUNTBLANK($K145:$L145)=1,COUNTBLANK($M145:$N145)=1,COUNTBLANK($O145:$P145)=1,COUNTBLANK($Q145:$R145)=1,COUNTBLANK($S145:$T145)=1,COUNTBLANK($U145:$V145)=1,COUNTBLANK($W145:$AA145)=4),IF(Data!$B145&lt;&gt;"",Scoring!$G$7)+IF(Data!$C145&lt;&gt;"",Scoring!$G$8)+IF(Data!$D145&lt;&gt;"",Scoring!$G$9)+IF(Data!$E145&lt;&gt;"",Scoring!$G$10)+IF(Data!$F145&lt;&gt;"",Scoring!$G$11)+IF(Data!$G145&lt;&gt;"",Scoring!$G$12)+IF(Data!$H145&lt;&gt;"",Scoring!$G$13)+IF(Data!$I145&lt;&gt;"",Scoring!$G$14)+IF(Data!$J145&lt;&gt;"",Scoring!$G$15)+IF(Data!$K145&lt;&gt;"",Scoring!$G$16)+IF(Data!$L145&lt;&gt;"",Scoring!$G$17)+IF(Data!$M145&lt;&gt;"",Scoring!$G$18)+IF(Data!$N145&lt;&gt;"",Scoring!$G$19)+IF(Data!$O145&lt;&gt;"",Scoring!$G$20)+IF(Data!$P145&lt;&gt;"",Scoring!$G$21)+IF(Data!$Q145&lt;&gt;"",Scoring!$G$22)+IF(Data!$R145&lt;&gt;"",Scoring!$G$23)+IF(Data!$S145&lt;&gt;"",Scoring!$G$24)+IF(Data!T145&lt;&gt;"",Scoring!$G$25)+IF(Data!$U145&lt;&gt;"",Scoring!$G$26)+IF(Data!$V145&lt;&gt;"",Scoring!$G$27)+IF(Data!$W145&lt;&gt;"",Scoring!$G$28)+IF(Data!$X145&lt;&gt;"",Scoring!$G$29)+IF(Data!$Y145&lt;&gt;"",Scoring!$G$30)+IF(Data!$Z145&lt;&gt;"",Scoring!$G$31)+IF(Data!$AA145&lt;&gt;"",Scoring!$G$32),"")</f>
        <v/>
      </c>
      <c r="AI145" s="106" t="str">
        <f>IF(AH145&lt;&gt;"",LOOKUP(AH145,Likelihoods!$A$7:$A$107,Likelihoods!E$7:E$107),"")</f>
        <v/>
      </c>
      <c r="AJ145" s="104" t="str">
        <f>IF(AND(COUNTBLANK($B145:$E145)=3,COUNTBLANK($F145:$H145)=2,COUNTBLANK($I145:$J145)=1,COUNTBLANK($K145:$L145)=1,COUNTBLANK($M145:$N145)=1,COUNTBLANK($O145:$P145)=1,COUNTBLANK($Q145:$R145)=1,COUNTBLANK($S145:$T145)=1,COUNTBLANK($U145:$V145)=1,COUNTBLANK($W145:$AA145)=4),IF(Data!$B145&lt;&gt;"",Scoring!$H$7)+IF(Data!$C145&lt;&gt;"",Scoring!$H$8)+IF(Data!$D145&lt;&gt;"",Scoring!$H$9)+IF(Data!$E145&lt;&gt;"",Scoring!$H$10)+IF(Data!$F145&lt;&gt;"",Scoring!$H$11)+IF(Data!$G145&lt;&gt;"",Scoring!$H$12)+IF(Data!$H145&lt;&gt;"",Scoring!$H$13)+IF(Data!$I145&lt;&gt;"",Scoring!$H$14)+IF(Data!$J145&lt;&gt;"",Scoring!$H$15)+IF(Data!$K145&lt;&gt;"",Scoring!$H$16)+IF(Data!$L145&lt;&gt;"",Scoring!$H$17)+IF(Data!$M145&lt;&gt;"",Scoring!$H$18)+IF(Data!$N145&lt;&gt;"",Scoring!$H$19)+IF(Data!$O145&lt;&gt;"",Scoring!$H$20)+IF(Data!$P145&lt;&gt;"",Scoring!$H$21)+IF(Data!$Q145&lt;&gt;"",Scoring!$H$22)+IF(Data!$R145&lt;&gt;"",Scoring!$H$23)+IF(Data!$S145&lt;&gt;"",Scoring!$H$24)+IF(Data!T145&lt;&gt;"",Scoring!$H$25)+IF(Data!$U145&lt;&gt;"",Scoring!$H$26)+IF(Data!$V145&lt;&gt;"",Scoring!$H$27)+IF(Data!$W145&lt;&gt;"",Scoring!$H$28)+IF(Data!$X145&lt;&gt;"",Scoring!$H$29)+IF(Data!$Y145&lt;&gt;"",Scoring!$H$30)+IF(Data!$Z145&lt;&gt;"",Scoring!$H$31)+IF(Data!$AA145&lt;&gt;"",Scoring!$H$32),"")</f>
        <v/>
      </c>
      <c r="AK145" s="105" t="str">
        <f>IF(AJ145&lt;&gt;"",LOOKUP(AJ145,Likelihoods!$A$7:$A$107,Likelihoods!F$7:F$107),"")</f>
        <v/>
      </c>
      <c r="AL145" s="102" t="str">
        <f>IF(AND(COUNTBLANK($B145:$E145)=3,COUNTBLANK($F145:$H145)=2,COUNTBLANK($I145:$J145)=1,COUNTBLANK($K145:$L145)=1,COUNTBLANK($M145:$N145)=1,COUNTBLANK($O145:$P145)=1,COUNTBLANK($Q145:$R145)=1,COUNTBLANK($S145:$T145)=1,COUNTBLANK($U145:$V145)=1,COUNTBLANK($W145:$AA145)=4),IF(Data!$B145&lt;&gt;"",Scoring!$I$7)+IF(Data!$C145&lt;&gt;"",Scoring!$I$8)+IF(Data!$D145&lt;&gt;"",Scoring!$I$9)+IF(Data!$E145&lt;&gt;"",Scoring!$I$10)+IF(Data!$F145&lt;&gt;"",Scoring!$I$11)+IF(Data!$G145&lt;&gt;"",Scoring!$I$12)+IF(Data!$H145&lt;&gt;"",Scoring!$I$13)+IF(Data!$I145&lt;&gt;"",Scoring!$I$14)+IF(Data!$J145&lt;&gt;"",Scoring!$I$15)+IF(Data!$K145&lt;&gt;"",Scoring!$I$16)+IF(Data!$L145&lt;&gt;"",Scoring!$I$17)+IF(Data!$M145&lt;&gt;"",Scoring!$I$18)+IF(Data!$N145&lt;&gt;"",Scoring!$I$19)+IF(Data!$O145&lt;&gt;"",Scoring!$I$20)+IF(Data!$P145&lt;&gt;"",Scoring!$I$21)+IF(Data!$Q145&lt;&gt;"",Scoring!$I$22)+IF(Data!$R145&lt;&gt;"",Scoring!$I$23)+IF(Data!$S145&lt;&gt;"",Scoring!$I$24)+IF(Data!T145&lt;&gt;"",Scoring!$I$25)+IF(Data!$U145&lt;&gt;"",Scoring!$I$26)+IF(Data!$V145&lt;&gt;"",Scoring!$I$27)+IF(Data!$W145&lt;&gt;"",Scoring!$I$28)+IF(Data!$X145&lt;&gt;"",Scoring!$I$29)+IF(Data!$Y145&lt;&gt;"",Scoring!$I$30)+IF(Data!$Z145&lt;&gt;"",Scoring!$I$31)+IF(Data!$AA145&lt;&gt;"",Scoring!$I$32),"")</f>
        <v/>
      </c>
      <c r="AM145" s="107" t="str">
        <f>IF(AL145&lt;&gt;"",LOOKUP(AL145,Likelihoods!$A$7:$A$107,Likelihoods!G$7:G$107),"")</f>
        <v/>
      </c>
      <c r="AN145" s="281" t="str">
        <f>IF(AND(COUNTBLANK($B145:$E145)=3,COUNTBLANK($F145:$H145)=2,COUNTBLANK($I145:$J145)=1,COUNTBLANK($K145:$L145)=1,COUNTBLANK($M145:$N145)=1,COUNTBLANK($O145:$P145)=1,COUNTBLANK($Q145:$R145)=1,COUNTBLANK($S145:$T145)=1,COUNTBLANK($U145:$V145)=1,COUNTBLANK($W145:$AA145)=4),IF(Data!$B145&lt;&gt;"",Scoring!$J$7)+IF(Data!$C145&lt;&gt;"",Scoring!$J$8)+IF(Data!$D145&lt;&gt;"",Scoring!$J$9)+IF(Data!$E145&lt;&gt;"",Scoring!$J$10)+IF(Data!$F145&lt;&gt;"",Scoring!$J$11)+IF(Data!$G145&lt;&gt;"",Scoring!$J$12)+IF(Data!$H145&lt;&gt;"",Scoring!$J$13)+IF(Data!$I145&lt;&gt;"",Scoring!$J$14)+IF(Data!$J145&lt;&gt;"",Scoring!$J$15)+IF(Data!$K145&lt;&gt;"",Scoring!$J$16)+IF(Data!$L145&lt;&gt;"",Scoring!$J$17)+IF(Data!$M145&lt;&gt;"",Scoring!$J$18)+IF(Data!$N145&lt;&gt;"",Scoring!$J$19)+IF(Data!$O145&lt;&gt;"",Scoring!$J$20)+IF(Data!$P145&lt;&gt;"",Scoring!$J$21)+IF(Data!$Q145&lt;&gt;"",Scoring!$J$22)+IF(Data!$R145&lt;&gt;"",Scoring!$J$23)+IF(Data!$S145&lt;&gt;"",Scoring!$J$24)+IF(Data!AF145&lt;&gt;"",Scoring!$J$25)+IF(Data!$U145&lt;&gt;"",Scoring!$J$26)+IF(Data!$V145&lt;&gt;"",Scoring!$J$27)+IF(Data!$W145&lt;&gt;"",Scoring!$J$28)+IF(Data!$X145&lt;&gt;"",Scoring!$J$29)+IF(Data!$Y145&lt;&gt;"",Scoring!$J$30)+IF(Data!$Z145&lt;&gt;"",Scoring!$J$31)+IF(Data!$AA145&lt;&gt;"",Scoring!$J$32),"")</f>
        <v/>
      </c>
      <c r="AO145" s="276" t="str">
        <f>IF(AN145&lt;&gt;"",LOOKUP(AN145,Likelihoods!$A$7:$A$107,Likelihoods!H$7:H$107),"")</f>
        <v/>
      </c>
      <c r="AP145" s="264" t="str">
        <f>IF(AND(COUNTBLANK($B145:$E145)=3,COUNTBLANK($F145:$H145)=2,COUNTBLANK($I145:$J145)=1,COUNTBLANK($K145:$L145)=1,COUNTBLANK($M145:$N145)=1,COUNTBLANK($O145:$P145)=1,COUNTBLANK($Q145:$R145)=1,COUNTBLANK($S145:$T145)=1,COUNTBLANK($U145:$V145)=1,COUNTBLANK($W145:$AA145)=4),IF(Data!$B145&lt;&gt;"",Scoring!$K$7)+IF(Data!$C145&lt;&gt;"",Scoring!$K$8)+IF(Data!$D145&lt;&gt;"",Scoring!$K$9)+IF(Data!$E145&lt;&gt;"",Scoring!$K$10)+IF(Data!$F145&lt;&gt;"",Scoring!$K$11)+IF(Data!$G145&lt;&gt;"",Scoring!$K$12)+IF(Data!$H145&lt;&gt;"",Scoring!$K$13)+IF(Data!$I145&lt;&gt;"",Scoring!$K$14)+IF(Data!$J145&lt;&gt;"",Scoring!$K$15)+IF(Data!$K145&lt;&gt;"",Scoring!$K$16)+IF(Data!$L145&lt;&gt;"",Scoring!$K$17)+IF(Data!$M145&lt;&gt;"",Scoring!$K$18)+IF(Data!$N145&lt;&gt;"",Scoring!$K$19)+IF(Data!$O145&lt;&gt;"",Scoring!$K$20)+IF(Data!$P145&lt;&gt;"",Scoring!$K$21)+IF(Data!$Q145&lt;&gt;"",Scoring!$K$22)+IF(Data!$R145&lt;&gt;"",Scoring!$K$23)+IF(Data!$S145&lt;&gt;"",Scoring!$K$24)+IF(Data!AH145&lt;&gt;"",Scoring!$K$25)+IF(Data!$U145&lt;&gt;"",Scoring!$K$26)+IF(Data!$V145&lt;&gt;"",Scoring!$K$27)+IF(Data!$W145&lt;&gt;"",Scoring!$K$28)+IF(Data!$X145&lt;&gt;"",Scoring!$K$29)+IF(Data!$Y145&lt;&gt;"",Scoring!$K$30)+IF(Data!$Z145&lt;&gt;"",Scoring!$K$31)+IF(Data!$AA145&lt;&gt;"",Scoring!$K$32),"")</f>
        <v/>
      </c>
      <c r="AQ145" s="107" t="str">
        <f>IF(AP145&lt;&gt;"",LOOKUP(AP145,Likelihoods!$A$7:$A$107,Likelihoods!I$7:I$107),"")</f>
        <v/>
      </c>
      <c r="AR145" s="281" t="str">
        <f>IF(AND(COUNTBLANK($B145:$E145)=3,COUNTBLANK($F145:$H145)=2,COUNTBLANK($I145:$J145)=1,COUNTBLANK($K145:$L145)=1,COUNTBLANK($M145:$N145)=1,COUNTBLANK($O145:$P145)=1,COUNTBLANK($Q145:$R145)=1,COUNTBLANK($S145:$T145)=1,COUNTBLANK($U145:$V145)=1,COUNTBLANK($W145:$AA145)=4),IF(Data!$B145&lt;&gt;"",Scoring!$L$7)+IF(Data!$C145&lt;&gt;"",Scoring!$L$8)+IF(Data!$D145&lt;&gt;"",Scoring!$L$9)+IF(Data!$E145&lt;&gt;"",Scoring!$L$10)+IF(Data!$F145&lt;&gt;"",Scoring!$L$11)+IF(Data!$G145&lt;&gt;"",Scoring!$L$12)+IF(Data!$H145&lt;&gt;"",Scoring!$L$13)+IF(Data!$I145&lt;&gt;"",Scoring!$L$14)+IF(Data!$J145&lt;&gt;"",Scoring!$L$15)+IF(Data!$K145&lt;&gt;"",Scoring!$L$16)+IF(Data!$L145&lt;&gt;"",Scoring!$L$17)+IF(Data!$M145&lt;&gt;"",Scoring!$L$18)+IF(Data!$N145&lt;&gt;"",Scoring!$L$19)+IF(Data!$O145&lt;&gt;"",Scoring!$L$20)+IF(Data!$P145&lt;&gt;"",Scoring!$L$21)+IF(Data!$Q145&lt;&gt;"",Scoring!$L$22)+IF(Data!$R145&lt;&gt;"",Scoring!$L$23)+IF(Data!$S145&lt;&gt;"",Scoring!$L$24)+IF(Data!AJ145&lt;&gt;"",Scoring!$L$25)+IF(Data!$U145&lt;&gt;"",Scoring!$L$26)+IF(Data!$V145&lt;&gt;"",Scoring!$L$27)+IF(Data!$W145&lt;&gt;"",Scoring!$L$28)+IF(Data!$X145&lt;&gt;"",Scoring!$L$29)+IF(Data!$Y145&lt;&gt;"",Scoring!$L$30)+IF(Data!$Z145&lt;&gt;"",Scoring!$L$31)+IF(Data!$AA145&lt;&gt;"",Scoring!$L$32),"")</f>
        <v/>
      </c>
      <c r="AS145" s="105" t="str">
        <f>IF(AR145&lt;&gt;"",LOOKUP(AR145,Likelihoods!$A$7:$A$107,Likelihoods!J$7:J$107),"")</f>
        <v/>
      </c>
      <c r="AT145" s="108" t="str">
        <f>IF(AND(COUNTBLANK($B145:$E145)=3,COUNTBLANK($F145:$H145)=2,COUNTBLANK($I145:$J145)=1,COUNTBLANK($K145:$L145)=1,COUNTBLANK($M145:$N145)=1,COUNTBLANK($O145:$P145)=1,COUNTBLANK($Q145:$R145)=1,COUNTBLANK($S145:$T145)=1,COUNTBLANK($U145:$V145)=1,COUNTBLANK($W145:$AA145)=4),IF(Data!$B145&lt;&gt;"",Scoring!$M$7)+IF(Data!$C145&lt;&gt;"",Scoring!$M$8)+IF(Data!$D145&lt;&gt;"",Scoring!$M$9)+IF(Data!$E145&lt;&gt;"",Scoring!$M$10)+IF(Data!$F145&lt;&gt;"",Scoring!$M$11)+IF(Data!$G145&lt;&gt;"",Scoring!$M$12)+IF(Data!$H145&lt;&gt;"",Scoring!$M$13)+IF(Data!$I145&lt;&gt;"",Scoring!$M$14)+IF(Data!$J145&lt;&gt;"",Scoring!$M$15)+IF(Data!$K145&lt;&gt;"",Scoring!$M$16)+IF(Data!$L145&lt;&gt;"",Scoring!$M$17)+IF(Data!$M145&lt;&gt;"",Scoring!$M$18)+IF(Data!$N145&lt;&gt;"",Scoring!$M$19)+IF(Data!$O145&lt;&gt;"",Scoring!$M$20)+IF(Data!$P145&lt;&gt;"",Scoring!$M$21)+IF(Data!$Q145&lt;&gt;"",Scoring!$M$22)+IF(Data!$R145&lt;&gt;"",Scoring!$M$23)+IF(Data!$S145&lt;&gt;"",Scoring!$M$24)+IF(Data!T145&lt;&gt;"",Scoring!$M$25)+IF(Data!$U145&lt;&gt;"",Scoring!$M$26)+IF(Data!$V145&lt;&gt;"",Scoring!$M$27)+IF(Data!$W145&lt;&gt;"",Scoring!$M$28)+IF(Data!$X145&lt;&gt;"",Scoring!$M$29)+IF(Data!$Y145&lt;&gt;"",Scoring!$M$30)+IF(Data!$Z145&lt;&gt;"",Scoring!$M$31)+IF(Data!$AA145&lt;&gt;"",Scoring!$M$32),"")</f>
        <v/>
      </c>
      <c r="AU145" s="105" t="str">
        <f>IF(AT145&lt;&gt;"",LOOKUP(AT145,Likelihoods!$A$7:$A$107,Likelihoods!K$7:K$107),"")</f>
        <v/>
      </c>
      <c r="AV145" s="108" t="str">
        <f>IF(AND(COUNTBLANK($B145:$E145)=3,COUNTBLANK($F145:$H145)=2,COUNTBLANK($I145:$J145)=1,COUNTBLANK($K145:$L145)=1,COUNTBLANK($M145:$N145)=1,COUNTBLANK($O145:$P145)=1,COUNTBLANK($Q145:$R145)=1,COUNTBLANK($S145:$T145)=1,COUNTBLANK($U145:$V145)=1,COUNTBLANK($W145:$AA145)=4),IF(Data!$B145&lt;&gt;"",Scoring!$N$7)+IF(Data!$C145&lt;&gt;"",Scoring!$N$8)+IF(Data!$D145&lt;&gt;"",Scoring!$N$9)+IF(Data!$E145&lt;&gt;"",Scoring!$N$10)+IF(Data!$F145&lt;&gt;"",Scoring!$N$11)+IF(Data!$G145&lt;&gt;"",Scoring!$N$12)+IF(Data!$H145&lt;&gt;"",Scoring!$N$13)+IF(Data!$I145&lt;&gt;"",Scoring!$N$14)+IF(Data!$J145&lt;&gt;"",Scoring!$N$15)+IF(Data!$K145&lt;&gt;"",Scoring!$N$16)+IF(Data!$L145&lt;&gt;"",Scoring!$N$17)+IF(Data!$M145&lt;&gt;"",Scoring!$N$18)+IF(Data!$N145&lt;&gt;"",Scoring!$N$19)+IF(Data!$O145&lt;&gt;"",Scoring!$N$20)+IF(Data!$P145&lt;&gt;"",Scoring!$N$21)+IF(Data!$Q145&lt;&gt;"",Scoring!$N$22)+IF(Data!$R145&lt;&gt;"",Scoring!$N$23)+IF(Data!$S145&lt;&gt;"",Scoring!$N$24)+IF(Data!T145&lt;&gt;"",Scoring!$N$25)+IF(Data!$U145&lt;&gt;"",Scoring!$N$26)+IF(Data!$V145&lt;&gt;"",Scoring!$N$27)+IF(Data!$W145&lt;&gt;"",Scoring!$N$28)+IF(Data!$X145&lt;&gt;"",Scoring!$N$29)+IF(Data!$Y145&lt;&gt;"",Scoring!$N$30)+IF(Data!$Z145&lt;&gt;"",Scoring!$N$31)+IF(Data!$AA145&lt;&gt;"",Scoring!$N$32),"")</f>
        <v/>
      </c>
      <c r="AW145" s="106" t="str">
        <f>IF(AV145&lt;&gt;"",LOOKUP(AV145,Likelihoods!$A$7:$A$107,Likelihoods!L$7:L$107),"")</f>
        <v/>
      </c>
      <c r="AX145" s="104" t="str">
        <f>IF(AND(COUNTBLANK($B145:$E145)=3,COUNTBLANK($F145:$H145)=2,COUNTBLANK($I145:$J145)=1,COUNTBLANK($K145:$L145)=1,COUNTBLANK($M145:$N145)=1,COUNTBLANK($O145:$P145)=1,COUNTBLANK($Q145:$R145)=1,COUNTBLANK($S145:$T145)=1,COUNTBLANK($U145:$V145)=1,COUNTBLANK($W145:$AA145)=4),IF(Data!$B145&lt;&gt;"",Scoring!$O$7)+IF(Data!$C145&lt;&gt;"",Scoring!$O$8)+IF(Data!$D145&lt;&gt;"",Scoring!$O$9)+IF(Data!$E145&lt;&gt;"",Scoring!$O$10)+IF(Data!$F145&lt;&gt;"",Scoring!$O$11)+IF(Data!$G145&lt;&gt;"",Scoring!$O$12)+IF(Data!$H145&lt;&gt;"",Scoring!$O$13)+IF(Data!$I145&lt;&gt;"",Scoring!$O$14)+IF(Data!$J145&lt;&gt;"",Scoring!$O$15)+IF(Data!$K145&lt;&gt;"",Scoring!$O$16)+IF(Data!$L145&lt;&gt;"",Scoring!$O$17)+IF(Data!$M145&lt;&gt;"",Scoring!$O$18)+IF(Data!$N145&lt;&gt;"",Scoring!$O$19)+IF(Data!$O145&lt;&gt;"",Scoring!$O$20)+IF(Data!$P145&lt;&gt;"",Scoring!$O$21)+IF(Data!$Q145&lt;&gt;"",Scoring!$O$22)+IF(Data!$R145&lt;&gt;"",Scoring!$O$23)+IF(Data!$S145&lt;&gt;"",Scoring!$O$24)+IF(Data!T145&lt;&gt;"",Scoring!$O$25)+IF(Data!$U145&lt;&gt;"",Scoring!$O$26)+IF(Data!$V145&lt;&gt;"",Scoring!$O$27)+IF(Data!$W145&lt;&gt;"",Scoring!$O$28)+IF(Data!$X145&lt;&gt;"",Scoring!$O$29)+IF(Data!$Y145&lt;&gt;"",Scoring!$O$30)+IF(Data!$Z145&lt;&gt;"",Scoring!$O$31)+IF(Data!$AA145&lt;&gt;"",Scoring!$O$32),"")</f>
        <v/>
      </c>
      <c r="AY145" s="107" t="str">
        <f>IF(AX145&lt;&gt;"",LOOKUP(AX145,Likelihoods!$A$7:$A$107,Likelihoods!M$7:M$107),"")</f>
        <v/>
      </c>
      <c r="AZ145" s="108" t="str">
        <f>IF(AND(COUNTBLANK($B145:$E145)=3,COUNTBLANK($F145:$H145)=2,COUNTBLANK($I145:$J145)=1,COUNTBLANK($K145:$L145)=1,COUNTBLANK($M145:$N145)=1,COUNTBLANK($O145:$P145)=1,COUNTBLANK($Q145:$R145)=1,COUNTBLANK($S145:$T145)=1,COUNTBLANK($U145:$V145)=1,COUNTBLANK($W145:$AA145)=4),IF(Data!$B145&lt;&gt;"",Scoring!$P$7)+IF(Data!$C145&lt;&gt;"",Scoring!$P$8)+IF(Data!$D145&lt;&gt;"",Scoring!$P$9)+IF(Data!$E145&lt;&gt;"",Scoring!$P$10)+IF(Data!$F145&lt;&gt;"",Scoring!$P$11)+IF(Data!$G145&lt;&gt;"",Scoring!$P$12)+IF(Data!$H145&lt;&gt;"",Scoring!$P$13)+IF(Data!$I145&lt;&gt;"",Scoring!$P$14)+IF(Data!$J145&lt;&gt;"",Scoring!$P$15)+IF(Data!$K145&lt;&gt;"",Scoring!$P$16)+IF(Data!$L145&lt;&gt;"",Scoring!$P$17)+IF(Data!$M145&lt;&gt;"",Scoring!$P$18)+IF(Data!$N145&lt;&gt;"",Scoring!$P$19)+IF(Data!$O145&lt;&gt;"",Scoring!$P$20)+IF(Data!$P145&lt;&gt;"",Scoring!$P$21)+IF(Data!$Q145&lt;&gt;"",Scoring!$P$22)+IF(Data!$R145&lt;&gt;"",Scoring!$P$23)+IF(Data!$S145&lt;&gt;"",Scoring!$P$24)+IF(Data!T145&lt;&gt;"",Scoring!$P$25)+IF(Data!$U145&lt;&gt;"",Scoring!$P$26)+IF(Data!$V145&lt;&gt;"",Scoring!$P$27)+IF(Data!$W145&lt;&gt;"",Scoring!$P$28)+IF(Data!$X145&lt;&gt;"",Scoring!$P$29)+IF(Data!$Y145&lt;&gt;"",Scoring!$P$30)+IF(Data!$Z145&lt;&gt;"",Scoring!$P$31)+IF(Data!$AA145&lt;&gt;"",Scoring!$P$32),"")</f>
        <v/>
      </c>
      <c r="BA145" s="105" t="str">
        <f>IF(AZ145&lt;&gt;"",LOOKUP(AZ145,Likelihoods!$A$7:$A$107,Likelihoods!N$7:N$107),"")</f>
        <v/>
      </c>
      <c r="BB145" s="102" t="str">
        <f>IF(AND(COUNTBLANK($B145:$E145)=3,COUNTBLANK($F145:$H145)=2,COUNTBLANK($I145:$J145)=1,COUNTBLANK($K145:$L145)=1,COUNTBLANK($M145:$N145)=1,COUNTBLANK($O145:$P145)=1,COUNTBLANK($Q145:$R145)=1,COUNTBLANK($S145:$T145)=1,COUNTBLANK($U145:$V145)=1,COUNTBLANK($W145:$AA145)=4),IF(Data!$B145&lt;&gt;"",Scoring!$Q$7)+IF(Data!$C145&lt;&gt;"",Scoring!$Q$8)+IF(Data!$D145&lt;&gt;"",Scoring!$Q$9)+IF(Data!$E145&lt;&gt;"",Scoring!$Q$10)+IF(Data!$F145&lt;&gt;"",Scoring!$Q$11)+IF(Data!$G145&lt;&gt;"",Scoring!$Q$12)+IF(Data!$H145&lt;&gt;"",Scoring!$Q$13)+IF(Data!$I145&lt;&gt;"",Scoring!$Q$14)+IF(Data!$J145&lt;&gt;"",Scoring!$Q$15)+IF(Data!$K145&lt;&gt;"",Scoring!$Q$16)+IF(Data!$L145&lt;&gt;"",Scoring!$Q$17)+IF(Data!$M145&lt;&gt;"",Scoring!$Q$18)+IF(Data!$N145&lt;&gt;"",Scoring!$Q$19)+IF(Data!$O145&lt;&gt;"",Scoring!$Q$20)+IF(Data!$P145&lt;&gt;"",Scoring!$Q$21)+IF(Data!$Q145&lt;&gt;"",Scoring!$Q$22)+IF(Data!$R145&lt;&gt;"",Scoring!$Q$23)+IF(Data!$S145&lt;&gt;"",Scoring!$Q$24)+IF(Data!T145&lt;&gt;"",Scoring!$Q$25)+IF(Data!$U145&lt;&gt;"",Scoring!$Q$26)+IF(Data!$V145&lt;&gt;"",Scoring!$Q$27)+IF(Data!$W145&lt;&gt;"",Scoring!$Q$28)+IF(Data!$X145&lt;&gt;"",Scoring!$Q$29)+IF(Data!$Y145&lt;&gt;"",Scoring!$Q$30)+IF(Data!$Z145&lt;&gt;"",Scoring!$Q$31)+IF(Data!$AA145&lt;&gt;"",Scoring!$Q$32),"")</f>
        <v/>
      </c>
      <c r="BC145" s="107" t="str">
        <f>IF(BB145&lt;&gt;"",LOOKUP(BB145,Likelihoods!$A$7:$A$107,Likelihoods!O$7:O$107),"")</f>
        <v/>
      </c>
      <c r="BD145" s="104" t="str">
        <f>IF(AND(COUNTBLANK($B145:$E145)=3,COUNTBLANK($F145:$H145)=2,COUNTBLANK($I145:$J145)=1,COUNTBLANK($K145:$L145)=1,COUNTBLANK($M145:$N145)=1,COUNTBLANK($O145:$P145)=1,COUNTBLANK($Q145:$R145)=1,COUNTBLANK($S145:$T145)=1,COUNTBLANK($U145:$V145)=1,COUNTBLANK($W145:$AA145)=4),IF(Data!$B145&lt;&gt;"",Scoring!$R$7)+IF(Data!$C145&lt;&gt;"",Scoring!$R$8)+IF(Data!$D145&lt;&gt;"",Scoring!$R$9)+IF(Data!$E145&lt;&gt;"",Scoring!$R$10)+IF(Data!$F145&lt;&gt;"",Scoring!$R$11)+IF(Data!$G145&lt;&gt;"",Scoring!$R$12)+IF(Data!$H145&lt;&gt;"",Scoring!$R$13)+IF(Data!$I145&lt;&gt;"",Scoring!$R$14)+IF(Data!$J145&lt;&gt;"",Scoring!$R$15)+IF(Data!$K145&lt;&gt;"",Scoring!$R$16)+IF(Data!$L145&lt;&gt;"",Scoring!$R$17)+IF(Data!$M145&lt;&gt;"",Scoring!$R$18)+IF(Data!$N145&lt;&gt;"",Scoring!$R$19)+IF(Data!$O145&lt;&gt;"",Scoring!$R$20)+IF(Data!$P145&lt;&gt;"",Scoring!$R$21)+IF(Data!$Q145&lt;&gt;"",Scoring!$R$22)+IF(Data!$R145&lt;&gt;"",Scoring!$R$23)+IF(Data!$S145&lt;&gt;"",Scoring!$R$24)+IF(Data!T145&lt;&gt;"",Scoring!$R$25)+IF(Data!$U145&lt;&gt;"",Scoring!$R$26)+IF(Data!$V145&lt;&gt;"",Scoring!$R$27)+IF(Data!$W145&lt;&gt;"",Scoring!$R$28)+IF(Data!$X145&lt;&gt;"",Scoring!$R$29)+IF(Data!$Y145&lt;&gt;"",Scoring!$R$30)+IF(Data!$Z145&lt;&gt;"",Scoring!$R$31)+IF(Data!$AA145&lt;&gt;"",Scoring!$R$32),"")</f>
        <v/>
      </c>
      <c r="BE145" s="105" t="str">
        <f>IF(BD145&lt;&gt;"",LOOKUP(BD145,Likelihoods!$A$7:$A$107,Likelihoods!P$7:P$107),"")</f>
        <v/>
      </c>
      <c r="BF145" s="102" t="str">
        <f>IF(AND(COUNTBLANK($B145:$E145)=3,COUNTBLANK($F145:$H145)=2,COUNTBLANK($I145:$J145)=1,COUNTBLANK($K145:$L145)=1,COUNTBLANK($M145:$N145)=1,COUNTBLANK($O145:$P145)=1,COUNTBLANK($Q145:$R145)=1,COUNTBLANK($S145:$T145)=1,COUNTBLANK($U145:$V145)=1,COUNTBLANK($W145:$AA145)=4),IF(Data!$B145&lt;&gt;"",Scoring!$S$7)+IF(Data!$C145&lt;&gt;"",Scoring!$S$8)+IF(Data!$D145&lt;&gt;"",Scoring!$S$9)+IF(Data!$E145&lt;&gt;"",Scoring!$S$10)+IF(Data!$F145&lt;&gt;"",Scoring!$S$11)+IF(Data!$G145&lt;&gt;"",Scoring!$S$12)+IF(Data!$H145&lt;&gt;"",Scoring!$S$13)+IF(Data!$I145&lt;&gt;"",Scoring!$S$14)+IF(Data!$J145&lt;&gt;"",Scoring!$S$15)+IF(Data!$K145&lt;&gt;"",Scoring!$S$16)+IF(Data!$L145&lt;&gt;"",Scoring!$S$17)+IF(Data!$M145&lt;&gt;"",Scoring!$S$18)+IF(Data!$N145&lt;&gt;"",Scoring!$S$19)+IF(Data!$O145&lt;&gt;"",Scoring!$S$20)+IF(Data!$P145&lt;&gt;"",Scoring!$S$21)+IF(Data!$Q145&lt;&gt;"",Scoring!$S$22)+IF(Data!$R145&lt;&gt;"",Scoring!$S$23)+IF(Data!$S145&lt;&gt;"",Scoring!$S$24)+IF(Data!T145&lt;&gt;"",Scoring!$S$25)+IF(Data!$U145&lt;&gt;"",Scoring!$S$26)+IF(Data!$V145&lt;&gt;"",Scoring!$S$27)+IF(Data!$W145&lt;&gt;"",Scoring!$S$28)+IF(Data!$X145&lt;&gt;"",Scoring!$S$29)+IF(Data!$Y145&lt;&gt;"",Scoring!$S$30)+IF(Data!$Z145&lt;&gt;"",Scoring!$S$31)+IF(Data!$AA145&lt;&gt;"",Scoring!$S$32),"")</f>
        <v/>
      </c>
      <c r="BG145" s="107" t="str">
        <f>IF(BF145&lt;&gt;"",LOOKUP(BF145,Likelihoods!$A$7:$A$107,Likelihoods!Q$7:Q$107),"")</f>
        <v/>
      </c>
      <c r="BH145" s="108" t="str">
        <f>IF(AND(COUNTBLANK($B145:$E145)=3,COUNTBLANK($F145:$H145)=2,COUNTBLANK($I145:$J145)=1,COUNTBLANK($K145:$L145)=1,COUNTBLANK($M145:$N145)=1,COUNTBLANK($O145:$P145)=1,COUNTBLANK($Q145:$R145)=1,COUNTBLANK($S145:$T145)=1,COUNTBLANK($U145:$V145)=1,COUNTBLANK($W145:$AA145)=4),IF(Data!$B145&lt;&gt;"",Scoring!$T$7)+IF(Data!$C145&lt;&gt;"",Scoring!$T$8)+IF(Data!$D145&lt;&gt;"",Scoring!$T$9)+IF(Data!$E145&lt;&gt;"",Scoring!$T$10)+IF(Data!$F145&lt;&gt;"",Scoring!$T$11)+IF(Data!$G145&lt;&gt;"",Scoring!$T$12)+IF(Data!$H145&lt;&gt;"",Scoring!$T$13)+IF(Data!$I145&lt;&gt;"",Scoring!$T$14)+IF(Data!$J145&lt;&gt;"",Scoring!$T$15)+IF(Data!$K145&lt;&gt;"",Scoring!$T$16)+IF(Data!$L145&lt;&gt;"",Scoring!$T$17)+IF(Data!$M145&lt;&gt;"",Scoring!$T$18)+IF(Data!$N145&lt;&gt;"",Scoring!$T$19)+IF(Data!$O145&lt;&gt;"",Scoring!$T$20)+IF(Data!$P145&lt;&gt;"",Scoring!$T$21)+IF(Data!$Q145&lt;&gt;"",Scoring!$T$22)+IF(Data!$R145&lt;&gt;"",Scoring!$T$23)+IF(Data!$S145&lt;&gt;"",Scoring!$T$24)+IF(Data!T145&lt;&gt;"",Scoring!$T$25)+IF(Data!$U145&lt;&gt;"",Scoring!$T$26)+IF(Data!$V145&lt;&gt;"",Scoring!$T$27)+IF(Data!$W145&lt;&gt;"",Scoring!$T$28)+IF(Data!$X145&lt;&gt;"",Scoring!$T$29)+IF(Data!$Y145&lt;&gt;"",Scoring!$T$30)+IF(Data!$Z145&lt;&gt;"",Scoring!$T$31)+IF(Data!$AA145&lt;&gt;"",Scoring!$T$32),"")</f>
        <v/>
      </c>
      <c r="BI145" s="105" t="str">
        <f>IF(BH145&lt;&gt;"",LOOKUP(BH145,Likelihoods!$A$7:$A$107,Likelihoods!R$7:R$107),"")</f>
        <v/>
      </c>
      <c r="BJ145" s="108" t="str">
        <f>IF(AND(COUNTBLANK($B145:$E145)=3,COUNTBLANK($F145:$H145)=2,COUNTBLANK($I145:$J145)=1,COUNTBLANK($K145:$L145)=1,COUNTBLANK($M145:$N145)=1,COUNTBLANK($O145:$P145)=1,COUNTBLANK($Q145:$R145)=1,COUNTBLANK($S145:$T145)=1,COUNTBLANK($U145:$V145)=1,COUNTBLANK($W145:$AA145)=4),IF(Data!$B145&lt;&gt;"",Scoring!$U$7)+IF(Data!$C145&lt;&gt;"",Scoring!$U$8)+IF(Data!$D145&lt;&gt;"",Scoring!$U$9)+IF(Data!$E145&lt;&gt;"",Scoring!$U$10)+IF(Data!$F145&lt;&gt;"",Scoring!$U$11)+IF(Data!$G145&lt;&gt;"",Scoring!$U$12)+IF(Data!$H145&lt;&gt;"",Scoring!$U$13)+IF(Data!$I145&lt;&gt;"",Scoring!$U$14)+IF(Data!$J145&lt;&gt;"",Scoring!$U$15)+IF(Data!$K145&lt;&gt;"",Scoring!$U$16)+IF(Data!$L145&lt;&gt;"",Scoring!$U$17)+IF(Data!$M145&lt;&gt;"",Scoring!$U$18)+IF(Data!$N145&lt;&gt;"",Scoring!$U$19)+IF(Data!$O145&lt;&gt;"",Scoring!$U$20)+IF(Data!$P145&lt;&gt;"",Scoring!$U$21)+IF(Data!$Q145&lt;&gt;"",Scoring!$U$22)+IF(Data!$R145&lt;&gt;"",Scoring!$U$23)+IF(Data!$S145&lt;&gt;"",Scoring!$U$24)+IF(Data!T145&lt;&gt;"",Scoring!$U$25)+IF(Data!$U145&lt;&gt;"",Scoring!$U$26)+IF(Data!$V145&lt;&gt;"",Scoring!$U$27)+IF(Data!$W145&lt;&gt;"",Scoring!$U$28)+IF(Data!$X145&lt;&gt;"",Scoring!$U$29)+IF(Data!$Y145&lt;&gt;"",Scoring!$U$30)+IF(Data!$Z145&lt;&gt;"",Scoring!$U$31)+IF(Data!$AA145&lt;&gt;"",Scoring!$U$32),"")</f>
        <v/>
      </c>
      <c r="BK145" s="106" t="str">
        <f>IF(BJ145&lt;&gt;"",LOOKUP(BJ145,Likelihoods!$A$7:$A$107,Likelihoods!S$7:S$107),"")</f>
        <v/>
      </c>
      <c r="BL145" s="8"/>
      <c r="BM145" s="8"/>
      <c r="BN145" s="8"/>
      <c r="BO145" s="8"/>
      <c r="BP145" s="8"/>
      <c r="BQ145" s="8"/>
      <c r="BR145" s="8"/>
      <c r="BS145" s="8"/>
      <c r="BT145" s="8"/>
      <c r="BU145" s="8"/>
      <c r="BV145" s="8"/>
      <c r="BW145" s="8"/>
      <c r="BX145" s="8"/>
      <c r="BY145" s="8"/>
    </row>
    <row r="146" spans="1:77" ht="14.25" x14ac:dyDescent="0.2">
      <c r="A146" s="68"/>
      <c r="B146" s="101"/>
      <c r="C146" s="102"/>
      <c r="D146" s="102"/>
      <c r="E146" s="102"/>
      <c r="F146" s="101"/>
      <c r="G146" s="102"/>
      <c r="H146" s="103"/>
      <c r="I146" s="102"/>
      <c r="J146" s="102"/>
      <c r="K146" s="101"/>
      <c r="L146" s="103"/>
      <c r="M146" s="102"/>
      <c r="N146" s="103"/>
      <c r="O146" s="101"/>
      <c r="P146" s="103"/>
      <c r="Q146" s="102"/>
      <c r="R146" s="102"/>
      <c r="S146" s="101"/>
      <c r="T146" s="103"/>
      <c r="U146" s="101"/>
      <c r="V146" s="103"/>
      <c r="W146" s="102"/>
      <c r="X146" s="102"/>
      <c r="Y146" s="102"/>
      <c r="Z146" s="102"/>
      <c r="AA146" s="102"/>
      <c r="AB146" s="104" t="str">
        <f>IF(AND(COUNTBLANK($B146:$E146)=3,COUNTBLANK($F146:$H146)=2,COUNTBLANK($I146:$J146)=1,COUNTBLANK($K146:$L146)=1,COUNTBLANK($M146:$N146)=1,COUNTBLANK($O146:$P146)=1,COUNTBLANK($Q146:$R146)=1,COUNTBLANK($S146:$T146)=1,COUNTBLANK($U146:$V146)=1,COUNTBLANK($W146:$AA146)=4),IF(Data!$B146&lt;&gt;"",Scoring!$D$7)+IF(Data!$C146&lt;&gt;"",Scoring!$D$8)+IF(Data!$D146&lt;&gt;"",Scoring!$D$9)+IF(Data!$E146&lt;&gt;"",Scoring!$D$10)+IF(Data!$F146&lt;&gt;"",Scoring!$D$11)+IF(Data!$G146&lt;&gt;"",Scoring!$D$12)+IF(Data!$H146&lt;&gt;"",Scoring!$D$13)+IF(Data!$I146&lt;&gt;"",Scoring!$D$14)+IF(Data!$J146&lt;&gt;"",Scoring!$D$15)+IF(Data!$K146&lt;&gt;"",Scoring!$D$16)+IF(Data!$L146&lt;&gt;"",Scoring!$D$17)+IF(Data!$M146&lt;&gt;"",Scoring!$D$18)+IF(Data!$N146&lt;&gt;"",Scoring!$D$19)+IF(Data!$O146&lt;&gt;"",Scoring!$D$20)+IF(Data!$P146&lt;&gt;"",Scoring!$D$21)+IF(Data!$Q146&lt;&gt;"",Scoring!$D$22)+IF(Data!$R146&lt;&gt;"",Scoring!$D$23)+IF(Data!$S146&lt;&gt;"",Scoring!$D$24)+IF(Data!T146&lt;&gt;"",Scoring!$D$25)+IF(Data!$U146&lt;&gt;"",Scoring!$D$26)+IF(Data!$V146&lt;&gt;"",Scoring!$D$27)+IF(Data!$W146&lt;&gt;"",Scoring!$D$28)+IF(Data!$X146&lt;&gt;"",Scoring!$D$29)+IF(Data!$Y146&lt;&gt;"",Scoring!$D$30)+IF(Data!$Z146&lt;&gt;"",Scoring!$D$31)+IF(Data!$AA146&lt;&gt;"",Scoring!$D$32),"")</f>
        <v/>
      </c>
      <c r="AC146" s="105" t="str">
        <f>IF(AB146&lt;&gt;"",LOOKUP(AB146,Likelihoods!$A$7:$A$107,Likelihoods!B$7:B$107),"")</f>
        <v/>
      </c>
      <c r="AD146" s="264" t="str">
        <f>IF(AND(COUNTBLANK($B146:$E146)=3,COUNTBLANK($F146:$H146)=2,COUNTBLANK($I146:$J146)=1,COUNTBLANK($K146:$L146)=1,COUNTBLANK($M146:$N146)=1,COUNTBLANK($O146:$P146)=1,COUNTBLANK($Q146:$R146)=1,COUNTBLANK($S146:$T146)=1,COUNTBLANK($U146:$V146)=1,COUNTBLANK($W146:$AA146)=4),IF(Data!$B146&lt;&gt;"",Scoring!$E$7)+IF(Data!$C146&lt;&gt;"",Scoring!$E$8)+IF(Data!$D146&lt;&gt;"",Scoring!$E$9)+IF(Data!$E146&lt;&gt;"",Scoring!$E$10)+IF(Data!$F146&lt;&gt;"",Scoring!$E$11)+IF(Data!$G146&lt;&gt;"",Scoring!$E$12)+IF(Data!$H146&lt;&gt;"",Scoring!$E$13)+IF(Data!$I146&lt;&gt;"",Scoring!$E$14)+IF(Data!$J146&lt;&gt;"",Scoring!$E$15)+IF(Data!$K146&lt;&gt;"",Scoring!$E$16)+IF(Data!$L146&lt;&gt;"",Scoring!$E$17)+IF(Data!$M146&lt;&gt;"",Scoring!$E$18)+IF(Data!$N146&lt;&gt;"",Scoring!$E$19)+IF(Data!$O146&lt;&gt;"",Scoring!$E$20)+IF(Data!$P146&lt;&gt;"",Scoring!$E$21)+IF(Data!$Q146&lt;&gt;"",Scoring!$E$22)+IF(Data!$R146&lt;&gt;"",Scoring!$E$23)+IF(Data!$S146&lt;&gt;"",Scoring!$E$24)+IF(Data!V146&lt;&gt;"",Scoring!$E$25)+IF(Data!$U146&lt;&gt;"",Scoring!$E$26)+IF(Data!$V146&lt;&gt;"",Scoring!$E$27)+IF(Data!$W146&lt;&gt;"",Scoring!$E$28)+IF(Data!$X146&lt;&gt;"",Scoring!$E$29)+IF(Data!$Y146&lt;&gt;"",Scoring!$E$30)+IF(Data!$Z146&lt;&gt;"",Scoring!$E$31)+IF(Data!$AA146&lt;&gt;"",Scoring!$E$32),"")</f>
        <v/>
      </c>
      <c r="AE146" s="107" t="str">
        <f>IF(AD146&lt;&gt;"",LOOKUP(AD146,Likelihoods!$A$7:$A$107,Likelihoods!C$7:C$107),"")</f>
        <v/>
      </c>
      <c r="AF146" s="108" t="str">
        <f>IF(AND(COUNTBLANK($B146:$E146)=3,COUNTBLANK($F146:$H146)=2,COUNTBLANK($I146:$J146)=1,COUNTBLANK($K146:$L146)=1,COUNTBLANK($M146:$N146)=1,COUNTBLANK($O146:$P146)=1,COUNTBLANK($Q146:$R146)=1,COUNTBLANK($S146:$T146)=1,COUNTBLANK($U146:$V146)=1,COUNTBLANK($W146:$AA146)=4),IF(Data!$B146&lt;&gt;"",Scoring!$F$7)+IF(Data!$C146&lt;&gt;"",Scoring!$F$8)+IF(Data!$D146&lt;&gt;"",Scoring!$F$9)+IF(Data!$E146&lt;&gt;"",Scoring!$F$10)+IF(Data!$F146&lt;&gt;"",Scoring!$F$11)+IF(Data!$G146&lt;&gt;"",Scoring!$F$12)+IF(Data!$H146&lt;&gt;"",Scoring!$F$13)+IF(Data!$I146&lt;&gt;"",Scoring!$F$14)+IF(Data!$J146&lt;&gt;"",Scoring!$F$15)+IF(Data!$K146&lt;&gt;"",Scoring!$F$16)+IF(Data!$L146&lt;&gt;"",Scoring!$F$17)+IF(Data!$M146&lt;&gt;"",Scoring!$F$18)+IF(Data!$N146&lt;&gt;"",Scoring!$F$19)+IF(Data!$O146&lt;&gt;"",Scoring!$F$20)+IF(Data!$P146&lt;&gt;"",Scoring!$F$21)+IF(Data!$Q146&lt;&gt;"",Scoring!$F$22)+IF(Data!$R146&lt;&gt;"",Scoring!$F$23)+IF(Data!$S146&lt;&gt;"",Scoring!$F$24)+IF(Data!T146&lt;&gt;"",Scoring!$F$25)+IF(Data!$U146&lt;&gt;"",Scoring!$F$26)+IF(Data!$V146&lt;&gt;"",Scoring!$F$27)+IF(Data!$W146&lt;&gt;"",Scoring!$F$28)+IF(Data!$X146&lt;&gt;"",Scoring!$F$29)+IF(Data!$Y146&lt;&gt;"",Scoring!$F$30)+IF(Data!$Z146&lt;&gt;"",Scoring!$F$31)+IF(Data!$AA146&lt;&gt;"",Scoring!$F$32),"")</f>
        <v/>
      </c>
      <c r="AG146" s="105" t="str">
        <f>IF(AF146&lt;&gt;"",LOOKUP(AF146,Likelihoods!$A$7:$A$107,Likelihoods!D$7:D$107),"")</f>
        <v/>
      </c>
      <c r="AH146" s="108" t="str">
        <f>IF(AND(COUNTBLANK($B146:$E146)=3,COUNTBLANK($F146:$H146)=2,COUNTBLANK($I146:$J146)=1,COUNTBLANK($K146:$L146)=1,COUNTBLANK($M146:$N146)=1,COUNTBLANK($O146:$P146)=1,COUNTBLANK($Q146:$R146)=1,COUNTBLANK($S146:$T146)=1,COUNTBLANK($U146:$V146)=1,COUNTBLANK($W146:$AA146)=4),IF(Data!$B146&lt;&gt;"",Scoring!$G$7)+IF(Data!$C146&lt;&gt;"",Scoring!$G$8)+IF(Data!$D146&lt;&gt;"",Scoring!$G$9)+IF(Data!$E146&lt;&gt;"",Scoring!$G$10)+IF(Data!$F146&lt;&gt;"",Scoring!$G$11)+IF(Data!$G146&lt;&gt;"",Scoring!$G$12)+IF(Data!$H146&lt;&gt;"",Scoring!$G$13)+IF(Data!$I146&lt;&gt;"",Scoring!$G$14)+IF(Data!$J146&lt;&gt;"",Scoring!$G$15)+IF(Data!$K146&lt;&gt;"",Scoring!$G$16)+IF(Data!$L146&lt;&gt;"",Scoring!$G$17)+IF(Data!$M146&lt;&gt;"",Scoring!$G$18)+IF(Data!$N146&lt;&gt;"",Scoring!$G$19)+IF(Data!$O146&lt;&gt;"",Scoring!$G$20)+IF(Data!$P146&lt;&gt;"",Scoring!$G$21)+IF(Data!$Q146&lt;&gt;"",Scoring!$G$22)+IF(Data!$R146&lt;&gt;"",Scoring!$G$23)+IF(Data!$S146&lt;&gt;"",Scoring!$G$24)+IF(Data!T146&lt;&gt;"",Scoring!$G$25)+IF(Data!$U146&lt;&gt;"",Scoring!$G$26)+IF(Data!$V146&lt;&gt;"",Scoring!$G$27)+IF(Data!$W146&lt;&gt;"",Scoring!$G$28)+IF(Data!$X146&lt;&gt;"",Scoring!$G$29)+IF(Data!$Y146&lt;&gt;"",Scoring!$G$30)+IF(Data!$Z146&lt;&gt;"",Scoring!$G$31)+IF(Data!$AA146&lt;&gt;"",Scoring!$G$32),"")</f>
        <v/>
      </c>
      <c r="AI146" s="106" t="str">
        <f>IF(AH146&lt;&gt;"",LOOKUP(AH146,Likelihoods!$A$7:$A$107,Likelihoods!E$7:E$107),"")</f>
        <v/>
      </c>
      <c r="AJ146" s="104" t="str">
        <f>IF(AND(COUNTBLANK($B146:$E146)=3,COUNTBLANK($F146:$H146)=2,COUNTBLANK($I146:$J146)=1,COUNTBLANK($K146:$L146)=1,COUNTBLANK($M146:$N146)=1,COUNTBLANK($O146:$P146)=1,COUNTBLANK($Q146:$R146)=1,COUNTBLANK($S146:$T146)=1,COUNTBLANK($U146:$V146)=1,COUNTBLANK($W146:$AA146)=4),IF(Data!$B146&lt;&gt;"",Scoring!$H$7)+IF(Data!$C146&lt;&gt;"",Scoring!$H$8)+IF(Data!$D146&lt;&gt;"",Scoring!$H$9)+IF(Data!$E146&lt;&gt;"",Scoring!$H$10)+IF(Data!$F146&lt;&gt;"",Scoring!$H$11)+IF(Data!$G146&lt;&gt;"",Scoring!$H$12)+IF(Data!$H146&lt;&gt;"",Scoring!$H$13)+IF(Data!$I146&lt;&gt;"",Scoring!$H$14)+IF(Data!$J146&lt;&gt;"",Scoring!$H$15)+IF(Data!$K146&lt;&gt;"",Scoring!$H$16)+IF(Data!$L146&lt;&gt;"",Scoring!$H$17)+IF(Data!$M146&lt;&gt;"",Scoring!$H$18)+IF(Data!$N146&lt;&gt;"",Scoring!$H$19)+IF(Data!$O146&lt;&gt;"",Scoring!$H$20)+IF(Data!$P146&lt;&gt;"",Scoring!$H$21)+IF(Data!$Q146&lt;&gt;"",Scoring!$H$22)+IF(Data!$R146&lt;&gt;"",Scoring!$H$23)+IF(Data!$S146&lt;&gt;"",Scoring!$H$24)+IF(Data!T146&lt;&gt;"",Scoring!$H$25)+IF(Data!$U146&lt;&gt;"",Scoring!$H$26)+IF(Data!$V146&lt;&gt;"",Scoring!$H$27)+IF(Data!$W146&lt;&gt;"",Scoring!$H$28)+IF(Data!$X146&lt;&gt;"",Scoring!$H$29)+IF(Data!$Y146&lt;&gt;"",Scoring!$H$30)+IF(Data!$Z146&lt;&gt;"",Scoring!$H$31)+IF(Data!$AA146&lt;&gt;"",Scoring!$H$32),"")</f>
        <v/>
      </c>
      <c r="AK146" s="105" t="str">
        <f>IF(AJ146&lt;&gt;"",LOOKUP(AJ146,Likelihoods!$A$7:$A$107,Likelihoods!F$7:F$107),"")</f>
        <v/>
      </c>
      <c r="AL146" s="102" t="str">
        <f>IF(AND(COUNTBLANK($B146:$E146)=3,COUNTBLANK($F146:$H146)=2,COUNTBLANK($I146:$J146)=1,COUNTBLANK($K146:$L146)=1,COUNTBLANK($M146:$N146)=1,COUNTBLANK($O146:$P146)=1,COUNTBLANK($Q146:$R146)=1,COUNTBLANK($S146:$T146)=1,COUNTBLANK($U146:$V146)=1,COUNTBLANK($W146:$AA146)=4),IF(Data!$B146&lt;&gt;"",Scoring!$I$7)+IF(Data!$C146&lt;&gt;"",Scoring!$I$8)+IF(Data!$D146&lt;&gt;"",Scoring!$I$9)+IF(Data!$E146&lt;&gt;"",Scoring!$I$10)+IF(Data!$F146&lt;&gt;"",Scoring!$I$11)+IF(Data!$G146&lt;&gt;"",Scoring!$I$12)+IF(Data!$H146&lt;&gt;"",Scoring!$I$13)+IF(Data!$I146&lt;&gt;"",Scoring!$I$14)+IF(Data!$J146&lt;&gt;"",Scoring!$I$15)+IF(Data!$K146&lt;&gt;"",Scoring!$I$16)+IF(Data!$L146&lt;&gt;"",Scoring!$I$17)+IF(Data!$M146&lt;&gt;"",Scoring!$I$18)+IF(Data!$N146&lt;&gt;"",Scoring!$I$19)+IF(Data!$O146&lt;&gt;"",Scoring!$I$20)+IF(Data!$P146&lt;&gt;"",Scoring!$I$21)+IF(Data!$Q146&lt;&gt;"",Scoring!$I$22)+IF(Data!$R146&lt;&gt;"",Scoring!$I$23)+IF(Data!$S146&lt;&gt;"",Scoring!$I$24)+IF(Data!T146&lt;&gt;"",Scoring!$I$25)+IF(Data!$U146&lt;&gt;"",Scoring!$I$26)+IF(Data!$V146&lt;&gt;"",Scoring!$I$27)+IF(Data!$W146&lt;&gt;"",Scoring!$I$28)+IF(Data!$X146&lt;&gt;"",Scoring!$I$29)+IF(Data!$Y146&lt;&gt;"",Scoring!$I$30)+IF(Data!$Z146&lt;&gt;"",Scoring!$I$31)+IF(Data!$AA146&lt;&gt;"",Scoring!$I$32),"")</f>
        <v/>
      </c>
      <c r="AM146" s="107" t="str">
        <f>IF(AL146&lt;&gt;"",LOOKUP(AL146,Likelihoods!$A$7:$A$107,Likelihoods!G$7:G$107),"")</f>
        <v/>
      </c>
      <c r="AN146" s="281" t="str">
        <f>IF(AND(COUNTBLANK($B146:$E146)=3,COUNTBLANK($F146:$H146)=2,COUNTBLANK($I146:$J146)=1,COUNTBLANK($K146:$L146)=1,COUNTBLANK($M146:$N146)=1,COUNTBLANK($O146:$P146)=1,COUNTBLANK($Q146:$R146)=1,COUNTBLANK($S146:$T146)=1,COUNTBLANK($U146:$V146)=1,COUNTBLANK($W146:$AA146)=4),IF(Data!$B146&lt;&gt;"",Scoring!$J$7)+IF(Data!$C146&lt;&gt;"",Scoring!$J$8)+IF(Data!$D146&lt;&gt;"",Scoring!$J$9)+IF(Data!$E146&lt;&gt;"",Scoring!$J$10)+IF(Data!$F146&lt;&gt;"",Scoring!$J$11)+IF(Data!$G146&lt;&gt;"",Scoring!$J$12)+IF(Data!$H146&lt;&gt;"",Scoring!$J$13)+IF(Data!$I146&lt;&gt;"",Scoring!$J$14)+IF(Data!$J146&lt;&gt;"",Scoring!$J$15)+IF(Data!$K146&lt;&gt;"",Scoring!$J$16)+IF(Data!$L146&lt;&gt;"",Scoring!$J$17)+IF(Data!$M146&lt;&gt;"",Scoring!$J$18)+IF(Data!$N146&lt;&gt;"",Scoring!$J$19)+IF(Data!$O146&lt;&gt;"",Scoring!$J$20)+IF(Data!$P146&lt;&gt;"",Scoring!$J$21)+IF(Data!$Q146&lt;&gt;"",Scoring!$J$22)+IF(Data!$R146&lt;&gt;"",Scoring!$J$23)+IF(Data!$S146&lt;&gt;"",Scoring!$J$24)+IF(Data!AF146&lt;&gt;"",Scoring!$J$25)+IF(Data!$U146&lt;&gt;"",Scoring!$J$26)+IF(Data!$V146&lt;&gt;"",Scoring!$J$27)+IF(Data!$W146&lt;&gt;"",Scoring!$J$28)+IF(Data!$X146&lt;&gt;"",Scoring!$J$29)+IF(Data!$Y146&lt;&gt;"",Scoring!$J$30)+IF(Data!$Z146&lt;&gt;"",Scoring!$J$31)+IF(Data!$AA146&lt;&gt;"",Scoring!$J$32),"")</f>
        <v/>
      </c>
      <c r="AO146" s="276" t="str">
        <f>IF(AN146&lt;&gt;"",LOOKUP(AN146,Likelihoods!$A$7:$A$107,Likelihoods!H$7:H$107),"")</f>
        <v/>
      </c>
      <c r="AP146" s="264" t="str">
        <f>IF(AND(COUNTBLANK($B146:$E146)=3,COUNTBLANK($F146:$H146)=2,COUNTBLANK($I146:$J146)=1,COUNTBLANK($K146:$L146)=1,COUNTBLANK($M146:$N146)=1,COUNTBLANK($O146:$P146)=1,COUNTBLANK($Q146:$R146)=1,COUNTBLANK($S146:$T146)=1,COUNTBLANK($U146:$V146)=1,COUNTBLANK($W146:$AA146)=4),IF(Data!$B146&lt;&gt;"",Scoring!$K$7)+IF(Data!$C146&lt;&gt;"",Scoring!$K$8)+IF(Data!$D146&lt;&gt;"",Scoring!$K$9)+IF(Data!$E146&lt;&gt;"",Scoring!$K$10)+IF(Data!$F146&lt;&gt;"",Scoring!$K$11)+IF(Data!$G146&lt;&gt;"",Scoring!$K$12)+IF(Data!$H146&lt;&gt;"",Scoring!$K$13)+IF(Data!$I146&lt;&gt;"",Scoring!$K$14)+IF(Data!$J146&lt;&gt;"",Scoring!$K$15)+IF(Data!$K146&lt;&gt;"",Scoring!$K$16)+IF(Data!$L146&lt;&gt;"",Scoring!$K$17)+IF(Data!$M146&lt;&gt;"",Scoring!$K$18)+IF(Data!$N146&lt;&gt;"",Scoring!$K$19)+IF(Data!$O146&lt;&gt;"",Scoring!$K$20)+IF(Data!$P146&lt;&gt;"",Scoring!$K$21)+IF(Data!$Q146&lt;&gt;"",Scoring!$K$22)+IF(Data!$R146&lt;&gt;"",Scoring!$K$23)+IF(Data!$S146&lt;&gt;"",Scoring!$K$24)+IF(Data!AH146&lt;&gt;"",Scoring!$K$25)+IF(Data!$U146&lt;&gt;"",Scoring!$K$26)+IF(Data!$V146&lt;&gt;"",Scoring!$K$27)+IF(Data!$W146&lt;&gt;"",Scoring!$K$28)+IF(Data!$X146&lt;&gt;"",Scoring!$K$29)+IF(Data!$Y146&lt;&gt;"",Scoring!$K$30)+IF(Data!$Z146&lt;&gt;"",Scoring!$K$31)+IF(Data!$AA146&lt;&gt;"",Scoring!$K$32),"")</f>
        <v/>
      </c>
      <c r="AQ146" s="107" t="str">
        <f>IF(AP146&lt;&gt;"",LOOKUP(AP146,Likelihoods!$A$7:$A$107,Likelihoods!I$7:I$107),"")</f>
        <v/>
      </c>
      <c r="AR146" s="281" t="str">
        <f>IF(AND(COUNTBLANK($B146:$E146)=3,COUNTBLANK($F146:$H146)=2,COUNTBLANK($I146:$J146)=1,COUNTBLANK($K146:$L146)=1,COUNTBLANK($M146:$N146)=1,COUNTBLANK($O146:$P146)=1,COUNTBLANK($Q146:$R146)=1,COUNTBLANK($S146:$T146)=1,COUNTBLANK($U146:$V146)=1,COUNTBLANK($W146:$AA146)=4),IF(Data!$B146&lt;&gt;"",Scoring!$L$7)+IF(Data!$C146&lt;&gt;"",Scoring!$L$8)+IF(Data!$D146&lt;&gt;"",Scoring!$L$9)+IF(Data!$E146&lt;&gt;"",Scoring!$L$10)+IF(Data!$F146&lt;&gt;"",Scoring!$L$11)+IF(Data!$G146&lt;&gt;"",Scoring!$L$12)+IF(Data!$H146&lt;&gt;"",Scoring!$L$13)+IF(Data!$I146&lt;&gt;"",Scoring!$L$14)+IF(Data!$J146&lt;&gt;"",Scoring!$L$15)+IF(Data!$K146&lt;&gt;"",Scoring!$L$16)+IF(Data!$L146&lt;&gt;"",Scoring!$L$17)+IF(Data!$M146&lt;&gt;"",Scoring!$L$18)+IF(Data!$N146&lt;&gt;"",Scoring!$L$19)+IF(Data!$O146&lt;&gt;"",Scoring!$L$20)+IF(Data!$P146&lt;&gt;"",Scoring!$L$21)+IF(Data!$Q146&lt;&gt;"",Scoring!$L$22)+IF(Data!$R146&lt;&gt;"",Scoring!$L$23)+IF(Data!$S146&lt;&gt;"",Scoring!$L$24)+IF(Data!AJ146&lt;&gt;"",Scoring!$L$25)+IF(Data!$U146&lt;&gt;"",Scoring!$L$26)+IF(Data!$V146&lt;&gt;"",Scoring!$L$27)+IF(Data!$W146&lt;&gt;"",Scoring!$L$28)+IF(Data!$X146&lt;&gt;"",Scoring!$L$29)+IF(Data!$Y146&lt;&gt;"",Scoring!$L$30)+IF(Data!$Z146&lt;&gt;"",Scoring!$L$31)+IF(Data!$AA146&lt;&gt;"",Scoring!$L$32),"")</f>
        <v/>
      </c>
      <c r="AS146" s="105" t="str">
        <f>IF(AR146&lt;&gt;"",LOOKUP(AR146,Likelihoods!$A$7:$A$107,Likelihoods!J$7:J$107),"")</f>
        <v/>
      </c>
      <c r="AT146" s="108" t="str">
        <f>IF(AND(COUNTBLANK($B146:$E146)=3,COUNTBLANK($F146:$H146)=2,COUNTBLANK($I146:$J146)=1,COUNTBLANK($K146:$L146)=1,COUNTBLANK($M146:$N146)=1,COUNTBLANK($O146:$P146)=1,COUNTBLANK($Q146:$R146)=1,COUNTBLANK($S146:$T146)=1,COUNTBLANK($U146:$V146)=1,COUNTBLANK($W146:$AA146)=4),IF(Data!$B146&lt;&gt;"",Scoring!$M$7)+IF(Data!$C146&lt;&gt;"",Scoring!$M$8)+IF(Data!$D146&lt;&gt;"",Scoring!$M$9)+IF(Data!$E146&lt;&gt;"",Scoring!$M$10)+IF(Data!$F146&lt;&gt;"",Scoring!$M$11)+IF(Data!$G146&lt;&gt;"",Scoring!$M$12)+IF(Data!$H146&lt;&gt;"",Scoring!$M$13)+IF(Data!$I146&lt;&gt;"",Scoring!$M$14)+IF(Data!$J146&lt;&gt;"",Scoring!$M$15)+IF(Data!$K146&lt;&gt;"",Scoring!$M$16)+IF(Data!$L146&lt;&gt;"",Scoring!$M$17)+IF(Data!$M146&lt;&gt;"",Scoring!$M$18)+IF(Data!$N146&lt;&gt;"",Scoring!$M$19)+IF(Data!$O146&lt;&gt;"",Scoring!$M$20)+IF(Data!$P146&lt;&gt;"",Scoring!$M$21)+IF(Data!$Q146&lt;&gt;"",Scoring!$M$22)+IF(Data!$R146&lt;&gt;"",Scoring!$M$23)+IF(Data!$S146&lt;&gt;"",Scoring!$M$24)+IF(Data!T146&lt;&gt;"",Scoring!$M$25)+IF(Data!$U146&lt;&gt;"",Scoring!$M$26)+IF(Data!$V146&lt;&gt;"",Scoring!$M$27)+IF(Data!$W146&lt;&gt;"",Scoring!$M$28)+IF(Data!$X146&lt;&gt;"",Scoring!$M$29)+IF(Data!$Y146&lt;&gt;"",Scoring!$M$30)+IF(Data!$Z146&lt;&gt;"",Scoring!$M$31)+IF(Data!$AA146&lt;&gt;"",Scoring!$M$32),"")</f>
        <v/>
      </c>
      <c r="AU146" s="105" t="str">
        <f>IF(AT146&lt;&gt;"",LOOKUP(AT146,Likelihoods!$A$7:$A$107,Likelihoods!K$7:K$107),"")</f>
        <v/>
      </c>
      <c r="AV146" s="108" t="str">
        <f>IF(AND(COUNTBLANK($B146:$E146)=3,COUNTBLANK($F146:$H146)=2,COUNTBLANK($I146:$J146)=1,COUNTBLANK($K146:$L146)=1,COUNTBLANK($M146:$N146)=1,COUNTBLANK($O146:$P146)=1,COUNTBLANK($Q146:$R146)=1,COUNTBLANK($S146:$T146)=1,COUNTBLANK($U146:$V146)=1,COUNTBLANK($W146:$AA146)=4),IF(Data!$B146&lt;&gt;"",Scoring!$N$7)+IF(Data!$C146&lt;&gt;"",Scoring!$N$8)+IF(Data!$D146&lt;&gt;"",Scoring!$N$9)+IF(Data!$E146&lt;&gt;"",Scoring!$N$10)+IF(Data!$F146&lt;&gt;"",Scoring!$N$11)+IF(Data!$G146&lt;&gt;"",Scoring!$N$12)+IF(Data!$H146&lt;&gt;"",Scoring!$N$13)+IF(Data!$I146&lt;&gt;"",Scoring!$N$14)+IF(Data!$J146&lt;&gt;"",Scoring!$N$15)+IF(Data!$K146&lt;&gt;"",Scoring!$N$16)+IF(Data!$L146&lt;&gt;"",Scoring!$N$17)+IF(Data!$M146&lt;&gt;"",Scoring!$N$18)+IF(Data!$N146&lt;&gt;"",Scoring!$N$19)+IF(Data!$O146&lt;&gt;"",Scoring!$N$20)+IF(Data!$P146&lt;&gt;"",Scoring!$N$21)+IF(Data!$Q146&lt;&gt;"",Scoring!$N$22)+IF(Data!$R146&lt;&gt;"",Scoring!$N$23)+IF(Data!$S146&lt;&gt;"",Scoring!$N$24)+IF(Data!T146&lt;&gt;"",Scoring!$N$25)+IF(Data!$U146&lt;&gt;"",Scoring!$N$26)+IF(Data!$V146&lt;&gt;"",Scoring!$N$27)+IF(Data!$W146&lt;&gt;"",Scoring!$N$28)+IF(Data!$X146&lt;&gt;"",Scoring!$N$29)+IF(Data!$Y146&lt;&gt;"",Scoring!$N$30)+IF(Data!$Z146&lt;&gt;"",Scoring!$N$31)+IF(Data!$AA146&lt;&gt;"",Scoring!$N$32),"")</f>
        <v/>
      </c>
      <c r="AW146" s="106" t="str">
        <f>IF(AV146&lt;&gt;"",LOOKUP(AV146,Likelihoods!$A$7:$A$107,Likelihoods!L$7:L$107),"")</f>
        <v/>
      </c>
      <c r="AX146" s="104" t="str">
        <f>IF(AND(COUNTBLANK($B146:$E146)=3,COUNTBLANK($F146:$H146)=2,COUNTBLANK($I146:$J146)=1,COUNTBLANK($K146:$L146)=1,COUNTBLANK($M146:$N146)=1,COUNTBLANK($O146:$P146)=1,COUNTBLANK($Q146:$R146)=1,COUNTBLANK($S146:$T146)=1,COUNTBLANK($U146:$V146)=1,COUNTBLANK($W146:$AA146)=4),IF(Data!$B146&lt;&gt;"",Scoring!$O$7)+IF(Data!$C146&lt;&gt;"",Scoring!$O$8)+IF(Data!$D146&lt;&gt;"",Scoring!$O$9)+IF(Data!$E146&lt;&gt;"",Scoring!$O$10)+IF(Data!$F146&lt;&gt;"",Scoring!$O$11)+IF(Data!$G146&lt;&gt;"",Scoring!$O$12)+IF(Data!$H146&lt;&gt;"",Scoring!$O$13)+IF(Data!$I146&lt;&gt;"",Scoring!$O$14)+IF(Data!$J146&lt;&gt;"",Scoring!$O$15)+IF(Data!$K146&lt;&gt;"",Scoring!$O$16)+IF(Data!$L146&lt;&gt;"",Scoring!$O$17)+IF(Data!$M146&lt;&gt;"",Scoring!$O$18)+IF(Data!$N146&lt;&gt;"",Scoring!$O$19)+IF(Data!$O146&lt;&gt;"",Scoring!$O$20)+IF(Data!$P146&lt;&gt;"",Scoring!$O$21)+IF(Data!$Q146&lt;&gt;"",Scoring!$O$22)+IF(Data!$R146&lt;&gt;"",Scoring!$O$23)+IF(Data!$S146&lt;&gt;"",Scoring!$O$24)+IF(Data!T146&lt;&gt;"",Scoring!$O$25)+IF(Data!$U146&lt;&gt;"",Scoring!$O$26)+IF(Data!$V146&lt;&gt;"",Scoring!$O$27)+IF(Data!$W146&lt;&gt;"",Scoring!$O$28)+IF(Data!$X146&lt;&gt;"",Scoring!$O$29)+IF(Data!$Y146&lt;&gt;"",Scoring!$O$30)+IF(Data!$Z146&lt;&gt;"",Scoring!$O$31)+IF(Data!$AA146&lt;&gt;"",Scoring!$O$32),"")</f>
        <v/>
      </c>
      <c r="AY146" s="107" t="str">
        <f>IF(AX146&lt;&gt;"",LOOKUP(AX146,Likelihoods!$A$7:$A$107,Likelihoods!M$7:M$107),"")</f>
        <v/>
      </c>
      <c r="AZ146" s="108" t="str">
        <f>IF(AND(COUNTBLANK($B146:$E146)=3,COUNTBLANK($F146:$H146)=2,COUNTBLANK($I146:$J146)=1,COUNTBLANK($K146:$L146)=1,COUNTBLANK($M146:$N146)=1,COUNTBLANK($O146:$P146)=1,COUNTBLANK($Q146:$R146)=1,COUNTBLANK($S146:$T146)=1,COUNTBLANK($U146:$V146)=1,COUNTBLANK($W146:$AA146)=4),IF(Data!$B146&lt;&gt;"",Scoring!$P$7)+IF(Data!$C146&lt;&gt;"",Scoring!$P$8)+IF(Data!$D146&lt;&gt;"",Scoring!$P$9)+IF(Data!$E146&lt;&gt;"",Scoring!$P$10)+IF(Data!$F146&lt;&gt;"",Scoring!$P$11)+IF(Data!$G146&lt;&gt;"",Scoring!$P$12)+IF(Data!$H146&lt;&gt;"",Scoring!$P$13)+IF(Data!$I146&lt;&gt;"",Scoring!$P$14)+IF(Data!$J146&lt;&gt;"",Scoring!$P$15)+IF(Data!$K146&lt;&gt;"",Scoring!$P$16)+IF(Data!$L146&lt;&gt;"",Scoring!$P$17)+IF(Data!$M146&lt;&gt;"",Scoring!$P$18)+IF(Data!$N146&lt;&gt;"",Scoring!$P$19)+IF(Data!$O146&lt;&gt;"",Scoring!$P$20)+IF(Data!$P146&lt;&gt;"",Scoring!$P$21)+IF(Data!$Q146&lt;&gt;"",Scoring!$P$22)+IF(Data!$R146&lt;&gt;"",Scoring!$P$23)+IF(Data!$S146&lt;&gt;"",Scoring!$P$24)+IF(Data!T146&lt;&gt;"",Scoring!$P$25)+IF(Data!$U146&lt;&gt;"",Scoring!$P$26)+IF(Data!$V146&lt;&gt;"",Scoring!$P$27)+IF(Data!$W146&lt;&gt;"",Scoring!$P$28)+IF(Data!$X146&lt;&gt;"",Scoring!$P$29)+IF(Data!$Y146&lt;&gt;"",Scoring!$P$30)+IF(Data!$Z146&lt;&gt;"",Scoring!$P$31)+IF(Data!$AA146&lt;&gt;"",Scoring!$P$32),"")</f>
        <v/>
      </c>
      <c r="BA146" s="105" t="str">
        <f>IF(AZ146&lt;&gt;"",LOOKUP(AZ146,Likelihoods!$A$7:$A$107,Likelihoods!N$7:N$107),"")</f>
        <v/>
      </c>
      <c r="BB146" s="102" t="str">
        <f>IF(AND(COUNTBLANK($B146:$E146)=3,COUNTBLANK($F146:$H146)=2,COUNTBLANK($I146:$J146)=1,COUNTBLANK($K146:$L146)=1,COUNTBLANK($M146:$N146)=1,COUNTBLANK($O146:$P146)=1,COUNTBLANK($Q146:$R146)=1,COUNTBLANK($S146:$T146)=1,COUNTBLANK($U146:$V146)=1,COUNTBLANK($W146:$AA146)=4),IF(Data!$B146&lt;&gt;"",Scoring!$Q$7)+IF(Data!$C146&lt;&gt;"",Scoring!$Q$8)+IF(Data!$D146&lt;&gt;"",Scoring!$Q$9)+IF(Data!$E146&lt;&gt;"",Scoring!$Q$10)+IF(Data!$F146&lt;&gt;"",Scoring!$Q$11)+IF(Data!$G146&lt;&gt;"",Scoring!$Q$12)+IF(Data!$H146&lt;&gt;"",Scoring!$Q$13)+IF(Data!$I146&lt;&gt;"",Scoring!$Q$14)+IF(Data!$J146&lt;&gt;"",Scoring!$Q$15)+IF(Data!$K146&lt;&gt;"",Scoring!$Q$16)+IF(Data!$L146&lt;&gt;"",Scoring!$Q$17)+IF(Data!$M146&lt;&gt;"",Scoring!$Q$18)+IF(Data!$N146&lt;&gt;"",Scoring!$Q$19)+IF(Data!$O146&lt;&gt;"",Scoring!$Q$20)+IF(Data!$P146&lt;&gt;"",Scoring!$Q$21)+IF(Data!$Q146&lt;&gt;"",Scoring!$Q$22)+IF(Data!$R146&lt;&gt;"",Scoring!$Q$23)+IF(Data!$S146&lt;&gt;"",Scoring!$Q$24)+IF(Data!T146&lt;&gt;"",Scoring!$Q$25)+IF(Data!$U146&lt;&gt;"",Scoring!$Q$26)+IF(Data!$V146&lt;&gt;"",Scoring!$Q$27)+IF(Data!$W146&lt;&gt;"",Scoring!$Q$28)+IF(Data!$X146&lt;&gt;"",Scoring!$Q$29)+IF(Data!$Y146&lt;&gt;"",Scoring!$Q$30)+IF(Data!$Z146&lt;&gt;"",Scoring!$Q$31)+IF(Data!$AA146&lt;&gt;"",Scoring!$Q$32),"")</f>
        <v/>
      </c>
      <c r="BC146" s="107" t="str">
        <f>IF(BB146&lt;&gt;"",LOOKUP(BB146,Likelihoods!$A$7:$A$107,Likelihoods!O$7:O$107),"")</f>
        <v/>
      </c>
      <c r="BD146" s="104" t="str">
        <f>IF(AND(COUNTBLANK($B146:$E146)=3,COUNTBLANK($F146:$H146)=2,COUNTBLANK($I146:$J146)=1,COUNTBLANK($K146:$L146)=1,COUNTBLANK($M146:$N146)=1,COUNTBLANK($O146:$P146)=1,COUNTBLANK($Q146:$R146)=1,COUNTBLANK($S146:$T146)=1,COUNTBLANK($U146:$V146)=1,COUNTBLANK($W146:$AA146)=4),IF(Data!$B146&lt;&gt;"",Scoring!$R$7)+IF(Data!$C146&lt;&gt;"",Scoring!$R$8)+IF(Data!$D146&lt;&gt;"",Scoring!$R$9)+IF(Data!$E146&lt;&gt;"",Scoring!$R$10)+IF(Data!$F146&lt;&gt;"",Scoring!$R$11)+IF(Data!$G146&lt;&gt;"",Scoring!$R$12)+IF(Data!$H146&lt;&gt;"",Scoring!$R$13)+IF(Data!$I146&lt;&gt;"",Scoring!$R$14)+IF(Data!$J146&lt;&gt;"",Scoring!$R$15)+IF(Data!$K146&lt;&gt;"",Scoring!$R$16)+IF(Data!$L146&lt;&gt;"",Scoring!$R$17)+IF(Data!$M146&lt;&gt;"",Scoring!$R$18)+IF(Data!$N146&lt;&gt;"",Scoring!$R$19)+IF(Data!$O146&lt;&gt;"",Scoring!$R$20)+IF(Data!$P146&lt;&gt;"",Scoring!$R$21)+IF(Data!$Q146&lt;&gt;"",Scoring!$R$22)+IF(Data!$R146&lt;&gt;"",Scoring!$R$23)+IF(Data!$S146&lt;&gt;"",Scoring!$R$24)+IF(Data!T146&lt;&gt;"",Scoring!$R$25)+IF(Data!$U146&lt;&gt;"",Scoring!$R$26)+IF(Data!$V146&lt;&gt;"",Scoring!$R$27)+IF(Data!$W146&lt;&gt;"",Scoring!$R$28)+IF(Data!$X146&lt;&gt;"",Scoring!$R$29)+IF(Data!$Y146&lt;&gt;"",Scoring!$R$30)+IF(Data!$Z146&lt;&gt;"",Scoring!$R$31)+IF(Data!$AA146&lt;&gt;"",Scoring!$R$32),"")</f>
        <v/>
      </c>
      <c r="BE146" s="105" t="str">
        <f>IF(BD146&lt;&gt;"",LOOKUP(BD146,Likelihoods!$A$7:$A$107,Likelihoods!P$7:P$107),"")</f>
        <v/>
      </c>
      <c r="BF146" s="102" t="str">
        <f>IF(AND(COUNTBLANK($B146:$E146)=3,COUNTBLANK($F146:$H146)=2,COUNTBLANK($I146:$J146)=1,COUNTBLANK($K146:$L146)=1,COUNTBLANK($M146:$N146)=1,COUNTBLANK($O146:$P146)=1,COUNTBLANK($Q146:$R146)=1,COUNTBLANK($S146:$T146)=1,COUNTBLANK($U146:$V146)=1,COUNTBLANK($W146:$AA146)=4),IF(Data!$B146&lt;&gt;"",Scoring!$S$7)+IF(Data!$C146&lt;&gt;"",Scoring!$S$8)+IF(Data!$D146&lt;&gt;"",Scoring!$S$9)+IF(Data!$E146&lt;&gt;"",Scoring!$S$10)+IF(Data!$F146&lt;&gt;"",Scoring!$S$11)+IF(Data!$G146&lt;&gt;"",Scoring!$S$12)+IF(Data!$H146&lt;&gt;"",Scoring!$S$13)+IF(Data!$I146&lt;&gt;"",Scoring!$S$14)+IF(Data!$J146&lt;&gt;"",Scoring!$S$15)+IF(Data!$K146&lt;&gt;"",Scoring!$S$16)+IF(Data!$L146&lt;&gt;"",Scoring!$S$17)+IF(Data!$M146&lt;&gt;"",Scoring!$S$18)+IF(Data!$N146&lt;&gt;"",Scoring!$S$19)+IF(Data!$O146&lt;&gt;"",Scoring!$S$20)+IF(Data!$P146&lt;&gt;"",Scoring!$S$21)+IF(Data!$Q146&lt;&gt;"",Scoring!$S$22)+IF(Data!$R146&lt;&gt;"",Scoring!$S$23)+IF(Data!$S146&lt;&gt;"",Scoring!$S$24)+IF(Data!T146&lt;&gt;"",Scoring!$S$25)+IF(Data!$U146&lt;&gt;"",Scoring!$S$26)+IF(Data!$V146&lt;&gt;"",Scoring!$S$27)+IF(Data!$W146&lt;&gt;"",Scoring!$S$28)+IF(Data!$X146&lt;&gt;"",Scoring!$S$29)+IF(Data!$Y146&lt;&gt;"",Scoring!$S$30)+IF(Data!$Z146&lt;&gt;"",Scoring!$S$31)+IF(Data!$AA146&lt;&gt;"",Scoring!$S$32),"")</f>
        <v/>
      </c>
      <c r="BG146" s="107" t="str">
        <f>IF(BF146&lt;&gt;"",LOOKUP(BF146,Likelihoods!$A$7:$A$107,Likelihoods!Q$7:Q$107),"")</f>
        <v/>
      </c>
      <c r="BH146" s="108" t="str">
        <f>IF(AND(COUNTBLANK($B146:$E146)=3,COUNTBLANK($F146:$H146)=2,COUNTBLANK($I146:$J146)=1,COUNTBLANK($K146:$L146)=1,COUNTBLANK($M146:$N146)=1,COUNTBLANK($O146:$P146)=1,COUNTBLANK($Q146:$R146)=1,COUNTBLANK($S146:$T146)=1,COUNTBLANK($U146:$V146)=1,COUNTBLANK($W146:$AA146)=4),IF(Data!$B146&lt;&gt;"",Scoring!$T$7)+IF(Data!$C146&lt;&gt;"",Scoring!$T$8)+IF(Data!$D146&lt;&gt;"",Scoring!$T$9)+IF(Data!$E146&lt;&gt;"",Scoring!$T$10)+IF(Data!$F146&lt;&gt;"",Scoring!$T$11)+IF(Data!$G146&lt;&gt;"",Scoring!$T$12)+IF(Data!$H146&lt;&gt;"",Scoring!$T$13)+IF(Data!$I146&lt;&gt;"",Scoring!$T$14)+IF(Data!$J146&lt;&gt;"",Scoring!$T$15)+IF(Data!$K146&lt;&gt;"",Scoring!$T$16)+IF(Data!$L146&lt;&gt;"",Scoring!$T$17)+IF(Data!$M146&lt;&gt;"",Scoring!$T$18)+IF(Data!$N146&lt;&gt;"",Scoring!$T$19)+IF(Data!$O146&lt;&gt;"",Scoring!$T$20)+IF(Data!$P146&lt;&gt;"",Scoring!$T$21)+IF(Data!$Q146&lt;&gt;"",Scoring!$T$22)+IF(Data!$R146&lt;&gt;"",Scoring!$T$23)+IF(Data!$S146&lt;&gt;"",Scoring!$T$24)+IF(Data!T146&lt;&gt;"",Scoring!$T$25)+IF(Data!$U146&lt;&gt;"",Scoring!$T$26)+IF(Data!$V146&lt;&gt;"",Scoring!$T$27)+IF(Data!$W146&lt;&gt;"",Scoring!$T$28)+IF(Data!$X146&lt;&gt;"",Scoring!$T$29)+IF(Data!$Y146&lt;&gt;"",Scoring!$T$30)+IF(Data!$Z146&lt;&gt;"",Scoring!$T$31)+IF(Data!$AA146&lt;&gt;"",Scoring!$T$32),"")</f>
        <v/>
      </c>
      <c r="BI146" s="105" t="str">
        <f>IF(BH146&lt;&gt;"",LOOKUP(BH146,Likelihoods!$A$7:$A$107,Likelihoods!R$7:R$107),"")</f>
        <v/>
      </c>
      <c r="BJ146" s="108" t="str">
        <f>IF(AND(COUNTBLANK($B146:$E146)=3,COUNTBLANK($F146:$H146)=2,COUNTBLANK($I146:$J146)=1,COUNTBLANK($K146:$L146)=1,COUNTBLANK($M146:$N146)=1,COUNTBLANK($O146:$P146)=1,COUNTBLANK($Q146:$R146)=1,COUNTBLANK($S146:$T146)=1,COUNTBLANK($U146:$V146)=1,COUNTBLANK($W146:$AA146)=4),IF(Data!$B146&lt;&gt;"",Scoring!$U$7)+IF(Data!$C146&lt;&gt;"",Scoring!$U$8)+IF(Data!$D146&lt;&gt;"",Scoring!$U$9)+IF(Data!$E146&lt;&gt;"",Scoring!$U$10)+IF(Data!$F146&lt;&gt;"",Scoring!$U$11)+IF(Data!$G146&lt;&gt;"",Scoring!$U$12)+IF(Data!$H146&lt;&gt;"",Scoring!$U$13)+IF(Data!$I146&lt;&gt;"",Scoring!$U$14)+IF(Data!$J146&lt;&gt;"",Scoring!$U$15)+IF(Data!$K146&lt;&gt;"",Scoring!$U$16)+IF(Data!$L146&lt;&gt;"",Scoring!$U$17)+IF(Data!$M146&lt;&gt;"",Scoring!$U$18)+IF(Data!$N146&lt;&gt;"",Scoring!$U$19)+IF(Data!$O146&lt;&gt;"",Scoring!$U$20)+IF(Data!$P146&lt;&gt;"",Scoring!$U$21)+IF(Data!$Q146&lt;&gt;"",Scoring!$U$22)+IF(Data!$R146&lt;&gt;"",Scoring!$U$23)+IF(Data!$S146&lt;&gt;"",Scoring!$U$24)+IF(Data!T146&lt;&gt;"",Scoring!$U$25)+IF(Data!$U146&lt;&gt;"",Scoring!$U$26)+IF(Data!$V146&lt;&gt;"",Scoring!$U$27)+IF(Data!$W146&lt;&gt;"",Scoring!$U$28)+IF(Data!$X146&lt;&gt;"",Scoring!$U$29)+IF(Data!$Y146&lt;&gt;"",Scoring!$U$30)+IF(Data!$Z146&lt;&gt;"",Scoring!$U$31)+IF(Data!$AA146&lt;&gt;"",Scoring!$U$32),"")</f>
        <v/>
      </c>
      <c r="BK146" s="106" t="str">
        <f>IF(BJ146&lt;&gt;"",LOOKUP(BJ146,Likelihoods!$A$7:$A$107,Likelihoods!S$7:S$107),"")</f>
        <v/>
      </c>
      <c r="BL146" s="8"/>
      <c r="BM146" s="8"/>
      <c r="BN146" s="8"/>
      <c r="BO146" s="8"/>
      <c r="BP146" s="8"/>
      <c r="BQ146" s="8"/>
      <c r="BR146" s="8"/>
      <c r="BS146" s="8"/>
      <c r="BT146" s="8"/>
      <c r="BU146" s="8"/>
      <c r="BV146" s="8"/>
      <c r="BW146" s="8"/>
      <c r="BX146" s="8"/>
      <c r="BY146" s="8"/>
    </row>
    <row r="147" spans="1:77" ht="14.25" x14ac:dyDescent="0.2">
      <c r="A147" s="68"/>
      <c r="B147" s="101"/>
      <c r="C147" s="102"/>
      <c r="D147" s="102"/>
      <c r="E147" s="102"/>
      <c r="F147" s="101"/>
      <c r="G147" s="102"/>
      <c r="H147" s="103"/>
      <c r="I147" s="102"/>
      <c r="J147" s="102"/>
      <c r="K147" s="101"/>
      <c r="L147" s="103"/>
      <c r="M147" s="102"/>
      <c r="N147" s="103"/>
      <c r="O147" s="101"/>
      <c r="P147" s="103"/>
      <c r="Q147" s="102"/>
      <c r="R147" s="102"/>
      <c r="S147" s="101"/>
      <c r="T147" s="103"/>
      <c r="U147" s="101"/>
      <c r="V147" s="103"/>
      <c r="W147" s="102"/>
      <c r="X147" s="102"/>
      <c r="Y147" s="102"/>
      <c r="Z147" s="102"/>
      <c r="AA147" s="102"/>
      <c r="AB147" s="104" t="str">
        <f>IF(AND(COUNTBLANK($B147:$E147)=3,COUNTBLANK($F147:$H147)=2,COUNTBLANK($I147:$J147)=1,COUNTBLANK($K147:$L147)=1,COUNTBLANK($M147:$N147)=1,COUNTBLANK($O147:$P147)=1,COUNTBLANK($Q147:$R147)=1,COUNTBLANK($S147:$T147)=1,COUNTBLANK($U147:$V147)=1,COUNTBLANK($W147:$AA147)=4),IF(Data!$B147&lt;&gt;"",Scoring!$D$7)+IF(Data!$C147&lt;&gt;"",Scoring!$D$8)+IF(Data!$D147&lt;&gt;"",Scoring!$D$9)+IF(Data!$E147&lt;&gt;"",Scoring!$D$10)+IF(Data!$F147&lt;&gt;"",Scoring!$D$11)+IF(Data!$G147&lt;&gt;"",Scoring!$D$12)+IF(Data!$H147&lt;&gt;"",Scoring!$D$13)+IF(Data!$I147&lt;&gt;"",Scoring!$D$14)+IF(Data!$J147&lt;&gt;"",Scoring!$D$15)+IF(Data!$K147&lt;&gt;"",Scoring!$D$16)+IF(Data!$L147&lt;&gt;"",Scoring!$D$17)+IF(Data!$M147&lt;&gt;"",Scoring!$D$18)+IF(Data!$N147&lt;&gt;"",Scoring!$D$19)+IF(Data!$O147&lt;&gt;"",Scoring!$D$20)+IF(Data!$P147&lt;&gt;"",Scoring!$D$21)+IF(Data!$Q147&lt;&gt;"",Scoring!$D$22)+IF(Data!$R147&lt;&gt;"",Scoring!$D$23)+IF(Data!$S147&lt;&gt;"",Scoring!$D$24)+IF(Data!T147&lt;&gt;"",Scoring!$D$25)+IF(Data!$U147&lt;&gt;"",Scoring!$D$26)+IF(Data!$V147&lt;&gt;"",Scoring!$D$27)+IF(Data!$W147&lt;&gt;"",Scoring!$D$28)+IF(Data!$X147&lt;&gt;"",Scoring!$D$29)+IF(Data!$Y147&lt;&gt;"",Scoring!$D$30)+IF(Data!$Z147&lt;&gt;"",Scoring!$D$31)+IF(Data!$AA147&lt;&gt;"",Scoring!$D$32),"")</f>
        <v/>
      </c>
      <c r="AC147" s="105" t="str">
        <f>IF(AB147&lt;&gt;"",LOOKUP(AB147,Likelihoods!$A$7:$A$107,Likelihoods!B$7:B$107),"")</f>
        <v/>
      </c>
      <c r="AD147" s="264" t="str">
        <f>IF(AND(COUNTBLANK($B147:$E147)=3,COUNTBLANK($F147:$H147)=2,COUNTBLANK($I147:$J147)=1,COUNTBLANK($K147:$L147)=1,COUNTBLANK($M147:$N147)=1,COUNTBLANK($O147:$P147)=1,COUNTBLANK($Q147:$R147)=1,COUNTBLANK($S147:$T147)=1,COUNTBLANK($U147:$V147)=1,COUNTBLANK($W147:$AA147)=4),IF(Data!$B147&lt;&gt;"",Scoring!$E$7)+IF(Data!$C147&lt;&gt;"",Scoring!$E$8)+IF(Data!$D147&lt;&gt;"",Scoring!$E$9)+IF(Data!$E147&lt;&gt;"",Scoring!$E$10)+IF(Data!$F147&lt;&gt;"",Scoring!$E$11)+IF(Data!$G147&lt;&gt;"",Scoring!$E$12)+IF(Data!$H147&lt;&gt;"",Scoring!$E$13)+IF(Data!$I147&lt;&gt;"",Scoring!$E$14)+IF(Data!$J147&lt;&gt;"",Scoring!$E$15)+IF(Data!$K147&lt;&gt;"",Scoring!$E$16)+IF(Data!$L147&lt;&gt;"",Scoring!$E$17)+IF(Data!$M147&lt;&gt;"",Scoring!$E$18)+IF(Data!$N147&lt;&gt;"",Scoring!$E$19)+IF(Data!$O147&lt;&gt;"",Scoring!$E$20)+IF(Data!$P147&lt;&gt;"",Scoring!$E$21)+IF(Data!$Q147&lt;&gt;"",Scoring!$E$22)+IF(Data!$R147&lt;&gt;"",Scoring!$E$23)+IF(Data!$S147&lt;&gt;"",Scoring!$E$24)+IF(Data!V147&lt;&gt;"",Scoring!$E$25)+IF(Data!$U147&lt;&gt;"",Scoring!$E$26)+IF(Data!$V147&lt;&gt;"",Scoring!$E$27)+IF(Data!$W147&lt;&gt;"",Scoring!$E$28)+IF(Data!$X147&lt;&gt;"",Scoring!$E$29)+IF(Data!$Y147&lt;&gt;"",Scoring!$E$30)+IF(Data!$Z147&lt;&gt;"",Scoring!$E$31)+IF(Data!$AA147&lt;&gt;"",Scoring!$E$32),"")</f>
        <v/>
      </c>
      <c r="AE147" s="107" t="str">
        <f>IF(AD147&lt;&gt;"",LOOKUP(AD147,Likelihoods!$A$7:$A$107,Likelihoods!C$7:C$107),"")</f>
        <v/>
      </c>
      <c r="AF147" s="108" t="str">
        <f>IF(AND(COUNTBLANK($B147:$E147)=3,COUNTBLANK($F147:$H147)=2,COUNTBLANK($I147:$J147)=1,COUNTBLANK($K147:$L147)=1,COUNTBLANK($M147:$N147)=1,COUNTBLANK($O147:$P147)=1,COUNTBLANK($Q147:$R147)=1,COUNTBLANK($S147:$T147)=1,COUNTBLANK($U147:$V147)=1,COUNTBLANK($W147:$AA147)=4),IF(Data!$B147&lt;&gt;"",Scoring!$F$7)+IF(Data!$C147&lt;&gt;"",Scoring!$F$8)+IF(Data!$D147&lt;&gt;"",Scoring!$F$9)+IF(Data!$E147&lt;&gt;"",Scoring!$F$10)+IF(Data!$F147&lt;&gt;"",Scoring!$F$11)+IF(Data!$G147&lt;&gt;"",Scoring!$F$12)+IF(Data!$H147&lt;&gt;"",Scoring!$F$13)+IF(Data!$I147&lt;&gt;"",Scoring!$F$14)+IF(Data!$J147&lt;&gt;"",Scoring!$F$15)+IF(Data!$K147&lt;&gt;"",Scoring!$F$16)+IF(Data!$L147&lt;&gt;"",Scoring!$F$17)+IF(Data!$M147&lt;&gt;"",Scoring!$F$18)+IF(Data!$N147&lt;&gt;"",Scoring!$F$19)+IF(Data!$O147&lt;&gt;"",Scoring!$F$20)+IF(Data!$P147&lt;&gt;"",Scoring!$F$21)+IF(Data!$Q147&lt;&gt;"",Scoring!$F$22)+IF(Data!$R147&lt;&gt;"",Scoring!$F$23)+IF(Data!$S147&lt;&gt;"",Scoring!$F$24)+IF(Data!T147&lt;&gt;"",Scoring!$F$25)+IF(Data!$U147&lt;&gt;"",Scoring!$F$26)+IF(Data!$V147&lt;&gt;"",Scoring!$F$27)+IF(Data!$W147&lt;&gt;"",Scoring!$F$28)+IF(Data!$X147&lt;&gt;"",Scoring!$F$29)+IF(Data!$Y147&lt;&gt;"",Scoring!$F$30)+IF(Data!$Z147&lt;&gt;"",Scoring!$F$31)+IF(Data!$AA147&lt;&gt;"",Scoring!$F$32),"")</f>
        <v/>
      </c>
      <c r="AG147" s="105" t="str">
        <f>IF(AF147&lt;&gt;"",LOOKUP(AF147,Likelihoods!$A$7:$A$107,Likelihoods!D$7:D$107),"")</f>
        <v/>
      </c>
      <c r="AH147" s="108" t="str">
        <f>IF(AND(COUNTBLANK($B147:$E147)=3,COUNTBLANK($F147:$H147)=2,COUNTBLANK($I147:$J147)=1,COUNTBLANK($K147:$L147)=1,COUNTBLANK($M147:$N147)=1,COUNTBLANK($O147:$P147)=1,COUNTBLANK($Q147:$R147)=1,COUNTBLANK($S147:$T147)=1,COUNTBLANK($U147:$V147)=1,COUNTBLANK($W147:$AA147)=4),IF(Data!$B147&lt;&gt;"",Scoring!$G$7)+IF(Data!$C147&lt;&gt;"",Scoring!$G$8)+IF(Data!$D147&lt;&gt;"",Scoring!$G$9)+IF(Data!$E147&lt;&gt;"",Scoring!$G$10)+IF(Data!$F147&lt;&gt;"",Scoring!$G$11)+IF(Data!$G147&lt;&gt;"",Scoring!$G$12)+IF(Data!$H147&lt;&gt;"",Scoring!$G$13)+IF(Data!$I147&lt;&gt;"",Scoring!$G$14)+IF(Data!$J147&lt;&gt;"",Scoring!$G$15)+IF(Data!$K147&lt;&gt;"",Scoring!$G$16)+IF(Data!$L147&lt;&gt;"",Scoring!$G$17)+IF(Data!$M147&lt;&gt;"",Scoring!$G$18)+IF(Data!$N147&lt;&gt;"",Scoring!$G$19)+IF(Data!$O147&lt;&gt;"",Scoring!$G$20)+IF(Data!$P147&lt;&gt;"",Scoring!$G$21)+IF(Data!$Q147&lt;&gt;"",Scoring!$G$22)+IF(Data!$R147&lt;&gt;"",Scoring!$G$23)+IF(Data!$S147&lt;&gt;"",Scoring!$G$24)+IF(Data!T147&lt;&gt;"",Scoring!$G$25)+IF(Data!$U147&lt;&gt;"",Scoring!$G$26)+IF(Data!$V147&lt;&gt;"",Scoring!$G$27)+IF(Data!$W147&lt;&gt;"",Scoring!$G$28)+IF(Data!$X147&lt;&gt;"",Scoring!$G$29)+IF(Data!$Y147&lt;&gt;"",Scoring!$G$30)+IF(Data!$Z147&lt;&gt;"",Scoring!$G$31)+IF(Data!$AA147&lt;&gt;"",Scoring!$G$32),"")</f>
        <v/>
      </c>
      <c r="AI147" s="106" t="str">
        <f>IF(AH147&lt;&gt;"",LOOKUP(AH147,Likelihoods!$A$7:$A$107,Likelihoods!E$7:E$107),"")</f>
        <v/>
      </c>
      <c r="AJ147" s="104" t="str">
        <f>IF(AND(COUNTBLANK($B147:$E147)=3,COUNTBLANK($F147:$H147)=2,COUNTBLANK($I147:$J147)=1,COUNTBLANK($K147:$L147)=1,COUNTBLANK($M147:$N147)=1,COUNTBLANK($O147:$P147)=1,COUNTBLANK($Q147:$R147)=1,COUNTBLANK($S147:$T147)=1,COUNTBLANK($U147:$V147)=1,COUNTBLANK($W147:$AA147)=4),IF(Data!$B147&lt;&gt;"",Scoring!$H$7)+IF(Data!$C147&lt;&gt;"",Scoring!$H$8)+IF(Data!$D147&lt;&gt;"",Scoring!$H$9)+IF(Data!$E147&lt;&gt;"",Scoring!$H$10)+IF(Data!$F147&lt;&gt;"",Scoring!$H$11)+IF(Data!$G147&lt;&gt;"",Scoring!$H$12)+IF(Data!$H147&lt;&gt;"",Scoring!$H$13)+IF(Data!$I147&lt;&gt;"",Scoring!$H$14)+IF(Data!$J147&lt;&gt;"",Scoring!$H$15)+IF(Data!$K147&lt;&gt;"",Scoring!$H$16)+IF(Data!$L147&lt;&gt;"",Scoring!$H$17)+IF(Data!$M147&lt;&gt;"",Scoring!$H$18)+IF(Data!$N147&lt;&gt;"",Scoring!$H$19)+IF(Data!$O147&lt;&gt;"",Scoring!$H$20)+IF(Data!$P147&lt;&gt;"",Scoring!$H$21)+IF(Data!$Q147&lt;&gt;"",Scoring!$H$22)+IF(Data!$R147&lt;&gt;"",Scoring!$H$23)+IF(Data!$S147&lt;&gt;"",Scoring!$H$24)+IF(Data!T147&lt;&gt;"",Scoring!$H$25)+IF(Data!$U147&lt;&gt;"",Scoring!$H$26)+IF(Data!$V147&lt;&gt;"",Scoring!$H$27)+IF(Data!$W147&lt;&gt;"",Scoring!$H$28)+IF(Data!$X147&lt;&gt;"",Scoring!$H$29)+IF(Data!$Y147&lt;&gt;"",Scoring!$H$30)+IF(Data!$Z147&lt;&gt;"",Scoring!$H$31)+IF(Data!$AA147&lt;&gt;"",Scoring!$H$32),"")</f>
        <v/>
      </c>
      <c r="AK147" s="105" t="str">
        <f>IF(AJ147&lt;&gt;"",LOOKUP(AJ147,Likelihoods!$A$7:$A$107,Likelihoods!F$7:F$107),"")</f>
        <v/>
      </c>
      <c r="AL147" s="102" t="str">
        <f>IF(AND(COUNTBLANK($B147:$E147)=3,COUNTBLANK($F147:$H147)=2,COUNTBLANK($I147:$J147)=1,COUNTBLANK($K147:$L147)=1,COUNTBLANK($M147:$N147)=1,COUNTBLANK($O147:$P147)=1,COUNTBLANK($Q147:$R147)=1,COUNTBLANK($S147:$T147)=1,COUNTBLANK($U147:$V147)=1,COUNTBLANK($W147:$AA147)=4),IF(Data!$B147&lt;&gt;"",Scoring!$I$7)+IF(Data!$C147&lt;&gt;"",Scoring!$I$8)+IF(Data!$D147&lt;&gt;"",Scoring!$I$9)+IF(Data!$E147&lt;&gt;"",Scoring!$I$10)+IF(Data!$F147&lt;&gt;"",Scoring!$I$11)+IF(Data!$G147&lt;&gt;"",Scoring!$I$12)+IF(Data!$H147&lt;&gt;"",Scoring!$I$13)+IF(Data!$I147&lt;&gt;"",Scoring!$I$14)+IF(Data!$J147&lt;&gt;"",Scoring!$I$15)+IF(Data!$K147&lt;&gt;"",Scoring!$I$16)+IF(Data!$L147&lt;&gt;"",Scoring!$I$17)+IF(Data!$M147&lt;&gt;"",Scoring!$I$18)+IF(Data!$N147&lt;&gt;"",Scoring!$I$19)+IF(Data!$O147&lt;&gt;"",Scoring!$I$20)+IF(Data!$P147&lt;&gt;"",Scoring!$I$21)+IF(Data!$Q147&lt;&gt;"",Scoring!$I$22)+IF(Data!$R147&lt;&gt;"",Scoring!$I$23)+IF(Data!$S147&lt;&gt;"",Scoring!$I$24)+IF(Data!T147&lt;&gt;"",Scoring!$I$25)+IF(Data!$U147&lt;&gt;"",Scoring!$I$26)+IF(Data!$V147&lt;&gt;"",Scoring!$I$27)+IF(Data!$W147&lt;&gt;"",Scoring!$I$28)+IF(Data!$X147&lt;&gt;"",Scoring!$I$29)+IF(Data!$Y147&lt;&gt;"",Scoring!$I$30)+IF(Data!$Z147&lt;&gt;"",Scoring!$I$31)+IF(Data!$AA147&lt;&gt;"",Scoring!$I$32),"")</f>
        <v/>
      </c>
      <c r="AM147" s="107" t="str">
        <f>IF(AL147&lt;&gt;"",LOOKUP(AL147,Likelihoods!$A$7:$A$107,Likelihoods!G$7:G$107),"")</f>
        <v/>
      </c>
      <c r="AN147" s="281" t="str">
        <f>IF(AND(COUNTBLANK($B147:$E147)=3,COUNTBLANK($F147:$H147)=2,COUNTBLANK($I147:$J147)=1,COUNTBLANK($K147:$L147)=1,COUNTBLANK($M147:$N147)=1,COUNTBLANK($O147:$P147)=1,COUNTBLANK($Q147:$R147)=1,COUNTBLANK($S147:$T147)=1,COUNTBLANK($U147:$V147)=1,COUNTBLANK($W147:$AA147)=4),IF(Data!$B147&lt;&gt;"",Scoring!$J$7)+IF(Data!$C147&lt;&gt;"",Scoring!$J$8)+IF(Data!$D147&lt;&gt;"",Scoring!$J$9)+IF(Data!$E147&lt;&gt;"",Scoring!$J$10)+IF(Data!$F147&lt;&gt;"",Scoring!$J$11)+IF(Data!$G147&lt;&gt;"",Scoring!$J$12)+IF(Data!$H147&lt;&gt;"",Scoring!$J$13)+IF(Data!$I147&lt;&gt;"",Scoring!$J$14)+IF(Data!$J147&lt;&gt;"",Scoring!$J$15)+IF(Data!$K147&lt;&gt;"",Scoring!$J$16)+IF(Data!$L147&lt;&gt;"",Scoring!$J$17)+IF(Data!$M147&lt;&gt;"",Scoring!$J$18)+IF(Data!$N147&lt;&gt;"",Scoring!$J$19)+IF(Data!$O147&lt;&gt;"",Scoring!$J$20)+IF(Data!$P147&lt;&gt;"",Scoring!$J$21)+IF(Data!$Q147&lt;&gt;"",Scoring!$J$22)+IF(Data!$R147&lt;&gt;"",Scoring!$J$23)+IF(Data!$S147&lt;&gt;"",Scoring!$J$24)+IF(Data!AF147&lt;&gt;"",Scoring!$J$25)+IF(Data!$U147&lt;&gt;"",Scoring!$J$26)+IF(Data!$V147&lt;&gt;"",Scoring!$J$27)+IF(Data!$W147&lt;&gt;"",Scoring!$J$28)+IF(Data!$X147&lt;&gt;"",Scoring!$J$29)+IF(Data!$Y147&lt;&gt;"",Scoring!$J$30)+IF(Data!$Z147&lt;&gt;"",Scoring!$J$31)+IF(Data!$AA147&lt;&gt;"",Scoring!$J$32),"")</f>
        <v/>
      </c>
      <c r="AO147" s="276" t="str">
        <f>IF(AN147&lt;&gt;"",LOOKUP(AN147,Likelihoods!$A$7:$A$107,Likelihoods!H$7:H$107),"")</f>
        <v/>
      </c>
      <c r="AP147" s="264" t="str">
        <f>IF(AND(COUNTBLANK($B147:$E147)=3,COUNTBLANK($F147:$H147)=2,COUNTBLANK($I147:$J147)=1,COUNTBLANK($K147:$L147)=1,COUNTBLANK($M147:$N147)=1,COUNTBLANK($O147:$P147)=1,COUNTBLANK($Q147:$R147)=1,COUNTBLANK($S147:$T147)=1,COUNTBLANK($U147:$V147)=1,COUNTBLANK($W147:$AA147)=4),IF(Data!$B147&lt;&gt;"",Scoring!$K$7)+IF(Data!$C147&lt;&gt;"",Scoring!$K$8)+IF(Data!$D147&lt;&gt;"",Scoring!$K$9)+IF(Data!$E147&lt;&gt;"",Scoring!$K$10)+IF(Data!$F147&lt;&gt;"",Scoring!$K$11)+IF(Data!$G147&lt;&gt;"",Scoring!$K$12)+IF(Data!$H147&lt;&gt;"",Scoring!$K$13)+IF(Data!$I147&lt;&gt;"",Scoring!$K$14)+IF(Data!$J147&lt;&gt;"",Scoring!$K$15)+IF(Data!$K147&lt;&gt;"",Scoring!$K$16)+IF(Data!$L147&lt;&gt;"",Scoring!$K$17)+IF(Data!$M147&lt;&gt;"",Scoring!$K$18)+IF(Data!$N147&lt;&gt;"",Scoring!$K$19)+IF(Data!$O147&lt;&gt;"",Scoring!$K$20)+IF(Data!$P147&lt;&gt;"",Scoring!$K$21)+IF(Data!$Q147&lt;&gt;"",Scoring!$K$22)+IF(Data!$R147&lt;&gt;"",Scoring!$K$23)+IF(Data!$S147&lt;&gt;"",Scoring!$K$24)+IF(Data!AH147&lt;&gt;"",Scoring!$K$25)+IF(Data!$U147&lt;&gt;"",Scoring!$K$26)+IF(Data!$V147&lt;&gt;"",Scoring!$K$27)+IF(Data!$W147&lt;&gt;"",Scoring!$K$28)+IF(Data!$X147&lt;&gt;"",Scoring!$K$29)+IF(Data!$Y147&lt;&gt;"",Scoring!$K$30)+IF(Data!$Z147&lt;&gt;"",Scoring!$K$31)+IF(Data!$AA147&lt;&gt;"",Scoring!$K$32),"")</f>
        <v/>
      </c>
      <c r="AQ147" s="107" t="str">
        <f>IF(AP147&lt;&gt;"",LOOKUP(AP147,Likelihoods!$A$7:$A$107,Likelihoods!I$7:I$107),"")</f>
        <v/>
      </c>
      <c r="AR147" s="281" t="str">
        <f>IF(AND(COUNTBLANK($B147:$E147)=3,COUNTBLANK($F147:$H147)=2,COUNTBLANK($I147:$J147)=1,COUNTBLANK($K147:$L147)=1,COUNTBLANK($M147:$N147)=1,COUNTBLANK($O147:$P147)=1,COUNTBLANK($Q147:$R147)=1,COUNTBLANK($S147:$T147)=1,COUNTBLANK($U147:$V147)=1,COUNTBLANK($W147:$AA147)=4),IF(Data!$B147&lt;&gt;"",Scoring!$L$7)+IF(Data!$C147&lt;&gt;"",Scoring!$L$8)+IF(Data!$D147&lt;&gt;"",Scoring!$L$9)+IF(Data!$E147&lt;&gt;"",Scoring!$L$10)+IF(Data!$F147&lt;&gt;"",Scoring!$L$11)+IF(Data!$G147&lt;&gt;"",Scoring!$L$12)+IF(Data!$H147&lt;&gt;"",Scoring!$L$13)+IF(Data!$I147&lt;&gt;"",Scoring!$L$14)+IF(Data!$J147&lt;&gt;"",Scoring!$L$15)+IF(Data!$K147&lt;&gt;"",Scoring!$L$16)+IF(Data!$L147&lt;&gt;"",Scoring!$L$17)+IF(Data!$M147&lt;&gt;"",Scoring!$L$18)+IF(Data!$N147&lt;&gt;"",Scoring!$L$19)+IF(Data!$O147&lt;&gt;"",Scoring!$L$20)+IF(Data!$P147&lt;&gt;"",Scoring!$L$21)+IF(Data!$Q147&lt;&gt;"",Scoring!$L$22)+IF(Data!$R147&lt;&gt;"",Scoring!$L$23)+IF(Data!$S147&lt;&gt;"",Scoring!$L$24)+IF(Data!AJ147&lt;&gt;"",Scoring!$L$25)+IF(Data!$U147&lt;&gt;"",Scoring!$L$26)+IF(Data!$V147&lt;&gt;"",Scoring!$L$27)+IF(Data!$W147&lt;&gt;"",Scoring!$L$28)+IF(Data!$X147&lt;&gt;"",Scoring!$L$29)+IF(Data!$Y147&lt;&gt;"",Scoring!$L$30)+IF(Data!$Z147&lt;&gt;"",Scoring!$L$31)+IF(Data!$AA147&lt;&gt;"",Scoring!$L$32),"")</f>
        <v/>
      </c>
      <c r="AS147" s="105" t="str">
        <f>IF(AR147&lt;&gt;"",LOOKUP(AR147,Likelihoods!$A$7:$A$107,Likelihoods!J$7:J$107),"")</f>
        <v/>
      </c>
      <c r="AT147" s="108" t="str">
        <f>IF(AND(COUNTBLANK($B147:$E147)=3,COUNTBLANK($F147:$H147)=2,COUNTBLANK($I147:$J147)=1,COUNTBLANK($K147:$L147)=1,COUNTBLANK($M147:$N147)=1,COUNTBLANK($O147:$P147)=1,COUNTBLANK($Q147:$R147)=1,COUNTBLANK($S147:$T147)=1,COUNTBLANK($U147:$V147)=1,COUNTBLANK($W147:$AA147)=4),IF(Data!$B147&lt;&gt;"",Scoring!$M$7)+IF(Data!$C147&lt;&gt;"",Scoring!$M$8)+IF(Data!$D147&lt;&gt;"",Scoring!$M$9)+IF(Data!$E147&lt;&gt;"",Scoring!$M$10)+IF(Data!$F147&lt;&gt;"",Scoring!$M$11)+IF(Data!$G147&lt;&gt;"",Scoring!$M$12)+IF(Data!$H147&lt;&gt;"",Scoring!$M$13)+IF(Data!$I147&lt;&gt;"",Scoring!$M$14)+IF(Data!$J147&lt;&gt;"",Scoring!$M$15)+IF(Data!$K147&lt;&gt;"",Scoring!$M$16)+IF(Data!$L147&lt;&gt;"",Scoring!$M$17)+IF(Data!$M147&lt;&gt;"",Scoring!$M$18)+IF(Data!$N147&lt;&gt;"",Scoring!$M$19)+IF(Data!$O147&lt;&gt;"",Scoring!$M$20)+IF(Data!$P147&lt;&gt;"",Scoring!$M$21)+IF(Data!$Q147&lt;&gt;"",Scoring!$M$22)+IF(Data!$R147&lt;&gt;"",Scoring!$M$23)+IF(Data!$S147&lt;&gt;"",Scoring!$M$24)+IF(Data!T147&lt;&gt;"",Scoring!$M$25)+IF(Data!$U147&lt;&gt;"",Scoring!$M$26)+IF(Data!$V147&lt;&gt;"",Scoring!$M$27)+IF(Data!$W147&lt;&gt;"",Scoring!$M$28)+IF(Data!$X147&lt;&gt;"",Scoring!$M$29)+IF(Data!$Y147&lt;&gt;"",Scoring!$M$30)+IF(Data!$Z147&lt;&gt;"",Scoring!$M$31)+IF(Data!$AA147&lt;&gt;"",Scoring!$M$32),"")</f>
        <v/>
      </c>
      <c r="AU147" s="105" t="str">
        <f>IF(AT147&lt;&gt;"",LOOKUP(AT147,Likelihoods!$A$7:$A$107,Likelihoods!K$7:K$107),"")</f>
        <v/>
      </c>
      <c r="AV147" s="108" t="str">
        <f>IF(AND(COUNTBLANK($B147:$E147)=3,COUNTBLANK($F147:$H147)=2,COUNTBLANK($I147:$J147)=1,COUNTBLANK($K147:$L147)=1,COUNTBLANK($M147:$N147)=1,COUNTBLANK($O147:$P147)=1,COUNTBLANK($Q147:$R147)=1,COUNTBLANK($S147:$T147)=1,COUNTBLANK($U147:$V147)=1,COUNTBLANK($W147:$AA147)=4),IF(Data!$B147&lt;&gt;"",Scoring!$N$7)+IF(Data!$C147&lt;&gt;"",Scoring!$N$8)+IF(Data!$D147&lt;&gt;"",Scoring!$N$9)+IF(Data!$E147&lt;&gt;"",Scoring!$N$10)+IF(Data!$F147&lt;&gt;"",Scoring!$N$11)+IF(Data!$G147&lt;&gt;"",Scoring!$N$12)+IF(Data!$H147&lt;&gt;"",Scoring!$N$13)+IF(Data!$I147&lt;&gt;"",Scoring!$N$14)+IF(Data!$J147&lt;&gt;"",Scoring!$N$15)+IF(Data!$K147&lt;&gt;"",Scoring!$N$16)+IF(Data!$L147&lt;&gt;"",Scoring!$N$17)+IF(Data!$M147&lt;&gt;"",Scoring!$N$18)+IF(Data!$N147&lt;&gt;"",Scoring!$N$19)+IF(Data!$O147&lt;&gt;"",Scoring!$N$20)+IF(Data!$P147&lt;&gt;"",Scoring!$N$21)+IF(Data!$Q147&lt;&gt;"",Scoring!$N$22)+IF(Data!$R147&lt;&gt;"",Scoring!$N$23)+IF(Data!$S147&lt;&gt;"",Scoring!$N$24)+IF(Data!T147&lt;&gt;"",Scoring!$N$25)+IF(Data!$U147&lt;&gt;"",Scoring!$N$26)+IF(Data!$V147&lt;&gt;"",Scoring!$N$27)+IF(Data!$W147&lt;&gt;"",Scoring!$N$28)+IF(Data!$X147&lt;&gt;"",Scoring!$N$29)+IF(Data!$Y147&lt;&gt;"",Scoring!$N$30)+IF(Data!$Z147&lt;&gt;"",Scoring!$N$31)+IF(Data!$AA147&lt;&gt;"",Scoring!$N$32),"")</f>
        <v/>
      </c>
      <c r="AW147" s="106" t="str">
        <f>IF(AV147&lt;&gt;"",LOOKUP(AV147,Likelihoods!$A$7:$A$107,Likelihoods!L$7:L$107),"")</f>
        <v/>
      </c>
      <c r="AX147" s="104" t="str">
        <f>IF(AND(COUNTBLANK($B147:$E147)=3,COUNTBLANK($F147:$H147)=2,COUNTBLANK($I147:$J147)=1,COUNTBLANK($K147:$L147)=1,COUNTBLANK($M147:$N147)=1,COUNTBLANK($O147:$P147)=1,COUNTBLANK($Q147:$R147)=1,COUNTBLANK($S147:$T147)=1,COUNTBLANK($U147:$V147)=1,COUNTBLANK($W147:$AA147)=4),IF(Data!$B147&lt;&gt;"",Scoring!$O$7)+IF(Data!$C147&lt;&gt;"",Scoring!$O$8)+IF(Data!$D147&lt;&gt;"",Scoring!$O$9)+IF(Data!$E147&lt;&gt;"",Scoring!$O$10)+IF(Data!$F147&lt;&gt;"",Scoring!$O$11)+IF(Data!$G147&lt;&gt;"",Scoring!$O$12)+IF(Data!$H147&lt;&gt;"",Scoring!$O$13)+IF(Data!$I147&lt;&gt;"",Scoring!$O$14)+IF(Data!$J147&lt;&gt;"",Scoring!$O$15)+IF(Data!$K147&lt;&gt;"",Scoring!$O$16)+IF(Data!$L147&lt;&gt;"",Scoring!$O$17)+IF(Data!$M147&lt;&gt;"",Scoring!$O$18)+IF(Data!$N147&lt;&gt;"",Scoring!$O$19)+IF(Data!$O147&lt;&gt;"",Scoring!$O$20)+IF(Data!$P147&lt;&gt;"",Scoring!$O$21)+IF(Data!$Q147&lt;&gt;"",Scoring!$O$22)+IF(Data!$R147&lt;&gt;"",Scoring!$O$23)+IF(Data!$S147&lt;&gt;"",Scoring!$O$24)+IF(Data!T147&lt;&gt;"",Scoring!$O$25)+IF(Data!$U147&lt;&gt;"",Scoring!$O$26)+IF(Data!$V147&lt;&gt;"",Scoring!$O$27)+IF(Data!$W147&lt;&gt;"",Scoring!$O$28)+IF(Data!$X147&lt;&gt;"",Scoring!$O$29)+IF(Data!$Y147&lt;&gt;"",Scoring!$O$30)+IF(Data!$Z147&lt;&gt;"",Scoring!$O$31)+IF(Data!$AA147&lt;&gt;"",Scoring!$O$32),"")</f>
        <v/>
      </c>
      <c r="AY147" s="107" t="str">
        <f>IF(AX147&lt;&gt;"",LOOKUP(AX147,Likelihoods!$A$7:$A$107,Likelihoods!M$7:M$107),"")</f>
        <v/>
      </c>
      <c r="AZ147" s="108" t="str">
        <f>IF(AND(COUNTBLANK($B147:$E147)=3,COUNTBLANK($F147:$H147)=2,COUNTBLANK($I147:$J147)=1,COUNTBLANK($K147:$L147)=1,COUNTBLANK($M147:$N147)=1,COUNTBLANK($O147:$P147)=1,COUNTBLANK($Q147:$R147)=1,COUNTBLANK($S147:$T147)=1,COUNTBLANK($U147:$V147)=1,COUNTBLANK($W147:$AA147)=4),IF(Data!$B147&lt;&gt;"",Scoring!$P$7)+IF(Data!$C147&lt;&gt;"",Scoring!$P$8)+IF(Data!$D147&lt;&gt;"",Scoring!$P$9)+IF(Data!$E147&lt;&gt;"",Scoring!$P$10)+IF(Data!$F147&lt;&gt;"",Scoring!$P$11)+IF(Data!$G147&lt;&gt;"",Scoring!$P$12)+IF(Data!$H147&lt;&gt;"",Scoring!$P$13)+IF(Data!$I147&lt;&gt;"",Scoring!$P$14)+IF(Data!$J147&lt;&gt;"",Scoring!$P$15)+IF(Data!$K147&lt;&gt;"",Scoring!$P$16)+IF(Data!$L147&lt;&gt;"",Scoring!$P$17)+IF(Data!$M147&lt;&gt;"",Scoring!$P$18)+IF(Data!$N147&lt;&gt;"",Scoring!$P$19)+IF(Data!$O147&lt;&gt;"",Scoring!$P$20)+IF(Data!$P147&lt;&gt;"",Scoring!$P$21)+IF(Data!$Q147&lt;&gt;"",Scoring!$P$22)+IF(Data!$R147&lt;&gt;"",Scoring!$P$23)+IF(Data!$S147&lt;&gt;"",Scoring!$P$24)+IF(Data!T147&lt;&gt;"",Scoring!$P$25)+IF(Data!$U147&lt;&gt;"",Scoring!$P$26)+IF(Data!$V147&lt;&gt;"",Scoring!$P$27)+IF(Data!$W147&lt;&gt;"",Scoring!$P$28)+IF(Data!$X147&lt;&gt;"",Scoring!$P$29)+IF(Data!$Y147&lt;&gt;"",Scoring!$P$30)+IF(Data!$Z147&lt;&gt;"",Scoring!$P$31)+IF(Data!$AA147&lt;&gt;"",Scoring!$P$32),"")</f>
        <v/>
      </c>
      <c r="BA147" s="105" t="str">
        <f>IF(AZ147&lt;&gt;"",LOOKUP(AZ147,Likelihoods!$A$7:$A$107,Likelihoods!N$7:N$107),"")</f>
        <v/>
      </c>
      <c r="BB147" s="102" t="str">
        <f>IF(AND(COUNTBLANK($B147:$E147)=3,COUNTBLANK($F147:$H147)=2,COUNTBLANK($I147:$J147)=1,COUNTBLANK($K147:$L147)=1,COUNTBLANK($M147:$N147)=1,COUNTBLANK($O147:$P147)=1,COUNTBLANK($Q147:$R147)=1,COUNTBLANK($S147:$T147)=1,COUNTBLANK($U147:$V147)=1,COUNTBLANK($W147:$AA147)=4),IF(Data!$B147&lt;&gt;"",Scoring!$Q$7)+IF(Data!$C147&lt;&gt;"",Scoring!$Q$8)+IF(Data!$D147&lt;&gt;"",Scoring!$Q$9)+IF(Data!$E147&lt;&gt;"",Scoring!$Q$10)+IF(Data!$F147&lt;&gt;"",Scoring!$Q$11)+IF(Data!$G147&lt;&gt;"",Scoring!$Q$12)+IF(Data!$H147&lt;&gt;"",Scoring!$Q$13)+IF(Data!$I147&lt;&gt;"",Scoring!$Q$14)+IF(Data!$J147&lt;&gt;"",Scoring!$Q$15)+IF(Data!$K147&lt;&gt;"",Scoring!$Q$16)+IF(Data!$L147&lt;&gt;"",Scoring!$Q$17)+IF(Data!$M147&lt;&gt;"",Scoring!$Q$18)+IF(Data!$N147&lt;&gt;"",Scoring!$Q$19)+IF(Data!$O147&lt;&gt;"",Scoring!$Q$20)+IF(Data!$P147&lt;&gt;"",Scoring!$Q$21)+IF(Data!$Q147&lt;&gt;"",Scoring!$Q$22)+IF(Data!$R147&lt;&gt;"",Scoring!$Q$23)+IF(Data!$S147&lt;&gt;"",Scoring!$Q$24)+IF(Data!T147&lt;&gt;"",Scoring!$Q$25)+IF(Data!$U147&lt;&gt;"",Scoring!$Q$26)+IF(Data!$V147&lt;&gt;"",Scoring!$Q$27)+IF(Data!$W147&lt;&gt;"",Scoring!$Q$28)+IF(Data!$X147&lt;&gt;"",Scoring!$Q$29)+IF(Data!$Y147&lt;&gt;"",Scoring!$Q$30)+IF(Data!$Z147&lt;&gt;"",Scoring!$Q$31)+IF(Data!$AA147&lt;&gt;"",Scoring!$Q$32),"")</f>
        <v/>
      </c>
      <c r="BC147" s="107" t="str">
        <f>IF(BB147&lt;&gt;"",LOOKUP(BB147,Likelihoods!$A$7:$A$107,Likelihoods!O$7:O$107),"")</f>
        <v/>
      </c>
      <c r="BD147" s="104" t="str">
        <f>IF(AND(COUNTBLANK($B147:$E147)=3,COUNTBLANK($F147:$H147)=2,COUNTBLANK($I147:$J147)=1,COUNTBLANK($K147:$L147)=1,COUNTBLANK($M147:$N147)=1,COUNTBLANK($O147:$P147)=1,COUNTBLANK($Q147:$R147)=1,COUNTBLANK($S147:$T147)=1,COUNTBLANK($U147:$V147)=1,COUNTBLANK($W147:$AA147)=4),IF(Data!$B147&lt;&gt;"",Scoring!$R$7)+IF(Data!$C147&lt;&gt;"",Scoring!$R$8)+IF(Data!$D147&lt;&gt;"",Scoring!$R$9)+IF(Data!$E147&lt;&gt;"",Scoring!$R$10)+IF(Data!$F147&lt;&gt;"",Scoring!$R$11)+IF(Data!$G147&lt;&gt;"",Scoring!$R$12)+IF(Data!$H147&lt;&gt;"",Scoring!$R$13)+IF(Data!$I147&lt;&gt;"",Scoring!$R$14)+IF(Data!$J147&lt;&gt;"",Scoring!$R$15)+IF(Data!$K147&lt;&gt;"",Scoring!$R$16)+IF(Data!$L147&lt;&gt;"",Scoring!$R$17)+IF(Data!$M147&lt;&gt;"",Scoring!$R$18)+IF(Data!$N147&lt;&gt;"",Scoring!$R$19)+IF(Data!$O147&lt;&gt;"",Scoring!$R$20)+IF(Data!$P147&lt;&gt;"",Scoring!$R$21)+IF(Data!$Q147&lt;&gt;"",Scoring!$R$22)+IF(Data!$R147&lt;&gt;"",Scoring!$R$23)+IF(Data!$S147&lt;&gt;"",Scoring!$R$24)+IF(Data!T147&lt;&gt;"",Scoring!$R$25)+IF(Data!$U147&lt;&gt;"",Scoring!$R$26)+IF(Data!$V147&lt;&gt;"",Scoring!$R$27)+IF(Data!$W147&lt;&gt;"",Scoring!$R$28)+IF(Data!$X147&lt;&gt;"",Scoring!$R$29)+IF(Data!$Y147&lt;&gt;"",Scoring!$R$30)+IF(Data!$Z147&lt;&gt;"",Scoring!$R$31)+IF(Data!$AA147&lt;&gt;"",Scoring!$R$32),"")</f>
        <v/>
      </c>
      <c r="BE147" s="105" t="str">
        <f>IF(BD147&lt;&gt;"",LOOKUP(BD147,Likelihoods!$A$7:$A$107,Likelihoods!P$7:P$107),"")</f>
        <v/>
      </c>
      <c r="BF147" s="102" t="str">
        <f>IF(AND(COUNTBLANK($B147:$E147)=3,COUNTBLANK($F147:$H147)=2,COUNTBLANK($I147:$J147)=1,COUNTBLANK($K147:$L147)=1,COUNTBLANK($M147:$N147)=1,COUNTBLANK($O147:$P147)=1,COUNTBLANK($Q147:$R147)=1,COUNTBLANK($S147:$T147)=1,COUNTBLANK($U147:$V147)=1,COUNTBLANK($W147:$AA147)=4),IF(Data!$B147&lt;&gt;"",Scoring!$S$7)+IF(Data!$C147&lt;&gt;"",Scoring!$S$8)+IF(Data!$D147&lt;&gt;"",Scoring!$S$9)+IF(Data!$E147&lt;&gt;"",Scoring!$S$10)+IF(Data!$F147&lt;&gt;"",Scoring!$S$11)+IF(Data!$G147&lt;&gt;"",Scoring!$S$12)+IF(Data!$H147&lt;&gt;"",Scoring!$S$13)+IF(Data!$I147&lt;&gt;"",Scoring!$S$14)+IF(Data!$J147&lt;&gt;"",Scoring!$S$15)+IF(Data!$K147&lt;&gt;"",Scoring!$S$16)+IF(Data!$L147&lt;&gt;"",Scoring!$S$17)+IF(Data!$M147&lt;&gt;"",Scoring!$S$18)+IF(Data!$N147&lt;&gt;"",Scoring!$S$19)+IF(Data!$O147&lt;&gt;"",Scoring!$S$20)+IF(Data!$P147&lt;&gt;"",Scoring!$S$21)+IF(Data!$Q147&lt;&gt;"",Scoring!$S$22)+IF(Data!$R147&lt;&gt;"",Scoring!$S$23)+IF(Data!$S147&lt;&gt;"",Scoring!$S$24)+IF(Data!T147&lt;&gt;"",Scoring!$S$25)+IF(Data!$U147&lt;&gt;"",Scoring!$S$26)+IF(Data!$V147&lt;&gt;"",Scoring!$S$27)+IF(Data!$W147&lt;&gt;"",Scoring!$S$28)+IF(Data!$X147&lt;&gt;"",Scoring!$S$29)+IF(Data!$Y147&lt;&gt;"",Scoring!$S$30)+IF(Data!$Z147&lt;&gt;"",Scoring!$S$31)+IF(Data!$AA147&lt;&gt;"",Scoring!$S$32),"")</f>
        <v/>
      </c>
      <c r="BG147" s="107" t="str">
        <f>IF(BF147&lt;&gt;"",LOOKUP(BF147,Likelihoods!$A$7:$A$107,Likelihoods!Q$7:Q$107),"")</f>
        <v/>
      </c>
      <c r="BH147" s="108" t="str">
        <f>IF(AND(COUNTBLANK($B147:$E147)=3,COUNTBLANK($F147:$H147)=2,COUNTBLANK($I147:$J147)=1,COUNTBLANK($K147:$L147)=1,COUNTBLANK($M147:$N147)=1,COUNTBLANK($O147:$P147)=1,COUNTBLANK($Q147:$R147)=1,COUNTBLANK($S147:$T147)=1,COUNTBLANK($U147:$V147)=1,COUNTBLANK($W147:$AA147)=4),IF(Data!$B147&lt;&gt;"",Scoring!$T$7)+IF(Data!$C147&lt;&gt;"",Scoring!$T$8)+IF(Data!$D147&lt;&gt;"",Scoring!$T$9)+IF(Data!$E147&lt;&gt;"",Scoring!$T$10)+IF(Data!$F147&lt;&gt;"",Scoring!$T$11)+IF(Data!$G147&lt;&gt;"",Scoring!$T$12)+IF(Data!$H147&lt;&gt;"",Scoring!$T$13)+IF(Data!$I147&lt;&gt;"",Scoring!$T$14)+IF(Data!$J147&lt;&gt;"",Scoring!$T$15)+IF(Data!$K147&lt;&gt;"",Scoring!$T$16)+IF(Data!$L147&lt;&gt;"",Scoring!$T$17)+IF(Data!$M147&lt;&gt;"",Scoring!$T$18)+IF(Data!$N147&lt;&gt;"",Scoring!$T$19)+IF(Data!$O147&lt;&gt;"",Scoring!$T$20)+IF(Data!$P147&lt;&gt;"",Scoring!$T$21)+IF(Data!$Q147&lt;&gt;"",Scoring!$T$22)+IF(Data!$R147&lt;&gt;"",Scoring!$T$23)+IF(Data!$S147&lt;&gt;"",Scoring!$T$24)+IF(Data!T147&lt;&gt;"",Scoring!$T$25)+IF(Data!$U147&lt;&gt;"",Scoring!$T$26)+IF(Data!$V147&lt;&gt;"",Scoring!$T$27)+IF(Data!$W147&lt;&gt;"",Scoring!$T$28)+IF(Data!$X147&lt;&gt;"",Scoring!$T$29)+IF(Data!$Y147&lt;&gt;"",Scoring!$T$30)+IF(Data!$Z147&lt;&gt;"",Scoring!$T$31)+IF(Data!$AA147&lt;&gt;"",Scoring!$T$32),"")</f>
        <v/>
      </c>
      <c r="BI147" s="105" t="str">
        <f>IF(BH147&lt;&gt;"",LOOKUP(BH147,Likelihoods!$A$7:$A$107,Likelihoods!R$7:R$107),"")</f>
        <v/>
      </c>
      <c r="BJ147" s="108" t="str">
        <f>IF(AND(COUNTBLANK($B147:$E147)=3,COUNTBLANK($F147:$H147)=2,COUNTBLANK($I147:$J147)=1,COUNTBLANK($K147:$L147)=1,COUNTBLANK($M147:$N147)=1,COUNTBLANK($O147:$P147)=1,COUNTBLANK($Q147:$R147)=1,COUNTBLANK($S147:$T147)=1,COUNTBLANK($U147:$V147)=1,COUNTBLANK($W147:$AA147)=4),IF(Data!$B147&lt;&gt;"",Scoring!$U$7)+IF(Data!$C147&lt;&gt;"",Scoring!$U$8)+IF(Data!$D147&lt;&gt;"",Scoring!$U$9)+IF(Data!$E147&lt;&gt;"",Scoring!$U$10)+IF(Data!$F147&lt;&gt;"",Scoring!$U$11)+IF(Data!$G147&lt;&gt;"",Scoring!$U$12)+IF(Data!$H147&lt;&gt;"",Scoring!$U$13)+IF(Data!$I147&lt;&gt;"",Scoring!$U$14)+IF(Data!$J147&lt;&gt;"",Scoring!$U$15)+IF(Data!$K147&lt;&gt;"",Scoring!$U$16)+IF(Data!$L147&lt;&gt;"",Scoring!$U$17)+IF(Data!$M147&lt;&gt;"",Scoring!$U$18)+IF(Data!$N147&lt;&gt;"",Scoring!$U$19)+IF(Data!$O147&lt;&gt;"",Scoring!$U$20)+IF(Data!$P147&lt;&gt;"",Scoring!$U$21)+IF(Data!$Q147&lt;&gt;"",Scoring!$U$22)+IF(Data!$R147&lt;&gt;"",Scoring!$U$23)+IF(Data!$S147&lt;&gt;"",Scoring!$U$24)+IF(Data!T147&lt;&gt;"",Scoring!$U$25)+IF(Data!$U147&lt;&gt;"",Scoring!$U$26)+IF(Data!$V147&lt;&gt;"",Scoring!$U$27)+IF(Data!$W147&lt;&gt;"",Scoring!$U$28)+IF(Data!$X147&lt;&gt;"",Scoring!$U$29)+IF(Data!$Y147&lt;&gt;"",Scoring!$U$30)+IF(Data!$Z147&lt;&gt;"",Scoring!$U$31)+IF(Data!$AA147&lt;&gt;"",Scoring!$U$32),"")</f>
        <v/>
      </c>
      <c r="BK147" s="106" t="str">
        <f>IF(BJ147&lt;&gt;"",LOOKUP(BJ147,Likelihoods!$A$7:$A$107,Likelihoods!S$7:S$107),"")</f>
        <v/>
      </c>
      <c r="BL147" s="8"/>
      <c r="BM147" s="8"/>
      <c r="BN147" s="8"/>
      <c r="BO147" s="8"/>
      <c r="BP147" s="8"/>
      <c r="BQ147" s="8"/>
      <c r="BR147" s="8"/>
      <c r="BS147" s="8"/>
      <c r="BT147" s="8"/>
      <c r="BU147" s="8"/>
      <c r="BV147" s="8"/>
      <c r="BW147" s="8"/>
      <c r="BX147" s="8"/>
      <c r="BY147" s="8"/>
    </row>
    <row r="148" spans="1:77" ht="14.25" x14ac:dyDescent="0.2">
      <c r="A148" s="68"/>
      <c r="B148" s="101"/>
      <c r="C148" s="102"/>
      <c r="D148" s="102"/>
      <c r="E148" s="102"/>
      <c r="F148" s="101"/>
      <c r="G148" s="102"/>
      <c r="H148" s="103"/>
      <c r="I148" s="102"/>
      <c r="J148" s="102"/>
      <c r="K148" s="101"/>
      <c r="L148" s="103"/>
      <c r="M148" s="102"/>
      <c r="N148" s="103"/>
      <c r="O148" s="101"/>
      <c r="P148" s="103"/>
      <c r="Q148" s="102"/>
      <c r="R148" s="102"/>
      <c r="S148" s="101"/>
      <c r="T148" s="103"/>
      <c r="U148" s="101"/>
      <c r="V148" s="103"/>
      <c r="W148" s="102"/>
      <c r="X148" s="102"/>
      <c r="Y148" s="102"/>
      <c r="Z148" s="102"/>
      <c r="AA148" s="102"/>
      <c r="AB148" s="104" t="str">
        <f>IF(AND(COUNTBLANK($B148:$E148)=3,COUNTBLANK($F148:$H148)=2,COUNTBLANK($I148:$J148)=1,COUNTBLANK($K148:$L148)=1,COUNTBLANK($M148:$N148)=1,COUNTBLANK($O148:$P148)=1,COUNTBLANK($Q148:$R148)=1,COUNTBLANK($S148:$T148)=1,COUNTBLANK($U148:$V148)=1,COUNTBLANK($W148:$AA148)=4),IF(Data!$B148&lt;&gt;"",Scoring!$D$7)+IF(Data!$C148&lt;&gt;"",Scoring!$D$8)+IF(Data!$D148&lt;&gt;"",Scoring!$D$9)+IF(Data!$E148&lt;&gt;"",Scoring!$D$10)+IF(Data!$F148&lt;&gt;"",Scoring!$D$11)+IF(Data!$G148&lt;&gt;"",Scoring!$D$12)+IF(Data!$H148&lt;&gt;"",Scoring!$D$13)+IF(Data!$I148&lt;&gt;"",Scoring!$D$14)+IF(Data!$J148&lt;&gt;"",Scoring!$D$15)+IF(Data!$K148&lt;&gt;"",Scoring!$D$16)+IF(Data!$L148&lt;&gt;"",Scoring!$D$17)+IF(Data!$M148&lt;&gt;"",Scoring!$D$18)+IF(Data!$N148&lt;&gt;"",Scoring!$D$19)+IF(Data!$O148&lt;&gt;"",Scoring!$D$20)+IF(Data!$P148&lt;&gt;"",Scoring!$D$21)+IF(Data!$Q148&lt;&gt;"",Scoring!$D$22)+IF(Data!$R148&lt;&gt;"",Scoring!$D$23)+IF(Data!$S148&lt;&gt;"",Scoring!$D$24)+IF(Data!T148&lt;&gt;"",Scoring!$D$25)+IF(Data!$U148&lt;&gt;"",Scoring!$D$26)+IF(Data!$V148&lt;&gt;"",Scoring!$D$27)+IF(Data!$W148&lt;&gt;"",Scoring!$D$28)+IF(Data!$X148&lt;&gt;"",Scoring!$D$29)+IF(Data!$Y148&lt;&gt;"",Scoring!$D$30)+IF(Data!$Z148&lt;&gt;"",Scoring!$D$31)+IF(Data!$AA148&lt;&gt;"",Scoring!$D$32),"")</f>
        <v/>
      </c>
      <c r="AC148" s="105" t="str">
        <f>IF(AB148&lt;&gt;"",LOOKUP(AB148,Likelihoods!$A$7:$A$107,Likelihoods!B$7:B$107),"")</f>
        <v/>
      </c>
      <c r="AD148" s="264" t="str">
        <f>IF(AND(COUNTBLANK($B148:$E148)=3,COUNTBLANK($F148:$H148)=2,COUNTBLANK($I148:$J148)=1,COUNTBLANK($K148:$L148)=1,COUNTBLANK($M148:$N148)=1,COUNTBLANK($O148:$P148)=1,COUNTBLANK($Q148:$R148)=1,COUNTBLANK($S148:$T148)=1,COUNTBLANK($U148:$V148)=1,COUNTBLANK($W148:$AA148)=4),IF(Data!$B148&lt;&gt;"",Scoring!$E$7)+IF(Data!$C148&lt;&gt;"",Scoring!$E$8)+IF(Data!$D148&lt;&gt;"",Scoring!$E$9)+IF(Data!$E148&lt;&gt;"",Scoring!$E$10)+IF(Data!$F148&lt;&gt;"",Scoring!$E$11)+IF(Data!$G148&lt;&gt;"",Scoring!$E$12)+IF(Data!$H148&lt;&gt;"",Scoring!$E$13)+IF(Data!$I148&lt;&gt;"",Scoring!$E$14)+IF(Data!$J148&lt;&gt;"",Scoring!$E$15)+IF(Data!$K148&lt;&gt;"",Scoring!$E$16)+IF(Data!$L148&lt;&gt;"",Scoring!$E$17)+IF(Data!$M148&lt;&gt;"",Scoring!$E$18)+IF(Data!$N148&lt;&gt;"",Scoring!$E$19)+IF(Data!$O148&lt;&gt;"",Scoring!$E$20)+IF(Data!$P148&lt;&gt;"",Scoring!$E$21)+IF(Data!$Q148&lt;&gt;"",Scoring!$E$22)+IF(Data!$R148&lt;&gt;"",Scoring!$E$23)+IF(Data!$S148&lt;&gt;"",Scoring!$E$24)+IF(Data!V148&lt;&gt;"",Scoring!$E$25)+IF(Data!$U148&lt;&gt;"",Scoring!$E$26)+IF(Data!$V148&lt;&gt;"",Scoring!$E$27)+IF(Data!$W148&lt;&gt;"",Scoring!$E$28)+IF(Data!$X148&lt;&gt;"",Scoring!$E$29)+IF(Data!$Y148&lt;&gt;"",Scoring!$E$30)+IF(Data!$Z148&lt;&gt;"",Scoring!$E$31)+IF(Data!$AA148&lt;&gt;"",Scoring!$E$32),"")</f>
        <v/>
      </c>
      <c r="AE148" s="107" t="str">
        <f>IF(AD148&lt;&gt;"",LOOKUP(AD148,Likelihoods!$A$7:$A$107,Likelihoods!C$7:C$107),"")</f>
        <v/>
      </c>
      <c r="AF148" s="108" t="str">
        <f>IF(AND(COUNTBLANK($B148:$E148)=3,COUNTBLANK($F148:$H148)=2,COUNTBLANK($I148:$J148)=1,COUNTBLANK($K148:$L148)=1,COUNTBLANK($M148:$N148)=1,COUNTBLANK($O148:$P148)=1,COUNTBLANK($Q148:$R148)=1,COUNTBLANK($S148:$T148)=1,COUNTBLANK($U148:$V148)=1,COUNTBLANK($W148:$AA148)=4),IF(Data!$B148&lt;&gt;"",Scoring!$F$7)+IF(Data!$C148&lt;&gt;"",Scoring!$F$8)+IF(Data!$D148&lt;&gt;"",Scoring!$F$9)+IF(Data!$E148&lt;&gt;"",Scoring!$F$10)+IF(Data!$F148&lt;&gt;"",Scoring!$F$11)+IF(Data!$G148&lt;&gt;"",Scoring!$F$12)+IF(Data!$H148&lt;&gt;"",Scoring!$F$13)+IF(Data!$I148&lt;&gt;"",Scoring!$F$14)+IF(Data!$J148&lt;&gt;"",Scoring!$F$15)+IF(Data!$K148&lt;&gt;"",Scoring!$F$16)+IF(Data!$L148&lt;&gt;"",Scoring!$F$17)+IF(Data!$M148&lt;&gt;"",Scoring!$F$18)+IF(Data!$N148&lt;&gt;"",Scoring!$F$19)+IF(Data!$O148&lt;&gt;"",Scoring!$F$20)+IF(Data!$P148&lt;&gt;"",Scoring!$F$21)+IF(Data!$Q148&lt;&gt;"",Scoring!$F$22)+IF(Data!$R148&lt;&gt;"",Scoring!$F$23)+IF(Data!$S148&lt;&gt;"",Scoring!$F$24)+IF(Data!T148&lt;&gt;"",Scoring!$F$25)+IF(Data!$U148&lt;&gt;"",Scoring!$F$26)+IF(Data!$V148&lt;&gt;"",Scoring!$F$27)+IF(Data!$W148&lt;&gt;"",Scoring!$F$28)+IF(Data!$X148&lt;&gt;"",Scoring!$F$29)+IF(Data!$Y148&lt;&gt;"",Scoring!$F$30)+IF(Data!$Z148&lt;&gt;"",Scoring!$F$31)+IF(Data!$AA148&lt;&gt;"",Scoring!$F$32),"")</f>
        <v/>
      </c>
      <c r="AG148" s="105" t="str">
        <f>IF(AF148&lt;&gt;"",LOOKUP(AF148,Likelihoods!$A$7:$A$107,Likelihoods!D$7:D$107),"")</f>
        <v/>
      </c>
      <c r="AH148" s="108" t="str">
        <f>IF(AND(COUNTBLANK($B148:$E148)=3,COUNTBLANK($F148:$H148)=2,COUNTBLANK($I148:$J148)=1,COUNTBLANK($K148:$L148)=1,COUNTBLANK($M148:$N148)=1,COUNTBLANK($O148:$P148)=1,COUNTBLANK($Q148:$R148)=1,COUNTBLANK($S148:$T148)=1,COUNTBLANK($U148:$V148)=1,COUNTBLANK($W148:$AA148)=4),IF(Data!$B148&lt;&gt;"",Scoring!$G$7)+IF(Data!$C148&lt;&gt;"",Scoring!$G$8)+IF(Data!$D148&lt;&gt;"",Scoring!$G$9)+IF(Data!$E148&lt;&gt;"",Scoring!$G$10)+IF(Data!$F148&lt;&gt;"",Scoring!$G$11)+IF(Data!$G148&lt;&gt;"",Scoring!$G$12)+IF(Data!$H148&lt;&gt;"",Scoring!$G$13)+IF(Data!$I148&lt;&gt;"",Scoring!$G$14)+IF(Data!$J148&lt;&gt;"",Scoring!$G$15)+IF(Data!$K148&lt;&gt;"",Scoring!$G$16)+IF(Data!$L148&lt;&gt;"",Scoring!$G$17)+IF(Data!$M148&lt;&gt;"",Scoring!$G$18)+IF(Data!$N148&lt;&gt;"",Scoring!$G$19)+IF(Data!$O148&lt;&gt;"",Scoring!$G$20)+IF(Data!$P148&lt;&gt;"",Scoring!$G$21)+IF(Data!$Q148&lt;&gt;"",Scoring!$G$22)+IF(Data!$R148&lt;&gt;"",Scoring!$G$23)+IF(Data!$S148&lt;&gt;"",Scoring!$G$24)+IF(Data!T148&lt;&gt;"",Scoring!$G$25)+IF(Data!$U148&lt;&gt;"",Scoring!$G$26)+IF(Data!$V148&lt;&gt;"",Scoring!$G$27)+IF(Data!$W148&lt;&gt;"",Scoring!$G$28)+IF(Data!$X148&lt;&gt;"",Scoring!$G$29)+IF(Data!$Y148&lt;&gt;"",Scoring!$G$30)+IF(Data!$Z148&lt;&gt;"",Scoring!$G$31)+IF(Data!$AA148&lt;&gt;"",Scoring!$G$32),"")</f>
        <v/>
      </c>
      <c r="AI148" s="106" t="str">
        <f>IF(AH148&lt;&gt;"",LOOKUP(AH148,Likelihoods!$A$7:$A$107,Likelihoods!E$7:E$107),"")</f>
        <v/>
      </c>
      <c r="AJ148" s="104" t="str">
        <f>IF(AND(COUNTBLANK($B148:$E148)=3,COUNTBLANK($F148:$H148)=2,COUNTBLANK($I148:$J148)=1,COUNTBLANK($K148:$L148)=1,COUNTBLANK($M148:$N148)=1,COUNTBLANK($O148:$P148)=1,COUNTBLANK($Q148:$R148)=1,COUNTBLANK($S148:$T148)=1,COUNTBLANK($U148:$V148)=1,COUNTBLANK($W148:$AA148)=4),IF(Data!$B148&lt;&gt;"",Scoring!$H$7)+IF(Data!$C148&lt;&gt;"",Scoring!$H$8)+IF(Data!$D148&lt;&gt;"",Scoring!$H$9)+IF(Data!$E148&lt;&gt;"",Scoring!$H$10)+IF(Data!$F148&lt;&gt;"",Scoring!$H$11)+IF(Data!$G148&lt;&gt;"",Scoring!$H$12)+IF(Data!$H148&lt;&gt;"",Scoring!$H$13)+IF(Data!$I148&lt;&gt;"",Scoring!$H$14)+IF(Data!$J148&lt;&gt;"",Scoring!$H$15)+IF(Data!$K148&lt;&gt;"",Scoring!$H$16)+IF(Data!$L148&lt;&gt;"",Scoring!$H$17)+IF(Data!$M148&lt;&gt;"",Scoring!$H$18)+IF(Data!$N148&lt;&gt;"",Scoring!$H$19)+IF(Data!$O148&lt;&gt;"",Scoring!$H$20)+IF(Data!$P148&lt;&gt;"",Scoring!$H$21)+IF(Data!$Q148&lt;&gt;"",Scoring!$H$22)+IF(Data!$R148&lt;&gt;"",Scoring!$H$23)+IF(Data!$S148&lt;&gt;"",Scoring!$H$24)+IF(Data!T148&lt;&gt;"",Scoring!$H$25)+IF(Data!$U148&lt;&gt;"",Scoring!$H$26)+IF(Data!$V148&lt;&gt;"",Scoring!$H$27)+IF(Data!$W148&lt;&gt;"",Scoring!$H$28)+IF(Data!$X148&lt;&gt;"",Scoring!$H$29)+IF(Data!$Y148&lt;&gt;"",Scoring!$H$30)+IF(Data!$Z148&lt;&gt;"",Scoring!$H$31)+IF(Data!$AA148&lt;&gt;"",Scoring!$H$32),"")</f>
        <v/>
      </c>
      <c r="AK148" s="105" t="str">
        <f>IF(AJ148&lt;&gt;"",LOOKUP(AJ148,Likelihoods!$A$7:$A$107,Likelihoods!F$7:F$107),"")</f>
        <v/>
      </c>
      <c r="AL148" s="102" t="str">
        <f>IF(AND(COUNTBLANK($B148:$E148)=3,COUNTBLANK($F148:$H148)=2,COUNTBLANK($I148:$J148)=1,COUNTBLANK($K148:$L148)=1,COUNTBLANK($M148:$N148)=1,COUNTBLANK($O148:$P148)=1,COUNTBLANK($Q148:$R148)=1,COUNTBLANK($S148:$T148)=1,COUNTBLANK($U148:$V148)=1,COUNTBLANK($W148:$AA148)=4),IF(Data!$B148&lt;&gt;"",Scoring!$I$7)+IF(Data!$C148&lt;&gt;"",Scoring!$I$8)+IF(Data!$D148&lt;&gt;"",Scoring!$I$9)+IF(Data!$E148&lt;&gt;"",Scoring!$I$10)+IF(Data!$F148&lt;&gt;"",Scoring!$I$11)+IF(Data!$G148&lt;&gt;"",Scoring!$I$12)+IF(Data!$H148&lt;&gt;"",Scoring!$I$13)+IF(Data!$I148&lt;&gt;"",Scoring!$I$14)+IF(Data!$J148&lt;&gt;"",Scoring!$I$15)+IF(Data!$K148&lt;&gt;"",Scoring!$I$16)+IF(Data!$L148&lt;&gt;"",Scoring!$I$17)+IF(Data!$M148&lt;&gt;"",Scoring!$I$18)+IF(Data!$N148&lt;&gt;"",Scoring!$I$19)+IF(Data!$O148&lt;&gt;"",Scoring!$I$20)+IF(Data!$P148&lt;&gt;"",Scoring!$I$21)+IF(Data!$Q148&lt;&gt;"",Scoring!$I$22)+IF(Data!$R148&lt;&gt;"",Scoring!$I$23)+IF(Data!$S148&lt;&gt;"",Scoring!$I$24)+IF(Data!T148&lt;&gt;"",Scoring!$I$25)+IF(Data!$U148&lt;&gt;"",Scoring!$I$26)+IF(Data!$V148&lt;&gt;"",Scoring!$I$27)+IF(Data!$W148&lt;&gt;"",Scoring!$I$28)+IF(Data!$X148&lt;&gt;"",Scoring!$I$29)+IF(Data!$Y148&lt;&gt;"",Scoring!$I$30)+IF(Data!$Z148&lt;&gt;"",Scoring!$I$31)+IF(Data!$AA148&lt;&gt;"",Scoring!$I$32),"")</f>
        <v/>
      </c>
      <c r="AM148" s="107" t="str">
        <f>IF(AL148&lt;&gt;"",LOOKUP(AL148,Likelihoods!$A$7:$A$107,Likelihoods!G$7:G$107),"")</f>
        <v/>
      </c>
      <c r="AN148" s="281" t="str">
        <f>IF(AND(COUNTBLANK($B148:$E148)=3,COUNTBLANK($F148:$H148)=2,COUNTBLANK($I148:$J148)=1,COUNTBLANK($K148:$L148)=1,COUNTBLANK($M148:$N148)=1,COUNTBLANK($O148:$P148)=1,COUNTBLANK($Q148:$R148)=1,COUNTBLANK($S148:$T148)=1,COUNTBLANK($U148:$V148)=1,COUNTBLANK($W148:$AA148)=4),IF(Data!$B148&lt;&gt;"",Scoring!$J$7)+IF(Data!$C148&lt;&gt;"",Scoring!$J$8)+IF(Data!$D148&lt;&gt;"",Scoring!$J$9)+IF(Data!$E148&lt;&gt;"",Scoring!$J$10)+IF(Data!$F148&lt;&gt;"",Scoring!$J$11)+IF(Data!$G148&lt;&gt;"",Scoring!$J$12)+IF(Data!$H148&lt;&gt;"",Scoring!$J$13)+IF(Data!$I148&lt;&gt;"",Scoring!$J$14)+IF(Data!$J148&lt;&gt;"",Scoring!$J$15)+IF(Data!$K148&lt;&gt;"",Scoring!$J$16)+IF(Data!$L148&lt;&gt;"",Scoring!$J$17)+IF(Data!$M148&lt;&gt;"",Scoring!$J$18)+IF(Data!$N148&lt;&gt;"",Scoring!$J$19)+IF(Data!$O148&lt;&gt;"",Scoring!$J$20)+IF(Data!$P148&lt;&gt;"",Scoring!$J$21)+IF(Data!$Q148&lt;&gt;"",Scoring!$J$22)+IF(Data!$R148&lt;&gt;"",Scoring!$J$23)+IF(Data!$S148&lt;&gt;"",Scoring!$J$24)+IF(Data!AF148&lt;&gt;"",Scoring!$J$25)+IF(Data!$U148&lt;&gt;"",Scoring!$J$26)+IF(Data!$V148&lt;&gt;"",Scoring!$J$27)+IF(Data!$W148&lt;&gt;"",Scoring!$J$28)+IF(Data!$X148&lt;&gt;"",Scoring!$J$29)+IF(Data!$Y148&lt;&gt;"",Scoring!$J$30)+IF(Data!$Z148&lt;&gt;"",Scoring!$J$31)+IF(Data!$AA148&lt;&gt;"",Scoring!$J$32),"")</f>
        <v/>
      </c>
      <c r="AO148" s="276" t="str">
        <f>IF(AN148&lt;&gt;"",LOOKUP(AN148,Likelihoods!$A$7:$A$107,Likelihoods!H$7:H$107),"")</f>
        <v/>
      </c>
      <c r="AP148" s="264" t="str">
        <f>IF(AND(COUNTBLANK($B148:$E148)=3,COUNTBLANK($F148:$H148)=2,COUNTBLANK($I148:$J148)=1,COUNTBLANK($K148:$L148)=1,COUNTBLANK($M148:$N148)=1,COUNTBLANK($O148:$P148)=1,COUNTBLANK($Q148:$R148)=1,COUNTBLANK($S148:$T148)=1,COUNTBLANK($U148:$V148)=1,COUNTBLANK($W148:$AA148)=4),IF(Data!$B148&lt;&gt;"",Scoring!$K$7)+IF(Data!$C148&lt;&gt;"",Scoring!$K$8)+IF(Data!$D148&lt;&gt;"",Scoring!$K$9)+IF(Data!$E148&lt;&gt;"",Scoring!$K$10)+IF(Data!$F148&lt;&gt;"",Scoring!$K$11)+IF(Data!$G148&lt;&gt;"",Scoring!$K$12)+IF(Data!$H148&lt;&gt;"",Scoring!$K$13)+IF(Data!$I148&lt;&gt;"",Scoring!$K$14)+IF(Data!$J148&lt;&gt;"",Scoring!$K$15)+IF(Data!$K148&lt;&gt;"",Scoring!$K$16)+IF(Data!$L148&lt;&gt;"",Scoring!$K$17)+IF(Data!$M148&lt;&gt;"",Scoring!$K$18)+IF(Data!$N148&lt;&gt;"",Scoring!$K$19)+IF(Data!$O148&lt;&gt;"",Scoring!$K$20)+IF(Data!$P148&lt;&gt;"",Scoring!$K$21)+IF(Data!$Q148&lt;&gt;"",Scoring!$K$22)+IF(Data!$R148&lt;&gt;"",Scoring!$K$23)+IF(Data!$S148&lt;&gt;"",Scoring!$K$24)+IF(Data!AH148&lt;&gt;"",Scoring!$K$25)+IF(Data!$U148&lt;&gt;"",Scoring!$K$26)+IF(Data!$V148&lt;&gt;"",Scoring!$K$27)+IF(Data!$W148&lt;&gt;"",Scoring!$K$28)+IF(Data!$X148&lt;&gt;"",Scoring!$K$29)+IF(Data!$Y148&lt;&gt;"",Scoring!$K$30)+IF(Data!$Z148&lt;&gt;"",Scoring!$K$31)+IF(Data!$AA148&lt;&gt;"",Scoring!$K$32),"")</f>
        <v/>
      </c>
      <c r="AQ148" s="107" t="str">
        <f>IF(AP148&lt;&gt;"",LOOKUP(AP148,Likelihoods!$A$7:$A$107,Likelihoods!I$7:I$107),"")</f>
        <v/>
      </c>
      <c r="AR148" s="281" t="str">
        <f>IF(AND(COUNTBLANK($B148:$E148)=3,COUNTBLANK($F148:$H148)=2,COUNTBLANK($I148:$J148)=1,COUNTBLANK($K148:$L148)=1,COUNTBLANK($M148:$N148)=1,COUNTBLANK($O148:$P148)=1,COUNTBLANK($Q148:$R148)=1,COUNTBLANK($S148:$T148)=1,COUNTBLANK($U148:$V148)=1,COUNTBLANK($W148:$AA148)=4),IF(Data!$B148&lt;&gt;"",Scoring!$L$7)+IF(Data!$C148&lt;&gt;"",Scoring!$L$8)+IF(Data!$D148&lt;&gt;"",Scoring!$L$9)+IF(Data!$E148&lt;&gt;"",Scoring!$L$10)+IF(Data!$F148&lt;&gt;"",Scoring!$L$11)+IF(Data!$G148&lt;&gt;"",Scoring!$L$12)+IF(Data!$H148&lt;&gt;"",Scoring!$L$13)+IF(Data!$I148&lt;&gt;"",Scoring!$L$14)+IF(Data!$J148&lt;&gt;"",Scoring!$L$15)+IF(Data!$K148&lt;&gt;"",Scoring!$L$16)+IF(Data!$L148&lt;&gt;"",Scoring!$L$17)+IF(Data!$M148&lt;&gt;"",Scoring!$L$18)+IF(Data!$N148&lt;&gt;"",Scoring!$L$19)+IF(Data!$O148&lt;&gt;"",Scoring!$L$20)+IF(Data!$P148&lt;&gt;"",Scoring!$L$21)+IF(Data!$Q148&lt;&gt;"",Scoring!$L$22)+IF(Data!$R148&lt;&gt;"",Scoring!$L$23)+IF(Data!$S148&lt;&gt;"",Scoring!$L$24)+IF(Data!AJ148&lt;&gt;"",Scoring!$L$25)+IF(Data!$U148&lt;&gt;"",Scoring!$L$26)+IF(Data!$V148&lt;&gt;"",Scoring!$L$27)+IF(Data!$W148&lt;&gt;"",Scoring!$L$28)+IF(Data!$X148&lt;&gt;"",Scoring!$L$29)+IF(Data!$Y148&lt;&gt;"",Scoring!$L$30)+IF(Data!$Z148&lt;&gt;"",Scoring!$L$31)+IF(Data!$AA148&lt;&gt;"",Scoring!$L$32),"")</f>
        <v/>
      </c>
      <c r="AS148" s="105" t="str">
        <f>IF(AR148&lt;&gt;"",LOOKUP(AR148,Likelihoods!$A$7:$A$107,Likelihoods!J$7:J$107),"")</f>
        <v/>
      </c>
      <c r="AT148" s="108" t="str">
        <f>IF(AND(COUNTBLANK($B148:$E148)=3,COUNTBLANK($F148:$H148)=2,COUNTBLANK($I148:$J148)=1,COUNTBLANK($K148:$L148)=1,COUNTBLANK($M148:$N148)=1,COUNTBLANK($O148:$P148)=1,COUNTBLANK($Q148:$R148)=1,COUNTBLANK($S148:$T148)=1,COUNTBLANK($U148:$V148)=1,COUNTBLANK($W148:$AA148)=4),IF(Data!$B148&lt;&gt;"",Scoring!$M$7)+IF(Data!$C148&lt;&gt;"",Scoring!$M$8)+IF(Data!$D148&lt;&gt;"",Scoring!$M$9)+IF(Data!$E148&lt;&gt;"",Scoring!$M$10)+IF(Data!$F148&lt;&gt;"",Scoring!$M$11)+IF(Data!$G148&lt;&gt;"",Scoring!$M$12)+IF(Data!$H148&lt;&gt;"",Scoring!$M$13)+IF(Data!$I148&lt;&gt;"",Scoring!$M$14)+IF(Data!$J148&lt;&gt;"",Scoring!$M$15)+IF(Data!$K148&lt;&gt;"",Scoring!$M$16)+IF(Data!$L148&lt;&gt;"",Scoring!$M$17)+IF(Data!$M148&lt;&gt;"",Scoring!$M$18)+IF(Data!$N148&lt;&gt;"",Scoring!$M$19)+IF(Data!$O148&lt;&gt;"",Scoring!$M$20)+IF(Data!$P148&lt;&gt;"",Scoring!$M$21)+IF(Data!$Q148&lt;&gt;"",Scoring!$M$22)+IF(Data!$R148&lt;&gt;"",Scoring!$M$23)+IF(Data!$S148&lt;&gt;"",Scoring!$M$24)+IF(Data!T148&lt;&gt;"",Scoring!$M$25)+IF(Data!$U148&lt;&gt;"",Scoring!$M$26)+IF(Data!$V148&lt;&gt;"",Scoring!$M$27)+IF(Data!$W148&lt;&gt;"",Scoring!$M$28)+IF(Data!$X148&lt;&gt;"",Scoring!$M$29)+IF(Data!$Y148&lt;&gt;"",Scoring!$M$30)+IF(Data!$Z148&lt;&gt;"",Scoring!$M$31)+IF(Data!$AA148&lt;&gt;"",Scoring!$M$32),"")</f>
        <v/>
      </c>
      <c r="AU148" s="105" t="str">
        <f>IF(AT148&lt;&gt;"",LOOKUP(AT148,Likelihoods!$A$7:$A$107,Likelihoods!K$7:K$107),"")</f>
        <v/>
      </c>
      <c r="AV148" s="108" t="str">
        <f>IF(AND(COUNTBLANK($B148:$E148)=3,COUNTBLANK($F148:$H148)=2,COUNTBLANK($I148:$J148)=1,COUNTBLANK($K148:$L148)=1,COUNTBLANK($M148:$N148)=1,COUNTBLANK($O148:$P148)=1,COUNTBLANK($Q148:$R148)=1,COUNTBLANK($S148:$T148)=1,COUNTBLANK($U148:$V148)=1,COUNTBLANK($W148:$AA148)=4),IF(Data!$B148&lt;&gt;"",Scoring!$N$7)+IF(Data!$C148&lt;&gt;"",Scoring!$N$8)+IF(Data!$D148&lt;&gt;"",Scoring!$N$9)+IF(Data!$E148&lt;&gt;"",Scoring!$N$10)+IF(Data!$F148&lt;&gt;"",Scoring!$N$11)+IF(Data!$G148&lt;&gt;"",Scoring!$N$12)+IF(Data!$H148&lt;&gt;"",Scoring!$N$13)+IF(Data!$I148&lt;&gt;"",Scoring!$N$14)+IF(Data!$J148&lt;&gt;"",Scoring!$N$15)+IF(Data!$K148&lt;&gt;"",Scoring!$N$16)+IF(Data!$L148&lt;&gt;"",Scoring!$N$17)+IF(Data!$M148&lt;&gt;"",Scoring!$N$18)+IF(Data!$N148&lt;&gt;"",Scoring!$N$19)+IF(Data!$O148&lt;&gt;"",Scoring!$N$20)+IF(Data!$P148&lt;&gt;"",Scoring!$N$21)+IF(Data!$Q148&lt;&gt;"",Scoring!$N$22)+IF(Data!$R148&lt;&gt;"",Scoring!$N$23)+IF(Data!$S148&lt;&gt;"",Scoring!$N$24)+IF(Data!T148&lt;&gt;"",Scoring!$N$25)+IF(Data!$U148&lt;&gt;"",Scoring!$N$26)+IF(Data!$V148&lt;&gt;"",Scoring!$N$27)+IF(Data!$W148&lt;&gt;"",Scoring!$N$28)+IF(Data!$X148&lt;&gt;"",Scoring!$N$29)+IF(Data!$Y148&lt;&gt;"",Scoring!$N$30)+IF(Data!$Z148&lt;&gt;"",Scoring!$N$31)+IF(Data!$AA148&lt;&gt;"",Scoring!$N$32),"")</f>
        <v/>
      </c>
      <c r="AW148" s="106" t="str">
        <f>IF(AV148&lt;&gt;"",LOOKUP(AV148,Likelihoods!$A$7:$A$107,Likelihoods!L$7:L$107),"")</f>
        <v/>
      </c>
      <c r="AX148" s="104" t="str">
        <f>IF(AND(COUNTBLANK($B148:$E148)=3,COUNTBLANK($F148:$H148)=2,COUNTBLANK($I148:$J148)=1,COUNTBLANK($K148:$L148)=1,COUNTBLANK($M148:$N148)=1,COUNTBLANK($O148:$P148)=1,COUNTBLANK($Q148:$R148)=1,COUNTBLANK($S148:$T148)=1,COUNTBLANK($U148:$V148)=1,COUNTBLANK($W148:$AA148)=4),IF(Data!$B148&lt;&gt;"",Scoring!$O$7)+IF(Data!$C148&lt;&gt;"",Scoring!$O$8)+IF(Data!$D148&lt;&gt;"",Scoring!$O$9)+IF(Data!$E148&lt;&gt;"",Scoring!$O$10)+IF(Data!$F148&lt;&gt;"",Scoring!$O$11)+IF(Data!$G148&lt;&gt;"",Scoring!$O$12)+IF(Data!$H148&lt;&gt;"",Scoring!$O$13)+IF(Data!$I148&lt;&gt;"",Scoring!$O$14)+IF(Data!$J148&lt;&gt;"",Scoring!$O$15)+IF(Data!$K148&lt;&gt;"",Scoring!$O$16)+IF(Data!$L148&lt;&gt;"",Scoring!$O$17)+IF(Data!$M148&lt;&gt;"",Scoring!$O$18)+IF(Data!$N148&lt;&gt;"",Scoring!$O$19)+IF(Data!$O148&lt;&gt;"",Scoring!$O$20)+IF(Data!$P148&lt;&gt;"",Scoring!$O$21)+IF(Data!$Q148&lt;&gt;"",Scoring!$O$22)+IF(Data!$R148&lt;&gt;"",Scoring!$O$23)+IF(Data!$S148&lt;&gt;"",Scoring!$O$24)+IF(Data!T148&lt;&gt;"",Scoring!$O$25)+IF(Data!$U148&lt;&gt;"",Scoring!$O$26)+IF(Data!$V148&lt;&gt;"",Scoring!$O$27)+IF(Data!$W148&lt;&gt;"",Scoring!$O$28)+IF(Data!$X148&lt;&gt;"",Scoring!$O$29)+IF(Data!$Y148&lt;&gt;"",Scoring!$O$30)+IF(Data!$Z148&lt;&gt;"",Scoring!$O$31)+IF(Data!$AA148&lt;&gt;"",Scoring!$O$32),"")</f>
        <v/>
      </c>
      <c r="AY148" s="107" t="str">
        <f>IF(AX148&lt;&gt;"",LOOKUP(AX148,Likelihoods!$A$7:$A$107,Likelihoods!M$7:M$107),"")</f>
        <v/>
      </c>
      <c r="AZ148" s="108" t="str">
        <f>IF(AND(COUNTBLANK($B148:$E148)=3,COUNTBLANK($F148:$H148)=2,COUNTBLANK($I148:$J148)=1,COUNTBLANK($K148:$L148)=1,COUNTBLANK($M148:$N148)=1,COUNTBLANK($O148:$P148)=1,COUNTBLANK($Q148:$R148)=1,COUNTBLANK($S148:$T148)=1,COUNTBLANK($U148:$V148)=1,COUNTBLANK($W148:$AA148)=4),IF(Data!$B148&lt;&gt;"",Scoring!$P$7)+IF(Data!$C148&lt;&gt;"",Scoring!$P$8)+IF(Data!$D148&lt;&gt;"",Scoring!$P$9)+IF(Data!$E148&lt;&gt;"",Scoring!$P$10)+IF(Data!$F148&lt;&gt;"",Scoring!$P$11)+IF(Data!$G148&lt;&gt;"",Scoring!$P$12)+IF(Data!$H148&lt;&gt;"",Scoring!$P$13)+IF(Data!$I148&lt;&gt;"",Scoring!$P$14)+IF(Data!$J148&lt;&gt;"",Scoring!$P$15)+IF(Data!$K148&lt;&gt;"",Scoring!$P$16)+IF(Data!$L148&lt;&gt;"",Scoring!$P$17)+IF(Data!$M148&lt;&gt;"",Scoring!$P$18)+IF(Data!$N148&lt;&gt;"",Scoring!$P$19)+IF(Data!$O148&lt;&gt;"",Scoring!$P$20)+IF(Data!$P148&lt;&gt;"",Scoring!$P$21)+IF(Data!$Q148&lt;&gt;"",Scoring!$P$22)+IF(Data!$R148&lt;&gt;"",Scoring!$P$23)+IF(Data!$S148&lt;&gt;"",Scoring!$P$24)+IF(Data!T148&lt;&gt;"",Scoring!$P$25)+IF(Data!$U148&lt;&gt;"",Scoring!$P$26)+IF(Data!$V148&lt;&gt;"",Scoring!$P$27)+IF(Data!$W148&lt;&gt;"",Scoring!$P$28)+IF(Data!$X148&lt;&gt;"",Scoring!$P$29)+IF(Data!$Y148&lt;&gt;"",Scoring!$P$30)+IF(Data!$Z148&lt;&gt;"",Scoring!$P$31)+IF(Data!$AA148&lt;&gt;"",Scoring!$P$32),"")</f>
        <v/>
      </c>
      <c r="BA148" s="105" t="str">
        <f>IF(AZ148&lt;&gt;"",LOOKUP(AZ148,Likelihoods!$A$7:$A$107,Likelihoods!N$7:N$107),"")</f>
        <v/>
      </c>
      <c r="BB148" s="102" t="str">
        <f>IF(AND(COUNTBLANK($B148:$E148)=3,COUNTBLANK($F148:$H148)=2,COUNTBLANK($I148:$J148)=1,COUNTBLANK($K148:$L148)=1,COUNTBLANK($M148:$N148)=1,COUNTBLANK($O148:$P148)=1,COUNTBLANK($Q148:$R148)=1,COUNTBLANK($S148:$T148)=1,COUNTBLANK($U148:$V148)=1,COUNTBLANK($W148:$AA148)=4),IF(Data!$B148&lt;&gt;"",Scoring!$Q$7)+IF(Data!$C148&lt;&gt;"",Scoring!$Q$8)+IF(Data!$D148&lt;&gt;"",Scoring!$Q$9)+IF(Data!$E148&lt;&gt;"",Scoring!$Q$10)+IF(Data!$F148&lt;&gt;"",Scoring!$Q$11)+IF(Data!$G148&lt;&gt;"",Scoring!$Q$12)+IF(Data!$H148&lt;&gt;"",Scoring!$Q$13)+IF(Data!$I148&lt;&gt;"",Scoring!$Q$14)+IF(Data!$J148&lt;&gt;"",Scoring!$Q$15)+IF(Data!$K148&lt;&gt;"",Scoring!$Q$16)+IF(Data!$L148&lt;&gt;"",Scoring!$Q$17)+IF(Data!$M148&lt;&gt;"",Scoring!$Q$18)+IF(Data!$N148&lt;&gt;"",Scoring!$Q$19)+IF(Data!$O148&lt;&gt;"",Scoring!$Q$20)+IF(Data!$P148&lt;&gt;"",Scoring!$Q$21)+IF(Data!$Q148&lt;&gt;"",Scoring!$Q$22)+IF(Data!$R148&lt;&gt;"",Scoring!$Q$23)+IF(Data!$S148&lt;&gt;"",Scoring!$Q$24)+IF(Data!T148&lt;&gt;"",Scoring!$Q$25)+IF(Data!$U148&lt;&gt;"",Scoring!$Q$26)+IF(Data!$V148&lt;&gt;"",Scoring!$Q$27)+IF(Data!$W148&lt;&gt;"",Scoring!$Q$28)+IF(Data!$X148&lt;&gt;"",Scoring!$Q$29)+IF(Data!$Y148&lt;&gt;"",Scoring!$Q$30)+IF(Data!$Z148&lt;&gt;"",Scoring!$Q$31)+IF(Data!$AA148&lt;&gt;"",Scoring!$Q$32),"")</f>
        <v/>
      </c>
      <c r="BC148" s="107" t="str">
        <f>IF(BB148&lt;&gt;"",LOOKUP(BB148,Likelihoods!$A$7:$A$107,Likelihoods!O$7:O$107),"")</f>
        <v/>
      </c>
      <c r="BD148" s="104" t="str">
        <f>IF(AND(COUNTBLANK($B148:$E148)=3,COUNTBLANK($F148:$H148)=2,COUNTBLANK($I148:$J148)=1,COUNTBLANK($K148:$L148)=1,COUNTBLANK($M148:$N148)=1,COUNTBLANK($O148:$P148)=1,COUNTBLANK($Q148:$R148)=1,COUNTBLANK($S148:$T148)=1,COUNTBLANK($U148:$V148)=1,COUNTBLANK($W148:$AA148)=4),IF(Data!$B148&lt;&gt;"",Scoring!$R$7)+IF(Data!$C148&lt;&gt;"",Scoring!$R$8)+IF(Data!$D148&lt;&gt;"",Scoring!$R$9)+IF(Data!$E148&lt;&gt;"",Scoring!$R$10)+IF(Data!$F148&lt;&gt;"",Scoring!$R$11)+IF(Data!$G148&lt;&gt;"",Scoring!$R$12)+IF(Data!$H148&lt;&gt;"",Scoring!$R$13)+IF(Data!$I148&lt;&gt;"",Scoring!$R$14)+IF(Data!$J148&lt;&gt;"",Scoring!$R$15)+IF(Data!$K148&lt;&gt;"",Scoring!$R$16)+IF(Data!$L148&lt;&gt;"",Scoring!$R$17)+IF(Data!$M148&lt;&gt;"",Scoring!$R$18)+IF(Data!$N148&lt;&gt;"",Scoring!$R$19)+IF(Data!$O148&lt;&gt;"",Scoring!$R$20)+IF(Data!$P148&lt;&gt;"",Scoring!$R$21)+IF(Data!$Q148&lt;&gt;"",Scoring!$R$22)+IF(Data!$R148&lt;&gt;"",Scoring!$R$23)+IF(Data!$S148&lt;&gt;"",Scoring!$R$24)+IF(Data!T148&lt;&gt;"",Scoring!$R$25)+IF(Data!$U148&lt;&gt;"",Scoring!$R$26)+IF(Data!$V148&lt;&gt;"",Scoring!$R$27)+IF(Data!$W148&lt;&gt;"",Scoring!$R$28)+IF(Data!$X148&lt;&gt;"",Scoring!$R$29)+IF(Data!$Y148&lt;&gt;"",Scoring!$R$30)+IF(Data!$Z148&lt;&gt;"",Scoring!$R$31)+IF(Data!$AA148&lt;&gt;"",Scoring!$R$32),"")</f>
        <v/>
      </c>
      <c r="BE148" s="105" t="str">
        <f>IF(BD148&lt;&gt;"",LOOKUP(BD148,Likelihoods!$A$7:$A$107,Likelihoods!P$7:P$107),"")</f>
        <v/>
      </c>
      <c r="BF148" s="102" t="str">
        <f>IF(AND(COUNTBLANK($B148:$E148)=3,COUNTBLANK($F148:$H148)=2,COUNTBLANK($I148:$J148)=1,COUNTBLANK($K148:$L148)=1,COUNTBLANK($M148:$N148)=1,COUNTBLANK($O148:$P148)=1,COUNTBLANK($Q148:$R148)=1,COUNTBLANK($S148:$T148)=1,COUNTBLANK($U148:$V148)=1,COUNTBLANK($W148:$AA148)=4),IF(Data!$B148&lt;&gt;"",Scoring!$S$7)+IF(Data!$C148&lt;&gt;"",Scoring!$S$8)+IF(Data!$D148&lt;&gt;"",Scoring!$S$9)+IF(Data!$E148&lt;&gt;"",Scoring!$S$10)+IF(Data!$F148&lt;&gt;"",Scoring!$S$11)+IF(Data!$G148&lt;&gt;"",Scoring!$S$12)+IF(Data!$H148&lt;&gt;"",Scoring!$S$13)+IF(Data!$I148&lt;&gt;"",Scoring!$S$14)+IF(Data!$J148&lt;&gt;"",Scoring!$S$15)+IF(Data!$K148&lt;&gt;"",Scoring!$S$16)+IF(Data!$L148&lt;&gt;"",Scoring!$S$17)+IF(Data!$M148&lt;&gt;"",Scoring!$S$18)+IF(Data!$N148&lt;&gt;"",Scoring!$S$19)+IF(Data!$O148&lt;&gt;"",Scoring!$S$20)+IF(Data!$P148&lt;&gt;"",Scoring!$S$21)+IF(Data!$Q148&lt;&gt;"",Scoring!$S$22)+IF(Data!$R148&lt;&gt;"",Scoring!$S$23)+IF(Data!$S148&lt;&gt;"",Scoring!$S$24)+IF(Data!T148&lt;&gt;"",Scoring!$S$25)+IF(Data!$U148&lt;&gt;"",Scoring!$S$26)+IF(Data!$V148&lt;&gt;"",Scoring!$S$27)+IF(Data!$W148&lt;&gt;"",Scoring!$S$28)+IF(Data!$X148&lt;&gt;"",Scoring!$S$29)+IF(Data!$Y148&lt;&gt;"",Scoring!$S$30)+IF(Data!$Z148&lt;&gt;"",Scoring!$S$31)+IF(Data!$AA148&lt;&gt;"",Scoring!$S$32),"")</f>
        <v/>
      </c>
      <c r="BG148" s="107" t="str">
        <f>IF(BF148&lt;&gt;"",LOOKUP(BF148,Likelihoods!$A$7:$A$107,Likelihoods!Q$7:Q$107),"")</f>
        <v/>
      </c>
      <c r="BH148" s="108" t="str">
        <f>IF(AND(COUNTBLANK($B148:$E148)=3,COUNTBLANK($F148:$H148)=2,COUNTBLANK($I148:$J148)=1,COUNTBLANK($K148:$L148)=1,COUNTBLANK($M148:$N148)=1,COUNTBLANK($O148:$P148)=1,COUNTBLANK($Q148:$R148)=1,COUNTBLANK($S148:$T148)=1,COUNTBLANK($U148:$V148)=1,COUNTBLANK($W148:$AA148)=4),IF(Data!$B148&lt;&gt;"",Scoring!$T$7)+IF(Data!$C148&lt;&gt;"",Scoring!$T$8)+IF(Data!$D148&lt;&gt;"",Scoring!$T$9)+IF(Data!$E148&lt;&gt;"",Scoring!$T$10)+IF(Data!$F148&lt;&gt;"",Scoring!$T$11)+IF(Data!$G148&lt;&gt;"",Scoring!$T$12)+IF(Data!$H148&lt;&gt;"",Scoring!$T$13)+IF(Data!$I148&lt;&gt;"",Scoring!$T$14)+IF(Data!$J148&lt;&gt;"",Scoring!$T$15)+IF(Data!$K148&lt;&gt;"",Scoring!$T$16)+IF(Data!$L148&lt;&gt;"",Scoring!$T$17)+IF(Data!$M148&lt;&gt;"",Scoring!$T$18)+IF(Data!$N148&lt;&gt;"",Scoring!$T$19)+IF(Data!$O148&lt;&gt;"",Scoring!$T$20)+IF(Data!$P148&lt;&gt;"",Scoring!$T$21)+IF(Data!$Q148&lt;&gt;"",Scoring!$T$22)+IF(Data!$R148&lt;&gt;"",Scoring!$T$23)+IF(Data!$S148&lt;&gt;"",Scoring!$T$24)+IF(Data!T148&lt;&gt;"",Scoring!$T$25)+IF(Data!$U148&lt;&gt;"",Scoring!$T$26)+IF(Data!$V148&lt;&gt;"",Scoring!$T$27)+IF(Data!$W148&lt;&gt;"",Scoring!$T$28)+IF(Data!$X148&lt;&gt;"",Scoring!$T$29)+IF(Data!$Y148&lt;&gt;"",Scoring!$T$30)+IF(Data!$Z148&lt;&gt;"",Scoring!$T$31)+IF(Data!$AA148&lt;&gt;"",Scoring!$T$32),"")</f>
        <v/>
      </c>
      <c r="BI148" s="105" t="str">
        <f>IF(BH148&lt;&gt;"",LOOKUP(BH148,Likelihoods!$A$7:$A$107,Likelihoods!R$7:R$107),"")</f>
        <v/>
      </c>
      <c r="BJ148" s="108" t="str">
        <f>IF(AND(COUNTBLANK($B148:$E148)=3,COUNTBLANK($F148:$H148)=2,COUNTBLANK($I148:$J148)=1,COUNTBLANK($K148:$L148)=1,COUNTBLANK($M148:$N148)=1,COUNTBLANK($O148:$P148)=1,COUNTBLANK($Q148:$R148)=1,COUNTBLANK($S148:$T148)=1,COUNTBLANK($U148:$V148)=1,COUNTBLANK($W148:$AA148)=4),IF(Data!$B148&lt;&gt;"",Scoring!$U$7)+IF(Data!$C148&lt;&gt;"",Scoring!$U$8)+IF(Data!$D148&lt;&gt;"",Scoring!$U$9)+IF(Data!$E148&lt;&gt;"",Scoring!$U$10)+IF(Data!$F148&lt;&gt;"",Scoring!$U$11)+IF(Data!$G148&lt;&gt;"",Scoring!$U$12)+IF(Data!$H148&lt;&gt;"",Scoring!$U$13)+IF(Data!$I148&lt;&gt;"",Scoring!$U$14)+IF(Data!$J148&lt;&gt;"",Scoring!$U$15)+IF(Data!$K148&lt;&gt;"",Scoring!$U$16)+IF(Data!$L148&lt;&gt;"",Scoring!$U$17)+IF(Data!$M148&lt;&gt;"",Scoring!$U$18)+IF(Data!$N148&lt;&gt;"",Scoring!$U$19)+IF(Data!$O148&lt;&gt;"",Scoring!$U$20)+IF(Data!$P148&lt;&gt;"",Scoring!$U$21)+IF(Data!$Q148&lt;&gt;"",Scoring!$U$22)+IF(Data!$R148&lt;&gt;"",Scoring!$U$23)+IF(Data!$S148&lt;&gt;"",Scoring!$U$24)+IF(Data!T148&lt;&gt;"",Scoring!$U$25)+IF(Data!$U148&lt;&gt;"",Scoring!$U$26)+IF(Data!$V148&lt;&gt;"",Scoring!$U$27)+IF(Data!$W148&lt;&gt;"",Scoring!$U$28)+IF(Data!$X148&lt;&gt;"",Scoring!$U$29)+IF(Data!$Y148&lt;&gt;"",Scoring!$U$30)+IF(Data!$Z148&lt;&gt;"",Scoring!$U$31)+IF(Data!$AA148&lt;&gt;"",Scoring!$U$32),"")</f>
        <v/>
      </c>
      <c r="BK148" s="106" t="str">
        <f>IF(BJ148&lt;&gt;"",LOOKUP(BJ148,Likelihoods!$A$7:$A$107,Likelihoods!S$7:S$107),"")</f>
        <v/>
      </c>
      <c r="BL148" s="8"/>
      <c r="BM148" s="8"/>
      <c r="BN148" s="8"/>
      <c r="BO148" s="8"/>
      <c r="BP148" s="8"/>
      <c r="BQ148" s="8"/>
      <c r="BR148" s="8"/>
      <c r="BS148" s="8"/>
      <c r="BT148" s="8"/>
      <c r="BU148" s="8"/>
      <c r="BV148" s="8"/>
      <c r="BW148" s="8"/>
      <c r="BX148" s="8"/>
      <c r="BY148" s="8"/>
    </row>
    <row r="149" spans="1:77" ht="14.25" x14ac:dyDescent="0.2">
      <c r="A149" s="68"/>
      <c r="B149" s="101"/>
      <c r="C149" s="102"/>
      <c r="D149" s="102"/>
      <c r="E149" s="102"/>
      <c r="F149" s="101"/>
      <c r="G149" s="102"/>
      <c r="H149" s="103"/>
      <c r="I149" s="102"/>
      <c r="J149" s="102"/>
      <c r="K149" s="101"/>
      <c r="L149" s="103"/>
      <c r="M149" s="102"/>
      <c r="N149" s="103"/>
      <c r="O149" s="101"/>
      <c r="P149" s="103"/>
      <c r="Q149" s="102"/>
      <c r="R149" s="102"/>
      <c r="S149" s="101"/>
      <c r="T149" s="103"/>
      <c r="U149" s="101"/>
      <c r="V149" s="103"/>
      <c r="W149" s="102"/>
      <c r="X149" s="102"/>
      <c r="Y149" s="102"/>
      <c r="Z149" s="102"/>
      <c r="AA149" s="102"/>
      <c r="AB149" s="104" t="str">
        <f>IF(AND(COUNTBLANK($B149:$E149)=3,COUNTBLANK($F149:$H149)=2,COUNTBLANK($I149:$J149)=1,COUNTBLANK($K149:$L149)=1,COUNTBLANK($M149:$N149)=1,COUNTBLANK($O149:$P149)=1,COUNTBLANK($Q149:$R149)=1,COUNTBLANK($S149:$T149)=1,COUNTBLANK($U149:$V149)=1,COUNTBLANK($W149:$AA149)=4),IF(Data!$B149&lt;&gt;"",Scoring!$D$7)+IF(Data!$C149&lt;&gt;"",Scoring!$D$8)+IF(Data!$D149&lt;&gt;"",Scoring!$D$9)+IF(Data!$E149&lt;&gt;"",Scoring!$D$10)+IF(Data!$F149&lt;&gt;"",Scoring!$D$11)+IF(Data!$G149&lt;&gt;"",Scoring!$D$12)+IF(Data!$H149&lt;&gt;"",Scoring!$D$13)+IF(Data!$I149&lt;&gt;"",Scoring!$D$14)+IF(Data!$J149&lt;&gt;"",Scoring!$D$15)+IF(Data!$K149&lt;&gt;"",Scoring!$D$16)+IF(Data!$L149&lt;&gt;"",Scoring!$D$17)+IF(Data!$M149&lt;&gt;"",Scoring!$D$18)+IF(Data!$N149&lt;&gt;"",Scoring!$D$19)+IF(Data!$O149&lt;&gt;"",Scoring!$D$20)+IF(Data!$P149&lt;&gt;"",Scoring!$D$21)+IF(Data!$Q149&lt;&gt;"",Scoring!$D$22)+IF(Data!$R149&lt;&gt;"",Scoring!$D$23)+IF(Data!$S149&lt;&gt;"",Scoring!$D$24)+IF(Data!T149&lt;&gt;"",Scoring!$D$25)+IF(Data!$U149&lt;&gt;"",Scoring!$D$26)+IF(Data!$V149&lt;&gt;"",Scoring!$D$27)+IF(Data!$W149&lt;&gt;"",Scoring!$D$28)+IF(Data!$X149&lt;&gt;"",Scoring!$D$29)+IF(Data!$Y149&lt;&gt;"",Scoring!$D$30)+IF(Data!$Z149&lt;&gt;"",Scoring!$D$31)+IF(Data!$AA149&lt;&gt;"",Scoring!$D$32),"")</f>
        <v/>
      </c>
      <c r="AC149" s="105" t="str">
        <f>IF(AB149&lt;&gt;"",LOOKUP(AB149,Likelihoods!$A$7:$A$107,Likelihoods!B$7:B$107),"")</f>
        <v/>
      </c>
      <c r="AD149" s="264" t="str">
        <f>IF(AND(COUNTBLANK($B149:$E149)=3,COUNTBLANK($F149:$H149)=2,COUNTBLANK($I149:$J149)=1,COUNTBLANK($K149:$L149)=1,COUNTBLANK($M149:$N149)=1,COUNTBLANK($O149:$P149)=1,COUNTBLANK($Q149:$R149)=1,COUNTBLANK($S149:$T149)=1,COUNTBLANK($U149:$V149)=1,COUNTBLANK($W149:$AA149)=4),IF(Data!$B149&lt;&gt;"",Scoring!$E$7)+IF(Data!$C149&lt;&gt;"",Scoring!$E$8)+IF(Data!$D149&lt;&gt;"",Scoring!$E$9)+IF(Data!$E149&lt;&gt;"",Scoring!$E$10)+IF(Data!$F149&lt;&gt;"",Scoring!$E$11)+IF(Data!$G149&lt;&gt;"",Scoring!$E$12)+IF(Data!$H149&lt;&gt;"",Scoring!$E$13)+IF(Data!$I149&lt;&gt;"",Scoring!$E$14)+IF(Data!$J149&lt;&gt;"",Scoring!$E$15)+IF(Data!$K149&lt;&gt;"",Scoring!$E$16)+IF(Data!$L149&lt;&gt;"",Scoring!$E$17)+IF(Data!$M149&lt;&gt;"",Scoring!$E$18)+IF(Data!$N149&lt;&gt;"",Scoring!$E$19)+IF(Data!$O149&lt;&gt;"",Scoring!$E$20)+IF(Data!$P149&lt;&gt;"",Scoring!$E$21)+IF(Data!$Q149&lt;&gt;"",Scoring!$E$22)+IF(Data!$R149&lt;&gt;"",Scoring!$E$23)+IF(Data!$S149&lt;&gt;"",Scoring!$E$24)+IF(Data!V149&lt;&gt;"",Scoring!$E$25)+IF(Data!$U149&lt;&gt;"",Scoring!$E$26)+IF(Data!$V149&lt;&gt;"",Scoring!$E$27)+IF(Data!$W149&lt;&gt;"",Scoring!$E$28)+IF(Data!$X149&lt;&gt;"",Scoring!$E$29)+IF(Data!$Y149&lt;&gt;"",Scoring!$E$30)+IF(Data!$Z149&lt;&gt;"",Scoring!$E$31)+IF(Data!$AA149&lt;&gt;"",Scoring!$E$32),"")</f>
        <v/>
      </c>
      <c r="AE149" s="107" t="str">
        <f>IF(AD149&lt;&gt;"",LOOKUP(AD149,Likelihoods!$A$7:$A$107,Likelihoods!C$7:C$107),"")</f>
        <v/>
      </c>
      <c r="AF149" s="108" t="str">
        <f>IF(AND(COUNTBLANK($B149:$E149)=3,COUNTBLANK($F149:$H149)=2,COUNTBLANK($I149:$J149)=1,COUNTBLANK($K149:$L149)=1,COUNTBLANK($M149:$N149)=1,COUNTBLANK($O149:$P149)=1,COUNTBLANK($Q149:$R149)=1,COUNTBLANK($S149:$T149)=1,COUNTBLANK($U149:$V149)=1,COUNTBLANK($W149:$AA149)=4),IF(Data!$B149&lt;&gt;"",Scoring!$F$7)+IF(Data!$C149&lt;&gt;"",Scoring!$F$8)+IF(Data!$D149&lt;&gt;"",Scoring!$F$9)+IF(Data!$E149&lt;&gt;"",Scoring!$F$10)+IF(Data!$F149&lt;&gt;"",Scoring!$F$11)+IF(Data!$G149&lt;&gt;"",Scoring!$F$12)+IF(Data!$H149&lt;&gt;"",Scoring!$F$13)+IF(Data!$I149&lt;&gt;"",Scoring!$F$14)+IF(Data!$J149&lt;&gt;"",Scoring!$F$15)+IF(Data!$K149&lt;&gt;"",Scoring!$F$16)+IF(Data!$L149&lt;&gt;"",Scoring!$F$17)+IF(Data!$M149&lt;&gt;"",Scoring!$F$18)+IF(Data!$N149&lt;&gt;"",Scoring!$F$19)+IF(Data!$O149&lt;&gt;"",Scoring!$F$20)+IF(Data!$P149&lt;&gt;"",Scoring!$F$21)+IF(Data!$Q149&lt;&gt;"",Scoring!$F$22)+IF(Data!$R149&lt;&gt;"",Scoring!$F$23)+IF(Data!$S149&lt;&gt;"",Scoring!$F$24)+IF(Data!T149&lt;&gt;"",Scoring!$F$25)+IF(Data!$U149&lt;&gt;"",Scoring!$F$26)+IF(Data!$V149&lt;&gt;"",Scoring!$F$27)+IF(Data!$W149&lt;&gt;"",Scoring!$F$28)+IF(Data!$X149&lt;&gt;"",Scoring!$F$29)+IF(Data!$Y149&lt;&gt;"",Scoring!$F$30)+IF(Data!$Z149&lt;&gt;"",Scoring!$F$31)+IF(Data!$AA149&lt;&gt;"",Scoring!$F$32),"")</f>
        <v/>
      </c>
      <c r="AG149" s="105" t="str">
        <f>IF(AF149&lt;&gt;"",LOOKUP(AF149,Likelihoods!$A$7:$A$107,Likelihoods!D$7:D$107),"")</f>
        <v/>
      </c>
      <c r="AH149" s="108" t="str">
        <f>IF(AND(COUNTBLANK($B149:$E149)=3,COUNTBLANK($F149:$H149)=2,COUNTBLANK($I149:$J149)=1,COUNTBLANK($K149:$L149)=1,COUNTBLANK($M149:$N149)=1,COUNTBLANK($O149:$P149)=1,COUNTBLANK($Q149:$R149)=1,COUNTBLANK($S149:$T149)=1,COUNTBLANK($U149:$V149)=1,COUNTBLANK($W149:$AA149)=4),IF(Data!$B149&lt;&gt;"",Scoring!$G$7)+IF(Data!$C149&lt;&gt;"",Scoring!$G$8)+IF(Data!$D149&lt;&gt;"",Scoring!$G$9)+IF(Data!$E149&lt;&gt;"",Scoring!$G$10)+IF(Data!$F149&lt;&gt;"",Scoring!$G$11)+IF(Data!$G149&lt;&gt;"",Scoring!$G$12)+IF(Data!$H149&lt;&gt;"",Scoring!$G$13)+IF(Data!$I149&lt;&gt;"",Scoring!$G$14)+IF(Data!$J149&lt;&gt;"",Scoring!$G$15)+IF(Data!$K149&lt;&gt;"",Scoring!$G$16)+IF(Data!$L149&lt;&gt;"",Scoring!$G$17)+IF(Data!$M149&lt;&gt;"",Scoring!$G$18)+IF(Data!$N149&lt;&gt;"",Scoring!$G$19)+IF(Data!$O149&lt;&gt;"",Scoring!$G$20)+IF(Data!$P149&lt;&gt;"",Scoring!$G$21)+IF(Data!$Q149&lt;&gt;"",Scoring!$G$22)+IF(Data!$R149&lt;&gt;"",Scoring!$G$23)+IF(Data!$S149&lt;&gt;"",Scoring!$G$24)+IF(Data!T149&lt;&gt;"",Scoring!$G$25)+IF(Data!$U149&lt;&gt;"",Scoring!$G$26)+IF(Data!$V149&lt;&gt;"",Scoring!$G$27)+IF(Data!$W149&lt;&gt;"",Scoring!$G$28)+IF(Data!$X149&lt;&gt;"",Scoring!$G$29)+IF(Data!$Y149&lt;&gt;"",Scoring!$G$30)+IF(Data!$Z149&lt;&gt;"",Scoring!$G$31)+IF(Data!$AA149&lt;&gt;"",Scoring!$G$32),"")</f>
        <v/>
      </c>
      <c r="AI149" s="106" t="str">
        <f>IF(AH149&lt;&gt;"",LOOKUP(AH149,Likelihoods!$A$7:$A$107,Likelihoods!E$7:E$107),"")</f>
        <v/>
      </c>
      <c r="AJ149" s="104" t="str">
        <f>IF(AND(COUNTBLANK($B149:$E149)=3,COUNTBLANK($F149:$H149)=2,COUNTBLANK($I149:$J149)=1,COUNTBLANK($K149:$L149)=1,COUNTBLANK($M149:$N149)=1,COUNTBLANK($O149:$P149)=1,COUNTBLANK($Q149:$R149)=1,COUNTBLANK($S149:$T149)=1,COUNTBLANK($U149:$V149)=1,COUNTBLANK($W149:$AA149)=4),IF(Data!$B149&lt;&gt;"",Scoring!$H$7)+IF(Data!$C149&lt;&gt;"",Scoring!$H$8)+IF(Data!$D149&lt;&gt;"",Scoring!$H$9)+IF(Data!$E149&lt;&gt;"",Scoring!$H$10)+IF(Data!$F149&lt;&gt;"",Scoring!$H$11)+IF(Data!$G149&lt;&gt;"",Scoring!$H$12)+IF(Data!$H149&lt;&gt;"",Scoring!$H$13)+IF(Data!$I149&lt;&gt;"",Scoring!$H$14)+IF(Data!$J149&lt;&gt;"",Scoring!$H$15)+IF(Data!$K149&lt;&gt;"",Scoring!$H$16)+IF(Data!$L149&lt;&gt;"",Scoring!$H$17)+IF(Data!$M149&lt;&gt;"",Scoring!$H$18)+IF(Data!$N149&lt;&gt;"",Scoring!$H$19)+IF(Data!$O149&lt;&gt;"",Scoring!$H$20)+IF(Data!$P149&lt;&gt;"",Scoring!$H$21)+IF(Data!$Q149&lt;&gt;"",Scoring!$H$22)+IF(Data!$R149&lt;&gt;"",Scoring!$H$23)+IF(Data!$S149&lt;&gt;"",Scoring!$H$24)+IF(Data!T149&lt;&gt;"",Scoring!$H$25)+IF(Data!$U149&lt;&gt;"",Scoring!$H$26)+IF(Data!$V149&lt;&gt;"",Scoring!$H$27)+IF(Data!$W149&lt;&gt;"",Scoring!$H$28)+IF(Data!$X149&lt;&gt;"",Scoring!$H$29)+IF(Data!$Y149&lt;&gt;"",Scoring!$H$30)+IF(Data!$Z149&lt;&gt;"",Scoring!$H$31)+IF(Data!$AA149&lt;&gt;"",Scoring!$H$32),"")</f>
        <v/>
      </c>
      <c r="AK149" s="105" t="str">
        <f>IF(AJ149&lt;&gt;"",LOOKUP(AJ149,Likelihoods!$A$7:$A$107,Likelihoods!F$7:F$107),"")</f>
        <v/>
      </c>
      <c r="AL149" s="102" t="str">
        <f>IF(AND(COUNTBLANK($B149:$E149)=3,COUNTBLANK($F149:$H149)=2,COUNTBLANK($I149:$J149)=1,COUNTBLANK($K149:$L149)=1,COUNTBLANK($M149:$N149)=1,COUNTBLANK($O149:$P149)=1,COUNTBLANK($Q149:$R149)=1,COUNTBLANK($S149:$T149)=1,COUNTBLANK($U149:$V149)=1,COUNTBLANK($W149:$AA149)=4),IF(Data!$B149&lt;&gt;"",Scoring!$I$7)+IF(Data!$C149&lt;&gt;"",Scoring!$I$8)+IF(Data!$D149&lt;&gt;"",Scoring!$I$9)+IF(Data!$E149&lt;&gt;"",Scoring!$I$10)+IF(Data!$F149&lt;&gt;"",Scoring!$I$11)+IF(Data!$G149&lt;&gt;"",Scoring!$I$12)+IF(Data!$H149&lt;&gt;"",Scoring!$I$13)+IF(Data!$I149&lt;&gt;"",Scoring!$I$14)+IF(Data!$J149&lt;&gt;"",Scoring!$I$15)+IF(Data!$K149&lt;&gt;"",Scoring!$I$16)+IF(Data!$L149&lt;&gt;"",Scoring!$I$17)+IF(Data!$M149&lt;&gt;"",Scoring!$I$18)+IF(Data!$N149&lt;&gt;"",Scoring!$I$19)+IF(Data!$O149&lt;&gt;"",Scoring!$I$20)+IF(Data!$P149&lt;&gt;"",Scoring!$I$21)+IF(Data!$Q149&lt;&gt;"",Scoring!$I$22)+IF(Data!$R149&lt;&gt;"",Scoring!$I$23)+IF(Data!$S149&lt;&gt;"",Scoring!$I$24)+IF(Data!T149&lt;&gt;"",Scoring!$I$25)+IF(Data!$U149&lt;&gt;"",Scoring!$I$26)+IF(Data!$V149&lt;&gt;"",Scoring!$I$27)+IF(Data!$W149&lt;&gt;"",Scoring!$I$28)+IF(Data!$X149&lt;&gt;"",Scoring!$I$29)+IF(Data!$Y149&lt;&gt;"",Scoring!$I$30)+IF(Data!$Z149&lt;&gt;"",Scoring!$I$31)+IF(Data!$AA149&lt;&gt;"",Scoring!$I$32),"")</f>
        <v/>
      </c>
      <c r="AM149" s="107" t="str">
        <f>IF(AL149&lt;&gt;"",LOOKUP(AL149,Likelihoods!$A$7:$A$107,Likelihoods!G$7:G$107),"")</f>
        <v/>
      </c>
      <c r="AN149" s="281" t="str">
        <f>IF(AND(COUNTBLANK($B149:$E149)=3,COUNTBLANK($F149:$H149)=2,COUNTBLANK($I149:$J149)=1,COUNTBLANK($K149:$L149)=1,COUNTBLANK($M149:$N149)=1,COUNTBLANK($O149:$P149)=1,COUNTBLANK($Q149:$R149)=1,COUNTBLANK($S149:$T149)=1,COUNTBLANK($U149:$V149)=1,COUNTBLANK($W149:$AA149)=4),IF(Data!$B149&lt;&gt;"",Scoring!$J$7)+IF(Data!$C149&lt;&gt;"",Scoring!$J$8)+IF(Data!$D149&lt;&gt;"",Scoring!$J$9)+IF(Data!$E149&lt;&gt;"",Scoring!$J$10)+IF(Data!$F149&lt;&gt;"",Scoring!$J$11)+IF(Data!$G149&lt;&gt;"",Scoring!$J$12)+IF(Data!$H149&lt;&gt;"",Scoring!$J$13)+IF(Data!$I149&lt;&gt;"",Scoring!$J$14)+IF(Data!$J149&lt;&gt;"",Scoring!$J$15)+IF(Data!$K149&lt;&gt;"",Scoring!$J$16)+IF(Data!$L149&lt;&gt;"",Scoring!$J$17)+IF(Data!$M149&lt;&gt;"",Scoring!$J$18)+IF(Data!$N149&lt;&gt;"",Scoring!$J$19)+IF(Data!$O149&lt;&gt;"",Scoring!$J$20)+IF(Data!$P149&lt;&gt;"",Scoring!$J$21)+IF(Data!$Q149&lt;&gt;"",Scoring!$J$22)+IF(Data!$R149&lt;&gt;"",Scoring!$J$23)+IF(Data!$S149&lt;&gt;"",Scoring!$J$24)+IF(Data!AF149&lt;&gt;"",Scoring!$J$25)+IF(Data!$U149&lt;&gt;"",Scoring!$J$26)+IF(Data!$V149&lt;&gt;"",Scoring!$J$27)+IF(Data!$W149&lt;&gt;"",Scoring!$J$28)+IF(Data!$X149&lt;&gt;"",Scoring!$J$29)+IF(Data!$Y149&lt;&gt;"",Scoring!$J$30)+IF(Data!$Z149&lt;&gt;"",Scoring!$J$31)+IF(Data!$AA149&lt;&gt;"",Scoring!$J$32),"")</f>
        <v/>
      </c>
      <c r="AO149" s="276" t="str">
        <f>IF(AN149&lt;&gt;"",LOOKUP(AN149,Likelihoods!$A$7:$A$107,Likelihoods!H$7:H$107),"")</f>
        <v/>
      </c>
      <c r="AP149" s="264" t="str">
        <f>IF(AND(COUNTBLANK($B149:$E149)=3,COUNTBLANK($F149:$H149)=2,COUNTBLANK($I149:$J149)=1,COUNTBLANK($K149:$L149)=1,COUNTBLANK($M149:$N149)=1,COUNTBLANK($O149:$P149)=1,COUNTBLANK($Q149:$R149)=1,COUNTBLANK($S149:$T149)=1,COUNTBLANK($U149:$V149)=1,COUNTBLANK($W149:$AA149)=4),IF(Data!$B149&lt;&gt;"",Scoring!$K$7)+IF(Data!$C149&lt;&gt;"",Scoring!$K$8)+IF(Data!$D149&lt;&gt;"",Scoring!$K$9)+IF(Data!$E149&lt;&gt;"",Scoring!$K$10)+IF(Data!$F149&lt;&gt;"",Scoring!$K$11)+IF(Data!$G149&lt;&gt;"",Scoring!$K$12)+IF(Data!$H149&lt;&gt;"",Scoring!$K$13)+IF(Data!$I149&lt;&gt;"",Scoring!$K$14)+IF(Data!$J149&lt;&gt;"",Scoring!$K$15)+IF(Data!$K149&lt;&gt;"",Scoring!$K$16)+IF(Data!$L149&lt;&gt;"",Scoring!$K$17)+IF(Data!$M149&lt;&gt;"",Scoring!$K$18)+IF(Data!$N149&lt;&gt;"",Scoring!$K$19)+IF(Data!$O149&lt;&gt;"",Scoring!$K$20)+IF(Data!$P149&lt;&gt;"",Scoring!$K$21)+IF(Data!$Q149&lt;&gt;"",Scoring!$K$22)+IF(Data!$R149&lt;&gt;"",Scoring!$K$23)+IF(Data!$S149&lt;&gt;"",Scoring!$K$24)+IF(Data!AH149&lt;&gt;"",Scoring!$K$25)+IF(Data!$U149&lt;&gt;"",Scoring!$K$26)+IF(Data!$V149&lt;&gt;"",Scoring!$K$27)+IF(Data!$W149&lt;&gt;"",Scoring!$K$28)+IF(Data!$X149&lt;&gt;"",Scoring!$K$29)+IF(Data!$Y149&lt;&gt;"",Scoring!$K$30)+IF(Data!$Z149&lt;&gt;"",Scoring!$K$31)+IF(Data!$AA149&lt;&gt;"",Scoring!$K$32),"")</f>
        <v/>
      </c>
      <c r="AQ149" s="107" t="str">
        <f>IF(AP149&lt;&gt;"",LOOKUP(AP149,Likelihoods!$A$7:$A$107,Likelihoods!I$7:I$107),"")</f>
        <v/>
      </c>
      <c r="AR149" s="281" t="str">
        <f>IF(AND(COUNTBLANK($B149:$E149)=3,COUNTBLANK($F149:$H149)=2,COUNTBLANK($I149:$J149)=1,COUNTBLANK($K149:$L149)=1,COUNTBLANK($M149:$N149)=1,COUNTBLANK($O149:$P149)=1,COUNTBLANK($Q149:$R149)=1,COUNTBLANK($S149:$T149)=1,COUNTBLANK($U149:$V149)=1,COUNTBLANK($W149:$AA149)=4),IF(Data!$B149&lt;&gt;"",Scoring!$L$7)+IF(Data!$C149&lt;&gt;"",Scoring!$L$8)+IF(Data!$D149&lt;&gt;"",Scoring!$L$9)+IF(Data!$E149&lt;&gt;"",Scoring!$L$10)+IF(Data!$F149&lt;&gt;"",Scoring!$L$11)+IF(Data!$G149&lt;&gt;"",Scoring!$L$12)+IF(Data!$H149&lt;&gt;"",Scoring!$L$13)+IF(Data!$I149&lt;&gt;"",Scoring!$L$14)+IF(Data!$J149&lt;&gt;"",Scoring!$L$15)+IF(Data!$K149&lt;&gt;"",Scoring!$L$16)+IF(Data!$L149&lt;&gt;"",Scoring!$L$17)+IF(Data!$M149&lt;&gt;"",Scoring!$L$18)+IF(Data!$N149&lt;&gt;"",Scoring!$L$19)+IF(Data!$O149&lt;&gt;"",Scoring!$L$20)+IF(Data!$P149&lt;&gt;"",Scoring!$L$21)+IF(Data!$Q149&lt;&gt;"",Scoring!$L$22)+IF(Data!$R149&lt;&gt;"",Scoring!$L$23)+IF(Data!$S149&lt;&gt;"",Scoring!$L$24)+IF(Data!AJ149&lt;&gt;"",Scoring!$L$25)+IF(Data!$U149&lt;&gt;"",Scoring!$L$26)+IF(Data!$V149&lt;&gt;"",Scoring!$L$27)+IF(Data!$W149&lt;&gt;"",Scoring!$L$28)+IF(Data!$X149&lt;&gt;"",Scoring!$L$29)+IF(Data!$Y149&lt;&gt;"",Scoring!$L$30)+IF(Data!$Z149&lt;&gt;"",Scoring!$L$31)+IF(Data!$AA149&lt;&gt;"",Scoring!$L$32),"")</f>
        <v/>
      </c>
      <c r="AS149" s="105" t="str">
        <f>IF(AR149&lt;&gt;"",LOOKUP(AR149,Likelihoods!$A$7:$A$107,Likelihoods!J$7:J$107),"")</f>
        <v/>
      </c>
      <c r="AT149" s="108" t="str">
        <f>IF(AND(COUNTBLANK($B149:$E149)=3,COUNTBLANK($F149:$H149)=2,COUNTBLANK($I149:$J149)=1,COUNTBLANK($K149:$L149)=1,COUNTBLANK($M149:$N149)=1,COUNTBLANK($O149:$P149)=1,COUNTBLANK($Q149:$R149)=1,COUNTBLANK($S149:$T149)=1,COUNTBLANK($U149:$V149)=1,COUNTBLANK($W149:$AA149)=4),IF(Data!$B149&lt;&gt;"",Scoring!$M$7)+IF(Data!$C149&lt;&gt;"",Scoring!$M$8)+IF(Data!$D149&lt;&gt;"",Scoring!$M$9)+IF(Data!$E149&lt;&gt;"",Scoring!$M$10)+IF(Data!$F149&lt;&gt;"",Scoring!$M$11)+IF(Data!$G149&lt;&gt;"",Scoring!$M$12)+IF(Data!$H149&lt;&gt;"",Scoring!$M$13)+IF(Data!$I149&lt;&gt;"",Scoring!$M$14)+IF(Data!$J149&lt;&gt;"",Scoring!$M$15)+IF(Data!$K149&lt;&gt;"",Scoring!$M$16)+IF(Data!$L149&lt;&gt;"",Scoring!$M$17)+IF(Data!$M149&lt;&gt;"",Scoring!$M$18)+IF(Data!$N149&lt;&gt;"",Scoring!$M$19)+IF(Data!$O149&lt;&gt;"",Scoring!$M$20)+IF(Data!$P149&lt;&gt;"",Scoring!$M$21)+IF(Data!$Q149&lt;&gt;"",Scoring!$M$22)+IF(Data!$R149&lt;&gt;"",Scoring!$M$23)+IF(Data!$S149&lt;&gt;"",Scoring!$M$24)+IF(Data!T149&lt;&gt;"",Scoring!$M$25)+IF(Data!$U149&lt;&gt;"",Scoring!$M$26)+IF(Data!$V149&lt;&gt;"",Scoring!$M$27)+IF(Data!$W149&lt;&gt;"",Scoring!$M$28)+IF(Data!$X149&lt;&gt;"",Scoring!$M$29)+IF(Data!$Y149&lt;&gt;"",Scoring!$M$30)+IF(Data!$Z149&lt;&gt;"",Scoring!$M$31)+IF(Data!$AA149&lt;&gt;"",Scoring!$M$32),"")</f>
        <v/>
      </c>
      <c r="AU149" s="105" t="str">
        <f>IF(AT149&lt;&gt;"",LOOKUP(AT149,Likelihoods!$A$7:$A$107,Likelihoods!K$7:K$107),"")</f>
        <v/>
      </c>
      <c r="AV149" s="108" t="str">
        <f>IF(AND(COUNTBLANK($B149:$E149)=3,COUNTBLANK($F149:$H149)=2,COUNTBLANK($I149:$J149)=1,COUNTBLANK($K149:$L149)=1,COUNTBLANK($M149:$N149)=1,COUNTBLANK($O149:$P149)=1,COUNTBLANK($Q149:$R149)=1,COUNTBLANK($S149:$T149)=1,COUNTBLANK($U149:$V149)=1,COUNTBLANK($W149:$AA149)=4),IF(Data!$B149&lt;&gt;"",Scoring!$N$7)+IF(Data!$C149&lt;&gt;"",Scoring!$N$8)+IF(Data!$D149&lt;&gt;"",Scoring!$N$9)+IF(Data!$E149&lt;&gt;"",Scoring!$N$10)+IF(Data!$F149&lt;&gt;"",Scoring!$N$11)+IF(Data!$G149&lt;&gt;"",Scoring!$N$12)+IF(Data!$H149&lt;&gt;"",Scoring!$N$13)+IF(Data!$I149&lt;&gt;"",Scoring!$N$14)+IF(Data!$J149&lt;&gt;"",Scoring!$N$15)+IF(Data!$K149&lt;&gt;"",Scoring!$N$16)+IF(Data!$L149&lt;&gt;"",Scoring!$N$17)+IF(Data!$M149&lt;&gt;"",Scoring!$N$18)+IF(Data!$N149&lt;&gt;"",Scoring!$N$19)+IF(Data!$O149&lt;&gt;"",Scoring!$N$20)+IF(Data!$P149&lt;&gt;"",Scoring!$N$21)+IF(Data!$Q149&lt;&gt;"",Scoring!$N$22)+IF(Data!$R149&lt;&gt;"",Scoring!$N$23)+IF(Data!$S149&lt;&gt;"",Scoring!$N$24)+IF(Data!T149&lt;&gt;"",Scoring!$N$25)+IF(Data!$U149&lt;&gt;"",Scoring!$N$26)+IF(Data!$V149&lt;&gt;"",Scoring!$N$27)+IF(Data!$W149&lt;&gt;"",Scoring!$N$28)+IF(Data!$X149&lt;&gt;"",Scoring!$N$29)+IF(Data!$Y149&lt;&gt;"",Scoring!$N$30)+IF(Data!$Z149&lt;&gt;"",Scoring!$N$31)+IF(Data!$AA149&lt;&gt;"",Scoring!$N$32),"")</f>
        <v/>
      </c>
      <c r="AW149" s="106" t="str">
        <f>IF(AV149&lt;&gt;"",LOOKUP(AV149,Likelihoods!$A$7:$A$107,Likelihoods!L$7:L$107),"")</f>
        <v/>
      </c>
      <c r="AX149" s="104" t="str">
        <f>IF(AND(COUNTBLANK($B149:$E149)=3,COUNTBLANK($F149:$H149)=2,COUNTBLANK($I149:$J149)=1,COUNTBLANK($K149:$L149)=1,COUNTBLANK($M149:$N149)=1,COUNTBLANK($O149:$P149)=1,COUNTBLANK($Q149:$R149)=1,COUNTBLANK($S149:$T149)=1,COUNTBLANK($U149:$V149)=1,COUNTBLANK($W149:$AA149)=4),IF(Data!$B149&lt;&gt;"",Scoring!$O$7)+IF(Data!$C149&lt;&gt;"",Scoring!$O$8)+IF(Data!$D149&lt;&gt;"",Scoring!$O$9)+IF(Data!$E149&lt;&gt;"",Scoring!$O$10)+IF(Data!$F149&lt;&gt;"",Scoring!$O$11)+IF(Data!$G149&lt;&gt;"",Scoring!$O$12)+IF(Data!$H149&lt;&gt;"",Scoring!$O$13)+IF(Data!$I149&lt;&gt;"",Scoring!$O$14)+IF(Data!$J149&lt;&gt;"",Scoring!$O$15)+IF(Data!$K149&lt;&gt;"",Scoring!$O$16)+IF(Data!$L149&lt;&gt;"",Scoring!$O$17)+IF(Data!$M149&lt;&gt;"",Scoring!$O$18)+IF(Data!$N149&lt;&gt;"",Scoring!$O$19)+IF(Data!$O149&lt;&gt;"",Scoring!$O$20)+IF(Data!$P149&lt;&gt;"",Scoring!$O$21)+IF(Data!$Q149&lt;&gt;"",Scoring!$O$22)+IF(Data!$R149&lt;&gt;"",Scoring!$O$23)+IF(Data!$S149&lt;&gt;"",Scoring!$O$24)+IF(Data!T149&lt;&gt;"",Scoring!$O$25)+IF(Data!$U149&lt;&gt;"",Scoring!$O$26)+IF(Data!$V149&lt;&gt;"",Scoring!$O$27)+IF(Data!$W149&lt;&gt;"",Scoring!$O$28)+IF(Data!$X149&lt;&gt;"",Scoring!$O$29)+IF(Data!$Y149&lt;&gt;"",Scoring!$O$30)+IF(Data!$Z149&lt;&gt;"",Scoring!$O$31)+IF(Data!$AA149&lt;&gt;"",Scoring!$O$32),"")</f>
        <v/>
      </c>
      <c r="AY149" s="107" t="str">
        <f>IF(AX149&lt;&gt;"",LOOKUP(AX149,Likelihoods!$A$7:$A$107,Likelihoods!M$7:M$107),"")</f>
        <v/>
      </c>
      <c r="AZ149" s="108" t="str">
        <f>IF(AND(COUNTBLANK($B149:$E149)=3,COUNTBLANK($F149:$H149)=2,COUNTBLANK($I149:$J149)=1,COUNTBLANK($K149:$L149)=1,COUNTBLANK($M149:$N149)=1,COUNTBLANK($O149:$P149)=1,COUNTBLANK($Q149:$R149)=1,COUNTBLANK($S149:$T149)=1,COUNTBLANK($U149:$V149)=1,COUNTBLANK($W149:$AA149)=4),IF(Data!$B149&lt;&gt;"",Scoring!$P$7)+IF(Data!$C149&lt;&gt;"",Scoring!$P$8)+IF(Data!$D149&lt;&gt;"",Scoring!$P$9)+IF(Data!$E149&lt;&gt;"",Scoring!$P$10)+IF(Data!$F149&lt;&gt;"",Scoring!$P$11)+IF(Data!$G149&lt;&gt;"",Scoring!$P$12)+IF(Data!$H149&lt;&gt;"",Scoring!$P$13)+IF(Data!$I149&lt;&gt;"",Scoring!$P$14)+IF(Data!$J149&lt;&gt;"",Scoring!$P$15)+IF(Data!$K149&lt;&gt;"",Scoring!$P$16)+IF(Data!$L149&lt;&gt;"",Scoring!$P$17)+IF(Data!$M149&lt;&gt;"",Scoring!$P$18)+IF(Data!$N149&lt;&gt;"",Scoring!$P$19)+IF(Data!$O149&lt;&gt;"",Scoring!$P$20)+IF(Data!$P149&lt;&gt;"",Scoring!$P$21)+IF(Data!$Q149&lt;&gt;"",Scoring!$P$22)+IF(Data!$R149&lt;&gt;"",Scoring!$P$23)+IF(Data!$S149&lt;&gt;"",Scoring!$P$24)+IF(Data!T149&lt;&gt;"",Scoring!$P$25)+IF(Data!$U149&lt;&gt;"",Scoring!$P$26)+IF(Data!$V149&lt;&gt;"",Scoring!$P$27)+IF(Data!$W149&lt;&gt;"",Scoring!$P$28)+IF(Data!$X149&lt;&gt;"",Scoring!$P$29)+IF(Data!$Y149&lt;&gt;"",Scoring!$P$30)+IF(Data!$Z149&lt;&gt;"",Scoring!$P$31)+IF(Data!$AA149&lt;&gt;"",Scoring!$P$32),"")</f>
        <v/>
      </c>
      <c r="BA149" s="105" t="str">
        <f>IF(AZ149&lt;&gt;"",LOOKUP(AZ149,Likelihoods!$A$7:$A$107,Likelihoods!N$7:N$107),"")</f>
        <v/>
      </c>
      <c r="BB149" s="102" t="str">
        <f>IF(AND(COUNTBLANK($B149:$E149)=3,COUNTBLANK($F149:$H149)=2,COUNTBLANK($I149:$J149)=1,COUNTBLANK($K149:$L149)=1,COUNTBLANK($M149:$N149)=1,COUNTBLANK($O149:$P149)=1,COUNTBLANK($Q149:$R149)=1,COUNTBLANK($S149:$T149)=1,COUNTBLANK($U149:$V149)=1,COUNTBLANK($W149:$AA149)=4),IF(Data!$B149&lt;&gt;"",Scoring!$Q$7)+IF(Data!$C149&lt;&gt;"",Scoring!$Q$8)+IF(Data!$D149&lt;&gt;"",Scoring!$Q$9)+IF(Data!$E149&lt;&gt;"",Scoring!$Q$10)+IF(Data!$F149&lt;&gt;"",Scoring!$Q$11)+IF(Data!$G149&lt;&gt;"",Scoring!$Q$12)+IF(Data!$H149&lt;&gt;"",Scoring!$Q$13)+IF(Data!$I149&lt;&gt;"",Scoring!$Q$14)+IF(Data!$J149&lt;&gt;"",Scoring!$Q$15)+IF(Data!$K149&lt;&gt;"",Scoring!$Q$16)+IF(Data!$L149&lt;&gt;"",Scoring!$Q$17)+IF(Data!$M149&lt;&gt;"",Scoring!$Q$18)+IF(Data!$N149&lt;&gt;"",Scoring!$Q$19)+IF(Data!$O149&lt;&gt;"",Scoring!$Q$20)+IF(Data!$P149&lt;&gt;"",Scoring!$Q$21)+IF(Data!$Q149&lt;&gt;"",Scoring!$Q$22)+IF(Data!$R149&lt;&gt;"",Scoring!$Q$23)+IF(Data!$S149&lt;&gt;"",Scoring!$Q$24)+IF(Data!T149&lt;&gt;"",Scoring!$Q$25)+IF(Data!$U149&lt;&gt;"",Scoring!$Q$26)+IF(Data!$V149&lt;&gt;"",Scoring!$Q$27)+IF(Data!$W149&lt;&gt;"",Scoring!$Q$28)+IF(Data!$X149&lt;&gt;"",Scoring!$Q$29)+IF(Data!$Y149&lt;&gt;"",Scoring!$Q$30)+IF(Data!$Z149&lt;&gt;"",Scoring!$Q$31)+IF(Data!$AA149&lt;&gt;"",Scoring!$Q$32),"")</f>
        <v/>
      </c>
      <c r="BC149" s="107" t="str">
        <f>IF(BB149&lt;&gt;"",LOOKUP(BB149,Likelihoods!$A$7:$A$107,Likelihoods!O$7:O$107),"")</f>
        <v/>
      </c>
      <c r="BD149" s="104" t="str">
        <f>IF(AND(COUNTBLANK($B149:$E149)=3,COUNTBLANK($F149:$H149)=2,COUNTBLANK($I149:$J149)=1,COUNTBLANK($K149:$L149)=1,COUNTBLANK($M149:$N149)=1,COUNTBLANK($O149:$P149)=1,COUNTBLANK($Q149:$R149)=1,COUNTBLANK($S149:$T149)=1,COUNTBLANK($U149:$V149)=1,COUNTBLANK($W149:$AA149)=4),IF(Data!$B149&lt;&gt;"",Scoring!$R$7)+IF(Data!$C149&lt;&gt;"",Scoring!$R$8)+IF(Data!$D149&lt;&gt;"",Scoring!$R$9)+IF(Data!$E149&lt;&gt;"",Scoring!$R$10)+IF(Data!$F149&lt;&gt;"",Scoring!$R$11)+IF(Data!$G149&lt;&gt;"",Scoring!$R$12)+IF(Data!$H149&lt;&gt;"",Scoring!$R$13)+IF(Data!$I149&lt;&gt;"",Scoring!$R$14)+IF(Data!$J149&lt;&gt;"",Scoring!$R$15)+IF(Data!$K149&lt;&gt;"",Scoring!$R$16)+IF(Data!$L149&lt;&gt;"",Scoring!$R$17)+IF(Data!$M149&lt;&gt;"",Scoring!$R$18)+IF(Data!$N149&lt;&gt;"",Scoring!$R$19)+IF(Data!$O149&lt;&gt;"",Scoring!$R$20)+IF(Data!$P149&lt;&gt;"",Scoring!$R$21)+IF(Data!$Q149&lt;&gt;"",Scoring!$R$22)+IF(Data!$R149&lt;&gt;"",Scoring!$R$23)+IF(Data!$S149&lt;&gt;"",Scoring!$R$24)+IF(Data!T149&lt;&gt;"",Scoring!$R$25)+IF(Data!$U149&lt;&gt;"",Scoring!$R$26)+IF(Data!$V149&lt;&gt;"",Scoring!$R$27)+IF(Data!$W149&lt;&gt;"",Scoring!$R$28)+IF(Data!$X149&lt;&gt;"",Scoring!$R$29)+IF(Data!$Y149&lt;&gt;"",Scoring!$R$30)+IF(Data!$Z149&lt;&gt;"",Scoring!$R$31)+IF(Data!$AA149&lt;&gt;"",Scoring!$R$32),"")</f>
        <v/>
      </c>
      <c r="BE149" s="105" t="str">
        <f>IF(BD149&lt;&gt;"",LOOKUP(BD149,Likelihoods!$A$7:$A$107,Likelihoods!P$7:P$107),"")</f>
        <v/>
      </c>
      <c r="BF149" s="102" t="str">
        <f>IF(AND(COUNTBLANK($B149:$E149)=3,COUNTBLANK($F149:$H149)=2,COUNTBLANK($I149:$J149)=1,COUNTBLANK($K149:$L149)=1,COUNTBLANK($M149:$N149)=1,COUNTBLANK($O149:$P149)=1,COUNTBLANK($Q149:$R149)=1,COUNTBLANK($S149:$T149)=1,COUNTBLANK($U149:$V149)=1,COUNTBLANK($W149:$AA149)=4),IF(Data!$B149&lt;&gt;"",Scoring!$S$7)+IF(Data!$C149&lt;&gt;"",Scoring!$S$8)+IF(Data!$D149&lt;&gt;"",Scoring!$S$9)+IF(Data!$E149&lt;&gt;"",Scoring!$S$10)+IF(Data!$F149&lt;&gt;"",Scoring!$S$11)+IF(Data!$G149&lt;&gt;"",Scoring!$S$12)+IF(Data!$H149&lt;&gt;"",Scoring!$S$13)+IF(Data!$I149&lt;&gt;"",Scoring!$S$14)+IF(Data!$J149&lt;&gt;"",Scoring!$S$15)+IF(Data!$K149&lt;&gt;"",Scoring!$S$16)+IF(Data!$L149&lt;&gt;"",Scoring!$S$17)+IF(Data!$M149&lt;&gt;"",Scoring!$S$18)+IF(Data!$N149&lt;&gt;"",Scoring!$S$19)+IF(Data!$O149&lt;&gt;"",Scoring!$S$20)+IF(Data!$P149&lt;&gt;"",Scoring!$S$21)+IF(Data!$Q149&lt;&gt;"",Scoring!$S$22)+IF(Data!$R149&lt;&gt;"",Scoring!$S$23)+IF(Data!$S149&lt;&gt;"",Scoring!$S$24)+IF(Data!T149&lt;&gt;"",Scoring!$S$25)+IF(Data!$U149&lt;&gt;"",Scoring!$S$26)+IF(Data!$V149&lt;&gt;"",Scoring!$S$27)+IF(Data!$W149&lt;&gt;"",Scoring!$S$28)+IF(Data!$X149&lt;&gt;"",Scoring!$S$29)+IF(Data!$Y149&lt;&gt;"",Scoring!$S$30)+IF(Data!$Z149&lt;&gt;"",Scoring!$S$31)+IF(Data!$AA149&lt;&gt;"",Scoring!$S$32),"")</f>
        <v/>
      </c>
      <c r="BG149" s="107" t="str">
        <f>IF(BF149&lt;&gt;"",LOOKUP(BF149,Likelihoods!$A$7:$A$107,Likelihoods!Q$7:Q$107),"")</f>
        <v/>
      </c>
      <c r="BH149" s="108" t="str">
        <f>IF(AND(COUNTBLANK($B149:$E149)=3,COUNTBLANK($F149:$H149)=2,COUNTBLANK($I149:$J149)=1,COUNTBLANK($K149:$L149)=1,COUNTBLANK($M149:$N149)=1,COUNTBLANK($O149:$P149)=1,COUNTBLANK($Q149:$R149)=1,COUNTBLANK($S149:$T149)=1,COUNTBLANK($U149:$V149)=1,COUNTBLANK($W149:$AA149)=4),IF(Data!$B149&lt;&gt;"",Scoring!$T$7)+IF(Data!$C149&lt;&gt;"",Scoring!$T$8)+IF(Data!$D149&lt;&gt;"",Scoring!$T$9)+IF(Data!$E149&lt;&gt;"",Scoring!$T$10)+IF(Data!$F149&lt;&gt;"",Scoring!$T$11)+IF(Data!$G149&lt;&gt;"",Scoring!$T$12)+IF(Data!$H149&lt;&gt;"",Scoring!$T$13)+IF(Data!$I149&lt;&gt;"",Scoring!$T$14)+IF(Data!$J149&lt;&gt;"",Scoring!$T$15)+IF(Data!$K149&lt;&gt;"",Scoring!$T$16)+IF(Data!$L149&lt;&gt;"",Scoring!$T$17)+IF(Data!$M149&lt;&gt;"",Scoring!$T$18)+IF(Data!$N149&lt;&gt;"",Scoring!$T$19)+IF(Data!$O149&lt;&gt;"",Scoring!$T$20)+IF(Data!$P149&lt;&gt;"",Scoring!$T$21)+IF(Data!$Q149&lt;&gt;"",Scoring!$T$22)+IF(Data!$R149&lt;&gt;"",Scoring!$T$23)+IF(Data!$S149&lt;&gt;"",Scoring!$T$24)+IF(Data!T149&lt;&gt;"",Scoring!$T$25)+IF(Data!$U149&lt;&gt;"",Scoring!$T$26)+IF(Data!$V149&lt;&gt;"",Scoring!$T$27)+IF(Data!$W149&lt;&gt;"",Scoring!$T$28)+IF(Data!$X149&lt;&gt;"",Scoring!$T$29)+IF(Data!$Y149&lt;&gt;"",Scoring!$T$30)+IF(Data!$Z149&lt;&gt;"",Scoring!$T$31)+IF(Data!$AA149&lt;&gt;"",Scoring!$T$32),"")</f>
        <v/>
      </c>
      <c r="BI149" s="105" t="str">
        <f>IF(BH149&lt;&gt;"",LOOKUP(BH149,Likelihoods!$A$7:$A$107,Likelihoods!R$7:R$107),"")</f>
        <v/>
      </c>
      <c r="BJ149" s="108" t="str">
        <f>IF(AND(COUNTBLANK($B149:$E149)=3,COUNTBLANK($F149:$H149)=2,COUNTBLANK($I149:$J149)=1,COUNTBLANK($K149:$L149)=1,COUNTBLANK($M149:$N149)=1,COUNTBLANK($O149:$P149)=1,COUNTBLANK($Q149:$R149)=1,COUNTBLANK($S149:$T149)=1,COUNTBLANK($U149:$V149)=1,COUNTBLANK($W149:$AA149)=4),IF(Data!$B149&lt;&gt;"",Scoring!$U$7)+IF(Data!$C149&lt;&gt;"",Scoring!$U$8)+IF(Data!$D149&lt;&gt;"",Scoring!$U$9)+IF(Data!$E149&lt;&gt;"",Scoring!$U$10)+IF(Data!$F149&lt;&gt;"",Scoring!$U$11)+IF(Data!$G149&lt;&gt;"",Scoring!$U$12)+IF(Data!$H149&lt;&gt;"",Scoring!$U$13)+IF(Data!$I149&lt;&gt;"",Scoring!$U$14)+IF(Data!$J149&lt;&gt;"",Scoring!$U$15)+IF(Data!$K149&lt;&gt;"",Scoring!$U$16)+IF(Data!$L149&lt;&gt;"",Scoring!$U$17)+IF(Data!$M149&lt;&gt;"",Scoring!$U$18)+IF(Data!$N149&lt;&gt;"",Scoring!$U$19)+IF(Data!$O149&lt;&gt;"",Scoring!$U$20)+IF(Data!$P149&lt;&gt;"",Scoring!$U$21)+IF(Data!$Q149&lt;&gt;"",Scoring!$U$22)+IF(Data!$R149&lt;&gt;"",Scoring!$U$23)+IF(Data!$S149&lt;&gt;"",Scoring!$U$24)+IF(Data!T149&lt;&gt;"",Scoring!$U$25)+IF(Data!$U149&lt;&gt;"",Scoring!$U$26)+IF(Data!$V149&lt;&gt;"",Scoring!$U$27)+IF(Data!$W149&lt;&gt;"",Scoring!$U$28)+IF(Data!$X149&lt;&gt;"",Scoring!$U$29)+IF(Data!$Y149&lt;&gt;"",Scoring!$U$30)+IF(Data!$Z149&lt;&gt;"",Scoring!$U$31)+IF(Data!$AA149&lt;&gt;"",Scoring!$U$32),"")</f>
        <v/>
      </c>
      <c r="BK149" s="106" t="str">
        <f>IF(BJ149&lt;&gt;"",LOOKUP(BJ149,Likelihoods!$A$7:$A$107,Likelihoods!S$7:S$107),"")</f>
        <v/>
      </c>
      <c r="BL149" s="8"/>
      <c r="BM149" s="8"/>
      <c r="BN149" s="8"/>
      <c r="BO149" s="8"/>
      <c r="BP149" s="8"/>
      <c r="BQ149" s="8"/>
      <c r="BR149" s="8"/>
      <c r="BS149" s="8"/>
      <c r="BT149" s="8"/>
      <c r="BU149" s="8"/>
      <c r="BV149" s="8"/>
      <c r="BW149" s="8"/>
      <c r="BX149" s="8"/>
      <c r="BY149" s="8"/>
    </row>
    <row r="150" spans="1:77" ht="14.25" x14ac:dyDescent="0.2">
      <c r="A150" s="68"/>
      <c r="B150" s="101"/>
      <c r="C150" s="102"/>
      <c r="D150" s="102"/>
      <c r="E150" s="102"/>
      <c r="F150" s="101"/>
      <c r="G150" s="102"/>
      <c r="H150" s="103"/>
      <c r="I150" s="102"/>
      <c r="J150" s="102"/>
      <c r="K150" s="101"/>
      <c r="L150" s="103"/>
      <c r="M150" s="102"/>
      <c r="N150" s="103"/>
      <c r="O150" s="101"/>
      <c r="P150" s="103"/>
      <c r="Q150" s="102"/>
      <c r="R150" s="102"/>
      <c r="S150" s="101"/>
      <c r="T150" s="103"/>
      <c r="U150" s="101"/>
      <c r="V150" s="103"/>
      <c r="W150" s="102"/>
      <c r="X150" s="102"/>
      <c r="Y150" s="102"/>
      <c r="Z150" s="102"/>
      <c r="AA150" s="102"/>
      <c r="AB150" s="104" t="str">
        <f>IF(AND(COUNTBLANK($B150:$E150)=3,COUNTBLANK($F150:$H150)=2,COUNTBLANK($I150:$J150)=1,COUNTBLANK($K150:$L150)=1,COUNTBLANK($M150:$N150)=1,COUNTBLANK($O150:$P150)=1,COUNTBLANK($Q150:$R150)=1,COUNTBLANK($S150:$T150)=1,COUNTBLANK($U150:$V150)=1,COUNTBLANK($W150:$AA150)=4),IF(Data!$B150&lt;&gt;"",Scoring!$D$7)+IF(Data!$C150&lt;&gt;"",Scoring!$D$8)+IF(Data!$D150&lt;&gt;"",Scoring!$D$9)+IF(Data!$E150&lt;&gt;"",Scoring!$D$10)+IF(Data!$F150&lt;&gt;"",Scoring!$D$11)+IF(Data!$G150&lt;&gt;"",Scoring!$D$12)+IF(Data!$H150&lt;&gt;"",Scoring!$D$13)+IF(Data!$I150&lt;&gt;"",Scoring!$D$14)+IF(Data!$J150&lt;&gt;"",Scoring!$D$15)+IF(Data!$K150&lt;&gt;"",Scoring!$D$16)+IF(Data!$L150&lt;&gt;"",Scoring!$D$17)+IF(Data!$M150&lt;&gt;"",Scoring!$D$18)+IF(Data!$N150&lt;&gt;"",Scoring!$D$19)+IF(Data!$O150&lt;&gt;"",Scoring!$D$20)+IF(Data!$P150&lt;&gt;"",Scoring!$D$21)+IF(Data!$Q150&lt;&gt;"",Scoring!$D$22)+IF(Data!$R150&lt;&gt;"",Scoring!$D$23)+IF(Data!$S150&lt;&gt;"",Scoring!$D$24)+IF(Data!T150&lt;&gt;"",Scoring!$D$25)+IF(Data!$U150&lt;&gt;"",Scoring!$D$26)+IF(Data!$V150&lt;&gt;"",Scoring!$D$27)+IF(Data!$W150&lt;&gt;"",Scoring!$D$28)+IF(Data!$X150&lt;&gt;"",Scoring!$D$29)+IF(Data!$Y150&lt;&gt;"",Scoring!$D$30)+IF(Data!$Z150&lt;&gt;"",Scoring!$D$31)+IF(Data!$AA150&lt;&gt;"",Scoring!$D$32),"")</f>
        <v/>
      </c>
      <c r="AC150" s="105" t="str">
        <f>IF(AB150&lt;&gt;"",LOOKUP(AB150,Likelihoods!$A$7:$A$107,Likelihoods!B$7:B$107),"")</f>
        <v/>
      </c>
      <c r="AD150" s="264" t="str">
        <f>IF(AND(COUNTBLANK($B150:$E150)=3,COUNTBLANK($F150:$H150)=2,COUNTBLANK($I150:$J150)=1,COUNTBLANK($K150:$L150)=1,COUNTBLANK($M150:$N150)=1,COUNTBLANK($O150:$P150)=1,COUNTBLANK($Q150:$R150)=1,COUNTBLANK($S150:$T150)=1,COUNTBLANK($U150:$V150)=1,COUNTBLANK($W150:$AA150)=4),IF(Data!$B150&lt;&gt;"",Scoring!$E$7)+IF(Data!$C150&lt;&gt;"",Scoring!$E$8)+IF(Data!$D150&lt;&gt;"",Scoring!$E$9)+IF(Data!$E150&lt;&gt;"",Scoring!$E$10)+IF(Data!$F150&lt;&gt;"",Scoring!$E$11)+IF(Data!$G150&lt;&gt;"",Scoring!$E$12)+IF(Data!$H150&lt;&gt;"",Scoring!$E$13)+IF(Data!$I150&lt;&gt;"",Scoring!$E$14)+IF(Data!$J150&lt;&gt;"",Scoring!$E$15)+IF(Data!$K150&lt;&gt;"",Scoring!$E$16)+IF(Data!$L150&lt;&gt;"",Scoring!$E$17)+IF(Data!$M150&lt;&gt;"",Scoring!$E$18)+IF(Data!$N150&lt;&gt;"",Scoring!$E$19)+IF(Data!$O150&lt;&gt;"",Scoring!$E$20)+IF(Data!$P150&lt;&gt;"",Scoring!$E$21)+IF(Data!$Q150&lt;&gt;"",Scoring!$E$22)+IF(Data!$R150&lt;&gt;"",Scoring!$E$23)+IF(Data!$S150&lt;&gt;"",Scoring!$E$24)+IF(Data!V150&lt;&gt;"",Scoring!$E$25)+IF(Data!$U150&lt;&gt;"",Scoring!$E$26)+IF(Data!$V150&lt;&gt;"",Scoring!$E$27)+IF(Data!$W150&lt;&gt;"",Scoring!$E$28)+IF(Data!$X150&lt;&gt;"",Scoring!$E$29)+IF(Data!$Y150&lt;&gt;"",Scoring!$E$30)+IF(Data!$Z150&lt;&gt;"",Scoring!$E$31)+IF(Data!$AA150&lt;&gt;"",Scoring!$E$32),"")</f>
        <v/>
      </c>
      <c r="AE150" s="107" t="str">
        <f>IF(AD150&lt;&gt;"",LOOKUP(AD150,Likelihoods!$A$7:$A$107,Likelihoods!C$7:C$107),"")</f>
        <v/>
      </c>
      <c r="AF150" s="108" t="str">
        <f>IF(AND(COUNTBLANK($B150:$E150)=3,COUNTBLANK($F150:$H150)=2,COUNTBLANK($I150:$J150)=1,COUNTBLANK($K150:$L150)=1,COUNTBLANK($M150:$N150)=1,COUNTBLANK($O150:$P150)=1,COUNTBLANK($Q150:$R150)=1,COUNTBLANK($S150:$T150)=1,COUNTBLANK($U150:$V150)=1,COUNTBLANK($W150:$AA150)=4),IF(Data!$B150&lt;&gt;"",Scoring!$F$7)+IF(Data!$C150&lt;&gt;"",Scoring!$F$8)+IF(Data!$D150&lt;&gt;"",Scoring!$F$9)+IF(Data!$E150&lt;&gt;"",Scoring!$F$10)+IF(Data!$F150&lt;&gt;"",Scoring!$F$11)+IF(Data!$G150&lt;&gt;"",Scoring!$F$12)+IF(Data!$H150&lt;&gt;"",Scoring!$F$13)+IF(Data!$I150&lt;&gt;"",Scoring!$F$14)+IF(Data!$J150&lt;&gt;"",Scoring!$F$15)+IF(Data!$K150&lt;&gt;"",Scoring!$F$16)+IF(Data!$L150&lt;&gt;"",Scoring!$F$17)+IF(Data!$M150&lt;&gt;"",Scoring!$F$18)+IF(Data!$N150&lt;&gt;"",Scoring!$F$19)+IF(Data!$O150&lt;&gt;"",Scoring!$F$20)+IF(Data!$P150&lt;&gt;"",Scoring!$F$21)+IF(Data!$Q150&lt;&gt;"",Scoring!$F$22)+IF(Data!$R150&lt;&gt;"",Scoring!$F$23)+IF(Data!$S150&lt;&gt;"",Scoring!$F$24)+IF(Data!T150&lt;&gt;"",Scoring!$F$25)+IF(Data!$U150&lt;&gt;"",Scoring!$F$26)+IF(Data!$V150&lt;&gt;"",Scoring!$F$27)+IF(Data!$W150&lt;&gt;"",Scoring!$F$28)+IF(Data!$X150&lt;&gt;"",Scoring!$F$29)+IF(Data!$Y150&lt;&gt;"",Scoring!$F$30)+IF(Data!$Z150&lt;&gt;"",Scoring!$F$31)+IF(Data!$AA150&lt;&gt;"",Scoring!$F$32),"")</f>
        <v/>
      </c>
      <c r="AG150" s="105" t="str">
        <f>IF(AF150&lt;&gt;"",LOOKUP(AF150,Likelihoods!$A$7:$A$107,Likelihoods!D$7:D$107),"")</f>
        <v/>
      </c>
      <c r="AH150" s="108" t="str">
        <f>IF(AND(COUNTBLANK($B150:$E150)=3,COUNTBLANK($F150:$H150)=2,COUNTBLANK($I150:$J150)=1,COUNTBLANK($K150:$L150)=1,COUNTBLANK($M150:$N150)=1,COUNTBLANK($O150:$P150)=1,COUNTBLANK($Q150:$R150)=1,COUNTBLANK($S150:$T150)=1,COUNTBLANK($U150:$V150)=1,COUNTBLANK($W150:$AA150)=4),IF(Data!$B150&lt;&gt;"",Scoring!$G$7)+IF(Data!$C150&lt;&gt;"",Scoring!$G$8)+IF(Data!$D150&lt;&gt;"",Scoring!$G$9)+IF(Data!$E150&lt;&gt;"",Scoring!$G$10)+IF(Data!$F150&lt;&gt;"",Scoring!$G$11)+IF(Data!$G150&lt;&gt;"",Scoring!$G$12)+IF(Data!$H150&lt;&gt;"",Scoring!$G$13)+IF(Data!$I150&lt;&gt;"",Scoring!$G$14)+IF(Data!$J150&lt;&gt;"",Scoring!$G$15)+IF(Data!$K150&lt;&gt;"",Scoring!$G$16)+IF(Data!$L150&lt;&gt;"",Scoring!$G$17)+IF(Data!$M150&lt;&gt;"",Scoring!$G$18)+IF(Data!$N150&lt;&gt;"",Scoring!$G$19)+IF(Data!$O150&lt;&gt;"",Scoring!$G$20)+IF(Data!$P150&lt;&gt;"",Scoring!$G$21)+IF(Data!$Q150&lt;&gt;"",Scoring!$G$22)+IF(Data!$R150&lt;&gt;"",Scoring!$G$23)+IF(Data!$S150&lt;&gt;"",Scoring!$G$24)+IF(Data!T150&lt;&gt;"",Scoring!$G$25)+IF(Data!$U150&lt;&gt;"",Scoring!$G$26)+IF(Data!$V150&lt;&gt;"",Scoring!$G$27)+IF(Data!$W150&lt;&gt;"",Scoring!$G$28)+IF(Data!$X150&lt;&gt;"",Scoring!$G$29)+IF(Data!$Y150&lt;&gt;"",Scoring!$G$30)+IF(Data!$Z150&lt;&gt;"",Scoring!$G$31)+IF(Data!$AA150&lt;&gt;"",Scoring!$G$32),"")</f>
        <v/>
      </c>
      <c r="AI150" s="106" t="str">
        <f>IF(AH150&lt;&gt;"",LOOKUP(AH150,Likelihoods!$A$7:$A$107,Likelihoods!E$7:E$107),"")</f>
        <v/>
      </c>
      <c r="AJ150" s="104" t="str">
        <f>IF(AND(COUNTBLANK($B150:$E150)=3,COUNTBLANK($F150:$H150)=2,COUNTBLANK($I150:$J150)=1,COUNTBLANK($K150:$L150)=1,COUNTBLANK($M150:$N150)=1,COUNTBLANK($O150:$P150)=1,COUNTBLANK($Q150:$R150)=1,COUNTBLANK($S150:$T150)=1,COUNTBLANK($U150:$V150)=1,COUNTBLANK($W150:$AA150)=4),IF(Data!$B150&lt;&gt;"",Scoring!$H$7)+IF(Data!$C150&lt;&gt;"",Scoring!$H$8)+IF(Data!$D150&lt;&gt;"",Scoring!$H$9)+IF(Data!$E150&lt;&gt;"",Scoring!$H$10)+IF(Data!$F150&lt;&gt;"",Scoring!$H$11)+IF(Data!$G150&lt;&gt;"",Scoring!$H$12)+IF(Data!$H150&lt;&gt;"",Scoring!$H$13)+IF(Data!$I150&lt;&gt;"",Scoring!$H$14)+IF(Data!$J150&lt;&gt;"",Scoring!$H$15)+IF(Data!$K150&lt;&gt;"",Scoring!$H$16)+IF(Data!$L150&lt;&gt;"",Scoring!$H$17)+IF(Data!$M150&lt;&gt;"",Scoring!$H$18)+IF(Data!$N150&lt;&gt;"",Scoring!$H$19)+IF(Data!$O150&lt;&gt;"",Scoring!$H$20)+IF(Data!$P150&lt;&gt;"",Scoring!$H$21)+IF(Data!$Q150&lt;&gt;"",Scoring!$H$22)+IF(Data!$R150&lt;&gt;"",Scoring!$H$23)+IF(Data!$S150&lt;&gt;"",Scoring!$H$24)+IF(Data!T150&lt;&gt;"",Scoring!$H$25)+IF(Data!$U150&lt;&gt;"",Scoring!$H$26)+IF(Data!$V150&lt;&gt;"",Scoring!$H$27)+IF(Data!$W150&lt;&gt;"",Scoring!$H$28)+IF(Data!$X150&lt;&gt;"",Scoring!$H$29)+IF(Data!$Y150&lt;&gt;"",Scoring!$H$30)+IF(Data!$Z150&lt;&gt;"",Scoring!$H$31)+IF(Data!$AA150&lt;&gt;"",Scoring!$H$32),"")</f>
        <v/>
      </c>
      <c r="AK150" s="105" t="str">
        <f>IF(AJ150&lt;&gt;"",LOOKUP(AJ150,Likelihoods!$A$7:$A$107,Likelihoods!F$7:F$107),"")</f>
        <v/>
      </c>
      <c r="AL150" s="102" t="str">
        <f>IF(AND(COUNTBLANK($B150:$E150)=3,COUNTBLANK($F150:$H150)=2,COUNTBLANK($I150:$J150)=1,COUNTBLANK($K150:$L150)=1,COUNTBLANK($M150:$N150)=1,COUNTBLANK($O150:$P150)=1,COUNTBLANK($Q150:$R150)=1,COUNTBLANK($S150:$T150)=1,COUNTBLANK($U150:$V150)=1,COUNTBLANK($W150:$AA150)=4),IF(Data!$B150&lt;&gt;"",Scoring!$I$7)+IF(Data!$C150&lt;&gt;"",Scoring!$I$8)+IF(Data!$D150&lt;&gt;"",Scoring!$I$9)+IF(Data!$E150&lt;&gt;"",Scoring!$I$10)+IF(Data!$F150&lt;&gt;"",Scoring!$I$11)+IF(Data!$G150&lt;&gt;"",Scoring!$I$12)+IF(Data!$H150&lt;&gt;"",Scoring!$I$13)+IF(Data!$I150&lt;&gt;"",Scoring!$I$14)+IF(Data!$J150&lt;&gt;"",Scoring!$I$15)+IF(Data!$K150&lt;&gt;"",Scoring!$I$16)+IF(Data!$L150&lt;&gt;"",Scoring!$I$17)+IF(Data!$M150&lt;&gt;"",Scoring!$I$18)+IF(Data!$N150&lt;&gt;"",Scoring!$I$19)+IF(Data!$O150&lt;&gt;"",Scoring!$I$20)+IF(Data!$P150&lt;&gt;"",Scoring!$I$21)+IF(Data!$Q150&lt;&gt;"",Scoring!$I$22)+IF(Data!$R150&lt;&gt;"",Scoring!$I$23)+IF(Data!$S150&lt;&gt;"",Scoring!$I$24)+IF(Data!T150&lt;&gt;"",Scoring!$I$25)+IF(Data!$U150&lt;&gt;"",Scoring!$I$26)+IF(Data!$V150&lt;&gt;"",Scoring!$I$27)+IF(Data!$W150&lt;&gt;"",Scoring!$I$28)+IF(Data!$X150&lt;&gt;"",Scoring!$I$29)+IF(Data!$Y150&lt;&gt;"",Scoring!$I$30)+IF(Data!$Z150&lt;&gt;"",Scoring!$I$31)+IF(Data!$AA150&lt;&gt;"",Scoring!$I$32),"")</f>
        <v/>
      </c>
      <c r="AM150" s="107" t="str">
        <f>IF(AL150&lt;&gt;"",LOOKUP(AL150,Likelihoods!$A$7:$A$107,Likelihoods!G$7:G$107),"")</f>
        <v/>
      </c>
      <c r="AN150" s="281" t="str">
        <f>IF(AND(COUNTBLANK($B150:$E150)=3,COUNTBLANK($F150:$H150)=2,COUNTBLANK($I150:$J150)=1,COUNTBLANK($K150:$L150)=1,COUNTBLANK($M150:$N150)=1,COUNTBLANK($O150:$P150)=1,COUNTBLANK($Q150:$R150)=1,COUNTBLANK($S150:$T150)=1,COUNTBLANK($U150:$V150)=1,COUNTBLANK($W150:$AA150)=4),IF(Data!$B150&lt;&gt;"",Scoring!$J$7)+IF(Data!$C150&lt;&gt;"",Scoring!$J$8)+IF(Data!$D150&lt;&gt;"",Scoring!$J$9)+IF(Data!$E150&lt;&gt;"",Scoring!$J$10)+IF(Data!$F150&lt;&gt;"",Scoring!$J$11)+IF(Data!$G150&lt;&gt;"",Scoring!$J$12)+IF(Data!$H150&lt;&gt;"",Scoring!$J$13)+IF(Data!$I150&lt;&gt;"",Scoring!$J$14)+IF(Data!$J150&lt;&gt;"",Scoring!$J$15)+IF(Data!$K150&lt;&gt;"",Scoring!$J$16)+IF(Data!$L150&lt;&gt;"",Scoring!$J$17)+IF(Data!$M150&lt;&gt;"",Scoring!$J$18)+IF(Data!$N150&lt;&gt;"",Scoring!$J$19)+IF(Data!$O150&lt;&gt;"",Scoring!$J$20)+IF(Data!$P150&lt;&gt;"",Scoring!$J$21)+IF(Data!$Q150&lt;&gt;"",Scoring!$J$22)+IF(Data!$R150&lt;&gt;"",Scoring!$J$23)+IF(Data!$S150&lt;&gt;"",Scoring!$J$24)+IF(Data!AF150&lt;&gt;"",Scoring!$J$25)+IF(Data!$U150&lt;&gt;"",Scoring!$J$26)+IF(Data!$V150&lt;&gt;"",Scoring!$J$27)+IF(Data!$W150&lt;&gt;"",Scoring!$J$28)+IF(Data!$X150&lt;&gt;"",Scoring!$J$29)+IF(Data!$Y150&lt;&gt;"",Scoring!$J$30)+IF(Data!$Z150&lt;&gt;"",Scoring!$J$31)+IF(Data!$AA150&lt;&gt;"",Scoring!$J$32),"")</f>
        <v/>
      </c>
      <c r="AO150" s="276" t="str">
        <f>IF(AN150&lt;&gt;"",LOOKUP(AN150,Likelihoods!$A$7:$A$107,Likelihoods!H$7:H$107),"")</f>
        <v/>
      </c>
      <c r="AP150" s="264" t="str">
        <f>IF(AND(COUNTBLANK($B150:$E150)=3,COUNTBLANK($F150:$H150)=2,COUNTBLANK($I150:$J150)=1,COUNTBLANK($K150:$L150)=1,COUNTBLANK($M150:$N150)=1,COUNTBLANK($O150:$P150)=1,COUNTBLANK($Q150:$R150)=1,COUNTBLANK($S150:$T150)=1,COUNTBLANK($U150:$V150)=1,COUNTBLANK($W150:$AA150)=4),IF(Data!$B150&lt;&gt;"",Scoring!$K$7)+IF(Data!$C150&lt;&gt;"",Scoring!$K$8)+IF(Data!$D150&lt;&gt;"",Scoring!$K$9)+IF(Data!$E150&lt;&gt;"",Scoring!$K$10)+IF(Data!$F150&lt;&gt;"",Scoring!$K$11)+IF(Data!$G150&lt;&gt;"",Scoring!$K$12)+IF(Data!$H150&lt;&gt;"",Scoring!$K$13)+IF(Data!$I150&lt;&gt;"",Scoring!$K$14)+IF(Data!$J150&lt;&gt;"",Scoring!$K$15)+IF(Data!$K150&lt;&gt;"",Scoring!$K$16)+IF(Data!$L150&lt;&gt;"",Scoring!$K$17)+IF(Data!$M150&lt;&gt;"",Scoring!$K$18)+IF(Data!$N150&lt;&gt;"",Scoring!$K$19)+IF(Data!$O150&lt;&gt;"",Scoring!$K$20)+IF(Data!$P150&lt;&gt;"",Scoring!$K$21)+IF(Data!$Q150&lt;&gt;"",Scoring!$K$22)+IF(Data!$R150&lt;&gt;"",Scoring!$K$23)+IF(Data!$S150&lt;&gt;"",Scoring!$K$24)+IF(Data!AH150&lt;&gt;"",Scoring!$K$25)+IF(Data!$U150&lt;&gt;"",Scoring!$K$26)+IF(Data!$V150&lt;&gt;"",Scoring!$K$27)+IF(Data!$W150&lt;&gt;"",Scoring!$K$28)+IF(Data!$X150&lt;&gt;"",Scoring!$K$29)+IF(Data!$Y150&lt;&gt;"",Scoring!$K$30)+IF(Data!$Z150&lt;&gt;"",Scoring!$K$31)+IF(Data!$AA150&lt;&gt;"",Scoring!$K$32),"")</f>
        <v/>
      </c>
      <c r="AQ150" s="107" t="str">
        <f>IF(AP150&lt;&gt;"",LOOKUP(AP150,Likelihoods!$A$7:$A$107,Likelihoods!I$7:I$107),"")</f>
        <v/>
      </c>
      <c r="AR150" s="281" t="str">
        <f>IF(AND(COUNTBLANK($B150:$E150)=3,COUNTBLANK($F150:$H150)=2,COUNTBLANK($I150:$J150)=1,COUNTBLANK($K150:$L150)=1,COUNTBLANK($M150:$N150)=1,COUNTBLANK($O150:$P150)=1,COUNTBLANK($Q150:$R150)=1,COUNTBLANK($S150:$T150)=1,COUNTBLANK($U150:$V150)=1,COUNTBLANK($W150:$AA150)=4),IF(Data!$B150&lt;&gt;"",Scoring!$L$7)+IF(Data!$C150&lt;&gt;"",Scoring!$L$8)+IF(Data!$D150&lt;&gt;"",Scoring!$L$9)+IF(Data!$E150&lt;&gt;"",Scoring!$L$10)+IF(Data!$F150&lt;&gt;"",Scoring!$L$11)+IF(Data!$G150&lt;&gt;"",Scoring!$L$12)+IF(Data!$H150&lt;&gt;"",Scoring!$L$13)+IF(Data!$I150&lt;&gt;"",Scoring!$L$14)+IF(Data!$J150&lt;&gt;"",Scoring!$L$15)+IF(Data!$K150&lt;&gt;"",Scoring!$L$16)+IF(Data!$L150&lt;&gt;"",Scoring!$L$17)+IF(Data!$M150&lt;&gt;"",Scoring!$L$18)+IF(Data!$N150&lt;&gt;"",Scoring!$L$19)+IF(Data!$O150&lt;&gt;"",Scoring!$L$20)+IF(Data!$P150&lt;&gt;"",Scoring!$L$21)+IF(Data!$Q150&lt;&gt;"",Scoring!$L$22)+IF(Data!$R150&lt;&gt;"",Scoring!$L$23)+IF(Data!$S150&lt;&gt;"",Scoring!$L$24)+IF(Data!AJ150&lt;&gt;"",Scoring!$L$25)+IF(Data!$U150&lt;&gt;"",Scoring!$L$26)+IF(Data!$V150&lt;&gt;"",Scoring!$L$27)+IF(Data!$W150&lt;&gt;"",Scoring!$L$28)+IF(Data!$X150&lt;&gt;"",Scoring!$L$29)+IF(Data!$Y150&lt;&gt;"",Scoring!$L$30)+IF(Data!$Z150&lt;&gt;"",Scoring!$L$31)+IF(Data!$AA150&lt;&gt;"",Scoring!$L$32),"")</f>
        <v/>
      </c>
      <c r="AS150" s="105" t="str">
        <f>IF(AR150&lt;&gt;"",LOOKUP(AR150,Likelihoods!$A$7:$A$107,Likelihoods!J$7:J$107),"")</f>
        <v/>
      </c>
      <c r="AT150" s="108" t="str">
        <f>IF(AND(COUNTBLANK($B150:$E150)=3,COUNTBLANK($F150:$H150)=2,COUNTBLANK($I150:$J150)=1,COUNTBLANK($K150:$L150)=1,COUNTBLANK($M150:$N150)=1,COUNTBLANK($O150:$P150)=1,COUNTBLANK($Q150:$R150)=1,COUNTBLANK($S150:$T150)=1,COUNTBLANK($U150:$V150)=1,COUNTBLANK($W150:$AA150)=4),IF(Data!$B150&lt;&gt;"",Scoring!$M$7)+IF(Data!$C150&lt;&gt;"",Scoring!$M$8)+IF(Data!$D150&lt;&gt;"",Scoring!$M$9)+IF(Data!$E150&lt;&gt;"",Scoring!$M$10)+IF(Data!$F150&lt;&gt;"",Scoring!$M$11)+IF(Data!$G150&lt;&gt;"",Scoring!$M$12)+IF(Data!$H150&lt;&gt;"",Scoring!$M$13)+IF(Data!$I150&lt;&gt;"",Scoring!$M$14)+IF(Data!$J150&lt;&gt;"",Scoring!$M$15)+IF(Data!$K150&lt;&gt;"",Scoring!$M$16)+IF(Data!$L150&lt;&gt;"",Scoring!$M$17)+IF(Data!$M150&lt;&gt;"",Scoring!$M$18)+IF(Data!$N150&lt;&gt;"",Scoring!$M$19)+IF(Data!$O150&lt;&gt;"",Scoring!$M$20)+IF(Data!$P150&lt;&gt;"",Scoring!$M$21)+IF(Data!$Q150&lt;&gt;"",Scoring!$M$22)+IF(Data!$R150&lt;&gt;"",Scoring!$M$23)+IF(Data!$S150&lt;&gt;"",Scoring!$M$24)+IF(Data!T150&lt;&gt;"",Scoring!$M$25)+IF(Data!$U150&lt;&gt;"",Scoring!$M$26)+IF(Data!$V150&lt;&gt;"",Scoring!$M$27)+IF(Data!$W150&lt;&gt;"",Scoring!$M$28)+IF(Data!$X150&lt;&gt;"",Scoring!$M$29)+IF(Data!$Y150&lt;&gt;"",Scoring!$M$30)+IF(Data!$Z150&lt;&gt;"",Scoring!$M$31)+IF(Data!$AA150&lt;&gt;"",Scoring!$M$32),"")</f>
        <v/>
      </c>
      <c r="AU150" s="105" t="str">
        <f>IF(AT150&lt;&gt;"",LOOKUP(AT150,Likelihoods!$A$7:$A$107,Likelihoods!K$7:K$107),"")</f>
        <v/>
      </c>
      <c r="AV150" s="108" t="str">
        <f>IF(AND(COUNTBLANK($B150:$E150)=3,COUNTBLANK($F150:$H150)=2,COUNTBLANK($I150:$J150)=1,COUNTBLANK($K150:$L150)=1,COUNTBLANK($M150:$N150)=1,COUNTBLANK($O150:$P150)=1,COUNTBLANK($Q150:$R150)=1,COUNTBLANK($S150:$T150)=1,COUNTBLANK($U150:$V150)=1,COUNTBLANK($W150:$AA150)=4),IF(Data!$B150&lt;&gt;"",Scoring!$N$7)+IF(Data!$C150&lt;&gt;"",Scoring!$N$8)+IF(Data!$D150&lt;&gt;"",Scoring!$N$9)+IF(Data!$E150&lt;&gt;"",Scoring!$N$10)+IF(Data!$F150&lt;&gt;"",Scoring!$N$11)+IF(Data!$G150&lt;&gt;"",Scoring!$N$12)+IF(Data!$H150&lt;&gt;"",Scoring!$N$13)+IF(Data!$I150&lt;&gt;"",Scoring!$N$14)+IF(Data!$J150&lt;&gt;"",Scoring!$N$15)+IF(Data!$K150&lt;&gt;"",Scoring!$N$16)+IF(Data!$L150&lt;&gt;"",Scoring!$N$17)+IF(Data!$M150&lt;&gt;"",Scoring!$N$18)+IF(Data!$N150&lt;&gt;"",Scoring!$N$19)+IF(Data!$O150&lt;&gt;"",Scoring!$N$20)+IF(Data!$P150&lt;&gt;"",Scoring!$N$21)+IF(Data!$Q150&lt;&gt;"",Scoring!$N$22)+IF(Data!$R150&lt;&gt;"",Scoring!$N$23)+IF(Data!$S150&lt;&gt;"",Scoring!$N$24)+IF(Data!T150&lt;&gt;"",Scoring!$N$25)+IF(Data!$U150&lt;&gt;"",Scoring!$N$26)+IF(Data!$V150&lt;&gt;"",Scoring!$N$27)+IF(Data!$W150&lt;&gt;"",Scoring!$N$28)+IF(Data!$X150&lt;&gt;"",Scoring!$N$29)+IF(Data!$Y150&lt;&gt;"",Scoring!$N$30)+IF(Data!$Z150&lt;&gt;"",Scoring!$N$31)+IF(Data!$AA150&lt;&gt;"",Scoring!$N$32),"")</f>
        <v/>
      </c>
      <c r="AW150" s="106" t="str">
        <f>IF(AV150&lt;&gt;"",LOOKUP(AV150,Likelihoods!$A$7:$A$107,Likelihoods!L$7:L$107),"")</f>
        <v/>
      </c>
      <c r="AX150" s="104" t="str">
        <f>IF(AND(COUNTBLANK($B150:$E150)=3,COUNTBLANK($F150:$H150)=2,COUNTBLANK($I150:$J150)=1,COUNTBLANK($K150:$L150)=1,COUNTBLANK($M150:$N150)=1,COUNTBLANK($O150:$P150)=1,COUNTBLANK($Q150:$R150)=1,COUNTBLANK($S150:$T150)=1,COUNTBLANK($U150:$V150)=1,COUNTBLANK($W150:$AA150)=4),IF(Data!$B150&lt;&gt;"",Scoring!$O$7)+IF(Data!$C150&lt;&gt;"",Scoring!$O$8)+IF(Data!$D150&lt;&gt;"",Scoring!$O$9)+IF(Data!$E150&lt;&gt;"",Scoring!$O$10)+IF(Data!$F150&lt;&gt;"",Scoring!$O$11)+IF(Data!$G150&lt;&gt;"",Scoring!$O$12)+IF(Data!$H150&lt;&gt;"",Scoring!$O$13)+IF(Data!$I150&lt;&gt;"",Scoring!$O$14)+IF(Data!$J150&lt;&gt;"",Scoring!$O$15)+IF(Data!$K150&lt;&gt;"",Scoring!$O$16)+IF(Data!$L150&lt;&gt;"",Scoring!$O$17)+IF(Data!$M150&lt;&gt;"",Scoring!$O$18)+IF(Data!$N150&lt;&gt;"",Scoring!$O$19)+IF(Data!$O150&lt;&gt;"",Scoring!$O$20)+IF(Data!$P150&lt;&gt;"",Scoring!$O$21)+IF(Data!$Q150&lt;&gt;"",Scoring!$O$22)+IF(Data!$R150&lt;&gt;"",Scoring!$O$23)+IF(Data!$S150&lt;&gt;"",Scoring!$O$24)+IF(Data!T150&lt;&gt;"",Scoring!$O$25)+IF(Data!$U150&lt;&gt;"",Scoring!$O$26)+IF(Data!$V150&lt;&gt;"",Scoring!$O$27)+IF(Data!$W150&lt;&gt;"",Scoring!$O$28)+IF(Data!$X150&lt;&gt;"",Scoring!$O$29)+IF(Data!$Y150&lt;&gt;"",Scoring!$O$30)+IF(Data!$Z150&lt;&gt;"",Scoring!$O$31)+IF(Data!$AA150&lt;&gt;"",Scoring!$O$32),"")</f>
        <v/>
      </c>
      <c r="AY150" s="107" t="str">
        <f>IF(AX150&lt;&gt;"",LOOKUP(AX150,Likelihoods!$A$7:$A$107,Likelihoods!M$7:M$107),"")</f>
        <v/>
      </c>
      <c r="AZ150" s="108" t="str">
        <f>IF(AND(COUNTBLANK($B150:$E150)=3,COUNTBLANK($F150:$H150)=2,COUNTBLANK($I150:$J150)=1,COUNTBLANK($K150:$L150)=1,COUNTBLANK($M150:$N150)=1,COUNTBLANK($O150:$P150)=1,COUNTBLANK($Q150:$R150)=1,COUNTBLANK($S150:$T150)=1,COUNTBLANK($U150:$V150)=1,COUNTBLANK($W150:$AA150)=4),IF(Data!$B150&lt;&gt;"",Scoring!$P$7)+IF(Data!$C150&lt;&gt;"",Scoring!$P$8)+IF(Data!$D150&lt;&gt;"",Scoring!$P$9)+IF(Data!$E150&lt;&gt;"",Scoring!$P$10)+IF(Data!$F150&lt;&gt;"",Scoring!$P$11)+IF(Data!$G150&lt;&gt;"",Scoring!$P$12)+IF(Data!$H150&lt;&gt;"",Scoring!$P$13)+IF(Data!$I150&lt;&gt;"",Scoring!$P$14)+IF(Data!$J150&lt;&gt;"",Scoring!$P$15)+IF(Data!$K150&lt;&gt;"",Scoring!$P$16)+IF(Data!$L150&lt;&gt;"",Scoring!$P$17)+IF(Data!$M150&lt;&gt;"",Scoring!$P$18)+IF(Data!$N150&lt;&gt;"",Scoring!$P$19)+IF(Data!$O150&lt;&gt;"",Scoring!$P$20)+IF(Data!$P150&lt;&gt;"",Scoring!$P$21)+IF(Data!$Q150&lt;&gt;"",Scoring!$P$22)+IF(Data!$R150&lt;&gt;"",Scoring!$P$23)+IF(Data!$S150&lt;&gt;"",Scoring!$P$24)+IF(Data!T150&lt;&gt;"",Scoring!$P$25)+IF(Data!$U150&lt;&gt;"",Scoring!$P$26)+IF(Data!$V150&lt;&gt;"",Scoring!$P$27)+IF(Data!$W150&lt;&gt;"",Scoring!$P$28)+IF(Data!$X150&lt;&gt;"",Scoring!$P$29)+IF(Data!$Y150&lt;&gt;"",Scoring!$P$30)+IF(Data!$Z150&lt;&gt;"",Scoring!$P$31)+IF(Data!$AA150&lt;&gt;"",Scoring!$P$32),"")</f>
        <v/>
      </c>
      <c r="BA150" s="105" t="str">
        <f>IF(AZ150&lt;&gt;"",LOOKUP(AZ150,Likelihoods!$A$7:$A$107,Likelihoods!N$7:N$107),"")</f>
        <v/>
      </c>
      <c r="BB150" s="102" t="str">
        <f>IF(AND(COUNTBLANK($B150:$E150)=3,COUNTBLANK($F150:$H150)=2,COUNTBLANK($I150:$J150)=1,COUNTBLANK($K150:$L150)=1,COUNTBLANK($M150:$N150)=1,COUNTBLANK($O150:$P150)=1,COUNTBLANK($Q150:$R150)=1,COUNTBLANK($S150:$T150)=1,COUNTBLANK($U150:$V150)=1,COUNTBLANK($W150:$AA150)=4),IF(Data!$B150&lt;&gt;"",Scoring!$Q$7)+IF(Data!$C150&lt;&gt;"",Scoring!$Q$8)+IF(Data!$D150&lt;&gt;"",Scoring!$Q$9)+IF(Data!$E150&lt;&gt;"",Scoring!$Q$10)+IF(Data!$F150&lt;&gt;"",Scoring!$Q$11)+IF(Data!$G150&lt;&gt;"",Scoring!$Q$12)+IF(Data!$H150&lt;&gt;"",Scoring!$Q$13)+IF(Data!$I150&lt;&gt;"",Scoring!$Q$14)+IF(Data!$J150&lt;&gt;"",Scoring!$Q$15)+IF(Data!$K150&lt;&gt;"",Scoring!$Q$16)+IF(Data!$L150&lt;&gt;"",Scoring!$Q$17)+IF(Data!$M150&lt;&gt;"",Scoring!$Q$18)+IF(Data!$N150&lt;&gt;"",Scoring!$Q$19)+IF(Data!$O150&lt;&gt;"",Scoring!$Q$20)+IF(Data!$P150&lt;&gt;"",Scoring!$Q$21)+IF(Data!$Q150&lt;&gt;"",Scoring!$Q$22)+IF(Data!$R150&lt;&gt;"",Scoring!$Q$23)+IF(Data!$S150&lt;&gt;"",Scoring!$Q$24)+IF(Data!T150&lt;&gt;"",Scoring!$Q$25)+IF(Data!$U150&lt;&gt;"",Scoring!$Q$26)+IF(Data!$V150&lt;&gt;"",Scoring!$Q$27)+IF(Data!$W150&lt;&gt;"",Scoring!$Q$28)+IF(Data!$X150&lt;&gt;"",Scoring!$Q$29)+IF(Data!$Y150&lt;&gt;"",Scoring!$Q$30)+IF(Data!$Z150&lt;&gt;"",Scoring!$Q$31)+IF(Data!$AA150&lt;&gt;"",Scoring!$Q$32),"")</f>
        <v/>
      </c>
      <c r="BC150" s="107" t="str">
        <f>IF(BB150&lt;&gt;"",LOOKUP(BB150,Likelihoods!$A$7:$A$107,Likelihoods!O$7:O$107),"")</f>
        <v/>
      </c>
      <c r="BD150" s="104" t="str">
        <f>IF(AND(COUNTBLANK($B150:$E150)=3,COUNTBLANK($F150:$H150)=2,COUNTBLANK($I150:$J150)=1,COUNTBLANK($K150:$L150)=1,COUNTBLANK($M150:$N150)=1,COUNTBLANK($O150:$P150)=1,COUNTBLANK($Q150:$R150)=1,COUNTBLANK($S150:$T150)=1,COUNTBLANK($U150:$V150)=1,COUNTBLANK($W150:$AA150)=4),IF(Data!$B150&lt;&gt;"",Scoring!$R$7)+IF(Data!$C150&lt;&gt;"",Scoring!$R$8)+IF(Data!$D150&lt;&gt;"",Scoring!$R$9)+IF(Data!$E150&lt;&gt;"",Scoring!$R$10)+IF(Data!$F150&lt;&gt;"",Scoring!$R$11)+IF(Data!$G150&lt;&gt;"",Scoring!$R$12)+IF(Data!$H150&lt;&gt;"",Scoring!$R$13)+IF(Data!$I150&lt;&gt;"",Scoring!$R$14)+IF(Data!$J150&lt;&gt;"",Scoring!$R$15)+IF(Data!$K150&lt;&gt;"",Scoring!$R$16)+IF(Data!$L150&lt;&gt;"",Scoring!$R$17)+IF(Data!$M150&lt;&gt;"",Scoring!$R$18)+IF(Data!$N150&lt;&gt;"",Scoring!$R$19)+IF(Data!$O150&lt;&gt;"",Scoring!$R$20)+IF(Data!$P150&lt;&gt;"",Scoring!$R$21)+IF(Data!$Q150&lt;&gt;"",Scoring!$R$22)+IF(Data!$R150&lt;&gt;"",Scoring!$R$23)+IF(Data!$S150&lt;&gt;"",Scoring!$R$24)+IF(Data!T150&lt;&gt;"",Scoring!$R$25)+IF(Data!$U150&lt;&gt;"",Scoring!$R$26)+IF(Data!$V150&lt;&gt;"",Scoring!$R$27)+IF(Data!$W150&lt;&gt;"",Scoring!$R$28)+IF(Data!$X150&lt;&gt;"",Scoring!$R$29)+IF(Data!$Y150&lt;&gt;"",Scoring!$R$30)+IF(Data!$Z150&lt;&gt;"",Scoring!$R$31)+IF(Data!$AA150&lt;&gt;"",Scoring!$R$32),"")</f>
        <v/>
      </c>
      <c r="BE150" s="105" t="str">
        <f>IF(BD150&lt;&gt;"",LOOKUP(BD150,Likelihoods!$A$7:$A$107,Likelihoods!P$7:P$107),"")</f>
        <v/>
      </c>
      <c r="BF150" s="102" t="str">
        <f>IF(AND(COUNTBLANK($B150:$E150)=3,COUNTBLANK($F150:$H150)=2,COUNTBLANK($I150:$J150)=1,COUNTBLANK($K150:$L150)=1,COUNTBLANK($M150:$N150)=1,COUNTBLANK($O150:$P150)=1,COUNTBLANK($Q150:$R150)=1,COUNTBLANK($S150:$T150)=1,COUNTBLANK($U150:$V150)=1,COUNTBLANK($W150:$AA150)=4),IF(Data!$B150&lt;&gt;"",Scoring!$S$7)+IF(Data!$C150&lt;&gt;"",Scoring!$S$8)+IF(Data!$D150&lt;&gt;"",Scoring!$S$9)+IF(Data!$E150&lt;&gt;"",Scoring!$S$10)+IF(Data!$F150&lt;&gt;"",Scoring!$S$11)+IF(Data!$G150&lt;&gt;"",Scoring!$S$12)+IF(Data!$H150&lt;&gt;"",Scoring!$S$13)+IF(Data!$I150&lt;&gt;"",Scoring!$S$14)+IF(Data!$J150&lt;&gt;"",Scoring!$S$15)+IF(Data!$K150&lt;&gt;"",Scoring!$S$16)+IF(Data!$L150&lt;&gt;"",Scoring!$S$17)+IF(Data!$M150&lt;&gt;"",Scoring!$S$18)+IF(Data!$N150&lt;&gt;"",Scoring!$S$19)+IF(Data!$O150&lt;&gt;"",Scoring!$S$20)+IF(Data!$P150&lt;&gt;"",Scoring!$S$21)+IF(Data!$Q150&lt;&gt;"",Scoring!$S$22)+IF(Data!$R150&lt;&gt;"",Scoring!$S$23)+IF(Data!$S150&lt;&gt;"",Scoring!$S$24)+IF(Data!T150&lt;&gt;"",Scoring!$S$25)+IF(Data!$U150&lt;&gt;"",Scoring!$S$26)+IF(Data!$V150&lt;&gt;"",Scoring!$S$27)+IF(Data!$W150&lt;&gt;"",Scoring!$S$28)+IF(Data!$X150&lt;&gt;"",Scoring!$S$29)+IF(Data!$Y150&lt;&gt;"",Scoring!$S$30)+IF(Data!$Z150&lt;&gt;"",Scoring!$S$31)+IF(Data!$AA150&lt;&gt;"",Scoring!$S$32),"")</f>
        <v/>
      </c>
      <c r="BG150" s="107" t="str">
        <f>IF(BF150&lt;&gt;"",LOOKUP(BF150,Likelihoods!$A$7:$A$107,Likelihoods!Q$7:Q$107),"")</f>
        <v/>
      </c>
      <c r="BH150" s="108" t="str">
        <f>IF(AND(COUNTBLANK($B150:$E150)=3,COUNTBLANK($F150:$H150)=2,COUNTBLANK($I150:$J150)=1,COUNTBLANK($K150:$L150)=1,COUNTBLANK($M150:$N150)=1,COUNTBLANK($O150:$P150)=1,COUNTBLANK($Q150:$R150)=1,COUNTBLANK($S150:$T150)=1,COUNTBLANK($U150:$V150)=1,COUNTBLANK($W150:$AA150)=4),IF(Data!$B150&lt;&gt;"",Scoring!$T$7)+IF(Data!$C150&lt;&gt;"",Scoring!$T$8)+IF(Data!$D150&lt;&gt;"",Scoring!$T$9)+IF(Data!$E150&lt;&gt;"",Scoring!$T$10)+IF(Data!$F150&lt;&gt;"",Scoring!$T$11)+IF(Data!$G150&lt;&gt;"",Scoring!$T$12)+IF(Data!$H150&lt;&gt;"",Scoring!$T$13)+IF(Data!$I150&lt;&gt;"",Scoring!$T$14)+IF(Data!$J150&lt;&gt;"",Scoring!$T$15)+IF(Data!$K150&lt;&gt;"",Scoring!$T$16)+IF(Data!$L150&lt;&gt;"",Scoring!$T$17)+IF(Data!$M150&lt;&gt;"",Scoring!$T$18)+IF(Data!$N150&lt;&gt;"",Scoring!$T$19)+IF(Data!$O150&lt;&gt;"",Scoring!$T$20)+IF(Data!$P150&lt;&gt;"",Scoring!$T$21)+IF(Data!$Q150&lt;&gt;"",Scoring!$T$22)+IF(Data!$R150&lt;&gt;"",Scoring!$T$23)+IF(Data!$S150&lt;&gt;"",Scoring!$T$24)+IF(Data!T150&lt;&gt;"",Scoring!$T$25)+IF(Data!$U150&lt;&gt;"",Scoring!$T$26)+IF(Data!$V150&lt;&gt;"",Scoring!$T$27)+IF(Data!$W150&lt;&gt;"",Scoring!$T$28)+IF(Data!$X150&lt;&gt;"",Scoring!$T$29)+IF(Data!$Y150&lt;&gt;"",Scoring!$T$30)+IF(Data!$Z150&lt;&gt;"",Scoring!$T$31)+IF(Data!$AA150&lt;&gt;"",Scoring!$T$32),"")</f>
        <v/>
      </c>
      <c r="BI150" s="105" t="str">
        <f>IF(BH150&lt;&gt;"",LOOKUP(BH150,Likelihoods!$A$7:$A$107,Likelihoods!R$7:R$107),"")</f>
        <v/>
      </c>
      <c r="BJ150" s="108" t="str">
        <f>IF(AND(COUNTBLANK($B150:$E150)=3,COUNTBLANK($F150:$H150)=2,COUNTBLANK($I150:$J150)=1,COUNTBLANK($K150:$L150)=1,COUNTBLANK($M150:$N150)=1,COUNTBLANK($O150:$P150)=1,COUNTBLANK($Q150:$R150)=1,COUNTBLANK($S150:$T150)=1,COUNTBLANK($U150:$V150)=1,COUNTBLANK($W150:$AA150)=4),IF(Data!$B150&lt;&gt;"",Scoring!$U$7)+IF(Data!$C150&lt;&gt;"",Scoring!$U$8)+IF(Data!$D150&lt;&gt;"",Scoring!$U$9)+IF(Data!$E150&lt;&gt;"",Scoring!$U$10)+IF(Data!$F150&lt;&gt;"",Scoring!$U$11)+IF(Data!$G150&lt;&gt;"",Scoring!$U$12)+IF(Data!$H150&lt;&gt;"",Scoring!$U$13)+IF(Data!$I150&lt;&gt;"",Scoring!$U$14)+IF(Data!$J150&lt;&gt;"",Scoring!$U$15)+IF(Data!$K150&lt;&gt;"",Scoring!$U$16)+IF(Data!$L150&lt;&gt;"",Scoring!$U$17)+IF(Data!$M150&lt;&gt;"",Scoring!$U$18)+IF(Data!$N150&lt;&gt;"",Scoring!$U$19)+IF(Data!$O150&lt;&gt;"",Scoring!$U$20)+IF(Data!$P150&lt;&gt;"",Scoring!$U$21)+IF(Data!$Q150&lt;&gt;"",Scoring!$U$22)+IF(Data!$R150&lt;&gt;"",Scoring!$U$23)+IF(Data!$S150&lt;&gt;"",Scoring!$U$24)+IF(Data!T150&lt;&gt;"",Scoring!$U$25)+IF(Data!$U150&lt;&gt;"",Scoring!$U$26)+IF(Data!$V150&lt;&gt;"",Scoring!$U$27)+IF(Data!$W150&lt;&gt;"",Scoring!$U$28)+IF(Data!$X150&lt;&gt;"",Scoring!$U$29)+IF(Data!$Y150&lt;&gt;"",Scoring!$U$30)+IF(Data!$Z150&lt;&gt;"",Scoring!$U$31)+IF(Data!$AA150&lt;&gt;"",Scoring!$U$32),"")</f>
        <v/>
      </c>
      <c r="BK150" s="106" t="str">
        <f>IF(BJ150&lt;&gt;"",LOOKUP(BJ150,Likelihoods!$A$7:$A$107,Likelihoods!S$7:S$107),"")</f>
        <v/>
      </c>
      <c r="BL150" s="8"/>
      <c r="BM150" s="8"/>
      <c r="BN150" s="8"/>
      <c r="BO150" s="8"/>
      <c r="BP150" s="8"/>
      <c r="BQ150" s="8"/>
      <c r="BR150" s="8"/>
      <c r="BS150" s="8"/>
      <c r="BT150" s="8"/>
      <c r="BU150" s="8"/>
      <c r="BV150" s="8"/>
      <c r="BW150" s="8"/>
      <c r="BX150" s="8"/>
      <c r="BY150" s="8"/>
    </row>
    <row r="151" spans="1:77" ht="14.25" x14ac:dyDescent="0.2">
      <c r="A151" s="68"/>
      <c r="B151" s="101"/>
      <c r="C151" s="102"/>
      <c r="D151" s="102"/>
      <c r="E151" s="102"/>
      <c r="F151" s="101"/>
      <c r="G151" s="102"/>
      <c r="H151" s="103"/>
      <c r="I151" s="102"/>
      <c r="J151" s="102"/>
      <c r="K151" s="101"/>
      <c r="L151" s="103"/>
      <c r="M151" s="102"/>
      <c r="N151" s="103"/>
      <c r="O151" s="101"/>
      <c r="P151" s="103"/>
      <c r="Q151" s="102"/>
      <c r="R151" s="102"/>
      <c r="S151" s="101"/>
      <c r="T151" s="103"/>
      <c r="U151" s="101"/>
      <c r="V151" s="103"/>
      <c r="W151" s="102"/>
      <c r="X151" s="102"/>
      <c r="Y151" s="102"/>
      <c r="Z151" s="102"/>
      <c r="AA151" s="102"/>
      <c r="AB151" s="104" t="str">
        <f>IF(AND(COUNTBLANK($B151:$E151)=3,COUNTBLANK($F151:$H151)=2,COUNTBLANK($I151:$J151)=1,COUNTBLANK($K151:$L151)=1,COUNTBLANK($M151:$N151)=1,COUNTBLANK($O151:$P151)=1,COUNTBLANK($Q151:$R151)=1,COUNTBLANK($S151:$T151)=1,COUNTBLANK($U151:$V151)=1,COUNTBLANK($W151:$AA151)=4),IF(Data!$B151&lt;&gt;"",Scoring!$D$7)+IF(Data!$C151&lt;&gt;"",Scoring!$D$8)+IF(Data!$D151&lt;&gt;"",Scoring!$D$9)+IF(Data!$E151&lt;&gt;"",Scoring!$D$10)+IF(Data!$F151&lt;&gt;"",Scoring!$D$11)+IF(Data!$G151&lt;&gt;"",Scoring!$D$12)+IF(Data!$H151&lt;&gt;"",Scoring!$D$13)+IF(Data!$I151&lt;&gt;"",Scoring!$D$14)+IF(Data!$J151&lt;&gt;"",Scoring!$D$15)+IF(Data!$K151&lt;&gt;"",Scoring!$D$16)+IF(Data!$L151&lt;&gt;"",Scoring!$D$17)+IF(Data!$M151&lt;&gt;"",Scoring!$D$18)+IF(Data!$N151&lt;&gt;"",Scoring!$D$19)+IF(Data!$O151&lt;&gt;"",Scoring!$D$20)+IF(Data!$P151&lt;&gt;"",Scoring!$D$21)+IF(Data!$Q151&lt;&gt;"",Scoring!$D$22)+IF(Data!$R151&lt;&gt;"",Scoring!$D$23)+IF(Data!$S151&lt;&gt;"",Scoring!$D$24)+IF(Data!T151&lt;&gt;"",Scoring!$D$25)+IF(Data!$U151&lt;&gt;"",Scoring!$D$26)+IF(Data!$V151&lt;&gt;"",Scoring!$D$27)+IF(Data!$W151&lt;&gt;"",Scoring!$D$28)+IF(Data!$X151&lt;&gt;"",Scoring!$D$29)+IF(Data!$Y151&lt;&gt;"",Scoring!$D$30)+IF(Data!$Z151&lt;&gt;"",Scoring!$D$31)+IF(Data!$AA151&lt;&gt;"",Scoring!$D$32),"")</f>
        <v/>
      </c>
      <c r="AC151" s="105" t="str">
        <f>IF(AB151&lt;&gt;"",LOOKUP(AB151,Likelihoods!$A$7:$A$107,Likelihoods!B$7:B$107),"")</f>
        <v/>
      </c>
      <c r="AD151" s="264" t="str">
        <f>IF(AND(COUNTBLANK($B151:$E151)=3,COUNTBLANK($F151:$H151)=2,COUNTBLANK($I151:$J151)=1,COUNTBLANK($K151:$L151)=1,COUNTBLANK($M151:$N151)=1,COUNTBLANK($O151:$P151)=1,COUNTBLANK($Q151:$R151)=1,COUNTBLANK($S151:$T151)=1,COUNTBLANK($U151:$V151)=1,COUNTBLANK($W151:$AA151)=4),IF(Data!$B151&lt;&gt;"",Scoring!$E$7)+IF(Data!$C151&lt;&gt;"",Scoring!$E$8)+IF(Data!$D151&lt;&gt;"",Scoring!$E$9)+IF(Data!$E151&lt;&gt;"",Scoring!$E$10)+IF(Data!$F151&lt;&gt;"",Scoring!$E$11)+IF(Data!$G151&lt;&gt;"",Scoring!$E$12)+IF(Data!$H151&lt;&gt;"",Scoring!$E$13)+IF(Data!$I151&lt;&gt;"",Scoring!$E$14)+IF(Data!$J151&lt;&gt;"",Scoring!$E$15)+IF(Data!$K151&lt;&gt;"",Scoring!$E$16)+IF(Data!$L151&lt;&gt;"",Scoring!$E$17)+IF(Data!$M151&lt;&gt;"",Scoring!$E$18)+IF(Data!$N151&lt;&gt;"",Scoring!$E$19)+IF(Data!$O151&lt;&gt;"",Scoring!$E$20)+IF(Data!$P151&lt;&gt;"",Scoring!$E$21)+IF(Data!$Q151&lt;&gt;"",Scoring!$E$22)+IF(Data!$R151&lt;&gt;"",Scoring!$E$23)+IF(Data!$S151&lt;&gt;"",Scoring!$E$24)+IF(Data!V151&lt;&gt;"",Scoring!$E$25)+IF(Data!$U151&lt;&gt;"",Scoring!$E$26)+IF(Data!$V151&lt;&gt;"",Scoring!$E$27)+IF(Data!$W151&lt;&gt;"",Scoring!$E$28)+IF(Data!$X151&lt;&gt;"",Scoring!$E$29)+IF(Data!$Y151&lt;&gt;"",Scoring!$E$30)+IF(Data!$Z151&lt;&gt;"",Scoring!$E$31)+IF(Data!$AA151&lt;&gt;"",Scoring!$E$32),"")</f>
        <v/>
      </c>
      <c r="AE151" s="107" t="str">
        <f>IF(AD151&lt;&gt;"",LOOKUP(AD151,Likelihoods!$A$7:$A$107,Likelihoods!C$7:C$107),"")</f>
        <v/>
      </c>
      <c r="AF151" s="108" t="str">
        <f>IF(AND(COUNTBLANK($B151:$E151)=3,COUNTBLANK($F151:$H151)=2,COUNTBLANK($I151:$J151)=1,COUNTBLANK($K151:$L151)=1,COUNTBLANK($M151:$N151)=1,COUNTBLANK($O151:$P151)=1,COUNTBLANK($Q151:$R151)=1,COUNTBLANK($S151:$T151)=1,COUNTBLANK($U151:$V151)=1,COUNTBLANK($W151:$AA151)=4),IF(Data!$B151&lt;&gt;"",Scoring!$F$7)+IF(Data!$C151&lt;&gt;"",Scoring!$F$8)+IF(Data!$D151&lt;&gt;"",Scoring!$F$9)+IF(Data!$E151&lt;&gt;"",Scoring!$F$10)+IF(Data!$F151&lt;&gt;"",Scoring!$F$11)+IF(Data!$G151&lt;&gt;"",Scoring!$F$12)+IF(Data!$H151&lt;&gt;"",Scoring!$F$13)+IF(Data!$I151&lt;&gt;"",Scoring!$F$14)+IF(Data!$J151&lt;&gt;"",Scoring!$F$15)+IF(Data!$K151&lt;&gt;"",Scoring!$F$16)+IF(Data!$L151&lt;&gt;"",Scoring!$F$17)+IF(Data!$M151&lt;&gt;"",Scoring!$F$18)+IF(Data!$N151&lt;&gt;"",Scoring!$F$19)+IF(Data!$O151&lt;&gt;"",Scoring!$F$20)+IF(Data!$P151&lt;&gt;"",Scoring!$F$21)+IF(Data!$Q151&lt;&gt;"",Scoring!$F$22)+IF(Data!$R151&lt;&gt;"",Scoring!$F$23)+IF(Data!$S151&lt;&gt;"",Scoring!$F$24)+IF(Data!T151&lt;&gt;"",Scoring!$F$25)+IF(Data!$U151&lt;&gt;"",Scoring!$F$26)+IF(Data!$V151&lt;&gt;"",Scoring!$F$27)+IF(Data!$W151&lt;&gt;"",Scoring!$F$28)+IF(Data!$X151&lt;&gt;"",Scoring!$F$29)+IF(Data!$Y151&lt;&gt;"",Scoring!$F$30)+IF(Data!$Z151&lt;&gt;"",Scoring!$F$31)+IF(Data!$AA151&lt;&gt;"",Scoring!$F$32),"")</f>
        <v/>
      </c>
      <c r="AG151" s="105" t="str">
        <f>IF(AF151&lt;&gt;"",LOOKUP(AF151,Likelihoods!$A$7:$A$107,Likelihoods!D$7:D$107),"")</f>
        <v/>
      </c>
      <c r="AH151" s="108" t="str">
        <f>IF(AND(COUNTBLANK($B151:$E151)=3,COUNTBLANK($F151:$H151)=2,COUNTBLANK($I151:$J151)=1,COUNTBLANK($K151:$L151)=1,COUNTBLANK($M151:$N151)=1,COUNTBLANK($O151:$P151)=1,COUNTBLANK($Q151:$R151)=1,COUNTBLANK($S151:$T151)=1,COUNTBLANK($U151:$V151)=1,COUNTBLANK($W151:$AA151)=4),IF(Data!$B151&lt;&gt;"",Scoring!$G$7)+IF(Data!$C151&lt;&gt;"",Scoring!$G$8)+IF(Data!$D151&lt;&gt;"",Scoring!$G$9)+IF(Data!$E151&lt;&gt;"",Scoring!$G$10)+IF(Data!$F151&lt;&gt;"",Scoring!$G$11)+IF(Data!$G151&lt;&gt;"",Scoring!$G$12)+IF(Data!$H151&lt;&gt;"",Scoring!$G$13)+IF(Data!$I151&lt;&gt;"",Scoring!$G$14)+IF(Data!$J151&lt;&gt;"",Scoring!$G$15)+IF(Data!$K151&lt;&gt;"",Scoring!$G$16)+IF(Data!$L151&lt;&gt;"",Scoring!$G$17)+IF(Data!$M151&lt;&gt;"",Scoring!$G$18)+IF(Data!$N151&lt;&gt;"",Scoring!$G$19)+IF(Data!$O151&lt;&gt;"",Scoring!$G$20)+IF(Data!$P151&lt;&gt;"",Scoring!$G$21)+IF(Data!$Q151&lt;&gt;"",Scoring!$G$22)+IF(Data!$R151&lt;&gt;"",Scoring!$G$23)+IF(Data!$S151&lt;&gt;"",Scoring!$G$24)+IF(Data!T151&lt;&gt;"",Scoring!$G$25)+IF(Data!$U151&lt;&gt;"",Scoring!$G$26)+IF(Data!$V151&lt;&gt;"",Scoring!$G$27)+IF(Data!$W151&lt;&gt;"",Scoring!$G$28)+IF(Data!$X151&lt;&gt;"",Scoring!$G$29)+IF(Data!$Y151&lt;&gt;"",Scoring!$G$30)+IF(Data!$Z151&lt;&gt;"",Scoring!$G$31)+IF(Data!$AA151&lt;&gt;"",Scoring!$G$32),"")</f>
        <v/>
      </c>
      <c r="AI151" s="106" t="str">
        <f>IF(AH151&lt;&gt;"",LOOKUP(AH151,Likelihoods!$A$7:$A$107,Likelihoods!E$7:E$107),"")</f>
        <v/>
      </c>
      <c r="AJ151" s="104" t="str">
        <f>IF(AND(COUNTBLANK($B151:$E151)=3,COUNTBLANK($F151:$H151)=2,COUNTBLANK($I151:$J151)=1,COUNTBLANK($K151:$L151)=1,COUNTBLANK($M151:$N151)=1,COUNTBLANK($O151:$P151)=1,COUNTBLANK($Q151:$R151)=1,COUNTBLANK($S151:$T151)=1,COUNTBLANK($U151:$V151)=1,COUNTBLANK($W151:$AA151)=4),IF(Data!$B151&lt;&gt;"",Scoring!$H$7)+IF(Data!$C151&lt;&gt;"",Scoring!$H$8)+IF(Data!$D151&lt;&gt;"",Scoring!$H$9)+IF(Data!$E151&lt;&gt;"",Scoring!$H$10)+IF(Data!$F151&lt;&gt;"",Scoring!$H$11)+IF(Data!$G151&lt;&gt;"",Scoring!$H$12)+IF(Data!$H151&lt;&gt;"",Scoring!$H$13)+IF(Data!$I151&lt;&gt;"",Scoring!$H$14)+IF(Data!$J151&lt;&gt;"",Scoring!$H$15)+IF(Data!$K151&lt;&gt;"",Scoring!$H$16)+IF(Data!$L151&lt;&gt;"",Scoring!$H$17)+IF(Data!$M151&lt;&gt;"",Scoring!$H$18)+IF(Data!$N151&lt;&gt;"",Scoring!$H$19)+IF(Data!$O151&lt;&gt;"",Scoring!$H$20)+IF(Data!$P151&lt;&gt;"",Scoring!$H$21)+IF(Data!$Q151&lt;&gt;"",Scoring!$H$22)+IF(Data!$R151&lt;&gt;"",Scoring!$H$23)+IF(Data!$S151&lt;&gt;"",Scoring!$H$24)+IF(Data!T151&lt;&gt;"",Scoring!$H$25)+IF(Data!$U151&lt;&gt;"",Scoring!$H$26)+IF(Data!$V151&lt;&gt;"",Scoring!$H$27)+IF(Data!$W151&lt;&gt;"",Scoring!$H$28)+IF(Data!$X151&lt;&gt;"",Scoring!$H$29)+IF(Data!$Y151&lt;&gt;"",Scoring!$H$30)+IF(Data!$Z151&lt;&gt;"",Scoring!$H$31)+IF(Data!$AA151&lt;&gt;"",Scoring!$H$32),"")</f>
        <v/>
      </c>
      <c r="AK151" s="105" t="str">
        <f>IF(AJ151&lt;&gt;"",LOOKUP(AJ151,Likelihoods!$A$7:$A$107,Likelihoods!F$7:F$107),"")</f>
        <v/>
      </c>
      <c r="AL151" s="102" t="str">
        <f>IF(AND(COUNTBLANK($B151:$E151)=3,COUNTBLANK($F151:$H151)=2,COUNTBLANK($I151:$J151)=1,COUNTBLANK($K151:$L151)=1,COUNTBLANK($M151:$N151)=1,COUNTBLANK($O151:$P151)=1,COUNTBLANK($Q151:$R151)=1,COUNTBLANK($S151:$T151)=1,COUNTBLANK($U151:$V151)=1,COUNTBLANK($W151:$AA151)=4),IF(Data!$B151&lt;&gt;"",Scoring!$I$7)+IF(Data!$C151&lt;&gt;"",Scoring!$I$8)+IF(Data!$D151&lt;&gt;"",Scoring!$I$9)+IF(Data!$E151&lt;&gt;"",Scoring!$I$10)+IF(Data!$F151&lt;&gt;"",Scoring!$I$11)+IF(Data!$G151&lt;&gt;"",Scoring!$I$12)+IF(Data!$H151&lt;&gt;"",Scoring!$I$13)+IF(Data!$I151&lt;&gt;"",Scoring!$I$14)+IF(Data!$J151&lt;&gt;"",Scoring!$I$15)+IF(Data!$K151&lt;&gt;"",Scoring!$I$16)+IF(Data!$L151&lt;&gt;"",Scoring!$I$17)+IF(Data!$M151&lt;&gt;"",Scoring!$I$18)+IF(Data!$N151&lt;&gt;"",Scoring!$I$19)+IF(Data!$O151&lt;&gt;"",Scoring!$I$20)+IF(Data!$P151&lt;&gt;"",Scoring!$I$21)+IF(Data!$Q151&lt;&gt;"",Scoring!$I$22)+IF(Data!$R151&lt;&gt;"",Scoring!$I$23)+IF(Data!$S151&lt;&gt;"",Scoring!$I$24)+IF(Data!T151&lt;&gt;"",Scoring!$I$25)+IF(Data!$U151&lt;&gt;"",Scoring!$I$26)+IF(Data!$V151&lt;&gt;"",Scoring!$I$27)+IF(Data!$W151&lt;&gt;"",Scoring!$I$28)+IF(Data!$X151&lt;&gt;"",Scoring!$I$29)+IF(Data!$Y151&lt;&gt;"",Scoring!$I$30)+IF(Data!$Z151&lt;&gt;"",Scoring!$I$31)+IF(Data!$AA151&lt;&gt;"",Scoring!$I$32),"")</f>
        <v/>
      </c>
      <c r="AM151" s="107" t="str">
        <f>IF(AL151&lt;&gt;"",LOOKUP(AL151,Likelihoods!$A$7:$A$107,Likelihoods!G$7:G$107),"")</f>
        <v/>
      </c>
      <c r="AN151" s="281" t="str">
        <f>IF(AND(COUNTBLANK($B151:$E151)=3,COUNTBLANK($F151:$H151)=2,COUNTBLANK($I151:$J151)=1,COUNTBLANK($K151:$L151)=1,COUNTBLANK($M151:$N151)=1,COUNTBLANK($O151:$P151)=1,COUNTBLANK($Q151:$R151)=1,COUNTBLANK($S151:$T151)=1,COUNTBLANK($U151:$V151)=1,COUNTBLANK($W151:$AA151)=4),IF(Data!$B151&lt;&gt;"",Scoring!$J$7)+IF(Data!$C151&lt;&gt;"",Scoring!$J$8)+IF(Data!$D151&lt;&gt;"",Scoring!$J$9)+IF(Data!$E151&lt;&gt;"",Scoring!$J$10)+IF(Data!$F151&lt;&gt;"",Scoring!$J$11)+IF(Data!$G151&lt;&gt;"",Scoring!$J$12)+IF(Data!$H151&lt;&gt;"",Scoring!$J$13)+IF(Data!$I151&lt;&gt;"",Scoring!$J$14)+IF(Data!$J151&lt;&gt;"",Scoring!$J$15)+IF(Data!$K151&lt;&gt;"",Scoring!$J$16)+IF(Data!$L151&lt;&gt;"",Scoring!$J$17)+IF(Data!$M151&lt;&gt;"",Scoring!$J$18)+IF(Data!$N151&lt;&gt;"",Scoring!$J$19)+IF(Data!$O151&lt;&gt;"",Scoring!$J$20)+IF(Data!$P151&lt;&gt;"",Scoring!$J$21)+IF(Data!$Q151&lt;&gt;"",Scoring!$J$22)+IF(Data!$R151&lt;&gt;"",Scoring!$J$23)+IF(Data!$S151&lt;&gt;"",Scoring!$J$24)+IF(Data!AF151&lt;&gt;"",Scoring!$J$25)+IF(Data!$U151&lt;&gt;"",Scoring!$J$26)+IF(Data!$V151&lt;&gt;"",Scoring!$J$27)+IF(Data!$W151&lt;&gt;"",Scoring!$J$28)+IF(Data!$X151&lt;&gt;"",Scoring!$J$29)+IF(Data!$Y151&lt;&gt;"",Scoring!$J$30)+IF(Data!$Z151&lt;&gt;"",Scoring!$J$31)+IF(Data!$AA151&lt;&gt;"",Scoring!$J$32),"")</f>
        <v/>
      </c>
      <c r="AO151" s="276" t="str">
        <f>IF(AN151&lt;&gt;"",LOOKUP(AN151,Likelihoods!$A$7:$A$107,Likelihoods!H$7:H$107),"")</f>
        <v/>
      </c>
      <c r="AP151" s="264" t="str">
        <f>IF(AND(COUNTBLANK($B151:$E151)=3,COUNTBLANK($F151:$H151)=2,COUNTBLANK($I151:$J151)=1,COUNTBLANK($K151:$L151)=1,COUNTBLANK($M151:$N151)=1,COUNTBLANK($O151:$P151)=1,COUNTBLANK($Q151:$R151)=1,COUNTBLANK($S151:$T151)=1,COUNTBLANK($U151:$V151)=1,COUNTBLANK($W151:$AA151)=4),IF(Data!$B151&lt;&gt;"",Scoring!$K$7)+IF(Data!$C151&lt;&gt;"",Scoring!$K$8)+IF(Data!$D151&lt;&gt;"",Scoring!$K$9)+IF(Data!$E151&lt;&gt;"",Scoring!$K$10)+IF(Data!$F151&lt;&gt;"",Scoring!$K$11)+IF(Data!$G151&lt;&gt;"",Scoring!$K$12)+IF(Data!$H151&lt;&gt;"",Scoring!$K$13)+IF(Data!$I151&lt;&gt;"",Scoring!$K$14)+IF(Data!$J151&lt;&gt;"",Scoring!$K$15)+IF(Data!$K151&lt;&gt;"",Scoring!$K$16)+IF(Data!$L151&lt;&gt;"",Scoring!$K$17)+IF(Data!$M151&lt;&gt;"",Scoring!$K$18)+IF(Data!$N151&lt;&gt;"",Scoring!$K$19)+IF(Data!$O151&lt;&gt;"",Scoring!$K$20)+IF(Data!$P151&lt;&gt;"",Scoring!$K$21)+IF(Data!$Q151&lt;&gt;"",Scoring!$K$22)+IF(Data!$R151&lt;&gt;"",Scoring!$K$23)+IF(Data!$S151&lt;&gt;"",Scoring!$K$24)+IF(Data!AH151&lt;&gt;"",Scoring!$K$25)+IF(Data!$U151&lt;&gt;"",Scoring!$K$26)+IF(Data!$V151&lt;&gt;"",Scoring!$K$27)+IF(Data!$W151&lt;&gt;"",Scoring!$K$28)+IF(Data!$X151&lt;&gt;"",Scoring!$K$29)+IF(Data!$Y151&lt;&gt;"",Scoring!$K$30)+IF(Data!$Z151&lt;&gt;"",Scoring!$K$31)+IF(Data!$AA151&lt;&gt;"",Scoring!$K$32),"")</f>
        <v/>
      </c>
      <c r="AQ151" s="107" t="str">
        <f>IF(AP151&lt;&gt;"",LOOKUP(AP151,Likelihoods!$A$7:$A$107,Likelihoods!I$7:I$107),"")</f>
        <v/>
      </c>
      <c r="AR151" s="281" t="str">
        <f>IF(AND(COUNTBLANK($B151:$E151)=3,COUNTBLANK($F151:$H151)=2,COUNTBLANK($I151:$J151)=1,COUNTBLANK($K151:$L151)=1,COUNTBLANK($M151:$N151)=1,COUNTBLANK($O151:$P151)=1,COUNTBLANK($Q151:$R151)=1,COUNTBLANK($S151:$T151)=1,COUNTBLANK($U151:$V151)=1,COUNTBLANK($W151:$AA151)=4),IF(Data!$B151&lt;&gt;"",Scoring!$L$7)+IF(Data!$C151&lt;&gt;"",Scoring!$L$8)+IF(Data!$D151&lt;&gt;"",Scoring!$L$9)+IF(Data!$E151&lt;&gt;"",Scoring!$L$10)+IF(Data!$F151&lt;&gt;"",Scoring!$L$11)+IF(Data!$G151&lt;&gt;"",Scoring!$L$12)+IF(Data!$H151&lt;&gt;"",Scoring!$L$13)+IF(Data!$I151&lt;&gt;"",Scoring!$L$14)+IF(Data!$J151&lt;&gt;"",Scoring!$L$15)+IF(Data!$K151&lt;&gt;"",Scoring!$L$16)+IF(Data!$L151&lt;&gt;"",Scoring!$L$17)+IF(Data!$M151&lt;&gt;"",Scoring!$L$18)+IF(Data!$N151&lt;&gt;"",Scoring!$L$19)+IF(Data!$O151&lt;&gt;"",Scoring!$L$20)+IF(Data!$P151&lt;&gt;"",Scoring!$L$21)+IF(Data!$Q151&lt;&gt;"",Scoring!$L$22)+IF(Data!$R151&lt;&gt;"",Scoring!$L$23)+IF(Data!$S151&lt;&gt;"",Scoring!$L$24)+IF(Data!AJ151&lt;&gt;"",Scoring!$L$25)+IF(Data!$U151&lt;&gt;"",Scoring!$L$26)+IF(Data!$V151&lt;&gt;"",Scoring!$L$27)+IF(Data!$W151&lt;&gt;"",Scoring!$L$28)+IF(Data!$X151&lt;&gt;"",Scoring!$L$29)+IF(Data!$Y151&lt;&gt;"",Scoring!$L$30)+IF(Data!$Z151&lt;&gt;"",Scoring!$L$31)+IF(Data!$AA151&lt;&gt;"",Scoring!$L$32),"")</f>
        <v/>
      </c>
      <c r="AS151" s="105" t="str">
        <f>IF(AR151&lt;&gt;"",LOOKUP(AR151,Likelihoods!$A$7:$A$107,Likelihoods!J$7:J$107),"")</f>
        <v/>
      </c>
      <c r="AT151" s="108" t="str">
        <f>IF(AND(COUNTBLANK($B151:$E151)=3,COUNTBLANK($F151:$H151)=2,COUNTBLANK($I151:$J151)=1,COUNTBLANK($K151:$L151)=1,COUNTBLANK($M151:$N151)=1,COUNTBLANK($O151:$P151)=1,COUNTBLANK($Q151:$R151)=1,COUNTBLANK($S151:$T151)=1,COUNTBLANK($U151:$V151)=1,COUNTBLANK($W151:$AA151)=4),IF(Data!$B151&lt;&gt;"",Scoring!$M$7)+IF(Data!$C151&lt;&gt;"",Scoring!$M$8)+IF(Data!$D151&lt;&gt;"",Scoring!$M$9)+IF(Data!$E151&lt;&gt;"",Scoring!$M$10)+IF(Data!$F151&lt;&gt;"",Scoring!$M$11)+IF(Data!$G151&lt;&gt;"",Scoring!$M$12)+IF(Data!$H151&lt;&gt;"",Scoring!$M$13)+IF(Data!$I151&lt;&gt;"",Scoring!$M$14)+IF(Data!$J151&lt;&gt;"",Scoring!$M$15)+IF(Data!$K151&lt;&gt;"",Scoring!$M$16)+IF(Data!$L151&lt;&gt;"",Scoring!$M$17)+IF(Data!$M151&lt;&gt;"",Scoring!$M$18)+IF(Data!$N151&lt;&gt;"",Scoring!$M$19)+IF(Data!$O151&lt;&gt;"",Scoring!$M$20)+IF(Data!$P151&lt;&gt;"",Scoring!$M$21)+IF(Data!$Q151&lt;&gt;"",Scoring!$M$22)+IF(Data!$R151&lt;&gt;"",Scoring!$M$23)+IF(Data!$S151&lt;&gt;"",Scoring!$M$24)+IF(Data!T151&lt;&gt;"",Scoring!$M$25)+IF(Data!$U151&lt;&gt;"",Scoring!$M$26)+IF(Data!$V151&lt;&gt;"",Scoring!$M$27)+IF(Data!$W151&lt;&gt;"",Scoring!$M$28)+IF(Data!$X151&lt;&gt;"",Scoring!$M$29)+IF(Data!$Y151&lt;&gt;"",Scoring!$M$30)+IF(Data!$Z151&lt;&gt;"",Scoring!$M$31)+IF(Data!$AA151&lt;&gt;"",Scoring!$M$32),"")</f>
        <v/>
      </c>
      <c r="AU151" s="105" t="str">
        <f>IF(AT151&lt;&gt;"",LOOKUP(AT151,Likelihoods!$A$7:$A$107,Likelihoods!K$7:K$107),"")</f>
        <v/>
      </c>
      <c r="AV151" s="108" t="str">
        <f>IF(AND(COUNTBLANK($B151:$E151)=3,COUNTBLANK($F151:$H151)=2,COUNTBLANK($I151:$J151)=1,COUNTBLANK($K151:$L151)=1,COUNTBLANK($M151:$N151)=1,COUNTBLANK($O151:$P151)=1,COUNTBLANK($Q151:$R151)=1,COUNTBLANK($S151:$T151)=1,COUNTBLANK($U151:$V151)=1,COUNTBLANK($W151:$AA151)=4),IF(Data!$B151&lt;&gt;"",Scoring!$N$7)+IF(Data!$C151&lt;&gt;"",Scoring!$N$8)+IF(Data!$D151&lt;&gt;"",Scoring!$N$9)+IF(Data!$E151&lt;&gt;"",Scoring!$N$10)+IF(Data!$F151&lt;&gt;"",Scoring!$N$11)+IF(Data!$G151&lt;&gt;"",Scoring!$N$12)+IF(Data!$H151&lt;&gt;"",Scoring!$N$13)+IF(Data!$I151&lt;&gt;"",Scoring!$N$14)+IF(Data!$J151&lt;&gt;"",Scoring!$N$15)+IF(Data!$K151&lt;&gt;"",Scoring!$N$16)+IF(Data!$L151&lt;&gt;"",Scoring!$N$17)+IF(Data!$M151&lt;&gt;"",Scoring!$N$18)+IF(Data!$N151&lt;&gt;"",Scoring!$N$19)+IF(Data!$O151&lt;&gt;"",Scoring!$N$20)+IF(Data!$P151&lt;&gt;"",Scoring!$N$21)+IF(Data!$Q151&lt;&gt;"",Scoring!$N$22)+IF(Data!$R151&lt;&gt;"",Scoring!$N$23)+IF(Data!$S151&lt;&gt;"",Scoring!$N$24)+IF(Data!T151&lt;&gt;"",Scoring!$N$25)+IF(Data!$U151&lt;&gt;"",Scoring!$N$26)+IF(Data!$V151&lt;&gt;"",Scoring!$N$27)+IF(Data!$W151&lt;&gt;"",Scoring!$N$28)+IF(Data!$X151&lt;&gt;"",Scoring!$N$29)+IF(Data!$Y151&lt;&gt;"",Scoring!$N$30)+IF(Data!$Z151&lt;&gt;"",Scoring!$N$31)+IF(Data!$AA151&lt;&gt;"",Scoring!$N$32),"")</f>
        <v/>
      </c>
      <c r="AW151" s="106" t="str">
        <f>IF(AV151&lt;&gt;"",LOOKUP(AV151,Likelihoods!$A$7:$A$107,Likelihoods!L$7:L$107),"")</f>
        <v/>
      </c>
      <c r="AX151" s="104" t="str">
        <f>IF(AND(COUNTBLANK($B151:$E151)=3,COUNTBLANK($F151:$H151)=2,COUNTBLANK($I151:$J151)=1,COUNTBLANK($K151:$L151)=1,COUNTBLANK($M151:$N151)=1,COUNTBLANK($O151:$P151)=1,COUNTBLANK($Q151:$R151)=1,COUNTBLANK($S151:$T151)=1,COUNTBLANK($U151:$V151)=1,COUNTBLANK($W151:$AA151)=4),IF(Data!$B151&lt;&gt;"",Scoring!$O$7)+IF(Data!$C151&lt;&gt;"",Scoring!$O$8)+IF(Data!$D151&lt;&gt;"",Scoring!$O$9)+IF(Data!$E151&lt;&gt;"",Scoring!$O$10)+IF(Data!$F151&lt;&gt;"",Scoring!$O$11)+IF(Data!$G151&lt;&gt;"",Scoring!$O$12)+IF(Data!$H151&lt;&gt;"",Scoring!$O$13)+IF(Data!$I151&lt;&gt;"",Scoring!$O$14)+IF(Data!$J151&lt;&gt;"",Scoring!$O$15)+IF(Data!$K151&lt;&gt;"",Scoring!$O$16)+IF(Data!$L151&lt;&gt;"",Scoring!$O$17)+IF(Data!$M151&lt;&gt;"",Scoring!$O$18)+IF(Data!$N151&lt;&gt;"",Scoring!$O$19)+IF(Data!$O151&lt;&gt;"",Scoring!$O$20)+IF(Data!$P151&lt;&gt;"",Scoring!$O$21)+IF(Data!$Q151&lt;&gt;"",Scoring!$O$22)+IF(Data!$R151&lt;&gt;"",Scoring!$O$23)+IF(Data!$S151&lt;&gt;"",Scoring!$O$24)+IF(Data!T151&lt;&gt;"",Scoring!$O$25)+IF(Data!$U151&lt;&gt;"",Scoring!$O$26)+IF(Data!$V151&lt;&gt;"",Scoring!$O$27)+IF(Data!$W151&lt;&gt;"",Scoring!$O$28)+IF(Data!$X151&lt;&gt;"",Scoring!$O$29)+IF(Data!$Y151&lt;&gt;"",Scoring!$O$30)+IF(Data!$Z151&lt;&gt;"",Scoring!$O$31)+IF(Data!$AA151&lt;&gt;"",Scoring!$O$32),"")</f>
        <v/>
      </c>
      <c r="AY151" s="107" t="str">
        <f>IF(AX151&lt;&gt;"",LOOKUP(AX151,Likelihoods!$A$7:$A$107,Likelihoods!M$7:M$107),"")</f>
        <v/>
      </c>
      <c r="AZ151" s="108" t="str">
        <f>IF(AND(COUNTBLANK($B151:$E151)=3,COUNTBLANK($F151:$H151)=2,COUNTBLANK($I151:$J151)=1,COUNTBLANK($K151:$L151)=1,COUNTBLANK($M151:$N151)=1,COUNTBLANK($O151:$P151)=1,COUNTBLANK($Q151:$R151)=1,COUNTBLANK($S151:$T151)=1,COUNTBLANK($U151:$V151)=1,COUNTBLANK($W151:$AA151)=4),IF(Data!$B151&lt;&gt;"",Scoring!$P$7)+IF(Data!$C151&lt;&gt;"",Scoring!$P$8)+IF(Data!$D151&lt;&gt;"",Scoring!$P$9)+IF(Data!$E151&lt;&gt;"",Scoring!$P$10)+IF(Data!$F151&lt;&gt;"",Scoring!$P$11)+IF(Data!$G151&lt;&gt;"",Scoring!$P$12)+IF(Data!$H151&lt;&gt;"",Scoring!$P$13)+IF(Data!$I151&lt;&gt;"",Scoring!$P$14)+IF(Data!$J151&lt;&gt;"",Scoring!$P$15)+IF(Data!$K151&lt;&gt;"",Scoring!$P$16)+IF(Data!$L151&lt;&gt;"",Scoring!$P$17)+IF(Data!$M151&lt;&gt;"",Scoring!$P$18)+IF(Data!$N151&lt;&gt;"",Scoring!$P$19)+IF(Data!$O151&lt;&gt;"",Scoring!$P$20)+IF(Data!$P151&lt;&gt;"",Scoring!$P$21)+IF(Data!$Q151&lt;&gt;"",Scoring!$P$22)+IF(Data!$R151&lt;&gt;"",Scoring!$P$23)+IF(Data!$S151&lt;&gt;"",Scoring!$P$24)+IF(Data!T151&lt;&gt;"",Scoring!$P$25)+IF(Data!$U151&lt;&gt;"",Scoring!$P$26)+IF(Data!$V151&lt;&gt;"",Scoring!$P$27)+IF(Data!$W151&lt;&gt;"",Scoring!$P$28)+IF(Data!$X151&lt;&gt;"",Scoring!$P$29)+IF(Data!$Y151&lt;&gt;"",Scoring!$P$30)+IF(Data!$Z151&lt;&gt;"",Scoring!$P$31)+IF(Data!$AA151&lt;&gt;"",Scoring!$P$32),"")</f>
        <v/>
      </c>
      <c r="BA151" s="105" t="str">
        <f>IF(AZ151&lt;&gt;"",LOOKUP(AZ151,Likelihoods!$A$7:$A$107,Likelihoods!N$7:N$107),"")</f>
        <v/>
      </c>
      <c r="BB151" s="102" t="str">
        <f>IF(AND(COUNTBLANK($B151:$E151)=3,COUNTBLANK($F151:$H151)=2,COUNTBLANK($I151:$J151)=1,COUNTBLANK($K151:$L151)=1,COUNTBLANK($M151:$N151)=1,COUNTBLANK($O151:$P151)=1,COUNTBLANK($Q151:$R151)=1,COUNTBLANK($S151:$T151)=1,COUNTBLANK($U151:$V151)=1,COUNTBLANK($W151:$AA151)=4),IF(Data!$B151&lt;&gt;"",Scoring!$Q$7)+IF(Data!$C151&lt;&gt;"",Scoring!$Q$8)+IF(Data!$D151&lt;&gt;"",Scoring!$Q$9)+IF(Data!$E151&lt;&gt;"",Scoring!$Q$10)+IF(Data!$F151&lt;&gt;"",Scoring!$Q$11)+IF(Data!$G151&lt;&gt;"",Scoring!$Q$12)+IF(Data!$H151&lt;&gt;"",Scoring!$Q$13)+IF(Data!$I151&lt;&gt;"",Scoring!$Q$14)+IF(Data!$J151&lt;&gt;"",Scoring!$Q$15)+IF(Data!$K151&lt;&gt;"",Scoring!$Q$16)+IF(Data!$L151&lt;&gt;"",Scoring!$Q$17)+IF(Data!$M151&lt;&gt;"",Scoring!$Q$18)+IF(Data!$N151&lt;&gt;"",Scoring!$Q$19)+IF(Data!$O151&lt;&gt;"",Scoring!$Q$20)+IF(Data!$P151&lt;&gt;"",Scoring!$Q$21)+IF(Data!$Q151&lt;&gt;"",Scoring!$Q$22)+IF(Data!$R151&lt;&gt;"",Scoring!$Q$23)+IF(Data!$S151&lt;&gt;"",Scoring!$Q$24)+IF(Data!T151&lt;&gt;"",Scoring!$Q$25)+IF(Data!$U151&lt;&gt;"",Scoring!$Q$26)+IF(Data!$V151&lt;&gt;"",Scoring!$Q$27)+IF(Data!$W151&lt;&gt;"",Scoring!$Q$28)+IF(Data!$X151&lt;&gt;"",Scoring!$Q$29)+IF(Data!$Y151&lt;&gt;"",Scoring!$Q$30)+IF(Data!$Z151&lt;&gt;"",Scoring!$Q$31)+IF(Data!$AA151&lt;&gt;"",Scoring!$Q$32),"")</f>
        <v/>
      </c>
      <c r="BC151" s="107" t="str">
        <f>IF(BB151&lt;&gt;"",LOOKUP(BB151,Likelihoods!$A$7:$A$107,Likelihoods!O$7:O$107),"")</f>
        <v/>
      </c>
      <c r="BD151" s="104" t="str">
        <f>IF(AND(COUNTBLANK($B151:$E151)=3,COUNTBLANK($F151:$H151)=2,COUNTBLANK($I151:$J151)=1,COUNTBLANK($K151:$L151)=1,COUNTBLANK($M151:$N151)=1,COUNTBLANK($O151:$P151)=1,COUNTBLANK($Q151:$R151)=1,COUNTBLANK($S151:$T151)=1,COUNTBLANK($U151:$V151)=1,COUNTBLANK($W151:$AA151)=4),IF(Data!$B151&lt;&gt;"",Scoring!$R$7)+IF(Data!$C151&lt;&gt;"",Scoring!$R$8)+IF(Data!$D151&lt;&gt;"",Scoring!$R$9)+IF(Data!$E151&lt;&gt;"",Scoring!$R$10)+IF(Data!$F151&lt;&gt;"",Scoring!$R$11)+IF(Data!$G151&lt;&gt;"",Scoring!$R$12)+IF(Data!$H151&lt;&gt;"",Scoring!$R$13)+IF(Data!$I151&lt;&gt;"",Scoring!$R$14)+IF(Data!$J151&lt;&gt;"",Scoring!$R$15)+IF(Data!$K151&lt;&gt;"",Scoring!$R$16)+IF(Data!$L151&lt;&gt;"",Scoring!$R$17)+IF(Data!$M151&lt;&gt;"",Scoring!$R$18)+IF(Data!$N151&lt;&gt;"",Scoring!$R$19)+IF(Data!$O151&lt;&gt;"",Scoring!$R$20)+IF(Data!$P151&lt;&gt;"",Scoring!$R$21)+IF(Data!$Q151&lt;&gt;"",Scoring!$R$22)+IF(Data!$R151&lt;&gt;"",Scoring!$R$23)+IF(Data!$S151&lt;&gt;"",Scoring!$R$24)+IF(Data!T151&lt;&gt;"",Scoring!$R$25)+IF(Data!$U151&lt;&gt;"",Scoring!$R$26)+IF(Data!$V151&lt;&gt;"",Scoring!$R$27)+IF(Data!$W151&lt;&gt;"",Scoring!$R$28)+IF(Data!$X151&lt;&gt;"",Scoring!$R$29)+IF(Data!$Y151&lt;&gt;"",Scoring!$R$30)+IF(Data!$Z151&lt;&gt;"",Scoring!$R$31)+IF(Data!$AA151&lt;&gt;"",Scoring!$R$32),"")</f>
        <v/>
      </c>
      <c r="BE151" s="105" t="str">
        <f>IF(BD151&lt;&gt;"",LOOKUP(BD151,Likelihoods!$A$7:$A$107,Likelihoods!P$7:P$107),"")</f>
        <v/>
      </c>
      <c r="BF151" s="102" t="str">
        <f>IF(AND(COUNTBLANK($B151:$E151)=3,COUNTBLANK($F151:$H151)=2,COUNTBLANK($I151:$J151)=1,COUNTBLANK($K151:$L151)=1,COUNTBLANK($M151:$N151)=1,COUNTBLANK($O151:$P151)=1,COUNTBLANK($Q151:$R151)=1,COUNTBLANK($S151:$T151)=1,COUNTBLANK($U151:$V151)=1,COUNTBLANK($W151:$AA151)=4),IF(Data!$B151&lt;&gt;"",Scoring!$S$7)+IF(Data!$C151&lt;&gt;"",Scoring!$S$8)+IF(Data!$D151&lt;&gt;"",Scoring!$S$9)+IF(Data!$E151&lt;&gt;"",Scoring!$S$10)+IF(Data!$F151&lt;&gt;"",Scoring!$S$11)+IF(Data!$G151&lt;&gt;"",Scoring!$S$12)+IF(Data!$H151&lt;&gt;"",Scoring!$S$13)+IF(Data!$I151&lt;&gt;"",Scoring!$S$14)+IF(Data!$J151&lt;&gt;"",Scoring!$S$15)+IF(Data!$K151&lt;&gt;"",Scoring!$S$16)+IF(Data!$L151&lt;&gt;"",Scoring!$S$17)+IF(Data!$M151&lt;&gt;"",Scoring!$S$18)+IF(Data!$N151&lt;&gt;"",Scoring!$S$19)+IF(Data!$O151&lt;&gt;"",Scoring!$S$20)+IF(Data!$P151&lt;&gt;"",Scoring!$S$21)+IF(Data!$Q151&lt;&gt;"",Scoring!$S$22)+IF(Data!$R151&lt;&gt;"",Scoring!$S$23)+IF(Data!$S151&lt;&gt;"",Scoring!$S$24)+IF(Data!T151&lt;&gt;"",Scoring!$S$25)+IF(Data!$U151&lt;&gt;"",Scoring!$S$26)+IF(Data!$V151&lt;&gt;"",Scoring!$S$27)+IF(Data!$W151&lt;&gt;"",Scoring!$S$28)+IF(Data!$X151&lt;&gt;"",Scoring!$S$29)+IF(Data!$Y151&lt;&gt;"",Scoring!$S$30)+IF(Data!$Z151&lt;&gt;"",Scoring!$S$31)+IF(Data!$AA151&lt;&gt;"",Scoring!$S$32),"")</f>
        <v/>
      </c>
      <c r="BG151" s="107" t="str">
        <f>IF(BF151&lt;&gt;"",LOOKUP(BF151,Likelihoods!$A$7:$A$107,Likelihoods!Q$7:Q$107),"")</f>
        <v/>
      </c>
      <c r="BH151" s="108" t="str">
        <f>IF(AND(COUNTBLANK($B151:$E151)=3,COUNTBLANK($F151:$H151)=2,COUNTBLANK($I151:$J151)=1,COUNTBLANK($K151:$L151)=1,COUNTBLANK($M151:$N151)=1,COUNTBLANK($O151:$P151)=1,COUNTBLANK($Q151:$R151)=1,COUNTBLANK($S151:$T151)=1,COUNTBLANK($U151:$V151)=1,COUNTBLANK($W151:$AA151)=4),IF(Data!$B151&lt;&gt;"",Scoring!$T$7)+IF(Data!$C151&lt;&gt;"",Scoring!$T$8)+IF(Data!$D151&lt;&gt;"",Scoring!$T$9)+IF(Data!$E151&lt;&gt;"",Scoring!$T$10)+IF(Data!$F151&lt;&gt;"",Scoring!$T$11)+IF(Data!$G151&lt;&gt;"",Scoring!$T$12)+IF(Data!$H151&lt;&gt;"",Scoring!$T$13)+IF(Data!$I151&lt;&gt;"",Scoring!$T$14)+IF(Data!$J151&lt;&gt;"",Scoring!$T$15)+IF(Data!$K151&lt;&gt;"",Scoring!$T$16)+IF(Data!$L151&lt;&gt;"",Scoring!$T$17)+IF(Data!$M151&lt;&gt;"",Scoring!$T$18)+IF(Data!$N151&lt;&gt;"",Scoring!$T$19)+IF(Data!$O151&lt;&gt;"",Scoring!$T$20)+IF(Data!$P151&lt;&gt;"",Scoring!$T$21)+IF(Data!$Q151&lt;&gt;"",Scoring!$T$22)+IF(Data!$R151&lt;&gt;"",Scoring!$T$23)+IF(Data!$S151&lt;&gt;"",Scoring!$T$24)+IF(Data!T151&lt;&gt;"",Scoring!$T$25)+IF(Data!$U151&lt;&gt;"",Scoring!$T$26)+IF(Data!$V151&lt;&gt;"",Scoring!$T$27)+IF(Data!$W151&lt;&gt;"",Scoring!$T$28)+IF(Data!$X151&lt;&gt;"",Scoring!$T$29)+IF(Data!$Y151&lt;&gt;"",Scoring!$T$30)+IF(Data!$Z151&lt;&gt;"",Scoring!$T$31)+IF(Data!$AA151&lt;&gt;"",Scoring!$T$32),"")</f>
        <v/>
      </c>
      <c r="BI151" s="105" t="str">
        <f>IF(BH151&lt;&gt;"",LOOKUP(BH151,Likelihoods!$A$7:$A$107,Likelihoods!R$7:R$107),"")</f>
        <v/>
      </c>
      <c r="BJ151" s="108" t="str">
        <f>IF(AND(COUNTBLANK($B151:$E151)=3,COUNTBLANK($F151:$H151)=2,COUNTBLANK($I151:$J151)=1,COUNTBLANK($K151:$L151)=1,COUNTBLANK($M151:$N151)=1,COUNTBLANK($O151:$P151)=1,COUNTBLANK($Q151:$R151)=1,COUNTBLANK($S151:$T151)=1,COUNTBLANK($U151:$V151)=1,COUNTBLANK($W151:$AA151)=4),IF(Data!$B151&lt;&gt;"",Scoring!$U$7)+IF(Data!$C151&lt;&gt;"",Scoring!$U$8)+IF(Data!$D151&lt;&gt;"",Scoring!$U$9)+IF(Data!$E151&lt;&gt;"",Scoring!$U$10)+IF(Data!$F151&lt;&gt;"",Scoring!$U$11)+IF(Data!$G151&lt;&gt;"",Scoring!$U$12)+IF(Data!$H151&lt;&gt;"",Scoring!$U$13)+IF(Data!$I151&lt;&gt;"",Scoring!$U$14)+IF(Data!$J151&lt;&gt;"",Scoring!$U$15)+IF(Data!$K151&lt;&gt;"",Scoring!$U$16)+IF(Data!$L151&lt;&gt;"",Scoring!$U$17)+IF(Data!$M151&lt;&gt;"",Scoring!$U$18)+IF(Data!$N151&lt;&gt;"",Scoring!$U$19)+IF(Data!$O151&lt;&gt;"",Scoring!$U$20)+IF(Data!$P151&lt;&gt;"",Scoring!$U$21)+IF(Data!$Q151&lt;&gt;"",Scoring!$U$22)+IF(Data!$R151&lt;&gt;"",Scoring!$U$23)+IF(Data!$S151&lt;&gt;"",Scoring!$U$24)+IF(Data!T151&lt;&gt;"",Scoring!$U$25)+IF(Data!$U151&lt;&gt;"",Scoring!$U$26)+IF(Data!$V151&lt;&gt;"",Scoring!$U$27)+IF(Data!$W151&lt;&gt;"",Scoring!$U$28)+IF(Data!$X151&lt;&gt;"",Scoring!$U$29)+IF(Data!$Y151&lt;&gt;"",Scoring!$U$30)+IF(Data!$Z151&lt;&gt;"",Scoring!$U$31)+IF(Data!$AA151&lt;&gt;"",Scoring!$U$32),"")</f>
        <v/>
      </c>
      <c r="BK151" s="106" t="str">
        <f>IF(BJ151&lt;&gt;"",LOOKUP(BJ151,Likelihoods!$A$7:$A$107,Likelihoods!S$7:S$107),"")</f>
        <v/>
      </c>
      <c r="BL151" s="8"/>
      <c r="BM151" s="8"/>
      <c r="BN151" s="8"/>
      <c r="BO151" s="8"/>
      <c r="BP151" s="8"/>
      <c r="BQ151" s="8"/>
      <c r="BR151" s="8"/>
      <c r="BS151" s="8"/>
      <c r="BT151" s="8"/>
      <c r="BU151" s="8"/>
      <c r="BV151" s="8"/>
      <c r="BW151" s="8"/>
      <c r="BX151" s="8"/>
      <c r="BY151" s="8"/>
    </row>
    <row r="152" spans="1:77" ht="14.25" x14ac:dyDescent="0.2">
      <c r="A152" s="68"/>
      <c r="B152" s="101"/>
      <c r="C152" s="102"/>
      <c r="D152" s="102"/>
      <c r="E152" s="102"/>
      <c r="F152" s="101"/>
      <c r="G152" s="102"/>
      <c r="H152" s="103"/>
      <c r="I152" s="102"/>
      <c r="J152" s="102"/>
      <c r="K152" s="101"/>
      <c r="L152" s="103"/>
      <c r="M152" s="102"/>
      <c r="N152" s="103"/>
      <c r="O152" s="101"/>
      <c r="P152" s="103"/>
      <c r="Q152" s="102"/>
      <c r="R152" s="102"/>
      <c r="S152" s="101"/>
      <c r="T152" s="103"/>
      <c r="U152" s="101"/>
      <c r="V152" s="103"/>
      <c r="W152" s="102"/>
      <c r="X152" s="102"/>
      <c r="Y152" s="102"/>
      <c r="Z152" s="102"/>
      <c r="AA152" s="102"/>
      <c r="AB152" s="104" t="str">
        <f>IF(AND(COUNTBLANK($B152:$E152)=3,COUNTBLANK($F152:$H152)=2,COUNTBLANK($I152:$J152)=1,COUNTBLANK($K152:$L152)=1,COUNTBLANK($M152:$N152)=1,COUNTBLANK($O152:$P152)=1,COUNTBLANK($Q152:$R152)=1,COUNTBLANK($S152:$T152)=1,COUNTBLANK($U152:$V152)=1,COUNTBLANK($W152:$AA152)=4),IF(Data!$B152&lt;&gt;"",Scoring!$D$7)+IF(Data!$C152&lt;&gt;"",Scoring!$D$8)+IF(Data!$D152&lt;&gt;"",Scoring!$D$9)+IF(Data!$E152&lt;&gt;"",Scoring!$D$10)+IF(Data!$F152&lt;&gt;"",Scoring!$D$11)+IF(Data!$G152&lt;&gt;"",Scoring!$D$12)+IF(Data!$H152&lt;&gt;"",Scoring!$D$13)+IF(Data!$I152&lt;&gt;"",Scoring!$D$14)+IF(Data!$J152&lt;&gt;"",Scoring!$D$15)+IF(Data!$K152&lt;&gt;"",Scoring!$D$16)+IF(Data!$L152&lt;&gt;"",Scoring!$D$17)+IF(Data!$M152&lt;&gt;"",Scoring!$D$18)+IF(Data!$N152&lt;&gt;"",Scoring!$D$19)+IF(Data!$O152&lt;&gt;"",Scoring!$D$20)+IF(Data!$P152&lt;&gt;"",Scoring!$D$21)+IF(Data!$Q152&lt;&gt;"",Scoring!$D$22)+IF(Data!$R152&lt;&gt;"",Scoring!$D$23)+IF(Data!$S152&lt;&gt;"",Scoring!$D$24)+IF(Data!T152&lt;&gt;"",Scoring!$D$25)+IF(Data!$U152&lt;&gt;"",Scoring!$D$26)+IF(Data!$V152&lt;&gt;"",Scoring!$D$27)+IF(Data!$W152&lt;&gt;"",Scoring!$D$28)+IF(Data!$X152&lt;&gt;"",Scoring!$D$29)+IF(Data!$Y152&lt;&gt;"",Scoring!$D$30)+IF(Data!$Z152&lt;&gt;"",Scoring!$D$31)+IF(Data!$AA152&lt;&gt;"",Scoring!$D$32),"")</f>
        <v/>
      </c>
      <c r="AC152" s="105" t="str">
        <f>IF(AB152&lt;&gt;"",LOOKUP(AB152,Likelihoods!$A$7:$A$107,Likelihoods!B$7:B$107),"")</f>
        <v/>
      </c>
      <c r="AD152" s="264" t="str">
        <f>IF(AND(COUNTBLANK($B152:$E152)=3,COUNTBLANK($F152:$H152)=2,COUNTBLANK($I152:$J152)=1,COUNTBLANK($K152:$L152)=1,COUNTBLANK($M152:$N152)=1,COUNTBLANK($O152:$P152)=1,COUNTBLANK($Q152:$R152)=1,COUNTBLANK($S152:$T152)=1,COUNTBLANK($U152:$V152)=1,COUNTBLANK($W152:$AA152)=4),IF(Data!$B152&lt;&gt;"",Scoring!$E$7)+IF(Data!$C152&lt;&gt;"",Scoring!$E$8)+IF(Data!$D152&lt;&gt;"",Scoring!$E$9)+IF(Data!$E152&lt;&gt;"",Scoring!$E$10)+IF(Data!$F152&lt;&gt;"",Scoring!$E$11)+IF(Data!$G152&lt;&gt;"",Scoring!$E$12)+IF(Data!$H152&lt;&gt;"",Scoring!$E$13)+IF(Data!$I152&lt;&gt;"",Scoring!$E$14)+IF(Data!$J152&lt;&gt;"",Scoring!$E$15)+IF(Data!$K152&lt;&gt;"",Scoring!$E$16)+IF(Data!$L152&lt;&gt;"",Scoring!$E$17)+IF(Data!$M152&lt;&gt;"",Scoring!$E$18)+IF(Data!$N152&lt;&gt;"",Scoring!$E$19)+IF(Data!$O152&lt;&gt;"",Scoring!$E$20)+IF(Data!$P152&lt;&gt;"",Scoring!$E$21)+IF(Data!$Q152&lt;&gt;"",Scoring!$E$22)+IF(Data!$R152&lt;&gt;"",Scoring!$E$23)+IF(Data!$S152&lt;&gt;"",Scoring!$E$24)+IF(Data!V152&lt;&gt;"",Scoring!$E$25)+IF(Data!$U152&lt;&gt;"",Scoring!$E$26)+IF(Data!$V152&lt;&gt;"",Scoring!$E$27)+IF(Data!$W152&lt;&gt;"",Scoring!$E$28)+IF(Data!$X152&lt;&gt;"",Scoring!$E$29)+IF(Data!$Y152&lt;&gt;"",Scoring!$E$30)+IF(Data!$Z152&lt;&gt;"",Scoring!$E$31)+IF(Data!$AA152&lt;&gt;"",Scoring!$E$32),"")</f>
        <v/>
      </c>
      <c r="AE152" s="107" t="str">
        <f>IF(AD152&lt;&gt;"",LOOKUP(AD152,Likelihoods!$A$7:$A$107,Likelihoods!C$7:C$107),"")</f>
        <v/>
      </c>
      <c r="AF152" s="108" t="str">
        <f>IF(AND(COUNTBLANK($B152:$E152)=3,COUNTBLANK($F152:$H152)=2,COUNTBLANK($I152:$J152)=1,COUNTBLANK($K152:$L152)=1,COUNTBLANK($M152:$N152)=1,COUNTBLANK($O152:$P152)=1,COUNTBLANK($Q152:$R152)=1,COUNTBLANK($S152:$T152)=1,COUNTBLANK($U152:$V152)=1,COUNTBLANK($W152:$AA152)=4),IF(Data!$B152&lt;&gt;"",Scoring!$F$7)+IF(Data!$C152&lt;&gt;"",Scoring!$F$8)+IF(Data!$D152&lt;&gt;"",Scoring!$F$9)+IF(Data!$E152&lt;&gt;"",Scoring!$F$10)+IF(Data!$F152&lt;&gt;"",Scoring!$F$11)+IF(Data!$G152&lt;&gt;"",Scoring!$F$12)+IF(Data!$H152&lt;&gt;"",Scoring!$F$13)+IF(Data!$I152&lt;&gt;"",Scoring!$F$14)+IF(Data!$J152&lt;&gt;"",Scoring!$F$15)+IF(Data!$K152&lt;&gt;"",Scoring!$F$16)+IF(Data!$L152&lt;&gt;"",Scoring!$F$17)+IF(Data!$M152&lt;&gt;"",Scoring!$F$18)+IF(Data!$N152&lt;&gt;"",Scoring!$F$19)+IF(Data!$O152&lt;&gt;"",Scoring!$F$20)+IF(Data!$P152&lt;&gt;"",Scoring!$F$21)+IF(Data!$Q152&lt;&gt;"",Scoring!$F$22)+IF(Data!$R152&lt;&gt;"",Scoring!$F$23)+IF(Data!$S152&lt;&gt;"",Scoring!$F$24)+IF(Data!T152&lt;&gt;"",Scoring!$F$25)+IF(Data!$U152&lt;&gt;"",Scoring!$F$26)+IF(Data!$V152&lt;&gt;"",Scoring!$F$27)+IF(Data!$W152&lt;&gt;"",Scoring!$F$28)+IF(Data!$X152&lt;&gt;"",Scoring!$F$29)+IF(Data!$Y152&lt;&gt;"",Scoring!$F$30)+IF(Data!$Z152&lt;&gt;"",Scoring!$F$31)+IF(Data!$AA152&lt;&gt;"",Scoring!$F$32),"")</f>
        <v/>
      </c>
      <c r="AG152" s="105" t="str">
        <f>IF(AF152&lt;&gt;"",LOOKUP(AF152,Likelihoods!$A$7:$A$107,Likelihoods!D$7:D$107),"")</f>
        <v/>
      </c>
      <c r="AH152" s="108" t="str">
        <f>IF(AND(COUNTBLANK($B152:$E152)=3,COUNTBLANK($F152:$H152)=2,COUNTBLANK($I152:$J152)=1,COUNTBLANK($K152:$L152)=1,COUNTBLANK($M152:$N152)=1,COUNTBLANK($O152:$P152)=1,COUNTBLANK($Q152:$R152)=1,COUNTBLANK($S152:$T152)=1,COUNTBLANK($U152:$V152)=1,COUNTBLANK($W152:$AA152)=4),IF(Data!$B152&lt;&gt;"",Scoring!$G$7)+IF(Data!$C152&lt;&gt;"",Scoring!$G$8)+IF(Data!$D152&lt;&gt;"",Scoring!$G$9)+IF(Data!$E152&lt;&gt;"",Scoring!$G$10)+IF(Data!$F152&lt;&gt;"",Scoring!$G$11)+IF(Data!$G152&lt;&gt;"",Scoring!$G$12)+IF(Data!$H152&lt;&gt;"",Scoring!$G$13)+IF(Data!$I152&lt;&gt;"",Scoring!$G$14)+IF(Data!$J152&lt;&gt;"",Scoring!$G$15)+IF(Data!$K152&lt;&gt;"",Scoring!$G$16)+IF(Data!$L152&lt;&gt;"",Scoring!$G$17)+IF(Data!$M152&lt;&gt;"",Scoring!$G$18)+IF(Data!$N152&lt;&gt;"",Scoring!$G$19)+IF(Data!$O152&lt;&gt;"",Scoring!$G$20)+IF(Data!$P152&lt;&gt;"",Scoring!$G$21)+IF(Data!$Q152&lt;&gt;"",Scoring!$G$22)+IF(Data!$R152&lt;&gt;"",Scoring!$G$23)+IF(Data!$S152&lt;&gt;"",Scoring!$G$24)+IF(Data!T152&lt;&gt;"",Scoring!$G$25)+IF(Data!$U152&lt;&gt;"",Scoring!$G$26)+IF(Data!$V152&lt;&gt;"",Scoring!$G$27)+IF(Data!$W152&lt;&gt;"",Scoring!$G$28)+IF(Data!$X152&lt;&gt;"",Scoring!$G$29)+IF(Data!$Y152&lt;&gt;"",Scoring!$G$30)+IF(Data!$Z152&lt;&gt;"",Scoring!$G$31)+IF(Data!$AA152&lt;&gt;"",Scoring!$G$32),"")</f>
        <v/>
      </c>
      <c r="AI152" s="106" t="str">
        <f>IF(AH152&lt;&gt;"",LOOKUP(AH152,Likelihoods!$A$7:$A$107,Likelihoods!E$7:E$107),"")</f>
        <v/>
      </c>
      <c r="AJ152" s="104" t="str">
        <f>IF(AND(COUNTBLANK($B152:$E152)=3,COUNTBLANK($F152:$H152)=2,COUNTBLANK($I152:$J152)=1,COUNTBLANK($K152:$L152)=1,COUNTBLANK($M152:$N152)=1,COUNTBLANK($O152:$P152)=1,COUNTBLANK($Q152:$R152)=1,COUNTBLANK($S152:$T152)=1,COUNTBLANK($U152:$V152)=1,COUNTBLANK($W152:$AA152)=4),IF(Data!$B152&lt;&gt;"",Scoring!$H$7)+IF(Data!$C152&lt;&gt;"",Scoring!$H$8)+IF(Data!$D152&lt;&gt;"",Scoring!$H$9)+IF(Data!$E152&lt;&gt;"",Scoring!$H$10)+IF(Data!$F152&lt;&gt;"",Scoring!$H$11)+IF(Data!$G152&lt;&gt;"",Scoring!$H$12)+IF(Data!$H152&lt;&gt;"",Scoring!$H$13)+IF(Data!$I152&lt;&gt;"",Scoring!$H$14)+IF(Data!$J152&lt;&gt;"",Scoring!$H$15)+IF(Data!$K152&lt;&gt;"",Scoring!$H$16)+IF(Data!$L152&lt;&gt;"",Scoring!$H$17)+IF(Data!$M152&lt;&gt;"",Scoring!$H$18)+IF(Data!$N152&lt;&gt;"",Scoring!$H$19)+IF(Data!$O152&lt;&gt;"",Scoring!$H$20)+IF(Data!$P152&lt;&gt;"",Scoring!$H$21)+IF(Data!$Q152&lt;&gt;"",Scoring!$H$22)+IF(Data!$R152&lt;&gt;"",Scoring!$H$23)+IF(Data!$S152&lt;&gt;"",Scoring!$H$24)+IF(Data!T152&lt;&gt;"",Scoring!$H$25)+IF(Data!$U152&lt;&gt;"",Scoring!$H$26)+IF(Data!$V152&lt;&gt;"",Scoring!$H$27)+IF(Data!$W152&lt;&gt;"",Scoring!$H$28)+IF(Data!$X152&lt;&gt;"",Scoring!$H$29)+IF(Data!$Y152&lt;&gt;"",Scoring!$H$30)+IF(Data!$Z152&lt;&gt;"",Scoring!$H$31)+IF(Data!$AA152&lt;&gt;"",Scoring!$H$32),"")</f>
        <v/>
      </c>
      <c r="AK152" s="105" t="str">
        <f>IF(AJ152&lt;&gt;"",LOOKUP(AJ152,Likelihoods!$A$7:$A$107,Likelihoods!F$7:F$107),"")</f>
        <v/>
      </c>
      <c r="AL152" s="102" t="str">
        <f>IF(AND(COUNTBLANK($B152:$E152)=3,COUNTBLANK($F152:$H152)=2,COUNTBLANK($I152:$J152)=1,COUNTBLANK($K152:$L152)=1,COUNTBLANK($M152:$N152)=1,COUNTBLANK($O152:$P152)=1,COUNTBLANK($Q152:$R152)=1,COUNTBLANK($S152:$T152)=1,COUNTBLANK($U152:$V152)=1,COUNTBLANK($W152:$AA152)=4),IF(Data!$B152&lt;&gt;"",Scoring!$I$7)+IF(Data!$C152&lt;&gt;"",Scoring!$I$8)+IF(Data!$D152&lt;&gt;"",Scoring!$I$9)+IF(Data!$E152&lt;&gt;"",Scoring!$I$10)+IF(Data!$F152&lt;&gt;"",Scoring!$I$11)+IF(Data!$G152&lt;&gt;"",Scoring!$I$12)+IF(Data!$H152&lt;&gt;"",Scoring!$I$13)+IF(Data!$I152&lt;&gt;"",Scoring!$I$14)+IF(Data!$J152&lt;&gt;"",Scoring!$I$15)+IF(Data!$K152&lt;&gt;"",Scoring!$I$16)+IF(Data!$L152&lt;&gt;"",Scoring!$I$17)+IF(Data!$M152&lt;&gt;"",Scoring!$I$18)+IF(Data!$N152&lt;&gt;"",Scoring!$I$19)+IF(Data!$O152&lt;&gt;"",Scoring!$I$20)+IF(Data!$P152&lt;&gt;"",Scoring!$I$21)+IF(Data!$Q152&lt;&gt;"",Scoring!$I$22)+IF(Data!$R152&lt;&gt;"",Scoring!$I$23)+IF(Data!$S152&lt;&gt;"",Scoring!$I$24)+IF(Data!T152&lt;&gt;"",Scoring!$I$25)+IF(Data!$U152&lt;&gt;"",Scoring!$I$26)+IF(Data!$V152&lt;&gt;"",Scoring!$I$27)+IF(Data!$W152&lt;&gt;"",Scoring!$I$28)+IF(Data!$X152&lt;&gt;"",Scoring!$I$29)+IF(Data!$Y152&lt;&gt;"",Scoring!$I$30)+IF(Data!$Z152&lt;&gt;"",Scoring!$I$31)+IF(Data!$AA152&lt;&gt;"",Scoring!$I$32),"")</f>
        <v/>
      </c>
      <c r="AM152" s="107" t="str">
        <f>IF(AL152&lt;&gt;"",LOOKUP(AL152,Likelihoods!$A$7:$A$107,Likelihoods!G$7:G$107),"")</f>
        <v/>
      </c>
      <c r="AN152" s="281" t="str">
        <f>IF(AND(COUNTBLANK($B152:$E152)=3,COUNTBLANK($F152:$H152)=2,COUNTBLANK($I152:$J152)=1,COUNTBLANK($K152:$L152)=1,COUNTBLANK($M152:$N152)=1,COUNTBLANK($O152:$P152)=1,COUNTBLANK($Q152:$R152)=1,COUNTBLANK($S152:$T152)=1,COUNTBLANK($U152:$V152)=1,COUNTBLANK($W152:$AA152)=4),IF(Data!$B152&lt;&gt;"",Scoring!$J$7)+IF(Data!$C152&lt;&gt;"",Scoring!$J$8)+IF(Data!$D152&lt;&gt;"",Scoring!$J$9)+IF(Data!$E152&lt;&gt;"",Scoring!$J$10)+IF(Data!$F152&lt;&gt;"",Scoring!$J$11)+IF(Data!$G152&lt;&gt;"",Scoring!$J$12)+IF(Data!$H152&lt;&gt;"",Scoring!$J$13)+IF(Data!$I152&lt;&gt;"",Scoring!$J$14)+IF(Data!$J152&lt;&gt;"",Scoring!$J$15)+IF(Data!$K152&lt;&gt;"",Scoring!$J$16)+IF(Data!$L152&lt;&gt;"",Scoring!$J$17)+IF(Data!$M152&lt;&gt;"",Scoring!$J$18)+IF(Data!$N152&lt;&gt;"",Scoring!$J$19)+IF(Data!$O152&lt;&gt;"",Scoring!$J$20)+IF(Data!$P152&lt;&gt;"",Scoring!$J$21)+IF(Data!$Q152&lt;&gt;"",Scoring!$J$22)+IF(Data!$R152&lt;&gt;"",Scoring!$J$23)+IF(Data!$S152&lt;&gt;"",Scoring!$J$24)+IF(Data!AF152&lt;&gt;"",Scoring!$J$25)+IF(Data!$U152&lt;&gt;"",Scoring!$J$26)+IF(Data!$V152&lt;&gt;"",Scoring!$J$27)+IF(Data!$W152&lt;&gt;"",Scoring!$J$28)+IF(Data!$X152&lt;&gt;"",Scoring!$J$29)+IF(Data!$Y152&lt;&gt;"",Scoring!$J$30)+IF(Data!$Z152&lt;&gt;"",Scoring!$J$31)+IF(Data!$AA152&lt;&gt;"",Scoring!$J$32),"")</f>
        <v/>
      </c>
      <c r="AO152" s="276" t="str">
        <f>IF(AN152&lt;&gt;"",LOOKUP(AN152,Likelihoods!$A$7:$A$107,Likelihoods!H$7:H$107),"")</f>
        <v/>
      </c>
      <c r="AP152" s="264" t="str">
        <f>IF(AND(COUNTBLANK($B152:$E152)=3,COUNTBLANK($F152:$H152)=2,COUNTBLANK($I152:$J152)=1,COUNTBLANK($K152:$L152)=1,COUNTBLANK($M152:$N152)=1,COUNTBLANK($O152:$P152)=1,COUNTBLANK($Q152:$R152)=1,COUNTBLANK($S152:$T152)=1,COUNTBLANK($U152:$V152)=1,COUNTBLANK($W152:$AA152)=4),IF(Data!$B152&lt;&gt;"",Scoring!$K$7)+IF(Data!$C152&lt;&gt;"",Scoring!$K$8)+IF(Data!$D152&lt;&gt;"",Scoring!$K$9)+IF(Data!$E152&lt;&gt;"",Scoring!$K$10)+IF(Data!$F152&lt;&gt;"",Scoring!$K$11)+IF(Data!$G152&lt;&gt;"",Scoring!$K$12)+IF(Data!$H152&lt;&gt;"",Scoring!$K$13)+IF(Data!$I152&lt;&gt;"",Scoring!$K$14)+IF(Data!$J152&lt;&gt;"",Scoring!$K$15)+IF(Data!$K152&lt;&gt;"",Scoring!$K$16)+IF(Data!$L152&lt;&gt;"",Scoring!$K$17)+IF(Data!$M152&lt;&gt;"",Scoring!$K$18)+IF(Data!$N152&lt;&gt;"",Scoring!$K$19)+IF(Data!$O152&lt;&gt;"",Scoring!$K$20)+IF(Data!$P152&lt;&gt;"",Scoring!$K$21)+IF(Data!$Q152&lt;&gt;"",Scoring!$K$22)+IF(Data!$R152&lt;&gt;"",Scoring!$K$23)+IF(Data!$S152&lt;&gt;"",Scoring!$K$24)+IF(Data!AH152&lt;&gt;"",Scoring!$K$25)+IF(Data!$U152&lt;&gt;"",Scoring!$K$26)+IF(Data!$V152&lt;&gt;"",Scoring!$K$27)+IF(Data!$W152&lt;&gt;"",Scoring!$K$28)+IF(Data!$X152&lt;&gt;"",Scoring!$K$29)+IF(Data!$Y152&lt;&gt;"",Scoring!$K$30)+IF(Data!$Z152&lt;&gt;"",Scoring!$K$31)+IF(Data!$AA152&lt;&gt;"",Scoring!$K$32),"")</f>
        <v/>
      </c>
      <c r="AQ152" s="107" t="str">
        <f>IF(AP152&lt;&gt;"",LOOKUP(AP152,Likelihoods!$A$7:$A$107,Likelihoods!I$7:I$107),"")</f>
        <v/>
      </c>
      <c r="AR152" s="281" t="str">
        <f>IF(AND(COUNTBLANK($B152:$E152)=3,COUNTBLANK($F152:$H152)=2,COUNTBLANK($I152:$J152)=1,COUNTBLANK($K152:$L152)=1,COUNTBLANK($M152:$N152)=1,COUNTBLANK($O152:$P152)=1,COUNTBLANK($Q152:$R152)=1,COUNTBLANK($S152:$T152)=1,COUNTBLANK($U152:$V152)=1,COUNTBLANK($W152:$AA152)=4),IF(Data!$B152&lt;&gt;"",Scoring!$L$7)+IF(Data!$C152&lt;&gt;"",Scoring!$L$8)+IF(Data!$D152&lt;&gt;"",Scoring!$L$9)+IF(Data!$E152&lt;&gt;"",Scoring!$L$10)+IF(Data!$F152&lt;&gt;"",Scoring!$L$11)+IF(Data!$G152&lt;&gt;"",Scoring!$L$12)+IF(Data!$H152&lt;&gt;"",Scoring!$L$13)+IF(Data!$I152&lt;&gt;"",Scoring!$L$14)+IF(Data!$J152&lt;&gt;"",Scoring!$L$15)+IF(Data!$K152&lt;&gt;"",Scoring!$L$16)+IF(Data!$L152&lt;&gt;"",Scoring!$L$17)+IF(Data!$M152&lt;&gt;"",Scoring!$L$18)+IF(Data!$N152&lt;&gt;"",Scoring!$L$19)+IF(Data!$O152&lt;&gt;"",Scoring!$L$20)+IF(Data!$P152&lt;&gt;"",Scoring!$L$21)+IF(Data!$Q152&lt;&gt;"",Scoring!$L$22)+IF(Data!$R152&lt;&gt;"",Scoring!$L$23)+IF(Data!$S152&lt;&gt;"",Scoring!$L$24)+IF(Data!AJ152&lt;&gt;"",Scoring!$L$25)+IF(Data!$U152&lt;&gt;"",Scoring!$L$26)+IF(Data!$V152&lt;&gt;"",Scoring!$L$27)+IF(Data!$W152&lt;&gt;"",Scoring!$L$28)+IF(Data!$X152&lt;&gt;"",Scoring!$L$29)+IF(Data!$Y152&lt;&gt;"",Scoring!$L$30)+IF(Data!$Z152&lt;&gt;"",Scoring!$L$31)+IF(Data!$AA152&lt;&gt;"",Scoring!$L$32),"")</f>
        <v/>
      </c>
      <c r="AS152" s="105" t="str">
        <f>IF(AR152&lt;&gt;"",LOOKUP(AR152,Likelihoods!$A$7:$A$107,Likelihoods!J$7:J$107),"")</f>
        <v/>
      </c>
      <c r="AT152" s="108" t="str">
        <f>IF(AND(COUNTBLANK($B152:$E152)=3,COUNTBLANK($F152:$H152)=2,COUNTBLANK($I152:$J152)=1,COUNTBLANK($K152:$L152)=1,COUNTBLANK($M152:$N152)=1,COUNTBLANK($O152:$P152)=1,COUNTBLANK($Q152:$R152)=1,COUNTBLANK($S152:$T152)=1,COUNTBLANK($U152:$V152)=1,COUNTBLANK($W152:$AA152)=4),IF(Data!$B152&lt;&gt;"",Scoring!$M$7)+IF(Data!$C152&lt;&gt;"",Scoring!$M$8)+IF(Data!$D152&lt;&gt;"",Scoring!$M$9)+IF(Data!$E152&lt;&gt;"",Scoring!$M$10)+IF(Data!$F152&lt;&gt;"",Scoring!$M$11)+IF(Data!$G152&lt;&gt;"",Scoring!$M$12)+IF(Data!$H152&lt;&gt;"",Scoring!$M$13)+IF(Data!$I152&lt;&gt;"",Scoring!$M$14)+IF(Data!$J152&lt;&gt;"",Scoring!$M$15)+IF(Data!$K152&lt;&gt;"",Scoring!$M$16)+IF(Data!$L152&lt;&gt;"",Scoring!$M$17)+IF(Data!$M152&lt;&gt;"",Scoring!$M$18)+IF(Data!$N152&lt;&gt;"",Scoring!$M$19)+IF(Data!$O152&lt;&gt;"",Scoring!$M$20)+IF(Data!$P152&lt;&gt;"",Scoring!$M$21)+IF(Data!$Q152&lt;&gt;"",Scoring!$M$22)+IF(Data!$R152&lt;&gt;"",Scoring!$M$23)+IF(Data!$S152&lt;&gt;"",Scoring!$M$24)+IF(Data!T152&lt;&gt;"",Scoring!$M$25)+IF(Data!$U152&lt;&gt;"",Scoring!$M$26)+IF(Data!$V152&lt;&gt;"",Scoring!$M$27)+IF(Data!$W152&lt;&gt;"",Scoring!$M$28)+IF(Data!$X152&lt;&gt;"",Scoring!$M$29)+IF(Data!$Y152&lt;&gt;"",Scoring!$M$30)+IF(Data!$Z152&lt;&gt;"",Scoring!$M$31)+IF(Data!$AA152&lt;&gt;"",Scoring!$M$32),"")</f>
        <v/>
      </c>
      <c r="AU152" s="105" t="str">
        <f>IF(AT152&lt;&gt;"",LOOKUP(AT152,Likelihoods!$A$7:$A$107,Likelihoods!K$7:K$107),"")</f>
        <v/>
      </c>
      <c r="AV152" s="108" t="str">
        <f>IF(AND(COUNTBLANK($B152:$E152)=3,COUNTBLANK($F152:$H152)=2,COUNTBLANK($I152:$J152)=1,COUNTBLANK($K152:$L152)=1,COUNTBLANK($M152:$N152)=1,COUNTBLANK($O152:$P152)=1,COUNTBLANK($Q152:$R152)=1,COUNTBLANK($S152:$T152)=1,COUNTBLANK($U152:$V152)=1,COUNTBLANK($W152:$AA152)=4),IF(Data!$B152&lt;&gt;"",Scoring!$N$7)+IF(Data!$C152&lt;&gt;"",Scoring!$N$8)+IF(Data!$D152&lt;&gt;"",Scoring!$N$9)+IF(Data!$E152&lt;&gt;"",Scoring!$N$10)+IF(Data!$F152&lt;&gt;"",Scoring!$N$11)+IF(Data!$G152&lt;&gt;"",Scoring!$N$12)+IF(Data!$H152&lt;&gt;"",Scoring!$N$13)+IF(Data!$I152&lt;&gt;"",Scoring!$N$14)+IF(Data!$J152&lt;&gt;"",Scoring!$N$15)+IF(Data!$K152&lt;&gt;"",Scoring!$N$16)+IF(Data!$L152&lt;&gt;"",Scoring!$N$17)+IF(Data!$M152&lt;&gt;"",Scoring!$N$18)+IF(Data!$N152&lt;&gt;"",Scoring!$N$19)+IF(Data!$O152&lt;&gt;"",Scoring!$N$20)+IF(Data!$P152&lt;&gt;"",Scoring!$N$21)+IF(Data!$Q152&lt;&gt;"",Scoring!$N$22)+IF(Data!$R152&lt;&gt;"",Scoring!$N$23)+IF(Data!$S152&lt;&gt;"",Scoring!$N$24)+IF(Data!T152&lt;&gt;"",Scoring!$N$25)+IF(Data!$U152&lt;&gt;"",Scoring!$N$26)+IF(Data!$V152&lt;&gt;"",Scoring!$N$27)+IF(Data!$W152&lt;&gt;"",Scoring!$N$28)+IF(Data!$X152&lt;&gt;"",Scoring!$N$29)+IF(Data!$Y152&lt;&gt;"",Scoring!$N$30)+IF(Data!$Z152&lt;&gt;"",Scoring!$N$31)+IF(Data!$AA152&lt;&gt;"",Scoring!$N$32),"")</f>
        <v/>
      </c>
      <c r="AW152" s="106" t="str">
        <f>IF(AV152&lt;&gt;"",LOOKUP(AV152,Likelihoods!$A$7:$A$107,Likelihoods!L$7:L$107),"")</f>
        <v/>
      </c>
      <c r="AX152" s="104" t="str">
        <f>IF(AND(COUNTBLANK($B152:$E152)=3,COUNTBLANK($F152:$H152)=2,COUNTBLANK($I152:$J152)=1,COUNTBLANK($K152:$L152)=1,COUNTBLANK($M152:$N152)=1,COUNTBLANK($O152:$P152)=1,COUNTBLANK($Q152:$R152)=1,COUNTBLANK($S152:$T152)=1,COUNTBLANK($U152:$V152)=1,COUNTBLANK($W152:$AA152)=4),IF(Data!$B152&lt;&gt;"",Scoring!$O$7)+IF(Data!$C152&lt;&gt;"",Scoring!$O$8)+IF(Data!$D152&lt;&gt;"",Scoring!$O$9)+IF(Data!$E152&lt;&gt;"",Scoring!$O$10)+IF(Data!$F152&lt;&gt;"",Scoring!$O$11)+IF(Data!$G152&lt;&gt;"",Scoring!$O$12)+IF(Data!$H152&lt;&gt;"",Scoring!$O$13)+IF(Data!$I152&lt;&gt;"",Scoring!$O$14)+IF(Data!$J152&lt;&gt;"",Scoring!$O$15)+IF(Data!$K152&lt;&gt;"",Scoring!$O$16)+IF(Data!$L152&lt;&gt;"",Scoring!$O$17)+IF(Data!$M152&lt;&gt;"",Scoring!$O$18)+IF(Data!$N152&lt;&gt;"",Scoring!$O$19)+IF(Data!$O152&lt;&gt;"",Scoring!$O$20)+IF(Data!$P152&lt;&gt;"",Scoring!$O$21)+IF(Data!$Q152&lt;&gt;"",Scoring!$O$22)+IF(Data!$R152&lt;&gt;"",Scoring!$O$23)+IF(Data!$S152&lt;&gt;"",Scoring!$O$24)+IF(Data!T152&lt;&gt;"",Scoring!$O$25)+IF(Data!$U152&lt;&gt;"",Scoring!$O$26)+IF(Data!$V152&lt;&gt;"",Scoring!$O$27)+IF(Data!$W152&lt;&gt;"",Scoring!$O$28)+IF(Data!$X152&lt;&gt;"",Scoring!$O$29)+IF(Data!$Y152&lt;&gt;"",Scoring!$O$30)+IF(Data!$Z152&lt;&gt;"",Scoring!$O$31)+IF(Data!$AA152&lt;&gt;"",Scoring!$O$32),"")</f>
        <v/>
      </c>
      <c r="AY152" s="107" t="str">
        <f>IF(AX152&lt;&gt;"",LOOKUP(AX152,Likelihoods!$A$7:$A$107,Likelihoods!M$7:M$107),"")</f>
        <v/>
      </c>
      <c r="AZ152" s="108" t="str">
        <f>IF(AND(COUNTBLANK($B152:$E152)=3,COUNTBLANK($F152:$H152)=2,COUNTBLANK($I152:$J152)=1,COUNTBLANK($K152:$L152)=1,COUNTBLANK($M152:$N152)=1,COUNTBLANK($O152:$P152)=1,COUNTBLANK($Q152:$R152)=1,COUNTBLANK($S152:$T152)=1,COUNTBLANK($U152:$V152)=1,COUNTBLANK($W152:$AA152)=4),IF(Data!$B152&lt;&gt;"",Scoring!$P$7)+IF(Data!$C152&lt;&gt;"",Scoring!$P$8)+IF(Data!$D152&lt;&gt;"",Scoring!$P$9)+IF(Data!$E152&lt;&gt;"",Scoring!$P$10)+IF(Data!$F152&lt;&gt;"",Scoring!$P$11)+IF(Data!$G152&lt;&gt;"",Scoring!$P$12)+IF(Data!$H152&lt;&gt;"",Scoring!$P$13)+IF(Data!$I152&lt;&gt;"",Scoring!$P$14)+IF(Data!$J152&lt;&gt;"",Scoring!$P$15)+IF(Data!$K152&lt;&gt;"",Scoring!$P$16)+IF(Data!$L152&lt;&gt;"",Scoring!$P$17)+IF(Data!$M152&lt;&gt;"",Scoring!$P$18)+IF(Data!$N152&lt;&gt;"",Scoring!$P$19)+IF(Data!$O152&lt;&gt;"",Scoring!$P$20)+IF(Data!$P152&lt;&gt;"",Scoring!$P$21)+IF(Data!$Q152&lt;&gt;"",Scoring!$P$22)+IF(Data!$R152&lt;&gt;"",Scoring!$P$23)+IF(Data!$S152&lt;&gt;"",Scoring!$P$24)+IF(Data!T152&lt;&gt;"",Scoring!$P$25)+IF(Data!$U152&lt;&gt;"",Scoring!$P$26)+IF(Data!$V152&lt;&gt;"",Scoring!$P$27)+IF(Data!$W152&lt;&gt;"",Scoring!$P$28)+IF(Data!$X152&lt;&gt;"",Scoring!$P$29)+IF(Data!$Y152&lt;&gt;"",Scoring!$P$30)+IF(Data!$Z152&lt;&gt;"",Scoring!$P$31)+IF(Data!$AA152&lt;&gt;"",Scoring!$P$32),"")</f>
        <v/>
      </c>
      <c r="BA152" s="105" t="str">
        <f>IF(AZ152&lt;&gt;"",LOOKUP(AZ152,Likelihoods!$A$7:$A$107,Likelihoods!N$7:N$107),"")</f>
        <v/>
      </c>
      <c r="BB152" s="102" t="str">
        <f>IF(AND(COUNTBLANK($B152:$E152)=3,COUNTBLANK($F152:$H152)=2,COUNTBLANK($I152:$J152)=1,COUNTBLANK($K152:$L152)=1,COUNTBLANK($M152:$N152)=1,COUNTBLANK($O152:$P152)=1,COUNTBLANK($Q152:$R152)=1,COUNTBLANK($S152:$T152)=1,COUNTBLANK($U152:$V152)=1,COUNTBLANK($W152:$AA152)=4),IF(Data!$B152&lt;&gt;"",Scoring!$Q$7)+IF(Data!$C152&lt;&gt;"",Scoring!$Q$8)+IF(Data!$D152&lt;&gt;"",Scoring!$Q$9)+IF(Data!$E152&lt;&gt;"",Scoring!$Q$10)+IF(Data!$F152&lt;&gt;"",Scoring!$Q$11)+IF(Data!$G152&lt;&gt;"",Scoring!$Q$12)+IF(Data!$H152&lt;&gt;"",Scoring!$Q$13)+IF(Data!$I152&lt;&gt;"",Scoring!$Q$14)+IF(Data!$J152&lt;&gt;"",Scoring!$Q$15)+IF(Data!$K152&lt;&gt;"",Scoring!$Q$16)+IF(Data!$L152&lt;&gt;"",Scoring!$Q$17)+IF(Data!$M152&lt;&gt;"",Scoring!$Q$18)+IF(Data!$N152&lt;&gt;"",Scoring!$Q$19)+IF(Data!$O152&lt;&gt;"",Scoring!$Q$20)+IF(Data!$P152&lt;&gt;"",Scoring!$Q$21)+IF(Data!$Q152&lt;&gt;"",Scoring!$Q$22)+IF(Data!$R152&lt;&gt;"",Scoring!$Q$23)+IF(Data!$S152&lt;&gt;"",Scoring!$Q$24)+IF(Data!T152&lt;&gt;"",Scoring!$Q$25)+IF(Data!$U152&lt;&gt;"",Scoring!$Q$26)+IF(Data!$V152&lt;&gt;"",Scoring!$Q$27)+IF(Data!$W152&lt;&gt;"",Scoring!$Q$28)+IF(Data!$X152&lt;&gt;"",Scoring!$Q$29)+IF(Data!$Y152&lt;&gt;"",Scoring!$Q$30)+IF(Data!$Z152&lt;&gt;"",Scoring!$Q$31)+IF(Data!$AA152&lt;&gt;"",Scoring!$Q$32),"")</f>
        <v/>
      </c>
      <c r="BC152" s="107" t="str">
        <f>IF(BB152&lt;&gt;"",LOOKUP(BB152,Likelihoods!$A$7:$A$107,Likelihoods!O$7:O$107),"")</f>
        <v/>
      </c>
      <c r="BD152" s="104" t="str">
        <f>IF(AND(COUNTBLANK($B152:$E152)=3,COUNTBLANK($F152:$H152)=2,COUNTBLANK($I152:$J152)=1,COUNTBLANK($K152:$L152)=1,COUNTBLANK($M152:$N152)=1,COUNTBLANK($O152:$P152)=1,COUNTBLANK($Q152:$R152)=1,COUNTBLANK($S152:$T152)=1,COUNTBLANK($U152:$V152)=1,COUNTBLANK($W152:$AA152)=4),IF(Data!$B152&lt;&gt;"",Scoring!$R$7)+IF(Data!$C152&lt;&gt;"",Scoring!$R$8)+IF(Data!$D152&lt;&gt;"",Scoring!$R$9)+IF(Data!$E152&lt;&gt;"",Scoring!$R$10)+IF(Data!$F152&lt;&gt;"",Scoring!$R$11)+IF(Data!$G152&lt;&gt;"",Scoring!$R$12)+IF(Data!$H152&lt;&gt;"",Scoring!$R$13)+IF(Data!$I152&lt;&gt;"",Scoring!$R$14)+IF(Data!$J152&lt;&gt;"",Scoring!$R$15)+IF(Data!$K152&lt;&gt;"",Scoring!$R$16)+IF(Data!$L152&lt;&gt;"",Scoring!$R$17)+IF(Data!$M152&lt;&gt;"",Scoring!$R$18)+IF(Data!$N152&lt;&gt;"",Scoring!$R$19)+IF(Data!$O152&lt;&gt;"",Scoring!$R$20)+IF(Data!$P152&lt;&gt;"",Scoring!$R$21)+IF(Data!$Q152&lt;&gt;"",Scoring!$R$22)+IF(Data!$R152&lt;&gt;"",Scoring!$R$23)+IF(Data!$S152&lt;&gt;"",Scoring!$R$24)+IF(Data!T152&lt;&gt;"",Scoring!$R$25)+IF(Data!$U152&lt;&gt;"",Scoring!$R$26)+IF(Data!$V152&lt;&gt;"",Scoring!$R$27)+IF(Data!$W152&lt;&gt;"",Scoring!$R$28)+IF(Data!$X152&lt;&gt;"",Scoring!$R$29)+IF(Data!$Y152&lt;&gt;"",Scoring!$R$30)+IF(Data!$Z152&lt;&gt;"",Scoring!$R$31)+IF(Data!$AA152&lt;&gt;"",Scoring!$R$32),"")</f>
        <v/>
      </c>
      <c r="BE152" s="105" t="str">
        <f>IF(BD152&lt;&gt;"",LOOKUP(BD152,Likelihoods!$A$7:$A$107,Likelihoods!P$7:P$107),"")</f>
        <v/>
      </c>
      <c r="BF152" s="102" t="str">
        <f>IF(AND(COUNTBLANK($B152:$E152)=3,COUNTBLANK($F152:$H152)=2,COUNTBLANK($I152:$J152)=1,COUNTBLANK($K152:$L152)=1,COUNTBLANK($M152:$N152)=1,COUNTBLANK($O152:$P152)=1,COUNTBLANK($Q152:$R152)=1,COUNTBLANK($S152:$T152)=1,COUNTBLANK($U152:$V152)=1,COUNTBLANK($W152:$AA152)=4),IF(Data!$B152&lt;&gt;"",Scoring!$S$7)+IF(Data!$C152&lt;&gt;"",Scoring!$S$8)+IF(Data!$D152&lt;&gt;"",Scoring!$S$9)+IF(Data!$E152&lt;&gt;"",Scoring!$S$10)+IF(Data!$F152&lt;&gt;"",Scoring!$S$11)+IF(Data!$G152&lt;&gt;"",Scoring!$S$12)+IF(Data!$H152&lt;&gt;"",Scoring!$S$13)+IF(Data!$I152&lt;&gt;"",Scoring!$S$14)+IF(Data!$J152&lt;&gt;"",Scoring!$S$15)+IF(Data!$K152&lt;&gt;"",Scoring!$S$16)+IF(Data!$L152&lt;&gt;"",Scoring!$S$17)+IF(Data!$M152&lt;&gt;"",Scoring!$S$18)+IF(Data!$N152&lt;&gt;"",Scoring!$S$19)+IF(Data!$O152&lt;&gt;"",Scoring!$S$20)+IF(Data!$P152&lt;&gt;"",Scoring!$S$21)+IF(Data!$Q152&lt;&gt;"",Scoring!$S$22)+IF(Data!$R152&lt;&gt;"",Scoring!$S$23)+IF(Data!$S152&lt;&gt;"",Scoring!$S$24)+IF(Data!T152&lt;&gt;"",Scoring!$S$25)+IF(Data!$U152&lt;&gt;"",Scoring!$S$26)+IF(Data!$V152&lt;&gt;"",Scoring!$S$27)+IF(Data!$W152&lt;&gt;"",Scoring!$S$28)+IF(Data!$X152&lt;&gt;"",Scoring!$S$29)+IF(Data!$Y152&lt;&gt;"",Scoring!$S$30)+IF(Data!$Z152&lt;&gt;"",Scoring!$S$31)+IF(Data!$AA152&lt;&gt;"",Scoring!$S$32),"")</f>
        <v/>
      </c>
      <c r="BG152" s="107" t="str">
        <f>IF(BF152&lt;&gt;"",LOOKUP(BF152,Likelihoods!$A$7:$A$107,Likelihoods!Q$7:Q$107),"")</f>
        <v/>
      </c>
      <c r="BH152" s="108" t="str">
        <f>IF(AND(COUNTBLANK($B152:$E152)=3,COUNTBLANK($F152:$H152)=2,COUNTBLANK($I152:$J152)=1,COUNTBLANK($K152:$L152)=1,COUNTBLANK($M152:$N152)=1,COUNTBLANK($O152:$P152)=1,COUNTBLANK($Q152:$R152)=1,COUNTBLANK($S152:$T152)=1,COUNTBLANK($U152:$V152)=1,COUNTBLANK($W152:$AA152)=4),IF(Data!$B152&lt;&gt;"",Scoring!$T$7)+IF(Data!$C152&lt;&gt;"",Scoring!$T$8)+IF(Data!$D152&lt;&gt;"",Scoring!$T$9)+IF(Data!$E152&lt;&gt;"",Scoring!$T$10)+IF(Data!$F152&lt;&gt;"",Scoring!$T$11)+IF(Data!$G152&lt;&gt;"",Scoring!$T$12)+IF(Data!$H152&lt;&gt;"",Scoring!$T$13)+IF(Data!$I152&lt;&gt;"",Scoring!$T$14)+IF(Data!$J152&lt;&gt;"",Scoring!$T$15)+IF(Data!$K152&lt;&gt;"",Scoring!$T$16)+IF(Data!$L152&lt;&gt;"",Scoring!$T$17)+IF(Data!$M152&lt;&gt;"",Scoring!$T$18)+IF(Data!$N152&lt;&gt;"",Scoring!$T$19)+IF(Data!$O152&lt;&gt;"",Scoring!$T$20)+IF(Data!$P152&lt;&gt;"",Scoring!$T$21)+IF(Data!$Q152&lt;&gt;"",Scoring!$T$22)+IF(Data!$R152&lt;&gt;"",Scoring!$T$23)+IF(Data!$S152&lt;&gt;"",Scoring!$T$24)+IF(Data!T152&lt;&gt;"",Scoring!$T$25)+IF(Data!$U152&lt;&gt;"",Scoring!$T$26)+IF(Data!$V152&lt;&gt;"",Scoring!$T$27)+IF(Data!$W152&lt;&gt;"",Scoring!$T$28)+IF(Data!$X152&lt;&gt;"",Scoring!$T$29)+IF(Data!$Y152&lt;&gt;"",Scoring!$T$30)+IF(Data!$Z152&lt;&gt;"",Scoring!$T$31)+IF(Data!$AA152&lt;&gt;"",Scoring!$T$32),"")</f>
        <v/>
      </c>
      <c r="BI152" s="105" t="str">
        <f>IF(BH152&lt;&gt;"",LOOKUP(BH152,Likelihoods!$A$7:$A$107,Likelihoods!R$7:R$107),"")</f>
        <v/>
      </c>
      <c r="BJ152" s="108" t="str">
        <f>IF(AND(COUNTBLANK($B152:$E152)=3,COUNTBLANK($F152:$H152)=2,COUNTBLANK($I152:$J152)=1,COUNTBLANK($K152:$L152)=1,COUNTBLANK($M152:$N152)=1,COUNTBLANK($O152:$P152)=1,COUNTBLANK($Q152:$R152)=1,COUNTBLANK($S152:$T152)=1,COUNTBLANK($U152:$V152)=1,COUNTBLANK($W152:$AA152)=4),IF(Data!$B152&lt;&gt;"",Scoring!$U$7)+IF(Data!$C152&lt;&gt;"",Scoring!$U$8)+IF(Data!$D152&lt;&gt;"",Scoring!$U$9)+IF(Data!$E152&lt;&gt;"",Scoring!$U$10)+IF(Data!$F152&lt;&gt;"",Scoring!$U$11)+IF(Data!$G152&lt;&gt;"",Scoring!$U$12)+IF(Data!$H152&lt;&gt;"",Scoring!$U$13)+IF(Data!$I152&lt;&gt;"",Scoring!$U$14)+IF(Data!$J152&lt;&gt;"",Scoring!$U$15)+IF(Data!$K152&lt;&gt;"",Scoring!$U$16)+IF(Data!$L152&lt;&gt;"",Scoring!$U$17)+IF(Data!$M152&lt;&gt;"",Scoring!$U$18)+IF(Data!$N152&lt;&gt;"",Scoring!$U$19)+IF(Data!$O152&lt;&gt;"",Scoring!$U$20)+IF(Data!$P152&lt;&gt;"",Scoring!$U$21)+IF(Data!$Q152&lt;&gt;"",Scoring!$U$22)+IF(Data!$R152&lt;&gt;"",Scoring!$U$23)+IF(Data!$S152&lt;&gt;"",Scoring!$U$24)+IF(Data!T152&lt;&gt;"",Scoring!$U$25)+IF(Data!$U152&lt;&gt;"",Scoring!$U$26)+IF(Data!$V152&lt;&gt;"",Scoring!$U$27)+IF(Data!$W152&lt;&gt;"",Scoring!$U$28)+IF(Data!$X152&lt;&gt;"",Scoring!$U$29)+IF(Data!$Y152&lt;&gt;"",Scoring!$U$30)+IF(Data!$Z152&lt;&gt;"",Scoring!$U$31)+IF(Data!$AA152&lt;&gt;"",Scoring!$U$32),"")</f>
        <v/>
      </c>
      <c r="BK152" s="106" t="str">
        <f>IF(BJ152&lt;&gt;"",LOOKUP(BJ152,Likelihoods!$A$7:$A$107,Likelihoods!S$7:S$107),"")</f>
        <v/>
      </c>
      <c r="BL152" s="8"/>
      <c r="BM152" s="8"/>
      <c r="BN152" s="8"/>
      <c r="BO152" s="8"/>
      <c r="BP152" s="8"/>
      <c r="BQ152" s="8"/>
      <c r="BR152" s="8"/>
      <c r="BS152" s="8"/>
      <c r="BT152" s="8"/>
      <c r="BU152" s="8"/>
      <c r="BV152" s="8"/>
      <c r="BW152" s="8"/>
      <c r="BX152" s="8"/>
      <c r="BY152" s="8"/>
    </row>
    <row r="153" spans="1:77" ht="14.25" x14ac:dyDescent="0.2">
      <c r="A153" s="68"/>
      <c r="B153" s="101"/>
      <c r="C153" s="102"/>
      <c r="D153" s="102"/>
      <c r="E153" s="102"/>
      <c r="F153" s="101"/>
      <c r="G153" s="102"/>
      <c r="H153" s="103"/>
      <c r="I153" s="102"/>
      <c r="J153" s="102"/>
      <c r="K153" s="101"/>
      <c r="L153" s="103"/>
      <c r="M153" s="102"/>
      <c r="N153" s="103"/>
      <c r="O153" s="101"/>
      <c r="P153" s="103"/>
      <c r="Q153" s="102"/>
      <c r="R153" s="102"/>
      <c r="S153" s="101"/>
      <c r="T153" s="103"/>
      <c r="U153" s="101"/>
      <c r="V153" s="103"/>
      <c r="W153" s="102"/>
      <c r="X153" s="102"/>
      <c r="Y153" s="102"/>
      <c r="Z153" s="102"/>
      <c r="AA153" s="102"/>
      <c r="AB153" s="104" t="str">
        <f>IF(AND(COUNTBLANK($B153:$E153)=3,COUNTBLANK($F153:$H153)=2,COUNTBLANK($I153:$J153)=1,COUNTBLANK($K153:$L153)=1,COUNTBLANK($M153:$N153)=1,COUNTBLANK($O153:$P153)=1,COUNTBLANK($Q153:$R153)=1,COUNTBLANK($S153:$T153)=1,COUNTBLANK($U153:$V153)=1,COUNTBLANK($W153:$AA153)=4),IF(Data!$B153&lt;&gt;"",Scoring!$D$7)+IF(Data!$C153&lt;&gt;"",Scoring!$D$8)+IF(Data!$D153&lt;&gt;"",Scoring!$D$9)+IF(Data!$E153&lt;&gt;"",Scoring!$D$10)+IF(Data!$F153&lt;&gt;"",Scoring!$D$11)+IF(Data!$G153&lt;&gt;"",Scoring!$D$12)+IF(Data!$H153&lt;&gt;"",Scoring!$D$13)+IF(Data!$I153&lt;&gt;"",Scoring!$D$14)+IF(Data!$J153&lt;&gt;"",Scoring!$D$15)+IF(Data!$K153&lt;&gt;"",Scoring!$D$16)+IF(Data!$L153&lt;&gt;"",Scoring!$D$17)+IF(Data!$M153&lt;&gt;"",Scoring!$D$18)+IF(Data!$N153&lt;&gt;"",Scoring!$D$19)+IF(Data!$O153&lt;&gt;"",Scoring!$D$20)+IF(Data!$P153&lt;&gt;"",Scoring!$D$21)+IF(Data!$Q153&lt;&gt;"",Scoring!$D$22)+IF(Data!$R153&lt;&gt;"",Scoring!$D$23)+IF(Data!$S153&lt;&gt;"",Scoring!$D$24)+IF(Data!T153&lt;&gt;"",Scoring!$D$25)+IF(Data!$U153&lt;&gt;"",Scoring!$D$26)+IF(Data!$V153&lt;&gt;"",Scoring!$D$27)+IF(Data!$W153&lt;&gt;"",Scoring!$D$28)+IF(Data!$X153&lt;&gt;"",Scoring!$D$29)+IF(Data!$Y153&lt;&gt;"",Scoring!$D$30)+IF(Data!$Z153&lt;&gt;"",Scoring!$D$31)+IF(Data!$AA153&lt;&gt;"",Scoring!$D$32),"")</f>
        <v/>
      </c>
      <c r="AC153" s="105" t="str">
        <f>IF(AB153&lt;&gt;"",LOOKUP(AB153,Likelihoods!$A$7:$A$107,Likelihoods!B$7:B$107),"")</f>
        <v/>
      </c>
      <c r="AD153" s="264" t="str">
        <f>IF(AND(COUNTBLANK($B153:$E153)=3,COUNTBLANK($F153:$H153)=2,COUNTBLANK($I153:$J153)=1,COUNTBLANK($K153:$L153)=1,COUNTBLANK($M153:$N153)=1,COUNTBLANK($O153:$P153)=1,COUNTBLANK($Q153:$R153)=1,COUNTBLANK($S153:$T153)=1,COUNTBLANK($U153:$V153)=1,COUNTBLANK($W153:$AA153)=4),IF(Data!$B153&lt;&gt;"",Scoring!$E$7)+IF(Data!$C153&lt;&gt;"",Scoring!$E$8)+IF(Data!$D153&lt;&gt;"",Scoring!$E$9)+IF(Data!$E153&lt;&gt;"",Scoring!$E$10)+IF(Data!$F153&lt;&gt;"",Scoring!$E$11)+IF(Data!$G153&lt;&gt;"",Scoring!$E$12)+IF(Data!$H153&lt;&gt;"",Scoring!$E$13)+IF(Data!$I153&lt;&gt;"",Scoring!$E$14)+IF(Data!$J153&lt;&gt;"",Scoring!$E$15)+IF(Data!$K153&lt;&gt;"",Scoring!$E$16)+IF(Data!$L153&lt;&gt;"",Scoring!$E$17)+IF(Data!$M153&lt;&gt;"",Scoring!$E$18)+IF(Data!$N153&lt;&gt;"",Scoring!$E$19)+IF(Data!$O153&lt;&gt;"",Scoring!$E$20)+IF(Data!$P153&lt;&gt;"",Scoring!$E$21)+IF(Data!$Q153&lt;&gt;"",Scoring!$E$22)+IF(Data!$R153&lt;&gt;"",Scoring!$E$23)+IF(Data!$S153&lt;&gt;"",Scoring!$E$24)+IF(Data!V153&lt;&gt;"",Scoring!$E$25)+IF(Data!$U153&lt;&gt;"",Scoring!$E$26)+IF(Data!$V153&lt;&gt;"",Scoring!$E$27)+IF(Data!$W153&lt;&gt;"",Scoring!$E$28)+IF(Data!$X153&lt;&gt;"",Scoring!$E$29)+IF(Data!$Y153&lt;&gt;"",Scoring!$E$30)+IF(Data!$Z153&lt;&gt;"",Scoring!$E$31)+IF(Data!$AA153&lt;&gt;"",Scoring!$E$32),"")</f>
        <v/>
      </c>
      <c r="AE153" s="107" t="str">
        <f>IF(AD153&lt;&gt;"",LOOKUP(AD153,Likelihoods!$A$7:$A$107,Likelihoods!C$7:C$107),"")</f>
        <v/>
      </c>
      <c r="AF153" s="108" t="str">
        <f>IF(AND(COUNTBLANK($B153:$E153)=3,COUNTBLANK($F153:$H153)=2,COUNTBLANK($I153:$J153)=1,COUNTBLANK($K153:$L153)=1,COUNTBLANK($M153:$N153)=1,COUNTBLANK($O153:$P153)=1,COUNTBLANK($Q153:$R153)=1,COUNTBLANK($S153:$T153)=1,COUNTBLANK($U153:$V153)=1,COUNTBLANK($W153:$AA153)=4),IF(Data!$B153&lt;&gt;"",Scoring!$F$7)+IF(Data!$C153&lt;&gt;"",Scoring!$F$8)+IF(Data!$D153&lt;&gt;"",Scoring!$F$9)+IF(Data!$E153&lt;&gt;"",Scoring!$F$10)+IF(Data!$F153&lt;&gt;"",Scoring!$F$11)+IF(Data!$G153&lt;&gt;"",Scoring!$F$12)+IF(Data!$H153&lt;&gt;"",Scoring!$F$13)+IF(Data!$I153&lt;&gt;"",Scoring!$F$14)+IF(Data!$J153&lt;&gt;"",Scoring!$F$15)+IF(Data!$K153&lt;&gt;"",Scoring!$F$16)+IF(Data!$L153&lt;&gt;"",Scoring!$F$17)+IF(Data!$M153&lt;&gt;"",Scoring!$F$18)+IF(Data!$N153&lt;&gt;"",Scoring!$F$19)+IF(Data!$O153&lt;&gt;"",Scoring!$F$20)+IF(Data!$P153&lt;&gt;"",Scoring!$F$21)+IF(Data!$Q153&lt;&gt;"",Scoring!$F$22)+IF(Data!$R153&lt;&gt;"",Scoring!$F$23)+IF(Data!$S153&lt;&gt;"",Scoring!$F$24)+IF(Data!T153&lt;&gt;"",Scoring!$F$25)+IF(Data!$U153&lt;&gt;"",Scoring!$F$26)+IF(Data!$V153&lt;&gt;"",Scoring!$F$27)+IF(Data!$W153&lt;&gt;"",Scoring!$F$28)+IF(Data!$X153&lt;&gt;"",Scoring!$F$29)+IF(Data!$Y153&lt;&gt;"",Scoring!$F$30)+IF(Data!$Z153&lt;&gt;"",Scoring!$F$31)+IF(Data!$AA153&lt;&gt;"",Scoring!$F$32),"")</f>
        <v/>
      </c>
      <c r="AG153" s="105" t="str">
        <f>IF(AF153&lt;&gt;"",LOOKUP(AF153,Likelihoods!$A$7:$A$107,Likelihoods!D$7:D$107),"")</f>
        <v/>
      </c>
      <c r="AH153" s="108" t="str">
        <f>IF(AND(COUNTBLANK($B153:$E153)=3,COUNTBLANK($F153:$H153)=2,COUNTBLANK($I153:$J153)=1,COUNTBLANK($K153:$L153)=1,COUNTBLANK($M153:$N153)=1,COUNTBLANK($O153:$P153)=1,COUNTBLANK($Q153:$R153)=1,COUNTBLANK($S153:$T153)=1,COUNTBLANK($U153:$V153)=1,COUNTBLANK($W153:$AA153)=4),IF(Data!$B153&lt;&gt;"",Scoring!$G$7)+IF(Data!$C153&lt;&gt;"",Scoring!$G$8)+IF(Data!$D153&lt;&gt;"",Scoring!$G$9)+IF(Data!$E153&lt;&gt;"",Scoring!$G$10)+IF(Data!$F153&lt;&gt;"",Scoring!$G$11)+IF(Data!$G153&lt;&gt;"",Scoring!$G$12)+IF(Data!$H153&lt;&gt;"",Scoring!$G$13)+IF(Data!$I153&lt;&gt;"",Scoring!$G$14)+IF(Data!$J153&lt;&gt;"",Scoring!$G$15)+IF(Data!$K153&lt;&gt;"",Scoring!$G$16)+IF(Data!$L153&lt;&gt;"",Scoring!$G$17)+IF(Data!$M153&lt;&gt;"",Scoring!$G$18)+IF(Data!$N153&lt;&gt;"",Scoring!$G$19)+IF(Data!$O153&lt;&gt;"",Scoring!$G$20)+IF(Data!$P153&lt;&gt;"",Scoring!$G$21)+IF(Data!$Q153&lt;&gt;"",Scoring!$G$22)+IF(Data!$R153&lt;&gt;"",Scoring!$G$23)+IF(Data!$S153&lt;&gt;"",Scoring!$G$24)+IF(Data!T153&lt;&gt;"",Scoring!$G$25)+IF(Data!$U153&lt;&gt;"",Scoring!$G$26)+IF(Data!$V153&lt;&gt;"",Scoring!$G$27)+IF(Data!$W153&lt;&gt;"",Scoring!$G$28)+IF(Data!$X153&lt;&gt;"",Scoring!$G$29)+IF(Data!$Y153&lt;&gt;"",Scoring!$G$30)+IF(Data!$Z153&lt;&gt;"",Scoring!$G$31)+IF(Data!$AA153&lt;&gt;"",Scoring!$G$32),"")</f>
        <v/>
      </c>
      <c r="AI153" s="106" t="str">
        <f>IF(AH153&lt;&gt;"",LOOKUP(AH153,Likelihoods!$A$7:$A$107,Likelihoods!E$7:E$107),"")</f>
        <v/>
      </c>
      <c r="AJ153" s="104" t="str">
        <f>IF(AND(COUNTBLANK($B153:$E153)=3,COUNTBLANK($F153:$H153)=2,COUNTBLANK($I153:$J153)=1,COUNTBLANK($K153:$L153)=1,COUNTBLANK($M153:$N153)=1,COUNTBLANK($O153:$P153)=1,COUNTBLANK($Q153:$R153)=1,COUNTBLANK($S153:$T153)=1,COUNTBLANK($U153:$V153)=1,COUNTBLANK($W153:$AA153)=4),IF(Data!$B153&lt;&gt;"",Scoring!$H$7)+IF(Data!$C153&lt;&gt;"",Scoring!$H$8)+IF(Data!$D153&lt;&gt;"",Scoring!$H$9)+IF(Data!$E153&lt;&gt;"",Scoring!$H$10)+IF(Data!$F153&lt;&gt;"",Scoring!$H$11)+IF(Data!$G153&lt;&gt;"",Scoring!$H$12)+IF(Data!$H153&lt;&gt;"",Scoring!$H$13)+IF(Data!$I153&lt;&gt;"",Scoring!$H$14)+IF(Data!$J153&lt;&gt;"",Scoring!$H$15)+IF(Data!$K153&lt;&gt;"",Scoring!$H$16)+IF(Data!$L153&lt;&gt;"",Scoring!$H$17)+IF(Data!$M153&lt;&gt;"",Scoring!$H$18)+IF(Data!$N153&lt;&gt;"",Scoring!$H$19)+IF(Data!$O153&lt;&gt;"",Scoring!$H$20)+IF(Data!$P153&lt;&gt;"",Scoring!$H$21)+IF(Data!$Q153&lt;&gt;"",Scoring!$H$22)+IF(Data!$R153&lt;&gt;"",Scoring!$H$23)+IF(Data!$S153&lt;&gt;"",Scoring!$H$24)+IF(Data!T153&lt;&gt;"",Scoring!$H$25)+IF(Data!$U153&lt;&gt;"",Scoring!$H$26)+IF(Data!$V153&lt;&gt;"",Scoring!$H$27)+IF(Data!$W153&lt;&gt;"",Scoring!$H$28)+IF(Data!$X153&lt;&gt;"",Scoring!$H$29)+IF(Data!$Y153&lt;&gt;"",Scoring!$H$30)+IF(Data!$Z153&lt;&gt;"",Scoring!$H$31)+IF(Data!$AA153&lt;&gt;"",Scoring!$H$32),"")</f>
        <v/>
      </c>
      <c r="AK153" s="105" t="str">
        <f>IF(AJ153&lt;&gt;"",LOOKUP(AJ153,Likelihoods!$A$7:$A$107,Likelihoods!F$7:F$107),"")</f>
        <v/>
      </c>
      <c r="AL153" s="102" t="str">
        <f>IF(AND(COUNTBLANK($B153:$E153)=3,COUNTBLANK($F153:$H153)=2,COUNTBLANK($I153:$J153)=1,COUNTBLANK($K153:$L153)=1,COUNTBLANK($M153:$N153)=1,COUNTBLANK($O153:$P153)=1,COUNTBLANK($Q153:$R153)=1,COUNTBLANK($S153:$T153)=1,COUNTBLANK($U153:$V153)=1,COUNTBLANK($W153:$AA153)=4),IF(Data!$B153&lt;&gt;"",Scoring!$I$7)+IF(Data!$C153&lt;&gt;"",Scoring!$I$8)+IF(Data!$D153&lt;&gt;"",Scoring!$I$9)+IF(Data!$E153&lt;&gt;"",Scoring!$I$10)+IF(Data!$F153&lt;&gt;"",Scoring!$I$11)+IF(Data!$G153&lt;&gt;"",Scoring!$I$12)+IF(Data!$H153&lt;&gt;"",Scoring!$I$13)+IF(Data!$I153&lt;&gt;"",Scoring!$I$14)+IF(Data!$J153&lt;&gt;"",Scoring!$I$15)+IF(Data!$K153&lt;&gt;"",Scoring!$I$16)+IF(Data!$L153&lt;&gt;"",Scoring!$I$17)+IF(Data!$M153&lt;&gt;"",Scoring!$I$18)+IF(Data!$N153&lt;&gt;"",Scoring!$I$19)+IF(Data!$O153&lt;&gt;"",Scoring!$I$20)+IF(Data!$P153&lt;&gt;"",Scoring!$I$21)+IF(Data!$Q153&lt;&gt;"",Scoring!$I$22)+IF(Data!$R153&lt;&gt;"",Scoring!$I$23)+IF(Data!$S153&lt;&gt;"",Scoring!$I$24)+IF(Data!T153&lt;&gt;"",Scoring!$I$25)+IF(Data!$U153&lt;&gt;"",Scoring!$I$26)+IF(Data!$V153&lt;&gt;"",Scoring!$I$27)+IF(Data!$W153&lt;&gt;"",Scoring!$I$28)+IF(Data!$X153&lt;&gt;"",Scoring!$I$29)+IF(Data!$Y153&lt;&gt;"",Scoring!$I$30)+IF(Data!$Z153&lt;&gt;"",Scoring!$I$31)+IF(Data!$AA153&lt;&gt;"",Scoring!$I$32),"")</f>
        <v/>
      </c>
      <c r="AM153" s="107" t="str">
        <f>IF(AL153&lt;&gt;"",LOOKUP(AL153,Likelihoods!$A$7:$A$107,Likelihoods!G$7:G$107),"")</f>
        <v/>
      </c>
      <c r="AN153" s="281" t="str">
        <f>IF(AND(COUNTBLANK($B153:$E153)=3,COUNTBLANK($F153:$H153)=2,COUNTBLANK($I153:$J153)=1,COUNTBLANK($K153:$L153)=1,COUNTBLANK($M153:$N153)=1,COUNTBLANK($O153:$P153)=1,COUNTBLANK($Q153:$R153)=1,COUNTBLANK($S153:$T153)=1,COUNTBLANK($U153:$V153)=1,COUNTBLANK($W153:$AA153)=4),IF(Data!$B153&lt;&gt;"",Scoring!$J$7)+IF(Data!$C153&lt;&gt;"",Scoring!$J$8)+IF(Data!$D153&lt;&gt;"",Scoring!$J$9)+IF(Data!$E153&lt;&gt;"",Scoring!$J$10)+IF(Data!$F153&lt;&gt;"",Scoring!$J$11)+IF(Data!$G153&lt;&gt;"",Scoring!$J$12)+IF(Data!$H153&lt;&gt;"",Scoring!$J$13)+IF(Data!$I153&lt;&gt;"",Scoring!$J$14)+IF(Data!$J153&lt;&gt;"",Scoring!$J$15)+IF(Data!$K153&lt;&gt;"",Scoring!$J$16)+IF(Data!$L153&lt;&gt;"",Scoring!$J$17)+IF(Data!$M153&lt;&gt;"",Scoring!$J$18)+IF(Data!$N153&lt;&gt;"",Scoring!$J$19)+IF(Data!$O153&lt;&gt;"",Scoring!$J$20)+IF(Data!$P153&lt;&gt;"",Scoring!$J$21)+IF(Data!$Q153&lt;&gt;"",Scoring!$J$22)+IF(Data!$R153&lt;&gt;"",Scoring!$J$23)+IF(Data!$S153&lt;&gt;"",Scoring!$J$24)+IF(Data!AF153&lt;&gt;"",Scoring!$J$25)+IF(Data!$U153&lt;&gt;"",Scoring!$J$26)+IF(Data!$V153&lt;&gt;"",Scoring!$J$27)+IF(Data!$W153&lt;&gt;"",Scoring!$J$28)+IF(Data!$X153&lt;&gt;"",Scoring!$J$29)+IF(Data!$Y153&lt;&gt;"",Scoring!$J$30)+IF(Data!$Z153&lt;&gt;"",Scoring!$J$31)+IF(Data!$AA153&lt;&gt;"",Scoring!$J$32),"")</f>
        <v/>
      </c>
      <c r="AO153" s="276" t="str">
        <f>IF(AN153&lt;&gt;"",LOOKUP(AN153,Likelihoods!$A$7:$A$107,Likelihoods!H$7:H$107),"")</f>
        <v/>
      </c>
      <c r="AP153" s="264" t="str">
        <f>IF(AND(COUNTBLANK($B153:$E153)=3,COUNTBLANK($F153:$H153)=2,COUNTBLANK($I153:$J153)=1,COUNTBLANK($K153:$L153)=1,COUNTBLANK($M153:$N153)=1,COUNTBLANK($O153:$P153)=1,COUNTBLANK($Q153:$R153)=1,COUNTBLANK($S153:$T153)=1,COUNTBLANK($U153:$V153)=1,COUNTBLANK($W153:$AA153)=4),IF(Data!$B153&lt;&gt;"",Scoring!$K$7)+IF(Data!$C153&lt;&gt;"",Scoring!$K$8)+IF(Data!$D153&lt;&gt;"",Scoring!$K$9)+IF(Data!$E153&lt;&gt;"",Scoring!$K$10)+IF(Data!$F153&lt;&gt;"",Scoring!$K$11)+IF(Data!$G153&lt;&gt;"",Scoring!$K$12)+IF(Data!$H153&lt;&gt;"",Scoring!$K$13)+IF(Data!$I153&lt;&gt;"",Scoring!$K$14)+IF(Data!$J153&lt;&gt;"",Scoring!$K$15)+IF(Data!$K153&lt;&gt;"",Scoring!$K$16)+IF(Data!$L153&lt;&gt;"",Scoring!$K$17)+IF(Data!$M153&lt;&gt;"",Scoring!$K$18)+IF(Data!$N153&lt;&gt;"",Scoring!$K$19)+IF(Data!$O153&lt;&gt;"",Scoring!$K$20)+IF(Data!$P153&lt;&gt;"",Scoring!$K$21)+IF(Data!$Q153&lt;&gt;"",Scoring!$K$22)+IF(Data!$R153&lt;&gt;"",Scoring!$K$23)+IF(Data!$S153&lt;&gt;"",Scoring!$K$24)+IF(Data!AH153&lt;&gt;"",Scoring!$K$25)+IF(Data!$U153&lt;&gt;"",Scoring!$K$26)+IF(Data!$V153&lt;&gt;"",Scoring!$K$27)+IF(Data!$W153&lt;&gt;"",Scoring!$K$28)+IF(Data!$X153&lt;&gt;"",Scoring!$K$29)+IF(Data!$Y153&lt;&gt;"",Scoring!$K$30)+IF(Data!$Z153&lt;&gt;"",Scoring!$K$31)+IF(Data!$AA153&lt;&gt;"",Scoring!$K$32),"")</f>
        <v/>
      </c>
      <c r="AQ153" s="107" t="str">
        <f>IF(AP153&lt;&gt;"",LOOKUP(AP153,Likelihoods!$A$7:$A$107,Likelihoods!I$7:I$107),"")</f>
        <v/>
      </c>
      <c r="AR153" s="281" t="str">
        <f>IF(AND(COUNTBLANK($B153:$E153)=3,COUNTBLANK($F153:$H153)=2,COUNTBLANK($I153:$J153)=1,COUNTBLANK($K153:$L153)=1,COUNTBLANK($M153:$N153)=1,COUNTBLANK($O153:$P153)=1,COUNTBLANK($Q153:$R153)=1,COUNTBLANK($S153:$T153)=1,COUNTBLANK($U153:$V153)=1,COUNTBLANK($W153:$AA153)=4),IF(Data!$B153&lt;&gt;"",Scoring!$L$7)+IF(Data!$C153&lt;&gt;"",Scoring!$L$8)+IF(Data!$D153&lt;&gt;"",Scoring!$L$9)+IF(Data!$E153&lt;&gt;"",Scoring!$L$10)+IF(Data!$F153&lt;&gt;"",Scoring!$L$11)+IF(Data!$G153&lt;&gt;"",Scoring!$L$12)+IF(Data!$H153&lt;&gt;"",Scoring!$L$13)+IF(Data!$I153&lt;&gt;"",Scoring!$L$14)+IF(Data!$J153&lt;&gt;"",Scoring!$L$15)+IF(Data!$K153&lt;&gt;"",Scoring!$L$16)+IF(Data!$L153&lt;&gt;"",Scoring!$L$17)+IF(Data!$M153&lt;&gt;"",Scoring!$L$18)+IF(Data!$N153&lt;&gt;"",Scoring!$L$19)+IF(Data!$O153&lt;&gt;"",Scoring!$L$20)+IF(Data!$P153&lt;&gt;"",Scoring!$L$21)+IF(Data!$Q153&lt;&gt;"",Scoring!$L$22)+IF(Data!$R153&lt;&gt;"",Scoring!$L$23)+IF(Data!$S153&lt;&gt;"",Scoring!$L$24)+IF(Data!AJ153&lt;&gt;"",Scoring!$L$25)+IF(Data!$U153&lt;&gt;"",Scoring!$L$26)+IF(Data!$V153&lt;&gt;"",Scoring!$L$27)+IF(Data!$W153&lt;&gt;"",Scoring!$L$28)+IF(Data!$X153&lt;&gt;"",Scoring!$L$29)+IF(Data!$Y153&lt;&gt;"",Scoring!$L$30)+IF(Data!$Z153&lt;&gt;"",Scoring!$L$31)+IF(Data!$AA153&lt;&gt;"",Scoring!$L$32),"")</f>
        <v/>
      </c>
      <c r="AS153" s="105" t="str">
        <f>IF(AR153&lt;&gt;"",LOOKUP(AR153,Likelihoods!$A$7:$A$107,Likelihoods!J$7:J$107),"")</f>
        <v/>
      </c>
      <c r="AT153" s="108" t="str">
        <f>IF(AND(COUNTBLANK($B153:$E153)=3,COUNTBLANK($F153:$H153)=2,COUNTBLANK($I153:$J153)=1,COUNTBLANK($K153:$L153)=1,COUNTBLANK($M153:$N153)=1,COUNTBLANK($O153:$P153)=1,COUNTBLANK($Q153:$R153)=1,COUNTBLANK($S153:$T153)=1,COUNTBLANK($U153:$V153)=1,COUNTBLANK($W153:$AA153)=4),IF(Data!$B153&lt;&gt;"",Scoring!$M$7)+IF(Data!$C153&lt;&gt;"",Scoring!$M$8)+IF(Data!$D153&lt;&gt;"",Scoring!$M$9)+IF(Data!$E153&lt;&gt;"",Scoring!$M$10)+IF(Data!$F153&lt;&gt;"",Scoring!$M$11)+IF(Data!$G153&lt;&gt;"",Scoring!$M$12)+IF(Data!$H153&lt;&gt;"",Scoring!$M$13)+IF(Data!$I153&lt;&gt;"",Scoring!$M$14)+IF(Data!$J153&lt;&gt;"",Scoring!$M$15)+IF(Data!$K153&lt;&gt;"",Scoring!$M$16)+IF(Data!$L153&lt;&gt;"",Scoring!$M$17)+IF(Data!$M153&lt;&gt;"",Scoring!$M$18)+IF(Data!$N153&lt;&gt;"",Scoring!$M$19)+IF(Data!$O153&lt;&gt;"",Scoring!$M$20)+IF(Data!$P153&lt;&gt;"",Scoring!$M$21)+IF(Data!$Q153&lt;&gt;"",Scoring!$M$22)+IF(Data!$R153&lt;&gt;"",Scoring!$M$23)+IF(Data!$S153&lt;&gt;"",Scoring!$M$24)+IF(Data!T153&lt;&gt;"",Scoring!$M$25)+IF(Data!$U153&lt;&gt;"",Scoring!$M$26)+IF(Data!$V153&lt;&gt;"",Scoring!$M$27)+IF(Data!$W153&lt;&gt;"",Scoring!$M$28)+IF(Data!$X153&lt;&gt;"",Scoring!$M$29)+IF(Data!$Y153&lt;&gt;"",Scoring!$M$30)+IF(Data!$Z153&lt;&gt;"",Scoring!$M$31)+IF(Data!$AA153&lt;&gt;"",Scoring!$M$32),"")</f>
        <v/>
      </c>
      <c r="AU153" s="105" t="str">
        <f>IF(AT153&lt;&gt;"",LOOKUP(AT153,Likelihoods!$A$7:$A$107,Likelihoods!K$7:K$107),"")</f>
        <v/>
      </c>
      <c r="AV153" s="108" t="str">
        <f>IF(AND(COUNTBLANK($B153:$E153)=3,COUNTBLANK($F153:$H153)=2,COUNTBLANK($I153:$J153)=1,COUNTBLANK($K153:$L153)=1,COUNTBLANK($M153:$N153)=1,COUNTBLANK($O153:$P153)=1,COUNTBLANK($Q153:$R153)=1,COUNTBLANK($S153:$T153)=1,COUNTBLANK($U153:$V153)=1,COUNTBLANK($W153:$AA153)=4),IF(Data!$B153&lt;&gt;"",Scoring!$N$7)+IF(Data!$C153&lt;&gt;"",Scoring!$N$8)+IF(Data!$D153&lt;&gt;"",Scoring!$N$9)+IF(Data!$E153&lt;&gt;"",Scoring!$N$10)+IF(Data!$F153&lt;&gt;"",Scoring!$N$11)+IF(Data!$G153&lt;&gt;"",Scoring!$N$12)+IF(Data!$H153&lt;&gt;"",Scoring!$N$13)+IF(Data!$I153&lt;&gt;"",Scoring!$N$14)+IF(Data!$J153&lt;&gt;"",Scoring!$N$15)+IF(Data!$K153&lt;&gt;"",Scoring!$N$16)+IF(Data!$L153&lt;&gt;"",Scoring!$N$17)+IF(Data!$M153&lt;&gt;"",Scoring!$N$18)+IF(Data!$N153&lt;&gt;"",Scoring!$N$19)+IF(Data!$O153&lt;&gt;"",Scoring!$N$20)+IF(Data!$P153&lt;&gt;"",Scoring!$N$21)+IF(Data!$Q153&lt;&gt;"",Scoring!$N$22)+IF(Data!$R153&lt;&gt;"",Scoring!$N$23)+IF(Data!$S153&lt;&gt;"",Scoring!$N$24)+IF(Data!T153&lt;&gt;"",Scoring!$N$25)+IF(Data!$U153&lt;&gt;"",Scoring!$N$26)+IF(Data!$V153&lt;&gt;"",Scoring!$N$27)+IF(Data!$W153&lt;&gt;"",Scoring!$N$28)+IF(Data!$X153&lt;&gt;"",Scoring!$N$29)+IF(Data!$Y153&lt;&gt;"",Scoring!$N$30)+IF(Data!$Z153&lt;&gt;"",Scoring!$N$31)+IF(Data!$AA153&lt;&gt;"",Scoring!$N$32),"")</f>
        <v/>
      </c>
      <c r="AW153" s="106" t="str">
        <f>IF(AV153&lt;&gt;"",LOOKUP(AV153,Likelihoods!$A$7:$A$107,Likelihoods!L$7:L$107),"")</f>
        <v/>
      </c>
      <c r="AX153" s="104" t="str">
        <f>IF(AND(COUNTBLANK($B153:$E153)=3,COUNTBLANK($F153:$H153)=2,COUNTBLANK($I153:$J153)=1,COUNTBLANK($K153:$L153)=1,COUNTBLANK($M153:$N153)=1,COUNTBLANK($O153:$P153)=1,COUNTBLANK($Q153:$R153)=1,COUNTBLANK($S153:$T153)=1,COUNTBLANK($U153:$V153)=1,COUNTBLANK($W153:$AA153)=4),IF(Data!$B153&lt;&gt;"",Scoring!$O$7)+IF(Data!$C153&lt;&gt;"",Scoring!$O$8)+IF(Data!$D153&lt;&gt;"",Scoring!$O$9)+IF(Data!$E153&lt;&gt;"",Scoring!$O$10)+IF(Data!$F153&lt;&gt;"",Scoring!$O$11)+IF(Data!$G153&lt;&gt;"",Scoring!$O$12)+IF(Data!$H153&lt;&gt;"",Scoring!$O$13)+IF(Data!$I153&lt;&gt;"",Scoring!$O$14)+IF(Data!$J153&lt;&gt;"",Scoring!$O$15)+IF(Data!$K153&lt;&gt;"",Scoring!$O$16)+IF(Data!$L153&lt;&gt;"",Scoring!$O$17)+IF(Data!$M153&lt;&gt;"",Scoring!$O$18)+IF(Data!$N153&lt;&gt;"",Scoring!$O$19)+IF(Data!$O153&lt;&gt;"",Scoring!$O$20)+IF(Data!$P153&lt;&gt;"",Scoring!$O$21)+IF(Data!$Q153&lt;&gt;"",Scoring!$O$22)+IF(Data!$R153&lt;&gt;"",Scoring!$O$23)+IF(Data!$S153&lt;&gt;"",Scoring!$O$24)+IF(Data!T153&lt;&gt;"",Scoring!$O$25)+IF(Data!$U153&lt;&gt;"",Scoring!$O$26)+IF(Data!$V153&lt;&gt;"",Scoring!$O$27)+IF(Data!$W153&lt;&gt;"",Scoring!$O$28)+IF(Data!$X153&lt;&gt;"",Scoring!$O$29)+IF(Data!$Y153&lt;&gt;"",Scoring!$O$30)+IF(Data!$Z153&lt;&gt;"",Scoring!$O$31)+IF(Data!$AA153&lt;&gt;"",Scoring!$O$32),"")</f>
        <v/>
      </c>
      <c r="AY153" s="107" t="str">
        <f>IF(AX153&lt;&gt;"",LOOKUP(AX153,Likelihoods!$A$7:$A$107,Likelihoods!M$7:M$107),"")</f>
        <v/>
      </c>
      <c r="AZ153" s="108" t="str">
        <f>IF(AND(COUNTBLANK($B153:$E153)=3,COUNTBLANK($F153:$H153)=2,COUNTBLANK($I153:$J153)=1,COUNTBLANK($K153:$L153)=1,COUNTBLANK($M153:$N153)=1,COUNTBLANK($O153:$P153)=1,COUNTBLANK($Q153:$R153)=1,COUNTBLANK($S153:$T153)=1,COUNTBLANK($U153:$V153)=1,COUNTBLANK($W153:$AA153)=4),IF(Data!$B153&lt;&gt;"",Scoring!$P$7)+IF(Data!$C153&lt;&gt;"",Scoring!$P$8)+IF(Data!$D153&lt;&gt;"",Scoring!$P$9)+IF(Data!$E153&lt;&gt;"",Scoring!$P$10)+IF(Data!$F153&lt;&gt;"",Scoring!$P$11)+IF(Data!$G153&lt;&gt;"",Scoring!$P$12)+IF(Data!$H153&lt;&gt;"",Scoring!$P$13)+IF(Data!$I153&lt;&gt;"",Scoring!$P$14)+IF(Data!$J153&lt;&gt;"",Scoring!$P$15)+IF(Data!$K153&lt;&gt;"",Scoring!$P$16)+IF(Data!$L153&lt;&gt;"",Scoring!$P$17)+IF(Data!$M153&lt;&gt;"",Scoring!$P$18)+IF(Data!$N153&lt;&gt;"",Scoring!$P$19)+IF(Data!$O153&lt;&gt;"",Scoring!$P$20)+IF(Data!$P153&lt;&gt;"",Scoring!$P$21)+IF(Data!$Q153&lt;&gt;"",Scoring!$P$22)+IF(Data!$R153&lt;&gt;"",Scoring!$P$23)+IF(Data!$S153&lt;&gt;"",Scoring!$P$24)+IF(Data!T153&lt;&gt;"",Scoring!$P$25)+IF(Data!$U153&lt;&gt;"",Scoring!$P$26)+IF(Data!$V153&lt;&gt;"",Scoring!$P$27)+IF(Data!$W153&lt;&gt;"",Scoring!$P$28)+IF(Data!$X153&lt;&gt;"",Scoring!$P$29)+IF(Data!$Y153&lt;&gt;"",Scoring!$P$30)+IF(Data!$Z153&lt;&gt;"",Scoring!$P$31)+IF(Data!$AA153&lt;&gt;"",Scoring!$P$32),"")</f>
        <v/>
      </c>
      <c r="BA153" s="105" t="str">
        <f>IF(AZ153&lt;&gt;"",LOOKUP(AZ153,Likelihoods!$A$7:$A$107,Likelihoods!N$7:N$107),"")</f>
        <v/>
      </c>
      <c r="BB153" s="102" t="str">
        <f>IF(AND(COUNTBLANK($B153:$E153)=3,COUNTBLANK($F153:$H153)=2,COUNTBLANK($I153:$J153)=1,COUNTBLANK($K153:$L153)=1,COUNTBLANK($M153:$N153)=1,COUNTBLANK($O153:$P153)=1,COUNTBLANK($Q153:$R153)=1,COUNTBLANK($S153:$T153)=1,COUNTBLANK($U153:$V153)=1,COUNTBLANK($W153:$AA153)=4),IF(Data!$B153&lt;&gt;"",Scoring!$Q$7)+IF(Data!$C153&lt;&gt;"",Scoring!$Q$8)+IF(Data!$D153&lt;&gt;"",Scoring!$Q$9)+IF(Data!$E153&lt;&gt;"",Scoring!$Q$10)+IF(Data!$F153&lt;&gt;"",Scoring!$Q$11)+IF(Data!$G153&lt;&gt;"",Scoring!$Q$12)+IF(Data!$H153&lt;&gt;"",Scoring!$Q$13)+IF(Data!$I153&lt;&gt;"",Scoring!$Q$14)+IF(Data!$J153&lt;&gt;"",Scoring!$Q$15)+IF(Data!$K153&lt;&gt;"",Scoring!$Q$16)+IF(Data!$L153&lt;&gt;"",Scoring!$Q$17)+IF(Data!$M153&lt;&gt;"",Scoring!$Q$18)+IF(Data!$N153&lt;&gt;"",Scoring!$Q$19)+IF(Data!$O153&lt;&gt;"",Scoring!$Q$20)+IF(Data!$P153&lt;&gt;"",Scoring!$Q$21)+IF(Data!$Q153&lt;&gt;"",Scoring!$Q$22)+IF(Data!$R153&lt;&gt;"",Scoring!$Q$23)+IF(Data!$S153&lt;&gt;"",Scoring!$Q$24)+IF(Data!T153&lt;&gt;"",Scoring!$Q$25)+IF(Data!$U153&lt;&gt;"",Scoring!$Q$26)+IF(Data!$V153&lt;&gt;"",Scoring!$Q$27)+IF(Data!$W153&lt;&gt;"",Scoring!$Q$28)+IF(Data!$X153&lt;&gt;"",Scoring!$Q$29)+IF(Data!$Y153&lt;&gt;"",Scoring!$Q$30)+IF(Data!$Z153&lt;&gt;"",Scoring!$Q$31)+IF(Data!$AA153&lt;&gt;"",Scoring!$Q$32),"")</f>
        <v/>
      </c>
      <c r="BC153" s="107" t="str">
        <f>IF(BB153&lt;&gt;"",LOOKUP(BB153,Likelihoods!$A$7:$A$107,Likelihoods!O$7:O$107),"")</f>
        <v/>
      </c>
      <c r="BD153" s="104" t="str">
        <f>IF(AND(COUNTBLANK($B153:$E153)=3,COUNTBLANK($F153:$H153)=2,COUNTBLANK($I153:$J153)=1,COUNTBLANK($K153:$L153)=1,COUNTBLANK($M153:$N153)=1,COUNTBLANK($O153:$P153)=1,COUNTBLANK($Q153:$R153)=1,COUNTBLANK($S153:$T153)=1,COUNTBLANK($U153:$V153)=1,COUNTBLANK($W153:$AA153)=4),IF(Data!$B153&lt;&gt;"",Scoring!$R$7)+IF(Data!$C153&lt;&gt;"",Scoring!$R$8)+IF(Data!$D153&lt;&gt;"",Scoring!$R$9)+IF(Data!$E153&lt;&gt;"",Scoring!$R$10)+IF(Data!$F153&lt;&gt;"",Scoring!$R$11)+IF(Data!$G153&lt;&gt;"",Scoring!$R$12)+IF(Data!$H153&lt;&gt;"",Scoring!$R$13)+IF(Data!$I153&lt;&gt;"",Scoring!$R$14)+IF(Data!$J153&lt;&gt;"",Scoring!$R$15)+IF(Data!$K153&lt;&gt;"",Scoring!$R$16)+IF(Data!$L153&lt;&gt;"",Scoring!$R$17)+IF(Data!$M153&lt;&gt;"",Scoring!$R$18)+IF(Data!$N153&lt;&gt;"",Scoring!$R$19)+IF(Data!$O153&lt;&gt;"",Scoring!$R$20)+IF(Data!$P153&lt;&gt;"",Scoring!$R$21)+IF(Data!$Q153&lt;&gt;"",Scoring!$R$22)+IF(Data!$R153&lt;&gt;"",Scoring!$R$23)+IF(Data!$S153&lt;&gt;"",Scoring!$R$24)+IF(Data!T153&lt;&gt;"",Scoring!$R$25)+IF(Data!$U153&lt;&gt;"",Scoring!$R$26)+IF(Data!$V153&lt;&gt;"",Scoring!$R$27)+IF(Data!$W153&lt;&gt;"",Scoring!$R$28)+IF(Data!$X153&lt;&gt;"",Scoring!$R$29)+IF(Data!$Y153&lt;&gt;"",Scoring!$R$30)+IF(Data!$Z153&lt;&gt;"",Scoring!$R$31)+IF(Data!$AA153&lt;&gt;"",Scoring!$R$32),"")</f>
        <v/>
      </c>
      <c r="BE153" s="105" t="str">
        <f>IF(BD153&lt;&gt;"",LOOKUP(BD153,Likelihoods!$A$7:$A$107,Likelihoods!P$7:P$107),"")</f>
        <v/>
      </c>
      <c r="BF153" s="102" t="str">
        <f>IF(AND(COUNTBLANK($B153:$E153)=3,COUNTBLANK($F153:$H153)=2,COUNTBLANK($I153:$J153)=1,COUNTBLANK($K153:$L153)=1,COUNTBLANK($M153:$N153)=1,COUNTBLANK($O153:$P153)=1,COUNTBLANK($Q153:$R153)=1,COUNTBLANK($S153:$T153)=1,COUNTBLANK($U153:$V153)=1,COUNTBLANK($W153:$AA153)=4),IF(Data!$B153&lt;&gt;"",Scoring!$S$7)+IF(Data!$C153&lt;&gt;"",Scoring!$S$8)+IF(Data!$D153&lt;&gt;"",Scoring!$S$9)+IF(Data!$E153&lt;&gt;"",Scoring!$S$10)+IF(Data!$F153&lt;&gt;"",Scoring!$S$11)+IF(Data!$G153&lt;&gt;"",Scoring!$S$12)+IF(Data!$H153&lt;&gt;"",Scoring!$S$13)+IF(Data!$I153&lt;&gt;"",Scoring!$S$14)+IF(Data!$J153&lt;&gt;"",Scoring!$S$15)+IF(Data!$K153&lt;&gt;"",Scoring!$S$16)+IF(Data!$L153&lt;&gt;"",Scoring!$S$17)+IF(Data!$M153&lt;&gt;"",Scoring!$S$18)+IF(Data!$N153&lt;&gt;"",Scoring!$S$19)+IF(Data!$O153&lt;&gt;"",Scoring!$S$20)+IF(Data!$P153&lt;&gt;"",Scoring!$S$21)+IF(Data!$Q153&lt;&gt;"",Scoring!$S$22)+IF(Data!$R153&lt;&gt;"",Scoring!$S$23)+IF(Data!$S153&lt;&gt;"",Scoring!$S$24)+IF(Data!T153&lt;&gt;"",Scoring!$S$25)+IF(Data!$U153&lt;&gt;"",Scoring!$S$26)+IF(Data!$V153&lt;&gt;"",Scoring!$S$27)+IF(Data!$W153&lt;&gt;"",Scoring!$S$28)+IF(Data!$X153&lt;&gt;"",Scoring!$S$29)+IF(Data!$Y153&lt;&gt;"",Scoring!$S$30)+IF(Data!$Z153&lt;&gt;"",Scoring!$S$31)+IF(Data!$AA153&lt;&gt;"",Scoring!$S$32),"")</f>
        <v/>
      </c>
      <c r="BG153" s="107" t="str">
        <f>IF(BF153&lt;&gt;"",LOOKUP(BF153,Likelihoods!$A$7:$A$107,Likelihoods!Q$7:Q$107),"")</f>
        <v/>
      </c>
      <c r="BH153" s="108" t="str">
        <f>IF(AND(COUNTBLANK($B153:$E153)=3,COUNTBLANK($F153:$H153)=2,COUNTBLANK($I153:$J153)=1,COUNTBLANK($K153:$L153)=1,COUNTBLANK($M153:$N153)=1,COUNTBLANK($O153:$P153)=1,COUNTBLANK($Q153:$R153)=1,COUNTBLANK($S153:$T153)=1,COUNTBLANK($U153:$V153)=1,COUNTBLANK($W153:$AA153)=4),IF(Data!$B153&lt;&gt;"",Scoring!$T$7)+IF(Data!$C153&lt;&gt;"",Scoring!$T$8)+IF(Data!$D153&lt;&gt;"",Scoring!$T$9)+IF(Data!$E153&lt;&gt;"",Scoring!$T$10)+IF(Data!$F153&lt;&gt;"",Scoring!$T$11)+IF(Data!$G153&lt;&gt;"",Scoring!$T$12)+IF(Data!$H153&lt;&gt;"",Scoring!$T$13)+IF(Data!$I153&lt;&gt;"",Scoring!$T$14)+IF(Data!$J153&lt;&gt;"",Scoring!$T$15)+IF(Data!$K153&lt;&gt;"",Scoring!$T$16)+IF(Data!$L153&lt;&gt;"",Scoring!$T$17)+IF(Data!$M153&lt;&gt;"",Scoring!$T$18)+IF(Data!$N153&lt;&gt;"",Scoring!$T$19)+IF(Data!$O153&lt;&gt;"",Scoring!$T$20)+IF(Data!$P153&lt;&gt;"",Scoring!$T$21)+IF(Data!$Q153&lt;&gt;"",Scoring!$T$22)+IF(Data!$R153&lt;&gt;"",Scoring!$T$23)+IF(Data!$S153&lt;&gt;"",Scoring!$T$24)+IF(Data!T153&lt;&gt;"",Scoring!$T$25)+IF(Data!$U153&lt;&gt;"",Scoring!$T$26)+IF(Data!$V153&lt;&gt;"",Scoring!$T$27)+IF(Data!$W153&lt;&gt;"",Scoring!$T$28)+IF(Data!$X153&lt;&gt;"",Scoring!$T$29)+IF(Data!$Y153&lt;&gt;"",Scoring!$T$30)+IF(Data!$Z153&lt;&gt;"",Scoring!$T$31)+IF(Data!$AA153&lt;&gt;"",Scoring!$T$32),"")</f>
        <v/>
      </c>
      <c r="BI153" s="105" t="str">
        <f>IF(BH153&lt;&gt;"",LOOKUP(BH153,Likelihoods!$A$7:$A$107,Likelihoods!R$7:R$107),"")</f>
        <v/>
      </c>
      <c r="BJ153" s="108" t="str">
        <f>IF(AND(COUNTBLANK($B153:$E153)=3,COUNTBLANK($F153:$H153)=2,COUNTBLANK($I153:$J153)=1,COUNTBLANK($K153:$L153)=1,COUNTBLANK($M153:$N153)=1,COUNTBLANK($O153:$P153)=1,COUNTBLANK($Q153:$R153)=1,COUNTBLANK($S153:$T153)=1,COUNTBLANK($U153:$V153)=1,COUNTBLANK($W153:$AA153)=4),IF(Data!$B153&lt;&gt;"",Scoring!$U$7)+IF(Data!$C153&lt;&gt;"",Scoring!$U$8)+IF(Data!$D153&lt;&gt;"",Scoring!$U$9)+IF(Data!$E153&lt;&gt;"",Scoring!$U$10)+IF(Data!$F153&lt;&gt;"",Scoring!$U$11)+IF(Data!$G153&lt;&gt;"",Scoring!$U$12)+IF(Data!$H153&lt;&gt;"",Scoring!$U$13)+IF(Data!$I153&lt;&gt;"",Scoring!$U$14)+IF(Data!$J153&lt;&gt;"",Scoring!$U$15)+IF(Data!$K153&lt;&gt;"",Scoring!$U$16)+IF(Data!$L153&lt;&gt;"",Scoring!$U$17)+IF(Data!$M153&lt;&gt;"",Scoring!$U$18)+IF(Data!$N153&lt;&gt;"",Scoring!$U$19)+IF(Data!$O153&lt;&gt;"",Scoring!$U$20)+IF(Data!$P153&lt;&gt;"",Scoring!$U$21)+IF(Data!$Q153&lt;&gt;"",Scoring!$U$22)+IF(Data!$R153&lt;&gt;"",Scoring!$U$23)+IF(Data!$S153&lt;&gt;"",Scoring!$U$24)+IF(Data!T153&lt;&gt;"",Scoring!$U$25)+IF(Data!$U153&lt;&gt;"",Scoring!$U$26)+IF(Data!$V153&lt;&gt;"",Scoring!$U$27)+IF(Data!$W153&lt;&gt;"",Scoring!$U$28)+IF(Data!$X153&lt;&gt;"",Scoring!$U$29)+IF(Data!$Y153&lt;&gt;"",Scoring!$U$30)+IF(Data!$Z153&lt;&gt;"",Scoring!$U$31)+IF(Data!$AA153&lt;&gt;"",Scoring!$U$32),"")</f>
        <v/>
      </c>
      <c r="BK153" s="106" t="str">
        <f>IF(BJ153&lt;&gt;"",LOOKUP(BJ153,Likelihoods!$A$7:$A$107,Likelihoods!S$7:S$107),"")</f>
        <v/>
      </c>
      <c r="BL153" s="8"/>
      <c r="BM153" s="8"/>
      <c r="BN153" s="8"/>
      <c r="BO153" s="8"/>
      <c r="BP153" s="8"/>
      <c r="BQ153" s="8"/>
      <c r="BR153" s="8"/>
      <c r="BS153" s="8"/>
      <c r="BT153" s="8"/>
      <c r="BU153" s="8"/>
      <c r="BV153" s="8"/>
      <c r="BW153" s="8"/>
      <c r="BX153" s="8"/>
      <c r="BY153" s="8"/>
    </row>
    <row r="154" spans="1:77" ht="14.25" x14ac:dyDescent="0.2">
      <c r="A154" s="68"/>
      <c r="B154" s="101"/>
      <c r="C154" s="102"/>
      <c r="D154" s="102"/>
      <c r="E154" s="102"/>
      <c r="F154" s="101"/>
      <c r="G154" s="102"/>
      <c r="H154" s="103"/>
      <c r="I154" s="102"/>
      <c r="J154" s="102"/>
      <c r="K154" s="101"/>
      <c r="L154" s="103"/>
      <c r="M154" s="102"/>
      <c r="N154" s="103"/>
      <c r="O154" s="101"/>
      <c r="P154" s="103"/>
      <c r="Q154" s="102"/>
      <c r="R154" s="102"/>
      <c r="S154" s="101"/>
      <c r="T154" s="103"/>
      <c r="U154" s="101"/>
      <c r="V154" s="103"/>
      <c r="W154" s="102"/>
      <c r="X154" s="102"/>
      <c r="Y154" s="102"/>
      <c r="Z154" s="102"/>
      <c r="AA154" s="102"/>
      <c r="AB154" s="104" t="str">
        <f>IF(AND(COUNTBLANK($B154:$E154)=3,COUNTBLANK($F154:$H154)=2,COUNTBLANK($I154:$J154)=1,COUNTBLANK($K154:$L154)=1,COUNTBLANK($M154:$N154)=1,COUNTBLANK($O154:$P154)=1,COUNTBLANK($Q154:$R154)=1,COUNTBLANK($S154:$T154)=1,COUNTBLANK($U154:$V154)=1,COUNTBLANK($W154:$AA154)=4),IF(Data!$B154&lt;&gt;"",Scoring!$D$7)+IF(Data!$C154&lt;&gt;"",Scoring!$D$8)+IF(Data!$D154&lt;&gt;"",Scoring!$D$9)+IF(Data!$E154&lt;&gt;"",Scoring!$D$10)+IF(Data!$F154&lt;&gt;"",Scoring!$D$11)+IF(Data!$G154&lt;&gt;"",Scoring!$D$12)+IF(Data!$H154&lt;&gt;"",Scoring!$D$13)+IF(Data!$I154&lt;&gt;"",Scoring!$D$14)+IF(Data!$J154&lt;&gt;"",Scoring!$D$15)+IF(Data!$K154&lt;&gt;"",Scoring!$D$16)+IF(Data!$L154&lt;&gt;"",Scoring!$D$17)+IF(Data!$M154&lt;&gt;"",Scoring!$D$18)+IF(Data!$N154&lt;&gt;"",Scoring!$D$19)+IF(Data!$O154&lt;&gt;"",Scoring!$D$20)+IF(Data!$P154&lt;&gt;"",Scoring!$D$21)+IF(Data!$Q154&lt;&gt;"",Scoring!$D$22)+IF(Data!$R154&lt;&gt;"",Scoring!$D$23)+IF(Data!$S154&lt;&gt;"",Scoring!$D$24)+IF(Data!T154&lt;&gt;"",Scoring!$D$25)+IF(Data!$U154&lt;&gt;"",Scoring!$D$26)+IF(Data!$V154&lt;&gt;"",Scoring!$D$27)+IF(Data!$W154&lt;&gt;"",Scoring!$D$28)+IF(Data!$X154&lt;&gt;"",Scoring!$D$29)+IF(Data!$Y154&lt;&gt;"",Scoring!$D$30)+IF(Data!$Z154&lt;&gt;"",Scoring!$D$31)+IF(Data!$AA154&lt;&gt;"",Scoring!$D$32),"")</f>
        <v/>
      </c>
      <c r="AC154" s="105" t="str">
        <f>IF(AB154&lt;&gt;"",LOOKUP(AB154,Likelihoods!$A$7:$A$107,Likelihoods!B$7:B$107),"")</f>
        <v/>
      </c>
      <c r="AD154" s="264" t="str">
        <f>IF(AND(COUNTBLANK($B154:$E154)=3,COUNTBLANK($F154:$H154)=2,COUNTBLANK($I154:$J154)=1,COUNTBLANK($K154:$L154)=1,COUNTBLANK($M154:$N154)=1,COUNTBLANK($O154:$P154)=1,COUNTBLANK($Q154:$R154)=1,COUNTBLANK($S154:$T154)=1,COUNTBLANK($U154:$V154)=1,COUNTBLANK($W154:$AA154)=4),IF(Data!$B154&lt;&gt;"",Scoring!$E$7)+IF(Data!$C154&lt;&gt;"",Scoring!$E$8)+IF(Data!$D154&lt;&gt;"",Scoring!$E$9)+IF(Data!$E154&lt;&gt;"",Scoring!$E$10)+IF(Data!$F154&lt;&gt;"",Scoring!$E$11)+IF(Data!$G154&lt;&gt;"",Scoring!$E$12)+IF(Data!$H154&lt;&gt;"",Scoring!$E$13)+IF(Data!$I154&lt;&gt;"",Scoring!$E$14)+IF(Data!$J154&lt;&gt;"",Scoring!$E$15)+IF(Data!$K154&lt;&gt;"",Scoring!$E$16)+IF(Data!$L154&lt;&gt;"",Scoring!$E$17)+IF(Data!$M154&lt;&gt;"",Scoring!$E$18)+IF(Data!$N154&lt;&gt;"",Scoring!$E$19)+IF(Data!$O154&lt;&gt;"",Scoring!$E$20)+IF(Data!$P154&lt;&gt;"",Scoring!$E$21)+IF(Data!$Q154&lt;&gt;"",Scoring!$E$22)+IF(Data!$R154&lt;&gt;"",Scoring!$E$23)+IF(Data!$S154&lt;&gt;"",Scoring!$E$24)+IF(Data!V154&lt;&gt;"",Scoring!$E$25)+IF(Data!$U154&lt;&gt;"",Scoring!$E$26)+IF(Data!$V154&lt;&gt;"",Scoring!$E$27)+IF(Data!$W154&lt;&gt;"",Scoring!$E$28)+IF(Data!$X154&lt;&gt;"",Scoring!$E$29)+IF(Data!$Y154&lt;&gt;"",Scoring!$E$30)+IF(Data!$Z154&lt;&gt;"",Scoring!$E$31)+IF(Data!$AA154&lt;&gt;"",Scoring!$E$32),"")</f>
        <v/>
      </c>
      <c r="AE154" s="107" t="str">
        <f>IF(AD154&lt;&gt;"",LOOKUP(AD154,Likelihoods!$A$7:$A$107,Likelihoods!C$7:C$107),"")</f>
        <v/>
      </c>
      <c r="AF154" s="108" t="str">
        <f>IF(AND(COUNTBLANK($B154:$E154)=3,COUNTBLANK($F154:$H154)=2,COUNTBLANK($I154:$J154)=1,COUNTBLANK($K154:$L154)=1,COUNTBLANK($M154:$N154)=1,COUNTBLANK($O154:$P154)=1,COUNTBLANK($Q154:$R154)=1,COUNTBLANK($S154:$T154)=1,COUNTBLANK($U154:$V154)=1,COUNTBLANK($W154:$AA154)=4),IF(Data!$B154&lt;&gt;"",Scoring!$F$7)+IF(Data!$C154&lt;&gt;"",Scoring!$F$8)+IF(Data!$D154&lt;&gt;"",Scoring!$F$9)+IF(Data!$E154&lt;&gt;"",Scoring!$F$10)+IF(Data!$F154&lt;&gt;"",Scoring!$F$11)+IF(Data!$G154&lt;&gt;"",Scoring!$F$12)+IF(Data!$H154&lt;&gt;"",Scoring!$F$13)+IF(Data!$I154&lt;&gt;"",Scoring!$F$14)+IF(Data!$J154&lt;&gt;"",Scoring!$F$15)+IF(Data!$K154&lt;&gt;"",Scoring!$F$16)+IF(Data!$L154&lt;&gt;"",Scoring!$F$17)+IF(Data!$M154&lt;&gt;"",Scoring!$F$18)+IF(Data!$N154&lt;&gt;"",Scoring!$F$19)+IF(Data!$O154&lt;&gt;"",Scoring!$F$20)+IF(Data!$P154&lt;&gt;"",Scoring!$F$21)+IF(Data!$Q154&lt;&gt;"",Scoring!$F$22)+IF(Data!$R154&lt;&gt;"",Scoring!$F$23)+IF(Data!$S154&lt;&gt;"",Scoring!$F$24)+IF(Data!T154&lt;&gt;"",Scoring!$F$25)+IF(Data!$U154&lt;&gt;"",Scoring!$F$26)+IF(Data!$V154&lt;&gt;"",Scoring!$F$27)+IF(Data!$W154&lt;&gt;"",Scoring!$F$28)+IF(Data!$X154&lt;&gt;"",Scoring!$F$29)+IF(Data!$Y154&lt;&gt;"",Scoring!$F$30)+IF(Data!$Z154&lt;&gt;"",Scoring!$F$31)+IF(Data!$AA154&lt;&gt;"",Scoring!$F$32),"")</f>
        <v/>
      </c>
      <c r="AG154" s="105" t="str">
        <f>IF(AF154&lt;&gt;"",LOOKUP(AF154,Likelihoods!$A$7:$A$107,Likelihoods!D$7:D$107),"")</f>
        <v/>
      </c>
      <c r="AH154" s="108" t="str">
        <f>IF(AND(COUNTBLANK($B154:$E154)=3,COUNTBLANK($F154:$H154)=2,COUNTBLANK($I154:$J154)=1,COUNTBLANK($K154:$L154)=1,COUNTBLANK($M154:$N154)=1,COUNTBLANK($O154:$P154)=1,COUNTBLANK($Q154:$R154)=1,COUNTBLANK($S154:$T154)=1,COUNTBLANK($U154:$V154)=1,COUNTBLANK($W154:$AA154)=4),IF(Data!$B154&lt;&gt;"",Scoring!$G$7)+IF(Data!$C154&lt;&gt;"",Scoring!$G$8)+IF(Data!$D154&lt;&gt;"",Scoring!$G$9)+IF(Data!$E154&lt;&gt;"",Scoring!$G$10)+IF(Data!$F154&lt;&gt;"",Scoring!$G$11)+IF(Data!$G154&lt;&gt;"",Scoring!$G$12)+IF(Data!$H154&lt;&gt;"",Scoring!$G$13)+IF(Data!$I154&lt;&gt;"",Scoring!$G$14)+IF(Data!$J154&lt;&gt;"",Scoring!$G$15)+IF(Data!$K154&lt;&gt;"",Scoring!$G$16)+IF(Data!$L154&lt;&gt;"",Scoring!$G$17)+IF(Data!$M154&lt;&gt;"",Scoring!$G$18)+IF(Data!$N154&lt;&gt;"",Scoring!$G$19)+IF(Data!$O154&lt;&gt;"",Scoring!$G$20)+IF(Data!$P154&lt;&gt;"",Scoring!$G$21)+IF(Data!$Q154&lt;&gt;"",Scoring!$G$22)+IF(Data!$R154&lt;&gt;"",Scoring!$G$23)+IF(Data!$S154&lt;&gt;"",Scoring!$G$24)+IF(Data!T154&lt;&gt;"",Scoring!$G$25)+IF(Data!$U154&lt;&gt;"",Scoring!$G$26)+IF(Data!$V154&lt;&gt;"",Scoring!$G$27)+IF(Data!$W154&lt;&gt;"",Scoring!$G$28)+IF(Data!$X154&lt;&gt;"",Scoring!$G$29)+IF(Data!$Y154&lt;&gt;"",Scoring!$G$30)+IF(Data!$Z154&lt;&gt;"",Scoring!$G$31)+IF(Data!$AA154&lt;&gt;"",Scoring!$G$32),"")</f>
        <v/>
      </c>
      <c r="AI154" s="106" t="str">
        <f>IF(AH154&lt;&gt;"",LOOKUP(AH154,Likelihoods!$A$7:$A$107,Likelihoods!E$7:E$107),"")</f>
        <v/>
      </c>
      <c r="AJ154" s="104" t="str">
        <f>IF(AND(COUNTBLANK($B154:$E154)=3,COUNTBLANK($F154:$H154)=2,COUNTBLANK($I154:$J154)=1,COUNTBLANK($K154:$L154)=1,COUNTBLANK($M154:$N154)=1,COUNTBLANK($O154:$P154)=1,COUNTBLANK($Q154:$R154)=1,COUNTBLANK($S154:$T154)=1,COUNTBLANK($U154:$V154)=1,COUNTBLANK($W154:$AA154)=4),IF(Data!$B154&lt;&gt;"",Scoring!$H$7)+IF(Data!$C154&lt;&gt;"",Scoring!$H$8)+IF(Data!$D154&lt;&gt;"",Scoring!$H$9)+IF(Data!$E154&lt;&gt;"",Scoring!$H$10)+IF(Data!$F154&lt;&gt;"",Scoring!$H$11)+IF(Data!$G154&lt;&gt;"",Scoring!$H$12)+IF(Data!$H154&lt;&gt;"",Scoring!$H$13)+IF(Data!$I154&lt;&gt;"",Scoring!$H$14)+IF(Data!$J154&lt;&gt;"",Scoring!$H$15)+IF(Data!$K154&lt;&gt;"",Scoring!$H$16)+IF(Data!$L154&lt;&gt;"",Scoring!$H$17)+IF(Data!$M154&lt;&gt;"",Scoring!$H$18)+IF(Data!$N154&lt;&gt;"",Scoring!$H$19)+IF(Data!$O154&lt;&gt;"",Scoring!$H$20)+IF(Data!$P154&lt;&gt;"",Scoring!$H$21)+IF(Data!$Q154&lt;&gt;"",Scoring!$H$22)+IF(Data!$R154&lt;&gt;"",Scoring!$H$23)+IF(Data!$S154&lt;&gt;"",Scoring!$H$24)+IF(Data!T154&lt;&gt;"",Scoring!$H$25)+IF(Data!$U154&lt;&gt;"",Scoring!$H$26)+IF(Data!$V154&lt;&gt;"",Scoring!$H$27)+IF(Data!$W154&lt;&gt;"",Scoring!$H$28)+IF(Data!$X154&lt;&gt;"",Scoring!$H$29)+IF(Data!$Y154&lt;&gt;"",Scoring!$H$30)+IF(Data!$Z154&lt;&gt;"",Scoring!$H$31)+IF(Data!$AA154&lt;&gt;"",Scoring!$H$32),"")</f>
        <v/>
      </c>
      <c r="AK154" s="105" t="str">
        <f>IF(AJ154&lt;&gt;"",LOOKUP(AJ154,Likelihoods!$A$7:$A$107,Likelihoods!F$7:F$107),"")</f>
        <v/>
      </c>
      <c r="AL154" s="102" t="str">
        <f>IF(AND(COUNTBLANK($B154:$E154)=3,COUNTBLANK($F154:$H154)=2,COUNTBLANK($I154:$J154)=1,COUNTBLANK($K154:$L154)=1,COUNTBLANK($M154:$N154)=1,COUNTBLANK($O154:$P154)=1,COUNTBLANK($Q154:$R154)=1,COUNTBLANK($S154:$T154)=1,COUNTBLANK($U154:$V154)=1,COUNTBLANK($W154:$AA154)=4),IF(Data!$B154&lt;&gt;"",Scoring!$I$7)+IF(Data!$C154&lt;&gt;"",Scoring!$I$8)+IF(Data!$D154&lt;&gt;"",Scoring!$I$9)+IF(Data!$E154&lt;&gt;"",Scoring!$I$10)+IF(Data!$F154&lt;&gt;"",Scoring!$I$11)+IF(Data!$G154&lt;&gt;"",Scoring!$I$12)+IF(Data!$H154&lt;&gt;"",Scoring!$I$13)+IF(Data!$I154&lt;&gt;"",Scoring!$I$14)+IF(Data!$J154&lt;&gt;"",Scoring!$I$15)+IF(Data!$K154&lt;&gt;"",Scoring!$I$16)+IF(Data!$L154&lt;&gt;"",Scoring!$I$17)+IF(Data!$M154&lt;&gt;"",Scoring!$I$18)+IF(Data!$N154&lt;&gt;"",Scoring!$I$19)+IF(Data!$O154&lt;&gt;"",Scoring!$I$20)+IF(Data!$P154&lt;&gt;"",Scoring!$I$21)+IF(Data!$Q154&lt;&gt;"",Scoring!$I$22)+IF(Data!$R154&lt;&gt;"",Scoring!$I$23)+IF(Data!$S154&lt;&gt;"",Scoring!$I$24)+IF(Data!T154&lt;&gt;"",Scoring!$I$25)+IF(Data!$U154&lt;&gt;"",Scoring!$I$26)+IF(Data!$V154&lt;&gt;"",Scoring!$I$27)+IF(Data!$W154&lt;&gt;"",Scoring!$I$28)+IF(Data!$X154&lt;&gt;"",Scoring!$I$29)+IF(Data!$Y154&lt;&gt;"",Scoring!$I$30)+IF(Data!$Z154&lt;&gt;"",Scoring!$I$31)+IF(Data!$AA154&lt;&gt;"",Scoring!$I$32),"")</f>
        <v/>
      </c>
      <c r="AM154" s="107" t="str">
        <f>IF(AL154&lt;&gt;"",LOOKUP(AL154,Likelihoods!$A$7:$A$107,Likelihoods!G$7:G$107),"")</f>
        <v/>
      </c>
      <c r="AN154" s="281" t="str">
        <f>IF(AND(COUNTBLANK($B154:$E154)=3,COUNTBLANK($F154:$H154)=2,COUNTBLANK($I154:$J154)=1,COUNTBLANK($K154:$L154)=1,COUNTBLANK($M154:$N154)=1,COUNTBLANK($O154:$P154)=1,COUNTBLANK($Q154:$R154)=1,COUNTBLANK($S154:$T154)=1,COUNTBLANK($U154:$V154)=1,COUNTBLANK($W154:$AA154)=4),IF(Data!$B154&lt;&gt;"",Scoring!$J$7)+IF(Data!$C154&lt;&gt;"",Scoring!$J$8)+IF(Data!$D154&lt;&gt;"",Scoring!$J$9)+IF(Data!$E154&lt;&gt;"",Scoring!$J$10)+IF(Data!$F154&lt;&gt;"",Scoring!$J$11)+IF(Data!$G154&lt;&gt;"",Scoring!$J$12)+IF(Data!$H154&lt;&gt;"",Scoring!$J$13)+IF(Data!$I154&lt;&gt;"",Scoring!$J$14)+IF(Data!$J154&lt;&gt;"",Scoring!$J$15)+IF(Data!$K154&lt;&gt;"",Scoring!$J$16)+IF(Data!$L154&lt;&gt;"",Scoring!$J$17)+IF(Data!$M154&lt;&gt;"",Scoring!$J$18)+IF(Data!$N154&lt;&gt;"",Scoring!$J$19)+IF(Data!$O154&lt;&gt;"",Scoring!$J$20)+IF(Data!$P154&lt;&gt;"",Scoring!$J$21)+IF(Data!$Q154&lt;&gt;"",Scoring!$J$22)+IF(Data!$R154&lt;&gt;"",Scoring!$J$23)+IF(Data!$S154&lt;&gt;"",Scoring!$J$24)+IF(Data!AF154&lt;&gt;"",Scoring!$J$25)+IF(Data!$U154&lt;&gt;"",Scoring!$J$26)+IF(Data!$V154&lt;&gt;"",Scoring!$J$27)+IF(Data!$W154&lt;&gt;"",Scoring!$J$28)+IF(Data!$X154&lt;&gt;"",Scoring!$J$29)+IF(Data!$Y154&lt;&gt;"",Scoring!$J$30)+IF(Data!$Z154&lt;&gt;"",Scoring!$J$31)+IF(Data!$AA154&lt;&gt;"",Scoring!$J$32),"")</f>
        <v/>
      </c>
      <c r="AO154" s="276" t="str">
        <f>IF(AN154&lt;&gt;"",LOOKUP(AN154,Likelihoods!$A$7:$A$107,Likelihoods!H$7:H$107),"")</f>
        <v/>
      </c>
      <c r="AP154" s="264" t="str">
        <f>IF(AND(COUNTBLANK($B154:$E154)=3,COUNTBLANK($F154:$H154)=2,COUNTBLANK($I154:$J154)=1,COUNTBLANK($K154:$L154)=1,COUNTBLANK($M154:$N154)=1,COUNTBLANK($O154:$P154)=1,COUNTBLANK($Q154:$R154)=1,COUNTBLANK($S154:$T154)=1,COUNTBLANK($U154:$V154)=1,COUNTBLANK($W154:$AA154)=4),IF(Data!$B154&lt;&gt;"",Scoring!$K$7)+IF(Data!$C154&lt;&gt;"",Scoring!$K$8)+IF(Data!$D154&lt;&gt;"",Scoring!$K$9)+IF(Data!$E154&lt;&gt;"",Scoring!$K$10)+IF(Data!$F154&lt;&gt;"",Scoring!$K$11)+IF(Data!$G154&lt;&gt;"",Scoring!$K$12)+IF(Data!$H154&lt;&gt;"",Scoring!$K$13)+IF(Data!$I154&lt;&gt;"",Scoring!$K$14)+IF(Data!$J154&lt;&gt;"",Scoring!$K$15)+IF(Data!$K154&lt;&gt;"",Scoring!$K$16)+IF(Data!$L154&lt;&gt;"",Scoring!$K$17)+IF(Data!$M154&lt;&gt;"",Scoring!$K$18)+IF(Data!$N154&lt;&gt;"",Scoring!$K$19)+IF(Data!$O154&lt;&gt;"",Scoring!$K$20)+IF(Data!$P154&lt;&gt;"",Scoring!$K$21)+IF(Data!$Q154&lt;&gt;"",Scoring!$K$22)+IF(Data!$R154&lt;&gt;"",Scoring!$K$23)+IF(Data!$S154&lt;&gt;"",Scoring!$K$24)+IF(Data!AH154&lt;&gt;"",Scoring!$K$25)+IF(Data!$U154&lt;&gt;"",Scoring!$K$26)+IF(Data!$V154&lt;&gt;"",Scoring!$K$27)+IF(Data!$W154&lt;&gt;"",Scoring!$K$28)+IF(Data!$X154&lt;&gt;"",Scoring!$K$29)+IF(Data!$Y154&lt;&gt;"",Scoring!$K$30)+IF(Data!$Z154&lt;&gt;"",Scoring!$K$31)+IF(Data!$AA154&lt;&gt;"",Scoring!$K$32),"")</f>
        <v/>
      </c>
      <c r="AQ154" s="107" t="str">
        <f>IF(AP154&lt;&gt;"",LOOKUP(AP154,Likelihoods!$A$7:$A$107,Likelihoods!I$7:I$107),"")</f>
        <v/>
      </c>
      <c r="AR154" s="281" t="str">
        <f>IF(AND(COUNTBLANK($B154:$E154)=3,COUNTBLANK($F154:$H154)=2,COUNTBLANK($I154:$J154)=1,COUNTBLANK($K154:$L154)=1,COUNTBLANK($M154:$N154)=1,COUNTBLANK($O154:$P154)=1,COUNTBLANK($Q154:$R154)=1,COUNTBLANK($S154:$T154)=1,COUNTBLANK($U154:$V154)=1,COUNTBLANK($W154:$AA154)=4),IF(Data!$B154&lt;&gt;"",Scoring!$L$7)+IF(Data!$C154&lt;&gt;"",Scoring!$L$8)+IF(Data!$D154&lt;&gt;"",Scoring!$L$9)+IF(Data!$E154&lt;&gt;"",Scoring!$L$10)+IF(Data!$F154&lt;&gt;"",Scoring!$L$11)+IF(Data!$G154&lt;&gt;"",Scoring!$L$12)+IF(Data!$H154&lt;&gt;"",Scoring!$L$13)+IF(Data!$I154&lt;&gt;"",Scoring!$L$14)+IF(Data!$J154&lt;&gt;"",Scoring!$L$15)+IF(Data!$K154&lt;&gt;"",Scoring!$L$16)+IF(Data!$L154&lt;&gt;"",Scoring!$L$17)+IF(Data!$M154&lt;&gt;"",Scoring!$L$18)+IF(Data!$N154&lt;&gt;"",Scoring!$L$19)+IF(Data!$O154&lt;&gt;"",Scoring!$L$20)+IF(Data!$P154&lt;&gt;"",Scoring!$L$21)+IF(Data!$Q154&lt;&gt;"",Scoring!$L$22)+IF(Data!$R154&lt;&gt;"",Scoring!$L$23)+IF(Data!$S154&lt;&gt;"",Scoring!$L$24)+IF(Data!AJ154&lt;&gt;"",Scoring!$L$25)+IF(Data!$U154&lt;&gt;"",Scoring!$L$26)+IF(Data!$V154&lt;&gt;"",Scoring!$L$27)+IF(Data!$W154&lt;&gt;"",Scoring!$L$28)+IF(Data!$X154&lt;&gt;"",Scoring!$L$29)+IF(Data!$Y154&lt;&gt;"",Scoring!$L$30)+IF(Data!$Z154&lt;&gt;"",Scoring!$L$31)+IF(Data!$AA154&lt;&gt;"",Scoring!$L$32),"")</f>
        <v/>
      </c>
      <c r="AS154" s="105" t="str">
        <f>IF(AR154&lt;&gt;"",LOOKUP(AR154,Likelihoods!$A$7:$A$107,Likelihoods!J$7:J$107),"")</f>
        <v/>
      </c>
      <c r="AT154" s="108" t="str">
        <f>IF(AND(COUNTBLANK($B154:$E154)=3,COUNTBLANK($F154:$H154)=2,COUNTBLANK($I154:$J154)=1,COUNTBLANK($K154:$L154)=1,COUNTBLANK($M154:$N154)=1,COUNTBLANK($O154:$P154)=1,COUNTBLANK($Q154:$R154)=1,COUNTBLANK($S154:$T154)=1,COUNTBLANK($U154:$V154)=1,COUNTBLANK($W154:$AA154)=4),IF(Data!$B154&lt;&gt;"",Scoring!$M$7)+IF(Data!$C154&lt;&gt;"",Scoring!$M$8)+IF(Data!$D154&lt;&gt;"",Scoring!$M$9)+IF(Data!$E154&lt;&gt;"",Scoring!$M$10)+IF(Data!$F154&lt;&gt;"",Scoring!$M$11)+IF(Data!$G154&lt;&gt;"",Scoring!$M$12)+IF(Data!$H154&lt;&gt;"",Scoring!$M$13)+IF(Data!$I154&lt;&gt;"",Scoring!$M$14)+IF(Data!$J154&lt;&gt;"",Scoring!$M$15)+IF(Data!$K154&lt;&gt;"",Scoring!$M$16)+IF(Data!$L154&lt;&gt;"",Scoring!$M$17)+IF(Data!$M154&lt;&gt;"",Scoring!$M$18)+IF(Data!$N154&lt;&gt;"",Scoring!$M$19)+IF(Data!$O154&lt;&gt;"",Scoring!$M$20)+IF(Data!$P154&lt;&gt;"",Scoring!$M$21)+IF(Data!$Q154&lt;&gt;"",Scoring!$M$22)+IF(Data!$R154&lt;&gt;"",Scoring!$M$23)+IF(Data!$S154&lt;&gt;"",Scoring!$M$24)+IF(Data!T154&lt;&gt;"",Scoring!$M$25)+IF(Data!$U154&lt;&gt;"",Scoring!$M$26)+IF(Data!$V154&lt;&gt;"",Scoring!$M$27)+IF(Data!$W154&lt;&gt;"",Scoring!$M$28)+IF(Data!$X154&lt;&gt;"",Scoring!$M$29)+IF(Data!$Y154&lt;&gt;"",Scoring!$M$30)+IF(Data!$Z154&lt;&gt;"",Scoring!$M$31)+IF(Data!$AA154&lt;&gt;"",Scoring!$M$32),"")</f>
        <v/>
      </c>
      <c r="AU154" s="105" t="str">
        <f>IF(AT154&lt;&gt;"",LOOKUP(AT154,Likelihoods!$A$7:$A$107,Likelihoods!K$7:K$107),"")</f>
        <v/>
      </c>
      <c r="AV154" s="108" t="str">
        <f>IF(AND(COUNTBLANK($B154:$E154)=3,COUNTBLANK($F154:$H154)=2,COUNTBLANK($I154:$J154)=1,COUNTBLANK($K154:$L154)=1,COUNTBLANK($M154:$N154)=1,COUNTBLANK($O154:$P154)=1,COUNTBLANK($Q154:$R154)=1,COUNTBLANK($S154:$T154)=1,COUNTBLANK($U154:$V154)=1,COUNTBLANK($W154:$AA154)=4),IF(Data!$B154&lt;&gt;"",Scoring!$N$7)+IF(Data!$C154&lt;&gt;"",Scoring!$N$8)+IF(Data!$D154&lt;&gt;"",Scoring!$N$9)+IF(Data!$E154&lt;&gt;"",Scoring!$N$10)+IF(Data!$F154&lt;&gt;"",Scoring!$N$11)+IF(Data!$G154&lt;&gt;"",Scoring!$N$12)+IF(Data!$H154&lt;&gt;"",Scoring!$N$13)+IF(Data!$I154&lt;&gt;"",Scoring!$N$14)+IF(Data!$J154&lt;&gt;"",Scoring!$N$15)+IF(Data!$K154&lt;&gt;"",Scoring!$N$16)+IF(Data!$L154&lt;&gt;"",Scoring!$N$17)+IF(Data!$M154&lt;&gt;"",Scoring!$N$18)+IF(Data!$N154&lt;&gt;"",Scoring!$N$19)+IF(Data!$O154&lt;&gt;"",Scoring!$N$20)+IF(Data!$P154&lt;&gt;"",Scoring!$N$21)+IF(Data!$Q154&lt;&gt;"",Scoring!$N$22)+IF(Data!$R154&lt;&gt;"",Scoring!$N$23)+IF(Data!$S154&lt;&gt;"",Scoring!$N$24)+IF(Data!T154&lt;&gt;"",Scoring!$N$25)+IF(Data!$U154&lt;&gt;"",Scoring!$N$26)+IF(Data!$V154&lt;&gt;"",Scoring!$N$27)+IF(Data!$W154&lt;&gt;"",Scoring!$N$28)+IF(Data!$X154&lt;&gt;"",Scoring!$N$29)+IF(Data!$Y154&lt;&gt;"",Scoring!$N$30)+IF(Data!$Z154&lt;&gt;"",Scoring!$N$31)+IF(Data!$AA154&lt;&gt;"",Scoring!$N$32),"")</f>
        <v/>
      </c>
      <c r="AW154" s="106" t="str">
        <f>IF(AV154&lt;&gt;"",LOOKUP(AV154,Likelihoods!$A$7:$A$107,Likelihoods!L$7:L$107),"")</f>
        <v/>
      </c>
      <c r="AX154" s="104" t="str">
        <f>IF(AND(COUNTBLANK($B154:$E154)=3,COUNTBLANK($F154:$H154)=2,COUNTBLANK($I154:$J154)=1,COUNTBLANK($K154:$L154)=1,COUNTBLANK($M154:$N154)=1,COUNTBLANK($O154:$P154)=1,COUNTBLANK($Q154:$R154)=1,COUNTBLANK($S154:$T154)=1,COUNTBLANK($U154:$V154)=1,COUNTBLANK($W154:$AA154)=4),IF(Data!$B154&lt;&gt;"",Scoring!$O$7)+IF(Data!$C154&lt;&gt;"",Scoring!$O$8)+IF(Data!$D154&lt;&gt;"",Scoring!$O$9)+IF(Data!$E154&lt;&gt;"",Scoring!$O$10)+IF(Data!$F154&lt;&gt;"",Scoring!$O$11)+IF(Data!$G154&lt;&gt;"",Scoring!$O$12)+IF(Data!$H154&lt;&gt;"",Scoring!$O$13)+IF(Data!$I154&lt;&gt;"",Scoring!$O$14)+IF(Data!$J154&lt;&gt;"",Scoring!$O$15)+IF(Data!$K154&lt;&gt;"",Scoring!$O$16)+IF(Data!$L154&lt;&gt;"",Scoring!$O$17)+IF(Data!$M154&lt;&gt;"",Scoring!$O$18)+IF(Data!$N154&lt;&gt;"",Scoring!$O$19)+IF(Data!$O154&lt;&gt;"",Scoring!$O$20)+IF(Data!$P154&lt;&gt;"",Scoring!$O$21)+IF(Data!$Q154&lt;&gt;"",Scoring!$O$22)+IF(Data!$R154&lt;&gt;"",Scoring!$O$23)+IF(Data!$S154&lt;&gt;"",Scoring!$O$24)+IF(Data!T154&lt;&gt;"",Scoring!$O$25)+IF(Data!$U154&lt;&gt;"",Scoring!$O$26)+IF(Data!$V154&lt;&gt;"",Scoring!$O$27)+IF(Data!$W154&lt;&gt;"",Scoring!$O$28)+IF(Data!$X154&lt;&gt;"",Scoring!$O$29)+IF(Data!$Y154&lt;&gt;"",Scoring!$O$30)+IF(Data!$Z154&lt;&gt;"",Scoring!$O$31)+IF(Data!$AA154&lt;&gt;"",Scoring!$O$32),"")</f>
        <v/>
      </c>
      <c r="AY154" s="107" t="str">
        <f>IF(AX154&lt;&gt;"",LOOKUP(AX154,Likelihoods!$A$7:$A$107,Likelihoods!M$7:M$107),"")</f>
        <v/>
      </c>
      <c r="AZ154" s="108" t="str">
        <f>IF(AND(COUNTBLANK($B154:$E154)=3,COUNTBLANK($F154:$H154)=2,COUNTBLANK($I154:$J154)=1,COUNTBLANK($K154:$L154)=1,COUNTBLANK($M154:$N154)=1,COUNTBLANK($O154:$P154)=1,COUNTBLANK($Q154:$R154)=1,COUNTBLANK($S154:$T154)=1,COUNTBLANK($U154:$V154)=1,COUNTBLANK($W154:$AA154)=4),IF(Data!$B154&lt;&gt;"",Scoring!$P$7)+IF(Data!$C154&lt;&gt;"",Scoring!$P$8)+IF(Data!$D154&lt;&gt;"",Scoring!$P$9)+IF(Data!$E154&lt;&gt;"",Scoring!$P$10)+IF(Data!$F154&lt;&gt;"",Scoring!$P$11)+IF(Data!$G154&lt;&gt;"",Scoring!$P$12)+IF(Data!$H154&lt;&gt;"",Scoring!$P$13)+IF(Data!$I154&lt;&gt;"",Scoring!$P$14)+IF(Data!$J154&lt;&gt;"",Scoring!$P$15)+IF(Data!$K154&lt;&gt;"",Scoring!$P$16)+IF(Data!$L154&lt;&gt;"",Scoring!$P$17)+IF(Data!$M154&lt;&gt;"",Scoring!$P$18)+IF(Data!$N154&lt;&gt;"",Scoring!$P$19)+IF(Data!$O154&lt;&gt;"",Scoring!$P$20)+IF(Data!$P154&lt;&gt;"",Scoring!$P$21)+IF(Data!$Q154&lt;&gt;"",Scoring!$P$22)+IF(Data!$R154&lt;&gt;"",Scoring!$P$23)+IF(Data!$S154&lt;&gt;"",Scoring!$P$24)+IF(Data!T154&lt;&gt;"",Scoring!$P$25)+IF(Data!$U154&lt;&gt;"",Scoring!$P$26)+IF(Data!$V154&lt;&gt;"",Scoring!$P$27)+IF(Data!$W154&lt;&gt;"",Scoring!$P$28)+IF(Data!$X154&lt;&gt;"",Scoring!$P$29)+IF(Data!$Y154&lt;&gt;"",Scoring!$P$30)+IF(Data!$Z154&lt;&gt;"",Scoring!$P$31)+IF(Data!$AA154&lt;&gt;"",Scoring!$P$32),"")</f>
        <v/>
      </c>
      <c r="BA154" s="105" t="str">
        <f>IF(AZ154&lt;&gt;"",LOOKUP(AZ154,Likelihoods!$A$7:$A$107,Likelihoods!N$7:N$107),"")</f>
        <v/>
      </c>
      <c r="BB154" s="102" t="str">
        <f>IF(AND(COUNTBLANK($B154:$E154)=3,COUNTBLANK($F154:$H154)=2,COUNTBLANK($I154:$J154)=1,COUNTBLANK($K154:$L154)=1,COUNTBLANK($M154:$N154)=1,COUNTBLANK($O154:$P154)=1,COUNTBLANK($Q154:$R154)=1,COUNTBLANK($S154:$T154)=1,COUNTBLANK($U154:$V154)=1,COUNTBLANK($W154:$AA154)=4),IF(Data!$B154&lt;&gt;"",Scoring!$Q$7)+IF(Data!$C154&lt;&gt;"",Scoring!$Q$8)+IF(Data!$D154&lt;&gt;"",Scoring!$Q$9)+IF(Data!$E154&lt;&gt;"",Scoring!$Q$10)+IF(Data!$F154&lt;&gt;"",Scoring!$Q$11)+IF(Data!$G154&lt;&gt;"",Scoring!$Q$12)+IF(Data!$H154&lt;&gt;"",Scoring!$Q$13)+IF(Data!$I154&lt;&gt;"",Scoring!$Q$14)+IF(Data!$J154&lt;&gt;"",Scoring!$Q$15)+IF(Data!$K154&lt;&gt;"",Scoring!$Q$16)+IF(Data!$L154&lt;&gt;"",Scoring!$Q$17)+IF(Data!$M154&lt;&gt;"",Scoring!$Q$18)+IF(Data!$N154&lt;&gt;"",Scoring!$Q$19)+IF(Data!$O154&lt;&gt;"",Scoring!$Q$20)+IF(Data!$P154&lt;&gt;"",Scoring!$Q$21)+IF(Data!$Q154&lt;&gt;"",Scoring!$Q$22)+IF(Data!$R154&lt;&gt;"",Scoring!$Q$23)+IF(Data!$S154&lt;&gt;"",Scoring!$Q$24)+IF(Data!T154&lt;&gt;"",Scoring!$Q$25)+IF(Data!$U154&lt;&gt;"",Scoring!$Q$26)+IF(Data!$V154&lt;&gt;"",Scoring!$Q$27)+IF(Data!$W154&lt;&gt;"",Scoring!$Q$28)+IF(Data!$X154&lt;&gt;"",Scoring!$Q$29)+IF(Data!$Y154&lt;&gt;"",Scoring!$Q$30)+IF(Data!$Z154&lt;&gt;"",Scoring!$Q$31)+IF(Data!$AA154&lt;&gt;"",Scoring!$Q$32),"")</f>
        <v/>
      </c>
      <c r="BC154" s="107" t="str">
        <f>IF(BB154&lt;&gt;"",LOOKUP(BB154,Likelihoods!$A$7:$A$107,Likelihoods!O$7:O$107),"")</f>
        <v/>
      </c>
      <c r="BD154" s="104" t="str">
        <f>IF(AND(COUNTBLANK($B154:$E154)=3,COUNTBLANK($F154:$H154)=2,COUNTBLANK($I154:$J154)=1,COUNTBLANK($K154:$L154)=1,COUNTBLANK($M154:$N154)=1,COUNTBLANK($O154:$P154)=1,COUNTBLANK($Q154:$R154)=1,COUNTBLANK($S154:$T154)=1,COUNTBLANK($U154:$V154)=1,COUNTBLANK($W154:$AA154)=4),IF(Data!$B154&lt;&gt;"",Scoring!$R$7)+IF(Data!$C154&lt;&gt;"",Scoring!$R$8)+IF(Data!$D154&lt;&gt;"",Scoring!$R$9)+IF(Data!$E154&lt;&gt;"",Scoring!$R$10)+IF(Data!$F154&lt;&gt;"",Scoring!$R$11)+IF(Data!$G154&lt;&gt;"",Scoring!$R$12)+IF(Data!$H154&lt;&gt;"",Scoring!$R$13)+IF(Data!$I154&lt;&gt;"",Scoring!$R$14)+IF(Data!$J154&lt;&gt;"",Scoring!$R$15)+IF(Data!$K154&lt;&gt;"",Scoring!$R$16)+IF(Data!$L154&lt;&gt;"",Scoring!$R$17)+IF(Data!$M154&lt;&gt;"",Scoring!$R$18)+IF(Data!$N154&lt;&gt;"",Scoring!$R$19)+IF(Data!$O154&lt;&gt;"",Scoring!$R$20)+IF(Data!$P154&lt;&gt;"",Scoring!$R$21)+IF(Data!$Q154&lt;&gt;"",Scoring!$R$22)+IF(Data!$R154&lt;&gt;"",Scoring!$R$23)+IF(Data!$S154&lt;&gt;"",Scoring!$R$24)+IF(Data!T154&lt;&gt;"",Scoring!$R$25)+IF(Data!$U154&lt;&gt;"",Scoring!$R$26)+IF(Data!$V154&lt;&gt;"",Scoring!$R$27)+IF(Data!$W154&lt;&gt;"",Scoring!$R$28)+IF(Data!$X154&lt;&gt;"",Scoring!$R$29)+IF(Data!$Y154&lt;&gt;"",Scoring!$R$30)+IF(Data!$Z154&lt;&gt;"",Scoring!$R$31)+IF(Data!$AA154&lt;&gt;"",Scoring!$R$32),"")</f>
        <v/>
      </c>
      <c r="BE154" s="105" t="str">
        <f>IF(BD154&lt;&gt;"",LOOKUP(BD154,Likelihoods!$A$7:$A$107,Likelihoods!P$7:P$107),"")</f>
        <v/>
      </c>
      <c r="BF154" s="102" t="str">
        <f>IF(AND(COUNTBLANK($B154:$E154)=3,COUNTBLANK($F154:$H154)=2,COUNTBLANK($I154:$J154)=1,COUNTBLANK($K154:$L154)=1,COUNTBLANK($M154:$N154)=1,COUNTBLANK($O154:$P154)=1,COUNTBLANK($Q154:$R154)=1,COUNTBLANK($S154:$T154)=1,COUNTBLANK($U154:$V154)=1,COUNTBLANK($W154:$AA154)=4),IF(Data!$B154&lt;&gt;"",Scoring!$S$7)+IF(Data!$C154&lt;&gt;"",Scoring!$S$8)+IF(Data!$D154&lt;&gt;"",Scoring!$S$9)+IF(Data!$E154&lt;&gt;"",Scoring!$S$10)+IF(Data!$F154&lt;&gt;"",Scoring!$S$11)+IF(Data!$G154&lt;&gt;"",Scoring!$S$12)+IF(Data!$H154&lt;&gt;"",Scoring!$S$13)+IF(Data!$I154&lt;&gt;"",Scoring!$S$14)+IF(Data!$J154&lt;&gt;"",Scoring!$S$15)+IF(Data!$K154&lt;&gt;"",Scoring!$S$16)+IF(Data!$L154&lt;&gt;"",Scoring!$S$17)+IF(Data!$M154&lt;&gt;"",Scoring!$S$18)+IF(Data!$N154&lt;&gt;"",Scoring!$S$19)+IF(Data!$O154&lt;&gt;"",Scoring!$S$20)+IF(Data!$P154&lt;&gt;"",Scoring!$S$21)+IF(Data!$Q154&lt;&gt;"",Scoring!$S$22)+IF(Data!$R154&lt;&gt;"",Scoring!$S$23)+IF(Data!$S154&lt;&gt;"",Scoring!$S$24)+IF(Data!T154&lt;&gt;"",Scoring!$S$25)+IF(Data!$U154&lt;&gt;"",Scoring!$S$26)+IF(Data!$V154&lt;&gt;"",Scoring!$S$27)+IF(Data!$W154&lt;&gt;"",Scoring!$S$28)+IF(Data!$X154&lt;&gt;"",Scoring!$S$29)+IF(Data!$Y154&lt;&gt;"",Scoring!$S$30)+IF(Data!$Z154&lt;&gt;"",Scoring!$S$31)+IF(Data!$AA154&lt;&gt;"",Scoring!$S$32),"")</f>
        <v/>
      </c>
      <c r="BG154" s="107" t="str">
        <f>IF(BF154&lt;&gt;"",LOOKUP(BF154,Likelihoods!$A$7:$A$107,Likelihoods!Q$7:Q$107),"")</f>
        <v/>
      </c>
      <c r="BH154" s="108" t="str">
        <f>IF(AND(COUNTBLANK($B154:$E154)=3,COUNTBLANK($F154:$H154)=2,COUNTBLANK($I154:$J154)=1,COUNTBLANK($K154:$L154)=1,COUNTBLANK($M154:$N154)=1,COUNTBLANK($O154:$P154)=1,COUNTBLANK($Q154:$R154)=1,COUNTBLANK($S154:$T154)=1,COUNTBLANK($U154:$V154)=1,COUNTBLANK($W154:$AA154)=4),IF(Data!$B154&lt;&gt;"",Scoring!$T$7)+IF(Data!$C154&lt;&gt;"",Scoring!$T$8)+IF(Data!$D154&lt;&gt;"",Scoring!$T$9)+IF(Data!$E154&lt;&gt;"",Scoring!$T$10)+IF(Data!$F154&lt;&gt;"",Scoring!$T$11)+IF(Data!$G154&lt;&gt;"",Scoring!$T$12)+IF(Data!$H154&lt;&gt;"",Scoring!$T$13)+IF(Data!$I154&lt;&gt;"",Scoring!$T$14)+IF(Data!$J154&lt;&gt;"",Scoring!$T$15)+IF(Data!$K154&lt;&gt;"",Scoring!$T$16)+IF(Data!$L154&lt;&gt;"",Scoring!$T$17)+IF(Data!$M154&lt;&gt;"",Scoring!$T$18)+IF(Data!$N154&lt;&gt;"",Scoring!$T$19)+IF(Data!$O154&lt;&gt;"",Scoring!$T$20)+IF(Data!$P154&lt;&gt;"",Scoring!$T$21)+IF(Data!$Q154&lt;&gt;"",Scoring!$T$22)+IF(Data!$R154&lt;&gt;"",Scoring!$T$23)+IF(Data!$S154&lt;&gt;"",Scoring!$T$24)+IF(Data!T154&lt;&gt;"",Scoring!$T$25)+IF(Data!$U154&lt;&gt;"",Scoring!$T$26)+IF(Data!$V154&lt;&gt;"",Scoring!$T$27)+IF(Data!$W154&lt;&gt;"",Scoring!$T$28)+IF(Data!$X154&lt;&gt;"",Scoring!$T$29)+IF(Data!$Y154&lt;&gt;"",Scoring!$T$30)+IF(Data!$Z154&lt;&gt;"",Scoring!$T$31)+IF(Data!$AA154&lt;&gt;"",Scoring!$T$32),"")</f>
        <v/>
      </c>
      <c r="BI154" s="105" t="str">
        <f>IF(BH154&lt;&gt;"",LOOKUP(BH154,Likelihoods!$A$7:$A$107,Likelihoods!R$7:R$107),"")</f>
        <v/>
      </c>
      <c r="BJ154" s="108" t="str">
        <f>IF(AND(COUNTBLANK($B154:$E154)=3,COUNTBLANK($F154:$H154)=2,COUNTBLANK($I154:$J154)=1,COUNTBLANK($K154:$L154)=1,COUNTBLANK($M154:$N154)=1,COUNTBLANK($O154:$P154)=1,COUNTBLANK($Q154:$R154)=1,COUNTBLANK($S154:$T154)=1,COUNTBLANK($U154:$V154)=1,COUNTBLANK($W154:$AA154)=4),IF(Data!$B154&lt;&gt;"",Scoring!$U$7)+IF(Data!$C154&lt;&gt;"",Scoring!$U$8)+IF(Data!$D154&lt;&gt;"",Scoring!$U$9)+IF(Data!$E154&lt;&gt;"",Scoring!$U$10)+IF(Data!$F154&lt;&gt;"",Scoring!$U$11)+IF(Data!$G154&lt;&gt;"",Scoring!$U$12)+IF(Data!$H154&lt;&gt;"",Scoring!$U$13)+IF(Data!$I154&lt;&gt;"",Scoring!$U$14)+IF(Data!$J154&lt;&gt;"",Scoring!$U$15)+IF(Data!$K154&lt;&gt;"",Scoring!$U$16)+IF(Data!$L154&lt;&gt;"",Scoring!$U$17)+IF(Data!$M154&lt;&gt;"",Scoring!$U$18)+IF(Data!$N154&lt;&gt;"",Scoring!$U$19)+IF(Data!$O154&lt;&gt;"",Scoring!$U$20)+IF(Data!$P154&lt;&gt;"",Scoring!$U$21)+IF(Data!$Q154&lt;&gt;"",Scoring!$U$22)+IF(Data!$R154&lt;&gt;"",Scoring!$U$23)+IF(Data!$S154&lt;&gt;"",Scoring!$U$24)+IF(Data!T154&lt;&gt;"",Scoring!$U$25)+IF(Data!$U154&lt;&gt;"",Scoring!$U$26)+IF(Data!$V154&lt;&gt;"",Scoring!$U$27)+IF(Data!$W154&lt;&gt;"",Scoring!$U$28)+IF(Data!$X154&lt;&gt;"",Scoring!$U$29)+IF(Data!$Y154&lt;&gt;"",Scoring!$U$30)+IF(Data!$Z154&lt;&gt;"",Scoring!$U$31)+IF(Data!$AA154&lt;&gt;"",Scoring!$U$32),"")</f>
        <v/>
      </c>
      <c r="BK154" s="106" t="str">
        <f>IF(BJ154&lt;&gt;"",LOOKUP(BJ154,Likelihoods!$A$7:$A$107,Likelihoods!S$7:S$107),"")</f>
        <v/>
      </c>
      <c r="BL154" s="8"/>
      <c r="BM154" s="8"/>
      <c r="BN154" s="8"/>
      <c r="BO154" s="8"/>
      <c r="BP154" s="8"/>
      <c r="BQ154" s="8"/>
      <c r="BR154" s="8"/>
      <c r="BS154" s="8"/>
      <c r="BT154" s="8"/>
      <c r="BU154" s="8"/>
      <c r="BV154" s="8"/>
      <c r="BW154" s="8"/>
      <c r="BX154" s="8"/>
      <c r="BY154" s="8"/>
    </row>
    <row r="155" spans="1:77" ht="14.25" x14ac:dyDescent="0.2">
      <c r="A155" s="68"/>
      <c r="B155" s="101"/>
      <c r="C155" s="102"/>
      <c r="D155" s="102"/>
      <c r="E155" s="102"/>
      <c r="F155" s="101"/>
      <c r="G155" s="102"/>
      <c r="H155" s="103"/>
      <c r="I155" s="102"/>
      <c r="J155" s="102"/>
      <c r="K155" s="101"/>
      <c r="L155" s="103"/>
      <c r="M155" s="102"/>
      <c r="N155" s="103"/>
      <c r="O155" s="101"/>
      <c r="P155" s="103"/>
      <c r="Q155" s="102"/>
      <c r="R155" s="102"/>
      <c r="S155" s="101"/>
      <c r="T155" s="103"/>
      <c r="U155" s="101"/>
      <c r="V155" s="103"/>
      <c r="W155" s="102"/>
      <c r="X155" s="102"/>
      <c r="Y155" s="102"/>
      <c r="Z155" s="102"/>
      <c r="AA155" s="102"/>
      <c r="AB155" s="104" t="str">
        <f>IF(AND(COUNTBLANK($B155:$E155)=3,COUNTBLANK($F155:$H155)=2,COUNTBLANK($I155:$J155)=1,COUNTBLANK($K155:$L155)=1,COUNTBLANK($M155:$N155)=1,COUNTBLANK($O155:$P155)=1,COUNTBLANK($Q155:$R155)=1,COUNTBLANK($S155:$T155)=1,COUNTBLANK($U155:$V155)=1,COUNTBLANK($W155:$AA155)=4),IF(Data!$B155&lt;&gt;"",Scoring!$D$7)+IF(Data!$C155&lt;&gt;"",Scoring!$D$8)+IF(Data!$D155&lt;&gt;"",Scoring!$D$9)+IF(Data!$E155&lt;&gt;"",Scoring!$D$10)+IF(Data!$F155&lt;&gt;"",Scoring!$D$11)+IF(Data!$G155&lt;&gt;"",Scoring!$D$12)+IF(Data!$H155&lt;&gt;"",Scoring!$D$13)+IF(Data!$I155&lt;&gt;"",Scoring!$D$14)+IF(Data!$J155&lt;&gt;"",Scoring!$D$15)+IF(Data!$K155&lt;&gt;"",Scoring!$D$16)+IF(Data!$L155&lt;&gt;"",Scoring!$D$17)+IF(Data!$M155&lt;&gt;"",Scoring!$D$18)+IF(Data!$N155&lt;&gt;"",Scoring!$D$19)+IF(Data!$O155&lt;&gt;"",Scoring!$D$20)+IF(Data!$P155&lt;&gt;"",Scoring!$D$21)+IF(Data!$Q155&lt;&gt;"",Scoring!$D$22)+IF(Data!$R155&lt;&gt;"",Scoring!$D$23)+IF(Data!$S155&lt;&gt;"",Scoring!$D$24)+IF(Data!T155&lt;&gt;"",Scoring!$D$25)+IF(Data!$U155&lt;&gt;"",Scoring!$D$26)+IF(Data!$V155&lt;&gt;"",Scoring!$D$27)+IF(Data!$W155&lt;&gt;"",Scoring!$D$28)+IF(Data!$X155&lt;&gt;"",Scoring!$D$29)+IF(Data!$Y155&lt;&gt;"",Scoring!$D$30)+IF(Data!$Z155&lt;&gt;"",Scoring!$D$31)+IF(Data!$AA155&lt;&gt;"",Scoring!$D$32),"")</f>
        <v/>
      </c>
      <c r="AC155" s="105" t="str">
        <f>IF(AB155&lt;&gt;"",LOOKUP(AB155,Likelihoods!$A$7:$A$107,Likelihoods!B$7:B$107),"")</f>
        <v/>
      </c>
      <c r="AD155" s="264" t="str">
        <f>IF(AND(COUNTBLANK($B155:$E155)=3,COUNTBLANK($F155:$H155)=2,COUNTBLANK($I155:$J155)=1,COUNTBLANK($K155:$L155)=1,COUNTBLANK($M155:$N155)=1,COUNTBLANK($O155:$P155)=1,COUNTBLANK($Q155:$R155)=1,COUNTBLANK($S155:$T155)=1,COUNTBLANK($U155:$V155)=1,COUNTBLANK($W155:$AA155)=4),IF(Data!$B155&lt;&gt;"",Scoring!$E$7)+IF(Data!$C155&lt;&gt;"",Scoring!$E$8)+IF(Data!$D155&lt;&gt;"",Scoring!$E$9)+IF(Data!$E155&lt;&gt;"",Scoring!$E$10)+IF(Data!$F155&lt;&gt;"",Scoring!$E$11)+IF(Data!$G155&lt;&gt;"",Scoring!$E$12)+IF(Data!$H155&lt;&gt;"",Scoring!$E$13)+IF(Data!$I155&lt;&gt;"",Scoring!$E$14)+IF(Data!$J155&lt;&gt;"",Scoring!$E$15)+IF(Data!$K155&lt;&gt;"",Scoring!$E$16)+IF(Data!$L155&lt;&gt;"",Scoring!$E$17)+IF(Data!$M155&lt;&gt;"",Scoring!$E$18)+IF(Data!$N155&lt;&gt;"",Scoring!$E$19)+IF(Data!$O155&lt;&gt;"",Scoring!$E$20)+IF(Data!$P155&lt;&gt;"",Scoring!$E$21)+IF(Data!$Q155&lt;&gt;"",Scoring!$E$22)+IF(Data!$R155&lt;&gt;"",Scoring!$E$23)+IF(Data!$S155&lt;&gt;"",Scoring!$E$24)+IF(Data!V155&lt;&gt;"",Scoring!$E$25)+IF(Data!$U155&lt;&gt;"",Scoring!$E$26)+IF(Data!$V155&lt;&gt;"",Scoring!$E$27)+IF(Data!$W155&lt;&gt;"",Scoring!$E$28)+IF(Data!$X155&lt;&gt;"",Scoring!$E$29)+IF(Data!$Y155&lt;&gt;"",Scoring!$E$30)+IF(Data!$Z155&lt;&gt;"",Scoring!$E$31)+IF(Data!$AA155&lt;&gt;"",Scoring!$E$32),"")</f>
        <v/>
      </c>
      <c r="AE155" s="107" t="str">
        <f>IF(AD155&lt;&gt;"",LOOKUP(AD155,Likelihoods!$A$7:$A$107,Likelihoods!C$7:C$107),"")</f>
        <v/>
      </c>
      <c r="AF155" s="108" t="str">
        <f>IF(AND(COUNTBLANK($B155:$E155)=3,COUNTBLANK($F155:$H155)=2,COUNTBLANK($I155:$J155)=1,COUNTBLANK($K155:$L155)=1,COUNTBLANK($M155:$N155)=1,COUNTBLANK($O155:$P155)=1,COUNTBLANK($Q155:$R155)=1,COUNTBLANK($S155:$T155)=1,COUNTBLANK($U155:$V155)=1,COUNTBLANK($W155:$AA155)=4),IF(Data!$B155&lt;&gt;"",Scoring!$F$7)+IF(Data!$C155&lt;&gt;"",Scoring!$F$8)+IF(Data!$D155&lt;&gt;"",Scoring!$F$9)+IF(Data!$E155&lt;&gt;"",Scoring!$F$10)+IF(Data!$F155&lt;&gt;"",Scoring!$F$11)+IF(Data!$G155&lt;&gt;"",Scoring!$F$12)+IF(Data!$H155&lt;&gt;"",Scoring!$F$13)+IF(Data!$I155&lt;&gt;"",Scoring!$F$14)+IF(Data!$J155&lt;&gt;"",Scoring!$F$15)+IF(Data!$K155&lt;&gt;"",Scoring!$F$16)+IF(Data!$L155&lt;&gt;"",Scoring!$F$17)+IF(Data!$M155&lt;&gt;"",Scoring!$F$18)+IF(Data!$N155&lt;&gt;"",Scoring!$F$19)+IF(Data!$O155&lt;&gt;"",Scoring!$F$20)+IF(Data!$P155&lt;&gt;"",Scoring!$F$21)+IF(Data!$Q155&lt;&gt;"",Scoring!$F$22)+IF(Data!$R155&lt;&gt;"",Scoring!$F$23)+IF(Data!$S155&lt;&gt;"",Scoring!$F$24)+IF(Data!T155&lt;&gt;"",Scoring!$F$25)+IF(Data!$U155&lt;&gt;"",Scoring!$F$26)+IF(Data!$V155&lt;&gt;"",Scoring!$F$27)+IF(Data!$W155&lt;&gt;"",Scoring!$F$28)+IF(Data!$X155&lt;&gt;"",Scoring!$F$29)+IF(Data!$Y155&lt;&gt;"",Scoring!$F$30)+IF(Data!$Z155&lt;&gt;"",Scoring!$F$31)+IF(Data!$AA155&lt;&gt;"",Scoring!$F$32),"")</f>
        <v/>
      </c>
      <c r="AG155" s="105" t="str">
        <f>IF(AF155&lt;&gt;"",LOOKUP(AF155,Likelihoods!$A$7:$A$107,Likelihoods!D$7:D$107),"")</f>
        <v/>
      </c>
      <c r="AH155" s="108" t="str">
        <f>IF(AND(COUNTBLANK($B155:$E155)=3,COUNTBLANK($F155:$H155)=2,COUNTBLANK($I155:$J155)=1,COUNTBLANK($K155:$L155)=1,COUNTBLANK($M155:$N155)=1,COUNTBLANK($O155:$P155)=1,COUNTBLANK($Q155:$R155)=1,COUNTBLANK($S155:$T155)=1,COUNTBLANK($U155:$V155)=1,COUNTBLANK($W155:$AA155)=4),IF(Data!$B155&lt;&gt;"",Scoring!$G$7)+IF(Data!$C155&lt;&gt;"",Scoring!$G$8)+IF(Data!$D155&lt;&gt;"",Scoring!$G$9)+IF(Data!$E155&lt;&gt;"",Scoring!$G$10)+IF(Data!$F155&lt;&gt;"",Scoring!$G$11)+IF(Data!$G155&lt;&gt;"",Scoring!$G$12)+IF(Data!$H155&lt;&gt;"",Scoring!$G$13)+IF(Data!$I155&lt;&gt;"",Scoring!$G$14)+IF(Data!$J155&lt;&gt;"",Scoring!$G$15)+IF(Data!$K155&lt;&gt;"",Scoring!$G$16)+IF(Data!$L155&lt;&gt;"",Scoring!$G$17)+IF(Data!$M155&lt;&gt;"",Scoring!$G$18)+IF(Data!$N155&lt;&gt;"",Scoring!$G$19)+IF(Data!$O155&lt;&gt;"",Scoring!$G$20)+IF(Data!$P155&lt;&gt;"",Scoring!$G$21)+IF(Data!$Q155&lt;&gt;"",Scoring!$G$22)+IF(Data!$R155&lt;&gt;"",Scoring!$G$23)+IF(Data!$S155&lt;&gt;"",Scoring!$G$24)+IF(Data!T155&lt;&gt;"",Scoring!$G$25)+IF(Data!$U155&lt;&gt;"",Scoring!$G$26)+IF(Data!$V155&lt;&gt;"",Scoring!$G$27)+IF(Data!$W155&lt;&gt;"",Scoring!$G$28)+IF(Data!$X155&lt;&gt;"",Scoring!$G$29)+IF(Data!$Y155&lt;&gt;"",Scoring!$G$30)+IF(Data!$Z155&lt;&gt;"",Scoring!$G$31)+IF(Data!$AA155&lt;&gt;"",Scoring!$G$32),"")</f>
        <v/>
      </c>
      <c r="AI155" s="106" t="str">
        <f>IF(AH155&lt;&gt;"",LOOKUP(AH155,Likelihoods!$A$7:$A$107,Likelihoods!E$7:E$107),"")</f>
        <v/>
      </c>
      <c r="AJ155" s="104" t="str">
        <f>IF(AND(COUNTBLANK($B155:$E155)=3,COUNTBLANK($F155:$H155)=2,COUNTBLANK($I155:$J155)=1,COUNTBLANK($K155:$L155)=1,COUNTBLANK($M155:$N155)=1,COUNTBLANK($O155:$P155)=1,COUNTBLANK($Q155:$R155)=1,COUNTBLANK($S155:$T155)=1,COUNTBLANK($U155:$V155)=1,COUNTBLANK($W155:$AA155)=4),IF(Data!$B155&lt;&gt;"",Scoring!$H$7)+IF(Data!$C155&lt;&gt;"",Scoring!$H$8)+IF(Data!$D155&lt;&gt;"",Scoring!$H$9)+IF(Data!$E155&lt;&gt;"",Scoring!$H$10)+IF(Data!$F155&lt;&gt;"",Scoring!$H$11)+IF(Data!$G155&lt;&gt;"",Scoring!$H$12)+IF(Data!$H155&lt;&gt;"",Scoring!$H$13)+IF(Data!$I155&lt;&gt;"",Scoring!$H$14)+IF(Data!$J155&lt;&gt;"",Scoring!$H$15)+IF(Data!$K155&lt;&gt;"",Scoring!$H$16)+IF(Data!$L155&lt;&gt;"",Scoring!$H$17)+IF(Data!$M155&lt;&gt;"",Scoring!$H$18)+IF(Data!$N155&lt;&gt;"",Scoring!$H$19)+IF(Data!$O155&lt;&gt;"",Scoring!$H$20)+IF(Data!$P155&lt;&gt;"",Scoring!$H$21)+IF(Data!$Q155&lt;&gt;"",Scoring!$H$22)+IF(Data!$R155&lt;&gt;"",Scoring!$H$23)+IF(Data!$S155&lt;&gt;"",Scoring!$H$24)+IF(Data!T155&lt;&gt;"",Scoring!$H$25)+IF(Data!$U155&lt;&gt;"",Scoring!$H$26)+IF(Data!$V155&lt;&gt;"",Scoring!$H$27)+IF(Data!$W155&lt;&gt;"",Scoring!$H$28)+IF(Data!$X155&lt;&gt;"",Scoring!$H$29)+IF(Data!$Y155&lt;&gt;"",Scoring!$H$30)+IF(Data!$Z155&lt;&gt;"",Scoring!$H$31)+IF(Data!$AA155&lt;&gt;"",Scoring!$H$32),"")</f>
        <v/>
      </c>
      <c r="AK155" s="105" t="str">
        <f>IF(AJ155&lt;&gt;"",LOOKUP(AJ155,Likelihoods!$A$7:$A$107,Likelihoods!F$7:F$107),"")</f>
        <v/>
      </c>
      <c r="AL155" s="102" t="str">
        <f>IF(AND(COUNTBLANK($B155:$E155)=3,COUNTBLANK($F155:$H155)=2,COUNTBLANK($I155:$J155)=1,COUNTBLANK($K155:$L155)=1,COUNTBLANK($M155:$N155)=1,COUNTBLANK($O155:$P155)=1,COUNTBLANK($Q155:$R155)=1,COUNTBLANK($S155:$T155)=1,COUNTBLANK($U155:$V155)=1,COUNTBLANK($W155:$AA155)=4),IF(Data!$B155&lt;&gt;"",Scoring!$I$7)+IF(Data!$C155&lt;&gt;"",Scoring!$I$8)+IF(Data!$D155&lt;&gt;"",Scoring!$I$9)+IF(Data!$E155&lt;&gt;"",Scoring!$I$10)+IF(Data!$F155&lt;&gt;"",Scoring!$I$11)+IF(Data!$G155&lt;&gt;"",Scoring!$I$12)+IF(Data!$H155&lt;&gt;"",Scoring!$I$13)+IF(Data!$I155&lt;&gt;"",Scoring!$I$14)+IF(Data!$J155&lt;&gt;"",Scoring!$I$15)+IF(Data!$K155&lt;&gt;"",Scoring!$I$16)+IF(Data!$L155&lt;&gt;"",Scoring!$I$17)+IF(Data!$M155&lt;&gt;"",Scoring!$I$18)+IF(Data!$N155&lt;&gt;"",Scoring!$I$19)+IF(Data!$O155&lt;&gt;"",Scoring!$I$20)+IF(Data!$P155&lt;&gt;"",Scoring!$I$21)+IF(Data!$Q155&lt;&gt;"",Scoring!$I$22)+IF(Data!$R155&lt;&gt;"",Scoring!$I$23)+IF(Data!$S155&lt;&gt;"",Scoring!$I$24)+IF(Data!T155&lt;&gt;"",Scoring!$I$25)+IF(Data!$U155&lt;&gt;"",Scoring!$I$26)+IF(Data!$V155&lt;&gt;"",Scoring!$I$27)+IF(Data!$W155&lt;&gt;"",Scoring!$I$28)+IF(Data!$X155&lt;&gt;"",Scoring!$I$29)+IF(Data!$Y155&lt;&gt;"",Scoring!$I$30)+IF(Data!$Z155&lt;&gt;"",Scoring!$I$31)+IF(Data!$AA155&lt;&gt;"",Scoring!$I$32),"")</f>
        <v/>
      </c>
      <c r="AM155" s="107" t="str">
        <f>IF(AL155&lt;&gt;"",LOOKUP(AL155,Likelihoods!$A$7:$A$107,Likelihoods!G$7:G$107),"")</f>
        <v/>
      </c>
      <c r="AN155" s="281" t="str">
        <f>IF(AND(COUNTBLANK($B155:$E155)=3,COUNTBLANK($F155:$H155)=2,COUNTBLANK($I155:$J155)=1,COUNTBLANK($K155:$L155)=1,COUNTBLANK($M155:$N155)=1,COUNTBLANK($O155:$P155)=1,COUNTBLANK($Q155:$R155)=1,COUNTBLANK($S155:$T155)=1,COUNTBLANK($U155:$V155)=1,COUNTBLANK($W155:$AA155)=4),IF(Data!$B155&lt;&gt;"",Scoring!$J$7)+IF(Data!$C155&lt;&gt;"",Scoring!$J$8)+IF(Data!$D155&lt;&gt;"",Scoring!$J$9)+IF(Data!$E155&lt;&gt;"",Scoring!$J$10)+IF(Data!$F155&lt;&gt;"",Scoring!$J$11)+IF(Data!$G155&lt;&gt;"",Scoring!$J$12)+IF(Data!$H155&lt;&gt;"",Scoring!$J$13)+IF(Data!$I155&lt;&gt;"",Scoring!$J$14)+IF(Data!$J155&lt;&gt;"",Scoring!$J$15)+IF(Data!$K155&lt;&gt;"",Scoring!$J$16)+IF(Data!$L155&lt;&gt;"",Scoring!$J$17)+IF(Data!$M155&lt;&gt;"",Scoring!$J$18)+IF(Data!$N155&lt;&gt;"",Scoring!$J$19)+IF(Data!$O155&lt;&gt;"",Scoring!$J$20)+IF(Data!$P155&lt;&gt;"",Scoring!$J$21)+IF(Data!$Q155&lt;&gt;"",Scoring!$J$22)+IF(Data!$R155&lt;&gt;"",Scoring!$J$23)+IF(Data!$S155&lt;&gt;"",Scoring!$J$24)+IF(Data!AF155&lt;&gt;"",Scoring!$J$25)+IF(Data!$U155&lt;&gt;"",Scoring!$J$26)+IF(Data!$V155&lt;&gt;"",Scoring!$J$27)+IF(Data!$W155&lt;&gt;"",Scoring!$J$28)+IF(Data!$X155&lt;&gt;"",Scoring!$J$29)+IF(Data!$Y155&lt;&gt;"",Scoring!$J$30)+IF(Data!$Z155&lt;&gt;"",Scoring!$J$31)+IF(Data!$AA155&lt;&gt;"",Scoring!$J$32),"")</f>
        <v/>
      </c>
      <c r="AO155" s="276" t="str">
        <f>IF(AN155&lt;&gt;"",LOOKUP(AN155,Likelihoods!$A$7:$A$107,Likelihoods!H$7:H$107),"")</f>
        <v/>
      </c>
      <c r="AP155" s="264" t="str">
        <f>IF(AND(COUNTBLANK($B155:$E155)=3,COUNTBLANK($F155:$H155)=2,COUNTBLANK($I155:$J155)=1,COUNTBLANK($K155:$L155)=1,COUNTBLANK($M155:$N155)=1,COUNTBLANK($O155:$P155)=1,COUNTBLANK($Q155:$R155)=1,COUNTBLANK($S155:$T155)=1,COUNTBLANK($U155:$V155)=1,COUNTBLANK($W155:$AA155)=4),IF(Data!$B155&lt;&gt;"",Scoring!$K$7)+IF(Data!$C155&lt;&gt;"",Scoring!$K$8)+IF(Data!$D155&lt;&gt;"",Scoring!$K$9)+IF(Data!$E155&lt;&gt;"",Scoring!$K$10)+IF(Data!$F155&lt;&gt;"",Scoring!$K$11)+IF(Data!$G155&lt;&gt;"",Scoring!$K$12)+IF(Data!$H155&lt;&gt;"",Scoring!$K$13)+IF(Data!$I155&lt;&gt;"",Scoring!$K$14)+IF(Data!$J155&lt;&gt;"",Scoring!$K$15)+IF(Data!$K155&lt;&gt;"",Scoring!$K$16)+IF(Data!$L155&lt;&gt;"",Scoring!$K$17)+IF(Data!$M155&lt;&gt;"",Scoring!$K$18)+IF(Data!$N155&lt;&gt;"",Scoring!$K$19)+IF(Data!$O155&lt;&gt;"",Scoring!$K$20)+IF(Data!$P155&lt;&gt;"",Scoring!$K$21)+IF(Data!$Q155&lt;&gt;"",Scoring!$K$22)+IF(Data!$R155&lt;&gt;"",Scoring!$K$23)+IF(Data!$S155&lt;&gt;"",Scoring!$K$24)+IF(Data!AH155&lt;&gt;"",Scoring!$K$25)+IF(Data!$U155&lt;&gt;"",Scoring!$K$26)+IF(Data!$V155&lt;&gt;"",Scoring!$K$27)+IF(Data!$W155&lt;&gt;"",Scoring!$K$28)+IF(Data!$X155&lt;&gt;"",Scoring!$K$29)+IF(Data!$Y155&lt;&gt;"",Scoring!$K$30)+IF(Data!$Z155&lt;&gt;"",Scoring!$K$31)+IF(Data!$AA155&lt;&gt;"",Scoring!$K$32),"")</f>
        <v/>
      </c>
      <c r="AQ155" s="107" t="str">
        <f>IF(AP155&lt;&gt;"",LOOKUP(AP155,Likelihoods!$A$7:$A$107,Likelihoods!I$7:I$107),"")</f>
        <v/>
      </c>
      <c r="AR155" s="281" t="str">
        <f>IF(AND(COUNTBLANK($B155:$E155)=3,COUNTBLANK($F155:$H155)=2,COUNTBLANK($I155:$J155)=1,COUNTBLANK($K155:$L155)=1,COUNTBLANK($M155:$N155)=1,COUNTBLANK($O155:$P155)=1,COUNTBLANK($Q155:$R155)=1,COUNTBLANK($S155:$T155)=1,COUNTBLANK($U155:$V155)=1,COUNTBLANK($W155:$AA155)=4),IF(Data!$B155&lt;&gt;"",Scoring!$L$7)+IF(Data!$C155&lt;&gt;"",Scoring!$L$8)+IF(Data!$D155&lt;&gt;"",Scoring!$L$9)+IF(Data!$E155&lt;&gt;"",Scoring!$L$10)+IF(Data!$F155&lt;&gt;"",Scoring!$L$11)+IF(Data!$G155&lt;&gt;"",Scoring!$L$12)+IF(Data!$H155&lt;&gt;"",Scoring!$L$13)+IF(Data!$I155&lt;&gt;"",Scoring!$L$14)+IF(Data!$J155&lt;&gt;"",Scoring!$L$15)+IF(Data!$K155&lt;&gt;"",Scoring!$L$16)+IF(Data!$L155&lt;&gt;"",Scoring!$L$17)+IF(Data!$M155&lt;&gt;"",Scoring!$L$18)+IF(Data!$N155&lt;&gt;"",Scoring!$L$19)+IF(Data!$O155&lt;&gt;"",Scoring!$L$20)+IF(Data!$P155&lt;&gt;"",Scoring!$L$21)+IF(Data!$Q155&lt;&gt;"",Scoring!$L$22)+IF(Data!$R155&lt;&gt;"",Scoring!$L$23)+IF(Data!$S155&lt;&gt;"",Scoring!$L$24)+IF(Data!AJ155&lt;&gt;"",Scoring!$L$25)+IF(Data!$U155&lt;&gt;"",Scoring!$L$26)+IF(Data!$V155&lt;&gt;"",Scoring!$L$27)+IF(Data!$W155&lt;&gt;"",Scoring!$L$28)+IF(Data!$X155&lt;&gt;"",Scoring!$L$29)+IF(Data!$Y155&lt;&gt;"",Scoring!$L$30)+IF(Data!$Z155&lt;&gt;"",Scoring!$L$31)+IF(Data!$AA155&lt;&gt;"",Scoring!$L$32),"")</f>
        <v/>
      </c>
      <c r="AS155" s="105" t="str">
        <f>IF(AR155&lt;&gt;"",LOOKUP(AR155,Likelihoods!$A$7:$A$107,Likelihoods!J$7:J$107),"")</f>
        <v/>
      </c>
      <c r="AT155" s="108" t="str">
        <f>IF(AND(COUNTBLANK($B155:$E155)=3,COUNTBLANK($F155:$H155)=2,COUNTBLANK($I155:$J155)=1,COUNTBLANK($K155:$L155)=1,COUNTBLANK($M155:$N155)=1,COUNTBLANK($O155:$P155)=1,COUNTBLANK($Q155:$R155)=1,COUNTBLANK($S155:$T155)=1,COUNTBLANK($U155:$V155)=1,COUNTBLANK($W155:$AA155)=4),IF(Data!$B155&lt;&gt;"",Scoring!$M$7)+IF(Data!$C155&lt;&gt;"",Scoring!$M$8)+IF(Data!$D155&lt;&gt;"",Scoring!$M$9)+IF(Data!$E155&lt;&gt;"",Scoring!$M$10)+IF(Data!$F155&lt;&gt;"",Scoring!$M$11)+IF(Data!$G155&lt;&gt;"",Scoring!$M$12)+IF(Data!$H155&lt;&gt;"",Scoring!$M$13)+IF(Data!$I155&lt;&gt;"",Scoring!$M$14)+IF(Data!$J155&lt;&gt;"",Scoring!$M$15)+IF(Data!$K155&lt;&gt;"",Scoring!$M$16)+IF(Data!$L155&lt;&gt;"",Scoring!$M$17)+IF(Data!$M155&lt;&gt;"",Scoring!$M$18)+IF(Data!$N155&lt;&gt;"",Scoring!$M$19)+IF(Data!$O155&lt;&gt;"",Scoring!$M$20)+IF(Data!$P155&lt;&gt;"",Scoring!$M$21)+IF(Data!$Q155&lt;&gt;"",Scoring!$M$22)+IF(Data!$R155&lt;&gt;"",Scoring!$M$23)+IF(Data!$S155&lt;&gt;"",Scoring!$M$24)+IF(Data!T155&lt;&gt;"",Scoring!$M$25)+IF(Data!$U155&lt;&gt;"",Scoring!$M$26)+IF(Data!$V155&lt;&gt;"",Scoring!$M$27)+IF(Data!$W155&lt;&gt;"",Scoring!$M$28)+IF(Data!$X155&lt;&gt;"",Scoring!$M$29)+IF(Data!$Y155&lt;&gt;"",Scoring!$M$30)+IF(Data!$Z155&lt;&gt;"",Scoring!$M$31)+IF(Data!$AA155&lt;&gt;"",Scoring!$M$32),"")</f>
        <v/>
      </c>
      <c r="AU155" s="105" t="str">
        <f>IF(AT155&lt;&gt;"",LOOKUP(AT155,Likelihoods!$A$7:$A$107,Likelihoods!K$7:K$107),"")</f>
        <v/>
      </c>
      <c r="AV155" s="108" t="str">
        <f>IF(AND(COUNTBLANK($B155:$E155)=3,COUNTBLANK($F155:$H155)=2,COUNTBLANK($I155:$J155)=1,COUNTBLANK($K155:$L155)=1,COUNTBLANK($M155:$N155)=1,COUNTBLANK($O155:$P155)=1,COUNTBLANK($Q155:$R155)=1,COUNTBLANK($S155:$T155)=1,COUNTBLANK($U155:$V155)=1,COUNTBLANK($W155:$AA155)=4),IF(Data!$B155&lt;&gt;"",Scoring!$N$7)+IF(Data!$C155&lt;&gt;"",Scoring!$N$8)+IF(Data!$D155&lt;&gt;"",Scoring!$N$9)+IF(Data!$E155&lt;&gt;"",Scoring!$N$10)+IF(Data!$F155&lt;&gt;"",Scoring!$N$11)+IF(Data!$G155&lt;&gt;"",Scoring!$N$12)+IF(Data!$H155&lt;&gt;"",Scoring!$N$13)+IF(Data!$I155&lt;&gt;"",Scoring!$N$14)+IF(Data!$J155&lt;&gt;"",Scoring!$N$15)+IF(Data!$K155&lt;&gt;"",Scoring!$N$16)+IF(Data!$L155&lt;&gt;"",Scoring!$N$17)+IF(Data!$M155&lt;&gt;"",Scoring!$N$18)+IF(Data!$N155&lt;&gt;"",Scoring!$N$19)+IF(Data!$O155&lt;&gt;"",Scoring!$N$20)+IF(Data!$P155&lt;&gt;"",Scoring!$N$21)+IF(Data!$Q155&lt;&gt;"",Scoring!$N$22)+IF(Data!$R155&lt;&gt;"",Scoring!$N$23)+IF(Data!$S155&lt;&gt;"",Scoring!$N$24)+IF(Data!T155&lt;&gt;"",Scoring!$N$25)+IF(Data!$U155&lt;&gt;"",Scoring!$N$26)+IF(Data!$V155&lt;&gt;"",Scoring!$N$27)+IF(Data!$W155&lt;&gt;"",Scoring!$N$28)+IF(Data!$X155&lt;&gt;"",Scoring!$N$29)+IF(Data!$Y155&lt;&gt;"",Scoring!$N$30)+IF(Data!$Z155&lt;&gt;"",Scoring!$N$31)+IF(Data!$AA155&lt;&gt;"",Scoring!$N$32),"")</f>
        <v/>
      </c>
      <c r="AW155" s="106" t="str">
        <f>IF(AV155&lt;&gt;"",LOOKUP(AV155,Likelihoods!$A$7:$A$107,Likelihoods!L$7:L$107),"")</f>
        <v/>
      </c>
      <c r="AX155" s="104" t="str">
        <f>IF(AND(COUNTBLANK($B155:$E155)=3,COUNTBLANK($F155:$H155)=2,COUNTBLANK($I155:$J155)=1,COUNTBLANK($K155:$L155)=1,COUNTBLANK($M155:$N155)=1,COUNTBLANK($O155:$P155)=1,COUNTBLANK($Q155:$R155)=1,COUNTBLANK($S155:$T155)=1,COUNTBLANK($U155:$V155)=1,COUNTBLANK($W155:$AA155)=4),IF(Data!$B155&lt;&gt;"",Scoring!$O$7)+IF(Data!$C155&lt;&gt;"",Scoring!$O$8)+IF(Data!$D155&lt;&gt;"",Scoring!$O$9)+IF(Data!$E155&lt;&gt;"",Scoring!$O$10)+IF(Data!$F155&lt;&gt;"",Scoring!$O$11)+IF(Data!$G155&lt;&gt;"",Scoring!$O$12)+IF(Data!$H155&lt;&gt;"",Scoring!$O$13)+IF(Data!$I155&lt;&gt;"",Scoring!$O$14)+IF(Data!$J155&lt;&gt;"",Scoring!$O$15)+IF(Data!$K155&lt;&gt;"",Scoring!$O$16)+IF(Data!$L155&lt;&gt;"",Scoring!$O$17)+IF(Data!$M155&lt;&gt;"",Scoring!$O$18)+IF(Data!$N155&lt;&gt;"",Scoring!$O$19)+IF(Data!$O155&lt;&gt;"",Scoring!$O$20)+IF(Data!$P155&lt;&gt;"",Scoring!$O$21)+IF(Data!$Q155&lt;&gt;"",Scoring!$O$22)+IF(Data!$R155&lt;&gt;"",Scoring!$O$23)+IF(Data!$S155&lt;&gt;"",Scoring!$O$24)+IF(Data!T155&lt;&gt;"",Scoring!$O$25)+IF(Data!$U155&lt;&gt;"",Scoring!$O$26)+IF(Data!$V155&lt;&gt;"",Scoring!$O$27)+IF(Data!$W155&lt;&gt;"",Scoring!$O$28)+IF(Data!$X155&lt;&gt;"",Scoring!$O$29)+IF(Data!$Y155&lt;&gt;"",Scoring!$O$30)+IF(Data!$Z155&lt;&gt;"",Scoring!$O$31)+IF(Data!$AA155&lt;&gt;"",Scoring!$O$32),"")</f>
        <v/>
      </c>
      <c r="AY155" s="107" t="str">
        <f>IF(AX155&lt;&gt;"",LOOKUP(AX155,Likelihoods!$A$7:$A$107,Likelihoods!M$7:M$107),"")</f>
        <v/>
      </c>
      <c r="AZ155" s="108" t="str">
        <f>IF(AND(COUNTBLANK($B155:$E155)=3,COUNTBLANK($F155:$H155)=2,COUNTBLANK($I155:$J155)=1,COUNTBLANK($K155:$L155)=1,COUNTBLANK($M155:$N155)=1,COUNTBLANK($O155:$P155)=1,COUNTBLANK($Q155:$R155)=1,COUNTBLANK($S155:$T155)=1,COUNTBLANK($U155:$V155)=1,COUNTBLANK($W155:$AA155)=4),IF(Data!$B155&lt;&gt;"",Scoring!$P$7)+IF(Data!$C155&lt;&gt;"",Scoring!$P$8)+IF(Data!$D155&lt;&gt;"",Scoring!$P$9)+IF(Data!$E155&lt;&gt;"",Scoring!$P$10)+IF(Data!$F155&lt;&gt;"",Scoring!$P$11)+IF(Data!$G155&lt;&gt;"",Scoring!$P$12)+IF(Data!$H155&lt;&gt;"",Scoring!$P$13)+IF(Data!$I155&lt;&gt;"",Scoring!$P$14)+IF(Data!$J155&lt;&gt;"",Scoring!$P$15)+IF(Data!$K155&lt;&gt;"",Scoring!$P$16)+IF(Data!$L155&lt;&gt;"",Scoring!$P$17)+IF(Data!$M155&lt;&gt;"",Scoring!$P$18)+IF(Data!$N155&lt;&gt;"",Scoring!$P$19)+IF(Data!$O155&lt;&gt;"",Scoring!$P$20)+IF(Data!$P155&lt;&gt;"",Scoring!$P$21)+IF(Data!$Q155&lt;&gt;"",Scoring!$P$22)+IF(Data!$R155&lt;&gt;"",Scoring!$P$23)+IF(Data!$S155&lt;&gt;"",Scoring!$P$24)+IF(Data!T155&lt;&gt;"",Scoring!$P$25)+IF(Data!$U155&lt;&gt;"",Scoring!$P$26)+IF(Data!$V155&lt;&gt;"",Scoring!$P$27)+IF(Data!$W155&lt;&gt;"",Scoring!$P$28)+IF(Data!$X155&lt;&gt;"",Scoring!$P$29)+IF(Data!$Y155&lt;&gt;"",Scoring!$P$30)+IF(Data!$Z155&lt;&gt;"",Scoring!$P$31)+IF(Data!$AA155&lt;&gt;"",Scoring!$P$32),"")</f>
        <v/>
      </c>
      <c r="BA155" s="105" t="str">
        <f>IF(AZ155&lt;&gt;"",LOOKUP(AZ155,Likelihoods!$A$7:$A$107,Likelihoods!N$7:N$107),"")</f>
        <v/>
      </c>
      <c r="BB155" s="102" t="str">
        <f>IF(AND(COUNTBLANK($B155:$E155)=3,COUNTBLANK($F155:$H155)=2,COUNTBLANK($I155:$J155)=1,COUNTBLANK($K155:$L155)=1,COUNTBLANK($M155:$N155)=1,COUNTBLANK($O155:$P155)=1,COUNTBLANK($Q155:$R155)=1,COUNTBLANK($S155:$T155)=1,COUNTBLANK($U155:$V155)=1,COUNTBLANK($W155:$AA155)=4),IF(Data!$B155&lt;&gt;"",Scoring!$Q$7)+IF(Data!$C155&lt;&gt;"",Scoring!$Q$8)+IF(Data!$D155&lt;&gt;"",Scoring!$Q$9)+IF(Data!$E155&lt;&gt;"",Scoring!$Q$10)+IF(Data!$F155&lt;&gt;"",Scoring!$Q$11)+IF(Data!$G155&lt;&gt;"",Scoring!$Q$12)+IF(Data!$H155&lt;&gt;"",Scoring!$Q$13)+IF(Data!$I155&lt;&gt;"",Scoring!$Q$14)+IF(Data!$J155&lt;&gt;"",Scoring!$Q$15)+IF(Data!$K155&lt;&gt;"",Scoring!$Q$16)+IF(Data!$L155&lt;&gt;"",Scoring!$Q$17)+IF(Data!$M155&lt;&gt;"",Scoring!$Q$18)+IF(Data!$N155&lt;&gt;"",Scoring!$Q$19)+IF(Data!$O155&lt;&gt;"",Scoring!$Q$20)+IF(Data!$P155&lt;&gt;"",Scoring!$Q$21)+IF(Data!$Q155&lt;&gt;"",Scoring!$Q$22)+IF(Data!$R155&lt;&gt;"",Scoring!$Q$23)+IF(Data!$S155&lt;&gt;"",Scoring!$Q$24)+IF(Data!T155&lt;&gt;"",Scoring!$Q$25)+IF(Data!$U155&lt;&gt;"",Scoring!$Q$26)+IF(Data!$V155&lt;&gt;"",Scoring!$Q$27)+IF(Data!$W155&lt;&gt;"",Scoring!$Q$28)+IF(Data!$X155&lt;&gt;"",Scoring!$Q$29)+IF(Data!$Y155&lt;&gt;"",Scoring!$Q$30)+IF(Data!$Z155&lt;&gt;"",Scoring!$Q$31)+IF(Data!$AA155&lt;&gt;"",Scoring!$Q$32),"")</f>
        <v/>
      </c>
      <c r="BC155" s="107" t="str">
        <f>IF(BB155&lt;&gt;"",LOOKUP(BB155,Likelihoods!$A$7:$A$107,Likelihoods!O$7:O$107),"")</f>
        <v/>
      </c>
      <c r="BD155" s="104" t="str">
        <f>IF(AND(COUNTBLANK($B155:$E155)=3,COUNTBLANK($F155:$H155)=2,COUNTBLANK($I155:$J155)=1,COUNTBLANK($K155:$L155)=1,COUNTBLANK($M155:$N155)=1,COUNTBLANK($O155:$P155)=1,COUNTBLANK($Q155:$R155)=1,COUNTBLANK($S155:$T155)=1,COUNTBLANK($U155:$V155)=1,COUNTBLANK($W155:$AA155)=4),IF(Data!$B155&lt;&gt;"",Scoring!$R$7)+IF(Data!$C155&lt;&gt;"",Scoring!$R$8)+IF(Data!$D155&lt;&gt;"",Scoring!$R$9)+IF(Data!$E155&lt;&gt;"",Scoring!$R$10)+IF(Data!$F155&lt;&gt;"",Scoring!$R$11)+IF(Data!$G155&lt;&gt;"",Scoring!$R$12)+IF(Data!$H155&lt;&gt;"",Scoring!$R$13)+IF(Data!$I155&lt;&gt;"",Scoring!$R$14)+IF(Data!$J155&lt;&gt;"",Scoring!$R$15)+IF(Data!$K155&lt;&gt;"",Scoring!$R$16)+IF(Data!$L155&lt;&gt;"",Scoring!$R$17)+IF(Data!$M155&lt;&gt;"",Scoring!$R$18)+IF(Data!$N155&lt;&gt;"",Scoring!$R$19)+IF(Data!$O155&lt;&gt;"",Scoring!$R$20)+IF(Data!$P155&lt;&gt;"",Scoring!$R$21)+IF(Data!$Q155&lt;&gt;"",Scoring!$R$22)+IF(Data!$R155&lt;&gt;"",Scoring!$R$23)+IF(Data!$S155&lt;&gt;"",Scoring!$R$24)+IF(Data!T155&lt;&gt;"",Scoring!$R$25)+IF(Data!$U155&lt;&gt;"",Scoring!$R$26)+IF(Data!$V155&lt;&gt;"",Scoring!$R$27)+IF(Data!$W155&lt;&gt;"",Scoring!$R$28)+IF(Data!$X155&lt;&gt;"",Scoring!$R$29)+IF(Data!$Y155&lt;&gt;"",Scoring!$R$30)+IF(Data!$Z155&lt;&gt;"",Scoring!$R$31)+IF(Data!$AA155&lt;&gt;"",Scoring!$R$32),"")</f>
        <v/>
      </c>
      <c r="BE155" s="105" t="str">
        <f>IF(BD155&lt;&gt;"",LOOKUP(BD155,Likelihoods!$A$7:$A$107,Likelihoods!P$7:P$107),"")</f>
        <v/>
      </c>
      <c r="BF155" s="102" t="str">
        <f>IF(AND(COUNTBLANK($B155:$E155)=3,COUNTBLANK($F155:$H155)=2,COUNTBLANK($I155:$J155)=1,COUNTBLANK($K155:$L155)=1,COUNTBLANK($M155:$N155)=1,COUNTBLANK($O155:$P155)=1,COUNTBLANK($Q155:$R155)=1,COUNTBLANK($S155:$T155)=1,COUNTBLANK($U155:$V155)=1,COUNTBLANK($W155:$AA155)=4),IF(Data!$B155&lt;&gt;"",Scoring!$S$7)+IF(Data!$C155&lt;&gt;"",Scoring!$S$8)+IF(Data!$D155&lt;&gt;"",Scoring!$S$9)+IF(Data!$E155&lt;&gt;"",Scoring!$S$10)+IF(Data!$F155&lt;&gt;"",Scoring!$S$11)+IF(Data!$G155&lt;&gt;"",Scoring!$S$12)+IF(Data!$H155&lt;&gt;"",Scoring!$S$13)+IF(Data!$I155&lt;&gt;"",Scoring!$S$14)+IF(Data!$J155&lt;&gt;"",Scoring!$S$15)+IF(Data!$K155&lt;&gt;"",Scoring!$S$16)+IF(Data!$L155&lt;&gt;"",Scoring!$S$17)+IF(Data!$M155&lt;&gt;"",Scoring!$S$18)+IF(Data!$N155&lt;&gt;"",Scoring!$S$19)+IF(Data!$O155&lt;&gt;"",Scoring!$S$20)+IF(Data!$P155&lt;&gt;"",Scoring!$S$21)+IF(Data!$Q155&lt;&gt;"",Scoring!$S$22)+IF(Data!$R155&lt;&gt;"",Scoring!$S$23)+IF(Data!$S155&lt;&gt;"",Scoring!$S$24)+IF(Data!T155&lt;&gt;"",Scoring!$S$25)+IF(Data!$U155&lt;&gt;"",Scoring!$S$26)+IF(Data!$V155&lt;&gt;"",Scoring!$S$27)+IF(Data!$W155&lt;&gt;"",Scoring!$S$28)+IF(Data!$X155&lt;&gt;"",Scoring!$S$29)+IF(Data!$Y155&lt;&gt;"",Scoring!$S$30)+IF(Data!$Z155&lt;&gt;"",Scoring!$S$31)+IF(Data!$AA155&lt;&gt;"",Scoring!$S$32),"")</f>
        <v/>
      </c>
      <c r="BG155" s="107" t="str">
        <f>IF(BF155&lt;&gt;"",LOOKUP(BF155,Likelihoods!$A$7:$A$107,Likelihoods!Q$7:Q$107),"")</f>
        <v/>
      </c>
      <c r="BH155" s="108" t="str">
        <f>IF(AND(COUNTBLANK($B155:$E155)=3,COUNTBLANK($F155:$H155)=2,COUNTBLANK($I155:$J155)=1,COUNTBLANK($K155:$L155)=1,COUNTBLANK($M155:$N155)=1,COUNTBLANK($O155:$P155)=1,COUNTBLANK($Q155:$R155)=1,COUNTBLANK($S155:$T155)=1,COUNTBLANK($U155:$V155)=1,COUNTBLANK($W155:$AA155)=4),IF(Data!$B155&lt;&gt;"",Scoring!$T$7)+IF(Data!$C155&lt;&gt;"",Scoring!$T$8)+IF(Data!$D155&lt;&gt;"",Scoring!$T$9)+IF(Data!$E155&lt;&gt;"",Scoring!$T$10)+IF(Data!$F155&lt;&gt;"",Scoring!$T$11)+IF(Data!$G155&lt;&gt;"",Scoring!$T$12)+IF(Data!$H155&lt;&gt;"",Scoring!$T$13)+IF(Data!$I155&lt;&gt;"",Scoring!$T$14)+IF(Data!$J155&lt;&gt;"",Scoring!$T$15)+IF(Data!$K155&lt;&gt;"",Scoring!$T$16)+IF(Data!$L155&lt;&gt;"",Scoring!$T$17)+IF(Data!$M155&lt;&gt;"",Scoring!$T$18)+IF(Data!$N155&lt;&gt;"",Scoring!$T$19)+IF(Data!$O155&lt;&gt;"",Scoring!$T$20)+IF(Data!$P155&lt;&gt;"",Scoring!$T$21)+IF(Data!$Q155&lt;&gt;"",Scoring!$T$22)+IF(Data!$R155&lt;&gt;"",Scoring!$T$23)+IF(Data!$S155&lt;&gt;"",Scoring!$T$24)+IF(Data!T155&lt;&gt;"",Scoring!$T$25)+IF(Data!$U155&lt;&gt;"",Scoring!$T$26)+IF(Data!$V155&lt;&gt;"",Scoring!$T$27)+IF(Data!$W155&lt;&gt;"",Scoring!$T$28)+IF(Data!$X155&lt;&gt;"",Scoring!$T$29)+IF(Data!$Y155&lt;&gt;"",Scoring!$T$30)+IF(Data!$Z155&lt;&gt;"",Scoring!$T$31)+IF(Data!$AA155&lt;&gt;"",Scoring!$T$32),"")</f>
        <v/>
      </c>
      <c r="BI155" s="105" t="str">
        <f>IF(BH155&lt;&gt;"",LOOKUP(BH155,Likelihoods!$A$7:$A$107,Likelihoods!R$7:R$107),"")</f>
        <v/>
      </c>
      <c r="BJ155" s="108" t="str">
        <f>IF(AND(COUNTBLANK($B155:$E155)=3,COUNTBLANK($F155:$H155)=2,COUNTBLANK($I155:$J155)=1,COUNTBLANK($K155:$L155)=1,COUNTBLANK($M155:$N155)=1,COUNTBLANK($O155:$P155)=1,COUNTBLANK($Q155:$R155)=1,COUNTBLANK($S155:$T155)=1,COUNTBLANK($U155:$V155)=1,COUNTBLANK($W155:$AA155)=4),IF(Data!$B155&lt;&gt;"",Scoring!$U$7)+IF(Data!$C155&lt;&gt;"",Scoring!$U$8)+IF(Data!$D155&lt;&gt;"",Scoring!$U$9)+IF(Data!$E155&lt;&gt;"",Scoring!$U$10)+IF(Data!$F155&lt;&gt;"",Scoring!$U$11)+IF(Data!$G155&lt;&gt;"",Scoring!$U$12)+IF(Data!$H155&lt;&gt;"",Scoring!$U$13)+IF(Data!$I155&lt;&gt;"",Scoring!$U$14)+IF(Data!$J155&lt;&gt;"",Scoring!$U$15)+IF(Data!$K155&lt;&gt;"",Scoring!$U$16)+IF(Data!$L155&lt;&gt;"",Scoring!$U$17)+IF(Data!$M155&lt;&gt;"",Scoring!$U$18)+IF(Data!$N155&lt;&gt;"",Scoring!$U$19)+IF(Data!$O155&lt;&gt;"",Scoring!$U$20)+IF(Data!$P155&lt;&gt;"",Scoring!$U$21)+IF(Data!$Q155&lt;&gt;"",Scoring!$U$22)+IF(Data!$R155&lt;&gt;"",Scoring!$U$23)+IF(Data!$S155&lt;&gt;"",Scoring!$U$24)+IF(Data!T155&lt;&gt;"",Scoring!$U$25)+IF(Data!$U155&lt;&gt;"",Scoring!$U$26)+IF(Data!$V155&lt;&gt;"",Scoring!$U$27)+IF(Data!$W155&lt;&gt;"",Scoring!$U$28)+IF(Data!$X155&lt;&gt;"",Scoring!$U$29)+IF(Data!$Y155&lt;&gt;"",Scoring!$U$30)+IF(Data!$Z155&lt;&gt;"",Scoring!$U$31)+IF(Data!$AA155&lt;&gt;"",Scoring!$U$32),"")</f>
        <v/>
      </c>
      <c r="BK155" s="106" t="str">
        <f>IF(BJ155&lt;&gt;"",LOOKUP(BJ155,Likelihoods!$A$7:$A$107,Likelihoods!S$7:S$107),"")</f>
        <v/>
      </c>
      <c r="BL155" s="8"/>
      <c r="BM155" s="8"/>
      <c r="BN155" s="8"/>
      <c r="BO155" s="8"/>
      <c r="BP155" s="8"/>
      <c r="BQ155" s="8"/>
      <c r="BR155" s="8"/>
      <c r="BS155" s="8"/>
      <c r="BT155" s="8"/>
      <c r="BU155" s="8"/>
      <c r="BV155" s="8"/>
      <c r="BW155" s="8"/>
      <c r="BX155" s="8"/>
      <c r="BY155" s="8"/>
    </row>
    <row r="156" spans="1:77" ht="14.25" x14ac:dyDescent="0.2">
      <c r="A156" s="68"/>
      <c r="B156" s="101"/>
      <c r="C156" s="102"/>
      <c r="D156" s="102"/>
      <c r="E156" s="102"/>
      <c r="F156" s="101"/>
      <c r="G156" s="102"/>
      <c r="H156" s="103"/>
      <c r="I156" s="102"/>
      <c r="J156" s="102"/>
      <c r="K156" s="101"/>
      <c r="L156" s="103"/>
      <c r="M156" s="102"/>
      <c r="N156" s="103"/>
      <c r="O156" s="101"/>
      <c r="P156" s="103"/>
      <c r="Q156" s="102"/>
      <c r="R156" s="102"/>
      <c r="S156" s="101"/>
      <c r="T156" s="103"/>
      <c r="U156" s="101"/>
      <c r="V156" s="103"/>
      <c r="W156" s="102"/>
      <c r="X156" s="102"/>
      <c r="Y156" s="102"/>
      <c r="Z156" s="102"/>
      <c r="AA156" s="102"/>
      <c r="AB156" s="104" t="str">
        <f>IF(AND(COUNTBLANK($B156:$E156)=3,COUNTBLANK($F156:$H156)=2,COUNTBLANK($I156:$J156)=1,COUNTBLANK($K156:$L156)=1,COUNTBLANK($M156:$N156)=1,COUNTBLANK($O156:$P156)=1,COUNTBLANK($Q156:$R156)=1,COUNTBLANK($S156:$T156)=1,COUNTBLANK($U156:$V156)=1,COUNTBLANK($W156:$AA156)=4),IF(Data!$B156&lt;&gt;"",Scoring!$D$7)+IF(Data!$C156&lt;&gt;"",Scoring!$D$8)+IF(Data!$D156&lt;&gt;"",Scoring!$D$9)+IF(Data!$E156&lt;&gt;"",Scoring!$D$10)+IF(Data!$F156&lt;&gt;"",Scoring!$D$11)+IF(Data!$G156&lt;&gt;"",Scoring!$D$12)+IF(Data!$H156&lt;&gt;"",Scoring!$D$13)+IF(Data!$I156&lt;&gt;"",Scoring!$D$14)+IF(Data!$J156&lt;&gt;"",Scoring!$D$15)+IF(Data!$K156&lt;&gt;"",Scoring!$D$16)+IF(Data!$L156&lt;&gt;"",Scoring!$D$17)+IF(Data!$M156&lt;&gt;"",Scoring!$D$18)+IF(Data!$N156&lt;&gt;"",Scoring!$D$19)+IF(Data!$O156&lt;&gt;"",Scoring!$D$20)+IF(Data!$P156&lt;&gt;"",Scoring!$D$21)+IF(Data!$Q156&lt;&gt;"",Scoring!$D$22)+IF(Data!$R156&lt;&gt;"",Scoring!$D$23)+IF(Data!$S156&lt;&gt;"",Scoring!$D$24)+IF(Data!T156&lt;&gt;"",Scoring!$D$25)+IF(Data!$U156&lt;&gt;"",Scoring!$D$26)+IF(Data!$V156&lt;&gt;"",Scoring!$D$27)+IF(Data!$W156&lt;&gt;"",Scoring!$D$28)+IF(Data!$X156&lt;&gt;"",Scoring!$D$29)+IF(Data!$Y156&lt;&gt;"",Scoring!$D$30)+IF(Data!$Z156&lt;&gt;"",Scoring!$D$31)+IF(Data!$AA156&lt;&gt;"",Scoring!$D$32),"")</f>
        <v/>
      </c>
      <c r="AC156" s="105" t="str">
        <f>IF(AB156&lt;&gt;"",LOOKUP(AB156,Likelihoods!$A$7:$A$107,Likelihoods!B$7:B$107),"")</f>
        <v/>
      </c>
      <c r="AD156" s="264" t="str">
        <f>IF(AND(COUNTBLANK($B156:$E156)=3,COUNTBLANK($F156:$H156)=2,COUNTBLANK($I156:$J156)=1,COUNTBLANK($K156:$L156)=1,COUNTBLANK($M156:$N156)=1,COUNTBLANK($O156:$P156)=1,COUNTBLANK($Q156:$R156)=1,COUNTBLANK($S156:$T156)=1,COUNTBLANK($U156:$V156)=1,COUNTBLANK($W156:$AA156)=4),IF(Data!$B156&lt;&gt;"",Scoring!$E$7)+IF(Data!$C156&lt;&gt;"",Scoring!$E$8)+IF(Data!$D156&lt;&gt;"",Scoring!$E$9)+IF(Data!$E156&lt;&gt;"",Scoring!$E$10)+IF(Data!$F156&lt;&gt;"",Scoring!$E$11)+IF(Data!$G156&lt;&gt;"",Scoring!$E$12)+IF(Data!$H156&lt;&gt;"",Scoring!$E$13)+IF(Data!$I156&lt;&gt;"",Scoring!$E$14)+IF(Data!$J156&lt;&gt;"",Scoring!$E$15)+IF(Data!$K156&lt;&gt;"",Scoring!$E$16)+IF(Data!$L156&lt;&gt;"",Scoring!$E$17)+IF(Data!$M156&lt;&gt;"",Scoring!$E$18)+IF(Data!$N156&lt;&gt;"",Scoring!$E$19)+IF(Data!$O156&lt;&gt;"",Scoring!$E$20)+IF(Data!$P156&lt;&gt;"",Scoring!$E$21)+IF(Data!$Q156&lt;&gt;"",Scoring!$E$22)+IF(Data!$R156&lt;&gt;"",Scoring!$E$23)+IF(Data!$S156&lt;&gt;"",Scoring!$E$24)+IF(Data!V156&lt;&gt;"",Scoring!$E$25)+IF(Data!$U156&lt;&gt;"",Scoring!$E$26)+IF(Data!$V156&lt;&gt;"",Scoring!$E$27)+IF(Data!$W156&lt;&gt;"",Scoring!$E$28)+IF(Data!$X156&lt;&gt;"",Scoring!$E$29)+IF(Data!$Y156&lt;&gt;"",Scoring!$E$30)+IF(Data!$Z156&lt;&gt;"",Scoring!$E$31)+IF(Data!$AA156&lt;&gt;"",Scoring!$E$32),"")</f>
        <v/>
      </c>
      <c r="AE156" s="107" t="str">
        <f>IF(AD156&lt;&gt;"",LOOKUP(AD156,Likelihoods!$A$7:$A$107,Likelihoods!C$7:C$107),"")</f>
        <v/>
      </c>
      <c r="AF156" s="108" t="str">
        <f>IF(AND(COUNTBLANK($B156:$E156)=3,COUNTBLANK($F156:$H156)=2,COUNTBLANK($I156:$J156)=1,COUNTBLANK($K156:$L156)=1,COUNTBLANK($M156:$N156)=1,COUNTBLANK($O156:$P156)=1,COUNTBLANK($Q156:$R156)=1,COUNTBLANK($S156:$T156)=1,COUNTBLANK($U156:$V156)=1,COUNTBLANK($W156:$AA156)=4),IF(Data!$B156&lt;&gt;"",Scoring!$F$7)+IF(Data!$C156&lt;&gt;"",Scoring!$F$8)+IF(Data!$D156&lt;&gt;"",Scoring!$F$9)+IF(Data!$E156&lt;&gt;"",Scoring!$F$10)+IF(Data!$F156&lt;&gt;"",Scoring!$F$11)+IF(Data!$G156&lt;&gt;"",Scoring!$F$12)+IF(Data!$H156&lt;&gt;"",Scoring!$F$13)+IF(Data!$I156&lt;&gt;"",Scoring!$F$14)+IF(Data!$J156&lt;&gt;"",Scoring!$F$15)+IF(Data!$K156&lt;&gt;"",Scoring!$F$16)+IF(Data!$L156&lt;&gt;"",Scoring!$F$17)+IF(Data!$M156&lt;&gt;"",Scoring!$F$18)+IF(Data!$N156&lt;&gt;"",Scoring!$F$19)+IF(Data!$O156&lt;&gt;"",Scoring!$F$20)+IF(Data!$P156&lt;&gt;"",Scoring!$F$21)+IF(Data!$Q156&lt;&gt;"",Scoring!$F$22)+IF(Data!$R156&lt;&gt;"",Scoring!$F$23)+IF(Data!$S156&lt;&gt;"",Scoring!$F$24)+IF(Data!T156&lt;&gt;"",Scoring!$F$25)+IF(Data!$U156&lt;&gt;"",Scoring!$F$26)+IF(Data!$V156&lt;&gt;"",Scoring!$F$27)+IF(Data!$W156&lt;&gt;"",Scoring!$F$28)+IF(Data!$X156&lt;&gt;"",Scoring!$F$29)+IF(Data!$Y156&lt;&gt;"",Scoring!$F$30)+IF(Data!$Z156&lt;&gt;"",Scoring!$F$31)+IF(Data!$AA156&lt;&gt;"",Scoring!$F$32),"")</f>
        <v/>
      </c>
      <c r="AG156" s="105" t="str">
        <f>IF(AF156&lt;&gt;"",LOOKUP(AF156,Likelihoods!$A$7:$A$107,Likelihoods!D$7:D$107),"")</f>
        <v/>
      </c>
      <c r="AH156" s="108" t="str">
        <f>IF(AND(COUNTBLANK($B156:$E156)=3,COUNTBLANK($F156:$H156)=2,COUNTBLANK($I156:$J156)=1,COUNTBLANK($K156:$L156)=1,COUNTBLANK($M156:$N156)=1,COUNTBLANK($O156:$P156)=1,COUNTBLANK($Q156:$R156)=1,COUNTBLANK($S156:$T156)=1,COUNTBLANK($U156:$V156)=1,COUNTBLANK($W156:$AA156)=4),IF(Data!$B156&lt;&gt;"",Scoring!$G$7)+IF(Data!$C156&lt;&gt;"",Scoring!$G$8)+IF(Data!$D156&lt;&gt;"",Scoring!$G$9)+IF(Data!$E156&lt;&gt;"",Scoring!$G$10)+IF(Data!$F156&lt;&gt;"",Scoring!$G$11)+IF(Data!$G156&lt;&gt;"",Scoring!$G$12)+IF(Data!$H156&lt;&gt;"",Scoring!$G$13)+IF(Data!$I156&lt;&gt;"",Scoring!$G$14)+IF(Data!$J156&lt;&gt;"",Scoring!$G$15)+IF(Data!$K156&lt;&gt;"",Scoring!$G$16)+IF(Data!$L156&lt;&gt;"",Scoring!$G$17)+IF(Data!$M156&lt;&gt;"",Scoring!$G$18)+IF(Data!$N156&lt;&gt;"",Scoring!$G$19)+IF(Data!$O156&lt;&gt;"",Scoring!$G$20)+IF(Data!$P156&lt;&gt;"",Scoring!$G$21)+IF(Data!$Q156&lt;&gt;"",Scoring!$G$22)+IF(Data!$R156&lt;&gt;"",Scoring!$G$23)+IF(Data!$S156&lt;&gt;"",Scoring!$G$24)+IF(Data!T156&lt;&gt;"",Scoring!$G$25)+IF(Data!$U156&lt;&gt;"",Scoring!$G$26)+IF(Data!$V156&lt;&gt;"",Scoring!$G$27)+IF(Data!$W156&lt;&gt;"",Scoring!$G$28)+IF(Data!$X156&lt;&gt;"",Scoring!$G$29)+IF(Data!$Y156&lt;&gt;"",Scoring!$G$30)+IF(Data!$Z156&lt;&gt;"",Scoring!$G$31)+IF(Data!$AA156&lt;&gt;"",Scoring!$G$32),"")</f>
        <v/>
      </c>
      <c r="AI156" s="106" t="str">
        <f>IF(AH156&lt;&gt;"",LOOKUP(AH156,Likelihoods!$A$7:$A$107,Likelihoods!E$7:E$107),"")</f>
        <v/>
      </c>
      <c r="AJ156" s="104" t="str">
        <f>IF(AND(COUNTBLANK($B156:$E156)=3,COUNTBLANK($F156:$H156)=2,COUNTBLANK($I156:$J156)=1,COUNTBLANK($K156:$L156)=1,COUNTBLANK($M156:$N156)=1,COUNTBLANK($O156:$P156)=1,COUNTBLANK($Q156:$R156)=1,COUNTBLANK($S156:$T156)=1,COUNTBLANK($U156:$V156)=1,COUNTBLANK($W156:$AA156)=4),IF(Data!$B156&lt;&gt;"",Scoring!$H$7)+IF(Data!$C156&lt;&gt;"",Scoring!$H$8)+IF(Data!$D156&lt;&gt;"",Scoring!$H$9)+IF(Data!$E156&lt;&gt;"",Scoring!$H$10)+IF(Data!$F156&lt;&gt;"",Scoring!$H$11)+IF(Data!$G156&lt;&gt;"",Scoring!$H$12)+IF(Data!$H156&lt;&gt;"",Scoring!$H$13)+IF(Data!$I156&lt;&gt;"",Scoring!$H$14)+IF(Data!$J156&lt;&gt;"",Scoring!$H$15)+IF(Data!$K156&lt;&gt;"",Scoring!$H$16)+IF(Data!$L156&lt;&gt;"",Scoring!$H$17)+IF(Data!$M156&lt;&gt;"",Scoring!$H$18)+IF(Data!$N156&lt;&gt;"",Scoring!$H$19)+IF(Data!$O156&lt;&gt;"",Scoring!$H$20)+IF(Data!$P156&lt;&gt;"",Scoring!$H$21)+IF(Data!$Q156&lt;&gt;"",Scoring!$H$22)+IF(Data!$R156&lt;&gt;"",Scoring!$H$23)+IF(Data!$S156&lt;&gt;"",Scoring!$H$24)+IF(Data!T156&lt;&gt;"",Scoring!$H$25)+IF(Data!$U156&lt;&gt;"",Scoring!$H$26)+IF(Data!$V156&lt;&gt;"",Scoring!$H$27)+IF(Data!$W156&lt;&gt;"",Scoring!$H$28)+IF(Data!$X156&lt;&gt;"",Scoring!$H$29)+IF(Data!$Y156&lt;&gt;"",Scoring!$H$30)+IF(Data!$Z156&lt;&gt;"",Scoring!$H$31)+IF(Data!$AA156&lt;&gt;"",Scoring!$H$32),"")</f>
        <v/>
      </c>
      <c r="AK156" s="105" t="str">
        <f>IF(AJ156&lt;&gt;"",LOOKUP(AJ156,Likelihoods!$A$7:$A$107,Likelihoods!F$7:F$107),"")</f>
        <v/>
      </c>
      <c r="AL156" s="102" t="str">
        <f>IF(AND(COUNTBLANK($B156:$E156)=3,COUNTBLANK($F156:$H156)=2,COUNTBLANK($I156:$J156)=1,COUNTBLANK($K156:$L156)=1,COUNTBLANK($M156:$N156)=1,COUNTBLANK($O156:$P156)=1,COUNTBLANK($Q156:$R156)=1,COUNTBLANK($S156:$T156)=1,COUNTBLANK($U156:$V156)=1,COUNTBLANK($W156:$AA156)=4),IF(Data!$B156&lt;&gt;"",Scoring!$I$7)+IF(Data!$C156&lt;&gt;"",Scoring!$I$8)+IF(Data!$D156&lt;&gt;"",Scoring!$I$9)+IF(Data!$E156&lt;&gt;"",Scoring!$I$10)+IF(Data!$F156&lt;&gt;"",Scoring!$I$11)+IF(Data!$G156&lt;&gt;"",Scoring!$I$12)+IF(Data!$H156&lt;&gt;"",Scoring!$I$13)+IF(Data!$I156&lt;&gt;"",Scoring!$I$14)+IF(Data!$J156&lt;&gt;"",Scoring!$I$15)+IF(Data!$K156&lt;&gt;"",Scoring!$I$16)+IF(Data!$L156&lt;&gt;"",Scoring!$I$17)+IF(Data!$M156&lt;&gt;"",Scoring!$I$18)+IF(Data!$N156&lt;&gt;"",Scoring!$I$19)+IF(Data!$O156&lt;&gt;"",Scoring!$I$20)+IF(Data!$P156&lt;&gt;"",Scoring!$I$21)+IF(Data!$Q156&lt;&gt;"",Scoring!$I$22)+IF(Data!$R156&lt;&gt;"",Scoring!$I$23)+IF(Data!$S156&lt;&gt;"",Scoring!$I$24)+IF(Data!T156&lt;&gt;"",Scoring!$I$25)+IF(Data!$U156&lt;&gt;"",Scoring!$I$26)+IF(Data!$V156&lt;&gt;"",Scoring!$I$27)+IF(Data!$W156&lt;&gt;"",Scoring!$I$28)+IF(Data!$X156&lt;&gt;"",Scoring!$I$29)+IF(Data!$Y156&lt;&gt;"",Scoring!$I$30)+IF(Data!$Z156&lt;&gt;"",Scoring!$I$31)+IF(Data!$AA156&lt;&gt;"",Scoring!$I$32),"")</f>
        <v/>
      </c>
      <c r="AM156" s="107" t="str">
        <f>IF(AL156&lt;&gt;"",LOOKUP(AL156,Likelihoods!$A$7:$A$107,Likelihoods!G$7:G$107),"")</f>
        <v/>
      </c>
      <c r="AN156" s="281" t="str">
        <f>IF(AND(COUNTBLANK($B156:$E156)=3,COUNTBLANK($F156:$H156)=2,COUNTBLANK($I156:$J156)=1,COUNTBLANK($K156:$L156)=1,COUNTBLANK($M156:$N156)=1,COUNTBLANK($O156:$P156)=1,COUNTBLANK($Q156:$R156)=1,COUNTBLANK($S156:$T156)=1,COUNTBLANK($U156:$V156)=1,COUNTBLANK($W156:$AA156)=4),IF(Data!$B156&lt;&gt;"",Scoring!$J$7)+IF(Data!$C156&lt;&gt;"",Scoring!$J$8)+IF(Data!$D156&lt;&gt;"",Scoring!$J$9)+IF(Data!$E156&lt;&gt;"",Scoring!$J$10)+IF(Data!$F156&lt;&gt;"",Scoring!$J$11)+IF(Data!$G156&lt;&gt;"",Scoring!$J$12)+IF(Data!$H156&lt;&gt;"",Scoring!$J$13)+IF(Data!$I156&lt;&gt;"",Scoring!$J$14)+IF(Data!$J156&lt;&gt;"",Scoring!$J$15)+IF(Data!$K156&lt;&gt;"",Scoring!$J$16)+IF(Data!$L156&lt;&gt;"",Scoring!$J$17)+IF(Data!$M156&lt;&gt;"",Scoring!$J$18)+IF(Data!$N156&lt;&gt;"",Scoring!$J$19)+IF(Data!$O156&lt;&gt;"",Scoring!$J$20)+IF(Data!$P156&lt;&gt;"",Scoring!$J$21)+IF(Data!$Q156&lt;&gt;"",Scoring!$J$22)+IF(Data!$R156&lt;&gt;"",Scoring!$J$23)+IF(Data!$S156&lt;&gt;"",Scoring!$J$24)+IF(Data!AF156&lt;&gt;"",Scoring!$J$25)+IF(Data!$U156&lt;&gt;"",Scoring!$J$26)+IF(Data!$V156&lt;&gt;"",Scoring!$J$27)+IF(Data!$W156&lt;&gt;"",Scoring!$J$28)+IF(Data!$X156&lt;&gt;"",Scoring!$J$29)+IF(Data!$Y156&lt;&gt;"",Scoring!$J$30)+IF(Data!$Z156&lt;&gt;"",Scoring!$J$31)+IF(Data!$AA156&lt;&gt;"",Scoring!$J$32),"")</f>
        <v/>
      </c>
      <c r="AO156" s="276" t="str">
        <f>IF(AN156&lt;&gt;"",LOOKUP(AN156,Likelihoods!$A$7:$A$107,Likelihoods!H$7:H$107),"")</f>
        <v/>
      </c>
      <c r="AP156" s="264" t="str">
        <f>IF(AND(COUNTBLANK($B156:$E156)=3,COUNTBLANK($F156:$H156)=2,COUNTBLANK($I156:$J156)=1,COUNTBLANK($K156:$L156)=1,COUNTBLANK($M156:$N156)=1,COUNTBLANK($O156:$P156)=1,COUNTBLANK($Q156:$R156)=1,COUNTBLANK($S156:$T156)=1,COUNTBLANK($U156:$V156)=1,COUNTBLANK($W156:$AA156)=4),IF(Data!$B156&lt;&gt;"",Scoring!$K$7)+IF(Data!$C156&lt;&gt;"",Scoring!$K$8)+IF(Data!$D156&lt;&gt;"",Scoring!$K$9)+IF(Data!$E156&lt;&gt;"",Scoring!$K$10)+IF(Data!$F156&lt;&gt;"",Scoring!$K$11)+IF(Data!$G156&lt;&gt;"",Scoring!$K$12)+IF(Data!$H156&lt;&gt;"",Scoring!$K$13)+IF(Data!$I156&lt;&gt;"",Scoring!$K$14)+IF(Data!$J156&lt;&gt;"",Scoring!$K$15)+IF(Data!$K156&lt;&gt;"",Scoring!$K$16)+IF(Data!$L156&lt;&gt;"",Scoring!$K$17)+IF(Data!$M156&lt;&gt;"",Scoring!$K$18)+IF(Data!$N156&lt;&gt;"",Scoring!$K$19)+IF(Data!$O156&lt;&gt;"",Scoring!$K$20)+IF(Data!$P156&lt;&gt;"",Scoring!$K$21)+IF(Data!$Q156&lt;&gt;"",Scoring!$K$22)+IF(Data!$R156&lt;&gt;"",Scoring!$K$23)+IF(Data!$S156&lt;&gt;"",Scoring!$K$24)+IF(Data!AH156&lt;&gt;"",Scoring!$K$25)+IF(Data!$U156&lt;&gt;"",Scoring!$K$26)+IF(Data!$V156&lt;&gt;"",Scoring!$K$27)+IF(Data!$W156&lt;&gt;"",Scoring!$K$28)+IF(Data!$X156&lt;&gt;"",Scoring!$K$29)+IF(Data!$Y156&lt;&gt;"",Scoring!$K$30)+IF(Data!$Z156&lt;&gt;"",Scoring!$K$31)+IF(Data!$AA156&lt;&gt;"",Scoring!$K$32),"")</f>
        <v/>
      </c>
      <c r="AQ156" s="107" t="str">
        <f>IF(AP156&lt;&gt;"",LOOKUP(AP156,Likelihoods!$A$7:$A$107,Likelihoods!I$7:I$107),"")</f>
        <v/>
      </c>
      <c r="AR156" s="281" t="str">
        <f>IF(AND(COUNTBLANK($B156:$E156)=3,COUNTBLANK($F156:$H156)=2,COUNTBLANK($I156:$J156)=1,COUNTBLANK($K156:$L156)=1,COUNTBLANK($M156:$N156)=1,COUNTBLANK($O156:$P156)=1,COUNTBLANK($Q156:$R156)=1,COUNTBLANK($S156:$T156)=1,COUNTBLANK($U156:$V156)=1,COUNTBLANK($W156:$AA156)=4),IF(Data!$B156&lt;&gt;"",Scoring!$L$7)+IF(Data!$C156&lt;&gt;"",Scoring!$L$8)+IF(Data!$D156&lt;&gt;"",Scoring!$L$9)+IF(Data!$E156&lt;&gt;"",Scoring!$L$10)+IF(Data!$F156&lt;&gt;"",Scoring!$L$11)+IF(Data!$G156&lt;&gt;"",Scoring!$L$12)+IF(Data!$H156&lt;&gt;"",Scoring!$L$13)+IF(Data!$I156&lt;&gt;"",Scoring!$L$14)+IF(Data!$J156&lt;&gt;"",Scoring!$L$15)+IF(Data!$K156&lt;&gt;"",Scoring!$L$16)+IF(Data!$L156&lt;&gt;"",Scoring!$L$17)+IF(Data!$M156&lt;&gt;"",Scoring!$L$18)+IF(Data!$N156&lt;&gt;"",Scoring!$L$19)+IF(Data!$O156&lt;&gt;"",Scoring!$L$20)+IF(Data!$P156&lt;&gt;"",Scoring!$L$21)+IF(Data!$Q156&lt;&gt;"",Scoring!$L$22)+IF(Data!$R156&lt;&gt;"",Scoring!$L$23)+IF(Data!$S156&lt;&gt;"",Scoring!$L$24)+IF(Data!AJ156&lt;&gt;"",Scoring!$L$25)+IF(Data!$U156&lt;&gt;"",Scoring!$L$26)+IF(Data!$V156&lt;&gt;"",Scoring!$L$27)+IF(Data!$W156&lt;&gt;"",Scoring!$L$28)+IF(Data!$X156&lt;&gt;"",Scoring!$L$29)+IF(Data!$Y156&lt;&gt;"",Scoring!$L$30)+IF(Data!$Z156&lt;&gt;"",Scoring!$L$31)+IF(Data!$AA156&lt;&gt;"",Scoring!$L$32),"")</f>
        <v/>
      </c>
      <c r="AS156" s="105" t="str">
        <f>IF(AR156&lt;&gt;"",LOOKUP(AR156,Likelihoods!$A$7:$A$107,Likelihoods!J$7:J$107),"")</f>
        <v/>
      </c>
      <c r="AT156" s="108" t="str">
        <f>IF(AND(COUNTBLANK($B156:$E156)=3,COUNTBLANK($F156:$H156)=2,COUNTBLANK($I156:$J156)=1,COUNTBLANK($K156:$L156)=1,COUNTBLANK($M156:$N156)=1,COUNTBLANK($O156:$P156)=1,COUNTBLANK($Q156:$R156)=1,COUNTBLANK($S156:$T156)=1,COUNTBLANK($U156:$V156)=1,COUNTBLANK($W156:$AA156)=4),IF(Data!$B156&lt;&gt;"",Scoring!$M$7)+IF(Data!$C156&lt;&gt;"",Scoring!$M$8)+IF(Data!$D156&lt;&gt;"",Scoring!$M$9)+IF(Data!$E156&lt;&gt;"",Scoring!$M$10)+IF(Data!$F156&lt;&gt;"",Scoring!$M$11)+IF(Data!$G156&lt;&gt;"",Scoring!$M$12)+IF(Data!$H156&lt;&gt;"",Scoring!$M$13)+IF(Data!$I156&lt;&gt;"",Scoring!$M$14)+IF(Data!$J156&lt;&gt;"",Scoring!$M$15)+IF(Data!$K156&lt;&gt;"",Scoring!$M$16)+IF(Data!$L156&lt;&gt;"",Scoring!$M$17)+IF(Data!$M156&lt;&gt;"",Scoring!$M$18)+IF(Data!$N156&lt;&gt;"",Scoring!$M$19)+IF(Data!$O156&lt;&gt;"",Scoring!$M$20)+IF(Data!$P156&lt;&gt;"",Scoring!$M$21)+IF(Data!$Q156&lt;&gt;"",Scoring!$M$22)+IF(Data!$R156&lt;&gt;"",Scoring!$M$23)+IF(Data!$S156&lt;&gt;"",Scoring!$M$24)+IF(Data!T156&lt;&gt;"",Scoring!$M$25)+IF(Data!$U156&lt;&gt;"",Scoring!$M$26)+IF(Data!$V156&lt;&gt;"",Scoring!$M$27)+IF(Data!$W156&lt;&gt;"",Scoring!$M$28)+IF(Data!$X156&lt;&gt;"",Scoring!$M$29)+IF(Data!$Y156&lt;&gt;"",Scoring!$M$30)+IF(Data!$Z156&lt;&gt;"",Scoring!$M$31)+IF(Data!$AA156&lt;&gt;"",Scoring!$M$32),"")</f>
        <v/>
      </c>
      <c r="AU156" s="105" t="str">
        <f>IF(AT156&lt;&gt;"",LOOKUP(AT156,Likelihoods!$A$7:$A$107,Likelihoods!K$7:K$107),"")</f>
        <v/>
      </c>
      <c r="AV156" s="108" t="str">
        <f>IF(AND(COUNTBLANK($B156:$E156)=3,COUNTBLANK($F156:$H156)=2,COUNTBLANK($I156:$J156)=1,COUNTBLANK($K156:$L156)=1,COUNTBLANK($M156:$N156)=1,COUNTBLANK($O156:$P156)=1,COUNTBLANK($Q156:$R156)=1,COUNTBLANK($S156:$T156)=1,COUNTBLANK($U156:$V156)=1,COUNTBLANK($W156:$AA156)=4),IF(Data!$B156&lt;&gt;"",Scoring!$N$7)+IF(Data!$C156&lt;&gt;"",Scoring!$N$8)+IF(Data!$D156&lt;&gt;"",Scoring!$N$9)+IF(Data!$E156&lt;&gt;"",Scoring!$N$10)+IF(Data!$F156&lt;&gt;"",Scoring!$N$11)+IF(Data!$G156&lt;&gt;"",Scoring!$N$12)+IF(Data!$H156&lt;&gt;"",Scoring!$N$13)+IF(Data!$I156&lt;&gt;"",Scoring!$N$14)+IF(Data!$J156&lt;&gt;"",Scoring!$N$15)+IF(Data!$K156&lt;&gt;"",Scoring!$N$16)+IF(Data!$L156&lt;&gt;"",Scoring!$N$17)+IF(Data!$M156&lt;&gt;"",Scoring!$N$18)+IF(Data!$N156&lt;&gt;"",Scoring!$N$19)+IF(Data!$O156&lt;&gt;"",Scoring!$N$20)+IF(Data!$P156&lt;&gt;"",Scoring!$N$21)+IF(Data!$Q156&lt;&gt;"",Scoring!$N$22)+IF(Data!$R156&lt;&gt;"",Scoring!$N$23)+IF(Data!$S156&lt;&gt;"",Scoring!$N$24)+IF(Data!T156&lt;&gt;"",Scoring!$N$25)+IF(Data!$U156&lt;&gt;"",Scoring!$N$26)+IF(Data!$V156&lt;&gt;"",Scoring!$N$27)+IF(Data!$W156&lt;&gt;"",Scoring!$N$28)+IF(Data!$X156&lt;&gt;"",Scoring!$N$29)+IF(Data!$Y156&lt;&gt;"",Scoring!$N$30)+IF(Data!$Z156&lt;&gt;"",Scoring!$N$31)+IF(Data!$AA156&lt;&gt;"",Scoring!$N$32),"")</f>
        <v/>
      </c>
      <c r="AW156" s="106" t="str">
        <f>IF(AV156&lt;&gt;"",LOOKUP(AV156,Likelihoods!$A$7:$A$107,Likelihoods!L$7:L$107),"")</f>
        <v/>
      </c>
      <c r="AX156" s="104" t="str">
        <f>IF(AND(COUNTBLANK($B156:$E156)=3,COUNTBLANK($F156:$H156)=2,COUNTBLANK($I156:$J156)=1,COUNTBLANK($K156:$L156)=1,COUNTBLANK($M156:$N156)=1,COUNTBLANK($O156:$P156)=1,COUNTBLANK($Q156:$R156)=1,COUNTBLANK($S156:$T156)=1,COUNTBLANK($U156:$V156)=1,COUNTBLANK($W156:$AA156)=4),IF(Data!$B156&lt;&gt;"",Scoring!$O$7)+IF(Data!$C156&lt;&gt;"",Scoring!$O$8)+IF(Data!$D156&lt;&gt;"",Scoring!$O$9)+IF(Data!$E156&lt;&gt;"",Scoring!$O$10)+IF(Data!$F156&lt;&gt;"",Scoring!$O$11)+IF(Data!$G156&lt;&gt;"",Scoring!$O$12)+IF(Data!$H156&lt;&gt;"",Scoring!$O$13)+IF(Data!$I156&lt;&gt;"",Scoring!$O$14)+IF(Data!$J156&lt;&gt;"",Scoring!$O$15)+IF(Data!$K156&lt;&gt;"",Scoring!$O$16)+IF(Data!$L156&lt;&gt;"",Scoring!$O$17)+IF(Data!$M156&lt;&gt;"",Scoring!$O$18)+IF(Data!$N156&lt;&gt;"",Scoring!$O$19)+IF(Data!$O156&lt;&gt;"",Scoring!$O$20)+IF(Data!$P156&lt;&gt;"",Scoring!$O$21)+IF(Data!$Q156&lt;&gt;"",Scoring!$O$22)+IF(Data!$R156&lt;&gt;"",Scoring!$O$23)+IF(Data!$S156&lt;&gt;"",Scoring!$O$24)+IF(Data!T156&lt;&gt;"",Scoring!$O$25)+IF(Data!$U156&lt;&gt;"",Scoring!$O$26)+IF(Data!$V156&lt;&gt;"",Scoring!$O$27)+IF(Data!$W156&lt;&gt;"",Scoring!$O$28)+IF(Data!$X156&lt;&gt;"",Scoring!$O$29)+IF(Data!$Y156&lt;&gt;"",Scoring!$O$30)+IF(Data!$Z156&lt;&gt;"",Scoring!$O$31)+IF(Data!$AA156&lt;&gt;"",Scoring!$O$32),"")</f>
        <v/>
      </c>
      <c r="AY156" s="107" t="str">
        <f>IF(AX156&lt;&gt;"",LOOKUP(AX156,Likelihoods!$A$7:$A$107,Likelihoods!M$7:M$107),"")</f>
        <v/>
      </c>
      <c r="AZ156" s="108" t="str">
        <f>IF(AND(COUNTBLANK($B156:$E156)=3,COUNTBLANK($F156:$H156)=2,COUNTBLANK($I156:$J156)=1,COUNTBLANK($K156:$L156)=1,COUNTBLANK($M156:$N156)=1,COUNTBLANK($O156:$P156)=1,COUNTBLANK($Q156:$R156)=1,COUNTBLANK($S156:$T156)=1,COUNTBLANK($U156:$V156)=1,COUNTBLANK($W156:$AA156)=4),IF(Data!$B156&lt;&gt;"",Scoring!$P$7)+IF(Data!$C156&lt;&gt;"",Scoring!$P$8)+IF(Data!$D156&lt;&gt;"",Scoring!$P$9)+IF(Data!$E156&lt;&gt;"",Scoring!$P$10)+IF(Data!$F156&lt;&gt;"",Scoring!$P$11)+IF(Data!$G156&lt;&gt;"",Scoring!$P$12)+IF(Data!$H156&lt;&gt;"",Scoring!$P$13)+IF(Data!$I156&lt;&gt;"",Scoring!$P$14)+IF(Data!$J156&lt;&gt;"",Scoring!$P$15)+IF(Data!$K156&lt;&gt;"",Scoring!$P$16)+IF(Data!$L156&lt;&gt;"",Scoring!$P$17)+IF(Data!$M156&lt;&gt;"",Scoring!$P$18)+IF(Data!$N156&lt;&gt;"",Scoring!$P$19)+IF(Data!$O156&lt;&gt;"",Scoring!$P$20)+IF(Data!$P156&lt;&gt;"",Scoring!$P$21)+IF(Data!$Q156&lt;&gt;"",Scoring!$P$22)+IF(Data!$R156&lt;&gt;"",Scoring!$P$23)+IF(Data!$S156&lt;&gt;"",Scoring!$P$24)+IF(Data!T156&lt;&gt;"",Scoring!$P$25)+IF(Data!$U156&lt;&gt;"",Scoring!$P$26)+IF(Data!$V156&lt;&gt;"",Scoring!$P$27)+IF(Data!$W156&lt;&gt;"",Scoring!$P$28)+IF(Data!$X156&lt;&gt;"",Scoring!$P$29)+IF(Data!$Y156&lt;&gt;"",Scoring!$P$30)+IF(Data!$Z156&lt;&gt;"",Scoring!$P$31)+IF(Data!$AA156&lt;&gt;"",Scoring!$P$32),"")</f>
        <v/>
      </c>
      <c r="BA156" s="105" t="str">
        <f>IF(AZ156&lt;&gt;"",LOOKUP(AZ156,Likelihoods!$A$7:$A$107,Likelihoods!N$7:N$107),"")</f>
        <v/>
      </c>
      <c r="BB156" s="102" t="str">
        <f>IF(AND(COUNTBLANK($B156:$E156)=3,COUNTBLANK($F156:$H156)=2,COUNTBLANK($I156:$J156)=1,COUNTBLANK($K156:$L156)=1,COUNTBLANK($M156:$N156)=1,COUNTBLANK($O156:$P156)=1,COUNTBLANK($Q156:$R156)=1,COUNTBLANK($S156:$T156)=1,COUNTBLANK($U156:$V156)=1,COUNTBLANK($W156:$AA156)=4),IF(Data!$B156&lt;&gt;"",Scoring!$Q$7)+IF(Data!$C156&lt;&gt;"",Scoring!$Q$8)+IF(Data!$D156&lt;&gt;"",Scoring!$Q$9)+IF(Data!$E156&lt;&gt;"",Scoring!$Q$10)+IF(Data!$F156&lt;&gt;"",Scoring!$Q$11)+IF(Data!$G156&lt;&gt;"",Scoring!$Q$12)+IF(Data!$H156&lt;&gt;"",Scoring!$Q$13)+IF(Data!$I156&lt;&gt;"",Scoring!$Q$14)+IF(Data!$J156&lt;&gt;"",Scoring!$Q$15)+IF(Data!$K156&lt;&gt;"",Scoring!$Q$16)+IF(Data!$L156&lt;&gt;"",Scoring!$Q$17)+IF(Data!$M156&lt;&gt;"",Scoring!$Q$18)+IF(Data!$N156&lt;&gt;"",Scoring!$Q$19)+IF(Data!$O156&lt;&gt;"",Scoring!$Q$20)+IF(Data!$P156&lt;&gt;"",Scoring!$Q$21)+IF(Data!$Q156&lt;&gt;"",Scoring!$Q$22)+IF(Data!$R156&lt;&gt;"",Scoring!$Q$23)+IF(Data!$S156&lt;&gt;"",Scoring!$Q$24)+IF(Data!T156&lt;&gt;"",Scoring!$Q$25)+IF(Data!$U156&lt;&gt;"",Scoring!$Q$26)+IF(Data!$V156&lt;&gt;"",Scoring!$Q$27)+IF(Data!$W156&lt;&gt;"",Scoring!$Q$28)+IF(Data!$X156&lt;&gt;"",Scoring!$Q$29)+IF(Data!$Y156&lt;&gt;"",Scoring!$Q$30)+IF(Data!$Z156&lt;&gt;"",Scoring!$Q$31)+IF(Data!$AA156&lt;&gt;"",Scoring!$Q$32),"")</f>
        <v/>
      </c>
      <c r="BC156" s="107" t="str">
        <f>IF(BB156&lt;&gt;"",LOOKUP(BB156,Likelihoods!$A$7:$A$107,Likelihoods!O$7:O$107),"")</f>
        <v/>
      </c>
      <c r="BD156" s="104" t="str">
        <f>IF(AND(COUNTBLANK($B156:$E156)=3,COUNTBLANK($F156:$H156)=2,COUNTBLANK($I156:$J156)=1,COUNTBLANK($K156:$L156)=1,COUNTBLANK($M156:$N156)=1,COUNTBLANK($O156:$P156)=1,COUNTBLANK($Q156:$R156)=1,COUNTBLANK($S156:$T156)=1,COUNTBLANK($U156:$V156)=1,COUNTBLANK($W156:$AA156)=4),IF(Data!$B156&lt;&gt;"",Scoring!$R$7)+IF(Data!$C156&lt;&gt;"",Scoring!$R$8)+IF(Data!$D156&lt;&gt;"",Scoring!$R$9)+IF(Data!$E156&lt;&gt;"",Scoring!$R$10)+IF(Data!$F156&lt;&gt;"",Scoring!$R$11)+IF(Data!$G156&lt;&gt;"",Scoring!$R$12)+IF(Data!$H156&lt;&gt;"",Scoring!$R$13)+IF(Data!$I156&lt;&gt;"",Scoring!$R$14)+IF(Data!$J156&lt;&gt;"",Scoring!$R$15)+IF(Data!$K156&lt;&gt;"",Scoring!$R$16)+IF(Data!$L156&lt;&gt;"",Scoring!$R$17)+IF(Data!$M156&lt;&gt;"",Scoring!$R$18)+IF(Data!$N156&lt;&gt;"",Scoring!$R$19)+IF(Data!$O156&lt;&gt;"",Scoring!$R$20)+IF(Data!$P156&lt;&gt;"",Scoring!$R$21)+IF(Data!$Q156&lt;&gt;"",Scoring!$R$22)+IF(Data!$R156&lt;&gt;"",Scoring!$R$23)+IF(Data!$S156&lt;&gt;"",Scoring!$R$24)+IF(Data!T156&lt;&gt;"",Scoring!$R$25)+IF(Data!$U156&lt;&gt;"",Scoring!$R$26)+IF(Data!$V156&lt;&gt;"",Scoring!$R$27)+IF(Data!$W156&lt;&gt;"",Scoring!$R$28)+IF(Data!$X156&lt;&gt;"",Scoring!$R$29)+IF(Data!$Y156&lt;&gt;"",Scoring!$R$30)+IF(Data!$Z156&lt;&gt;"",Scoring!$R$31)+IF(Data!$AA156&lt;&gt;"",Scoring!$R$32),"")</f>
        <v/>
      </c>
      <c r="BE156" s="105" t="str">
        <f>IF(BD156&lt;&gt;"",LOOKUP(BD156,Likelihoods!$A$7:$A$107,Likelihoods!P$7:P$107),"")</f>
        <v/>
      </c>
      <c r="BF156" s="102" t="str">
        <f>IF(AND(COUNTBLANK($B156:$E156)=3,COUNTBLANK($F156:$H156)=2,COUNTBLANK($I156:$J156)=1,COUNTBLANK($K156:$L156)=1,COUNTBLANK($M156:$N156)=1,COUNTBLANK($O156:$P156)=1,COUNTBLANK($Q156:$R156)=1,COUNTBLANK($S156:$T156)=1,COUNTBLANK($U156:$V156)=1,COUNTBLANK($W156:$AA156)=4),IF(Data!$B156&lt;&gt;"",Scoring!$S$7)+IF(Data!$C156&lt;&gt;"",Scoring!$S$8)+IF(Data!$D156&lt;&gt;"",Scoring!$S$9)+IF(Data!$E156&lt;&gt;"",Scoring!$S$10)+IF(Data!$F156&lt;&gt;"",Scoring!$S$11)+IF(Data!$G156&lt;&gt;"",Scoring!$S$12)+IF(Data!$H156&lt;&gt;"",Scoring!$S$13)+IF(Data!$I156&lt;&gt;"",Scoring!$S$14)+IF(Data!$J156&lt;&gt;"",Scoring!$S$15)+IF(Data!$K156&lt;&gt;"",Scoring!$S$16)+IF(Data!$L156&lt;&gt;"",Scoring!$S$17)+IF(Data!$M156&lt;&gt;"",Scoring!$S$18)+IF(Data!$N156&lt;&gt;"",Scoring!$S$19)+IF(Data!$O156&lt;&gt;"",Scoring!$S$20)+IF(Data!$P156&lt;&gt;"",Scoring!$S$21)+IF(Data!$Q156&lt;&gt;"",Scoring!$S$22)+IF(Data!$R156&lt;&gt;"",Scoring!$S$23)+IF(Data!$S156&lt;&gt;"",Scoring!$S$24)+IF(Data!T156&lt;&gt;"",Scoring!$S$25)+IF(Data!$U156&lt;&gt;"",Scoring!$S$26)+IF(Data!$V156&lt;&gt;"",Scoring!$S$27)+IF(Data!$W156&lt;&gt;"",Scoring!$S$28)+IF(Data!$X156&lt;&gt;"",Scoring!$S$29)+IF(Data!$Y156&lt;&gt;"",Scoring!$S$30)+IF(Data!$Z156&lt;&gt;"",Scoring!$S$31)+IF(Data!$AA156&lt;&gt;"",Scoring!$S$32),"")</f>
        <v/>
      </c>
      <c r="BG156" s="107" t="str">
        <f>IF(BF156&lt;&gt;"",LOOKUP(BF156,Likelihoods!$A$7:$A$107,Likelihoods!Q$7:Q$107),"")</f>
        <v/>
      </c>
      <c r="BH156" s="108" t="str">
        <f>IF(AND(COUNTBLANK($B156:$E156)=3,COUNTBLANK($F156:$H156)=2,COUNTBLANK($I156:$J156)=1,COUNTBLANK($K156:$L156)=1,COUNTBLANK($M156:$N156)=1,COUNTBLANK($O156:$P156)=1,COUNTBLANK($Q156:$R156)=1,COUNTBLANK($S156:$T156)=1,COUNTBLANK($U156:$V156)=1,COUNTBLANK($W156:$AA156)=4),IF(Data!$B156&lt;&gt;"",Scoring!$T$7)+IF(Data!$C156&lt;&gt;"",Scoring!$T$8)+IF(Data!$D156&lt;&gt;"",Scoring!$T$9)+IF(Data!$E156&lt;&gt;"",Scoring!$T$10)+IF(Data!$F156&lt;&gt;"",Scoring!$T$11)+IF(Data!$G156&lt;&gt;"",Scoring!$T$12)+IF(Data!$H156&lt;&gt;"",Scoring!$T$13)+IF(Data!$I156&lt;&gt;"",Scoring!$T$14)+IF(Data!$J156&lt;&gt;"",Scoring!$T$15)+IF(Data!$K156&lt;&gt;"",Scoring!$T$16)+IF(Data!$L156&lt;&gt;"",Scoring!$T$17)+IF(Data!$M156&lt;&gt;"",Scoring!$T$18)+IF(Data!$N156&lt;&gt;"",Scoring!$T$19)+IF(Data!$O156&lt;&gt;"",Scoring!$T$20)+IF(Data!$P156&lt;&gt;"",Scoring!$T$21)+IF(Data!$Q156&lt;&gt;"",Scoring!$T$22)+IF(Data!$R156&lt;&gt;"",Scoring!$T$23)+IF(Data!$S156&lt;&gt;"",Scoring!$T$24)+IF(Data!T156&lt;&gt;"",Scoring!$T$25)+IF(Data!$U156&lt;&gt;"",Scoring!$T$26)+IF(Data!$V156&lt;&gt;"",Scoring!$T$27)+IF(Data!$W156&lt;&gt;"",Scoring!$T$28)+IF(Data!$X156&lt;&gt;"",Scoring!$T$29)+IF(Data!$Y156&lt;&gt;"",Scoring!$T$30)+IF(Data!$Z156&lt;&gt;"",Scoring!$T$31)+IF(Data!$AA156&lt;&gt;"",Scoring!$T$32),"")</f>
        <v/>
      </c>
      <c r="BI156" s="105" t="str">
        <f>IF(BH156&lt;&gt;"",LOOKUP(BH156,Likelihoods!$A$7:$A$107,Likelihoods!R$7:R$107),"")</f>
        <v/>
      </c>
      <c r="BJ156" s="108" t="str">
        <f>IF(AND(COUNTBLANK($B156:$E156)=3,COUNTBLANK($F156:$H156)=2,COUNTBLANK($I156:$J156)=1,COUNTBLANK($K156:$L156)=1,COUNTBLANK($M156:$N156)=1,COUNTBLANK($O156:$P156)=1,COUNTBLANK($Q156:$R156)=1,COUNTBLANK($S156:$T156)=1,COUNTBLANK($U156:$V156)=1,COUNTBLANK($W156:$AA156)=4),IF(Data!$B156&lt;&gt;"",Scoring!$U$7)+IF(Data!$C156&lt;&gt;"",Scoring!$U$8)+IF(Data!$D156&lt;&gt;"",Scoring!$U$9)+IF(Data!$E156&lt;&gt;"",Scoring!$U$10)+IF(Data!$F156&lt;&gt;"",Scoring!$U$11)+IF(Data!$G156&lt;&gt;"",Scoring!$U$12)+IF(Data!$H156&lt;&gt;"",Scoring!$U$13)+IF(Data!$I156&lt;&gt;"",Scoring!$U$14)+IF(Data!$J156&lt;&gt;"",Scoring!$U$15)+IF(Data!$K156&lt;&gt;"",Scoring!$U$16)+IF(Data!$L156&lt;&gt;"",Scoring!$U$17)+IF(Data!$M156&lt;&gt;"",Scoring!$U$18)+IF(Data!$N156&lt;&gt;"",Scoring!$U$19)+IF(Data!$O156&lt;&gt;"",Scoring!$U$20)+IF(Data!$P156&lt;&gt;"",Scoring!$U$21)+IF(Data!$Q156&lt;&gt;"",Scoring!$U$22)+IF(Data!$R156&lt;&gt;"",Scoring!$U$23)+IF(Data!$S156&lt;&gt;"",Scoring!$U$24)+IF(Data!T156&lt;&gt;"",Scoring!$U$25)+IF(Data!$U156&lt;&gt;"",Scoring!$U$26)+IF(Data!$V156&lt;&gt;"",Scoring!$U$27)+IF(Data!$W156&lt;&gt;"",Scoring!$U$28)+IF(Data!$X156&lt;&gt;"",Scoring!$U$29)+IF(Data!$Y156&lt;&gt;"",Scoring!$U$30)+IF(Data!$Z156&lt;&gt;"",Scoring!$U$31)+IF(Data!$AA156&lt;&gt;"",Scoring!$U$32),"")</f>
        <v/>
      </c>
      <c r="BK156" s="106" t="str">
        <f>IF(BJ156&lt;&gt;"",LOOKUP(BJ156,Likelihoods!$A$7:$A$107,Likelihoods!S$7:S$107),"")</f>
        <v/>
      </c>
      <c r="BL156" s="8"/>
      <c r="BM156" s="8"/>
      <c r="BN156" s="8"/>
      <c r="BO156" s="8"/>
      <c r="BP156" s="8"/>
      <c r="BQ156" s="8"/>
      <c r="BR156" s="8"/>
      <c r="BS156" s="8"/>
      <c r="BT156" s="8"/>
      <c r="BU156" s="8"/>
      <c r="BV156" s="8"/>
      <c r="BW156" s="8"/>
      <c r="BX156" s="8"/>
      <c r="BY156" s="8"/>
    </row>
    <row r="157" spans="1:77" ht="14.25" x14ac:dyDescent="0.2">
      <c r="A157" s="68"/>
      <c r="B157" s="101"/>
      <c r="C157" s="102"/>
      <c r="D157" s="102"/>
      <c r="E157" s="102"/>
      <c r="F157" s="101"/>
      <c r="G157" s="102"/>
      <c r="H157" s="103"/>
      <c r="I157" s="102"/>
      <c r="J157" s="102"/>
      <c r="K157" s="101"/>
      <c r="L157" s="103"/>
      <c r="M157" s="102"/>
      <c r="N157" s="103"/>
      <c r="O157" s="101"/>
      <c r="P157" s="103"/>
      <c r="Q157" s="102"/>
      <c r="R157" s="102"/>
      <c r="S157" s="101"/>
      <c r="T157" s="103"/>
      <c r="U157" s="101"/>
      <c r="V157" s="103"/>
      <c r="W157" s="102"/>
      <c r="X157" s="102"/>
      <c r="Y157" s="102"/>
      <c r="Z157" s="102"/>
      <c r="AA157" s="102"/>
      <c r="AB157" s="104" t="str">
        <f>IF(AND(COUNTBLANK($B157:$E157)=3,COUNTBLANK($F157:$H157)=2,COUNTBLANK($I157:$J157)=1,COUNTBLANK($K157:$L157)=1,COUNTBLANK($M157:$N157)=1,COUNTBLANK($O157:$P157)=1,COUNTBLANK($Q157:$R157)=1,COUNTBLANK($S157:$T157)=1,COUNTBLANK($U157:$V157)=1,COUNTBLANK($W157:$AA157)=4),IF(Data!$B157&lt;&gt;"",Scoring!$D$7)+IF(Data!$C157&lt;&gt;"",Scoring!$D$8)+IF(Data!$D157&lt;&gt;"",Scoring!$D$9)+IF(Data!$E157&lt;&gt;"",Scoring!$D$10)+IF(Data!$F157&lt;&gt;"",Scoring!$D$11)+IF(Data!$G157&lt;&gt;"",Scoring!$D$12)+IF(Data!$H157&lt;&gt;"",Scoring!$D$13)+IF(Data!$I157&lt;&gt;"",Scoring!$D$14)+IF(Data!$J157&lt;&gt;"",Scoring!$D$15)+IF(Data!$K157&lt;&gt;"",Scoring!$D$16)+IF(Data!$L157&lt;&gt;"",Scoring!$D$17)+IF(Data!$M157&lt;&gt;"",Scoring!$D$18)+IF(Data!$N157&lt;&gt;"",Scoring!$D$19)+IF(Data!$O157&lt;&gt;"",Scoring!$D$20)+IF(Data!$P157&lt;&gt;"",Scoring!$D$21)+IF(Data!$Q157&lt;&gt;"",Scoring!$D$22)+IF(Data!$R157&lt;&gt;"",Scoring!$D$23)+IF(Data!$S157&lt;&gt;"",Scoring!$D$24)+IF(Data!T157&lt;&gt;"",Scoring!$D$25)+IF(Data!$U157&lt;&gt;"",Scoring!$D$26)+IF(Data!$V157&lt;&gt;"",Scoring!$D$27)+IF(Data!$W157&lt;&gt;"",Scoring!$D$28)+IF(Data!$X157&lt;&gt;"",Scoring!$D$29)+IF(Data!$Y157&lt;&gt;"",Scoring!$D$30)+IF(Data!$Z157&lt;&gt;"",Scoring!$D$31)+IF(Data!$AA157&lt;&gt;"",Scoring!$D$32),"")</f>
        <v/>
      </c>
      <c r="AC157" s="105" t="str">
        <f>IF(AB157&lt;&gt;"",LOOKUP(AB157,Likelihoods!$A$7:$A$107,Likelihoods!B$7:B$107),"")</f>
        <v/>
      </c>
      <c r="AD157" s="264" t="str">
        <f>IF(AND(COUNTBLANK($B157:$E157)=3,COUNTBLANK($F157:$H157)=2,COUNTBLANK($I157:$J157)=1,COUNTBLANK($K157:$L157)=1,COUNTBLANK($M157:$N157)=1,COUNTBLANK($O157:$P157)=1,COUNTBLANK($Q157:$R157)=1,COUNTBLANK($S157:$T157)=1,COUNTBLANK($U157:$V157)=1,COUNTBLANK($W157:$AA157)=4),IF(Data!$B157&lt;&gt;"",Scoring!$E$7)+IF(Data!$C157&lt;&gt;"",Scoring!$E$8)+IF(Data!$D157&lt;&gt;"",Scoring!$E$9)+IF(Data!$E157&lt;&gt;"",Scoring!$E$10)+IF(Data!$F157&lt;&gt;"",Scoring!$E$11)+IF(Data!$G157&lt;&gt;"",Scoring!$E$12)+IF(Data!$H157&lt;&gt;"",Scoring!$E$13)+IF(Data!$I157&lt;&gt;"",Scoring!$E$14)+IF(Data!$J157&lt;&gt;"",Scoring!$E$15)+IF(Data!$K157&lt;&gt;"",Scoring!$E$16)+IF(Data!$L157&lt;&gt;"",Scoring!$E$17)+IF(Data!$M157&lt;&gt;"",Scoring!$E$18)+IF(Data!$N157&lt;&gt;"",Scoring!$E$19)+IF(Data!$O157&lt;&gt;"",Scoring!$E$20)+IF(Data!$P157&lt;&gt;"",Scoring!$E$21)+IF(Data!$Q157&lt;&gt;"",Scoring!$E$22)+IF(Data!$R157&lt;&gt;"",Scoring!$E$23)+IF(Data!$S157&lt;&gt;"",Scoring!$E$24)+IF(Data!V157&lt;&gt;"",Scoring!$E$25)+IF(Data!$U157&lt;&gt;"",Scoring!$E$26)+IF(Data!$V157&lt;&gt;"",Scoring!$E$27)+IF(Data!$W157&lt;&gt;"",Scoring!$E$28)+IF(Data!$X157&lt;&gt;"",Scoring!$E$29)+IF(Data!$Y157&lt;&gt;"",Scoring!$E$30)+IF(Data!$Z157&lt;&gt;"",Scoring!$E$31)+IF(Data!$AA157&lt;&gt;"",Scoring!$E$32),"")</f>
        <v/>
      </c>
      <c r="AE157" s="107" t="str">
        <f>IF(AD157&lt;&gt;"",LOOKUP(AD157,Likelihoods!$A$7:$A$107,Likelihoods!C$7:C$107),"")</f>
        <v/>
      </c>
      <c r="AF157" s="108" t="str">
        <f>IF(AND(COUNTBLANK($B157:$E157)=3,COUNTBLANK($F157:$H157)=2,COUNTBLANK($I157:$J157)=1,COUNTBLANK($K157:$L157)=1,COUNTBLANK($M157:$N157)=1,COUNTBLANK($O157:$P157)=1,COUNTBLANK($Q157:$R157)=1,COUNTBLANK($S157:$T157)=1,COUNTBLANK($U157:$V157)=1,COUNTBLANK($W157:$AA157)=4),IF(Data!$B157&lt;&gt;"",Scoring!$F$7)+IF(Data!$C157&lt;&gt;"",Scoring!$F$8)+IF(Data!$D157&lt;&gt;"",Scoring!$F$9)+IF(Data!$E157&lt;&gt;"",Scoring!$F$10)+IF(Data!$F157&lt;&gt;"",Scoring!$F$11)+IF(Data!$G157&lt;&gt;"",Scoring!$F$12)+IF(Data!$H157&lt;&gt;"",Scoring!$F$13)+IF(Data!$I157&lt;&gt;"",Scoring!$F$14)+IF(Data!$J157&lt;&gt;"",Scoring!$F$15)+IF(Data!$K157&lt;&gt;"",Scoring!$F$16)+IF(Data!$L157&lt;&gt;"",Scoring!$F$17)+IF(Data!$M157&lt;&gt;"",Scoring!$F$18)+IF(Data!$N157&lt;&gt;"",Scoring!$F$19)+IF(Data!$O157&lt;&gt;"",Scoring!$F$20)+IF(Data!$P157&lt;&gt;"",Scoring!$F$21)+IF(Data!$Q157&lt;&gt;"",Scoring!$F$22)+IF(Data!$R157&lt;&gt;"",Scoring!$F$23)+IF(Data!$S157&lt;&gt;"",Scoring!$F$24)+IF(Data!T157&lt;&gt;"",Scoring!$F$25)+IF(Data!$U157&lt;&gt;"",Scoring!$F$26)+IF(Data!$V157&lt;&gt;"",Scoring!$F$27)+IF(Data!$W157&lt;&gt;"",Scoring!$F$28)+IF(Data!$X157&lt;&gt;"",Scoring!$F$29)+IF(Data!$Y157&lt;&gt;"",Scoring!$F$30)+IF(Data!$Z157&lt;&gt;"",Scoring!$F$31)+IF(Data!$AA157&lt;&gt;"",Scoring!$F$32),"")</f>
        <v/>
      </c>
      <c r="AG157" s="105" t="str">
        <f>IF(AF157&lt;&gt;"",LOOKUP(AF157,Likelihoods!$A$7:$A$107,Likelihoods!D$7:D$107),"")</f>
        <v/>
      </c>
      <c r="AH157" s="108" t="str">
        <f>IF(AND(COUNTBLANK($B157:$E157)=3,COUNTBLANK($F157:$H157)=2,COUNTBLANK($I157:$J157)=1,COUNTBLANK($K157:$L157)=1,COUNTBLANK($M157:$N157)=1,COUNTBLANK($O157:$P157)=1,COUNTBLANK($Q157:$R157)=1,COUNTBLANK($S157:$T157)=1,COUNTBLANK($U157:$V157)=1,COUNTBLANK($W157:$AA157)=4),IF(Data!$B157&lt;&gt;"",Scoring!$G$7)+IF(Data!$C157&lt;&gt;"",Scoring!$G$8)+IF(Data!$D157&lt;&gt;"",Scoring!$G$9)+IF(Data!$E157&lt;&gt;"",Scoring!$G$10)+IF(Data!$F157&lt;&gt;"",Scoring!$G$11)+IF(Data!$G157&lt;&gt;"",Scoring!$G$12)+IF(Data!$H157&lt;&gt;"",Scoring!$G$13)+IF(Data!$I157&lt;&gt;"",Scoring!$G$14)+IF(Data!$J157&lt;&gt;"",Scoring!$G$15)+IF(Data!$K157&lt;&gt;"",Scoring!$G$16)+IF(Data!$L157&lt;&gt;"",Scoring!$G$17)+IF(Data!$M157&lt;&gt;"",Scoring!$G$18)+IF(Data!$N157&lt;&gt;"",Scoring!$G$19)+IF(Data!$O157&lt;&gt;"",Scoring!$G$20)+IF(Data!$P157&lt;&gt;"",Scoring!$G$21)+IF(Data!$Q157&lt;&gt;"",Scoring!$G$22)+IF(Data!$R157&lt;&gt;"",Scoring!$G$23)+IF(Data!$S157&lt;&gt;"",Scoring!$G$24)+IF(Data!T157&lt;&gt;"",Scoring!$G$25)+IF(Data!$U157&lt;&gt;"",Scoring!$G$26)+IF(Data!$V157&lt;&gt;"",Scoring!$G$27)+IF(Data!$W157&lt;&gt;"",Scoring!$G$28)+IF(Data!$X157&lt;&gt;"",Scoring!$G$29)+IF(Data!$Y157&lt;&gt;"",Scoring!$G$30)+IF(Data!$Z157&lt;&gt;"",Scoring!$G$31)+IF(Data!$AA157&lt;&gt;"",Scoring!$G$32),"")</f>
        <v/>
      </c>
      <c r="AI157" s="106" t="str">
        <f>IF(AH157&lt;&gt;"",LOOKUP(AH157,Likelihoods!$A$7:$A$107,Likelihoods!E$7:E$107),"")</f>
        <v/>
      </c>
      <c r="AJ157" s="104" t="str">
        <f>IF(AND(COUNTBLANK($B157:$E157)=3,COUNTBLANK($F157:$H157)=2,COUNTBLANK($I157:$J157)=1,COUNTBLANK($K157:$L157)=1,COUNTBLANK($M157:$N157)=1,COUNTBLANK($O157:$P157)=1,COUNTBLANK($Q157:$R157)=1,COUNTBLANK($S157:$T157)=1,COUNTBLANK($U157:$V157)=1,COUNTBLANK($W157:$AA157)=4),IF(Data!$B157&lt;&gt;"",Scoring!$H$7)+IF(Data!$C157&lt;&gt;"",Scoring!$H$8)+IF(Data!$D157&lt;&gt;"",Scoring!$H$9)+IF(Data!$E157&lt;&gt;"",Scoring!$H$10)+IF(Data!$F157&lt;&gt;"",Scoring!$H$11)+IF(Data!$G157&lt;&gt;"",Scoring!$H$12)+IF(Data!$H157&lt;&gt;"",Scoring!$H$13)+IF(Data!$I157&lt;&gt;"",Scoring!$H$14)+IF(Data!$J157&lt;&gt;"",Scoring!$H$15)+IF(Data!$K157&lt;&gt;"",Scoring!$H$16)+IF(Data!$L157&lt;&gt;"",Scoring!$H$17)+IF(Data!$M157&lt;&gt;"",Scoring!$H$18)+IF(Data!$N157&lt;&gt;"",Scoring!$H$19)+IF(Data!$O157&lt;&gt;"",Scoring!$H$20)+IF(Data!$P157&lt;&gt;"",Scoring!$H$21)+IF(Data!$Q157&lt;&gt;"",Scoring!$H$22)+IF(Data!$R157&lt;&gt;"",Scoring!$H$23)+IF(Data!$S157&lt;&gt;"",Scoring!$H$24)+IF(Data!T157&lt;&gt;"",Scoring!$H$25)+IF(Data!$U157&lt;&gt;"",Scoring!$H$26)+IF(Data!$V157&lt;&gt;"",Scoring!$H$27)+IF(Data!$W157&lt;&gt;"",Scoring!$H$28)+IF(Data!$X157&lt;&gt;"",Scoring!$H$29)+IF(Data!$Y157&lt;&gt;"",Scoring!$H$30)+IF(Data!$Z157&lt;&gt;"",Scoring!$H$31)+IF(Data!$AA157&lt;&gt;"",Scoring!$H$32),"")</f>
        <v/>
      </c>
      <c r="AK157" s="105" t="str">
        <f>IF(AJ157&lt;&gt;"",LOOKUP(AJ157,Likelihoods!$A$7:$A$107,Likelihoods!F$7:F$107),"")</f>
        <v/>
      </c>
      <c r="AL157" s="102" t="str">
        <f>IF(AND(COUNTBLANK($B157:$E157)=3,COUNTBLANK($F157:$H157)=2,COUNTBLANK($I157:$J157)=1,COUNTBLANK($K157:$L157)=1,COUNTBLANK($M157:$N157)=1,COUNTBLANK($O157:$P157)=1,COUNTBLANK($Q157:$R157)=1,COUNTBLANK($S157:$T157)=1,COUNTBLANK($U157:$V157)=1,COUNTBLANK($W157:$AA157)=4),IF(Data!$B157&lt;&gt;"",Scoring!$I$7)+IF(Data!$C157&lt;&gt;"",Scoring!$I$8)+IF(Data!$D157&lt;&gt;"",Scoring!$I$9)+IF(Data!$E157&lt;&gt;"",Scoring!$I$10)+IF(Data!$F157&lt;&gt;"",Scoring!$I$11)+IF(Data!$G157&lt;&gt;"",Scoring!$I$12)+IF(Data!$H157&lt;&gt;"",Scoring!$I$13)+IF(Data!$I157&lt;&gt;"",Scoring!$I$14)+IF(Data!$J157&lt;&gt;"",Scoring!$I$15)+IF(Data!$K157&lt;&gt;"",Scoring!$I$16)+IF(Data!$L157&lt;&gt;"",Scoring!$I$17)+IF(Data!$M157&lt;&gt;"",Scoring!$I$18)+IF(Data!$N157&lt;&gt;"",Scoring!$I$19)+IF(Data!$O157&lt;&gt;"",Scoring!$I$20)+IF(Data!$P157&lt;&gt;"",Scoring!$I$21)+IF(Data!$Q157&lt;&gt;"",Scoring!$I$22)+IF(Data!$R157&lt;&gt;"",Scoring!$I$23)+IF(Data!$S157&lt;&gt;"",Scoring!$I$24)+IF(Data!T157&lt;&gt;"",Scoring!$I$25)+IF(Data!$U157&lt;&gt;"",Scoring!$I$26)+IF(Data!$V157&lt;&gt;"",Scoring!$I$27)+IF(Data!$W157&lt;&gt;"",Scoring!$I$28)+IF(Data!$X157&lt;&gt;"",Scoring!$I$29)+IF(Data!$Y157&lt;&gt;"",Scoring!$I$30)+IF(Data!$Z157&lt;&gt;"",Scoring!$I$31)+IF(Data!$AA157&lt;&gt;"",Scoring!$I$32),"")</f>
        <v/>
      </c>
      <c r="AM157" s="107" t="str">
        <f>IF(AL157&lt;&gt;"",LOOKUP(AL157,Likelihoods!$A$7:$A$107,Likelihoods!G$7:G$107),"")</f>
        <v/>
      </c>
      <c r="AN157" s="281" t="str">
        <f>IF(AND(COUNTBLANK($B157:$E157)=3,COUNTBLANK($F157:$H157)=2,COUNTBLANK($I157:$J157)=1,COUNTBLANK($K157:$L157)=1,COUNTBLANK($M157:$N157)=1,COUNTBLANK($O157:$P157)=1,COUNTBLANK($Q157:$R157)=1,COUNTBLANK($S157:$T157)=1,COUNTBLANK($U157:$V157)=1,COUNTBLANK($W157:$AA157)=4),IF(Data!$B157&lt;&gt;"",Scoring!$J$7)+IF(Data!$C157&lt;&gt;"",Scoring!$J$8)+IF(Data!$D157&lt;&gt;"",Scoring!$J$9)+IF(Data!$E157&lt;&gt;"",Scoring!$J$10)+IF(Data!$F157&lt;&gt;"",Scoring!$J$11)+IF(Data!$G157&lt;&gt;"",Scoring!$J$12)+IF(Data!$H157&lt;&gt;"",Scoring!$J$13)+IF(Data!$I157&lt;&gt;"",Scoring!$J$14)+IF(Data!$J157&lt;&gt;"",Scoring!$J$15)+IF(Data!$K157&lt;&gt;"",Scoring!$J$16)+IF(Data!$L157&lt;&gt;"",Scoring!$J$17)+IF(Data!$M157&lt;&gt;"",Scoring!$J$18)+IF(Data!$N157&lt;&gt;"",Scoring!$J$19)+IF(Data!$O157&lt;&gt;"",Scoring!$J$20)+IF(Data!$P157&lt;&gt;"",Scoring!$J$21)+IF(Data!$Q157&lt;&gt;"",Scoring!$J$22)+IF(Data!$R157&lt;&gt;"",Scoring!$J$23)+IF(Data!$S157&lt;&gt;"",Scoring!$J$24)+IF(Data!AF157&lt;&gt;"",Scoring!$J$25)+IF(Data!$U157&lt;&gt;"",Scoring!$J$26)+IF(Data!$V157&lt;&gt;"",Scoring!$J$27)+IF(Data!$W157&lt;&gt;"",Scoring!$J$28)+IF(Data!$X157&lt;&gt;"",Scoring!$J$29)+IF(Data!$Y157&lt;&gt;"",Scoring!$J$30)+IF(Data!$Z157&lt;&gt;"",Scoring!$J$31)+IF(Data!$AA157&lt;&gt;"",Scoring!$J$32),"")</f>
        <v/>
      </c>
      <c r="AO157" s="276" t="str">
        <f>IF(AN157&lt;&gt;"",LOOKUP(AN157,Likelihoods!$A$7:$A$107,Likelihoods!H$7:H$107),"")</f>
        <v/>
      </c>
      <c r="AP157" s="264" t="str">
        <f>IF(AND(COUNTBLANK($B157:$E157)=3,COUNTBLANK($F157:$H157)=2,COUNTBLANK($I157:$J157)=1,COUNTBLANK($K157:$L157)=1,COUNTBLANK($M157:$N157)=1,COUNTBLANK($O157:$P157)=1,COUNTBLANK($Q157:$R157)=1,COUNTBLANK($S157:$T157)=1,COUNTBLANK($U157:$V157)=1,COUNTBLANK($W157:$AA157)=4),IF(Data!$B157&lt;&gt;"",Scoring!$K$7)+IF(Data!$C157&lt;&gt;"",Scoring!$K$8)+IF(Data!$D157&lt;&gt;"",Scoring!$K$9)+IF(Data!$E157&lt;&gt;"",Scoring!$K$10)+IF(Data!$F157&lt;&gt;"",Scoring!$K$11)+IF(Data!$G157&lt;&gt;"",Scoring!$K$12)+IF(Data!$H157&lt;&gt;"",Scoring!$K$13)+IF(Data!$I157&lt;&gt;"",Scoring!$K$14)+IF(Data!$J157&lt;&gt;"",Scoring!$K$15)+IF(Data!$K157&lt;&gt;"",Scoring!$K$16)+IF(Data!$L157&lt;&gt;"",Scoring!$K$17)+IF(Data!$M157&lt;&gt;"",Scoring!$K$18)+IF(Data!$N157&lt;&gt;"",Scoring!$K$19)+IF(Data!$O157&lt;&gt;"",Scoring!$K$20)+IF(Data!$P157&lt;&gt;"",Scoring!$K$21)+IF(Data!$Q157&lt;&gt;"",Scoring!$K$22)+IF(Data!$R157&lt;&gt;"",Scoring!$K$23)+IF(Data!$S157&lt;&gt;"",Scoring!$K$24)+IF(Data!AH157&lt;&gt;"",Scoring!$K$25)+IF(Data!$U157&lt;&gt;"",Scoring!$K$26)+IF(Data!$V157&lt;&gt;"",Scoring!$K$27)+IF(Data!$W157&lt;&gt;"",Scoring!$K$28)+IF(Data!$X157&lt;&gt;"",Scoring!$K$29)+IF(Data!$Y157&lt;&gt;"",Scoring!$K$30)+IF(Data!$Z157&lt;&gt;"",Scoring!$K$31)+IF(Data!$AA157&lt;&gt;"",Scoring!$K$32),"")</f>
        <v/>
      </c>
      <c r="AQ157" s="107" t="str">
        <f>IF(AP157&lt;&gt;"",LOOKUP(AP157,Likelihoods!$A$7:$A$107,Likelihoods!I$7:I$107),"")</f>
        <v/>
      </c>
      <c r="AR157" s="281" t="str">
        <f>IF(AND(COUNTBLANK($B157:$E157)=3,COUNTBLANK($F157:$H157)=2,COUNTBLANK($I157:$J157)=1,COUNTBLANK($K157:$L157)=1,COUNTBLANK($M157:$N157)=1,COUNTBLANK($O157:$P157)=1,COUNTBLANK($Q157:$R157)=1,COUNTBLANK($S157:$T157)=1,COUNTBLANK($U157:$V157)=1,COUNTBLANK($W157:$AA157)=4),IF(Data!$B157&lt;&gt;"",Scoring!$L$7)+IF(Data!$C157&lt;&gt;"",Scoring!$L$8)+IF(Data!$D157&lt;&gt;"",Scoring!$L$9)+IF(Data!$E157&lt;&gt;"",Scoring!$L$10)+IF(Data!$F157&lt;&gt;"",Scoring!$L$11)+IF(Data!$G157&lt;&gt;"",Scoring!$L$12)+IF(Data!$H157&lt;&gt;"",Scoring!$L$13)+IF(Data!$I157&lt;&gt;"",Scoring!$L$14)+IF(Data!$J157&lt;&gt;"",Scoring!$L$15)+IF(Data!$K157&lt;&gt;"",Scoring!$L$16)+IF(Data!$L157&lt;&gt;"",Scoring!$L$17)+IF(Data!$M157&lt;&gt;"",Scoring!$L$18)+IF(Data!$N157&lt;&gt;"",Scoring!$L$19)+IF(Data!$O157&lt;&gt;"",Scoring!$L$20)+IF(Data!$P157&lt;&gt;"",Scoring!$L$21)+IF(Data!$Q157&lt;&gt;"",Scoring!$L$22)+IF(Data!$R157&lt;&gt;"",Scoring!$L$23)+IF(Data!$S157&lt;&gt;"",Scoring!$L$24)+IF(Data!AJ157&lt;&gt;"",Scoring!$L$25)+IF(Data!$U157&lt;&gt;"",Scoring!$L$26)+IF(Data!$V157&lt;&gt;"",Scoring!$L$27)+IF(Data!$W157&lt;&gt;"",Scoring!$L$28)+IF(Data!$X157&lt;&gt;"",Scoring!$L$29)+IF(Data!$Y157&lt;&gt;"",Scoring!$L$30)+IF(Data!$Z157&lt;&gt;"",Scoring!$L$31)+IF(Data!$AA157&lt;&gt;"",Scoring!$L$32),"")</f>
        <v/>
      </c>
      <c r="AS157" s="105" t="str">
        <f>IF(AR157&lt;&gt;"",LOOKUP(AR157,Likelihoods!$A$7:$A$107,Likelihoods!J$7:J$107),"")</f>
        <v/>
      </c>
      <c r="AT157" s="108" t="str">
        <f>IF(AND(COUNTBLANK($B157:$E157)=3,COUNTBLANK($F157:$H157)=2,COUNTBLANK($I157:$J157)=1,COUNTBLANK($K157:$L157)=1,COUNTBLANK($M157:$N157)=1,COUNTBLANK($O157:$P157)=1,COUNTBLANK($Q157:$R157)=1,COUNTBLANK($S157:$T157)=1,COUNTBLANK($U157:$V157)=1,COUNTBLANK($W157:$AA157)=4),IF(Data!$B157&lt;&gt;"",Scoring!$M$7)+IF(Data!$C157&lt;&gt;"",Scoring!$M$8)+IF(Data!$D157&lt;&gt;"",Scoring!$M$9)+IF(Data!$E157&lt;&gt;"",Scoring!$M$10)+IF(Data!$F157&lt;&gt;"",Scoring!$M$11)+IF(Data!$G157&lt;&gt;"",Scoring!$M$12)+IF(Data!$H157&lt;&gt;"",Scoring!$M$13)+IF(Data!$I157&lt;&gt;"",Scoring!$M$14)+IF(Data!$J157&lt;&gt;"",Scoring!$M$15)+IF(Data!$K157&lt;&gt;"",Scoring!$M$16)+IF(Data!$L157&lt;&gt;"",Scoring!$M$17)+IF(Data!$M157&lt;&gt;"",Scoring!$M$18)+IF(Data!$N157&lt;&gt;"",Scoring!$M$19)+IF(Data!$O157&lt;&gt;"",Scoring!$M$20)+IF(Data!$P157&lt;&gt;"",Scoring!$M$21)+IF(Data!$Q157&lt;&gt;"",Scoring!$M$22)+IF(Data!$R157&lt;&gt;"",Scoring!$M$23)+IF(Data!$S157&lt;&gt;"",Scoring!$M$24)+IF(Data!T157&lt;&gt;"",Scoring!$M$25)+IF(Data!$U157&lt;&gt;"",Scoring!$M$26)+IF(Data!$V157&lt;&gt;"",Scoring!$M$27)+IF(Data!$W157&lt;&gt;"",Scoring!$M$28)+IF(Data!$X157&lt;&gt;"",Scoring!$M$29)+IF(Data!$Y157&lt;&gt;"",Scoring!$M$30)+IF(Data!$Z157&lt;&gt;"",Scoring!$M$31)+IF(Data!$AA157&lt;&gt;"",Scoring!$M$32),"")</f>
        <v/>
      </c>
      <c r="AU157" s="105" t="str">
        <f>IF(AT157&lt;&gt;"",LOOKUP(AT157,Likelihoods!$A$7:$A$107,Likelihoods!K$7:K$107),"")</f>
        <v/>
      </c>
      <c r="AV157" s="108" t="str">
        <f>IF(AND(COUNTBLANK($B157:$E157)=3,COUNTBLANK($F157:$H157)=2,COUNTBLANK($I157:$J157)=1,COUNTBLANK($K157:$L157)=1,COUNTBLANK($M157:$N157)=1,COUNTBLANK($O157:$P157)=1,COUNTBLANK($Q157:$R157)=1,COUNTBLANK($S157:$T157)=1,COUNTBLANK($U157:$V157)=1,COUNTBLANK($W157:$AA157)=4),IF(Data!$B157&lt;&gt;"",Scoring!$N$7)+IF(Data!$C157&lt;&gt;"",Scoring!$N$8)+IF(Data!$D157&lt;&gt;"",Scoring!$N$9)+IF(Data!$E157&lt;&gt;"",Scoring!$N$10)+IF(Data!$F157&lt;&gt;"",Scoring!$N$11)+IF(Data!$G157&lt;&gt;"",Scoring!$N$12)+IF(Data!$H157&lt;&gt;"",Scoring!$N$13)+IF(Data!$I157&lt;&gt;"",Scoring!$N$14)+IF(Data!$J157&lt;&gt;"",Scoring!$N$15)+IF(Data!$K157&lt;&gt;"",Scoring!$N$16)+IF(Data!$L157&lt;&gt;"",Scoring!$N$17)+IF(Data!$M157&lt;&gt;"",Scoring!$N$18)+IF(Data!$N157&lt;&gt;"",Scoring!$N$19)+IF(Data!$O157&lt;&gt;"",Scoring!$N$20)+IF(Data!$P157&lt;&gt;"",Scoring!$N$21)+IF(Data!$Q157&lt;&gt;"",Scoring!$N$22)+IF(Data!$R157&lt;&gt;"",Scoring!$N$23)+IF(Data!$S157&lt;&gt;"",Scoring!$N$24)+IF(Data!T157&lt;&gt;"",Scoring!$N$25)+IF(Data!$U157&lt;&gt;"",Scoring!$N$26)+IF(Data!$V157&lt;&gt;"",Scoring!$N$27)+IF(Data!$W157&lt;&gt;"",Scoring!$N$28)+IF(Data!$X157&lt;&gt;"",Scoring!$N$29)+IF(Data!$Y157&lt;&gt;"",Scoring!$N$30)+IF(Data!$Z157&lt;&gt;"",Scoring!$N$31)+IF(Data!$AA157&lt;&gt;"",Scoring!$N$32),"")</f>
        <v/>
      </c>
      <c r="AW157" s="106" t="str">
        <f>IF(AV157&lt;&gt;"",LOOKUP(AV157,Likelihoods!$A$7:$A$107,Likelihoods!L$7:L$107),"")</f>
        <v/>
      </c>
      <c r="AX157" s="104" t="str">
        <f>IF(AND(COUNTBLANK($B157:$E157)=3,COUNTBLANK($F157:$H157)=2,COUNTBLANK($I157:$J157)=1,COUNTBLANK($K157:$L157)=1,COUNTBLANK($M157:$N157)=1,COUNTBLANK($O157:$P157)=1,COUNTBLANK($Q157:$R157)=1,COUNTBLANK($S157:$T157)=1,COUNTBLANK($U157:$V157)=1,COUNTBLANK($W157:$AA157)=4),IF(Data!$B157&lt;&gt;"",Scoring!$O$7)+IF(Data!$C157&lt;&gt;"",Scoring!$O$8)+IF(Data!$D157&lt;&gt;"",Scoring!$O$9)+IF(Data!$E157&lt;&gt;"",Scoring!$O$10)+IF(Data!$F157&lt;&gt;"",Scoring!$O$11)+IF(Data!$G157&lt;&gt;"",Scoring!$O$12)+IF(Data!$H157&lt;&gt;"",Scoring!$O$13)+IF(Data!$I157&lt;&gt;"",Scoring!$O$14)+IF(Data!$J157&lt;&gt;"",Scoring!$O$15)+IF(Data!$K157&lt;&gt;"",Scoring!$O$16)+IF(Data!$L157&lt;&gt;"",Scoring!$O$17)+IF(Data!$M157&lt;&gt;"",Scoring!$O$18)+IF(Data!$N157&lt;&gt;"",Scoring!$O$19)+IF(Data!$O157&lt;&gt;"",Scoring!$O$20)+IF(Data!$P157&lt;&gt;"",Scoring!$O$21)+IF(Data!$Q157&lt;&gt;"",Scoring!$O$22)+IF(Data!$R157&lt;&gt;"",Scoring!$O$23)+IF(Data!$S157&lt;&gt;"",Scoring!$O$24)+IF(Data!T157&lt;&gt;"",Scoring!$O$25)+IF(Data!$U157&lt;&gt;"",Scoring!$O$26)+IF(Data!$V157&lt;&gt;"",Scoring!$O$27)+IF(Data!$W157&lt;&gt;"",Scoring!$O$28)+IF(Data!$X157&lt;&gt;"",Scoring!$O$29)+IF(Data!$Y157&lt;&gt;"",Scoring!$O$30)+IF(Data!$Z157&lt;&gt;"",Scoring!$O$31)+IF(Data!$AA157&lt;&gt;"",Scoring!$O$32),"")</f>
        <v/>
      </c>
      <c r="AY157" s="107" t="str">
        <f>IF(AX157&lt;&gt;"",LOOKUP(AX157,Likelihoods!$A$7:$A$107,Likelihoods!M$7:M$107),"")</f>
        <v/>
      </c>
      <c r="AZ157" s="108" t="str">
        <f>IF(AND(COUNTBLANK($B157:$E157)=3,COUNTBLANK($F157:$H157)=2,COUNTBLANK($I157:$J157)=1,COUNTBLANK($K157:$L157)=1,COUNTBLANK($M157:$N157)=1,COUNTBLANK($O157:$P157)=1,COUNTBLANK($Q157:$R157)=1,COUNTBLANK($S157:$T157)=1,COUNTBLANK($U157:$V157)=1,COUNTBLANK($W157:$AA157)=4),IF(Data!$B157&lt;&gt;"",Scoring!$P$7)+IF(Data!$C157&lt;&gt;"",Scoring!$P$8)+IF(Data!$D157&lt;&gt;"",Scoring!$P$9)+IF(Data!$E157&lt;&gt;"",Scoring!$P$10)+IF(Data!$F157&lt;&gt;"",Scoring!$P$11)+IF(Data!$G157&lt;&gt;"",Scoring!$P$12)+IF(Data!$H157&lt;&gt;"",Scoring!$P$13)+IF(Data!$I157&lt;&gt;"",Scoring!$P$14)+IF(Data!$J157&lt;&gt;"",Scoring!$P$15)+IF(Data!$K157&lt;&gt;"",Scoring!$P$16)+IF(Data!$L157&lt;&gt;"",Scoring!$P$17)+IF(Data!$M157&lt;&gt;"",Scoring!$P$18)+IF(Data!$N157&lt;&gt;"",Scoring!$P$19)+IF(Data!$O157&lt;&gt;"",Scoring!$P$20)+IF(Data!$P157&lt;&gt;"",Scoring!$P$21)+IF(Data!$Q157&lt;&gt;"",Scoring!$P$22)+IF(Data!$R157&lt;&gt;"",Scoring!$P$23)+IF(Data!$S157&lt;&gt;"",Scoring!$P$24)+IF(Data!T157&lt;&gt;"",Scoring!$P$25)+IF(Data!$U157&lt;&gt;"",Scoring!$P$26)+IF(Data!$V157&lt;&gt;"",Scoring!$P$27)+IF(Data!$W157&lt;&gt;"",Scoring!$P$28)+IF(Data!$X157&lt;&gt;"",Scoring!$P$29)+IF(Data!$Y157&lt;&gt;"",Scoring!$P$30)+IF(Data!$Z157&lt;&gt;"",Scoring!$P$31)+IF(Data!$AA157&lt;&gt;"",Scoring!$P$32),"")</f>
        <v/>
      </c>
      <c r="BA157" s="105" t="str">
        <f>IF(AZ157&lt;&gt;"",LOOKUP(AZ157,Likelihoods!$A$7:$A$107,Likelihoods!N$7:N$107),"")</f>
        <v/>
      </c>
      <c r="BB157" s="102" t="str">
        <f>IF(AND(COUNTBLANK($B157:$E157)=3,COUNTBLANK($F157:$H157)=2,COUNTBLANK($I157:$J157)=1,COUNTBLANK($K157:$L157)=1,COUNTBLANK($M157:$N157)=1,COUNTBLANK($O157:$P157)=1,COUNTBLANK($Q157:$R157)=1,COUNTBLANK($S157:$T157)=1,COUNTBLANK($U157:$V157)=1,COUNTBLANK($W157:$AA157)=4),IF(Data!$B157&lt;&gt;"",Scoring!$Q$7)+IF(Data!$C157&lt;&gt;"",Scoring!$Q$8)+IF(Data!$D157&lt;&gt;"",Scoring!$Q$9)+IF(Data!$E157&lt;&gt;"",Scoring!$Q$10)+IF(Data!$F157&lt;&gt;"",Scoring!$Q$11)+IF(Data!$G157&lt;&gt;"",Scoring!$Q$12)+IF(Data!$H157&lt;&gt;"",Scoring!$Q$13)+IF(Data!$I157&lt;&gt;"",Scoring!$Q$14)+IF(Data!$J157&lt;&gt;"",Scoring!$Q$15)+IF(Data!$K157&lt;&gt;"",Scoring!$Q$16)+IF(Data!$L157&lt;&gt;"",Scoring!$Q$17)+IF(Data!$M157&lt;&gt;"",Scoring!$Q$18)+IF(Data!$N157&lt;&gt;"",Scoring!$Q$19)+IF(Data!$O157&lt;&gt;"",Scoring!$Q$20)+IF(Data!$P157&lt;&gt;"",Scoring!$Q$21)+IF(Data!$Q157&lt;&gt;"",Scoring!$Q$22)+IF(Data!$R157&lt;&gt;"",Scoring!$Q$23)+IF(Data!$S157&lt;&gt;"",Scoring!$Q$24)+IF(Data!T157&lt;&gt;"",Scoring!$Q$25)+IF(Data!$U157&lt;&gt;"",Scoring!$Q$26)+IF(Data!$V157&lt;&gt;"",Scoring!$Q$27)+IF(Data!$W157&lt;&gt;"",Scoring!$Q$28)+IF(Data!$X157&lt;&gt;"",Scoring!$Q$29)+IF(Data!$Y157&lt;&gt;"",Scoring!$Q$30)+IF(Data!$Z157&lt;&gt;"",Scoring!$Q$31)+IF(Data!$AA157&lt;&gt;"",Scoring!$Q$32),"")</f>
        <v/>
      </c>
      <c r="BC157" s="107" t="str">
        <f>IF(BB157&lt;&gt;"",LOOKUP(BB157,Likelihoods!$A$7:$A$107,Likelihoods!O$7:O$107),"")</f>
        <v/>
      </c>
      <c r="BD157" s="104" t="str">
        <f>IF(AND(COUNTBLANK($B157:$E157)=3,COUNTBLANK($F157:$H157)=2,COUNTBLANK($I157:$J157)=1,COUNTBLANK($K157:$L157)=1,COUNTBLANK($M157:$N157)=1,COUNTBLANK($O157:$P157)=1,COUNTBLANK($Q157:$R157)=1,COUNTBLANK($S157:$T157)=1,COUNTBLANK($U157:$V157)=1,COUNTBLANK($W157:$AA157)=4),IF(Data!$B157&lt;&gt;"",Scoring!$R$7)+IF(Data!$C157&lt;&gt;"",Scoring!$R$8)+IF(Data!$D157&lt;&gt;"",Scoring!$R$9)+IF(Data!$E157&lt;&gt;"",Scoring!$R$10)+IF(Data!$F157&lt;&gt;"",Scoring!$R$11)+IF(Data!$G157&lt;&gt;"",Scoring!$R$12)+IF(Data!$H157&lt;&gt;"",Scoring!$R$13)+IF(Data!$I157&lt;&gt;"",Scoring!$R$14)+IF(Data!$J157&lt;&gt;"",Scoring!$R$15)+IF(Data!$K157&lt;&gt;"",Scoring!$R$16)+IF(Data!$L157&lt;&gt;"",Scoring!$R$17)+IF(Data!$M157&lt;&gt;"",Scoring!$R$18)+IF(Data!$N157&lt;&gt;"",Scoring!$R$19)+IF(Data!$O157&lt;&gt;"",Scoring!$R$20)+IF(Data!$P157&lt;&gt;"",Scoring!$R$21)+IF(Data!$Q157&lt;&gt;"",Scoring!$R$22)+IF(Data!$R157&lt;&gt;"",Scoring!$R$23)+IF(Data!$S157&lt;&gt;"",Scoring!$R$24)+IF(Data!T157&lt;&gt;"",Scoring!$R$25)+IF(Data!$U157&lt;&gt;"",Scoring!$R$26)+IF(Data!$V157&lt;&gt;"",Scoring!$R$27)+IF(Data!$W157&lt;&gt;"",Scoring!$R$28)+IF(Data!$X157&lt;&gt;"",Scoring!$R$29)+IF(Data!$Y157&lt;&gt;"",Scoring!$R$30)+IF(Data!$Z157&lt;&gt;"",Scoring!$R$31)+IF(Data!$AA157&lt;&gt;"",Scoring!$R$32),"")</f>
        <v/>
      </c>
      <c r="BE157" s="105" t="str">
        <f>IF(BD157&lt;&gt;"",LOOKUP(BD157,Likelihoods!$A$7:$A$107,Likelihoods!P$7:P$107),"")</f>
        <v/>
      </c>
      <c r="BF157" s="102" t="str">
        <f>IF(AND(COUNTBLANK($B157:$E157)=3,COUNTBLANK($F157:$H157)=2,COUNTBLANK($I157:$J157)=1,COUNTBLANK($K157:$L157)=1,COUNTBLANK($M157:$N157)=1,COUNTBLANK($O157:$P157)=1,COUNTBLANK($Q157:$R157)=1,COUNTBLANK($S157:$T157)=1,COUNTBLANK($U157:$V157)=1,COUNTBLANK($W157:$AA157)=4),IF(Data!$B157&lt;&gt;"",Scoring!$S$7)+IF(Data!$C157&lt;&gt;"",Scoring!$S$8)+IF(Data!$D157&lt;&gt;"",Scoring!$S$9)+IF(Data!$E157&lt;&gt;"",Scoring!$S$10)+IF(Data!$F157&lt;&gt;"",Scoring!$S$11)+IF(Data!$G157&lt;&gt;"",Scoring!$S$12)+IF(Data!$H157&lt;&gt;"",Scoring!$S$13)+IF(Data!$I157&lt;&gt;"",Scoring!$S$14)+IF(Data!$J157&lt;&gt;"",Scoring!$S$15)+IF(Data!$K157&lt;&gt;"",Scoring!$S$16)+IF(Data!$L157&lt;&gt;"",Scoring!$S$17)+IF(Data!$M157&lt;&gt;"",Scoring!$S$18)+IF(Data!$N157&lt;&gt;"",Scoring!$S$19)+IF(Data!$O157&lt;&gt;"",Scoring!$S$20)+IF(Data!$P157&lt;&gt;"",Scoring!$S$21)+IF(Data!$Q157&lt;&gt;"",Scoring!$S$22)+IF(Data!$R157&lt;&gt;"",Scoring!$S$23)+IF(Data!$S157&lt;&gt;"",Scoring!$S$24)+IF(Data!T157&lt;&gt;"",Scoring!$S$25)+IF(Data!$U157&lt;&gt;"",Scoring!$S$26)+IF(Data!$V157&lt;&gt;"",Scoring!$S$27)+IF(Data!$W157&lt;&gt;"",Scoring!$S$28)+IF(Data!$X157&lt;&gt;"",Scoring!$S$29)+IF(Data!$Y157&lt;&gt;"",Scoring!$S$30)+IF(Data!$Z157&lt;&gt;"",Scoring!$S$31)+IF(Data!$AA157&lt;&gt;"",Scoring!$S$32),"")</f>
        <v/>
      </c>
      <c r="BG157" s="107" t="str">
        <f>IF(BF157&lt;&gt;"",LOOKUP(BF157,Likelihoods!$A$7:$A$107,Likelihoods!Q$7:Q$107),"")</f>
        <v/>
      </c>
      <c r="BH157" s="108" t="str">
        <f>IF(AND(COUNTBLANK($B157:$E157)=3,COUNTBLANK($F157:$H157)=2,COUNTBLANK($I157:$J157)=1,COUNTBLANK($K157:$L157)=1,COUNTBLANK($M157:$N157)=1,COUNTBLANK($O157:$P157)=1,COUNTBLANK($Q157:$R157)=1,COUNTBLANK($S157:$T157)=1,COUNTBLANK($U157:$V157)=1,COUNTBLANK($W157:$AA157)=4),IF(Data!$B157&lt;&gt;"",Scoring!$T$7)+IF(Data!$C157&lt;&gt;"",Scoring!$T$8)+IF(Data!$D157&lt;&gt;"",Scoring!$T$9)+IF(Data!$E157&lt;&gt;"",Scoring!$T$10)+IF(Data!$F157&lt;&gt;"",Scoring!$T$11)+IF(Data!$G157&lt;&gt;"",Scoring!$T$12)+IF(Data!$H157&lt;&gt;"",Scoring!$T$13)+IF(Data!$I157&lt;&gt;"",Scoring!$T$14)+IF(Data!$J157&lt;&gt;"",Scoring!$T$15)+IF(Data!$K157&lt;&gt;"",Scoring!$T$16)+IF(Data!$L157&lt;&gt;"",Scoring!$T$17)+IF(Data!$M157&lt;&gt;"",Scoring!$T$18)+IF(Data!$N157&lt;&gt;"",Scoring!$T$19)+IF(Data!$O157&lt;&gt;"",Scoring!$T$20)+IF(Data!$P157&lt;&gt;"",Scoring!$T$21)+IF(Data!$Q157&lt;&gt;"",Scoring!$T$22)+IF(Data!$R157&lt;&gt;"",Scoring!$T$23)+IF(Data!$S157&lt;&gt;"",Scoring!$T$24)+IF(Data!T157&lt;&gt;"",Scoring!$T$25)+IF(Data!$U157&lt;&gt;"",Scoring!$T$26)+IF(Data!$V157&lt;&gt;"",Scoring!$T$27)+IF(Data!$W157&lt;&gt;"",Scoring!$T$28)+IF(Data!$X157&lt;&gt;"",Scoring!$T$29)+IF(Data!$Y157&lt;&gt;"",Scoring!$T$30)+IF(Data!$Z157&lt;&gt;"",Scoring!$T$31)+IF(Data!$AA157&lt;&gt;"",Scoring!$T$32),"")</f>
        <v/>
      </c>
      <c r="BI157" s="105" t="str">
        <f>IF(BH157&lt;&gt;"",LOOKUP(BH157,Likelihoods!$A$7:$A$107,Likelihoods!R$7:R$107),"")</f>
        <v/>
      </c>
      <c r="BJ157" s="108" t="str">
        <f>IF(AND(COUNTBLANK($B157:$E157)=3,COUNTBLANK($F157:$H157)=2,COUNTBLANK($I157:$J157)=1,COUNTBLANK($K157:$L157)=1,COUNTBLANK($M157:$N157)=1,COUNTBLANK($O157:$P157)=1,COUNTBLANK($Q157:$R157)=1,COUNTBLANK($S157:$T157)=1,COUNTBLANK($U157:$V157)=1,COUNTBLANK($W157:$AA157)=4),IF(Data!$B157&lt;&gt;"",Scoring!$U$7)+IF(Data!$C157&lt;&gt;"",Scoring!$U$8)+IF(Data!$D157&lt;&gt;"",Scoring!$U$9)+IF(Data!$E157&lt;&gt;"",Scoring!$U$10)+IF(Data!$F157&lt;&gt;"",Scoring!$U$11)+IF(Data!$G157&lt;&gt;"",Scoring!$U$12)+IF(Data!$H157&lt;&gt;"",Scoring!$U$13)+IF(Data!$I157&lt;&gt;"",Scoring!$U$14)+IF(Data!$J157&lt;&gt;"",Scoring!$U$15)+IF(Data!$K157&lt;&gt;"",Scoring!$U$16)+IF(Data!$L157&lt;&gt;"",Scoring!$U$17)+IF(Data!$M157&lt;&gt;"",Scoring!$U$18)+IF(Data!$N157&lt;&gt;"",Scoring!$U$19)+IF(Data!$O157&lt;&gt;"",Scoring!$U$20)+IF(Data!$P157&lt;&gt;"",Scoring!$U$21)+IF(Data!$Q157&lt;&gt;"",Scoring!$U$22)+IF(Data!$R157&lt;&gt;"",Scoring!$U$23)+IF(Data!$S157&lt;&gt;"",Scoring!$U$24)+IF(Data!T157&lt;&gt;"",Scoring!$U$25)+IF(Data!$U157&lt;&gt;"",Scoring!$U$26)+IF(Data!$V157&lt;&gt;"",Scoring!$U$27)+IF(Data!$W157&lt;&gt;"",Scoring!$U$28)+IF(Data!$X157&lt;&gt;"",Scoring!$U$29)+IF(Data!$Y157&lt;&gt;"",Scoring!$U$30)+IF(Data!$Z157&lt;&gt;"",Scoring!$U$31)+IF(Data!$AA157&lt;&gt;"",Scoring!$U$32),"")</f>
        <v/>
      </c>
      <c r="BK157" s="106" t="str">
        <f>IF(BJ157&lt;&gt;"",LOOKUP(BJ157,Likelihoods!$A$7:$A$107,Likelihoods!S$7:S$107),"")</f>
        <v/>
      </c>
      <c r="BL157" s="8"/>
      <c r="BM157" s="8"/>
      <c r="BN157" s="8"/>
      <c r="BO157" s="8"/>
      <c r="BP157" s="8"/>
      <c r="BQ157" s="8"/>
      <c r="BR157" s="8"/>
      <c r="BS157" s="8"/>
      <c r="BT157" s="8"/>
      <c r="BU157" s="8"/>
      <c r="BV157" s="8"/>
      <c r="BW157" s="8"/>
      <c r="BX157" s="8"/>
      <c r="BY157" s="8"/>
    </row>
    <row r="158" spans="1:77" ht="14.25" x14ac:dyDescent="0.2">
      <c r="A158" s="68"/>
      <c r="B158" s="101"/>
      <c r="C158" s="102"/>
      <c r="D158" s="102"/>
      <c r="E158" s="102"/>
      <c r="F158" s="101"/>
      <c r="G158" s="102"/>
      <c r="H158" s="103"/>
      <c r="I158" s="102"/>
      <c r="J158" s="102"/>
      <c r="K158" s="101"/>
      <c r="L158" s="103"/>
      <c r="M158" s="102"/>
      <c r="N158" s="103"/>
      <c r="O158" s="101"/>
      <c r="P158" s="103"/>
      <c r="Q158" s="102"/>
      <c r="R158" s="102"/>
      <c r="S158" s="101"/>
      <c r="T158" s="103"/>
      <c r="U158" s="101"/>
      <c r="V158" s="103"/>
      <c r="W158" s="102"/>
      <c r="X158" s="102"/>
      <c r="Y158" s="102"/>
      <c r="Z158" s="102"/>
      <c r="AA158" s="102"/>
      <c r="AB158" s="104" t="str">
        <f>IF(AND(COUNTBLANK($B158:$E158)=3,COUNTBLANK($F158:$H158)=2,COUNTBLANK($I158:$J158)=1,COUNTBLANK($K158:$L158)=1,COUNTBLANK($M158:$N158)=1,COUNTBLANK($O158:$P158)=1,COUNTBLANK($Q158:$R158)=1,COUNTBLANK($S158:$T158)=1,COUNTBLANK($U158:$V158)=1,COUNTBLANK($W158:$AA158)=4),IF(Data!$B158&lt;&gt;"",Scoring!$D$7)+IF(Data!$C158&lt;&gt;"",Scoring!$D$8)+IF(Data!$D158&lt;&gt;"",Scoring!$D$9)+IF(Data!$E158&lt;&gt;"",Scoring!$D$10)+IF(Data!$F158&lt;&gt;"",Scoring!$D$11)+IF(Data!$G158&lt;&gt;"",Scoring!$D$12)+IF(Data!$H158&lt;&gt;"",Scoring!$D$13)+IF(Data!$I158&lt;&gt;"",Scoring!$D$14)+IF(Data!$J158&lt;&gt;"",Scoring!$D$15)+IF(Data!$K158&lt;&gt;"",Scoring!$D$16)+IF(Data!$L158&lt;&gt;"",Scoring!$D$17)+IF(Data!$M158&lt;&gt;"",Scoring!$D$18)+IF(Data!$N158&lt;&gt;"",Scoring!$D$19)+IF(Data!$O158&lt;&gt;"",Scoring!$D$20)+IF(Data!$P158&lt;&gt;"",Scoring!$D$21)+IF(Data!$Q158&lt;&gt;"",Scoring!$D$22)+IF(Data!$R158&lt;&gt;"",Scoring!$D$23)+IF(Data!$S158&lt;&gt;"",Scoring!$D$24)+IF(Data!T158&lt;&gt;"",Scoring!$D$25)+IF(Data!$U158&lt;&gt;"",Scoring!$D$26)+IF(Data!$V158&lt;&gt;"",Scoring!$D$27)+IF(Data!$W158&lt;&gt;"",Scoring!$D$28)+IF(Data!$X158&lt;&gt;"",Scoring!$D$29)+IF(Data!$Y158&lt;&gt;"",Scoring!$D$30)+IF(Data!$Z158&lt;&gt;"",Scoring!$D$31)+IF(Data!$AA158&lt;&gt;"",Scoring!$D$32),"")</f>
        <v/>
      </c>
      <c r="AC158" s="105" t="str">
        <f>IF(AB158&lt;&gt;"",LOOKUP(AB158,Likelihoods!$A$7:$A$107,Likelihoods!B$7:B$107),"")</f>
        <v/>
      </c>
      <c r="AD158" s="264" t="str">
        <f>IF(AND(COUNTBLANK($B158:$E158)=3,COUNTBLANK($F158:$H158)=2,COUNTBLANK($I158:$J158)=1,COUNTBLANK($K158:$L158)=1,COUNTBLANK($M158:$N158)=1,COUNTBLANK($O158:$P158)=1,COUNTBLANK($Q158:$R158)=1,COUNTBLANK($S158:$T158)=1,COUNTBLANK($U158:$V158)=1,COUNTBLANK($W158:$AA158)=4),IF(Data!$B158&lt;&gt;"",Scoring!$E$7)+IF(Data!$C158&lt;&gt;"",Scoring!$E$8)+IF(Data!$D158&lt;&gt;"",Scoring!$E$9)+IF(Data!$E158&lt;&gt;"",Scoring!$E$10)+IF(Data!$F158&lt;&gt;"",Scoring!$E$11)+IF(Data!$G158&lt;&gt;"",Scoring!$E$12)+IF(Data!$H158&lt;&gt;"",Scoring!$E$13)+IF(Data!$I158&lt;&gt;"",Scoring!$E$14)+IF(Data!$J158&lt;&gt;"",Scoring!$E$15)+IF(Data!$K158&lt;&gt;"",Scoring!$E$16)+IF(Data!$L158&lt;&gt;"",Scoring!$E$17)+IF(Data!$M158&lt;&gt;"",Scoring!$E$18)+IF(Data!$N158&lt;&gt;"",Scoring!$E$19)+IF(Data!$O158&lt;&gt;"",Scoring!$E$20)+IF(Data!$P158&lt;&gt;"",Scoring!$E$21)+IF(Data!$Q158&lt;&gt;"",Scoring!$E$22)+IF(Data!$R158&lt;&gt;"",Scoring!$E$23)+IF(Data!$S158&lt;&gt;"",Scoring!$E$24)+IF(Data!V158&lt;&gt;"",Scoring!$E$25)+IF(Data!$U158&lt;&gt;"",Scoring!$E$26)+IF(Data!$V158&lt;&gt;"",Scoring!$E$27)+IF(Data!$W158&lt;&gt;"",Scoring!$E$28)+IF(Data!$X158&lt;&gt;"",Scoring!$E$29)+IF(Data!$Y158&lt;&gt;"",Scoring!$E$30)+IF(Data!$Z158&lt;&gt;"",Scoring!$E$31)+IF(Data!$AA158&lt;&gt;"",Scoring!$E$32),"")</f>
        <v/>
      </c>
      <c r="AE158" s="107" t="str">
        <f>IF(AD158&lt;&gt;"",LOOKUP(AD158,Likelihoods!$A$7:$A$107,Likelihoods!C$7:C$107),"")</f>
        <v/>
      </c>
      <c r="AF158" s="108" t="str">
        <f>IF(AND(COUNTBLANK($B158:$E158)=3,COUNTBLANK($F158:$H158)=2,COUNTBLANK($I158:$J158)=1,COUNTBLANK($K158:$L158)=1,COUNTBLANK($M158:$N158)=1,COUNTBLANK($O158:$P158)=1,COUNTBLANK($Q158:$R158)=1,COUNTBLANK($S158:$T158)=1,COUNTBLANK($U158:$V158)=1,COUNTBLANK($W158:$AA158)=4),IF(Data!$B158&lt;&gt;"",Scoring!$F$7)+IF(Data!$C158&lt;&gt;"",Scoring!$F$8)+IF(Data!$D158&lt;&gt;"",Scoring!$F$9)+IF(Data!$E158&lt;&gt;"",Scoring!$F$10)+IF(Data!$F158&lt;&gt;"",Scoring!$F$11)+IF(Data!$G158&lt;&gt;"",Scoring!$F$12)+IF(Data!$H158&lt;&gt;"",Scoring!$F$13)+IF(Data!$I158&lt;&gt;"",Scoring!$F$14)+IF(Data!$J158&lt;&gt;"",Scoring!$F$15)+IF(Data!$K158&lt;&gt;"",Scoring!$F$16)+IF(Data!$L158&lt;&gt;"",Scoring!$F$17)+IF(Data!$M158&lt;&gt;"",Scoring!$F$18)+IF(Data!$N158&lt;&gt;"",Scoring!$F$19)+IF(Data!$O158&lt;&gt;"",Scoring!$F$20)+IF(Data!$P158&lt;&gt;"",Scoring!$F$21)+IF(Data!$Q158&lt;&gt;"",Scoring!$F$22)+IF(Data!$R158&lt;&gt;"",Scoring!$F$23)+IF(Data!$S158&lt;&gt;"",Scoring!$F$24)+IF(Data!T158&lt;&gt;"",Scoring!$F$25)+IF(Data!$U158&lt;&gt;"",Scoring!$F$26)+IF(Data!$V158&lt;&gt;"",Scoring!$F$27)+IF(Data!$W158&lt;&gt;"",Scoring!$F$28)+IF(Data!$X158&lt;&gt;"",Scoring!$F$29)+IF(Data!$Y158&lt;&gt;"",Scoring!$F$30)+IF(Data!$Z158&lt;&gt;"",Scoring!$F$31)+IF(Data!$AA158&lt;&gt;"",Scoring!$F$32),"")</f>
        <v/>
      </c>
      <c r="AG158" s="105" t="str">
        <f>IF(AF158&lt;&gt;"",LOOKUP(AF158,Likelihoods!$A$7:$A$107,Likelihoods!D$7:D$107),"")</f>
        <v/>
      </c>
      <c r="AH158" s="108" t="str">
        <f>IF(AND(COUNTBLANK($B158:$E158)=3,COUNTBLANK($F158:$H158)=2,COUNTBLANK($I158:$J158)=1,COUNTBLANK($K158:$L158)=1,COUNTBLANK($M158:$N158)=1,COUNTBLANK($O158:$P158)=1,COUNTBLANK($Q158:$R158)=1,COUNTBLANK($S158:$T158)=1,COUNTBLANK($U158:$V158)=1,COUNTBLANK($W158:$AA158)=4),IF(Data!$B158&lt;&gt;"",Scoring!$G$7)+IF(Data!$C158&lt;&gt;"",Scoring!$G$8)+IF(Data!$D158&lt;&gt;"",Scoring!$G$9)+IF(Data!$E158&lt;&gt;"",Scoring!$G$10)+IF(Data!$F158&lt;&gt;"",Scoring!$G$11)+IF(Data!$G158&lt;&gt;"",Scoring!$G$12)+IF(Data!$H158&lt;&gt;"",Scoring!$G$13)+IF(Data!$I158&lt;&gt;"",Scoring!$G$14)+IF(Data!$J158&lt;&gt;"",Scoring!$G$15)+IF(Data!$K158&lt;&gt;"",Scoring!$G$16)+IF(Data!$L158&lt;&gt;"",Scoring!$G$17)+IF(Data!$M158&lt;&gt;"",Scoring!$G$18)+IF(Data!$N158&lt;&gt;"",Scoring!$G$19)+IF(Data!$O158&lt;&gt;"",Scoring!$G$20)+IF(Data!$P158&lt;&gt;"",Scoring!$G$21)+IF(Data!$Q158&lt;&gt;"",Scoring!$G$22)+IF(Data!$R158&lt;&gt;"",Scoring!$G$23)+IF(Data!$S158&lt;&gt;"",Scoring!$G$24)+IF(Data!T158&lt;&gt;"",Scoring!$G$25)+IF(Data!$U158&lt;&gt;"",Scoring!$G$26)+IF(Data!$V158&lt;&gt;"",Scoring!$G$27)+IF(Data!$W158&lt;&gt;"",Scoring!$G$28)+IF(Data!$X158&lt;&gt;"",Scoring!$G$29)+IF(Data!$Y158&lt;&gt;"",Scoring!$G$30)+IF(Data!$Z158&lt;&gt;"",Scoring!$G$31)+IF(Data!$AA158&lt;&gt;"",Scoring!$G$32),"")</f>
        <v/>
      </c>
      <c r="AI158" s="106" t="str">
        <f>IF(AH158&lt;&gt;"",LOOKUP(AH158,Likelihoods!$A$7:$A$107,Likelihoods!E$7:E$107),"")</f>
        <v/>
      </c>
      <c r="AJ158" s="104" t="str">
        <f>IF(AND(COUNTBLANK($B158:$E158)=3,COUNTBLANK($F158:$H158)=2,COUNTBLANK($I158:$J158)=1,COUNTBLANK($K158:$L158)=1,COUNTBLANK($M158:$N158)=1,COUNTBLANK($O158:$P158)=1,COUNTBLANK($Q158:$R158)=1,COUNTBLANK($S158:$T158)=1,COUNTBLANK($U158:$V158)=1,COUNTBLANK($W158:$AA158)=4),IF(Data!$B158&lt;&gt;"",Scoring!$H$7)+IF(Data!$C158&lt;&gt;"",Scoring!$H$8)+IF(Data!$D158&lt;&gt;"",Scoring!$H$9)+IF(Data!$E158&lt;&gt;"",Scoring!$H$10)+IF(Data!$F158&lt;&gt;"",Scoring!$H$11)+IF(Data!$G158&lt;&gt;"",Scoring!$H$12)+IF(Data!$H158&lt;&gt;"",Scoring!$H$13)+IF(Data!$I158&lt;&gt;"",Scoring!$H$14)+IF(Data!$J158&lt;&gt;"",Scoring!$H$15)+IF(Data!$K158&lt;&gt;"",Scoring!$H$16)+IF(Data!$L158&lt;&gt;"",Scoring!$H$17)+IF(Data!$M158&lt;&gt;"",Scoring!$H$18)+IF(Data!$N158&lt;&gt;"",Scoring!$H$19)+IF(Data!$O158&lt;&gt;"",Scoring!$H$20)+IF(Data!$P158&lt;&gt;"",Scoring!$H$21)+IF(Data!$Q158&lt;&gt;"",Scoring!$H$22)+IF(Data!$R158&lt;&gt;"",Scoring!$H$23)+IF(Data!$S158&lt;&gt;"",Scoring!$H$24)+IF(Data!T158&lt;&gt;"",Scoring!$H$25)+IF(Data!$U158&lt;&gt;"",Scoring!$H$26)+IF(Data!$V158&lt;&gt;"",Scoring!$H$27)+IF(Data!$W158&lt;&gt;"",Scoring!$H$28)+IF(Data!$X158&lt;&gt;"",Scoring!$H$29)+IF(Data!$Y158&lt;&gt;"",Scoring!$H$30)+IF(Data!$Z158&lt;&gt;"",Scoring!$H$31)+IF(Data!$AA158&lt;&gt;"",Scoring!$H$32),"")</f>
        <v/>
      </c>
      <c r="AK158" s="105" t="str">
        <f>IF(AJ158&lt;&gt;"",LOOKUP(AJ158,Likelihoods!$A$7:$A$107,Likelihoods!F$7:F$107),"")</f>
        <v/>
      </c>
      <c r="AL158" s="102" t="str">
        <f>IF(AND(COUNTBLANK($B158:$E158)=3,COUNTBLANK($F158:$H158)=2,COUNTBLANK($I158:$J158)=1,COUNTBLANK($K158:$L158)=1,COUNTBLANK($M158:$N158)=1,COUNTBLANK($O158:$P158)=1,COUNTBLANK($Q158:$R158)=1,COUNTBLANK($S158:$T158)=1,COUNTBLANK($U158:$V158)=1,COUNTBLANK($W158:$AA158)=4),IF(Data!$B158&lt;&gt;"",Scoring!$I$7)+IF(Data!$C158&lt;&gt;"",Scoring!$I$8)+IF(Data!$D158&lt;&gt;"",Scoring!$I$9)+IF(Data!$E158&lt;&gt;"",Scoring!$I$10)+IF(Data!$F158&lt;&gt;"",Scoring!$I$11)+IF(Data!$G158&lt;&gt;"",Scoring!$I$12)+IF(Data!$H158&lt;&gt;"",Scoring!$I$13)+IF(Data!$I158&lt;&gt;"",Scoring!$I$14)+IF(Data!$J158&lt;&gt;"",Scoring!$I$15)+IF(Data!$K158&lt;&gt;"",Scoring!$I$16)+IF(Data!$L158&lt;&gt;"",Scoring!$I$17)+IF(Data!$M158&lt;&gt;"",Scoring!$I$18)+IF(Data!$N158&lt;&gt;"",Scoring!$I$19)+IF(Data!$O158&lt;&gt;"",Scoring!$I$20)+IF(Data!$P158&lt;&gt;"",Scoring!$I$21)+IF(Data!$Q158&lt;&gt;"",Scoring!$I$22)+IF(Data!$R158&lt;&gt;"",Scoring!$I$23)+IF(Data!$S158&lt;&gt;"",Scoring!$I$24)+IF(Data!T158&lt;&gt;"",Scoring!$I$25)+IF(Data!$U158&lt;&gt;"",Scoring!$I$26)+IF(Data!$V158&lt;&gt;"",Scoring!$I$27)+IF(Data!$W158&lt;&gt;"",Scoring!$I$28)+IF(Data!$X158&lt;&gt;"",Scoring!$I$29)+IF(Data!$Y158&lt;&gt;"",Scoring!$I$30)+IF(Data!$Z158&lt;&gt;"",Scoring!$I$31)+IF(Data!$AA158&lt;&gt;"",Scoring!$I$32),"")</f>
        <v/>
      </c>
      <c r="AM158" s="107" t="str">
        <f>IF(AL158&lt;&gt;"",LOOKUP(AL158,Likelihoods!$A$7:$A$107,Likelihoods!G$7:G$107),"")</f>
        <v/>
      </c>
      <c r="AN158" s="281" t="str">
        <f>IF(AND(COUNTBLANK($B158:$E158)=3,COUNTBLANK($F158:$H158)=2,COUNTBLANK($I158:$J158)=1,COUNTBLANK($K158:$L158)=1,COUNTBLANK($M158:$N158)=1,COUNTBLANK($O158:$P158)=1,COUNTBLANK($Q158:$R158)=1,COUNTBLANK($S158:$T158)=1,COUNTBLANK($U158:$V158)=1,COUNTBLANK($W158:$AA158)=4),IF(Data!$B158&lt;&gt;"",Scoring!$J$7)+IF(Data!$C158&lt;&gt;"",Scoring!$J$8)+IF(Data!$D158&lt;&gt;"",Scoring!$J$9)+IF(Data!$E158&lt;&gt;"",Scoring!$J$10)+IF(Data!$F158&lt;&gt;"",Scoring!$J$11)+IF(Data!$G158&lt;&gt;"",Scoring!$J$12)+IF(Data!$H158&lt;&gt;"",Scoring!$J$13)+IF(Data!$I158&lt;&gt;"",Scoring!$J$14)+IF(Data!$J158&lt;&gt;"",Scoring!$J$15)+IF(Data!$K158&lt;&gt;"",Scoring!$J$16)+IF(Data!$L158&lt;&gt;"",Scoring!$J$17)+IF(Data!$M158&lt;&gt;"",Scoring!$J$18)+IF(Data!$N158&lt;&gt;"",Scoring!$J$19)+IF(Data!$O158&lt;&gt;"",Scoring!$J$20)+IF(Data!$P158&lt;&gt;"",Scoring!$J$21)+IF(Data!$Q158&lt;&gt;"",Scoring!$J$22)+IF(Data!$R158&lt;&gt;"",Scoring!$J$23)+IF(Data!$S158&lt;&gt;"",Scoring!$J$24)+IF(Data!AF158&lt;&gt;"",Scoring!$J$25)+IF(Data!$U158&lt;&gt;"",Scoring!$J$26)+IF(Data!$V158&lt;&gt;"",Scoring!$J$27)+IF(Data!$W158&lt;&gt;"",Scoring!$J$28)+IF(Data!$X158&lt;&gt;"",Scoring!$J$29)+IF(Data!$Y158&lt;&gt;"",Scoring!$J$30)+IF(Data!$Z158&lt;&gt;"",Scoring!$J$31)+IF(Data!$AA158&lt;&gt;"",Scoring!$J$32),"")</f>
        <v/>
      </c>
      <c r="AO158" s="276" t="str">
        <f>IF(AN158&lt;&gt;"",LOOKUP(AN158,Likelihoods!$A$7:$A$107,Likelihoods!H$7:H$107),"")</f>
        <v/>
      </c>
      <c r="AP158" s="264" t="str">
        <f>IF(AND(COUNTBLANK($B158:$E158)=3,COUNTBLANK($F158:$H158)=2,COUNTBLANK($I158:$J158)=1,COUNTBLANK($K158:$L158)=1,COUNTBLANK($M158:$N158)=1,COUNTBLANK($O158:$P158)=1,COUNTBLANK($Q158:$R158)=1,COUNTBLANK($S158:$T158)=1,COUNTBLANK($U158:$V158)=1,COUNTBLANK($W158:$AA158)=4),IF(Data!$B158&lt;&gt;"",Scoring!$K$7)+IF(Data!$C158&lt;&gt;"",Scoring!$K$8)+IF(Data!$D158&lt;&gt;"",Scoring!$K$9)+IF(Data!$E158&lt;&gt;"",Scoring!$K$10)+IF(Data!$F158&lt;&gt;"",Scoring!$K$11)+IF(Data!$G158&lt;&gt;"",Scoring!$K$12)+IF(Data!$H158&lt;&gt;"",Scoring!$K$13)+IF(Data!$I158&lt;&gt;"",Scoring!$K$14)+IF(Data!$J158&lt;&gt;"",Scoring!$K$15)+IF(Data!$K158&lt;&gt;"",Scoring!$K$16)+IF(Data!$L158&lt;&gt;"",Scoring!$K$17)+IF(Data!$M158&lt;&gt;"",Scoring!$K$18)+IF(Data!$N158&lt;&gt;"",Scoring!$K$19)+IF(Data!$O158&lt;&gt;"",Scoring!$K$20)+IF(Data!$P158&lt;&gt;"",Scoring!$K$21)+IF(Data!$Q158&lt;&gt;"",Scoring!$K$22)+IF(Data!$R158&lt;&gt;"",Scoring!$K$23)+IF(Data!$S158&lt;&gt;"",Scoring!$K$24)+IF(Data!AH158&lt;&gt;"",Scoring!$K$25)+IF(Data!$U158&lt;&gt;"",Scoring!$K$26)+IF(Data!$V158&lt;&gt;"",Scoring!$K$27)+IF(Data!$W158&lt;&gt;"",Scoring!$K$28)+IF(Data!$X158&lt;&gt;"",Scoring!$K$29)+IF(Data!$Y158&lt;&gt;"",Scoring!$K$30)+IF(Data!$Z158&lt;&gt;"",Scoring!$K$31)+IF(Data!$AA158&lt;&gt;"",Scoring!$K$32),"")</f>
        <v/>
      </c>
      <c r="AQ158" s="107" t="str">
        <f>IF(AP158&lt;&gt;"",LOOKUP(AP158,Likelihoods!$A$7:$A$107,Likelihoods!I$7:I$107),"")</f>
        <v/>
      </c>
      <c r="AR158" s="281" t="str">
        <f>IF(AND(COUNTBLANK($B158:$E158)=3,COUNTBLANK($F158:$H158)=2,COUNTBLANK($I158:$J158)=1,COUNTBLANK($K158:$L158)=1,COUNTBLANK($M158:$N158)=1,COUNTBLANK($O158:$P158)=1,COUNTBLANK($Q158:$R158)=1,COUNTBLANK($S158:$T158)=1,COUNTBLANK($U158:$V158)=1,COUNTBLANK($W158:$AA158)=4),IF(Data!$B158&lt;&gt;"",Scoring!$L$7)+IF(Data!$C158&lt;&gt;"",Scoring!$L$8)+IF(Data!$D158&lt;&gt;"",Scoring!$L$9)+IF(Data!$E158&lt;&gt;"",Scoring!$L$10)+IF(Data!$F158&lt;&gt;"",Scoring!$L$11)+IF(Data!$G158&lt;&gt;"",Scoring!$L$12)+IF(Data!$H158&lt;&gt;"",Scoring!$L$13)+IF(Data!$I158&lt;&gt;"",Scoring!$L$14)+IF(Data!$J158&lt;&gt;"",Scoring!$L$15)+IF(Data!$K158&lt;&gt;"",Scoring!$L$16)+IF(Data!$L158&lt;&gt;"",Scoring!$L$17)+IF(Data!$M158&lt;&gt;"",Scoring!$L$18)+IF(Data!$N158&lt;&gt;"",Scoring!$L$19)+IF(Data!$O158&lt;&gt;"",Scoring!$L$20)+IF(Data!$P158&lt;&gt;"",Scoring!$L$21)+IF(Data!$Q158&lt;&gt;"",Scoring!$L$22)+IF(Data!$R158&lt;&gt;"",Scoring!$L$23)+IF(Data!$S158&lt;&gt;"",Scoring!$L$24)+IF(Data!AJ158&lt;&gt;"",Scoring!$L$25)+IF(Data!$U158&lt;&gt;"",Scoring!$L$26)+IF(Data!$V158&lt;&gt;"",Scoring!$L$27)+IF(Data!$W158&lt;&gt;"",Scoring!$L$28)+IF(Data!$X158&lt;&gt;"",Scoring!$L$29)+IF(Data!$Y158&lt;&gt;"",Scoring!$L$30)+IF(Data!$Z158&lt;&gt;"",Scoring!$L$31)+IF(Data!$AA158&lt;&gt;"",Scoring!$L$32),"")</f>
        <v/>
      </c>
      <c r="AS158" s="105" t="str">
        <f>IF(AR158&lt;&gt;"",LOOKUP(AR158,Likelihoods!$A$7:$A$107,Likelihoods!J$7:J$107),"")</f>
        <v/>
      </c>
      <c r="AT158" s="108" t="str">
        <f>IF(AND(COUNTBLANK($B158:$E158)=3,COUNTBLANK($F158:$H158)=2,COUNTBLANK($I158:$J158)=1,COUNTBLANK($K158:$L158)=1,COUNTBLANK($M158:$N158)=1,COUNTBLANK($O158:$P158)=1,COUNTBLANK($Q158:$R158)=1,COUNTBLANK($S158:$T158)=1,COUNTBLANK($U158:$V158)=1,COUNTBLANK($W158:$AA158)=4),IF(Data!$B158&lt;&gt;"",Scoring!$M$7)+IF(Data!$C158&lt;&gt;"",Scoring!$M$8)+IF(Data!$D158&lt;&gt;"",Scoring!$M$9)+IF(Data!$E158&lt;&gt;"",Scoring!$M$10)+IF(Data!$F158&lt;&gt;"",Scoring!$M$11)+IF(Data!$G158&lt;&gt;"",Scoring!$M$12)+IF(Data!$H158&lt;&gt;"",Scoring!$M$13)+IF(Data!$I158&lt;&gt;"",Scoring!$M$14)+IF(Data!$J158&lt;&gt;"",Scoring!$M$15)+IF(Data!$K158&lt;&gt;"",Scoring!$M$16)+IF(Data!$L158&lt;&gt;"",Scoring!$M$17)+IF(Data!$M158&lt;&gt;"",Scoring!$M$18)+IF(Data!$N158&lt;&gt;"",Scoring!$M$19)+IF(Data!$O158&lt;&gt;"",Scoring!$M$20)+IF(Data!$P158&lt;&gt;"",Scoring!$M$21)+IF(Data!$Q158&lt;&gt;"",Scoring!$M$22)+IF(Data!$R158&lt;&gt;"",Scoring!$M$23)+IF(Data!$S158&lt;&gt;"",Scoring!$M$24)+IF(Data!T158&lt;&gt;"",Scoring!$M$25)+IF(Data!$U158&lt;&gt;"",Scoring!$M$26)+IF(Data!$V158&lt;&gt;"",Scoring!$M$27)+IF(Data!$W158&lt;&gt;"",Scoring!$M$28)+IF(Data!$X158&lt;&gt;"",Scoring!$M$29)+IF(Data!$Y158&lt;&gt;"",Scoring!$M$30)+IF(Data!$Z158&lt;&gt;"",Scoring!$M$31)+IF(Data!$AA158&lt;&gt;"",Scoring!$M$32),"")</f>
        <v/>
      </c>
      <c r="AU158" s="105" t="str">
        <f>IF(AT158&lt;&gt;"",LOOKUP(AT158,Likelihoods!$A$7:$A$107,Likelihoods!K$7:K$107),"")</f>
        <v/>
      </c>
      <c r="AV158" s="108" t="str">
        <f>IF(AND(COUNTBLANK($B158:$E158)=3,COUNTBLANK($F158:$H158)=2,COUNTBLANK($I158:$J158)=1,COUNTBLANK($K158:$L158)=1,COUNTBLANK($M158:$N158)=1,COUNTBLANK($O158:$P158)=1,COUNTBLANK($Q158:$R158)=1,COUNTBLANK($S158:$T158)=1,COUNTBLANK($U158:$V158)=1,COUNTBLANK($W158:$AA158)=4),IF(Data!$B158&lt;&gt;"",Scoring!$N$7)+IF(Data!$C158&lt;&gt;"",Scoring!$N$8)+IF(Data!$D158&lt;&gt;"",Scoring!$N$9)+IF(Data!$E158&lt;&gt;"",Scoring!$N$10)+IF(Data!$F158&lt;&gt;"",Scoring!$N$11)+IF(Data!$G158&lt;&gt;"",Scoring!$N$12)+IF(Data!$H158&lt;&gt;"",Scoring!$N$13)+IF(Data!$I158&lt;&gt;"",Scoring!$N$14)+IF(Data!$J158&lt;&gt;"",Scoring!$N$15)+IF(Data!$K158&lt;&gt;"",Scoring!$N$16)+IF(Data!$L158&lt;&gt;"",Scoring!$N$17)+IF(Data!$M158&lt;&gt;"",Scoring!$N$18)+IF(Data!$N158&lt;&gt;"",Scoring!$N$19)+IF(Data!$O158&lt;&gt;"",Scoring!$N$20)+IF(Data!$P158&lt;&gt;"",Scoring!$N$21)+IF(Data!$Q158&lt;&gt;"",Scoring!$N$22)+IF(Data!$R158&lt;&gt;"",Scoring!$N$23)+IF(Data!$S158&lt;&gt;"",Scoring!$N$24)+IF(Data!T158&lt;&gt;"",Scoring!$N$25)+IF(Data!$U158&lt;&gt;"",Scoring!$N$26)+IF(Data!$V158&lt;&gt;"",Scoring!$N$27)+IF(Data!$W158&lt;&gt;"",Scoring!$N$28)+IF(Data!$X158&lt;&gt;"",Scoring!$N$29)+IF(Data!$Y158&lt;&gt;"",Scoring!$N$30)+IF(Data!$Z158&lt;&gt;"",Scoring!$N$31)+IF(Data!$AA158&lt;&gt;"",Scoring!$N$32),"")</f>
        <v/>
      </c>
      <c r="AW158" s="106" t="str">
        <f>IF(AV158&lt;&gt;"",LOOKUP(AV158,Likelihoods!$A$7:$A$107,Likelihoods!L$7:L$107),"")</f>
        <v/>
      </c>
      <c r="AX158" s="104" t="str">
        <f>IF(AND(COUNTBLANK($B158:$E158)=3,COUNTBLANK($F158:$H158)=2,COUNTBLANK($I158:$J158)=1,COUNTBLANK($K158:$L158)=1,COUNTBLANK($M158:$N158)=1,COUNTBLANK($O158:$P158)=1,COUNTBLANK($Q158:$R158)=1,COUNTBLANK($S158:$T158)=1,COUNTBLANK($U158:$V158)=1,COUNTBLANK($W158:$AA158)=4),IF(Data!$B158&lt;&gt;"",Scoring!$O$7)+IF(Data!$C158&lt;&gt;"",Scoring!$O$8)+IF(Data!$D158&lt;&gt;"",Scoring!$O$9)+IF(Data!$E158&lt;&gt;"",Scoring!$O$10)+IF(Data!$F158&lt;&gt;"",Scoring!$O$11)+IF(Data!$G158&lt;&gt;"",Scoring!$O$12)+IF(Data!$H158&lt;&gt;"",Scoring!$O$13)+IF(Data!$I158&lt;&gt;"",Scoring!$O$14)+IF(Data!$J158&lt;&gt;"",Scoring!$O$15)+IF(Data!$K158&lt;&gt;"",Scoring!$O$16)+IF(Data!$L158&lt;&gt;"",Scoring!$O$17)+IF(Data!$M158&lt;&gt;"",Scoring!$O$18)+IF(Data!$N158&lt;&gt;"",Scoring!$O$19)+IF(Data!$O158&lt;&gt;"",Scoring!$O$20)+IF(Data!$P158&lt;&gt;"",Scoring!$O$21)+IF(Data!$Q158&lt;&gt;"",Scoring!$O$22)+IF(Data!$R158&lt;&gt;"",Scoring!$O$23)+IF(Data!$S158&lt;&gt;"",Scoring!$O$24)+IF(Data!T158&lt;&gt;"",Scoring!$O$25)+IF(Data!$U158&lt;&gt;"",Scoring!$O$26)+IF(Data!$V158&lt;&gt;"",Scoring!$O$27)+IF(Data!$W158&lt;&gt;"",Scoring!$O$28)+IF(Data!$X158&lt;&gt;"",Scoring!$O$29)+IF(Data!$Y158&lt;&gt;"",Scoring!$O$30)+IF(Data!$Z158&lt;&gt;"",Scoring!$O$31)+IF(Data!$AA158&lt;&gt;"",Scoring!$O$32),"")</f>
        <v/>
      </c>
      <c r="AY158" s="107" t="str">
        <f>IF(AX158&lt;&gt;"",LOOKUP(AX158,Likelihoods!$A$7:$A$107,Likelihoods!M$7:M$107),"")</f>
        <v/>
      </c>
      <c r="AZ158" s="108" t="str">
        <f>IF(AND(COUNTBLANK($B158:$E158)=3,COUNTBLANK($F158:$H158)=2,COUNTBLANK($I158:$J158)=1,COUNTBLANK($K158:$L158)=1,COUNTBLANK($M158:$N158)=1,COUNTBLANK($O158:$P158)=1,COUNTBLANK($Q158:$R158)=1,COUNTBLANK($S158:$T158)=1,COUNTBLANK($U158:$V158)=1,COUNTBLANK($W158:$AA158)=4),IF(Data!$B158&lt;&gt;"",Scoring!$P$7)+IF(Data!$C158&lt;&gt;"",Scoring!$P$8)+IF(Data!$D158&lt;&gt;"",Scoring!$P$9)+IF(Data!$E158&lt;&gt;"",Scoring!$P$10)+IF(Data!$F158&lt;&gt;"",Scoring!$P$11)+IF(Data!$G158&lt;&gt;"",Scoring!$P$12)+IF(Data!$H158&lt;&gt;"",Scoring!$P$13)+IF(Data!$I158&lt;&gt;"",Scoring!$P$14)+IF(Data!$J158&lt;&gt;"",Scoring!$P$15)+IF(Data!$K158&lt;&gt;"",Scoring!$P$16)+IF(Data!$L158&lt;&gt;"",Scoring!$P$17)+IF(Data!$M158&lt;&gt;"",Scoring!$P$18)+IF(Data!$N158&lt;&gt;"",Scoring!$P$19)+IF(Data!$O158&lt;&gt;"",Scoring!$P$20)+IF(Data!$P158&lt;&gt;"",Scoring!$P$21)+IF(Data!$Q158&lt;&gt;"",Scoring!$P$22)+IF(Data!$R158&lt;&gt;"",Scoring!$P$23)+IF(Data!$S158&lt;&gt;"",Scoring!$P$24)+IF(Data!T158&lt;&gt;"",Scoring!$P$25)+IF(Data!$U158&lt;&gt;"",Scoring!$P$26)+IF(Data!$V158&lt;&gt;"",Scoring!$P$27)+IF(Data!$W158&lt;&gt;"",Scoring!$P$28)+IF(Data!$X158&lt;&gt;"",Scoring!$P$29)+IF(Data!$Y158&lt;&gt;"",Scoring!$P$30)+IF(Data!$Z158&lt;&gt;"",Scoring!$P$31)+IF(Data!$AA158&lt;&gt;"",Scoring!$P$32),"")</f>
        <v/>
      </c>
      <c r="BA158" s="105" t="str">
        <f>IF(AZ158&lt;&gt;"",LOOKUP(AZ158,Likelihoods!$A$7:$A$107,Likelihoods!N$7:N$107),"")</f>
        <v/>
      </c>
      <c r="BB158" s="102" t="str">
        <f>IF(AND(COUNTBLANK($B158:$E158)=3,COUNTBLANK($F158:$H158)=2,COUNTBLANK($I158:$J158)=1,COUNTBLANK($K158:$L158)=1,COUNTBLANK($M158:$N158)=1,COUNTBLANK($O158:$P158)=1,COUNTBLANK($Q158:$R158)=1,COUNTBLANK($S158:$T158)=1,COUNTBLANK($U158:$V158)=1,COUNTBLANK($W158:$AA158)=4),IF(Data!$B158&lt;&gt;"",Scoring!$Q$7)+IF(Data!$C158&lt;&gt;"",Scoring!$Q$8)+IF(Data!$D158&lt;&gt;"",Scoring!$Q$9)+IF(Data!$E158&lt;&gt;"",Scoring!$Q$10)+IF(Data!$F158&lt;&gt;"",Scoring!$Q$11)+IF(Data!$G158&lt;&gt;"",Scoring!$Q$12)+IF(Data!$H158&lt;&gt;"",Scoring!$Q$13)+IF(Data!$I158&lt;&gt;"",Scoring!$Q$14)+IF(Data!$J158&lt;&gt;"",Scoring!$Q$15)+IF(Data!$K158&lt;&gt;"",Scoring!$Q$16)+IF(Data!$L158&lt;&gt;"",Scoring!$Q$17)+IF(Data!$M158&lt;&gt;"",Scoring!$Q$18)+IF(Data!$N158&lt;&gt;"",Scoring!$Q$19)+IF(Data!$O158&lt;&gt;"",Scoring!$Q$20)+IF(Data!$P158&lt;&gt;"",Scoring!$Q$21)+IF(Data!$Q158&lt;&gt;"",Scoring!$Q$22)+IF(Data!$R158&lt;&gt;"",Scoring!$Q$23)+IF(Data!$S158&lt;&gt;"",Scoring!$Q$24)+IF(Data!T158&lt;&gt;"",Scoring!$Q$25)+IF(Data!$U158&lt;&gt;"",Scoring!$Q$26)+IF(Data!$V158&lt;&gt;"",Scoring!$Q$27)+IF(Data!$W158&lt;&gt;"",Scoring!$Q$28)+IF(Data!$X158&lt;&gt;"",Scoring!$Q$29)+IF(Data!$Y158&lt;&gt;"",Scoring!$Q$30)+IF(Data!$Z158&lt;&gt;"",Scoring!$Q$31)+IF(Data!$AA158&lt;&gt;"",Scoring!$Q$32),"")</f>
        <v/>
      </c>
      <c r="BC158" s="107" t="str">
        <f>IF(BB158&lt;&gt;"",LOOKUP(BB158,Likelihoods!$A$7:$A$107,Likelihoods!O$7:O$107),"")</f>
        <v/>
      </c>
      <c r="BD158" s="104" t="str">
        <f>IF(AND(COUNTBLANK($B158:$E158)=3,COUNTBLANK($F158:$H158)=2,COUNTBLANK($I158:$J158)=1,COUNTBLANK($K158:$L158)=1,COUNTBLANK($M158:$N158)=1,COUNTBLANK($O158:$P158)=1,COUNTBLANK($Q158:$R158)=1,COUNTBLANK($S158:$T158)=1,COUNTBLANK($U158:$V158)=1,COUNTBLANK($W158:$AA158)=4),IF(Data!$B158&lt;&gt;"",Scoring!$R$7)+IF(Data!$C158&lt;&gt;"",Scoring!$R$8)+IF(Data!$D158&lt;&gt;"",Scoring!$R$9)+IF(Data!$E158&lt;&gt;"",Scoring!$R$10)+IF(Data!$F158&lt;&gt;"",Scoring!$R$11)+IF(Data!$G158&lt;&gt;"",Scoring!$R$12)+IF(Data!$H158&lt;&gt;"",Scoring!$R$13)+IF(Data!$I158&lt;&gt;"",Scoring!$R$14)+IF(Data!$J158&lt;&gt;"",Scoring!$R$15)+IF(Data!$K158&lt;&gt;"",Scoring!$R$16)+IF(Data!$L158&lt;&gt;"",Scoring!$R$17)+IF(Data!$M158&lt;&gt;"",Scoring!$R$18)+IF(Data!$N158&lt;&gt;"",Scoring!$R$19)+IF(Data!$O158&lt;&gt;"",Scoring!$R$20)+IF(Data!$P158&lt;&gt;"",Scoring!$R$21)+IF(Data!$Q158&lt;&gt;"",Scoring!$R$22)+IF(Data!$R158&lt;&gt;"",Scoring!$R$23)+IF(Data!$S158&lt;&gt;"",Scoring!$R$24)+IF(Data!T158&lt;&gt;"",Scoring!$R$25)+IF(Data!$U158&lt;&gt;"",Scoring!$R$26)+IF(Data!$V158&lt;&gt;"",Scoring!$R$27)+IF(Data!$W158&lt;&gt;"",Scoring!$R$28)+IF(Data!$X158&lt;&gt;"",Scoring!$R$29)+IF(Data!$Y158&lt;&gt;"",Scoring!$R$30)+IF(Data!$Z158&lt;&gt;"",Scoring!$R$31)+IF(Data!$AA158&lt;&gt;"",Scoring!$R$32),"")</f>
        <v/>
      </c>
      <c r="BE158" s="105" t="str">
        <f>IF(BD158&lt;&gt;"",LOOKUP(BD158,Likelihoods!$A$7:$A$107,Likelihoods!P$7:P$107),"")</f>
        <v/>
      </c>
      <c r="BF158" s="102" t="str">
        <f>IF(AND(COUNTBLANK($B158:$E158)=3,COUNTBLANK($F158:$H158)=2,COUNTBLANK($I158:$J158)=1,COUNTBLANK($K158:$L158)=1,COUNTBLANK($M158:$N158)=1,COUNTBLANK($O158:$P158)=1,COUNTBLANK($Q158:$R158)=1,COUNTBLANK($S158:$T158)=1,COUNTBLANK($U158:$V158)=1,COUNTBLANK($W158:$AA158)=4),IF(Data!$B158&lt;&gt;"",Scoring!$S$7)+IF(Data!$C158&lt;&gt;"",Scoring!$S$8)+IF(Data!$D158&lt;&gt;"",Scoring!$S$9)+IF(Data!$E158&lt;&gt;"",Scoring!$S$10)+IF(Data!$F158&lt;&gt;"",Scoring!$S$11)+IF(Data!$G158&lt;&gt;"",Scoring!$S$12)+IF(Data!$H158&lt;&gt;"",Scoring!$S$13)+IF(Data!$I158&lt;&gt;"",Scoring!$S$14)+IF(Data!$J158&lt;&gt;"",Scoring!$S$15)+IF(Data!$K158&lt;&gt;"",Scoring!$S$16)+IF(Data!$L158&lt;&gt;"",Scoring!$S$17)+IF(Data!$M158&lt;&gt;"",Scoring!$S$18)+IF(Data!$N158&lt;&gt;"",Scoring!$S$19)+IF(Data!$O158&lt;&gt;"",Scoring!$S$20)+IF(Data!$P158&lt;&gt;"",Scoring!$S$21)+IF(Data!$Q158&lt;&gt;"",Scoring!$S$22)+IF(Data!$R158&lt;&gt;"",Scoring!$S$23)+IF(Data!$S158&lt;&gt;"",Scoring!$S$24)+IF(Data!T158&lt;&gt;"",Scoring!$S$25)+IF(Data!$U158&lt;&gt;"",Scoring!$S$26)+IF(Data!$V158&lt;&gt;"",Scoring!$S$27)+IF(Data!$W158&lt;&gt;"",Scoring!$S$28)+IF(Data!$X158&lt;&gt;"",Scoring!$S$29)+IF(Data!$Y158&lt;&gt;"",Scoring!$S$30)+IF(Data!$Z158&lt;&gt;"",Scoring!$S$31)+IF(Data!$AA158&lt;&gt;"",Scoring!$S$32),"")</f>
        <v/>
      </c>
      <c r="BG158" s="107" t="str">
        <f>IF(BF158&lt;&gt;"",LOOKUP(BF158,Likelihoods!$A$7:$A$107,Likelihoods!Q$7:Q$107),"")</f>
        <v/>
      </c>
      <c r="BH158" s="108" t="str">
        <f>IF(AND(COUNTBLANK($B158:$E158)=3,COUNTBLANK($F158:$H158)=2,COUNTBLANK($I158:$J158)=1,COUNTBLANK($K158:$L158)=1,COUNTBLANK($M158:$N158)=1,COUNTBLANK($O158:$P158)=1,COUNTBLANK($Q158:$R158)=1,COUNTBLANK($S158:$T158)=1,COUNTBLANK($U158:$V158)=1,COUNTBLANK($W158:$AA158)=4),IF(Data!$B158&lt;&gt;"",Scoring!$T$7)+IF(Data!$C158&lt;&gt;"",Scoring!$T$8)+IF(Data!$D158&lt;&gt;"",Scoring!$T$9)+IF(Data!$E158&lt;&gt;"",Scoring!$T$10)+IF(Data!$F158&lt;&gt;"",Scoring!$T$11)+IF(Data!$G158&lt;&gt;"",Scoring!$T$12)+IF(Data!$H158&lt;&gt;"",Scoring!$T$13)+IF(Data!$I158&lt;&gt;"",Scoring!$T$14)+IF(Data!$J158&lt;&gt;"",Scoring!$T$15)+IF(Data!$K158&lt;&gt;"",Scoring!$T$16)+IF(Data!$L158&lt;&gt;"",Scoring!$T$17)+IF(Data!$M158&lt;&gt;"",Scoring!$T$18)+IF(Data!$N158&lt;&gt;"",Scoring!$T$19)+IF(Data!$O158&lt;&gt;"",Scoring!$T$20)+IF(Data!$P158&lt;&gt;"",Scoring!$T$21)+IF(Data!$Q158&lt;&gt;"",Scoring!$T$22)+IF(Data!$R158&lt;&gt;"",Scoring!$T$23)+IF(Data!$S158&lt;&gt;"",Scoring!$T$24)+IF(Data!T158&lt;&gt;"",Scoring!$T$25)+IF(Data!$U158&lt;&gt;"",Scoring!$T$26)+IF(Data!$V158&lt;&gt;"",Scoring!$T$27)+IF(Data!$W158&lt;&gt;"",Scoring!$T$28)+IF(Data!$X158&lt;&gt;"",Scoring!$T$29)+IF(Data!$Y158&lt;&gt;"",Scoring!$T$30)+IF(Data!$Z158&lt;&gt;"",Scoring!$T$31)+IF(Data!$AA158&lt;&gt;"",Scoring!$T$32),"")</f>
        <v/>
      </c>
      <c r="BI158" s="105" t="str">
        <f>IF(BH158&lt;&gt;"",LOOKUP(BH158,Likelihoods!$A$7:$A$107,Likelihoods!R$7:R$107),"")</f>
        <v/>
      </c>
      <c r="BJ158" s="108" t="str">
        <f>IF(AND(COUNTBLANK($B158:$E158)=3,COUNTBLANK($F158:$H158)=2,COUNTBLANK($I158:$J158)=1,COUNTBLANK($K158:$L158)=1,COUNTBLANK($M158:$N158)=1,COUNTBLANK($O158:$P158)=1,COUNTBLANK($Q158:$R158)=1,COUNTBLANK($S158:$T158)=1,COUNTBLANK($U158:$V158)=1,COUNTBLANK($W158:$AA158)=4),IF(Data!$B158&lt;&gt;"",Scoring!$U$7)+IF(Data!$C158&lt;&gt;"",Scoring!$U$8)+IF(Data!$D158&lt;&gt;"",Scoring!$U$9)+IF(Data!$E158&lt;&gt;"",Scoring!$U$10)+IF(Data!$F158&lt;&gt;"",Scoring!$U$11)+IF(Data!$G158&lt;&gt;"",Scoring!$U$12)+IF(Data!$H158&lt;&gt;"",Scoring!$U$13)+IF(Data!$I158&lt;&gt;"",Scoring!$U$14)+IF(Data!$J158&lt;&gt;"",Scoring!$U$15)+IF(Data!$K158&lt;&gt;"",Scoring!$U$16)+IF(Data!$L158&lt;&gt;"",Scoring!$U$17)+IF(Data!$M158&lt;&gt;"",Scoring!$U$18)+IF(Data!$N158&lt;&gt;"",Scoring!$U$19)+IF(Data!$O158&lt;&gt;"",Scoring!$U$20)+IF(Data!$P158&lt;&gt;"",Scoring!$U$21)+IF(Data!$Q158&lt;&gt;"",Scoring!$U$22)+IF(Data!$R158&lt;&gt;"",Scoring!$U$23)+IF(Data!$S158&lt;&gt;"",Scoring!$U$24)+IF(Data!T158&lt;&gt;"",Scoring!$U$25)+IF(Data!$U158&lt;&gt;"",Scoring!$U$26)+IF(Data!$V158&lt;&gt;"",Scoring!$U$27)+IF(Data!$W158&lt;&gt;"",Scoring!$U$28)+IF(Data!$X158&lt;&gt;"",Scoring!$U$29)+IF(Data!$Y158&lt;&gt;"",Scoring!$U$30)+IF(Data!$Z158&lt;&gt;"",Scoring!$U$31)+IF(Data!$AA158&lt;&gt;"",Scoring!$U$32),"")</f>
        <v/>
      </c>
      <c r="BK158" s="106" t="str">
        <f>IF(BJ158&lt;&gt;"",LOOKUP(BJ158,Likelihoods!$A$7:$A$107,Likelihoods!S$7:S$107),"")</f>
        <v/>
      </c>
      <c r="BL158" s="8"/>
      <c r="BM158" s="8"/>
      <c r="BN158" s="8"/>
      <c r="BO158" s="8"/>
      <c r="BP158" s="8"/>
      <c r="BQ158" s="8"/>
      <c r="BR158" s="8"/>
      <c r="BS158" s="8"/>
      <c r="BT158" s="8"/>
      <c r="BU158" s="8"/>
      <c r="BV158" s="8"/>
      <c r="BW158" s="8"/>
      <c r="BX158" s="8"/>
      <c r="BY158" s="8"/>
    </row>
    <row r="159" spans="1:77" ht="14.25" x14ac:dyDescent="0.2">
      <c r="A159" s="68"/>
      <c r="B159" s="101"/>
      <c r="C159" s="102"/>
      <c r="D159" s="102"/>
      <c r="E159" s="102"/>
      <c r="F159" s="101"/>
      <c r="G159" s="102"/>
      <c r="H159" s="103"/>
      <c r="I159" s="102"/>
      <c r="J159" s="102"/>
      <c r="K159" s="101"/>
      <c r="L159" s="103"/>
      <c r="M159" s="102"/>
      <c r="N159" s="103"/>
      <c r="O159" s="101"/>
      <c r="P159" s="103"/>
      <c r="Q159" s="102"/>
      <c r="R159" s="102"/>
      <c r="S159" s="101"/>
      <c r="T159" s="103"/>
      <c r="U159" s="101"/>
      <c r="V159" s="103"/>
      <c r="W159" s="102"/>
      <c r="X159" s="102"/>
      <c r="Y159" s="102"/>
      <c r="Z159" s="102"/>
      <c r="AA159" s="102"/>
      <c r="AB159" s="104" t="str">
        <f>IF(AND(COUNTBLANK($B159:$E159)=3,COUNTBLANK($F159:$H159)=2,COUNTBLANK($I159:$J159)=1,COUNTBLANK($K159:$L159)=1,COUNTBLANK($M159:$N159)=1,COUNTBLANK($O159:$P159)=1,COUNTBLANK($Q159:$R159)=1,COUNTBLANK($S159:$T159)=1,COUNTBLANK($U159:$V159)=1,COUNTBLANK($W159:$AA159)=4),IF(Data!$B159&lt;&gt;"",Scoring!$D$7)+IF(Data!$C159&lt;&gt;"",Scoring!$D$8)+IF(Data!$D159&lt;&gt;"",Scoring!$D$9)+IF(Data!$E159&lt;&gt;"",Scoring!$D$10)+IF(Data!$F159&lt;&gt;"",Scoring!$D$11)+IF(Data!$G159&lt;&gt;"",Scoring!$D$12)+IF(Data!$H159&lt;&gt;"",Scoring!$D$13)+IF(Data!$I159&lt;&gt;"",Scoring!$D$14)+IF(Data!$J159&lt;&gt;"",Scoring!$D$15)+IF(Data!$K159&lt;&gt;"",Scoring!$D$16)+IF(Data!$L159&lt;&gt;"",Scoring!$D$17)+IF(Data!$M159&lt;&gt;"",Scoring!$D$18)+IF(Data!$N159&lt;&gt;"",Scoring!$D$19)+IF(Data!$O159&lt;&gt;"",Scoring!$D$20)+IF(Data!$P159&lt;&gt;"",Scoring!$D$21)+IF(Data!$Q159&lt;&gt;"",Scoring!$D$22)+IF(Data!$R159&lt;&gt;"",Scoring!$D$23)+IF(Data!$S159&lt;&gt;"",Scoring!$D$24)+IF(Data!T159&lt;&gt;"",Scoring!$D$25)+IF(Data!$U159&lt;&gt;"",Scoring!$D$26)+IF(Data!$V159&lt;&gt;"",Scoring!$D$27)+IF(Data!$W159&lt;&gt;"",Scoring!$D$28)+IF(Data!$X159&lt;&gt;"",Scoring!$D$29)+IF(Data!$Y159&lt;&gt;"",Scoring!$D$30)+IF(Data!$Z159&lt;&gt;"",Scoring!$D$31)+IF(Data!$AA159&lt;&gt;"",Scoring!$D$32),"")</f>
        <v/>
      </c>
      <c r="AC159" s="105" t="str">
        <f>IF(AB159&lt;&gt;"",LOOKUP(AB159,Likelihoods!$A$7:$A$107,Likelihoods!B$7:B$107),"")</f>
        <v/>
      </c>
      <c r="AD159" s="264" t="str">
        <f>IF(AND(COUNTBLANK($B159:$E159)=3,COUNTBLANK($F159:$H159)=2,COUNTBLANK($I159:$J159)=1,COUNTBLANK($K159:$L159)=1,COUNTBLANK($M159:$N159)=1,COUNTBLANK($O159:$P159)=1,COUNTBLANK($Q159:$R159)=1,COUNTBLANK($S159:$T159)=1,COUNTBLANK($U159:$V159)=1,COUNTBLANK($W159:$AA159)=4),IF(Data!$B159&lt;&gt;"",Scoring!$E$7)+IF(Data!$C159&lt;&gt;"",Scoring!$E$8)+IF(Data!$D159&lt;&gt;"",Scoring!$E$9)+IF(Data!$E159&lt;&gt;"",Scoring!$E$10)+IF(Data!$F159&lt;&gt;"",Scoring!$E$11)+IF(Data!$G159&lt;&gt;"",Scoring!$E$12)+IF(Data!$H159&lt;&gt;"",Scoring!$E$13)+IF(Data!$I159&lt;&gt;"",Scoring!$E$14)+IF(Data!$J159&lt;&gt;"",Scoring!$E$15)+IF(Data!$K159&lt;&gt;"",Scoring!$E$16)+IF(Data!$L159&lt;&gt;"",Scoring!$E$17)+IF(Data!$M159&lt;&gt;"",Scoring!$E$18)+IF(Data!$N159&lt;&gt;"",Scoring!$E$19)+IF(Data!$O159&lt;&gt;"",Scoring!$E$20)+IF(Data!$P159&lt;&gt;"",Scoring!$E$21)+IF(Data!$Q159&lt;&gt;"",Scoring!$E$22)+IF(Data!$R159&lt;&gt;"",Scoring!$E$23)+IF(Data!$S159&lt;&gt;"",Scoring!$E$24)+IF(Data!V159&lt;&gt;"",Scoring!$E$25)+IF(Data!$U159&lt;&gt;"",Scoring!$E$26)+IF(Data!$V159&lt;&gt;"",Scoring!$E$27)+IF(Data!$W159&lt;&gt;"",Scoring!$E$28)+IF(Data!$X159&lt;&gt;"",Scoring!$E$29)+IF(Data!$Y159&lt;&gt;"",Scoring!$E$30)+IF(Data!$Z159&lt;&gt;"",Scoring!$E$31)+IF(Data!$AA159&lt;&gt;"",Scoring!$E$32),"")</f>
        <v/>
      </c>
      <c r="AE159" s="107" t="str">
        <f>IF(AD159&lt;&gt;"",LOOKUP(AD159,Likelihoods!$A$7:$A$107,Likelihoods!C$7:C$107),"")</f>
        <v/>
      </c>
      <c r="AF159" s="108" t="str">
        <f>IF(AND(COUNTBLANK($B159:$E159)=3,COUNTBLANK($F159:$H159)=2,COUNTBLANK($I159:$J159)=1,COUNTBLANK($K159:$L159)=1,COUNTBLANK($M159:$N159)=1,COUNTBLANK($O159:$P159)=1,COUNTBLANK($Q159:$R159)=1,COUNTBLANK($S159:$T159)=1,COUNTBLANK($U159:$V159)=1,COUNTBLANK($W159:$AA159)=4),IF(Data!$B159&lt;&gt;"",Scoring!$F$7)+IF(Data!$C159&lt;&gt;"",Scoring!$F$8)+IF(Data!$D159&lt;&gt;"",Scoring!$F$9)+IF(Data!$E159&lt;&gt;"",Scoring!$F$10)+IF(Data!$F159&lt;&gt;"",Scoring!$F$11)+IF(Data!$G159&lt;&gt;"",Scoring!$F$12)+IF(Data!$H159&lt;&gt;"",Scoring!$F$13)+IF(Data!$I159&lt;&gt;"",Scoring!$F$14)+IF(Data!$J159&lt;&gt;"",Scoring!$F$15)+IF(Data!$K159&lt;&gt;"",Scoring!$F$16)+IF(Data!$L159&lt;&gt;"",Scoring!$F$17)+IF(Data!$M159&lt;&gt;"",Scoring!$F$18)+IF(Data!$N159&lt;&gt;"",Scoring!$F$19)+IF(Data!$O159&lt;&gt;"",Scoring!$F$20)+IF(Data!$P159&lt;&gt;"",Scoring!$F$21)+IF(Data!$Q159&lt;&gt;"",Scoring!$F$22)+IF(Data!$R159&lt;&gt;"",Scoring!$F$23)+IF(Data!$S159&lt;&gt;"",Scoring!$F$24)+IF(Data!T159&lt;&gt;"",Scoring!$F$25)+IF(Data!$U159&lt;&gt;"",Scoring!$F$26)+IF(Data!$V159&lt;&gt;"",Scoring!$F$27)+IF(Data!$W159&lt;&gt;"",Scoring!$F$28)+IF(Data!$X159&lt;&gt;"",Scoring!$F$29)+IF(Data!$Y159&lt;&gt;"",Scoring!$F$30)+IF(Data!$Z159&lt;&gt;"",Scoring!$F$31)+IF(Data!$AA159&lt;&gt;"",Scoring!$F$32),"")</f>
        <v/>
      </c>
      <c r="AG159" s="105" t="str">
        <f>IF(AF159&lt;&gt;"",LOOKUP(AF159,Likelihoods!$A$7:$A$107,Likelihoods!D$7:D$107),"")</f>
        <v/>
      </c>
      <c r="AH159" s="108" t="str">
        <f>IF(AND(COUNTBLANK($B159:$E159)=3,COUNTBLANK($F159:$H159)=2,COUNTBLANK($I159:$J159)=1,COUNTBLANK($K159:$L159)=1,COUNTBLANK($M159:$N159)=1,COUNTBLANK($O159:$P159)=1,COUNTBLANK($Q159:$R159)=1,COUNTBLANK($S159:$T159)=1,COUNTBLANK($U159:$V159)=1,COUNTBLANK($W159:$AA159)=4),IF(Data!$B159&lt;&gt;"",Scoring!$G$7)+IF(Data!$C159&lt;&gt;"",Scoring!$G$8)+IF(Data!$D159&lt;&gt;"",Scoring!$G$9)+IF(Data!$E159&lt;&gt;"",Scoring!$G$10)+IF(Data!$F159&lt;&gt;"",Scoring!$G$11)+IF(Data!$G159&lt;&gt;"",Scoring!$G$12)+IF(Data!$H159&lt;&gt;"",Scoring!$G$13)+IF(Data!$I159&lt;&gt;"",Scoring!$G$14)+IF(Data!$J159&lt;&gt;"",Scoring!$G$15)+IF(Data!$K159&lt;&gt;"",Scoring!$G$16)+IF(Data!$L159&lt;&gt;"",Scoring!$G$17)+IF(Data!$M159&lt;&gt;"",Scoring!$G$18)+IF(Data!$N159&lt;&gt;"",Scoring!$G$19)+IF(Data!$O159&lt;&gt;"",Scoring!$G$20)+IF(Data!$P159&lt;&gt;"",Scoring!$G$21)+IF(Data!$Q159&lt;&gt;"",Scoring!$G$22)+IF(Data!$R159&lt;&gt;"",Scoring!$G$23)+IF(Data!$S159&lt;&gt;"",Scoring!$G$24)+IF(Data!T159&lt;&gt;"",Scoring!$G$25)+IF(Data!$U159&lt;&gt;"",Scoring!$G$26)+IF(Data!$V159&lt;&gt;"",Scoring!$G$27)+IF(Data!$W159&lt;&gt;"",Scoring!$G$28)+IF(Data!$X159&lt;&gt;"",Scoring!$G$29)+IF(Data!$Y159&lt;&gt;"",Scoring!$G$30)+IF(Data!$Z159&lt;&gt;"",Scoring!$G$31)+IF(Data!$AA159&lt;&gt;"",Scoring!$G$32),"")</f>
        <v/>
      </c>
      <c r="AI159" s="106" t="str">
        <f>IF(AH159&lt;&gt;"",LOOKUP(AH159,Likelihoods!$A$7:$A$107,Likelihoods!E$7:E$107),"")</f>
        <v/>
      </c>
      <c r="AJ159" s="104" t="str">
        <f>IF(AND(COUNTBLANK($B159:$E159)=3,COUNTBLANK($F159:$H159)=2,COUNTBLANK($I159:$J159)=1,COUNTBLANK($K159:$L159)=1,COUNTBLANK($M159:$N159)=1,COUNTBLANK($O159:$P159)=1,COUNTBLANK($Q159:$R159)=1,COUNTBLANK($S159:$T159)=1,COUNTBLANK($U159:$V159)=1,COUNTBLANK($W159:$AA159)=4),IF(Data!$B159&lt;&gt;"",Scoring!$H$7)+IF(Data!$C159&lt;&gt;"",Scoring!$H$8)+IF(Data!$D159&lt;&gt;"",Scoring!$H$9)+IF(Data!$E159&lt;&gt;"",Scoring!$H$10)+IF(Data!$F159&lt;&gt;"",Scoring!$H$11)+IF(Data!$G159&lt;&gt;"",Scoring!$H$12)+IF(Data!$H159&lt;&gt;"",Scoring!$H$13)+IF(Data!$I159&lt;&gt;"",Scoring!$H$14)+IF(Data!$J159&lt;&gt;"",Scoring!$H$15)+IF(Data!$K159&lt;&gt;"",Scoring!$H$16)+IF(Data!$L159&lt;&gt;"",Scoring!$H$17)+IF(Data!$M159&lt;&gt;"",Scoring!$H$18)+IF(Data!$N159&lt;&gt;"",Scoring!$H$19)+IF(Data!$O159&lt;&gt;"",Scoring!$H$20)+IF(Data!$P159&lt;&gt;"",Scoring!$H$21)+IF(Data!$Q159&lt;&gt;"",Scoring!$H$22)+IF(Data!$R159&lt;&gt;"",Scoring!$H$23)+IF(Data!$S159&lt;&gt;"",Scoring!$H$24)+IF(Data!T159&lt;&gt;"",Scoring!$H$25)+IF(Data!$U159&lt;&gt;"",Scoring!$H$26)+IF(Data!$V159&lt;&gt;"",Scoring!$H$27)+IF(Data!$W159&lt;&gt;"",Scoring!$H$28)+IF(Data!$X159&lt;&gt;"",Scoring!$H$29)+IF(Data!$Y159&lt;&gt;"",Scoring!$H$30)+IF(Data!$Z159&lt;&gt;"",Scoring!$H$31)+IF(Data!$AA159&lt;&gt;"",Scoring!$H$32),"")</f>
        <v/>
      </c>
      <c r="AK159" s="105" t="str">
        <f>IF(AJ159&lt;&gt;"",LOOKUP(AJ159,Likelihoods!$A$7:$A$107,Likelihoods!F$7:F$107),"")</f>
        <v/>
      </c>
      <c r="AL159" s="102" t="str">
        <f>IF(AND(COUNTBLANK($B159:$E159)=3,COUNTBLANK($F159:$H159)=2,COUNTBLANK($I159:$J159)=1,COUNTBLANK($K159:$L159)=1,COUNTBLANK($M159:$N159)=1,COUNTBLANK($O159:$P159)=1,COUNTBLANK($Q159:$R159)=1,COUNTBLANK($S159:$T159)=1,COUNTBLANK($U159:$V159)=1,COUNTBLANK($W159:$AA159)=4),IF(Data!$B159&lt;&gt;"",Scoring!$I$7)+IF(Data!$C159&lt;&gt;"",Scoring!$I$8)+IF(Data!$D159&lt;&gt;"",Scoring!$I$9)+IF(Data!$E159&lt;&gt;"",Scoring!$I$10)+IF(Data!$F159&lt;&gt;"",Scoring!$I$11)+IF(Data!$G159&lt;&gt;"",Scoring!$I$12)+IF(Data!$H159&lt;&gt;"",Scoring!$I$13)+IF(Data!$I159&lt;&gt;"",Scoring!$I$14)+IF(Data!$J159&lt;&gt;"",Scoring!$I$15)+IF(Data!$K159&lt;&gt;"",Scoring!$I$16)+IF(Data!$L159&lt;&gt;"",Scoring!$I$17)+IF(Data!$M159&lt;&gt;"",Scoring!$I$18)+IF(Data!$N159&lt;&gt;"",Scoring!$I$19)+IF(Data!$O159&lt;&gt;"",Scoring!$I$20)+IF(Data!$P159&lt;&gt;"",Scoring!$I$21)+IF(Data!$Q159&lt;&gt;"",Scoring!$I$22)+IF(Data!$R159&lt;&gt;"",Scoring!$I$23)+IF(Data!$S159&lt;&gt;"",Scoring!$I$24)+IF(Data!T159&lt;&gt;"",Scoring!$I$25)+IF(Data!$U159&lt;&gt;"",Scoring!$I$26)+IF(Data!$V159&lt;&gt;"",Scoring!$I$27)+IF(Data!$W159&lt;&gt;"",Scoring!$I$28)+IF(Data!$X159&lt;&gt;"",Scoring!$I$29)+IF(Data!$Y159&lt;&gt;"",Scoring!$I$30)+IF(Data!$Z159&lt;&gt;"",Scoring!$I$31)+IF(Data!$AA159&lt;&gt;"",Scoring!$I$32),"")</f>
        <v/>
      </c>
      <c r="AM159" s="107" t="str">
        <f>IF(AL159&lt;&gt;"",LOOKUP(AL159,Likelihoods!$A$7:$A$107,Likelihoods!G$7:G$107),"")</f>
        <v/>
      </c>
      <c r="AN159" s="281" t="str">
        <f>IF(AND(COUNTBLANK($B159:$E159)=3,COUNTBLANK($F159:$H159)=2,COUNTBLANK($I159:$J159)=1,COUNTBLANK($K159:$L159)=1,COUNTBLANK($M159:$N159)=1,COUNTBLANK($O159:$P159)=1,COUNTBLANK($Q159:$R159)=1,COUNTBLANK($S159:$T159)=1,COUNTBLANK($U159:$V159)=1,COUNTBLANK($W159:$AA159)=4),IF(Data!$B159&lt;&gt;"",Scoring!$J$7)+IF(Data!$C159&lt;&gt;"",Scoring!$J$8)+IF(Data!$D159&lt;&gt;"",Scoring!$J$9)+IF(Data!$E159&lt;&gt;"",Scoring!$J$10)+IF(Data!$F159&lt;&gt;"",Scoring!$J$11)+IF(Data!$G159&lt;&gt;"",Scoring!$J$12)+IF(Data!$H159&lt;&gt;"",Scoring!$J$13)+IF(Data!$I159&lt;&gt;"",Scoring!$J$14)+IF(Data!$J159&lt;&gt;"",Scoring!$J$15)+IF(Data!$K159&lt;&gt;"",Scoring!$J$16)+IF(Data!$L159&lt;&gt;"",Scoring!$J$17)+IF(Data!$M159&lt;&gt;"",Scoring!$J$18)+IF(Data!$N159&lt;&gt;"",Scoring!$J$19)+IF(Data!$O159&lt;&gt;"",Scoring!$J$20)+IF(Data!$P159&lt;&gt;"",Scoring!$J$21)+IF(Data!$Q159&lt;&gt;"",Scoring!$J$22)+IF(Data!$R159&lt;&gt;"",Scoring!$J$23)+IF(Data!$S159&lt;&gt;"",Scoring!$J$24)+IF(Data!AF159&lt;&gt;"",Scoring!$J$25)+IF(Data!$U159&lt;&gt;"",Scoring!$J$26)+IF(Data!$V159&lt;&gt;"",Scoring!$J$27)+IF(Data!$W159&lt;&gt;"",Scoring!$J$28)+IF(Data!$X159&lt;&gt;"",Scoring!$J$29)+IF(Data!$Y159&lt;&gt;"",Scoring!$J$30)+IF(Data!$Z159&lt;&gt;"",Scoring!$J$31)+IF(Data!$AA159&lt;&gt;"",Scoring!$J$32),"")</f>
        <v/>
      </c>
      <c r="AO159" s="276" t="str">
        <f>IF(AN159&lt;&gt;"",LOOKUP(AN159,Likelihoods!$A$7:$A$107,Likelihoods!H$7:H$107),"")</f>
        <v/>
      </c>
      <c r="AP159" s="264" t="str">
        <f>IF(AND(COUNTBLANK($B159:$E159)=3,COUNTBLANK($F159:$H159)=2,COUNTBLANK($I159:$J159)=1,COUNTBLANK($K159:$L159)=1,COUNTBLANK($M159:$N159)=1,COUNTBLANK($O159:$P159)=1,COUNTBLANK($Q159:$R159)=1,COUNTBLANK($S159:$T159)=1,COUNTBLANK($U159:$V159)=1,COUNTBLANK($W159:$AA159)=4),IF(Data!$B159&lt;&gt;"",Scoring!$K$7)+IF(Data!$C159&lt;&gt;"",Scoring!$K$8)+IF(Data!$D159&lt;&gt;"",Scoring!$K$9)+IF(Data!$E159&lt;&gt;"",Scoring!$K$10)+IF(Data!$F159&lt;&gt;"",Scoring!$K$11)+IF(Data!$G159&lt;&gt;"",Scoring!$K$12)+IF(Data!$H159&lt;&gt;"",Scoring!$K$13)+IF(Data!$I159&lt;&gt;"",Scoring!$K$14)+IF(Data!$J159&lt;&gt;"",Scoring!$K$15)+IF(Data!$K159&lt;&gt;"",Scoring!$K$16)+IF(Data!$L159&lt;&gt;"",Scoring!$K$17)+IF(Data!$M159&lt;&gt;"",Scoring!$K$18)+IF(Data!$N159&lt;&gt;"",Scoring!$K$19)+IF(Data!$O159&lt;&gt;"",Scoring!$K$20)+IF(Data!$P159&lt;&gt;"",Scoring!$K$21)+IF(Data!$Q159&lt;&gt;"",Scoring!$K$22)+IF(Data!$R159&lt;&gt;"",Scoring!$K$23)+IF(Data!$S159&lt;&gt;"",Scoring!$K$24)+IF(Data!AH159&lt;&gt;"",Scoring!$K$25)+IF(Data!$U159&lt;&gt;"",Scoring!$K$26)+IF(Data!$V159&lt;&gt;"",Scoring!$K$27)+IF(Data!$W159&lt;&gt;"",Scoring!$K$28)+IF(Data!$X159&lt;&gt;"",Scoring!$K$29)+IF(Data!$Y159&lt;&gt;"",Scoring!$K$30)+IF(Data!$Z159&lt;&gt;"",Scoring!$K$31)+IF(Data!$AA159&lt;&gt;"",Scoring!$K$32),"")</f>
        <v/>
      </c>
      <c r="AQ159" s="107" t="str">
        <f>IF(AP159&lt;&gt;"",LOOKUP(AP159,Likelihoods!$A$7:$A$107,Likelihoods!I$7:I$107),"")</f>
        <v/>
      </c>
      <c r="AR159" s="281" t="str">
        <f>IF(AND(COUNTBLANK($B159:$E159)=3,COUNTBLANK($F159:$H159)=2,COUNTBLANK($I159:$J159)=1,COUNTBLANK($K159:$L159)=1,COUNTBLANK($M159:$N159)=1,COUNTBLANK($O159:$P159)=1,COUNTBLANK($Q159:$R159)=1,COUNTBLANK($S159:$T159)=1,COUNTBLANK($U159:$V159)=1,COUNTBLANK($W159:$AA159)=4),IF(Data!$B159&lt;&gt;"",Scoring!$L$7)+IF(Data!$C159&lt;&gt;"",Scoring!$L$8)+IF(Data!$D159&lt;&gt;"",Scoring!$L$9)+IF(Data!$E159&lt;&gt;"",Scoring!$L$10)+IF(Data!$F159&lt;&gt;"",Scoring!$L$11)+IF(Data!$G159&lt;&gt;"",Scoring!$L$12)+IF(Data!$H159&lt;&gt;"",Scoring!$L$13)+IF(Data!$I159&lt;&gt;"",Scoring!$L$14)+IF(Data!$J159&lt;&gt;"",Scoring!$L$15)+IF(Data!$K159&lt;&gt;"",Scoring!$L$16)+IF(Data!$L159&lt;&gt;"",Scoring!$L$17)+IF(Data!$M159&lt;&gt;"",Scoring!$L$18)+IF(Data!$N159&lt;&gt;"",Scoring!$L$19)+IF(Data!$O159&lt;&gt;"",Scoring!$L$20)+IF(Data!$P159&lt;&gt;"",Scoring!$L$21)+IF(Data!$Q159&lt;&gt;"",Scoring!$L$22)+IF(Data!$R159&lt;&gt;"",Scoring!$L$23)+IF(Data!$S159&lt;&gt;"",Scoring!$L$24)+IF(Data!AJ159&lt;&gt;"",Scoring!$L$25)+IF(Data!$U159&lt;&gt;"",Scoring!$L$26)+IF(Data!$V159&lt;&gt;"",Scoring!$L$27)+IF(Data!$W159&lt;&gt;"",Scoring!$L$28)+IF(Data!$X159&lt;&gt;"",Scoring!$L$29)+IF(Data!$Y159&lt;&gt;"",Scoring!$L$30)+IF(Data!$Z159&lt;&gt;"",Scoring!$L$31)+IF(Data!$AA159&lt;&gt;"",Scoring!$L$32),"")</f>
        <v/>
      </c>
      <c r="AS159" s="105" t="str">
        <f>IF(AR159&lt;&gt;"",LOOKUP(AR159,Likelihoods!$A$7:$A$107,Likelihoods!J$7:J$107),"")</f>
        <v/>
      </c>
      <c r="AT159" s="108" t="str">
        <f>IF(AND(COUNTBLANK($B159:$E159)=3,COUNTBLANK($F159:$H159)=2,COUNTBLANK($I159:$J159)=1,COUNTBLANK($K159:$L159)=1,COUNTBLANK($M159:$N159)=1,COUNTBLANK($O159:$P159)=1,COUNTBLANK($Q159:$R159)=1,COUNTBLANK($S159:$T159)=1,COUNTBLANK($U159:$V159)=1,COUNTBLANK($W159:$AA159)=4),IF(Data!$B159&lt;&gt;"",Scoring!$M$7)+IF(Data!$C159&lt;&gt;"",Scoring!$M$8)+IF(Data!$D159&lt;&gt;"",Scoring!$M$9)+IF(Data!$E159&lt;&gt;"",Scoring!$M$10)+IF(Data!$F159&lt;&gt;"",Scoring!$M$11)+IF(Data!$G159&lt;&gt;"",Scoring!$M$12)+IF(Data!$H159&lt;&gt;"",Scoring!$M$13)+IF(Data!$I159&lt;&gt;"",Scoring!$M$14)+IF(Data!$J159&lt;&gt;"",Scoring!$M$15)+IF(Data!$K159&lt;&gt;"",Scoring!$M$16)+IF(Data!$L159&lt;&gt;"",Scoring!$M$17)+IF(Data!$M159&lt;&gt;"",Scoring!$M$18)+IF(Data!$N159&lt;&gt;"",Scoring!$M$19)+IF(Data!$O159&lt;&gt;"",Scoring!$M$20)+IF(Data!$P159&lt;&gt;"",Scoring!$M$21)+IF(Data!$Q159&lt;&gt;"",Scoring!$M$22)+IF(Data!$R159&lt;&gt;"",Scoring!$M$23)+IF(Data!$S159&lt;&gt;"",Scoring!$M$24)+IF(Data!T159&lt;&gt;"",Scoring!$M$25)+IF(Data!$U159&lt;&gt;"",Scoring!$M$26)+IF(Data!$V159&lt;&gt;"",Scoring!$M$27)+IF(Data!$W159&lt;&gt;"",Scoring!$M$28)+IF(Data!$X159&lt;&gt;"",Scoring!$M$29)+IF(Data!$Y159&lt;&gt;"",Scoring!$M$30)+IF(Data!$Z159&lt;&gt;"",Scoring!$M$31)+IF(Data!$AA159&lt;&gt;"",Scoring!$M$32),"")</f>
        <v/>
      </c>
      <c r="AU159" s="105" t="str">
        <f>IF(AT159&lt;&gt;"",LOOKUP(AT159,Likelihoods!$A$7:$A$107,Likelihoods!K$7:K$107),"")</f>
        <v/>
      </c>
      <c r="AV159" s="108" t="str">
        <f>IF(AND(COUNTBLANK($B159:$E159)=3,COUNTBLANK($F159:$H159)=2,COUNTBLANK($I159:$J159)=1,COUNTBLANK($K159:$L159)=1,COUNTBLANK($M159:$N159)=1,COUNTBLANK($O159:$P159)=1,COUNTBLANK($Q159:$R159)=1,COUNTBLANK($S159:$T159)=1,COUNTBLANK($U159:$V159)=1,COUNTBLANK($W159:$AA159)=4),IF(Data!$B159&lt;&gt;"",Scoring!$N$7)+IF(Data!$C159&lt;&gt;"",Scoring!$N$8)+IF(Data!$D159&lt;&gt;"",Scoring!$N$9)+IF(Data!$E159&lt;&gt;"",Scoring!$N$10)+IF(Data!$F159&lt;&gt;"",Scoring!$N$11)+IF(Data!$G159&lt;&gt;"",Scoring!$N$12)+IF(Data!$H159&lt;&gt;"",Scoring!$N$13)+IF(Data!$I159&lt;&gt;"",Scoring!$N$14)+IF(Data!$J159&lt;&gt;"",Scoring!$N$15)+IF(Data!$K159&lt;&gt;"",Scoring!$N$16)+IF(Data!$L159&lt;&gt;"",Scoring!$N$17)+IF(Data!$M159&lt;&gt;"",Scoring!$N$18)+IF(Data!$N159&lt;&gt;"",Scoring!$N$19)+IF(Data!$O159&lt;&gt;"",Scoring!$N$20)+IF(Data!$P159&lt;&gt;"",Scoring!$N$21)+IF(Data!$Q159&lt;&gt;"",Scoring!$N$22)+IF(Data!$R159&lt;&gt;"",Scoring!$N$23)+IF(Data!$S159&lt;&gt;"",Scoring!$N$24)+IF(Data!T159&lt;&gt;"",Scoring!$N$25)+IF(Data!$U159&lt;&gt;"",Scoring!$N$26)+IF(Data!$V159&lt;&gt;"",Scoring!$N$27)+IF(Data!$W159&lt;&gt;"",Scoring!$N$28)+IF(Data!$X159&lt;&gt;"",Scoring!$N$29)+IF(Data!$Y159&lt;&gt;"",Scoring!$N$30)+IF(Data!$Z159&lt;&gt;"",Scoring!$N$31)+IF(Data!$AA159&lt;&gt;"",Scoring!$N$32),"")</f>
        <v/>
      </c>
      <c r="AW159" s="106" t="str">
        <f>IF(AV159&lt;&gt;"",LOOKUP(AV159,Likelihoods!$A$7:$A$107,Likelihoods!L$7:L$107),"")</f>
        <v/>
      </c>
      <c r="AX159" s="104" t="str">
        <f>IF(AND(COUNTBLANK($B159:$E159)=3,COUNTBLANK($F159:$H159)=2,COUNTBLANK($I159:$J159)=1,COUNTBLANK($K159:$L159)=1,COUNTBLANK($M159:$N159)=1,COUNTBLANK($O159:$P159)=1,COUNTBLANK($Q159:$R159)=1,COUNTBLANK($S159:$T159)=1,COUNTBLANK($U159:$V159)=1,COUNTBLANK($W159:$AA159)=4),IF(Data!$B159&lt;&gt;"",Scoring!$O$7)+IF(Data!$C159&lt;&gt;"",Scoring!$O$8)+IF(Data!$D159&lt;&gt;"",Scoring!$O$9)+IF(Data!$E159&lt;&gt;"",Scoring!$O$10)+IF(Data!$F159&lt;&gt;"",Scoring!$O$11)+IF(Data!$G159&lt;&gt;"",Scoring!$O$12)+IF(Data!$H159&lt;&gt;"",Scoring!$O$13)+IF(Data!$I159&lt;&gt;"",Scoring!$O$14)+IF(Data!$J159&lt;&gt;"",Scoring!$O$15)+IF(Data!$K159&lt;&gt;"",Scoring!$O$16)+IF(Data!$L159&lt;&gt;"",Scoring!$O$17)+IF(Data!$M159&lt;&gt;"",Scoring!$O$18)+IF(Data!$N159&lt;&gt;"",Scoring!$O$19)+IF(Data!$O159&lt;&gt;"",Scoring!$O$20)+IF(Data!$P159&lt;&gt;"",Scoring!$O$21)+IF(Data!$Q159&lt;&gt;"",Scoring!$O$22)+IF(Data!$R159&lt;&gt;"",Scoring!$O$23)+IF(Data!$S159&lt;&gt;"",Scoring!$O$24)+IF(Data!T159&lt;&gt;"",Scoring!$O$25)+IF(Data!$U159&lt;&gt;"",Scoring!$O$26)+IF(Data!$V159&lt;&gt;"",Scoring!$O$27)+IF(Data!$W159&lt;&gt;"",Scoring!$O$28)+IF(Data!$X159&lt;&gt;"",Scoring!$O$29)+IF(Data!$Y159&lt;&gt;"",Scoring!$O$30)+IF(Data!$Z159&lt;&gt;"",Scoring!$O$31)+IF(Data!$AA159&lt;&gt;"",Scoring!$O$32),"")</f>
        <v/>
      </c>
      <c r="AY159" s="107" t="str">
        <f>IF(AX159&lt;&gt;"",LOOKUP(AX159,Likelihoods!$A$7:$A$107,Likelihoods!M$7:M$107),"")</f>
        <v/>
      </c>
      <c r="AZ159" s="108" t="str">
        <f>IF(AND(COUNTBLANK($B159:$E159)=3,COUNTBLANK($F159:$H159)=2,COUNTBLANK($I159:$J159)=1,COUNTBLANK($K159:$L159)=1,COUNTBLANK($M159:$N159)=1,COUNTBLANK($O159:$P159)=1,COUNTBLANK($Q159:$R159)=1,COUNTBLANK($S159:$T159)=1,COUNTBLANK($U159:$V159)=1,COUNTBLANK($W159:$AA159)=4),IF(Data!$B159&lt;&gt;"",Scoring!$P$7)+IF(Data!$C159&lt;&gt;"",Scoring!$P$8)+IF(Data!$D159&lt;&gt;"",Scoring!$P$9)+IF(Data!$E159&lt;&gt;"",Scoring!$P$10)+IF(Data!$F159&lt;&gt;"",Scoring!$P$11)+IF(Data!$G159&lt;&gt;"",Scoring!$P$12)+IF(Data!$H159&lt;&gt;"",Scoring!$P$13)+IF(Data!$I159&lt;&gt;"",Scoring!$P$14)+IF(Data!$J159&lt;&gt;"",Scoring!$P$15)+IF(Data!$K159&lt;&gt;"",Scoring!$P$16)+IF(Data!$L159&lt;&gt;"",Scoring!$P$17)+IF(Data!$M159&lt;&gt;"",Scoring!$P$18)+IF(Data!$N159&lt;&gt;"",Scoring!$P$19)+IF(Data!$O159&lt;&gt;"",Scoring!$P$20)+IF(Data!$P159&lt;&gt;"",Scoring!$P$21)+IF(Data!$Q159&lt;&gt;"",Scoring!$P$22)+IF(Data!$R159&lt;&gt;"",Scoring!$P$23)+IF(Data!$S159&lt;&gt;"",Scoring!$P$24)+IF(Data!T159&lt;&gt;"",Scoring!$P$25)+IF(Data!$U159&lt;&gt;"",Scoring!$P$26)+IF(Data!$V159&lt;&gt;"",Scoring!$P$27)+IF(Data!$W159&lt;&gt;"",Scoring!$P$28)+IF(Data!$X159&lt;&gt;"",Scoring!$P$29)+IF(Data!$Y159&lt;&gt;"",Scoring!$P$30)+IF(Data!$Z159&lt;&gt;"",Scoring!$P$31)+IF(Data!$AA159&lt;&gt;"",Scoring!$P$32),"")</f>
        <v/>
      </c>
      <c r="BA159" s="105" t="str">
        <f>IF(AZ159&lt;&gt;"",LOOKUP(AZ159,Likelihoods!$A$7:$A$107,Likelihoods!N$7:N$107),"")</f>
        <v/>
      </c>
      <c r="BB159" s="102" t="str">
        <f>IF(AND(COUNTBLANK($B159:$E159)=3,COUNTBLANK($F159:$H159)=2,COUNTBLANK($I159:$J159)=1,COUNTBLANK($K159:$L159)=1,COUNTBLANK($M159:$N159)=1,COUNTBLANK($O159:$P159)=1,COUNTBLANK($Q159:$R159)=1,COUNTBLANK($S159:$T159)=1,COUNTBLANK($U159:$V159)=1,COUNTBLANK($W159:$AA159)=4),IF(Data!$B159&lt;&gt;"",Scoring!$Q$7)+IF(Data!$C159&lt;&gt;"",Scoring!$Q$8)+IF(Data!$D159&lt;&gt;"",Scoring!$Q$9)+IF(Data!$E159&lt;&gt;"",Scoring!$Q$10)+IF(Data!$F159&lt;&gt;"",Scoring!$Q$11)+IF(Data!$G159&lt;&gt;"",Scoring!$Q$12)+IF(Data!$H159&lt;&gt;"",Scoring!$Q$13)+IF(Data!$I159&lt;&gt;"",Scoring!$Q$14)+IF(Data!$J159&lt;&gt;"",Scoring!$Q$15)+IF(Data!$K159&lt;&gt;"",Scoring!$Q$16)+IF(Data!$L159&lt;&gt;"",Scoring!$Q$17)+IF(Data!$M159&lt;&gt;"",Scoring!$Q$18)+IF(Data!$N159&lt;&gt;"",Scoring!$Q$19)+IF(Data!$O159&lt;&gt;"",Scoring!$Q$20)+IF(Data!$P159&lt;&gt;"",Scoring!$Q$21)+IF(Data!$Q159&lt;&gt;"",Scoring!$Q$22)+IF(Data!$R159&lt;&gt;"",Scoring!$Q$23)+IF(Data!$S159&lt;&gt;"",Scoring!$Q$24)+IF(Data!T159&lt;&gt;"",Scoring!$Q$25)+IF(Data!$U159&lt;&gt;"",Scoring!$Q$26)+IF(Data!$V159&lt;&gt;"",Scoring!$Q$27)+IF(Data!$W159&lt;&gt;"",Scoring!$Q$28)+IF(Data!$X159&lt;&gt;"",Scoring!$Q$29)+IF(Data!$Y159&lt;&gt;"",Scoring!$Q$30)+IF(Data!$Z159&lt;&gt;"",Scoring!$Q$31)+IF(Data!$AA159&lt;&gt;"",Scoring!$Q$32),"")</f>
        <v/>
      </c>
      <c r="BC159" s="107" t="str">
        <f>IF(BB159&lt;&gt;"",LOOKUP(BB159,Likelihoods!$A$7:$A$107,Likelihoods!O$7:O$107),"")</f>
        <v/>
      </c>
      <c r="BD159" s="104" t="str">
        <f>IF(AND(COUNTBLANK($B159:$E159)=3,COUNTBLANK($F159:$H159)=2,COUNTBLANK($I159:$J159)=1,COUNTBLANK($K159:$L159)=1,COUNTBLANK($M159:$N159)=1,COUNTBLANK($O159:$P159)=1,COUNTBLANK($Q159:$R159)=1,COUNTBLANK($S159:$T159)=1,COUNTBLANK($U159:$V159)=1,COUNTBLANK($W159:$AA159)=4),IF(Data!$B159&lt;&gt;"",Scoring!$R$7)+IF(Data!$C159&lt;&gt;"",Scoring!$R$8)+IF(Data!$D159&lt;&gt;"",Scoring!$R$9)+IF(Data!$E159&lt;&gt;"",Scoring!$R$10)+IF(Data!$F159&lt;&gt;"",Scoring!$R$11)+IF(Data!$G159&lt;&gt;"",Scoring!$R$12)+IF(Data!$H159&lt;&gt;"",Scoring!$R$13)+IF(Data!$I159&lt;&gt;"",Scoring!$R$14)+IF(Data!$J159&lt;&gt;"",Scoring!$R$15)+IF(Data!$K159&lt;&gt;"",Scoring!$R$16)+IF(Data!$L159&lt;&gt;"",Scoring!$R$17)+IF(Data!$M159&lt;&gt;"",Scoring!$R$18)+IF(Data!$N159&lt;&gt;"",Scoring!$R$19)+IF(Data!$O159&lt;&gt;"",Scoring!$R$20)+IF(Data!$P159&lt;&gt;"",Scoring!$R$21)+IF(Data!$Q159&lt;&gt;"",Scoring!$R$22)+IF(Data!$R159&lt;&gt;"",Scoring!$R$23)+IF(Data!$S159&lt;&gt;"",Scoring!$R$24)+IF(Data!T159&lt;&gt;"",Scoring!$R$25)+IF(Data!$U159&lt;&gt;"",Scoring!$R$26)+IF(Data!$V159&lt;&gt;"",Scoring!$R$27)+IF(Data!$W159&lt;&gt;"",Scoring!$R$28)+IF(Data!$X159&lt;&gt;"",Scoring!$R$29)+IF(Data!$Y159&lt;&gt;"",Scoring!$R$30)+IF(Data!$Z159&lt;&gt;"",Scoring!$R$31)+IF(Data!$AA159&lt;&gt;"",Scoring!$R$32),"")</f>
        <v/>
      </c>
      <c r="BE159" s="105" t="str">
        <f>IF(BD159&lt;&gt;"",LOOKUP(BD159,Likelihoods!$A$7:$A$107,Likelihoods!P$7:P$107),"")</f>
        <v/>
      </c>
      <c r="BF159" s="102" t="str">
        <f>IF(AND(COUNTBLANK($B159:$E159)=3,COUNTBLANK($F159:$H159)=2,COUNTBLANK($I159:$J159)=1,COUNTBLANK($K159:$L159)=1,COUNTBLANK($M159:$N159)=1,COUNTBLANK($O159:$P159)=1,COUNTBLANK($Q159:$R159)=1,COUNTBLANK($S159:$T159)=1,COUNTBLANK($U159:$V159)=1,COUNTBLANK($W159:$AA159)=4),IF(Data!$B159&lt;&gt;"",Scoring!$S$7)+IF(Data!$C159&lt;&gt;"",Scoring!$S$8)+IF(Data!$D159&lt;&gt;"",Scoring!$S$9)+IF(Data!$E159&lt;&gt;"",Scoring!$S$10)+IF(Data!$F159&lt;&gt;"",Scoring!$S$11)+IF(Data!$G159&lt;&gt;"",Scoring!$S$12)+IF(Data!$H159&lt;&gt;"",Scoring!$S$13)+IF(Data!$I159&lt;&gt;"",Scoring!$S$14)+IF(Data!$J159&lt;&gt;"",Scoring!$S$15)+IF(Data!$K159&lt;&gt;"",Scoring!$S$16)+IF(Data!$L159&lt;&gt;"",Scoring!$S$17)+IF(Data!$M159&lt;&gt;"",Scoring!$S$18)+IF(Data!$N159&lt;&gt;"",Scoring!$S$19)+IF(Data!$O159&lt;&gt;"",Scoring!$S$20)+IF(Data!$P159&lt;&gt;"",Scoring!$S$21)+IF(Data!$Q159&lt;&gt;"",Scoring!$S$22)+IF(Data!$R159&lt;&gt;"",Scoring!$S$23)+IF(Data!$S159&lt;&gt;"",Scoring!$S$24)+IF(Data!T159&lt;&gt;"",Scoring!$S$25)+IF(Data!$U159&lt;&gt;"",Scoring!$S$26)+IF(Data!$V159&lt;&gt;"",Scoring!$S$27)+IF(Data!$W159&lt;&gt;"",Scoring!$S$28)+IF(Data!$X159&lt;&gt;"",Scoring!$S$29)+IF(Data!$Y159&lt;&gt;"",Scoring!$S$30)+IF(Data!$Z159&lt;&gt;"",Scoring!$S$31)+IF(Data!$AA159&lt;&gt;"",Scoring!$S$32),"")</f>
        <v/>
      </c>
      <c r="BG159" s="107" t="str">
        <f>IF(BF159&lt;&gt;"",LOOKUP(BF159,Likelihoods!$A$7:$A$107,Likelihoods!Q$7:Q$107),"")</f>
        <v/>
      </c>
      <c r="BH159" s="108" t="str">
        <f>IF(AND(COUNTBLANK($B159:$E159)=3,COUNTBLANK($F159:$H159)=2,COUNTBLANK($I159:$J159)=1,COUNTBLANK($K159:$L159)=1,COUNTBLANK($M159:$N159)=1,COUNTBLANK($O159:$P159)=1,COUNTBLANK($Q159:$R159)=1,COUNTBLANK($S159:$T159)=1,COUNTBLANK($U159:$V159)=1,COUNTBLANK($W159:$AA159)=4),IF(Data!$B159&lt;&gt;"",Scoring!$T$7)+IF(Data!$C159&lt;&gt;"",Scoring!$T$8)+IF(Data!$D159&lt;&gt;"",Scoring!$T$9)+IF(Data!$E159&lt;&gt;"",Scoring!$T$10)+IF(Data!$F159&lt;&gt;"",Scoring!$T$11)+IF(Data!$G159&lt;&gt;"",Scoring!$T$12)+IF(Data!$H159&lt;&gt;"",Scoring!$T$13)+IF(Data!$I159&lt;&gt;"",Scoring!$T$14)+IF(Data!$J159&lt;&gt;"",Scoring!$T$15)+IF(Data!$K159&lt;&gt;"",Scoring!$T$16)+IF(Data!$L159&lt;&gt;"",Scoring!$T$17)+IF(Data!$M159&lt;&gt;"",Scoring!$T$18)+IF(Data!$N159&lt;&gt;"",Scoring!$T$19)+IF(Data!$O159&lt;&gt;"",Scoring!$T$20)+IF(Data!$P159&lt;&gt;"",Scoring!$T$21)+IF(Data!$Q159&lt;&gt;"",Scoring!$T$22)+IF(Data!$R159&lt;&gt;"",Scoring!$T$23)+IF(Data!$S159&lt;&gt;"",Scoring!$T$24)+IF(Data!T159&lt;&gt;"",Scoring!$T$25)+IF(Data!$U159&lt;&gt;"",Scoring!$T$26)+IF(Data!$V159&lt;&gt;"",Scoring!$T$27)+IF(Data!$W159&lt;&gt;"",Scoring!$T$28)+IF(Data!$X159&lt;&gt;"",Scoring!$T$29)+IF(Data!$Y159&lt;&gt;"",Scoring!$T$30)+IF(Data!$Z159&lt;&gt;"",Scoring!$T$31)+IF(Data!$AA159&lt;&gt;"",Scoring!$T$32),"")</f>
        <v/>
      </c>
      <c r="BI159" s="105" t="str">
        <f>IF(BH159&lt;&gt;"",LOOKUP(BH159,Likelihoods!$A$7:$A$107,Likelihoods!R$7:R$107),"")</f>
        <v/>
      </c>
      <c r="BJ159" s="108" t="str">
        <f>IF(AND(COUNTBLANK($B159:$E159)=3,COUNTBLANK($F159:$H159)=2,COUNTBLANK($I159:$J159)=1,COUNTBLANK($K159:$L159)=1,COUNTBLANK($M159:$N159)=1,COUNTBLANK($O159:$P159)=1,COUNTBLANK($Q159:$R159)=1,COUNTBLANK($S159:$T159)=1,COUNTBLANK($U159:$V159)=1,COUNTBLANK($W159:$AA159)=4),IF(Data!$B159&lt;&gt;"",Scoring!$U$7)+IF(Data!$C159&lt;&gt;"",Scoring!$U$8)+IF(Data!$D159&lt;&gt;"",Scoring!$U$9)+IF(Data!$E159&lt;&gt;"",Scoring!$U$10)+IF(Data!$F159&lt;&gt;"",Scoring!$U$11)+IF(Data!$G159&lt;&gt;"",Scoring!$U$12)+IF(Data!$H159&lt;&gt;"",Scoring!$U$13)+IF(Data!$I159&lt;&gt;"",Scoring!$U$14)+IF(Data!$J159&lt;&gt;"",Scoring!$U$15)+IF(Data!$K159&lt;&gt;"",Scoring!$U$16)+IF(Data!$L159&lt;&gt;"",Scoring!$U$17)+IF(Data!$M159&lt;&gt;"",Scoring!$U$18)+IF(Data!$N159&lt;&gt;"",Scoring!$U$19)+IF(Data!$O159&lt;&gt;"",Scoring!$U$20)+IF(Data!$P159&lt;&gt;"",Scoring!$U$21)+IF(Data!$Q159&lt;&gt;"",Scoring!$U$22)+IF(Data!$R159&lt;&gt;"",Scoring!$U$23)+IF(Data!$S159&lt;&gt;"",Scoring!$U$24)+IF(Data!T159&lt;&gt;"",Scoring!$U$25)+IF(Data!$U159&lt;&gt;"",Scoring!$U$26)+IF(Data!$V159&lt;&gt;"",Scoring!$U$27)+IF(Data!$W159&lt;&gt;"",Scoring!$U$28)+IF(Data!$X159&lt;&gt;"",Scoring!$U$29)+IF(Data!$Y159&lt;&gt;"",Scoring!$U$30)+IF(Data!$Z159&lt;&gt;"",Scoring!$U$31)+IF(Data!$AA159&lt;&gt;"",Scoring!$U$32),"")</f>
        <v/>
      </c>
      <c r="BK159" s="106" t="str">
        <f>IF(BJ159&lt;&gt;"",LOOKUP(BJ159,Likelihoods!$A$7:$A$107,Likelihoods!S$7:S$107),"")</f>
        <v/>
      </c>
      <c r="BL159" s="8"/>
      <c r="BM159" s="8"/>
      <c r="BN159" s="8"/>
      <c r="BO159" s="8"/>
      <c r="BP159" s="8"/>
      <c r="BQ159" s="8"/>
      <c r="BR159" s="8"/>
      <c r="BS159" s="8"/>
      <c r="BT159" s="8"/>
      <c r="BU159" s="8"/>
      <c r="BV159" s="8"/>
      <c r="BW159" s="8"/>
      <c r="BX159" s="8"/>
      <c r="BY159" s="8"/>
    </row>
    <row r="160" spans="1:77" ht="14.25" x14ac:dyDescent="0.2">
      <c r="A160" s="68"/>
      <c r="B160" s="101"/>
      <c r="C160" s="102"/>
      <c r="D160" s="102"/>
      <c r="E160" s="102"/>
      <c r="F160" s="101"/>
      <c r="G160" s="102"/>
      <c r="H160" s="103"/>
      <c r="I160" s="102"/>
      <c r="J160" s="102"/>
      <c r="K160" s="101"/>
      <c r="L160" s="103"/>
      <c r="M160" s="102"/>
      <c r="N160" s="103"/>
      <c r="O160" s="101"/>
      <c r="P160" s="103"/>
      <c r="Q160" s="102"/>
      <c r="R160" s="102"/>
      <c r="S160" s="101"/>
      <c r="T160" s="103"/>
      <c r="U160" s="101"/>
      <c r="V160" s="103"/>
      <c r="W160" s="102"/>
      <c r="X160" s="102"/>
      <c r="Y160" s="102"/>
      <c r="Z160" s="102"/>
      <c r="AA160" s="102"/>
      <c r="AB160" s="104" t="str">
        <f>IF(AND(COUNTBLANK($B160:$E160)=3,COUNTBLANK($F160:$H160)=2,COUNTBLANK($I160:$J160)=1,COUNTBLANK($K160:$L160)=1,COUNTBLANK($M160:$N160)=1,COUNTBLANK($O160:$P160)=1,COUNTBLANK($Q160:$R160)=1,COUNTBLANK($S160:$T160)=1,COUNTBLANK($U160:$V160)=1,COUNTBLANK($W160:$AA160)=4),IF(Data!$B160&lt;&gt;"",Scoring!$D$7)+IF(Data!$C160&lt;&gt;"",Scoring!$D$8)+IF(Data!$D160&lt;&gt;"",Scoring!$D$9)+IF(Data!$E160&lt;&gt;"",Scoring!$D$10)+IF(Data!$F160&lt;&gt;"",Scoring!$D$11)+IF(Data!$G160&lt;&gt;"",Scoring!$D$12)+IF(Data!$H160&lt;&gt;"",Scoring!$D$13)+IF(Data!$I160&lt;&gt;"",Scoring!$D$14)+IF(Data!$J160&lt;&gt;"",Scoring!$D$15)+IF(Data!$K160&lt;&gt;"",Scoring!$D$16)+IF(Data!$L160&lt;&gt;"",Scoring!$D$17)+IF(Data!$M160&lt;&gt;"",Scoring!$D$18)+IF(Data!$N160&lt;&gt;"",Scoring!$D$19)+IF(Data!$O160&lt;&gt;"",Scoring!$D$20)+IF(Data!$P160&lt;&gt;"",Scoring!$D$21)+IF(Data!$Q160&lt;&gt;"",Scoring!$D$22)+IF(Data!$R160&lt;&gt;"",Scoring!$D$23)+IF(Data!$S160&lt;&gt;"",Scoring!$D$24)+IF(Data!T160&lt;&gt;"",Scoring!$D$25)+IF(Data!$U160&lt;&gt;"",Scoring!$D$26)+IF(Data!$V160&lt;&gt;"",Scoring!$D$27)+IF(Data!$W160&lt;&gt;"",Scoring!$D$28)+IF(Data!$X160&lt;&gt;"",Scoring!$D$29)+IF(Data!$Y160&lt;&gt;"",Scoring!$D$30)+IF(Data!$Z160&lt;&gt;"",Scoring!$D$31)+IF(Data!$AA160&lt;&gt;"",Scoring!$D$32),"")</f>
        <v/>
      </c>
      <c r="AC160" s="105" t="str">
        <f>IF(AB160&lt;&gt;"",LOOKUP(AB160,Likelihoods!$A$7:$A$107,Likelihoods!B$7:B$107),"")</f>
        <v/>
      </c>
      <c r="AD160" s="264" t="str">
        <f>IF(AND(COUNTBLANK($B160:$E160)=3,COUNTBLANK($F160:$H160)=2,COUNTBLANK($I160:$J160)=1,COUNTBLANK($K160:$L160)=1,COUNTBLANK($M160:$N160)=1,COUNTBLANK($O160:$P160)=1,COUNTBLANK($Q160:$R160)=1,COUNTBLANK($S160:$T160)=1,COUNTBLANK($U160:$V160)=1,COUNTBLANK($W160:$AA160)=4),IF(Data!$B160&lt;&gt;"",Scoring!$E$7)+IF(Data!$C160&lt;&gt;"",Scoring!$E$8)+IF(Data!$D160&lt;&gt;"",Scoring!$E$9)+IF(Data!$E160&lt;&gt;"",Scoring!$E$10)+IF(Data!$F160&lt;&gt;"",Scoring!$E$11)+IF(Data!$G160&lt;&gt;"",Scoring!$E$12)+IF(Data!$H160&lt;&gt;"",Scoring!$E$13)+IF(Data!$I160&lt;&gt;"",Scoring!$E$14)+IF(Data!$J160&lt;&gt;"",Scoring!$E$15)+IF(Data!$K160&lt;&gt;"",Scoring!$E$16)+IF(Data!$L160&lt;&gt;"",Scoring!$E$17)+IF(Data!$M160&lt;&gt;"",Scoring!$E$18)+IF(Data!$N160&lt;&gt;"",Scoring!$E$19)+IF(Data!$O160&lt;&gt;"",Scoring!$E$20)+IF(Data!$P160&lt;&gt;"",Scoring!$E$21)+IF(Data!$Q160&lt;&gt;"",Scoring!$E$22)+IF(Data!$R160&lt;&gt;"",Scoring!$E$23)+IF(Data!$S160&lt;&gt;"",Scoring!$E$24)+IF(Data!V160&lt;&gt;"",Scoring!$E$25)+IF(Data!$U160&lt;&gt;"",Scoring!$E$26)+IF(Data!$V160&lt;&gt;"",Scoring!$E$27)+IF(Data!$W160&lt;&gt;"",Scoring!$E$28)+IF(Data!$X160&lt;&gt;"",Scoring!$E$29)+IF(Data!$Y160&lt;&gt;"",Scoring!$E$30)+IF(Data!$Z160&lt;&gt;"",Scoring!$E$31)+IF(Data!$AA160&lt;&gt;"",Scoring!$E$32),"")</f>
        <v/>
      </c>
      <c r="AE160" s="107" t="str">
        <f>IF(AD160&lt;&gt;"",LOOKUP(AD160,Likelihoods!$A$7:$A$107,Likelihoods!C$7:C$107),"")</f>
        <v/>
      </c>
      <c r="AF160" s="108" t="str">
        <f>IF(AND(COUNTBLANK($B160:$E160)=3,COUNTBLANK($F160:$H160)=2,COUNTBLANK($I160:$J160)=1,COUNTBLANK($K160:$L160)=1,COUNTBLANK($M160:$N160)=1,COUNTBLANK($O160:$P160)=1,COUNTBLANK($Q160:$R160)=1,COUNTBLANK($S160:$T160)=1,COUNTBLANK($U160:$V160)=1,COUNTBLANK($W160:$AA160)=4),IF(Data!$B160&lt;&gt;"",Scoring!$F$7)+IF(Data!$C160&lt;&gt;"",Scoring!$F$8)+IF(Data!$D160&lt;&gt;"",Scoring!$F$9)+IF(Data!$E160&lt;&gt;"",Scoring!$F$10)+IF(Data!$F160&lt;&gt;"",Scoring!$F$11)+IF(Data!$G160&lt;&gt;"",Scoring!$F$12)+IF(Data!$H160&lt;&gt;"",Scoring!$F$13)+IF(Data!$I160&lt;&gt;"",Scoring!$F$14)+IF(Data!$J160&lt;&gt;"",Scoring!$F$15)+IF(Data!$K160&lt;&gt;"",Scoring!$F$16)+IF(Data!$L160&lt;&gt;"",Scoring!$F$17)+IF(Data!$M160&lt;&gt;"",Scoring!$F$18)+IF(Data!$N160&lt;&gt;"",Scoring!$F$19)+IF(Data!$O160&lt;&gt;"",Scoring!$F$20)+IF(Data!$P160&lt;&gt;"",Scoring!$F$21)+IF(Data!$Q160&lt;&gt;"",Scoring!$F$22)+IF(Data!$R160&lt;&gt;"",Scoring!$F$23)+IF(Data!$S160&lt;&gt;"",Scoring!$F$24)+IF(Data!T160&lt;&gt;"",Scoring!$F$25)+IF(Data!$U160&lt;&gt;"",Scoring!$F$26)+IF(Data!$V160&lt;&gt;"",Scoring!$F$27)+IF(Data!$W160&lt;&gt;"",Scoring!$F$28)+IF(Data!$X160&lt;&gt;"",Scoring!$F$29)+IF(Data!$Y160&lt;&gt;"",Scoring!$F$30)+IF(Data!$Z160&lt;&gt;"",Scoring!$F$31)+IF(Data!$AA160&lt;&gt;"",Scoring!$F$32),"")</f>
        <v/>
      </c>
      <c r="AG160" s="105" t="str">
        <f>IF(AF160&lt;&gt;"",LOOKUP(AF160,Likelihoods!$A$7:$A$107,Likelihoods!D$7:D$107),"")</f>
        <v/>
      </c>
      <c r="AH160" s="108" t="str">
        <f>IF(AND(COUNTBLANK($B160:$E160)=3,COUNTBLANK($F160:$H160)=2,COUNTBLANK($I160:$J160)=1,COUNTBLANK($K160:$L160)=1,COUNTBLANK($M160:$N160)=1,COUNTBLANK($O160:$P160)=1,COUNTBLANK($Q160:$R160)=1,COUNTBLANK($S160:$T160)=1,COUNTBLANK($U160:$V160)=1,COUNTBLANK($W160:$AA160)=4),IF(Data!$B160&lt;&gt;"",Scoring!$G$7)+IF(Data!$C160&lt;&gt;"",Scoring!$G$8)+IF(Data!$D160&lt;&gt;"",Scoring!$G$9)+IF(Data!$E160&lt;&gt;"",Scoring!$G$10)+IF(Data!$F160&lt;&gt;"",Scoring!$G$11)+IF(Data!$G160&lt;&gt;"",Scoring!$G$12)+IF(Data!$H160&lt;&gt;"",Scoring!$G$13)+IF(Data!$I160&lt;&gt;"",Scoring!$G$14)+IF(Data!$J160&lt;&gt;"",Scoring!$G$15)+IF(Data!$K160&lt;&gt;"",Scoring!$G$16)+IF(Data!$L160&lt;&gt;"",Scoring!$G$17)+IF(Data!$M160&lt;&gt;"",Scoring!$G$18)+IF(Data!$N160&lt;&gt;"",Scoring!$G$19)+IF(Data!$O160&lt;&gt;"",Scoring!$G$20)+IF(Data!$P160&lt;&gt;"",Scoring!$G$21)+IF(Data!$Q160&lt;&gt;"",Scoring!$G$22)+IF(Data!$R160&lt;&gt;"",Scoring!$G$23)+IF(Data!$S160&lt;&gt;"",Scoring!$G$24)+IF(Data!T160&lt;&gt;"",Scoring!$G$25)+IF(Data!$U160&lt;&gt;"",Scoring!$G$26)+IF(Data!$V160&lt;&gt;"",Scoring!$G$27)+IF(Data!$W160&lt;&gt;"",Scoring!$G$28)+IF(Data!$X160&lt;&gt;"",Scoring!$G$29)+IF(Data!$Y160&lt;&gt;"",Scoring!$G$30)+IF(Data!$Z160&lt;&gt;"",Scoring!$G$31)+IF(Data!$AA160&lt;&gt;"",Scoring!$G$32),"")</f>
        <v/>
      </c>
      <c r="AI160" s="106" t="str">
        <f>IF(AH160&lt;&gt;"",LOOKUP(AH160,Likelihoods!$A$7:$A$107,Likelihoods!E$7:E$107),"")</f>
        <v/>
      </c>
      <c r="AJ160" s="104" t="str">
        <f>IF(AND(COUNTBLANK($B160:$E160)=3,COUNTBLANK($F160:$H160)=2,COUNTBLANK($I160:$J160)=1,COUNTBLANK($K160:$L160)=1,COUNTBLANK($M160:$N160)=1,COUNTBLANK($O160:$P160)=1,COUNTBLANK($Q160:$R160)=1,COUNTBLANK($S160:$T160)=1,COUNTBLANK($U160:$V160)=1,COUNTBLANK($W160:$AA160)=4),IF(Data!$B160&lt;&gt;"",Scoring!$H$7)+IF(Data!$C160&lt;&gt;"",Scoring!$H$8)+IF(Data!$D160&lt;&gt;"",Scoring!$H$9)+IF(Data!$E160&lt;&gt;"",Scoring!$H$10)+IF(Data!$F160&lt;&gt;"",Scoring!$H$11)+IF(Data!$G160&lt;&gt;"",Scoring!$H$12)+IF(Data!$H160&lt;&gt;"",Scoring!$H$13)+IF(Data!$I160&lt;&gt;"",Scoring!$H$14)+IF(Data!$J160&lt;&gt;"",Scoring!$H$15)+IF(Data!$K160&lt;&gt;"",Scoring!$H$16)+IF(Data!$L160&lt;&gt;"",Scoring!$H$17)+IF(Data!$M160&lt;&gt;"",Scoring!$H$18)+IF(Data!$N160&lt;&gt;"",Scoring!$H$19)+IF(Data!$O160&lt;&gt;"",Scoring!$H$20)+IF(Data!$P160&lt;&gt;"",Scoring!$H$21)+IF(Data!$Q160&lt;&gt;"",Scoring!$H$22)+IF(Data!$R160&lt;&gt;"",Scoring!$H$23)+IF(Data!$S160&lt;&gt;"",Scoring!$H$24)+IF(Data!T160&lt;&gt;"",Scoring!$H$25)+IF(Data!$U160&lt;&gt;"",Scoring!$H$26)+IF(Data!$V160&lt;&gt;"",Scoring!$H$27)+IF(Data!$W160&lt;&gt;"",Scoring!$H$28)+IF(Data!$X160&lt;&gt;"",Scoring!$H$29)+IF(Data!$Y160&lt;&gt;"",Scoring!$H$30)+IF(Data!$Z160&lt;&gt;"",Scoring!$H$31)+IF(Data!$AA160&lt;&gt;"",Scoring!$H$32),"")</f>
        <v/>
      </c>
      <c r="AK160" s="105" t="str">
        <f>IF(AJ160&lt;&gt;"",LOOKUP(AJ160,Likelihoods!$A$7:$A$107,Likelihoods!F$7:F$107),"")</f>
        <v/>
      </c>
      <c r="AL160" s="102" t="str">
        <f>IF(AND(COUNTBLANK($B160:$E160)=3,COUNTBLANK($F160:$H160)=2,COUNTBLANK($I160:$J160)=1,COUNTBLANK($K160:$L160)=1,COUNTBLANK($M160:$N160)=1,COUNTBLANK($O160:$P160)=1,COUNTBLANK($Q160:$R160)=1,COUNTBLANK($S160:$T160)=1,COUNTBLANK($U160:$V160)=1,COUNTBLANK($W160:$AA160)=4),IF(Data!$B160&lt;&gt;"",Scoring!$I$7)+IF(Data!$C160&lt;&gt;"",Scoring!$I$8)+IF(Data!$D160&lt;&gt;"",Scoring!$I$9)+IF(Data!$E160&lt;&gt;"",Scoring!$I$10)+IF(Data!$F160&lt;&gt;"",Scoring!$I$11)+IF(Data!$G160&lt;&gt;"",Scoring!$I$12)+IF(Data!$H160&lt;&gt;"",Scoring!$I$13)+IF(Data!$I160&lt;&gt;"",Scoring!$I$14)+IF(Data!$J160&lt;&gt;"",Scoring!$I$15)+IF(Data!$K160&lt;&gt;"",Scoring!$I$16)+IF(Data!$L160&lt;&gt;"",Scoring!$I$17)+IF(Data!$M160&lt;&gt;"",Scoring!$I$18)+IF(Data!$N160&lt;&gt;"",Scoring!$I$19)+IF(Data!$O160&lt;&gt;"",Scoring!$I$20)+IF(Data!$P160&lt;&gt;"",Scoring!$I$21)+IF(Data!$Q160&lt;&gt;"",Scoring!$I$22)+IF(Data!$R160&lt;&gt;"",Scoring!$I$23)+IF(Data!$S160&lt;&gt;"",Scoring!$I$24)+IF(Data!T160&lt;&gt;"",Scoring!$I$25)+IF(Data!$U160&lt;&gt;"",Scoring!$I$26)+IF(Data!$V160&lt;&gt;"",Scoring!$I$27)+IF(Data!$W160&lt;&gt;"",Scoring!$I$28)+IF(Data!$X160&lt;&gt;"",Scoring!$I$29)+IF(Data!$Y160&lt;&gt;"",Scoring!$I$30)+IF(Data!$Z160&lt;&gt;"",Scoring!$I$31)+IF(Data!$AA160&lt;&gt;"",Scoring!$I$32),"")</f>
        <v/>
      </c>
      <c r="AM160" s="107" t="str">
        <f>IF(AL160&lt;&gt;"",LOOKUP(AL160,Likelihoods!$A$7:$A$107,Likelihoods!G$7:G$107),"")</f>
        <v/>
      </c>
      <c r="AN160" s="281" t="str">
        <f>IF(AND(COUNTBLANK($B160:$E160)=3,COUNTBLANK($F160:$H160)=2,COUNTBLANK($I160:$J160)=1,COUNTBLANK($K160:$L160)=1,COUNTBLANK($M160:$N160)=1,COUNTBLANK($O160:$P160)=1,COUNTBLANK($Q160:$R160)=1,COUNTBLANK($S160:$T160)=1,COUNTBLANK($U160:$V160)=1,COUNTBLANK($W160:$AA160)=4),IF(Data!$B160&lt;&gt;"",Scoring!$J$7)+IF(Data!$C160&lt;&gt;"",Scoring!$J$8)+IF(Data!$D160&lt;&gt;"",Scoring!$J$9)+IF(Data!$E160&lt;&gt;"",Scoring!$J$10)+IF(Data!$F160&lt;&gt;"",Scoring!$J$11)+IF(Data!$G160&lt;&gt;"",Scoring!$J$12)+IF(Data!$H160&lt;&gt;"",Scoring!$J$13)+IF(Data!$I160&lt;&gt;"",Scoring!$J$14)+IF(Data!$J160&lt;&gt;"",Scoring!$J$15)+IF(Data!$K160&lt;&gt;"",Scoring!$J$16)+IF(Data!$L160&lt;&gt;"",Scoring!$J$17)+IF(Data!$M160&lt;&gt;"",Scoring!$J$18)+IF(Data!$N160&lt;&gt;"",Scoring!$J$19)+IF(Data!$O160&lt;&gt;"",Scoring!$J$20)+IF(Data!$P160&lt;&gt;"",Scoring!$J$21)+IF(Data!$Q160&lt;&gt;"",Scoring!$J$22)+IF(Data!$R160&lt;&gt;"",Scoring!$J$23)+IF(Data!$S160&lt;&gt;"",Scoring!$J$24)+IF(Data!AF160&lt;&gt;"",Scoring!$J$25)+IF(Data!$U160&lt;&gt;"",Scoring!$J$26)+IF(Data!$V160&lt;&gt;"",Scoring!$J$27)+IF(Data!$W160&lt;&gt;"",Scoring!$J$28)+IF(Data!$X160&lt;&gt;"",Scoring!$J$29)+IF(Data!$Y160&lt;&gt;"",Scoring!$J$30)+IF(Data!$Z160&lt;&gt;"",Scoring!$J$31)+IF(Data!$AA160&lt;&gt;"",Scoring!$J$32),"")</f>
        <v/>
      </c>
      <c r="AO160" s="276" t="str">
        <f>IF(AN160&lt;&gt;"",LOOKUP(AN160,Likelihoods!$A$7:$A$107,Likelihoods!H$7:H$107),"")</f>
        <v/>
      </c>
      <c r="AP160" s="264" t="str">
        <f>IF(AND(COUNTBLANK($B160:$E160)=3,COUNTBLANK($F160:$H160)=2,COUNTBLANK($I160:$J160)=1,COUNTBLANK($K160:$L160)=1,COUNTBLANK($M160:$N160)=1,COUNTBLANK($O160:$P160)=1,COUNTBLANK($Q160:$R160)=1,COUNTBLANK($S160:$T160)=1,COUNTBLANK($U160:$V160)=1,COUNTBLANK($W160:$AA160)=4),IF(Data!$B160&lt;&gt;"",Scoring!$K$7)+IF(Data!$C160&lt;&gt;"",Scoring!$K$8)+IF(Data!$D160&lt;&gt;"",Scoring!$K$9)+IF(Data!$E160&lt;&gt;"",Scoring!$K$10)+IF(Data!$F160&lt;&gt;"",Scoring!$K$11)+IF(Data!$G160&lt;&gt;"",Scoring!$K$12)+IF(Data!$H160&lt;&gt;"",Scoring!$K$13)+IF(Data!$I160&lt;&gt;"",Scoring!$K$14)+IF(Data!$J160&lt;&gt;"",Scoring!$K$15)+IF(Data!$K160&lt;&gt;"",Scoring!$K$16)+IF(Data!$L160&lt;&gt;"",Scoring!$K$17)+IF(Data!$M160&lt;&gt;"",Scoring!$K$18)+IF(Data!$N160&lt;&gt;"",Scoring!$K$19)+IF(Data!$O160&lt;&gt;"",Scoring!$K$20)+IF(Data!$P160&lt;&gt;"",Scoring!$K$21)+IF(Data!$Q160&lt;&gt;"",Scoring!$K$22)+IF(Data!$R160&lt;&gt;"",Scoring!$K$23)+IF(Data!$S160&lt;&gt;"",Scoring!$K$24)+IF(Data!AH160&lt;&gt;"",Scoring!$K$25)+IF(Data!$U160&lt;&gt;"",Scoring!$K$26)+IF(Data!$V160&lt;&gt;"",Scoring!$K$27)+IF(Data!$W160&lt;&gt;"",Scoring!$K$28)+IF(Data!$X160&lt;&gt;"",Scoring!$K$29)+IF(Data!$Y160&lt;&gt;"",Scoring!$K$30)+IF(Data!$Z160&lt;&gt;"",Scoring!$K$31)+IF(Data!$AA160&lt;&gt;"",Scoring!$K$32),"")</f>
        <v/>
      </c>
      <c r="AQ160" s="107" t="str">
        <f>IF(AP160&lt;&gt;"",LOOKUP(AP160,Likelihoods!$A$7:$A$107,Likelihoods!I$7:I$107),"")</f>
        <v/>
      </c>
      <c r="AR160" s="281" t="str">
        <f>IF(AND(COUNTBLANK($B160:$E160)=3,COUNTBLANK($F160:$H160)=2,COUNTBLANK($I160:$J160)=1,COUNTBLANK($K160:$L160)=1,COUNTBLANK($M160:$N160)=1,COUNTBLANK($O160:$P160)=1,COUNTBLANK($Q160:$R160)=1,COUNTBLANK($S160:$T160)=1,COUNTBLANK($U160:$V160)=1,COUNTBLANK($W160:$AA160)=4),IF(Data!$B160&lt;&gt;"",Scoring!$L$7)+IF(Data!$C160&lt;&gt;"",Scoring!$L$8)+IF(Data!$D160&lt;&gt;"",Scoring!$L$9)+IF(Data!$E160&lt;&gt;"",Scoring!$L$10)+IF(Data!$F160&lt;&gt;"",Scoring!$L$11)+IF(Data!$G160&lt;&gt;"",Scoring!$L$12)+IF(Data!$H160&lt;&gt;"",Scoring!$L$13)+IF(Data!$I160&lt;&gt;"",Scoring!$L$14)+IF(Data!$J160&lt;&gt;"",Scoring!$L$15)+IF(Data!$K160&lt;&gt;"",Scoring!$L$16)+IF(Data!$L160&lt;&gt;"",Scoring!$L$17)+IF(Data!$M160&lt;&gt;"",Scoring!$L$18)+IF(Data!$N160&lt;&gt;"",Scoring!$L$19)+IF(Data!$O160&lt;&gt;"",Scoring!$L$20)+IF(Data!$P160&lt;&gt;"",Scoring!$L$21)+IF(Data!$Q160&lt;&gt;"",Scoring!$L$22)+IF(Data!$R160&lt;&gt;"",Scoring!$L$23)+IF(Data!$S160&lt;&gt;"",Scoring!$L$24)+IF(Data!AJ160&lt;&gt;"",Scoring!$L$25)+IF(Data!$U160&lt;&gt;"",Scoring!$L$26)+IF(Data!$V160&lt;&gt;"",Scoring!$L$27)+IF(Data!$W160&lt;&gt;"",Scoring!$L$28)+IF(Data!$X160&lt;&gt;"",Scoring!$L$29)+IF(Data!$Y160&lt;&gt;"",Scoring!$L$30)+IF(Data!$Z160&lt;&gt;"",Scoring!$L$31)+IF(Data!$AA160&lt;&gt;"",Scoring!$L$32),"")</f>
        <v/>
      </c>
      <c r="AS160" s="105" t="str">
        <f>IF(AR160&lt;&gt;"",LOOKUP(AR160,Likelihoods!$A$7:$A$107,Likelihoods!J$7:J$107),"")</f>
        <v/>
      </c>
      <c r="AT160" s="108" t="str">
        <f>IF(AND(COUNTBLANK($B160:$E160)=3,COUNTBLANK($F160:$H160)=2,COUNTBLANK($I160:$J160)=1,COUNTBLANK($K160:$L160)=1,COUNTBLANK($M160:$N160)=1,COUNTBLANK($O160:$P160)=1,COUNTBLANK($Q160:$R160)=1,COUNTBLANK($S160:$T160)=1,COUNTBLANK($U160:$V160)=1,COUNTBLANK($W160:$AA160)=4),IF(Data!$B160&lt;&gt;"",Scoring!$M$7)+IF(Data!$C160&lt;&gt;"",Scoring!$M$8)+IF(Data!$D160&lt;&gt;"",Scoring!$M$9)+IF(Data!$E160&lt;&gt;"",Scoring!$M$10)+IF(Data!$F160&lt;&gt;"",Scoring!$M$11)+IF(Data!$G160&lt;&gt;"",Scoring!$M$12)+IF(Data!$H160&lt;&gt;"",Scoring!$M$13)+IF(Data!$I160&lt;&gt;"",Scoring!$M$14)+IF(Data!$J160&lt;&gt;"",Scoring!$M$15)+IF(Data!$K160&lt;&gt;"",Scoring!$M$16)+IF(Data!$L160&lt;&gt;"",Scoring!$M$17)+IF(Data!$M160&lt;&gt;"",Scoring!$M$18)+IF(Data!$N160&lt;&gt;"",Scoring!$M$19)+IF(Data!$O160&lt;&gt;"",Scoring!$M$20)+IF(Data!$P160&lt;&gt;"",Scoring!$M$21)+IF(Data!$Q160&lt;&gt;"",Scoring!$M$22)+IF(Data!$R160&lt;&gt;"",Scoring!$M$23)+IF(Data!$S160&lt;&gt;"",Scoring!$M$24)+IF(Data!T160&lt;&gt;"",Scoring!$M$25)+IF(Data!$U160&lt;&gt;"",Scoring!$M$26)+IF(Data!$V160&lt;&gt;"",Scoring!$M$27)+IF(Data!$W160&lt;&gt;"",Scoring!$M$28)+IF(Data!$X160&lt;&gt;"",Scoring!$M$29)+IF(Data!$Y160&lt;&gt;"",Scoring!$M$30)+IF(Data!$Z160&lt;&gt;"",Scoring!$M$31)+IF(Data!$AA160&lt;&gt;"",Scoring!$M$32),"")</f>
        <v/>
      </c>
      <c r="AU160" s="105" t="str">
        <f>IF(AT160&lt;&gt;"",LOOKUP(AT160,Likelihoods!$A$7:$A$107,Likelihoods!K$7:K$107),"")</f>
        <v/>
      </c>
      <c r="AV160" s="108" t="str">
        <f>IF(AND(COUNTBLANK($B160:$E160)=3,COUNTBLANK($F160:$H160)=2,COUNTBLANK($I160:$J160)=1,COUNTBLANK($K160:$L160)=1,COUNTBLANK($M160:$N160)=1,COUNTBLANK($O160:$P160)=1,COUNTBLANK($Q160:$R160)=1,COUNTBLANK($S160:$T160)=1,COUNTBLANK($U160:$V160)=1,COUNTBLANK($W160:$AA160)=4),IF(Data!$B160&lt;&gt;"",Scoring!$N$7)+IF(Data!$C160&lt;&gt;"",Scoring!$N$8)+IF(Data!$D160&lt;&gt;"",Scoring!$N$9)+IF(Data!$E160&lt;&gt;"",Scoring!$N$10)+IF(Data!$F160&lt;&gt;"",Scoring!$N$11)+IF(Data!$G160&lt;&gt;"",Scoring!$N$12)+IF(Data!$H160&lt;&gt;"",Scoring!$N$13)+IF(Data!$I160&lt;&gt;"",Scoring!$N$14)+IF(Data!$J160&lt;&gt;"",Scoring!$N$15)+IF(Data!$K160&lt;&gt;"",Scoring!$N$16)+IF(Data!$L160&lt;&gt;"",Scoring!$N$17)+IF(Data!$M160&lt;&gt;"",Scoring!$N$18)+IF(Data!$N160&lt;&gt;"",Scoring!$N$19)+IF(Data!$O160&lt;&gt;"",Scoring!$N$20)+IF(Data!$P160&lt;&gt;"",Scoring!$N$21)+IF(Data!$Q160&lt;&gt;"",Scoring!$N$22)+IF(Data!$R160&lt;&gt;"",Scoring!$N$23)+IF(Data!$S160&lt;&gt;"",Scoring!$N$24)+IF(Data!T160&lt;&gt;"",Scoring!$N$25)+IF(Data!$U160&lt;&gt;"",Scoring!$N$26)+IF(Data!$V160&lt;&gt;"",Scoring!$N$27)+IF(Data!$W160&lt;&gt;"",Scoring!$N$28)+IF(Data!$X160&lt;&gt;"",Scoring!$N$29)+IF(Data!$Y160&lt;&gt;"",Scoring!$N$30)+IF(Data!$Z160&lt;&gt;"",Scoring!$N$31)+IF(Data!$AA160&lt;&gt;"",Scoring!$N$32),"")</f>
        <v/>
      </c>
      <c r="AW160" s="106" t="str">
        <f>IF(AV160&lt;&gt;"",LOOKUP(AV160,Likelihoods!$A$7:$A$107,Likelihoods!L$7:L$107),"")</f>
        <v/>
      </c>
      <c r="AX160" s="104" t="str">
        <f>IF(AND(COUNTBLANK($B160:$E160)=3,COUNTBLANK($F160:$H160)=2,COUNTBLANK($I160:$J160)=1,COUNTBLANK($K160:$L160)=1,COUNTBLANK($M160:$N160)=1,COUNTBLANK($O160:$P160)=1,COUNTBLANK($Q160:$R160)=1,COUNTBLANK($S160:$T160)=1,COUNTBLANK($U160:$V160)=1,COUNTBLANK($W160:$AA160)=4),IF(Data!$B160&lt;&gt;"",Scoring!$O$7)+IF(Data!$C160&lt;&gt;"",Scoring!$O$8)+IF(Data!$D160&lt;&gt;"",Scoring!$O$9)+IF(Data!$E160&lt;&gt;"",Scoring!$O$10)+IF(Data!$F160&lt;&gt;"",Scoring!$O$11)+IF(Data!$G160&lt;&gt;"",Scoring!$O$12)+IF(Data!$H160&lt;&gt;"",Scoring!$O$13)+IF(Data!$I160&lt;&gt;"",Scoring!$O$14)+IF(Data!$J160&lt;&gt;"",Scoring!$O$15)+IF(Data!$K160&lt;&gt;"",Scoring!$O$16)+IF(Data!$L160&lt;&gt;"",Scoring!$O$17)+IF(Data!$M160&lt;&gt;"",Scoring!$O$18)+IF(Data!$N160&lt;&gt;"",Scoring!$O$19)+IF(Data!$O160&lt;&gt;"",Scoring!$O$20)+IF(Data!$P160&lt;&gt;"",Scoring!$O$21)+IF(Data!$Q160&lt;&gt;"",Scoring!$O$22)+IF(Data!$R160&lt;&gt;"",Scoring!$O$23)+IF(Data!$S160&lt;&gt;"",Scoring!$O$24)+IF(Data!T160&lt;&gt;"",Scoring!$O$25)+IF(Data!$U160&lt;&gt;"",Scoring!$O$26)+IF(Data!$V160&lt;&gt;"",Scoring!$O$27)+IF(Data!$W160&lt;&gt;"",Scoring!$O$28)+IF(Data!$X160&lt;&gt;"",Scoring!$O$29)+IF(Data!$Y160&lt;&gt;"",Scoring!$O$30)+IF(Data!$Z160&lt;&gt;"",Scoring!$O$31)+IF(Data!$AA160&lt;&gt;"",Scoring!$O$32),"")</f>
        <v/>
      </c>
      <c r="AY160" s="107" t="str">
        <f>IF(AX160&lt;&gt;"",LOOKUP(AX160,Likelihoods!$A$7:$A$107,Likelihoods!M$7:M$107),"")</f>
        <v/>
      </c>
      <c r="AZ160" s="108" t="str">
        <f>IF(AND(COUNTBLANK($B160:$E160)=3,COUNTBLANK($F160:$H160)=2,COUNTBLANK($I160:$J160)=1,COUNTBLANK($K160:$L160)=1,COUNTBLANK($M160:$N160)=1,COUNTBLANK($O160:$P160)=1,COUNTBLANK($Q160:$R160)=1,COUNTBLANK($S160:$T160)=1,COUNTBLANK($U160:$V160)=1,COUNTBLANK($W160:$AA160)=4),IF(Data!$B160&lt;&gt;"",Scoring!$P$7)+IF(Data!$C160&lt;&gt;"",Scoring!$P$8)+IF(Data!$D160&lt;&gt;"",Scoring!$P$9)+IF(Data!$E160&lt;&gt;"",Scoring!$P$10)+IF(Data!$F160&lt;&gt;"",Scoring!$P$11)+IF(Data!$G160&lt;&gt;"",Scoring!$P$12)+IF(Data!$H160&lt;&gt;"",Scoring!$P$13)+IF(Data!$I160&lt;&gt;"",Scoring!$P$14)+IF(Data!$J160&lt;&gt;"",Scoring!$P$15)+IF(Data!$K160&lt;&gt;"",Scoring!$P$16)+IF(Data!$L160&lt;&gt;"",Scoring!$P$17)+IF(Data!$M160&lt;&gt;"",Scoring!$P$18)+IF(Data!$N160&lt;&gt;"",Scoring!$P$19)+IF(Data!$O160&lt;&gt;"",Scoring!$P$20)+IF(Data!$P160&lt;&gt;"",Scoring!$P$21)+IF(Data!$Q160&lt;&gt;"",Scoring!$P$22)+IF(Data!$R160&lt;&gt;"",Scoring!$P$23)+IF(Data!$S160&lt;&gt;"",Scoring!$P$24)+IF(Data!T160&lt;&gt;"",Scoring!$P$25)+IF(Data!$U160&lt;&gt;"",Scoring!$P$26)+IF(Data!$V160&lt;&gt;"",Scoring!$P$27)+IF(Data!$W160&lt;&gt;"",Scoring!$P$28)+IF(Data!$X160&lt;&gt;"",Scoring!$P$29)+IF(Data!$Y160&lt;&gt;"",Scoring!$P$30)+IF(Data!$Z160&lt;&gt;"",Scoring!$P$31)+IF(Data!$AA160&lt;&gt;"",Scoring!$P$32),"")</f>
        <v/>
      </c>
      <c r="BA160" s="105" t="str">
        <f>IF(AZ160&lt;&gt;"",LOOKUP(AZ160,Likelihoods!$A$7:$A$107,Likelihoods!N$7:N$107),"")</f>
        <v/>
      </c>
      <c r="BB160" s="102" t="str">
        <f>IF(AND(COUNTBLANK($B160:$E160)=3,COUNTBLANK($F160:$H160)=2,COUNTBLANK($I160:$J160)=1,COUNTBLANK($K160:$L160)=1,COUNTBLANK($M160:$N160)=1,COUNTBLANK($O160:$P160)=1,COUNTBLANK($Q160:$R160)=1,COUNTBLANK($S160:$T160)=1,COUNTBLANK($U160:$V160)=1,COUNTBLANK($W160:$AA160)=4),IF(Data!$B160&lt;&gt;"",Scoring!$Q$7)+IF(Data!$C160&lt;&gt;"",Scoring!$Q$8)+IF(Data!$D160&lt;&gt;"",Scoring!$Q$9)+IF(Data!$E160&lt;&gt;"",Scoring!$Q$10)+IF(Data!$F160&lt;&gt;"",Scoring!$Q$11)+IF(Data!$G160&lt;&gt;"",Scoring!$Q$12)+IF(Data!$H160&lt;&gt;"",Scoring!$Q$13)+IF(Data!$I160&lt;&gt;"",Scoring!$Q$14)+IF(Data!$J160&lt;&gt;"",Scoring!$Q$15)+IF(Data!$K160&lt;&gt;"",Scoring!$Q$16)+IF(Data!$L160&lt;&gt;"",Scoring!$Q$17)+IF(Data!$M160&lt;&gt;"",Scoring!$Q$18)+IF(Data!$N160&lt;&gt;"",Scoring!$Q$19)+IF(Data!$O160&lt;&gt;"",Scoring!$Q$20)+IF(Data!$P160&lt;&gt;"",Scoring!$Q$21)+IF(Data!$Q160&lt;&gt;"",Scoring!$Q$22)+IF(Data!$R160&lt;&gt;"",Scoring!$Q$23)+IF(Data!$S160&lt;&gt;"",Scoring!$Q$24)+IF(Data!T160&lt;&gt;"",Scoring!$Q$25)+IF(Data!$U160&lt;&gt;"",Scoring!$Q$26)+IF(Data!$V160&lt;&gt;"",Scoring!$Q$27)+IF(Data!$W160&lt;&gt;"",Scoring!$Q$28)+IF(Data!$X160&lt;&gt;"",Scoring!$Q$29)+IF(Data!$Y160&lt;&gt;"",Scoring!$Q$30)+IF(Data!$Z160&lt;&gt;"",Scoring!$Q$31)+IF(Data!$AA160&lt;&gt;"",Scoring!$Q$32),"")</f>
        <v/>
      </c>
      <c r="BC160" s="107" t="str">
        <f>IF(BB160&lt;&gt;"",LOOKUP(BB160,Likelihoods!$A$7:$A$107,Likelihoods!O$7:O$107),"")</f>
        <v/>
      </c>
      <c r="BD160" s="104" t="str">
        <f>IF(AND(COUNTBLANK($B160:$E160)=3,COUNTBLANK($F160:$H160)=2,COUNTBLANK($I160:$J160)=1,COUNTBLANK($K160:$L160)=1,COUNTBLANK($M160:$N160)=1,COUNTBLANK($O160:$P160)=1,COUNTBLANK($Q160:$R160)=1,COUNTBLANK($S160:$T160)=1,COUNTBLANK($U160:$V160)=1,COUNTBLANK($W160:$AA160)=4),IF(Data!$B160&lt;&gt;"",Scoring!$R$7)+IF(Data!$C160&lt;&gt;"",Scoring!$R$8)+IF(Data!$D160&lt;&gt;"",Scoring!$R$9)+IF(Data!$E160&lt;&gt;"",Scoring!$R$10)+IF(Data!$F160&lt;&gt;"",Scoring!$R$11)+IF(Data!$G160&lt;&gt;"",Scoring!$R$12)+IF(Data!$H160&lt;&gt;"",Scoring!$R$13)+IF(Data!$I160&lt;&gt;"",Scoring!$R$14)+IF(Data!$J160&lt;&gt;"",Scoring!$R$15)+IF(Data!$K160&lt;&gt;"",Scoring!$R$16)+IF(Data!$L160&lt;&gt;"",Scoring!$R$17)+IF(Data!$M160&lt;&gt;"",Scoring!$R$18)+IF(Data!$N160&lt;&gt;"",Scoring!$R$19)+IF(Data!$O160&lt;&gt;"",Scoring!$R$20)+IF(Data!$P160&lt;&gt;"",Scoring!$R$21)+IF(Data!$Q160&lt;&gt;"",Scoring!$R$22)+IF(Data!$R160&lt;&gt;"",Scoring!$R$23)+IF(Data!$S160&lt;&gt;"",Scoring!$R$24)+IF(Data!T160&lt;&gt;"",Scoring!$R$25)+IF(Data!$U160&lt;&gt;"",Scoring!$R$26)+IF(Data!$V160&lt;&gt;"",Scoring!$R$27)+IF(Data!$W160&lt;&gt;"",Scoring!$R$28)+IF(Data!$X160&lt;&gt;"",Scoring!$R$29)+IF(Data!$Y160&lt;&gt;"",Scoring!$R$30)+IF(Data!$Z160&lt;&gt;"",Scoring!$R$31)+IF(Data!$AA160&lt;&gt;"",Scoring!$R$32),"")</f>
        <v/>
      </c>
      <c r="BE160" s="105" t="str">
        <f>IF(BD160&lt;&gt;"",LOOKUP(BD160,Likelihoods!$A$7:$A$107,Likelihoods!P$7:P$107),"")</f>
        <v/>
      </c>
      <c r="BF160" s="102" t="str">
        <f>IF(AND(COUNTBLANK($B160:$E160)=3,COUNTBLANK($F160:$H160)=2,COUNTBLANK($I160:$J160)=1,COUNTBLANK($K160:$L160)=1,COUNTBLANK($M160:$N160)=1,COUNTBLANK($O160:$P160)=1,COUNTBLANK($Q160:$R160)=1,COUNTBLANK($S160:$T160)=1,COUNTBLANK($U160:$V160)=1,COUNTBLANK($W160:$AA160)=4),IF(Data!$B160&lt;&gt;"",Scoring!$S$7)+IF(Data!$C160&lt;&gt;"",Scoring!$S$8)+IF(Data!$D160&lt;&gt;"",Scoring!$S$9)+IF(Data!$E160&lt;&gt;"",Scoring!$S$10)+IF(Data!$F160&lt;&gt;"",Scoring!$S$11)+IF(Data!$G160&lt;&gt;"",Scoring!$S$12)+IF(Data!$H160&lt;&gt;"",Scoring!$S$13)+IF(Data!$I160&lt;&gt;"",Scoring!$S$14)+IF(Data!$J160&lt;&gt;"",Scoring!$S$15)+IF(Data!$K160&lt;&gt;"",Scoring!$S$16)+IF(Data!$L160&lt;&gt;"",Scoring!$S$17)+IF(Data!$M160&lt;&gt;"",Scoring!$S$18)+IF(Data!$N160&lt;&gt;"",Scoring!$S$19)+IF(Data!$O160&lt;&gt;"",Scoring!$S$20)+IF(Data!$P160&lt;&gt;"",Scoring!$S$21)+IF(Data!$Q160&lt;&gt;"",Scoring!$S$22)+IF(Data!$R160&lt;&gt;"",Scoring!$S$23)+IF(Data!$S160&lt;&gt;"",Scoring!$S$24)+IF(Data!T160&lt;&gt;"",Scoring!$S$25)+IF(Data!$U160&lt;&gt;"",Scoring!$S$26)+IF(Data!$V160&lt;&gt;"",Scoring!$S$27)+IF(Data!$W160&lt;&gt;"",Scoring!$S$28)+IF(Data!$X160&lt;&gt;"",Scoring!$S$29)+IF(Data!$Y160&lt;&gt;"",Scoring!$S$30)+IF(Data!$Z160&lt;&gt;"",Scoring!$S$31)+IF(Data!$AA160&lt;&gt;"",Scoring!$S$32),"")</f>
        <v/>
      </c>
      <c r="BG160" s="107" t="str">
        <f>IF(BF160&lt;&gt;"",LOOKUP(BF160,Likelihoods!$A$7:$A$107,Likelihoods!Q$7:Q$107),"")</f>
        <v/>
      </c>
      <c r="BH160" s="108" t="str">
        <f>IF(AND(COUNTBLANK($B160:$E160)=3,COUNTBLANK($F160:$H160)=2,COUNTBLANK($I160:$J160)=1,COUNTBLANK($K160:$L160)=1,COUNTBLANK($M160:$N160)=1,COUNTBLANK($O160:$P160)=1,COUNTBLANK($Q160:$R160)=1,COUNTBLANK($S160:$T160)=1,COUNTBLANK($U160:$V160)=1,COUNTBLANK($W160:$AA160)=4),IF(Data!$B160&lt;&gt;"",Scoring!$T$7)+IF(Data!$C160&lt;&gt;"",Scoring!$T$8)+IF(Data!$D160&lt;&gt;"",Scoring!$T$9)+IF(Data!$E160&lt;&gt;"",Scoring!$T$10)+IF(Data!$F160&lt;&gt;"",Scoring!$T$11)+IF(Data!$G160&lt;&gt;"",Scoring!$T$12)+IF(Data!$H160&lt;&gt;"",Scoring!$T$13)+IF(Data!$I160&lt;&gt;"",Scoring!$T$14)+IF(Data!$J160&lt;&gt;"",Scoring!$T$15)+IF(Data!$K160&lt;&gt;"",Scoring!$T$16)+IF(Data!$L160&lt;&gt;"",Scoring!$T$17)+IF(Data!$M160&lt;&gt;"",Scoring!$T$18)+IF(Data!$N160&lt;&gt;"",Scoring!$T$19)+IF(Data!$O160&lt;&gt;"",Scoring!$T$20)+IF(Data!$P160&lt;&gt;"",Scoring!$T$21)+IF(Data!$Q160&lt;&gt;"",Scoring!$T$22)+IF(Data!$R160&lt;&gt;"",Scoring!$T$23)+IF(Data!$S160&lt;&gt;"",Scoring!$T$24)+IF(Data!T160&lt;&gt;"",Scoring!$T$25)+IF(Data!$U160&lt;&gt;"",Scoring!$T$26)+IF(Data!$V160&lt;&gt;"",Scoring!$T$27)+IF(Data!$W160&lt;&gt;"",Scoring!$T$28)+IF(Data!$X160&lt;&gt;"",Scoring!$T$29)+IF(Data!$Y160&lt;&gt;"",Scoring!$T$30)+IF(Data!$Z160&lt;&gt;"",Scoring!$T$31)+IF(Data!$AA160&lt;&gt;"",Scoring!$T$32),"")</f>
        <v/>
      </c>
      <c r="BI160" s="105" t="str">
        <f>IF(BH160&lt;&gt;"",LOOKUP(BH160,Likelihoods!$A$7:$A$107,Likelihoods!R$7:R$107),"")</f>
        <v/>
      </c>
      <c r="BJ160" s="108" t="str">
        <f>IF(AND(COUNTBLANK($B160:$E160)=3,COUNTBLANK($F160:$H160)=2,COUNTBLANK($I160:$J160)=1,COUNTBLANK($K160:$L160)=1,COUNTBLANK($M160:$N160)=1,COUNTBLANK($O160:$P160)=1,COUNTBLANK($Q160:$R160)=1,COUNTBLANK($S160:$T160)=1,COUNTBLANK($U160:$V160)=1,COUNTBLANK($W160:$AA160)=4),IF(Data!$B160&lt;&gt;"",Scoring!$U$7)+IF(Data!$C160&lt;&gt;"",Scoring!$U$8)+IF(Data!$D160&lt;&gt;"",Scoring!$U$9)+IF(Data!$E160&lt;&gt;"",Scoring!$U$10)+IF(Data!$F160&lt;&gt;"",Scoring!$U$11)+IF(Data!$G160&lt;&gt;"",Scoring!$U$12)+IF(Data!$H160&lt;&gt;"",Scoring!$U$13)+IF(Data!$I160&lt;&gt;"",Scoring!$U$14)+IF(Data!$J160&lt;&gt;"",Scoring!$U$15)+IF(Data!$K160&lt;&gt;"",Scoring!$U$16)+IF(Data!$L160&lt;&gt;"",Scoring!$U$17)+IF(Data!$M160&lt;&gt;"",Scoring!$U$18)+IF(Data!$N160&lt;&gt;"",Scoring!$U$19)+IF(Data!$O160&lt;&gt;"",Scoring!$U$20)+IF(Data!$P160&lt;&gt;"",Scoring!$U$21)+IF(Data!$Q160&lt;&gt;"",Scoring!$U$22)+IF(Data!$R160&lt;&gt;"",Scoring!$U$23)+IF(Data!$S160&lt;&gt;"",Scoring!$U$24)+IF(Data!T160&lt;&gt;"",Scoring!$U$25)+IF(Data!$U160&lt;&gt;"",Scoring!$U$26)+IF(Data!$V160&lt;&gt;"",Scoring!$U$27)+IF(Data!$W160&lt;&gt;"",Scoring!$U$28)+IF(Data!$X160&lt;&gt;"",Scoring!$U$29)+IF(Data!$Y160&lt;&gt;"",Scoring!$U$30)+IF(Data!$Z160&lt;&gt;"",Scoring!$U$31)+IF(Data!$AA160&lt;&gt;"",Scoring!$U$32),"")</f>
        <v/>
      </c>
      <c r="BK160" s="106" t="str">
        <f>IF(BJ160&lt;&gt;"",LOOKUP(BJ160,Likelihoods!$A$7:$A$107,Likelihoods!S$7:S$107),"")</f>
        <v/>
      </c>
      <c r="BL160" s="8"/>
      <c r="BM160" s="8"/>
      <c r="BN160" s="8"/>
      <c r="BO160" s="8"/>
      <c r="BP160" s="8"/>
      <c r="BQ160" s="8"/>
      <c r="BR160" s="8"/>
      <c r="BS160" s="8"/>
      <c r="BT160" s="8"/>
      <c r="BU160" s="8"/>
      <c r="BV160" s="8"/>
      <c r="BW160" s="8"/>
      <c r="BX160" s="8"/>
      <c r="BY160" s="8"/>
    </row>
    <row r="161" spans="1:77" ht="14.25" x14ac:dyDescent="0.2">
      <c r="A161" s="68"/>
      <c r="B161" s="101"/>
      <c r="C161" s="102"/>
      <c r="D161" s="102"/>
      <c r="E161" s="102"/>
      <c r="F161" s="101"/>
      <c r="G161" s="102"/>
      <c r="H161" s="103"/>
      <c r="I161" s="102"/>
      <c r="J161" s="102"/>
      <c r="K161" s="101"/>
      <c r="L161" s="103"/>
      <c r="M161" s="102"/>
      <c r="N161" s="103"/>
      <c r="O161" s="101"/>
      <c r="P161" s="103"/>
      <c r="Q161" s="102"/>
      <c r="R161" s="102"/>
      <c r="S161" s="101"/>
      <c r="T161" s="103"/>
      <c r="U161" s="101"/>
      <c r="V161" s="103"/>
      <c r="W161" s="102"/>
      <c r="X161" s="102"/>
      <c r="Y161" s="102"/>
      <c r="Z161" s="102"/>
      <c r="AA161" s="102"/>
      <c r="AB161" s="104" t="str">
        <f>IF(AND(COUNTBLANK($B161:$E161)=3,COUNTBLANK($F161:$H161)=2,COUNTBLANK($I161:$J161)=1,COUNTBLANK($K161:$L161)=1,COUNTBLANK($M161:$N161)=1,COUNTBLANK($O161:$P161)=1,COUNTBLANK($Q161:$R161)=1,COUNTBLANK($S161:$T161)=1,COUNTBLANK($U161:$V161)=1,COUNTBLANK($W161:$AA161)=4),IF(Data!$B161&lt;&gt;"",Scoring!$D$7)+IF(Data!$C161&lt;&gt;"",Scoring!$D$8)+IF(Data!$D161&lt;&gt;"",Scoring!$D$9)+IF(Data!$E161&lt;&gt;"",Scoring!$D$10)+IF(Data!$F161&lt;&gt;"",Scoring!$D$11)+IF(Data!$G161&lt;&gt;"",Scoring!$D$12)+IF(Data!$H161&lt;&gt;"",Scoring!$D$13)+IF(Data!$I161&lt;&gt;"",Scoring!$D$14)+IF(Data!$J161&lt;&gt;"",Scoring!$D$15)+IF(Data!$K161&lt;&gt;"",Scoring!$D$16)+IF(Data!$L161&lt;&gt;"",Scoring!$D$17)+IF(Data!$M161&lt;&gt;"",Scoring!$D$18)+IF(Data!$N161&lt;&gt;"",Scoring!$D$19)+IF(Data!$O161&lt;&gt;"",Scoring!$D$20)+IF(Data!$P161&lt;&gt;"",Scoring!$D$21)+IF(Data!$Q161&lt;&gt;"",Scoring!$D$22)+IF(Data!$R161&lt;&gt;"",Scoring!$D$23)+IF(Data!$S161&lt;&gt;"",Scoring!$D$24)+IF(Data!T161&lt;&gt;"",Scoring!$D$25)+IF(Data!$U161&lt;&gt;"",Scoring!$D$26)+IF(Data!$V161&lt;&gt;"",Scoring!$D$27)+IF(Data!$W161&lt;&gt;"",Scoring!$D$28)+IF(Data!$X161&lt;&gt;"",Scoring!$D$29)+IF(Data!$Y161&lt;&gt;"",Scoring!$D$30)+IF(Data!$Z161&lt;&gt;"",Scoring!$D$31)+IF(Data!$AA161&lt;&gt;"",Scoring!$D$32),"")</f>
        <v/>
      </c>
      <c r="AC161" s="105" t="str">
        <f>IF(AB161&lt;&gt;"",LOOKUP(AB161,Likelihoods!$A$7:$A$107,Likelihoods!B$7:B$107),"")</f>
        <v/>
      </c>
      <c r="AD161" s="264" t="str">
        <f>IF(AND(COUNTBLANK($B161:$E161)=3,COUNTBLANK($F161:$H161)=2,COUNTBLANK($I161:$J161)=1,COUNTBLANK($K161:$L161)=1,COUNTBLANK($M161:$N161)=1,COUNTBLANK($O161:$P161)=1,COUNTBLANK($Q161:$R161)=1,COUNTBLANK($S161:$T161)=1,COUNTBLANK($U161:$V161)=1,COUNTBLANK($W161:$AA161)=4),IF(Data!$B161&lt;&gt;"",Scoring!$E$7)+IF(Data!$C161&lt;&gt;"",Scoring!$E$8)+IF(Data!$D161&lt;&gt;"",Scoring!$E$9)+IF(Data!$E161&lt;&gt;"",Scoring!$E$10)+IF(Data!$F161&lt;&gt;"",Scoring!$E$11)+IF(Data!$G161&lt;&gt;"",Scoring!$E$12)+IF(Data!$H161&lt;&gt;"",Scoring!$E$13)+IF(Data!$I161&lt;&gt;"",Scoring!$E$14)+IF(Data!$J161&lt;&gt;"",Scoring!$E$15)+IF(Data!$K161&lt;&gt;"",Scoring!$E$16)+IF(Data!$L161&lt;&gt;"",Scoring!$E$17)+IF(Data!$M161&lt;&gt;"",Scoring!$E$18)+IF(Data!$N161&lt;&gt;"",Scoring!$E$19)+IF(Data!$O161&lt;&gt;"",Scoring!$E$20)+IF(Data!$P161&lt;&gt;"",Scoring!$E$21)+IF(Data!$Q161&lt;&gt;"",Scoring!$E$22)+IF(Data!$R161&lt;&gt;"",Scoring!$E$23)+IF(Data!$S161&lt;&gt;"",Scoring!$E$24)+IF(Data!V161&lt;&gt;"",Scoring!$E$25)+IF(Data!$U161&lt;&gt;"",Scoring!$E$26)+IF(Data!$V161&lt;&gt;"",Scoring!$E$27)+IF(Data!$W161&lt;&gt;"",Scoring!$E$28)+IF(Data!$X161&lt;&gt;"",Scoring!$E$29)+IF(Data!$Y161&lt;&gt;"",Scoring!$E$30)+IF(Data!$Z161&lt;&gt;"",Scoring!$E$31)+IF(Data!$AA161&lt;&gt;"",Scoring!$E$32),"")</f>
        <v/>
      </c>
      <c r="AE161" s="107" t="str">
        <f>IF(AD161&lt;&gt;"",LOOKUP(AD161,Likelihoods!$A$7:$A$107,Likelihoods!C$7:C$107),"")</f>
        <v/>
      </c>
      <c r="AF161" s="108" t="str">
        <f>IF(AND(COUNTBLANK($B161:$E161)=3,COUNTBLANK($F161:$H161)=2,COUNTBLANK($I161:$J161)=1,COUNTBLANK($K161:$L161)=1,COUNTBLANK($M161:$N161)=1,COUNTBLANK($O161:$P161)=1,COUNTBLANK($Q161:$R161)=1,COUNTBLANK($S161:$T161)=1,COUNTBLANK($U161:$V161)=1,COUNTBLANK($W161:$AA161)=4),IF(Data!$B161&lt;&gt;"",Scoring!$F$7)+IF(Data!$C161&lt;&gt;"",Scoring!$F$8)+IF(Data!$D161&lt;&gt;"",Scoring!$F$9)+IF(Data!$E161&lt;&gt;"",Scoring!$F$10)+IF(Data!$F161&lt;&gt;"",Scoring!$F$11)+IF(Data!$G161&lt;&gt;"",Scoring!$F$12)+IF(Data!$H161&lt;&gt;"",Scoring!$F$13)+IF(Data!$I161&lt;&gt;"",Scoring!$F$14)+IF(Data!$J161&lt;&gt;"",Scoring!$F$15)+IF(Data!$K161&lt;&gt;"",Scoring!$F$16)+IF(Data!$L161&lt;&gt;"",Scoring!$F$17)+IF(Data!$M161&lt;&gt;"",Scoring!$F$18)+IF(Data!$N161&lt;&gt;"",Scoring!$F$19)+IF(Data!$O161&lt;&gt;"",Scoring!$F$20)+IF(Data!$P161&lt;&gt;"",Scoring!$F$21)+IF(Data!$Q161&lt;&gt;"",Scoring!$F$22)+IF(Data!$R161&lt;&gt;"",Scoring!$F$23)+IF(Data!$S161&lt;&gt;"",Scoring!$F$24)+IF(Data!T161&lt;&gt;"",Scoring!$F$25)+IF(Data!$U161&lt;&gt;"",Scoring!$F$26)+IF(Data!$V161&lt;&gt;"",Scoring!$F$27)+IF(Data!$W161&lt;&gt;"",Scoring!$F$28)+IF(Data!$X161&lt;&gt;"",Scoring!$F$29)+IF(Data!$Y161&lt;&gt;"",Scoring!$F$30)+IF(Data!$Z161&lt;&gt;"",Scoring!$F$31)+IF(Data!$AA161&lt;&gt;"",Scoring!$F$32),"")</f>
        <v/>
      </c>
      <c r="AG161" s="105" t="str">
        <f>IF(AF161&lt;&gt;"",LOOKUP(AF161,Likelihoods!$A$7:$A$107,Likelihoods!D$7:D$107),"")</f>
        <v/>
      </c>
      <c r="AH161" s="108" t="str">
        <f>IF(AND(COUNTBLANK($B161:$E161)=3,COUNTBLANK($F161:$H161)=2,COUNTBLANK($I161:$J161)=1,COUNTBLANK($K161:$L161)=1,COUNTBLANK($M161:$N161)=1,COUNTBLANK($O161:$P161)=1,COUNTBLANK($Q161:$R161)=1,COUNTBLANK($S161:$T161)=1,COUNTBLANK($U161:$V161)=1,COUNTBLANK($W161:$AA161)=4),IF(Data!$B161&lt;&gt;"",Scoring!$G$7)+IF(Data!$C161&lt;&gt;"",Scoring!$G$8)+IF(Data!$D161&lt;&gt;"",Scoring!$G$9)+IF(Data!$E161&lt;&gt;"",Scoring!$G$10)+IF(Data!$F161&lt;&gt;"",Scoring!$G$11)+IF(Data!$G161&lt;&gt;"",Scoring!$G$12)+IF(Data!$H161&lt;&gt;"",Scoring!$G$13)+IF(Data!$I161&lt;&gt;"",Scoring!$G$14)+IF(Data!$J161&lt;&gt;"",Scoring!$G$15)+IF(Data!$K161&lt;&gt;"",Scoring!$G$16)+IF(Data!$L161&lt;&gt;"",Scoring!$G$17)+IF(Data!$M161&lt;&gt;"",Scoring!$G$18)+IF(Data!$N161&lt;&gt;"",Scoring!$G$19)+IF(Data!$O161&lt;&gt;"",Scoring!$G$20)+IF(Data!$P161&lt;&gt;"",Scoring!$G$21)+IF(Data!$Q161&lt;&gt;"",Scoring!$G$22)+IF(Data!$R161&lt;&gt;"",Scoring!$G$23)+IF(Data!$S161&lt;&gt;"",Scoring!$G$24)+IF(Data!T161&lt;&gt;"",Scoring!$G$25)+IF(Data!$U161&lt;&gt;"",Scoring!$G$26)+IF(Data!$V161&lt;&gt;"",Scoring!$G$27)+IF(Data!$W161&lt;&gt;"",Scoring!$G$28)+IF(Data!$X161&lt;&gt;"",Scoring!$G$29)+IF(Data!$Y161&lt;&gt;"",Scoring!$G$30)+IF(Data!$Z161&lt;&gt;"",Scoring!$G$31)+IF(Data!$AA161&lt;&gt;"",Scoring!$G$32),"")</f>
        <v/>
      </c>
      <c r="AI161" s="106" t="str">
        <f>IF(AH161&lt;&gt;"",LOOKUP(AH161,Likelihoods!$A$7:$A$107,Likelihoods!E$7:E$107),"")</f>
        <v/>
      </c>
      <c r="AJ161" s="104" t="str">
        <f>IF(AND(COUNTBLANK($B161:$E161)=3,COUNTBLANK($F161:$H161)=2,COUNTBLANK($I161:$J161)=1,COUNTBLANK($K161:$L161)=1,COUNTBLANK($M161:$N161)=1,COUNTBLANK($O161:$P161)=1,COUNTBLANK($Q161:$R161)=1,COUNTBLANK($S161:$T161)=1,COUNTBLANK($U161:$V161)=1,COUNTBLANK($W161:$AA161)=4),IF(Data!$B161&lt;&gt;"",Scoring!$H$7)+IF(Data!$C161&lt;&gt;"",Scoring!$H$8)+IF(Data!$D161&lt;&gt;"",Scoring!$H$9)+IF(Data!$E161&lt;&gt;"",Scoring!$H$10)+IF(Data!$F161&lt;&gt;"",Scoring!$H$11)+IF(Data!$G161&lt;&gt;"",Scoring!$H$12)+IF(Data!$H161&lt;&gt;"",Scoring!$H$13)+IF(Data!$I161&lt;&gt;"",Scoring!$H$14)+IF(Data!$J161&lt;&gt;"",Scoring!$H$15)+IF(Data!$K161&lt;&gt;"",Scoring!$H$16)+IF(Data!$L161&lt;&gt;"",Scoring!$H$17)+IF(Data!$M161&lt;&gt;"",Scoring!$H$18)+IF(Data!$N161&lt;&gt;"",Scoring!$H$19)+IF(Data!$O161&lt;&gt;"",Scoring!$H$20)+IF(Data!$P161&lt;&gt;"",Scoring!$H$21)+IF(Data!$Q161&lt;&gt;"",Scoring!$H$22)+IF(Data!$R161&lt;&gt;"",Scoring!$H$23)+IF(Data!$S161&lt;&gt;"",Scoring!$H$24)+IF(Data!T161&lt;&gt;"",Scoring!$H$25)+IF(Data!$U161&lt;&gt;"",Scoring!$H$26)+IF(Data!$V161&lt;&gt;"",Scoring!$H$27)+IF(Data!$W161&lt;&gt;"",Scoring!$H$28)+IF(Data!$X161&lt;&gt;"",Scoring!$H$29)+IF(Data!$Y161&lt;&gt;"",Scoring!$H$30)+IF(Data!$Z161&lt;&gt;"",Scoring!$H$31)+IF(Data!$AA161&lt;&gt;"",Scoring!$H$32),"")</f>
        <v/>
      </c>
      <c r="AK161" s="105" t="str">
        <f>IF(AJ161&lt;&gt;"",LOOKUP(AJ161,Likelihoods!$A$7:$A$107,Likelihoods!F$7:F$107),"")</f>
        <v/>
      </c>
      <c r="AL161" s="102" t="str">
        <f>IF(AND(COUNTBLANK($B161:$E161)=3,COUNTBLANK($F161:$H161)=2,COUNTBLANK($I161:$J161)=1,COUNTBLANK($K161:$L161)=1,COUNTBLANK($M161:$N161)=1,COUNTBLANK($O161:$P161)=1,COUNTBLANK($Q161:$R161)=1,COUNTBLANK($S161:$T161)=1,COUNTBLANK($U161:$V161)=1,COUNTBLANK($W161:$AA161)=4),IF(Data!$B161&lt;&gt;"",Scoring!$I$7)+IF(Data!$C161&lt;&gt;"",Scoring!$I$8)+IF(Data!$D161&lt;&gt;"",Scoring!$I$9)+IF(Data!$E161&lt;&gt;"",Scoring!$I$10)+IF(Data!$F161&lt;&gt;"",Scoring!$I$11)+IF(Data!$G161&lt;&gt;"",Scoring!$I$12)+IF(Data!$H161&lt;&gt;"",Scoring!$I$13)+IF(Data!$I161&lt;&gt;"",Scoring!$I$14)+IF(Data!$J161&lt;&gt;"",Scoring!$I$15)+IF(Data!$K161&lt;&gt;"",Scoring!$I$16)+IF(Data!$L161&lt;&gt;"",Scoring!$I$17)+IF(Data!$M161&lt;&gt;"",Scoring!$I$18)+IF(Data!$N161&lt;&gt;"",Scoring!$I$19)+IF(Data!$O161&lt;&gt;"",Scoring!$I$20)+IF(Data!$P161&lt;&gt;"",Scoring!$I$21)+IF(Data!$Q161&lt;&gt;"",Scoring!$I$22)+IF(Data!$R161&lt;&gt;"",Scoring!$I$23)+IF(Data!$S161&lt;&gt;"",Scoring!$I$24)+IF(Data!T161&lt;&gt;"",Scoring!$I$25)+IF(Data!$U161&lt;&gt;"",Scoring!$I$26)+IF(Data!$V161&lt;&gt;"",Scoring!$I$27)+IF(Data!$W161&lt;&gt;"",Scoring!$I$28)+IF(Data!$X161&lt;&gt;"",Scoring!$I$29)+IF(Data!$Y161&lt;&gt;"",Scoring!$I$30)+IF(Data!$Z161&lt;&gt;"",Scoring!$I$31)+IF(Data!$AA161&lt;&gt;"",Scoring!$I$32),"")</f>
        <v/>
      </c>
      <c r="AM161" s="107" t="str">
        <f>IF(AL161&lt;&gt;"",LOOKUP(AL161,Likelihoods!$A$7:$A$107,Likelihoods!G$7:G$107),"")</f>
        <v/>
      </c>
      <c r="AN161" s="281" t="str">
        <f>IF(AND(COUNTBLANK($B161:$E161)=3,COUNTBLANK($F161:$H161)=2,COUNTBLANK($I161:$J161)=1,COUNTBLANK($K161:$L161)=1,COUNTBLANK($M161:$N161)=1,COUNTBLANK($O161:$P161)=1,COUNTBLANK($Q161:$R161)=1,COUNTBLANK($S161:$T161)=1,COUNTBLANK($U161:$V161)=1,COUNTBLANK($W161:$AA161)=4),IF(Data!$B161&lt;&gt;"",Scoring!$J$7)+IF(Data!$C161&lt;&gt;"",Scoring!$J$8)+IF(Data!$D161&lt;&gt;"",Scoring!$J$9)+IF(Data!$E161&lt;&gt;"",Scoring!$J$10)+IF(Data!$F161&lt;&gt;"",Scoring!$J$11)+IF(Data!$G161&lt;&gt;"",Scoring!$J$12)+IF(Data!$H161&lt;&gt;"",Scoring!$J$13)+IF(Data!$I161&lt;&gt;"",Scoring!$J$14)+IF(Data!$J161&lt;&gt;"",Scoring!$J$15)+IF(Data!$K161&lt;&gt;"",Scoring!$J$16)+IF(Data!$L161&lt;&gt;"",Scoring!$J$17)+IF(Data!$M161&lt;&gt;"",Scoring!$J$18)+IF(Data!$N161&lt;&gt;"",Scoring!$J$19)+IF(Data!$O161&lt;&gt;"",Scoring!$J$20)+IF(Data!$P161&lt;&gt;"",Scoring!$J$21)+IF(Data!$Q161&lt;&gt;"",Scoring!$J$22)+IF(Data!$R161&lt;&gt;"",Scoring!$J$23)+IF(Data!$S161&lt;&gt;"",Scoring!$J$24)+IF(Data!AF161&lt;&gt;"",Scoring!$J$25)+IF(Data!$U161&lt;&gt;"",Scoring!$J$26)+IF(Data!$V161&lt;&gt;"",Scoring!$J$27)+IF(Data!$W161&lt;&gt;"",Scoring!$J$28)+IF(Data!$X161&lt;&gt;"",Scoring!$J$29)+IF(Data!$Y161&lt;&gt;"",Scoring!$J$30)+IF(Data!$Z161&lt;&gt;"",Scoring!$J$31)+IF(Data!$AA161&lt;&gt;"",Scoring!$J$32),"")</f>
        <v/>
      </c>
      <c r="AO161" s="276" t="str">
        <f>IF(AN161&lt;&gt;"",LOOKUP(AN161,Likelihoods!$A$7:$A$107,Likelihoods!H$7:H$107),"")</f>
        <v/>
      </c>
      <c r="AP161" s="264" t="str">
        <f>IF(AND(COUNTBLANK($B161:$E161)=3,COUNTBLANK($F161:$H161)=2,COUNTBLANK($I161:$J161)=1,COUNTBLANK($K161:$L161)=1,COUNTBLANK($M161:$N161)=1,COUNTBLANK($O161:$P161)=1,COUNTBLANK($Q161:$R161)=1,COUNTBLANK($S161:$T161)=1,COUNTBLANK($U161:$V161)=1,COUNTBLANK($W161:$AA161)=4),IF(Data!$B161&lt;&gt;"",Scoring!$K$7)+IF(Data!$C161&lt;&gt;"",Scoring!$K$8)+IF(Data!$D161&lt;&gt;"",Scoring!$K$9)+IF(Data!$E161&lt;&gt;"",Scoring!$K$10)+IF(Data!$F161&lt;&gt;"",Scoring!$K$11)+IF(Data!$G161&lt;&gt;"",Scoring!$K$12)+IF(Data!$H161&lt;&gt;"",Scoring!$K$13)+IF(Data!$I161&lt;&gt;"",Scoring!$K$14)+IF(Data!$J161&lt;&gt;"",Scoring!$K$15)+IF(Data!$K161&lt;&gt;"",Scoring!$K$16)+IF(Data!$L161&lt;&gt;"",Scoring!$K$17)+IF(Data!$M161&lt;&gt;"",Scoring!$K$18)+IF(Data!$N161&lt;&gt;"",Scoring!$K$19)+IF(Data!$O161&lt;&gt;"",Scoring!$K$20)+IF(Data!$P161&lt;&gt;"",Scoring!$K$21)+IF(Data!$Q161&lt;&gt;"",Scoring!$K$22)+IF(Data!$R161&lt;&gt;"",Scoring!$K$23)+IF(Data!$S161&lt;&gt;"",Scoring!$K$24)+IF(Data!AH161&lt;&gt;"",Scoring!$K$25)+IF(Data!$U161&lt;&gt;"",Scoring!$K$26)+IF(Data!$V161&lt;&gt;"",Scoring!$K$27)+IF(Data!$W161&lt;&gt;"",Scoring!$K$28)+IF(Data!$X161&lt;&gt;"",Scoring!$K$29)+IF(Data!$Y161&lt;&gt;"",Scoring!$K$30)+IF(Data!$Z161&lt;&gt;"",Scoring!$K$31)+IF(Data!$AA161&lt;&gt;"",Scoring!$K$32),"")</f>
        <v/>
      </c>
      <c r="AQ161" s="107" t="str">
        <f>IF(AP161&lt;&gt;"",LOOKUP(AP161,Likelihoods!$A$7:$A$107,Likelihoods!I$7:I$107),"")</f>
        <v/>
      </c>
      <c r="AR161" s="281" t="str">
        <f>IF(AND(COUNTBLANK($B161:$E161)=3,COUNTBLANK($F161:$H161)=2,COUNTBLANK($I161:$J161)=1,COUNTBLANK($K161:$L161)=1,COUNTBLANK($M161:$N161)=1,COUNTBLANK($O161:$P161)=1,COUNTBLANK($Q161:$R161)=1,COUNTBLANK($S161:$T161)=1,COUNTBLANK($U161:$V161)=1,COUNTBLANK($W161:$AA161)=4),IF(Data!$B161&lt;&gt;"",Scoring!$L$7)+IF(Data!$C161&lt;&gt;"",Scoring!$L$8)+IF(Data!$D161&lt;&gt;"",Scoring!$L$9)+IF(Data!$E161&lt;&gt;"",Scoring!$L$10)+IF(Data!$F161&lt;&gt;"",Scoring!$L$11)+IF(Data!$G161&lt;&gt;"",Scoring!$L$12)+IF(Data!$H161&lt;&gt;"",Scoring!$L$13)+IF(Data!$I161&lt;&gt;"",Scoring!$L$14)+IF(Data!$J161&lt;&gt;"",Scoring!$L$15)+IF(Data!$K161&lt;&gt;"",Scoring!$L$16)+IF(Data!$L161&lt;&gt;"",Scoring!$L$17)+IF(Data!$M161&lt;&gt;"",Scoring!$L$18)+IF(Data!$N161&lt;&gt;"",Scoring!$L$19)+IF(Data!$O161&lt;&gt;"",Scoring!$L$20)+IF(Data!$P161&lt;&gt;"",Scoring!$L$21)+IF(Data!$Q161&lt;&gt;"",Scoring!$L$22)+IF(Data!$R161&lt;&gt;"",Scoring!$L$23)+IF(Data!$S161&lt;&gt;"",Scoring!$L$24)+IF(Data!AJ161&lt;&gt;"",Scoring!$L$25)+IF(Data!$U161&lt;&gt;"",Scoring!$L$26)+IF(Data!$V161&lt;&gt;"",Scoring!$L$27)+IF(Data!$W161&lt;&gt;"",Scoring!$L$28)+IF(Data!$X161&lt;&gt;"",Scoring!$L$29)+IF(Data!$Y161&lt;&gt;"",Scoring!$L$30)+IF(Data!$Z161&lt;&gt;"",Scoring!$L$31)+IF(Data!$AA161&lt;&gt;"",Scoring!$L$32),"")</f>
        <v/>
      </c>
      <c r="AS161" s="105" t="str">
        <f>IF(AR161&lt;&gt;"",LOOKUP(AR161,Likelihoods!$A$7:$A$107,Likelihoods!J$7:J$107),"")</f>
        <v/>
      </c>
      <c r="AT161" s="108" t="str">
        <f>IF(AND(COUNTBLANK($B161:$E161)=3,COUNTBLANK($F161:$H161)=2,COUNTBLANK($I161:$J161)=1,COUNTBLANK($K161:$L161)=1,COUNTBLANK($M161:$N161)=1,COUNTBLANK($O161:$P161)=1,COUNTBLANK($Q161:$R161)=1,COUNTBLANK($S161:$T161)=1,COUNTBLANK($U161:$V161)=1,COUNTBLANK($W161:$AA161)=4),IF(Data!$B161&lt;&gt;"",Scoring!$M$7)+IF(Data!$C161&lt;&gt;"",Scoring!$M$8)+IF(Data!$D161&lt;&gt;"",Scoring!$M$9)+IF(Data!$E161&lt;&gt;"",Scoring!$M$10)+IF(Data!$F161&lt;&gt;"",Scoring!$M$11)+IF(Data!$G161&lt;&gt;"",Scoring!$M$12)+IF(Data!$H161&lt;&gt;"",Scoring!$M$13)+IF(Data!$I161&lt;&gt;"",Scoring!$M$14)+IF(Data!$J161&lt;&gt;"",Scoring!$M$15)+IF(Data!$K161&lt;&gt;"",Scoring!$M$16)+IF(Data!$L161&lt;&gt;"",Scoring!$M$17)+IF(Data!$M161&lt;&gt;"",Scoring!$M$18)+IF(Data!$N161&lt;&gt;"",Scoring!$M$19)+IF(Data!$O161&lt;&gt;"",Scoring!$M$20)+IF(Data!$P161&lt;&gt;"",Scoring!$M$21)+IF(Data!$Q161&lt;&gt;"",Scoring!$M$22)+IF(Data!$R161&lt;&gt;"",Scoring!$M$23)+IF(Data!$S161&lt;&gt;"",Scoring!$M$24)+IF(Data!T161&lt;&gt;"",Scoring!$M$25)+IF(Data!$U161&lt;&gt;"",Scoring!$M$26)+IF(Data!$V161&lt;&gt;"",Scoring!$M$27)+IF(Data!$W161&lt;&gt;"",Scoring!$M$28)+IF(Data!$X161&lt;&gt;"",Scoring!$M$29)+IF(Data!$Y161&lt;&gt;"",Scoring!$M$30)+IF(Data!$Z161&lt;&gt;"",Scoring!$M$31)+IF(Data!$AA161&lt;&gt;"",Scoring!$M$32),"")</f>
        <v/>
      </c>
      <c r="AU161" s="105" t="str">
        <f>IF(AT161&lt;&gt;"",LOOKUP(AT161,Likelihoods!$A$7:$A$107,Likelihoods!K$7:K$107),"")</f>
        <v/>
      </c>
      <c r="AV161" s="108" t="str">
        <f>IF(AND(COUNTBLANK($B161:$E161)=3,COUNTBLANK($F161:$H161)=2,COUNTBLANK($I161:$J161)=1,COUNTBLANK($K161:$L161)=1,COUNTBLANK($M161:$N161)=1,COUNTBLANK($O161:$P161)=1,COUNTBLANK($Q161:$R161)=1,COUNTBLANK($S161:$T161)=1,COUNTBLANK($U161:$V161)=1,COUNTBLANK($W161:$AA161)=4),IF(Data!$B161&lt;&gt;"",Scoring!$N$7)+IF(Data!$C161&lt;&gt;"",Scoring!$N$8)+IF(Data!$D161&lt;&gt;"",Scoring!$N$9)+IF(Data!$E161&lt;&gt;"",Scoring!$N$10)+IF(Data!$F161&lt;&gt;"",Scoring!$N$11)+IF(Data!$G161&lt;&gt;"",Scoring!$N$12)+IF(Data!$H161&lt;&gt;"",Scoring!$N$13)+IF(Data!$I161&lt;&gt;"",Scoring!$N$14)+IF(Data!$J161&lt;&gt;"",Scoring!$N$15)+IF(Data!$K161&lt;&gt;"",Scoring!$N$16)+IF(Data!$L161&lt;&gt;"",Scoring!$N$17)+IF(Data!$M161&lt;&gt;"",Scoring!$N$18)+IF(Data!$N161&lt;&gt;"",Scoring!$N$19)+IF(Data!$O161&lt;&gt;"",Scoring!$N$20)+IF(Data!$P161&lt;&gt;"",Scoring!$N$21)+IF(Data!$Q161&lt;&gt;"",Scoring!$N$22)+IF(Data!$R161&lt;&gt;"",Scoring!$N$23)+IF(Data!$S161&lt;&gt;"",Scoring!$N$24)+IF(Data!T161&lt;&gt;"",Scoring!$N$25)+IF(Data!$U161&lt;&gt;"",Scoring!$N$26)+IF(Data!$V161&lt;&gt;"",Scoring!$N$27)+IF(Data!$W161&lt;&gt;"",Scoring!$N$28)+IF(Data!$X161&lt;&gt;"",Scoring!$N$29)+IF(Data!$Y161&lt;&gt;"",Scoring!$N$30)+IF(Data!$Z161&lt;&gt;"",Scoring!$N$31)+IF(Data!$AA161&lt;&gt;"",Scoring!$N$32),"")</f>
        <v/>
      </c>
      <c r="AW161" s="106" t="str">
        <f>IF(AV161&lt;&gt;"",LOOKUP(AV161,Likelihoods!$A$7:$A$107,Likelihoods!L$7:L$107),"")</f>
        <v/>
      </c>
      <c r="AX161" s="104" t="str">
        <f>IF(AND(COUNTBLANK($B161:$E161)=3,COUNTBLANK($F161:$H161)=2,COUNTBLANK($I161:$J161)=1,COUNTBLANK($K161:$L161)=1,COUNTBLANK($M161:$N161)=1,COUNTBLANK($O161:$P161)=1,COUNTBLANK($Q161:$R161)=1,COUNTBLANK($S161:$T161)=1,COUNTBLANK($U161:$V161)=1,COUNTBLANK($W161:$AA161)=4),IF(Data!$B161&lt;&gt;"",Scoring!$O$7)+IF(Data!$C161&lt;&gt;"",Scoring!$O$8)+IF(Data!$D161&lt;&gt;"",Scoring!$O$9)+IF(Data!$E161&lt;&gt;"",Scoring!$O$10)+IF(Data!$F161&lt;&gt;"",Scoring!$O$11)+IF(Data!$G161&lt;&gt;"",Scoring!$O$12)+IF(Data!$H161&lt;&gt;"",Scoring!$O$13)+IF(Data!$I161&lt;&gt;"",Scoring!$O$14)+IF(Data!$J161&lt;&gt;"",Scoring!$O$15)+IF(Data!$K161&lt;&gt;"",Scoring!$O$16)+IF(Data!$L161&lt;&gt;"",Scoring!$O$17)+IF(Data!$M161&lt;&gt;"",Scoring!$O$18)+IF(Data!$N161&lt;&gt;"",Scoring!$O$19)+IF(Data!$O161&lt;&gt;"",Scoring!$O$20)+IF(Data!$P161&lt;&gt;"",Scoring!$O$21)+IF(Data!$Q161&lt;&gt;"",Scoring!$O$22)+IF(Data!$R161&lt;&gt;"",Scoring!$O$23)+IF(Data!$S161&lt;&gt;"",Scoring!$O$24)+IF(Data!T161&lt;&gt;"",Scoring!$O$25)+IF(Data!$U161&lt;&gt;"",Scoring!$O$26)+IF(Data!$V161&lt;&gt;"",Scoring!$O$27)+IF(Data!$W161&lt;&gt;"",Scoring!$O$28)+IF(Data!$X161&lt;&gt;"",Scoring!$O$29)+IF(Data!$Y161&lt;&gt;"",Scoring!$O$30)+IF(Data!$Z161&lt;&gt;"",Scoring!$O$31)+IF(Data!$AA161&lt;&gt;"",Scoring!$O$32),"")</f>
        <v/>
      </c>
      <c r="AY161" s="107" t="str">
        <f>IF(AX161&lt;&gt;"",LOOKUP(AX161,Likelihoods!$A$7:$A$107,Likelihoods!M$7:M$107),"")</f>
        <v/>
      </c>
      <c r="AZ161" s="108" t="str">
        <f>IF(AND(COUNTBLANK($B161:$E161)=3,COUNTBLANK($F161:$H161)=2,COUNTBLANK($I161:$J161)=1,COUNTBLANK($K161:$L161)=1,COUNTBLANK($M161:$N161)=1,COUNTBLANK($O161:$P161)=1,COUNTBLANK($Q161:$R161)=1,COUNTBLANK($S161:$T161)=1,COUNTBLANK($U161:$V161)=1,COUNTBLANK($W161:$AA161)=4),IF(Data!$B161&lt;&gt;"",Scoring!$P$7)+IF(Data!$C161&lt;&gt;"",Scoring!$P$8)+IF(Data!$D161&lt;&gt;"",Scoring!$P$9)+IF(Data!$E161&lt;&gt;"",Scoring!$P$10)+IF(Data!$F161&lt;&gt;"",Scoring!$P$11)+IF(Data!$G161&lt;&gt;"",Scoring!$P$12)+IF(Data!$H161&lt;&gt;"",Scoring!$P$13)+IF(Data!$I161&lt;&gt;"",Scoring!$P$14)+IF(Data!$J161&lt;&gt;"",Scoring!$P$15)+IF(Data!$K161&lt;&gt;"",Scoring!$P$16)+IF(Data!$L161&lt;&gt;"",Scoring!$P$17)+IF(Data!$M161&lt;&gt;"",Scoring!$P$18)+IF(Data!$N161&lt;&gt;"",Scoring!$P$19)+IF(Data!$O161&lt;&gt;"",Scoring!$P$20)+IF(Data!$P161&lt;&gt;"",Scoring!$P$21)+IF(Data!$Q161&lt;&gt;"",Scoring!$P$22)+IF(Data!$R161&lt;&gt;"",Scoring!$P$23)+IF(Data!$S161&lt;&gt;"",Scoring!$P$24)+IF(Data!T161&lt;&gt;"",Scoring!$P$25)+IF(Data!$U161&lt;&gt;"",Scoring!$P$26)+IF(Data!$V161&lt;&gt;"",Scoring!$P$27)+IF(Data!$W161&lt;&gt;"",Scoring!$P$28)+IF(Data!$X161&lt;&gt;"",Scoring!$P$29)+IF(Data!$Y161&lt;&gt;"",Scoring!$P$30)+IF(Data!$Z161&lt;&gt;"",Scoring!$P$31)+IF(Data!$AA161&lt;&gt;"",Scoring!$P$32),"")</f>
        <v/>
      </c>
      <c r="BA161" s="105" t="str">
        <f>IF(AZ161&lt;&gt;"",LOOKUP(AZ161,Likelihoods!$A$7:$A$107,Likelihoods!N$7:N$107),"")</f>
        <v/>
      </c>
      <c r="BB161" s="102" t="str">
        <f>IF(AND(COUNTBLANK($B161:$E161)=3,COUNTBLANK($F161:$H161)=2,COUNTBLANK($I161:$J161)=1,COUNTBLANK($K161:$L161)=1,COUNTBLANK($M161:$N161)=1,COUNTBLANK($O161:$P161)=1,COUNTBLANK($Q161:$R161)=1,COUNTBLANK($S161:$T161)=1,COUNTBLANK($U161:$V161)=1,COUNTBLANK($W161:$AA161)=4),IF(Data!$B161&lt;&gt;"",Scoring!$Q$7)+IF(Data!$C161&lt;&gt;"",Scoring!$Q$8)+IF(Data!$D161&lt;&gt;"",Scoring!$Q$9)+IF(Data!$E161&lt;&gt;"",Scoring!$Q$10)+IF(Data!$F161&lt;&gt;"",Scoring!$Q$11)+IF(Data!$G161&lt;&gt;"",Scoring!$Q$12)+IF(Data!$H161&lt;&gt;"",Scoring!$Q$13)+IF(Data!$I161&lt;&gt;"",Scoring!$Q$14)+IF(Data!$J161&lt;&gt;"",Scoring!$Q$15)+IF(Data!$K161&lt;&gt;"",Scoring!$Q$16)+IF(Data!$L161&lt;&gt;"",Scoring!$Q$17)+IF(Data!$M161&lt;&gt;"",Scoring!$Q$18)+IF(Data!$N161&lt;&gt;"",Scoring!$Q$19)+IF(Data!$O161&lt;&gt;"",Scoring!$Q$20)+IF(Data!$P161&lt;&gt;"",Scoring!$Q$21)+IF(Data!$Q161&lt;&gt;"",Scoring!$Q$22)+IF(Data!$R161&lt;&gt;"",Scoring!$Q$23)+IF(Data!$S161&lt;&gt;"",Scoring!$Q$24)+IF(Data!T161&lt;&gt;"",Scoring!$Q$25)+IF(Data!$U161&lt;&gt;"",Scoring!$Q$26)+IF(Data!$V161&lt;&gt;"",Scoring!$Q$27)+IF(Data!$W161&lt;&gt;"",Scoring!$Q$28)+IF(Data!$X161&lt;&gt;"",Scoring!$Q$29)+IF(Data!$Y161&lt;&gt;"",Scoring!$Q$30)+IF(Data!$Z161&lt;&gt;"",Scoring!$Q$31)+IF(Data!$AA161&lt;&gt;"",Scoring!$Q$32),"")</f>
        <v/>
      </c>
      <c r="BC161" s="107" t="str">
        <f>IF(BB161&lt;&gt;"",LOOKUP(BB161,Likelihoods!$A$7:$A$107,Likelihoods!O$7:O$107),"")</f>
        <v/>
      </c>
      <c r="BD161" s="104" t="str">
        <f>IF(AND(COUNTBLANK($B161:$E161)=3,COUNTBLANK($F161:$H161)=2,COUNTBLANK($I161:$J161)=1,COUNTBLANK($K161:$L161)=1,COUNTBLANK($M161:$N161)=1,COUNTBLANK($O161:$P161)=1,COUNTBLANK($Q161:$R161)=1,COUNTBLANK($S161:$T161)=1,COUNTBLANK($U161:$V161)=1,COUNTBLANK($W161:$AA161)=4),IF(Data!$B161&lt;&gt;"",Scoring!$R$7)+IF(Data!$C161&lt;&gt;"",Scoring!$R$8)+IF(Data!$D161&lt;&gt;"",Scoring!$R$9)+IF(Data!$E161&lt;&gt;"",Scoring!$R$10)+IF(Data!$F161&lt;&gt;"",Scoring!$R$11)+IF(Data!$G161&lt;&gt;"",Scoring!$R$12)+IF(Data!$H161&lt;&gt;"",Scoring!$R$13)+IF(Data!$I161&lt;&gt;"",Scoring!$R$14)+IF(Data!$J161&lt;&gt;"",Scoring!$R$15)+IF(Data!$K161&lt;&gt;"",Scoring!$R$16)+IF(Data!$L161&lt;&gt;"",Scoring!$R$17)+IF(Data!$M161&lt;&gt;"",Scoring!$R$18)+IF(Data!$N161&lt;&gt;"",Scoring!$R$19)+IF(Data!$O161&lt;&gt;"",Scoring!$R$20)+IF(Data!$P161&lt;&gt;"",Scoring!$R$21)+IF(Data!$Q161&lt;&gt;"",Scoring!$R$22)+IF(Data!$R161&lt;&gt;"",Scoring!$R$23)+IF(Data!$S161&lt;&gt;"",Scoring!$R$24)+IF(Data!T161&lt;&gt;"",Scoring!$R$25)+IF(Data!$U161&lt;&gt;"",Scoring!$R$26)+IF(Data!$V161&lt;&gt;"",Scoring!$R$27)+IF(Data!$W161&lt;&gt;"",Scoring!$R$28)+IF(Data!$X161&lt;&gt;"",Scoring!$R$29)+IF(Data!$Y161&lt;&gt;"",Scoring!$R$30)+IF(Data!$Z161&lt;&gt;"",Scoring!$R$31)+IF(Data!$AA161&lt;&gt;"",Scoring!$R$32),"")</f>
        <v/>
      </c>
      <c r="BE161" s="105" t="str">
        <f>IF(BD161&lt;&gt;"",LOOKUP(BD161,Likelihoods!$A$7:$A$107,Likelihoods!P$7:P$107),"")</f>
        <v/>
      </c>
      <c r="BF161" s="102" t="str">
        <f>IF(AND(COUNTBLANK($B161:$E161)=3,COUNTBLANK($F161:$H161)=2,COUNTBLANK($I161:$J161)=1,COUNTBLANK($K161:$L161)=1,COUNTBLANK($M161:$N161)=1,COUNTBLANK($O161:$P161)=1,COUNTBLANK($Q161:$R161)=1,COUNTBLANK($S161:$T161)=1,COUNTBLANK($U161:$V161)=1,COUNTBLANK($W161:$AA161)=4),IF(Data!$B161&lt;&gt;"",Scoring!$S$7)+IF(Data!$C161&lt;&gt;"",Scoring!$S$8)+IF(Data!$D161&lt;&gt;"",Scoring!$S$9)+IF(Data!$E161&lt;&gt;"",Scoring!$S$10)+IF(Data!$F161&lt;&gt;"",Scoring!$S$11)+IF(Data!$G161&lt;&gt;"",Scoring!$S$12)+IF(Data!$H161&lt;&gt;"",Scoring!$S$13)+IF(Data!$I161&lt;&gt;"",Scoring!$S$14)+IF(Data!$J161&lt;&gt;"",Scoring!$S$15)+IF(Data!$K161&lt;&gt;"",Scoring!$S$16)+IF(Data!$L161&lt;&gt;"",Scoring!$S$17)+IF(Data!$M161&lt;&gt;"",Scoring!$S$18)+IF(Data!$N161&lt;&gt;"",Scoring!$S$19)+IF(Data!$O161&lt;&gt;"",Scoring!$S$20)+IF(Data!$P161&lt;&gt;"",Scoring!$S$21)+IF(Data!$Q161&lt;&gt;"",Scoring!$S$22)+IF(Data!$R161&lt;&gt;"",Scoring!$S$23)+IF(Data!$S161&lt;&gt;"",Scoring!$S$24)+IF(Data!T161&lt;&gt;"",Scoring!$S$25)+IF(Data!$U161&lt;&gt;"",Scoring!$S$26)+IF(Data!$V161&lt;&gt;"",Scoring!$S$27)+IF(Data!$W161&lt;&gt;"",Scoring!$S$28)+IF(Data!$X161&lt;&gt;"",Scoring!$S$29)+IF(Data!$Y161&lt;&gt;"",Scoring!$S$30)+IF(Data!$Z161&lt;&gt;"",Scoring!$S$31)+IF(Data!$AA161&lt;&gt;"",Scoring!$S$32),"")</f>
        <v/>
      </c>
      <c r="BG161" s="107" t="str">
        <f>IF(BF161&lt;&gt;"",LOOKUP(BF161,Likelihoods!$A$7:$A$107,Likelihoods!Q$7:Q$107),"")</f>
        <v/>
      </c>
      <c r="BH161" s="108" t="str">
        <f>IF(AND(COUNTBLANK($B161:$E161)=3,COUNTBLANK($F161:$H161)=2,COUNTBLANK($I161:$J161)=1,COUNTBLANK($K161:$L161)=1,COUNTBLANK($M161:$N161)=1,COUNTBLANK($O161:$P161)=1,COUNTBLANK($Q161:$R161)=1,COUNTBLANK($S161:$T161)=1,COUNTBLANK($U161:$V161)=1,COUNTBLANK($W161:$AA161)=4),IF(Data!$B161&lt;&gt;"",Scoring!$T$7)+IF(Data!$C161&lt;&gt;"",Scoring!$T$8)+IF(Data!$D161&lt;&gt;"",Scoring!$T$9)+IF(Data!$E161&lt;&gt;"",Scoring!$T$10)+IF(Data!$F161&lt;&gt;"",Scoring!$T$11)+IF(Data!$G161&lt;&gt;"",Scoring!$T$12)+IF(Data!$H161&lt;&gt;"",Scoring!$T$13)+IF(Data!$I161&lt;&gt;"",Scoring!$T$14)+IF(Data!$J161&lt;&gt;"",Scoring!$T$15)+IF(Data!$K161&lt;&gt;"",Scoring!$T$16)+IF(Data!$L161&lt;&gt;"",Scoring!$T$17)+IF(Data!$M161&lt;&gt;"",Scoring!$T$18)+IF(Data!$N161&lt;&gt;"",Scoring!$T$19)+IF(Data!$O161&lt;&gt;"",Scoring!$T$20)+IF(Data!$P161&lt;&gt;"",Scoring!$T$21)+IF(Data!$Q161&lt;&gt;"",Scoring!$T$22)+IF(Data!$R161&lt;&gt;"",Scoring!$T$23)+IF(Data!$S161&lt;&gt;"",Scoring!$T$24)+IF(Data!T161&lt;&gt;"",Scoring!$T$25)+IF(Data!$U161&lt;&gt;"",Scoring!$T$26)+IF(Data!$V161&lt;&gt;"",Scoring!$T$27)+IF(Data!$W161&lt;&gt;"",Scoring!$T$28)+IF(Data!$X161&lt;&gt;"",Scoring!$T$29)+IF(Data!$Y161&lt;&gt;"",Scoring!$T$30)+IF(Data!$Z161&lt;&gt;"",Scoring!$T$31)+IF(Data!$AA161&lt;&gt;"",Scoring!$T$32),"")</f>
        <v/>
      </c>
      <c r="BI161" s="105" t="str">
        <f>IF(BH161&lt;&gt;"",LOOKUP(BH161,Likelihoods!$A$7:$A$107,Likelihoods!R$7:R$107),"")</f>
        <v/>
      </c>
      <c r="BJ161" s="108" t="str">
        <f>IF(AND(COUNTBLANK($B161:$E161)=3,COUNTBLANK($F161:$H161)=2,COUNTBLANK($I161:$J161)=1,COUNTBLANK($K161:$L161)=1,COUNTBLANK($M161:$N161)=1,COUNTBLANK($O161:$P161)=1,COUNTBLANK($Q161:$R161)=1,COUNTBLANK($S161:$T161)=1,COUNTBLANK($U161:$V161)=1,COUNTBLANK($W161:$AA161)=4),IF(Data!$B161&lt;&gt;"",Scoring!$U$7)+IF(Data!$C161&lt;&gt;"",Scoring!$U$8)+IF(Data!$D161&lt;&gt;"",Scoring!$U$9)+IF(Data!$E161&lt;&gt;"",Scoring!$U$10)+IF(Data!$F161&lt;&gt;"",Scoring!$U$11)+IF(Data!$G161&lt;&gt;"",Scoring!$U$12)+IF(Data!$H161&lt;&gt;"",Scoring!$U$13)+IF(Data!$I161&lt;&gt;"",Scoring!$U$14)+IF(Data!$J161&lt;&gt;"",Scoring!$U$15)+IF(Data!$K161&lt;&gt;"",Scoring!$U$16)+IF(Data!$L161&lt;&gt;"",Scoring!$U$17)+IF(Data!$M161&lt;&gt;"",Scoring!$U$18)+IF(Data!$N161&lt;&gt;"",Scoring!$U$19)+IF(Data!$O161&lt;&gt;"",Scoring!$U$20)+IF(Data!$P161&lt;&gt;"",Scoring!$U$21)+IF(Data!$Q161&lt;&gt;"",Scoring!$U$22)+IF(Data!$R161&lt;&gt;"",Scoring!$U$23)+IF(Data!$S161&lt;&gt;"",Scoring!$U$24)+IF(Data!T161&lt;&gt;"",Scoring!$U$25)+IF(Data!$U161&lt;&gt;"",Scoring!$U$26)+IF(Data!$V161&lt;&gt;"",Scoring!$U$27)+IF(Data!$W161&lt;&gt;"",Scoring!$U$28)+IF(Data!$X161&lt;&gt;"",Scoring!$U$29)+IF(Data!$Y161&lt;&gt;"",Scoring!$U$30)+IF(Data!$Z161&lt;&gt;"",Scoring!$U$31)+IF(Data!$AA161&lt;&gt;"",Scoring!$U$32),"")</f>
        <v/>
      </c>
      <c r="BK161" s="106" t="str">
        <f>IF(BJ161&lt;&gt;"",LOOKUP(BJ161,Likelihoods!$A$7:$A$107,Likelihoods!S$7:S$107),"")</f>
        <v/>
      </c>
      <c r="BL161" s="8"/>
      <c r="BM161" s="8"/>
      <c r="BN161" s="8"/>
      <c r="BO161" s="8"/>
      <c r="BP161" s="8"/>
      <c r="BQ161" s="8"/>
      <c r="BR161" s="8"/>
      <c r="BS161" s="8"/>
      <c r="BT161" s="8"/>
      <c r="BU161" s="8"/>
      <c r="BV161" s="8"/>
      <c r="BW161" s="8"/>
      <c r="BX161" s="8"/>
      <c r="BY161" s="8"/>
    </row>
    <row r="162" spans="1:77" ht="14.25" x14ac:dyDescent="0.2">
      <c r="A162" s="68"/>
      <c r="B162" s="101"/>
      <c r="C162" s="102"/>
      <c r="D162" s="102"/>
      <c r="E162" s="102"/>
      <c r="F162" s="101"/>
      <c r="G162" s="102"/>
      <c r="H162" s="103"/>
      <c r="I162" s="102"/>
      <c r="J162" s="102"/>
      <c r="K162" s="101"/>
      <c r="L162" s="103"/>
      <c r="M162" s="102"/>
      <c r="N162" s="103"/>
      <c r="O162" s="101"/>
      <c r="P162" s="103"/>
      <c r="Q162" s="102"/>
      <c r="R162" s="102"/>
      <c r="S162" s="101"/>
      <c r="T162" s="103"/>
      <c r="U162" s="101"/>
      <c r="V162" s="103"/>
      <c r="W162" s="102"/>
      <c r="X162" s="102"/>
      <c r="Y162" s="102"/>
      <c r="Z162" s="102"/>
      <c r="AA162" s="102"/>
      <c r="AB162" s="104" t="str">
        <f>IF(AND(COUNTBLANK($B162:$E162)=3,COUNTBLANK($F162:$H162)=2,COUNTBLANK($I162:$J162)=1,COUNTBLANK($K162:$L162)=1,COUNTBLANK($M162:$N162)=1,COUNTBLANK($O162:$P162)=1,COUNTBLANK($Q162:$R162)=1,COUNTBLANK($S162:$T162)=1,COUNTBLANK($U162:$V162)=1,COUNTBLANK($W162:$AA162)=4),IF(Data!$B162&lt;&gt;"",Scoring!$D$7)+IF(Data!$C162&lt;&gt;"",Scoring!$D$8)+IF(Data!$D162&lt;&gt;"",Scoring!$D$9)+IF(Data!$E162&lt;&gt;"",Scoring!$D$10)+IF(Data!$F162&lt;&gt;"",Scoring!$D$11)+IF(Data!$G162&lt;&gt;"",Scoring!$D$12)+IF(Data!$H162&lt;&gt;"",Scoring!$D$13)+IF(Data!$I162&lt;&gt;"",Scoring!$D$14)+IF(Data!$J162&lt;&gt;"",Scoring!$D$15)+IF(Data!$K162&lt;&gt;"",Scoring!$D$16)+IF(Data!$L162&lt;&gt;"",Scoring!$D$17)+IF(Data!$M162&lt;&gt;"",Scoring!$D$18)+IF(Data!$N162&lt;&gt;"",Scoring!$D$19)+IF(Data!$O162&lt;&gt;"",Scoring!$D$20)+IF(Data!$P162&lt;&gt;"",Scoring!$D$21)+IF(Data!$Q162&lt;&gt;"",Scoring!$D$22)+IF(Data!$R162&lt;&gt;"",Scoring!$D$23)+IF(Data!$S162&lt;&gt;"",Scoring!$D$24)+IF(Data!T162&lt;&gt;"",Scoring!$D$25)+IF(Data!$U162&lt;&gt;"",Scoring!$D$26)+IF(Data!$V162&lt;&gt;"",Scoring!$D$27)+IF(Data!$W162&lt;&gt;"",Scoring!$D$28)+IF(Data!$X162&lt;&gt;"",Scoring!$D$29)+IF(Data!$Y162&lt;&gt;"",Scoring!$D$30)+IF(Data!$Z162&lt;&gt;"",Scoring!$D$31)+IF(Data!$AA162&lt;&gt;"",Scoring!$D$32),"")</f>
        <v/>
      </c>
      <c r="AC162" s="105" t="str">
        <f>IF(AB162&lt;&gt;"",LOOKUP(AB162,Likelihoods!$A$7:$A$107,Likelihoods!B$7:B$107),"")</f>
        <v/>
      </c>
      <c r="AD162" s="264" t="str">
        <f>IF(AND(COUNTBLANK($B162:$E162)=3,COUNTBLANK($F162:$H162)=2,COUNTBLANK($I162:$J162)=1,COUNTBLANK($K162:$L162)=1,COUNTBLANK($M162:$N162)=1,COUNTBLANK($O162:$P162)=1,COUNTBLANK($Q162:$R162)=1,COUNTBLANK($S162:$T162)=1,COUNTBLANK($U162:$V162)=1,COUNTBLANK($W162:$AA162)=4),IF(Data!$B162&lt;&gt;"",Scoring!$E$7)+IF(Data!$C162&lt;&gt;"",Scoring!$E$8)+IF(Data!$D162&lt;&gt;"",Scoring!$E$9)+IF(Data!$E162&lt;&gt;"",Scoring!$E$10)+IF(Data!$F162&lt;&gt;"",Scoring!$E$11)+IF(Data!$G162&lt;&gt;"",Scoring!$E$12)+IF(Data!$H162&lt;&gt;"",Scoring!$E$13)+IF(Data!$I162&lt;&gt;"",Scoring!$E$14)+IF(Data!$J162&lt;&gt;"",Scoring!$E$15)+IF(Data!$K162&lt;&gt;"",Scoring!$E$16)+IF(Data!$L162&lt;&gt;"",Scoring!$E$17)+IF(Data!$M162&lt;&gt;"",Scoring!$E$18)+IF(Data!$N162&lt;&gt;"",Scoring!$E$19)+IF(Data!$O162&lt;&gt;"",Scoring!$E$20)+IF(Data!$P162&lt;&gt;"",Scoring!$E$21)+IF(Data!$Q162&lt;&gt;"",Scoring!$E$22)+IF(Data!$R162&lt;&gt;"",Scoring!$E$23)+IF(Data!$S162&lt;&gt;"",Scoring!$E$24)+IF(Data!V162&lt;&gt;"",Scoring!$E$25)+IF(Data!$U162&lt;&gt;"",Scoring!$E$26)+IF(Data!$V162&lt;&gt;"",Scoring!$E$27)+IF(Data!$W162&lt;&gt;"",Scoring!$E$28)+IF(Data!$X162&lt;&gt;"",Scoring!$E$29)+IF(Data!$Y162&lt;&gt;"",Scoring!$E$30)+IF(Data!$Z162&lt;&gt;"",Scoring!$E$31)+IF(Data!$AA162&lt;&gt;"",Scoring!$E$32),"")</f>
        <v/>
      </c>
      <c r="AE162" s="107" t="str">
        <f>IF(AD162&lt;&gt;"",LOOKUP(AD162,Likelihoods!$A$7:$A$107,Likelihoods!C$7:C$107),"")</f>
        <v/>
      </c>
      <c r="AF162" s="108" t="str">
        <f>IF(AND(COUNTBLANK($B162:$E162)=3,COUNTBLANK($F162:$H162)=2,COUNTBLANK($I162:$J162)=1,COUNTBLANK($K162:$L162)=1,COUNTBLANK($M162:$N162)=1,COUNTBLANK($O162:$P162)=1,COUNTBLANK($Q162:$R162)=1,COUNTBLANK($S162:$T162)=1,COUNTBLANK($U162:$V162)=1,COUNTBLANK($W162:$AA162)=4),IF(Data!$B162&lt;&gt;"",Scoring!$F$7)+IF(Data!$C162&lt;&gt;"",Scoring!$F$8)+IF(Data!$D162&lt;&gt;"",Scoring!$F$9)+IF(Data!$E162&lt;&gt;"",Scoring!$F$10)+IF(Data!$F162&lt;&gt;"",Scoring!$F$11)+IF(Data!$G162&lt;&gt;"",Scoring!$F$12)+IF(Data!$H162&lt;&gt;"",Scoring!$F$13)+IF(Data!$I162&lt;&gt;"",Scoring!$F$14)+IF(Data!$J162&lt;&gt;"",Scoring!$F$15)+IF(Data!$K162&lt;&gt;"",Scoring!$F$16)+IF(Data!$L162&lt;&gt;"",Scoring!$F$17)+IF(Data!$M162&lt;&gt;"",Scoring!$F$18)+IF(Data!$N162&lt;&gt;"",Scoring!$F$19)+IF(Data!$O162&lt;&gt;"",Scoring!$F$20)+IF(Data!$P162&lt;&gt;"",Scoring!$F$21)+IF(Data!$Q162&lt;&gt;"",Scoring!$F$22)+IF(Data!$R162&lt;&gt;"",Scoring!$F$23)+IF(Data!$S162&lt;&gt;"",Scoring!$F$24)+IF(Data!T162&lt;&gt;"",Scoring!$F$25)+IF(Data!$U162&lt;&gt;"",Scoring!$F$26)+IF(Data!$V162&lt;&gt;"",Scoring!$F$27)+IF(Data!$W162&lt;&gt;"",Scoring!$F$28)+IF(Data!$X162&lt;&gt;"",Scoring!$F$29)+IF(Data!$Y162&lt;&gt;"",Scoring!$F$30)+IF(Data!$Z162&lt;&gt;"",Scoring!$F$31)+IF(Data!$AA162&lt;&gt;"",Scoring!$F$32),"")</f>
        <v/>
      </c>
      <c r="AG162" s="105" t="str">
        <f>IF(AF162&lt;&gt;"",LOOKUP(AF162,Likelihoods!$A$7:$A$107,Likelihoods!D$7:D$107),"")</f>
        <v/>
      </c>
      <c r="AH162" s="108" t="str">
        <f>IF(AND(COUNTBLANK($B162:$E162)=3,COUNTBLANK($F162:$H162)=2,COUNTBLANK($I162:$J162)=1,COUNTBLANK($K162:$L162)=1,COUNTBLANK($M162:$N162)=1,COUNTBLANK($O162:$P162)=1,COUNTBLANK($Q162:$R162)=1,COUNTBLANK($S162:$T162)=1,COUNTBLANK($U162:$V162)=1,COUNTBLANK($W162:$AA162)=4),IF(Data!$B162&lt;&gt;"",Scoring!$G$7)+IF(Data!$C162&lt;&gt;"",Scoring!$G$8)+IF(Data!$D162&lt;&gt;"",Scoring!$G$9)+IF(Data!$E162&lt;&gt;"",Scoring!$G$10)+IF(Data!$F162&lt;&gt;"",Scoring!$G$11)+IF(Data!$G162&lt;&gt;"",Scoring!$G$12)+IF(Data!$H162&lt;&gt;"",Scoring!$G$13)+IF(Data!$I162&lt;&gt;"",Scoring!$G$14)+IF(Data!$J162&lt;&gt;"",Scoring!$G$15)+IF(Data!$K162&lt;&gt;"",Scoring!$G$16)+IF(Data!$L162&lt;&gt;"",Scoring!$G$17)+IF(Data!$M162&lt;&gt;"",Scoring!$G$18)+IF(Data!$N162&lt;&gt;"",Scoring!$G$19)+IF(Data!$O162&lt;&gt;"",Scoring!$G$20)+IF(Data!$P162&lt;&gt;"",Scoring!$G$21)+IF(Data!$Q162&lt;&gt;"",Scoring!$G$22)+IF(Data!$R162&lt;&gt;"",Scoring!$G$23)+IF(Data!$S162&lt;&gt;"",Scoring!$G$24)+IF(Data!T162&lt;&gt;"",Scoring!$G$25)+IF(Data!$U162&lt;&gt;"",Scoring!$G$26)+IF(Data!$V162&lt;&gt;"",Scoring!$G$27)+IF(Data!$W162&lt;&gt;"",Scoring!$G$28)+IF(Data!$X162&lt;&gt;"",Scoring!$G$29)+IF(Data!$Y162&lt;&gt;"",Scoring!$G$30)+IF(Data!$Z162&lt;&gt;"",Scoring!$G$31)+IF(Data!$AA162&lt;&gt;"",Scoring!$G$32),"")</f>
        <v/>
      </c>
      <c r="AI162" s="106" t="str">
        <f>IF(AH162&lt;&gt;"",LOOKUP(AH162,Likelihoods!$A$7:$A$107,Likelihoods!E$7:E$107),"")</f>
        <v/>
      </c>
      <c r="AJ162" s="104" t="str">
        <f>IF(AND(COUNTBLANK($B162:$E162)=3,COUNTBLANK($F162:$H162)=2,COUNTBLANK($I162:$J162)=1,COUNTBLANK($K162:$L162)=1,COUNTBLANK($M162:$N162)=1,COUNTBLANK($O162:$P162)=1,COUNTBLANK($Q162:$R162)=1,COUNTBLANK($S162:$T162)=1,COUNTBLANK($U162:$V162)=1,COUNTBLANK($W162:$AA162)=4),IF(Data!$B162&lt;&gt;"",Scoring!$H$7)+IF(Data!$C162&lt;&gt;"",Scoring!$H$8)+IF(Data!$D162&lt;&gt;"",Scoring!$H$9)+IF(Data!$E162&lt;&gt;"",Scoring!$H$10)+IF(Data!$F162&lt;&gt;"",Scoring!$H$11)+IF(Data!$G162&lt;&gt;"",Scoring!$H$12)+IF(Data!$H162&lt;&gt;"",Scoring!$H$13)+IF(Data!$I162&lt;&gt;"",Scoring!$H$14)+IF(Data!$J162&lt;&gt;"",Scoring!$H$15)+IF(Data!$K162&lt;&gt;"",Scoring!$H$16)+IF(Data!$L162&lt;&gt;"",Scoring!$H$17)+IF(Data!$M162&lt;&gt;"",Scoring!$H$18)+IF(Data!$N162&lt;&gt;"",Scoring!$H$19)+IF(Data!$O162&lt;&gt;"",Scoring!$H$20)+IF(Data!$P162&lt;&gt;"",Scoring!$H$21)+IF(Data!$Q162&lt;&gt;"",Scoring!$H$22)+IF(Data!$R162&lt;&gt;"",Scoring!$H$23)+IF(Data!$S162&lt;&gt;"",Scoring!$H$24)+IF(Data!T162&lt;&gt;"",Scoring!$H$25)+IF(Data!$U162&lt;&gt;"",Scoring!$H$26)+IF(Data!$V162&lt;&gt;"",Scoring!$H$27)+IF(Data!$W162&lt;&gt;"",Scoring!$H$28)+IF(Data!$X162&lt;&gt;"",Scoring!$H$29)+IF(Data!$Y162&lt;&gt;"",Scoring!$H$30)+IF(Data!$Z162&lt;&gt;"",Scoring!$H$31)+IF(Data!$AA162&lt;&gt;"",Scoring!$H$32),"")</f>
        <v/>
      </c>
      <c r="AK162" s="105" t="str">
        <f>IF(AJ162&lt;&gt;"",LOOKUP(AJ162,Likelihoods!$A$7:$A$107,Likelihoods!F$7:F$107),"")</f>
        <v/>
      </c>
      <c r="AL162" s="102" t="str">
        <f>IF(AND(COUNTBLANK($B162:$E162)=3,COUNTBLANK($F162:$H162)=2,COUNTBLANK($I162:$J162)=1,COUNTBLANK($K162:$L162)=1,COUNTBLANK($M162:$N162)=1,COUNTBLANK($O162:$P162)=1,COUNTBLANK($Q162:$R162)=1,COUNTBLANK($S162:$T162)=1,COUNTBLANK($U162:$V162)=1,COUNTBLANK($W162:$AA162)=4),IF(Data!$B162&lt;&gt;"",Scoring!$I$7)+IF(Data!$C162&lt;&gt;"",Scoring!$I$8)+IF(Data!$D162&lt;&gt;"",Scoring!$I$9)+IF(Data!$E162&lt;&gt;"",Scoring!$I$10)+IF(Data!$F162&lt;&gt;"",Scoring!$I$11)+IF(Data!$G162&lt;&gt;"",Scoring!$I$12)+IF(Data!$H162&lt;&gt;"",Scoring!$I$13)+IF(Data!$I162&lt;&gt;"",Scoring!$I$14)+IF(Data!$J162&lt;&gt;"",Scoring!$I$15)+IF(Data!$K162&lt;&gt;"",Scoring!$I$16)+IF(Data!$L162&lt;&gt;"",Scoring!$I$17)+IF(Data!$M162&lt;&gt;"",Scoring!$I$18)+IF(Data!$N162&lt;&gt;"",Scoring!$I$19)+IF(Data!$O162&lt;&gt;"",Scoring!$I$20)+IF(Data!$P162&lt;&gt;"",Scoring!$I$21)+IF(Data!$Q162&lt;&gt;"",Scoring!$I$22)+IF(Data!$R162&lt;&gt;"",Scoring!$I$23)+IF(Data!$S162&lt;&gt;"",Scoring!$I$24)+IF(Data!T162&lt;&gt;"",Scoring!$I$25)+IF(Data!$U162&lt;&gt;"",Scoring!$I$26)+IF(Data!$V162&lt;&gt;"",Scoring!$I$27)+IF(Data!$W162&lt;&gt;"",Scoring!$I$28)+IF(Data!$X162&lt;&gt;"",Scoring!$I$29)+IF(Data!$Y162&lt;&gt;"",Scoring!$I$30)+IF(Data!$Z162&lt;&gt;"",Scoring!$I$31)+IF(Data!$AA162&lt;&gt;"",Scoring!$I$32),"")</f>
        <v/>
      </c>
      <c r="AM162" s="107" t="str">
        <f>IF(AL162&lt;&gt;"",LOOKUP(AL162,Likelihoods!$A$7:$A$107,Likelihoods!G$7:G$107),"")</f>
        <v/>
      </c>
      <c r="AN162" s="281" t="str">
        <f>IF(AND(COUNTBLANK($B162:$E162)=3,COUNTBLANK($F162:$H162)=2,COUNTBLANK($I162:$J162)=1,COUNTBLANK($K162:$L162)=1,COUNTBLANK($M162:$N162)=1,COUNTBLANK($O162:$P162)=1,COUNTBLANK($Q162:$R162)=1,COUNTBLANK($S162:$T162)=1,COUNTBLANK($U162:$V162)=1,COUNTBLANK($W162:$AA162)=4),IF(Data!$B162&lt;&gt;"",Scoring!$J$7)+IF(Data!$C162&lt;&gt;"",Scoring!$J$8)+IF(Data!$D162&lt;&gt;"",Scoring!$J$9)+IF(Data!$E162&lt;&gt;"",Scoring!$J$10)+IF(Data!$F162&lt;&gt;"",Scoring!$J$11)+IF(Data!$G162&lt;&gt;"",Scoring!$J$12)+IF(Data!$H162&lt;&gt;"",Scoring!$J$13)+IF(Data!$I162&lt;&gt;"",Scoring!$J$14)+IF(Data!$J162&lt;&gt;"",Scoring!$J$15)+IF(Data!$K162&lt;&gt;"",Scoring!$J$16)+IF(Data!$L162&lt;&gt;"",Scoring!$J$17)+IF(Data!$M162&lt;&gt;"",Scoring!$J$18)+IF(Data!$N162&lt;&gt;"",Scoring!$J$19)+IF(Data!$O162&lt;&gt;"",Scoring!$J$20)+IF(Data!$P162&lt;&gt;"",Scoring!$J$21)+IF(Data!$Q162&lt;&gt;"",Scoring!$J$22)+IF(Data!$R162&lt;&gt;"",Scoring!$J$23)+IF(Data!$S162&lt;&gt;"",Scoring!$J$24)+IF(Data!AF162&lt;&gt;"",Scoring!$J$25)+IF(Data!$U162&lt;&gt;"",Scoring!$J$26)+IF(Data!$V162&lt;&gt;"",Scoring!$J$27)+IF(Data!$W162&lt;&gt;"",Scoring!$J$28)+IF(Data!$X162&lt;&gt;"",Scoring!$J$29)+IF(Data!$Y162&lt;&gt;"",Scoring!$J$30)+IF(Data!$Z162&lt;&gt;"",Scoring!$J$31)+IF(Data!$AA162&lt;&gt;"",Scoring!$J$32),"")</f>
        <v/>
      </c>
      <c r="AO162" s="276" t="str">
        <f>IF(AN162&lt;&gt;"",LOOKUP(AN162,Likelihoods!$A$7:$A$107,Likelihoods!H$7:H$107),"")</f>
        <v/>
      </c>
      <c r="AP162" s="264" t="str">
        <f>IF(AND(COUNTBLANK($B162:$E162)=3,COUNTBLANK($F162:$H162)=2,COUNTBLANK($I162:$J162)=1,COUNTBLANK($K162:$L162)=1,COUNTBLANK($M162:$N162)=1,COUNTBLANK($O162:$P162)=1,COUNTBLANK($Q162:$R162)=1,COUNTBLANK($S162:$T162)=1,COUNTBLANK($U162:$V162)=1,COUNTBLANK($W162:$AA162)=4),IF(Data!$B162&lt;&gt;"",Scoring!$K$7)+IF(Data!$C162&lt;&gt;"",Scoring!$K$8)+IF(Data!$D162&lt;&gt;"",Scoring!$K$9)+IF(Data!$E162&lt;&gt;"",Scoring!$K$10)+IF(Data!$F162&lt;&gt;"",Scoring!$K$11)+IF(Data!$G162&lt;&gt;"",Scoring!$K$12)+IF(Data!$H162&lt;&gt;"",Scoring!$K$13)+IF(Data!$I162&lt;&gt;"",Scoring!$K$14)+IF(Data!$J162&lt;&gt;"",Scoring!$K$15)+IF(Data!$K162&lt;&gt;"",Scoring!$K$16)+IF(Data!$L162&lt;&gt;"",Scoring!$K$17)+IF(Data!$M162&lt;&gt;"",Scoring!$K$18)+IF(Data!$N162&lt;&gt;"",Scoring!$K$19)+IF(Data!$O162&lt;&gt;"",Scoring!$K$20)+IF(Data!$P162&lt;&gt;"",Scoring!$K$21)+IF(Data!$Q162&lt;&gt;"",Scoring!$K$22)+IF(Data!$R162&lt;&gt;"",Scoring!$K$23)+IF(Data!$S162&lt;&gt;"",Scoring!$K$24)+IF(Data!AH162&lt;&gt;"",Scoring!$K$25)+IF(Data!$U162&lt;&gt;"",Scoring!$K$26)+IF(Data!$V162&lt;&gt;"",Scoring!$K$27)+IF(Data!$W162&lt;&gt;"",Scoring!$K$28)+IF(Data!$X162&lt;&gt;"",Scoring!$K$29)+IF(Data!$Y162&lt;&gt;"",Scoring!$K$30)+IF(Data!$Z162&lt;&gt;"",Scoring!$K$31)+IF(Data!$AA162&lt;&gt;"",Scoring!$K$32),"")</f>
        <v/>
      </c>
      <c r="AQ162" s="107" t="str">
        <f>IF(AP162&lt;&gt;"",LOOKUP(AP162,Likelihoods!$A$7:$A$107,Likelihoods!I$7:I$107),"")</f>
        <v/>
      </c>
      <c r="AR162" s="281" t="str">
        <f>IF(AND(COUNTBLANK($B162:$E162)=3,COUNTBLANK($F162:$H162)=2,COUNTBLANK($I162:$J162)=1,COUNTBLANK($K162:$L162)=1,COUNTBLANK($M162:$N162)=1,COUNTBLANK($O162:$P162)=1,COUNTBLANK($Q162:$R162)=1,COUNTBLANK($S162:$T162)=1,COUNTBLANK($U162:$V162)=1,COUNTBLANK($W162:$AA162)=4),IF(Data!$B162&lt;&gt;"",Scoring!$L$7)+IF(Data!$C162&lt;&gt;"",Scoring!$L$8)+IF(Data!$D162&lt;&gt;"",Scoring!$L$9)+IF(Data!$E162&lt;&gt;"",Scoring!$L$10)+IF(Data!$F162&lt;&gt;"",Scoring!$L$11)+IF(Data!$G162&lt;&gt;"",Scoring!$L$12)+IF(Data!$H162&lt;&gt;"",Scoring!$L$13)+IF(Data!$I162&lt;&gt;"",Scoring!$L$14)+IF(Data!$J162&lt;&gt;"",Scoring!$L$15)+IF(Data!$K162&lt;&gt;"",Scoring!$L$16)+IF(Data!$L162&lt;&gt;"",Scoring!$L$17)+IF(Data!$M162&lt;&gt;"",Scoring!$L$18)+IF(Data!$N162&lt;&gt;"",Scoring!$L$19)+IF(Data!$O162&lt;&gt;"",Scoring!$L$20)+IF(Data!$P162&lt;&gt;"",Scoring!$L$21)+IF(Data!$Q162&lt;&gt;"",Scoring!$L$22)+IF(Data!$R162&lt;&gt;"",Scoring!$L$23)+IF(Data!$S162&lt;&gt;"",Scoring!$L$24)+IF(Data!AJ162&lt;&gt;"",Scoring!$L$25)+IF(Data!$U162&lt;&gt;"",Scoring!$L$26)+IF(Data!$V162&lt;&gt;"",Scoring!$L$27)+IF(Data!$W162&lt;&gt;"",Scoring!$L$28)+IF(Data!$X162&lt;&gt;"",Scoring!$L$29)+IF(Data!$Y162&lt;&gt;"",Scoring!$L$30)+IF(Data!$Z162&lt;&gt;"",Scoring!$L$31)+IF(Data!$AA162&lt;&gt;"",Scoring!$L$32),"")</f>
        <v/>
      </c>
      <c r="AS162" s="105" t="str">
        <f>IF(AR162&lt;&gt;"",LOOKUP(AR162,Likelihoods!$A$7:$A$107,Likelihoods!J$7:J$107),"")</f>
        <v/>
      </c>
      <c r="AT162" s="108" t="str">
        <f>IF(AND(COUNTBLANK($B162:$E162)=3,COUNTBLANK($F162:$H162)=2,COUNTBLANK($I162:$J162)=1,COUNTBLANK($K162:$L162)=1,COUNTBLANK($M162:$N162)=1,COUNTBLANK($O162:$P162)=1,COUNTBLANK($Q162:$R162)=1,COUNTBLANK($S162:$T162)=1,COUNTBLANK($U162:$V162)=1,COUNTBLANK($W162:$AA162)=4),IF(Data!$B162&lt;&gt;"",Scoring!$M$7)+IF(Data!$C162&lt;&gt;"",Scoring!$M$8)+IF(Data!$D162&lt;&gt;"",Scoring!$M$9)+IF(Data!$E162&lt;&gt;"",Scoring!$M$10)+IF(Data!$F162&lt;&gt;"",Scoring!$M$11)+IF(Data!$G162&lt;&gt;"",Scoring!$M$12)+IF(Data!$H162&lt;&gt;"",Scoring!$M$13)+IF(Data!$I162&lt;&gt;"",Scoring!$M$14)+IF(Data!$J162&lt;&gt;"",Scoring!$M$15)+IF(Data!$K162&lt;&gt;"",Scoring!$M$16)+IF(Data!$L162&lt;&gt;"",Scoring!$M$17)+IF(Data!$M162&lt;&gt;"",Scoring!$M$18)+IF(Data!$N162&lt;&gt;"",Scoring!$M$19)+IF(Data!$O162&lt;&gt;"",Scoring!$M$20)+IF(Data!$P162&lt;&gt;"",Scoring!$M$21)+IF(Data!$Q162&lt;&gt;"",Scoring!$M$22)+IF(Data!$R162&lt;&gt;"",Scoring!$M$23)+IF(Data!$S162&lt;&gt;"",Scoring!$M$24)+IF(Data!T162&lt;&gt;"",Scoring!$M$25)+IF(Data!$U162&lt;&gt;"",Scoring!$M$26)+IF(Data!$V162&lt;&gt;"",Scoring!$M$27)+IF(Data!$W162&lt;&gt;"",Scoring!$M$28)+IF(Data!$X162&lt;&gt;"",Scoring!$M$29)+IF(Data!$Y162&lt;&gt;"",Scoring!$M$30)+IF(Data!$Z162&lt;&gt;"",Scoring!$M$31)+IF(Data!$AA162&lt;&gt;"",Scoring!$M$32),"")</f>
        <v/>
      </c>
      <c r="AU162" s="105" t="str">
        <f>IF(AT162&lt;&gt;"",LOOKUP(AT162,Likelihoods!$A$7:$A$107,Likelihoods!K$7:K$107),"")</f>
        <v/>
      </c>
      <c r="AV162" s="108" t="str">
        <f>IF(AND(COUNTBLANK($B162:$E162)=3,COUNTBLANK($F162:$H162)=2,COUNTBLANK($I162:$J162)=1,COUNTBLANK($K162:$L162)=1,COUNTBLANK($M162:$N162)=1,COUNTBLANK($O162:$P162)=1,COUNTBLANK($Q162:$R162)=1,COUNTBLANK($S162:$T162)=1,COUNTBLANK($U162:$V162)=1,COUNTBLANK($W162:$AA162)=4),IF(Data!$B162&lt;&gt;"",Scoring!$N$7)+IF(Data!$C162&lt;&gt;"",Scoring!$N$8)+IF(Data!$D162&lt;&gt;"",Scoring!$N$9)+IF(Data!$E162&lt;&gt;"",Scoring!$N$10)+IF(Data!$F162&lt;&gt;"",Scoring!$N$11)+IF(Data!$G162&lt;&gt;"",Scoring!$N$12)+IF(Data!$H162&lt;&gt;"",Scoring!$N$13)+IF(Data!$I162&lt;&gt;"",Scoring!$N$14)+IF(Data!$J162&lt;&gt;"",Scoring!$N$15)+IF(Data!$K162&lt;&gt;"",Scoring!$N$16)+IF(Data!$L162&lt;&gt;"",Scoring!$N$17)+IF(Data!$M162&lt;&gt;"",Scoring!$N$18)+IF(Data!$N162&lt;&gt;"",Scoring!$N$19)+IF(Data!$O162&lt;&gt;"",Scoring!$N$20)+IF(Data!$P162&lt;&gt;"",Scoring!$N$21)+IF(Data!$Q162&lt;&gt;"",Scoring!$N$22)+IF(Data!$R162&lt;&gt;"",Scoring!$N$23)+IF(Data!$S162&lt;&gt;"",Scoring!$N$24)+IF(Data!T162&lt;&gt;"",Scoring!$N$25)+IF(Data!$U162&lt;&gt;"",Scoring!$N$26)+IF(Data!$V162&lt;&gt;"",Scoring!$N$27)+IF(Data!$W162&lt;&gt;"",Scoring!$N$28)+IF(Data!$X162&lt;&gt;"",Scoring!$N$29)+IF(Data!$Y162&lt;&gt;"",Scoring!$N$30)+IF(Data!$Z162&lt;&gt;"",Scoring!$N$31)+IF(Data!$AA162&lt;&gt;"",Scoring!$N$32),"")</f>
        <v/>
      </c>
      <c r="AW162" s="106" t="str">
        <f>IF(AV162&lt;&gt;"",LOOKUP(AV162,Likelihoods!$A$7:$A$107,Likelihoods!L$7:L$107),"")</f>
        <v/>
      </c>
      <c r="AX162" s="104" t="str">
        <f>IF(AND(COUNTBLANK($B162:$E162)=3,COUNTBLANK($F162:$H162)=2,COUNTBLANK($I162:$J162)=1,COUNTBLANK($K162:$L162)=1,COUNTBLANK($M162:$N162)=1,COUNTBLANK($O162:$P162)=1,COUNTBLANK($Q162:$R162)=1,COUNTBLANK($S162:$T162)=1,COUNTBLANK($U162:$V162)=1,COUNTBLANK($W162:$AA162)=4),IF(Data!$B162&lt;&gt;"",Scoring!$O$7)+IF(Data!$C162&lt;&gt;"",Scoring!$O$8)+IF(Data!$D162&lt;&gt;"",Scoring!$O$9)+IF(Data!$E162&lt;&gt;"",Scoring!$O$10)+IF(Data!$F162&lt;&gt;"",Scoring!$O$11)+IF(Data!$G162&lt;&gt;"",Scoring!$O$12)+IF(Data!$H162&lt;&gt;"",Scoring!$O$13)+IF(Data!$I162&lt;&gt;"",Scoring!$O$14)+IF(Data!$J162&lt;&gt;"",Scoring!$O$15)+IF(Data!$K162&lt;&gt;"",Scoring!$O$16)+IF(Data!$L162&lt;&gt;"",Scoring!$O$17)+IF(Data!$M162&lt;&gt;"",Scoring!$O$18)+IF(Data!$N162&lt;&gt;"",Scoring!$O$19)+IF(Data!$O162&lt;&gt;"",Scoring!$O$20)+IF(Data!$P162&lt;&gt;"",Scoring!$O$21)+IF(Data!$Q162&lt;&gt;"",Scoring!$O$22)+IF(Data!$R162&lt;&gt;"",Scoring!$O$23)+IF(Data!$S162&lt;&gt;"",Scoring!$O$24)+IF(Data!T162&lt;&gt;"",Scoring!$O$25)+IF(Data!$U162&lt;&gt;"",Scoring!$O$26)+IF(Data!$V162&lt;&gt;"",Scoring!$O$27)+IF(Data!$W162&lt;&gt;"",Scoring!$O$28)+IF(Data!$X162&lt;&gt;"",Scoring!$O$29)+IF(Data!$Y162&lt;&gt;"",Scoring!$O$30)+IF(Data!$Z162&lt;&gt;"",Scoring!$O$31)+IF(Data!$AA162&lt;&gt;"",Scoring!$O$32),"")</f>
        <v/>
      </c>
      <c r="AY162" s="107" t="str">
        <f>IF(AX162&lt;&gt;"",LOOKUP(AX162,Likelihoods!$A$7:$A$107,Likelihoods!M$7:M$107),"")</f>
        <v/>
      </c>
      <c r="AZ162" s="108" t="str">
        <f>IF(AND(COUNTBLANK($B162:$E162)=3,COUNTBLANK($F162:$H162)=2,COUNTBLANK($I162:$J162)=1,COUNTBLANK($K162:$L162)=1,COUNTBLANK($M162:$N162)=1,COUNTBLANK($O162:$P162)=1,COUNTBLANK($Q162:$R162)=1,COUNTBLANK($S162:$T162)=1,COUNTBLANK($U162:$V162)=1,COUNTBLANK($W162:$AA162)=4),IF(Data!$B162&lt;&gt;"",Scoring!$P$7)+IF(Data!$C162&lt;&gt;"",Scoring!$P$8)+IF(Data!$D162&lt;&gt;"",Scoring!$P$9)+IF(Data!$E162&lt;&gt;"",Scoring!$P$10)+IF(Data!$F162&lt;&gt;"",Scoring!$P$11)+IF(Data!$G162&lt;&gt;"",Scoring!$P$12)+IF(Data!$H162&lt;&gt;"",Scoring!$P$13)+IF(Data!$I162&lt;&gt;"",Scoring!$P$14)+IF(Data!$J162&lt;&gt;"",Scoring!$P$15)+IF(Data!$K162&lt;&gt;"",Scoring!$P$16)+IF(Data!$L162&lt;&gt;"",Scoring!$P$17)+IF(Data!$M162&lt;&gt;"",Scoring!$P$18)+IF(Data!$N162&lt;&gt;"",Scoring!$P$19)+IF(Data!$O162&lt;&gt;"",Scoring!$P$20)+IF(Data!$P162&lt;&gt;"",Scoring!$P$21)+IF(Data!$Q162&lt;&gt;"",Scoring!$P$22)+IF(Data!$R162&lt;&gt;"",Scoring!$P$23)+IF(Data!$S162&lt;&gt;"",Scoring!$P$24)+IF(Data!T162&lt;&gt;"",Scoring!$P$25)+IF(Data!$U162&lt;&gt;"",Scoring!$P$26)+IF(Data!$V162&lt;&gt;"",Scoring!$P$27)+IF(Data!$W162&lt;&gt;"",Scoring!$P$28)+IF(Data!$X162&lt;&gt;"",Scoring!$P$29)+IF(Data!$Y162&lt;&gt;"",Scoring!$P$30)+IF(Data!$Z162&lt;&gt;"",Scoring!$P$31)+IF(Data!$AA162&lt;&gt;"",Scoring!$P$32),"")</f>
        <v/>
      </c>
      <c r="BA162" s="105" t="str">
        <f>IF(AZ162&lt;&gt;"",LOOKUP(AZ162,Likelihoods!$A$7:$A$107,Likelihoods!N$7:N$107),"")</f>
        <v/>
      </c>
      <c r="BB162" s="102" t="str">
        <f>IF(AND(COUNTBLANK($B162:$E162)=3,COUNTBLANK($F162:$H162)=2,COUNTBLANK($I162:$J162)=1,COUNTBLANK($K162:$L162)=1,COUNTBLANK($M162:$N162)=1,COUNTBLANK($O162:$P162)=1,COUNTBLANK($Q162:$R162)=1,COUNTBLANK($S162:$T162)=1,COUNTBLANK($U162:$V162)=1,COUNTBLANK($W162:$AA162)=4),IF(Data!$B162&lt;&gt;"",Scoring!$Q$7)+IF(Data!$C162&lt;&gt;"",Scoring!$Q$8)+IF(Data!$D162&lt;&gt;"",Scoring!$Q$9)+IF(Data!$E162&lt;&gt;"",Scoring!$Q$10)+IF(Data!$F162&lt;&gt;"",Scoring!$Q$11)+IF(Data!$G162&lt;&gt;"",Scoring!$Q$12)+IF(Data!$H162&lt;&gt;"",Scoring!$Q$13)+IF(Data!$I162&lt;&gt;"",Scoring!$Q$14)+IF(Data!$J162&lt;&gt;"",Scoring!$Q$15)+IF(Data!$K162&lt;&gt;"",Scoring!$Q$16)+IF(Data!$L162&lt;&gt;"",Scoring!$Q$17)+IF(Data!$M162&lt;&gt;"",Scoring!$Q$18)+IF(Data!$N162&lt;&gt;"",Scoring!$Q$19)+IF(Data!$O162&lt;&gt;"",Scoring!$Q$20)+IF(Data!$P162&lt;&gt;"",Scoring!$Q$21)+IF(Data!$Q162&lt;&gt;"",Scoring!$Q$22)+IF(Data!$R162&lt;&gt;"",Scoring!$Q$23)+IF(Data!$S162&lt;&gt;"",Scoring!$Q$24)+IF(Data!T162&lt;&gt;"",Scoring!$Q$25)+IF(Data!$U162&lt;&gt;"",Scoring!$Q$26)+IF(Data!$V162&lt;&gt;"",Scoring!$Q$27)+IF(Data!$W162&lt;&gt;"",Scoring!$Q$28)+IF(Data!$X162&lt;&gt;"",Scoring!$Q$29)+IF(Data!$Y162&lt;&gt;"",Scoring!$Q$30)+IF(Data!$Z162&lt;&gt;"",Scoring!$Q$31)+IF(Data!$AA162&lt;&gt;"",Scoring!$Q$32),"")</f>
        <v/>
      </c>
      <c r="BC162" s="107" t="str">
        <f>IF(BB162&lt;&gt;"",LOOKUP(BB162,Likelihoods!$A$7:$A$107,Likelihoods!O$7:O$107),"")</f>
        <v/>
      </c>
      <c r="BD162" s="104" t="str">
        <f>IF(AND(COUNTBLANK($B162:$E162)=3,COUNTBLANK($F162:$H162)=2,COUNTBLANK($I162:$J162)=1,COUNTBLANK($K162:$L162)=1,COUNTBLANK($M162:$N162)=1,COUNTBLANK($O162:$P162)=1,COUNTBLANK($Q162:$R162)=1,COUNTBLANK($S162:$T162)=1,COUNTBLANK($U162:$V162)=1,COUNTBLANK($W162:$AA162)=4),IF(Data!$B162&lt;&gt;"",Scoring!$R$7)+IF(Data!$C162&lt;&gt;"",Scoring!$R$8)+IF(Data!$D162&lt;&gt;"",Scoring!$R$9)+IF(Data!$E162&lt;&gt;"",Scoring!$R$10)+IF(Data!$F162&lt;&gt;"",Scoring!$R$11)+IF(Data!$G162&lt;&gt;"",Scoring!$R$12)+IF(Data!$H162&lt;&gt;"",Scoring!$R$13)+IF(Data!$I162&lt;&gt;"",Scoring!$R$14)+IF(Data!$J162&lt;&gt;"",Scoring!$R$15)+IF(Data!$K162&lt;&gt;"",Scoring!$R$16)+IF(Data!$L162&lt;&gt;"",Scoring!$R$17)+IF(Data!$M162&lt;&gt;"",Scoring!$R$18)+IF(Data!$N162&lt;&gt;"",Scoring!$R$19)+IF(Data!$O162&lt;&gt;"",Scoring!$R$20)+IF(Data!$P162&lt;&gt;"",Scoring!$R$21)+IF(Data!$Q162&lt;&gt;"",Scoring!$R$22)+IF(Data!$R162&lt;&gt;"",Scoring!$R$23)+IF(Data!$S162&lt;&gt;"",Scoring!$R$24)+IF(Data!T162&lt;&gt;"",Scoring!$R$25)+IF(Data!$U162&lt;&gt;"",Scoring!$R$26)+IF(Data!$V162&lt;&gt;"",Scoring!$R$27)+IF(Data!$W162&lt;&gt;"",Scoring!$R$28)+IF(Data!$X162&lt;&gt;"",Scoring!$R$29)+IF(Data!$Y162&lt;&gt;"",Scoring!$R$30)+IF(Data!$Z162&lt;&gt;"",Scoring!$R$31)+IF(Data!$AA162&lt;&gt;"",Scoring!$R$32),"")</f>
        <v/>
      </c>
      <c r="BE162" s="105" t="str">
        <f>IF(BD162&lt;&gt;"",LOOKUP(BD162,Likelihoods!$A$7:$A$107,Likelihoods!P$7:P$107),"")</f>
        <v/>
      </c>
      <c r="BF162" s="102" t="str">
        <f>IF(AND(COUNTBLANK($B162:$E162)=3,COUNTBLANK($F162:$H162)=2,COUNTBLANK($I162:$J162)=1,COUNTBLANK($K162:$L162)=1,COUNTBLANK($M162:$N162)=1,COUNTBLANK($O162:$P162)=1,COUNTBLANK($Q162:$R162)=1,COUNTBLANK($S162:$T162)=1,COUNTBLANK($U162:$V162)=1,COUNTBLANK($W162:$AA162)=4),IF(Data!$B162&lt;&gt;"",Scoring!$S$7)+IF(Data!$C162&lt;&gt;"",Scoring!$S$8)+IF(Data!$D162&lt;&gt;"",Scoring!$S$9)+IF(Data!$E162&lt;&gt;"",Scoring!$S$10)+IF(Data!$F162&lt;&gt;"",Scoring!$S$11)+IF(Data!$G162&lt;&gt;"",Scoring!$S$12)+IF(Data!$H162&lt;&gt;"",Scoring!$S$13)+IF(Data!$I162&lt;&gt;"",Scoring!$S$14)+IF(Data!$J162&lt;&gt;"",Scoring!$S$15)+IF(Data!$K162&lt;&gt;"",Scoring!$S$16)+IF(Data!$L162&lt;&gt;"",Scoring!$S$17)+IF(Data!$M162&lt;&gt;"",Scoring!$S$18)+IF(Data!$N162&lt;&gt;"",Scoring!$S$19)+IF(Data!$O162&lt;&gt;"",Scoring!$S$20)+IF(Data!$P162&lt;&gt;"",Scoring!$S$21)+IF(Data!$Q162&lt;&gt;"",Scoring!$S$22)+IF(Data!$R162&lt;&gt;"",Scoring!$S$23)+IF(Data!$S162&lt;&gt;"",Scoring!$S$24)+IF(Data!T162&lt;&gt;"",Scoring!$S$25)+IF(Data!$U162&lt;&gt;"",Scoring!$S$26)+IF(Data!$V162&lt;&gt;"",Scoring!$S$27)+IF(Data!$W162&lt;&gt;"",Scoring!$S$28)+IF(Data!$X162&lt;&gt;"",Scoring!$S$29)+IF(Data!$Y162&lt;&gt;"",Scoring!$S$30)+IF(Data!$Z162&lt;&gt;"",Scoring!$S$31)+IF(Data!$AA162&lt;&gt;"",Scoring!$S$32),"")</f>
        <v/>
      </c>
      <c r="BG162" s="107" t="str">
        <f>IF(BF162&lt;&gt;"",LOOKUP(BF162,Likelihoods!$A$7:$A$107,Likelihoods!Q$7:Q$107),"")</f>
        <v/>
      </c>
      <c r="BH162" s="108" t="str">
        <f>IF(AND(COUNTBLANK($B162:$E162)=3,COUNTBLANK($F162:$H162)=2,COUNTBLANK($I162:$J162)=1,COUNTBLANK($K162:$L162)=1,COUNTBLANK($M162:$N162)=1,COUNTBLANK($O162:$P162)=1,COUNTBLANK($Q162:$R162)=1,COUNTBLANK($S162:$T162)=1,COUNTBLANK($U162:$V162)=1,COUNTBLANK($W162:$AA162)=4),IF(Data!$B162&lt;&gt;"",Scoring!$T$7)+IF(Data!$C162&lt;&gt;"",Scoring!$T$8)+IF(Data!$D162&lt;&gt;"",Scoring!$T$9)+IF(Data!$E162&lt;&gt;"",Scoring!$T$10)+IF(Data!$F162&lt;&gt;"",Scoring!$T$11)+IF(Data!$G162&lt;&gt;"",Scoring!$T$12)+IF(Data!$H162&lt;&gt;"",Scoring!$T$13)+IF(Data!$I162&lt;&gt;"",Scoring!$T$14)+IF(Data!$J162&lt;&gt;"",Scoring!$T$15)+IF(Data!$K162&lt;&gt;"",Scoring!$T$16)+IF(Data!$L162&lt;&gt;"",Scoring!$T$17)+IF(Data!$M162&lt;&gt;"",Scoring!$T$18)+IF(Data!$N162&lt;&gt;"",Scoring!$T$19)+IF(Data!$O162&lt;&gt;"",Scoring!$T$20)+IF(Data!$P162&lt;&gt;"",Scoring!$T$21)+IF(Data!$Q162&lt;&gt;"",Scoring!$T$22)+IF(Data!$R162&lt;&gt;"",Scoring!$T$23)+IF(Data!$S162&lt;&gt;"",Scoring!$T$24)+IF(Data!T162&lt;&gt;"",Scoring!$T$25)+IF(Data!$U162&lt;&gt;"",Scoring!$T$26)+IF(Data!$V162&lt;&gt;"",Scoring!$T$27)+IF(Data!$W162&lt;&gt;"",Scoring!$T$28)+IF(Data!$X162&lt;&gt;"",Scoring!$T$29)+IF(Data!$Y162&lt;&gt;"",Scoring!$T$30)+IF(Data!$Z162&lt;&gt;"",Scoring!$T$31)+IF(Data!$AA162&lt;&gt;"",Scoring!$T$32),"")</f>
        <v/>
      </c>
      <c r="BI162" s="105" t="str">
        <f>IF(BH162&lt;&gt;"",LOOKUP(BH162,Likelihoods!$A$7:$A$107,Likelihoods!R$7:R$107),"")</f>
        <v/>
      </c>
      <c r="BJ162" s="108" t="str">
        <f>IF(AND(COUNTBLANK($B162:$E162)=3,COUNTBLANK($F162:$H162)=2,COUNTBLANK($I162:$J162)=1,COUNTBLANK($K162:$L162)=1,COUNTBLANK($M162:$N162)=1,COUNTBLANK($O162:$P162)=1,COUNTBLANK($Q162:$R162)=1,COUNTBLANK($S162:$T162)=1,COUNTBLANK($U162:$V162)=1,COUNTBLANK($W162:$AA162)=4),IF(Data!$B162&lt;&gt;"",Scoring!$U$7)+IF(Data!$C162&lt;&gt;"",Scoring!$U$8)+IF(Data!$D162&lt;&gt;"",Scoring!$U$9)+IF(Data!$E162&lt;&gt;"",Scoring!$U$10)+IF(Data!$F162&lt;&gt;"",Scoring!$U$11)+IF(Data!$G162&lt;&gt;"",Scoring!$U$12)+IF(Data!$H162&lt;&gt;"",Scoring!$U$13)+IF(Data!$I162&lt;&gt;"",Scoring!$U$14)+IF(Data!$J162&lt;&gt;"",Scoring!$U$15)+IF(Data!$K162&lt;&gt;"",Scoring!$U$16)+IF(Data!$L162&lt;&gt;"",Scoring!$U$17)+IF(Data!$M162&lt;&gt;"",Scoring!$U$18)+IF(Data!$N162&lt;&gt;"",Scoring!$U$19)+IF(Data!$O162&lt;&gt;"",Scoring!$U$20)+IF(Data!$P162&lt;&gt;"",Scoring!$U$21)+IF(Data!$Q162&lt;&gt;"",Scoring!$U$22)+IF(Data!$R162&lt;&gt;"",Scoring!$U$23)+IF(Data!$S162&lt;&gt;"",Scoring!$U$24)+IF(Data!T162&lt;&gt;"",Scoring!$U$25)+IF(Data!$U162&lt;&gt;"",Scoring!$U$26)+IF(Data!$V162&lt;&gt;"",Scoring!$U$27)+IF(Data!$W162&lt;&gt;"",Scoring!$U$28)+IF(Data!$X162&lt;&gt;"",Scoring!$U$29)+IF(Data!$Y162&lt;&gt;"",Scoring!$U$30)+IF(Data!$Z162&lt;&gt;"",Scoring!$U$31)+IF(Data!$AA162&lt;&gt;"",Scoring!$U$32),"")</f>
        <v/>
      </c>
      <c r="BK162" s="106" t="str">
        <f>IF(BJ162&lt;&gt;"",LOOKUP(BJ162,Likelihoods!$A$7:$A$107,Likelihoods!S$7:S$107),"")</f>
        <v/>
      </c>
      <c r="BL162" s="8"/>
      <c r="BM162" s="8"/>
      <c r="BN162" s="8"/>
      <c r="BO162" s="8"/>
      <c r="BP162" s="8"/>
      <c r="BQ162" s="8"/>
      <c r="BR162" s="8"/>
      <c r="BS162" s="8"/>
      <c r="BT162" s="8"/>
      <c r="BU162" s="8"/>
      <c r="BV162" s="8"/>
      <c r="BW162" s="8"/>
      <c r="BX162" s="8"/>
      <c r="BY162" s="8"/>
    </row>
    <row r="163" spans="1:77" ht="14.25" x14ac:dyDescent="0.2">
      <c r="A163" s="68"/>
      <c r="B163" s="101"/>
      <c r="C163" s="102"/>
      <c r="D163" s="102"/>
      <c r="E163" s="102"/>
      <c r="F163" s="101"/>
      <c r="G163" s="102"/>
      <c r="H163" s="103"/>
      <c r="I163" s="102"/>
      <c r="J163" s="102"/>
      <c r="K163" s="101"/>
      <c r="L163" s="103"/>
      <c r="M163" s="102"/>
      <c r="N163" s="103"/>
      <c r="O163" s="101"/>
      <c r="P163" s="103"/>
      <c r="Q163" s="102"/>
      <c r="R163" s="102"/>
      <c r="S163" s="101"/>
      <c r="T163" s="103"/>
      <c r="U163" s="101"/>
      <c r="V163" s="103"/>
      <c r="W163" s="102"/>
      <c r="X163" s="102"/>
      <c r="Y163" s="102"/>
      <c r="Z163" s="102"/>
      <c r="AA163" s="102"/>
      <c r="AB163" s="104" t="str">
        <f>IF(AND(COUNTBLANK($B163:$E163)=3,COUNTBLANK($F163:$H163)=2,COUNTBLANK($I163:$J163)=1,COUNTBLANK($K163:$L163)=1,COUNTBLANK($M163:$N163)=1,COUNTBLANK($O163:$P163)=1,COUNTBLANK($Q163:$R163)=1,COUNTBLANK($S163:$T163)=1,COUNTBLANK($U163:$V163)=1,COUNTBLANK($W163:$AA163)=4),IF(Data!$B163&lt;&gt;"",Scoring!$D$7)+IF(Data!$C163&lt;&gt;"",Scoring!$D$8)+IF(Data!$D163&lt;&gt;"",Scoring!$D$9)+IF(Data!$E163&lt;&gt;"",Scoring!$D$10)+IF(Data!$F163&lt;&gt;"",Scoring!$D$11)+IF(Data!$G163&lt;&gt;"",Scoring!$D$12)+IF(Data!$H163&lt;&gt;"",Scoring!$D$13)+IF(Data!$I163&lt;&gt;"",Scoring!$D$14)+IF(Data!$J163&lt;&gt;"",Scoring!$D$15)+IF(Data!$K163&lt;&gt;"",Scoring!$D$16)+IF(Data!$L163&lt;&gt;"",Scoring!$D$17)+IF(Data!$M163&lt;&gt;"",Scoring!$D$18)+IF(Data!$N163&lt;&gt;"",Scoring!$D$19)+IF(Data!$O163&lt;&gt;"",Scoring!$D$20)+IF(Data!$P163&lt;&gt;"",Scoring!$D$21)+IF(Data!$Q163&lt;&gt;"",Scoring!$D$22)+IF(Data!$R163&lt;&gt;"",Scoring!$D$23)+IF(Data!$S163&lt;&gt;"",Scoring!$D$24)+IF(Data!T163&lt;&gt;"",Scoring!$D$25)+IF(Data!$U163&lt;&gt;"",Scoring!$D$26)+IF(Data!$V163&lt;&gt;"",Scoring!$D$27)+IF(Data!$W163&lt;&gt;"",Scoring!$D$28)+IF(Data!$X163&lt;&gt;"",Scoring!$D$29)+IF(Data!$Y163&lt;&gt;"",Scoring!$D$30)+IF(Data!$Z163&lt;&gt;"",Scoring!$D$31)+IF(Data!$AA163&lt;&gt;"",Scoring!$D$32),"")</f>
        <v/>
      </c>
      <c r="AC163" s="105" t="str">
        <f>IF(AB163&lt;&gt;"",LOOKUP(AB163,Likelihoods!$A$7:$A$107,Likelihoods!B$7:B$107),"")</f>
        <v/>
      </c>
      <c r="AD163" s="264" t="str">
        <f>IF(AND(COUNTBLANK($B163:$E163)=3,COUNTBLANK($F163:$H163)=2,COUNTBLANK($I163:$J163)=1,COUNTBLANK($K163:$L163)=1,COUNTBLANK($M163:$N163)=1,COUNTBLANK($O163:$P163)=1,COUNTBLANK($Q163:$R163)=1,COUNTBLANK($S163:$T163)=1,COUNTBLANK($U163:$V163)=1,COUNTBLANK($W163:$AA163)=4),IF(Data!$B163&lt;&gt;"",Scoring!$E$7)+IF(Data!$C163&lt;&gt;"",Scoring!$E$8)+IF(Data!$D163&lt;&gt;"",Scoring!$E$9)+IF(Data!$E163&lt;&gt;"",Scoring!$E$10)+IF(Data!$F163&lt;&gt;"",Scoring!$E$11)+IF(Data!$G163&lt;&gt;"",Scoring!$E$12)+IF(Data!$H163&lt;&gt;"",Scoring!$E$13)+IF(Data!$I163&lt;&gt;"",Scoring!$E$14)+IF(Data!$J163&lt;&gt;"",Scoring!$E$15)+IF(Data!$K163&lt;&gt;"",Scoring!$E$16)+IF(Data!$L163&lt;&gt;"",Scoring!$E$17)+IF(Data!$M163&lt;&gt;"",Scoring!$E$18)+IF(Data!$N163&lt;&gt;"",Scoring!$E$19)+IF(Data!$O163&lt;&gt;"",Scoring!$E$20)+IF(Data!$P163&lt;&gt;"",Scoring!$E$21)+IF(Data!$Q163&lt;&gt;"",Scoring!$E$22)+IF(Data!$R163&lt;&gt;"",Scoring!$E$23)+IF(Data!$S163&lt;&gt;"",Scoring!$E$24)+IF(Data!V163&lt;&gt;"",Scoring!$E$25)+IF(Data!$U163&lt;&gt;"",Scoring!$E$26)+IF(Data!$V163&lt;&gt;"",Scoring!$E$27)+IF(Data!$W163&lt;&gt;"",Scoring!$E$28)+IF(Data!$X163&lt;&gt;"",Scoring!$E$29)+IF(Data!$Y163&lt;&gt;"",Scoring!$E$30)+IF(Data!$Z163&lt;&gt;"",Scoring!$E$31)+IF(Data!$AA163&lt;&gt;"",Scoring!$E$32),"")</f>
        <v/>
      </c>
      <c r="AE163" s="107" t="str">
        <f>IF(AD163&lt;&gt;"",LOOKUP(AD163,Likelihoods!$A$7:$A$107,Likelihoods!C$7:C$107),"")</f>
        <v/>
      </c>
      <c r="AF163" s="108" t="str">
        <f>IF(AND(COUNTBLANK($B163:$E163)=3,COUNTBLANK($F163:$H163)=2,COUNTBLANK($I163:$J163)=1,COUNTBLANK($K163:$L163)=1,COUNTBLANK($M163:$N163)=1,COUNTBLANK($O163:$P163)=1,COUNTBLANK($Q163:$R163)=1,COUNTBLANK($S163:$T163)=1,COUNTBLANK($U163:$V163)=1,COUNTBLANK($W163:$AA163)=4),IF(Data!$B163&lt;&gt;"",Scoring!$F$7)+IF(Data!$C163&lt;&gt;"",Scoring!$F$8)+IF(Data!$D163&lt;&gt;"",Scoring!$F$9)+IF(Data!$E163&lt;&gt;"",Scoring!$F$10)+IF(Data!$F163&lt;&gt;"",Scoring!$F$11)+IF(Data!$G163&lt;&gt;"",Scoring!$F$12)+IF(Data!$H163&lt;&gt;"",Scoring!$F$13)+IF(Data!$I163&lt;&gt;"",Scoring!$F$14)+IF(Data!$J163&lt;&gt;"",Scoring!$F$15)+IF(Data!$K163&lt;&gt;"",Scoring!$F$16)+IF(Data!$L163&lt;&gt;"",Scoring!$F$17)+IF(Data!$M163&lt;&gt;"",Scoring!$F$18)+IF(Data!$N163&lt;&gt;"",Scoring!$F$19)+IF(Data!$O163&lt;&gt;"",Scoring!$F$20)+IF(Data!$P163&lt;&gt;"",Scoring!$F$21)+IF(Data!$Q163&lt;&gt;"",Scoring!$F$22)+IF(Data!$R163&lt;&gt;"",Scoring!$F$23)+IF(Data!$S163&lt;&gt;"",Scoring!$F$24)+IF(Data!T163&lt;&gt;"",Scoring!$F$25)+IF(Data!$U163&lt;&gt;"",Scoring!$F$26)+IF(Data!$V163&lt;&gt;"",Scoring!$F$27)+IF(Data!$W163&lt;&gt;"",Scoring!$F$28)+IF(Data!$X163&lt;&gt;"",Scoring!$F$29)+IF(Data!$Y163&lt;&gt;"",Scoring!$F$30)+IF(Data!$Z163&lt;&gt;"",Scoring!$F$31)+IF(Data!$AA163&lt;&gt;"",Scoring!$F$32),"")</f>
        <v/>
      </c>
      <c r="AG163" s="105" t="str">
        <f>IF(AF163&lt;&gt;"",LOOKUP(AF163,Likelihoods!$A$7:$A$107,Likelihoods!D$7:D$107),"")</f>
        <v/>
      </c>
      <c r="AH163" s="108" t="str">
        <f>IF(AND(COUNTBLANK($B163:$E163)=3,COUNTBLANK($F163:$H163)=2,COUNTBLANK($I163:$J163)=1,COUNTBLANK($K163:$L163)=1,COUNTBLANK($M163:$N163)=1,COUNTBLANK($O163:$P163)=1,COUNTBLANK($Q163:$R163)=1,COUNTBLANK($S163:$T163)=1,COUNTBLANK($U163:$V163)=1,COUNTBLANK($W163:$AA163)=4),IF(Data!$B163&lt;&gt;"",Scoring!$G$7)+IF(Data!$C163&lt;&gt;"",Scoring!$G$8)+IF(Data!$D163&lt;&gt;"",Scoring!$G$9)+IF(Data!$E163&lt;&gt;"",Scoring!$G$10)+IF(Data!$F163&lt;&gt;"",Scoring!$G$11)+IF(Data!$G163&lt;&gt;"",Scoring!$G$12)+IF(Data!$H163&lt;&gt;"",Scoring!$G$13)+IF(Data!$I163&lt;&gt;"",Scoring!$G$14)+IF(Data!$J163&lt;&gt;"",Scoring!$G$15)+IF(Data!$K163&lt;&gt;"",Scoring!$G$16)+IF(Data!$L163&lt;&gt;"",Scoring!$G$17)+IF(Data!$M163&lt;&gt;"",Scoring!$G$18)+IF(Data!$N163&lt;&gt;"",Scoring!$G$19)+IF(Data!$O163&lt;&gt;"",Scoring!$G$20)+IF(Data!$P163&lt;&gt;"",Scoring!$G$21)+IF(Data!$Q163&lt;&gt;"",Scoring!$G$22)+IF(Data!$R163&lt;&gt;"",Scoring!$G$23)+IF(Data!$S163&lt;&gt;"",Scoring!$G$24)+IF(Data!T163&lt;&gt;"",Scoring!$G$25)+IF(Data!$U163&lt;&gt;"",Scoring!$G$26)+IF(Data!$V163&lt;&gt;"",Scoring!$G$27)+IF(Data!$W163&lt;&gt;"",Scoring!$G$28)+IF(Data!$X163&lt;&gt;"",Scoring!$G$29)+IF(Data!$Y163&lt;&gt;"",Scoring!$G$30)+IF(Data!$Z163&lt;&gt;"",Scoring!$G$31)+IF(Data!$AA163&lt;&gt;"",Scoring!$G$32),"")</f>
        <v/>
      </c>
      <c r="AI163" s="106" t="str">
        <f>IF(AH163&lt;&gt;"",LOOKUP(AH163,Likelihoods!$A$7:$A$107,Likelihoods!E$7:E$107),"")</f>
        <v/>
      </c>
      <c r="AJ163" s="104" t="str">
        <f>IF(AND(COUNTBLANK($B163:$E163)=3,COUNTBLANK($F163:$H163)=2,COUNTBLANK($I163:$J163)=1,COUNTBLANK($K163:$L163)=1,COUNTBLANK($M163:$N163)=1,COUNTBLANK($O163:$P163)=1,COUNTBLANK($Q163:$R163)=1,COUNTBLANK($S163:$T163)=1,COUNTBLANK($U163:$V163)=1,COUNTBLANK($W163:$AA163)=4),IF(Data!$B163&lt;&gt;"",Scoring!$H$7)+IF(Data!$C163&lt;&gt;"",Scoring!$H$8)+IF(Data!$D163&lt;&gt;"",Scoring!$H$9)+IF(Data!$E163&lt;&gt;"",Scoring!$H$10)+IF(Data!$F163&lt;&gt;"",Scoring!$H$11)+IF(Data!$G163&lt;&gt;"",Scoring!$H$12)+IF(Data!$H163&lt;&gt;"",Scoring!$H$13)+IF(Data!$I163&lt;&gt;"",Scoring!$H$14)+IF(Data!$J163&lt;&gt;"",Scoring!$H$15)+IF(Data!$K163&lt;&gt;"",Scoring!$H$16)+IF(Data!$L163&lt;&gt;"",Scoring!$H$17)+IF(Data!$M163&lt;&gt;"",Scoring!$H$18)+IF(Data!$N163&lt;&gt;"",Scoring!$H$19)+IF(Data!$O163&lt;&gt;"",Scoring!$H$20)+IF(Data!$P163&lt;&gt;"",Scoring!$H$21)+IF(Data!$Q163&lt;&gt;"",Scoring!$H$22)+IF(Data!$R163&lt;&gt;"",Scoring!$H$23)+IF(Data!$S163&lt;&gt;"",Scoring!$H$24)+IF(Data!T163&lt;&gt;"",Scoring!$H$25)+IF(Data!$U163&lt;&gt;"",Scoring!$H$26)+IF(Data!$V163&lt;&gt;"",Scoring!$H$27)+IF(Data!$W163&lt;&gt;"",Scoring!$H$28)+IF(Data!$X163&lt;&gt;"",Scoring!$H$29)+IF(Data!$Y163&lt;&gt;"",Scoring!$H$30)+IF(Data!$Z163&lt;&gt;"",Scoring!$H$31)+IF(Data!$AA163&lt;&gt;"",Scoring!$H$32),"")</f>
        <v/>
      </c>
      <c r="AK163" s="105" t="str">
        <f>IF(AJ163&lt;&gt;"",LOOKUP(AJ163,Likelihoods!$A$7:$A$107,Likelihoods!F$7:F$107),"")</f>
        <v/>
      </c>
      <c r="AL163" s="102" t="str">
        <f>IF(AND(COUNTBLANK($B163:$E163)=3,COUNTBLANK($F163:$H163)=2,COUNTBLANK($I163:$J163)=1,COUNTBLANK($K163:$L163)=1,COUNTBLANK($M163:$N163)=1,COUNTBLANK($O163:$P163)=1,COUNTBLANK($Q163:$R163)=1,COUNTBLANK($S163:$T163)=1,COUNTBLANK($U163:$V163)=1,COUNTBLANK($W163:$AA163)=4),IF(Data!$B163&lt;&gt;"",Scoring!$I$7)+IF(Data!$C163&lt;&gt;"",Scoring!$I$8)+IF(Data!$D163&lt;&gt;"",Scoring!$I$9)+IF(Data!$E163&lt;&gt;"",Scoring!$I$10)+IF(Data!$F163&lt;&gt;"",Scoring!$I$11)+IF(Data!$G163&lt;&gt;"",Scoring!$I$12)+IF(Data!$H163&lt;&gt;"",Scoring!$I$13)+IF(Data!$I163&lt;&gt;"",Scoring!$I$14)+IF(Data!$J163&lt;&gt;"",Scoring!$I$15)+IF(Data!$K163&lt;&gt;"",Scoring!$I$16)+IF(Data!$L163&lt;&gt;"",Scoring!$I$17)+IF(Data!$M163&lt;&gt;"",Scoring!$I$18)+IF(Data!$N163&lt;&gt;"",Scoring!$I$19)+IF(Data!$O163&lt;&gt;"",Scoring!$I$20)+IF(Data!$P163&lt;&gt;"",Scoring!$I$21)+IF(Data!$Q163&lt;&gt;"",Scoring!$I$22)+IF(Data!$R163&lt;&gt;"",Scoring!$I$23)+IF(Data!$S163&lt;&gt;"",Scoring!$I$24)+IF(Data!T163&lt;&gt;"",Scoring!$I$25)+IF(Data!$U163&lt;&gt;"",Scoring!$I$26)+IF(Data!$V163&lt;&gt;"",Scoring!$I$27)+IF(Data!$W163&lt;&gt;"",Scoring!$I$28)+IF(Data!$X163&lt;&gt;"",Scoring!$I$29)+IF(Data!$Y163&lt;&gt;"",Scoring!$I$30)+IF(Data!$Z163&lt;&gt;"",Scoring!$I$31)+IF(Data!$AA163&lt;&gt;"",Scoring!$I$32),"")</f>
        <v/>
      </c>
      <c r="AM163" s="107" t="str">
        <f>IF(AL163&lt;&gt;"",LOOKUP(AL163,Likelihoods!$A$7:$A$107,Likelihoods!G$7:G$107),"")</f>
        <v/>
      </c>
      <c r="AN163" s="281" t="str">
        <f>IF(AND(COUNTBLANK($B163:$E163)=3,COUNTBLANK($F163:$H163)=2,COUNTBLANK($I163:$J163)=1,COUNTBLANK($K163:$L163)=1,COUNTBLANK($M163:$N163)=1,COUNTBLANK($O163:$P163)=1,COUNTBLANK($Q163:$R163)=1,COUNTBLANK($S163:$T163)=1,COUNTBLANK($U163:$V163)=1,COUNTBLANK($W163:$AA163)=4),IF(Data!$B163&lt;&gt;"",Scoring!$J$7)+IF(Data!$C163&lt;&gt;"",Scoring!$J$8)+IF(Data!$D163&lt;&gt;"",Scoring!$J$9)+IF(Data!$E163&lt;&gt;"",Scoring!$J$10)+IF(Data!$F163&lt;&gt;"",Scoring!$J$11)+IF(Data!$G163&lt;&gt;"",Scoring!$J$12)+IF(Data!$H163&lt;&gt;"",Scoring!$J$13)+IF(Data!$I163&lt;&gt;"",Scoring!$J$14)+IF(Data!$J163&lt;&gt;"",Scoring!$J$15)+IF(Data!$K163&lt;&gt;"",Scoring!$J$16)+IF(Data!$L163&lt;&gt;"",Scoring!$J$17)+IF(Data!$M163&lt;&gt;"",Scoring!$J$18)+IF(Data!$N163&lt;&gt;"",Scoring!$J$19)+IF(Data!$O163&lt;&gt;"",Scoring!$J$20)+IF(Data!$P163&lt;&gt;"",Scoring!$J$21)+IF(Data!$Q163&lt;&gt;"",Scoring!$J$22)+IF(Data!$R163&lt;&gt;"",Scoring!$J$23)+IF(Data!$S163&lt;&gt;"",Scoring!$J$24)+IF(Data!AF163&lt;&gt;"",Scoring!$J$25)+IF(Data!$U163&lt;&gt;"",Scoring!$J$26)+IF(Data!$V163&lt;&gt;"",Scoring!$J$27)+IF(Data!$W163&lt;&gt;"",Scoring!$J$28)+IF(Data!$X163&lt;&gt;"",Scoring!$J$29)+IF(Data!$Y163&lt;&gt;"",Scoring!$J$30)+IF(Data!$Z163&lt;&gt;"",Scoring!$J$31)+IF(Data!$AA163&lt;&gt;"",Scoring!$J$32),"")</f>
        <v/>
      </c>
      <c r="AO163" s="276" t="str">
        <f>IF(AN163&lt;&gt;"",LOOKUP(AN163,Likelihoods!$A$7:$A$107,Likelihoods!H$7:H$107),"")</f>
        <v/>
      </c>
      <c r="AP163" s="264" t="str">
        <f>IF(AND(COUNTBLANK($B163:$E163)=3,COUNTBLANK($F163:$H163)=2,COUNTBLANK($I163:$J163)=1,COUNTBLANK($K163:$L163)=1,COUNTBLANK($M163:$N163)=1,COUNTBLANK($O163:$P163)=1,COUNTBLANK($Q163:$R163)=1,COUNTBLANK($S163:$T163)=1,COUNTBLANK($U163:$V163)=1,COUNTBLANK($W163:$AA163)=4),IF(Data!$B163&lt;&gt;"",Scoring!$K$7)+IF(Data!$C163&lt;&gt;"",Scoring!$K$8)+IF(Data!$D163&lt;&gt;"",Scoring!$K$9)+IF(Data!$E163&lt;&gt;"",Scoring!$K$10)+IF(Data!$F163&lt;&gt;"",Scoring!$K$11)+IF(Data!$G163&lt;&gt;"",Scoring!$K$12)+IF(Data!$H163&lt;&gt;"",Scoring!$K$13)+IF(Data!$I163&lt;&gt;"",Scoring!$K$14)+IF(Data!$J163&lt;&gt;"",Scoring!$K$15)+IF(Data!$K163&lt;&gt;"",Scoring!$K$16)+IF(Data!$L163&lt;&gt;"",Scoring!$K$17)+IF(Data!$M163&lt;&gt;"",Scoring!$K$18)+IF(Data!$N163&lt;&gt;"",Scoring!$K$19)+IF(Data!$O163&lt;&gt;"",Scoring!$K$20)+IF(Data!$P163&lt;&gt;"",Scoring!$K$21)+IF(Data!$Q163&lt;&gt;"",Scoring!$K$22)+IF(Data!$R163&lt;&gt;"",Scoring!$K$23)+IF(Data!$S163&lt;&gt;"",Scoring!$K$24)+IF(Data!AH163&lt;&gt;"",Scoring!$K$25)+IF(Data!$U163&lt;&gt;"",Scoring!$K$26)+IF(Data!$V163&lt;&gt;"",Scoring!$K$27)+IF(Data!$W163&lt;&gt;"",Scoring!$K$28)+IF(Data!$X163&lt;&gt;"",Scoring!$K$29)+IF(Data!$Y163&lt;&gt;"",Scoring!$K$30)+IF(Data!$Z163&lt;&gt;"",Scoring!$K$31)+IF(Data!$AA163&lt;&gt;"",Scoring!$K$32),"")</f>
        <v/>
      </c>
      <c r="AQ163" s="107" t="str">
        <f>IF(AP163&lt;&gt;"",LOOKUP(AP163,Likelihoods!$A$7:$A$107,Likelihoods!I$7:I$107),"")</f>
        <v/>
      </c>
      <c r="AR163" s="281" t="str">
        <f>IF(AND(COUNTBLANK($B163:$E163)=3,COUNTBLANK($F163:$H163)=2,COUNTBLANK($I163:$J163)=1,COUNTBLANK($K163:$L163)=1,COUNTBLANK($M163:$N163)=1,COUNTBLANK($O163:$P163)=1,COUNTBLANK($Q163:$R163)=1,COUNTBLANK($S163:$T163)=1,COUNTBLANK($U163:$V163)=1,COUNTBLANK($W163:$AA163)=4),IF(Data!$B163&lt;&gt;"",Scoring!$L$7)+IF(Data!$C163&lt;&gt;"",Scoring!$L$8)+IF(Data!$D163&lt;&gt;"",Scoring!$L$9)+IF(Data!$E163&lt;&gt;"",Scoring!$L$10)+IF(Data!$F163&lt;&gt;"",Scoring!$L$11)+IF(Data!$G163&lt;&gt;"",Scoring!$L$12)+IF(Data!$H163&lt;&gt;"",Scoring!$L$13)+IF(Data!$I163&lt;&gt;"",Scoring!$L$14)+IF(Data!$J163&lt;&gt;"",Scoring!$L$15)+IF(Data!$K163&lt;&gt;"",Scoring!$L$16)+IF(Data!$L163&lt;&gt;"",Scoring!$L$17)+IF(Data!$M163&lt;&gt;"",Scoring!$L$18)+IF(Data!$N163&lt;&gt;"",Scoring!$L$19)+IF(Data!$O163&lt;&gt;"",Scoring!$L$20)+IF(Data!$P163&lt;&gt;"",Scoring!$L$21)+IF(Data!$Q163&lt;&gt;"",Scoring!$L$22)+IF(Data!$R163&lt;&gt;"",Scoring!$L$23)+IF(Data!$S163&lt;&gt;"",Scoring!$L$24)+IF(Data!AJ163&lt;&gt;"",Scoring!$L$25)+IF(Data!$U163&lt;&gt;"",Scoring!$L$26)+IF(Data!$V163&lt;&gt;"",Scoring!$L$27)+IF(Data!$W163&lt;&gt;"",Scoring!$L$28)+IF(Data!$X163&lt;&gt;"",Scoring!$L$29)+IF(Data!$Y163&lt;&gt;"",Scoring!$L$30)+IF(Data!$Z163&lt;&gt;"",Scoring!$L$31)+IF(Data!$AA163&lt;&gt;"",Scoring!$L$32),"")</f>
        <v/>
      </c>
      <c r="AS163" s="105" t="str">
        <f>IF(AR163&lt;&gt;"",LOOKUP(AR163,Likelihoods!$A$7:$A$107,Likelihoods!J$7:J$107),"")</f>
        <v/>
      </c>
      <c r="AT163" s="108" t="str">
        <f>IF(AND(COUNTBLANK($B163:$E163)=3,COUNTBLANK($F163:$H163)=2,COUNTBLANK($I163:$J163)=1,COUNTBLANK($K163:$L163)=1,COUNTBLANK($M163:$N163)=1,COUNTBLANK($O163:$P163)=1,COUNTBLANK($Q163:$R163)=1,COUNTBLANK($S163:$T163)=1,COUNTBLANK($U163:$V163)=1,COUNTBLANK($W163:$AA163)=4),IF(Data!$B163&lt;&gt;"",Scoring!$M$7)+IF(Data!$C163&lt;&gt;"",Scoring!$M$8)+IF(Data!$D163&lt;&gt;"",Scoring!$M$9)+IF(Data!$E163&lt;&gt;"",Scoring!$M$10)+IF(Data!$F163&lt;&gt;"",Scoring!$M$11)+IF(Data!$G163&lt;&gt;"",Scoring!$M$12)+IF(Data!$H163&lt;&gt;"",Scoring!$M$13)+IF(Data!$I163&lt;&gt;"",Scoring!$M$14)+IF(Data!$J163&lt;&gt;"",Scoring!$M$15)+IF(Data!$K163&lt;&gt;"",Scoring!$M$16)+IF(Data!$L163&lt;&gt;"",Scoring!$M$17)+IF(Data!$M163&lt;&gt;"",Scoring!$M$18)+IF(Data!$N163&lt;&gt;"",Scoring!$M$19)+IF(Data!$O163&lt;&gt;"",Scoring!$M$20)+IF(Data!$P163&lt;&gt;"",Scoring!$M$21)+IF(Data!$Q163&lt;&gt;"",Scoring!$M$22)+IF(Data!$R163&lt;&gt;"",Scoring!$M$23)+IF(Data!$S163&lt;&gt;"",Scoring!$M$24)+IF(Data!T163&lt;&gt;"",Scoring!$M$25)+IF(Data!$U163&lt;&gt;"",Scoring!$M$26)+IF(Data!$V163&lt;&gt;"",Scoring!$M$27)+IF(Data!$W163&lt;&gt;"",Scoring!$M$28)+IF(Data!$X163&lt;&gt;"",Scoring!$M$29)+IF(Data!$Y163&lt;&gt;"",Scoring!$M$30)+IF(Data!$Z163&lt;&gt;"",Scoring!$M$31)+IF(Data!$AA163&lt;&gt;"",Scoring!$M$32),"")</f>
        <v/>
      </c>
      <c r="AU163" s="105" t="str">
        <f>IF(AT163&lt;&gt;"",LOOKUP(AT163,Likelihoods!$A$7:$A$107,Likelihoods!K$7:K$107),"")</f>
        <v/>
      </c>
      <c r="AV163" s="108" t="str">
        <f>IF(AND(COUNTBLANK($B163:$E163)=3,COUNTBLANK($F163:$H163)=2,COUNTBLANK($I163:$J163)=1,COUNTBLANK($K163:$L163)=1,COUNTBLANK($M163:$N163)=1,COUNTBLANK($O163:$P163)=1,COUNTBLANK($Q163:$R163)=1,COUNTBLANK($S163:$T163)=1,COUNTBLANK($U163:$V163)=1,COUNTBLANK($W163:$AA163)=4),IF(Data!$B163&lt;&gt;"",Scoring!$N$7)+IF(Data!$C163&lt;&gt;"",Scoring!$N$8)+IF(Data!$D163&lt;&gt;"",Scoring!$N$9)+IF(Data!$E163&lt;&gt;"",Scoring!$N$10)+IF(Data!$F163&lt;&gt;"",Scoring!$N$11)+IF(Data!$G163&lt;&gt;"",Scoring!$N$12)+IF(Data!$H163&lt;&gt;"",Scoring!$N$13)+IF(Data!$I163&lt;&gt;"",Scoring!$N$14)+IF(Data!$J163&lt;&gt;"",Scoring!$N$15)+IF(Data!$K163&lt;&gt;"",Scoring!$N$16)+IF(Data!$L163&lt;&gt;"",Scoring!$N$17)+IF(Data!$M163&lt;&gt;"",Scoring!$N$18)+IF(Data!$N163&lt;&gt;"",Scoring!$N$19)+IF(Data!$O163&lt;&gt;"",Scoring!$N$20)+IF(Data!$P163&lt;&gt;"",Scoring!$N$21)+IF(Data!$Q163&lt;&gt;"",Scoring!$N$22)+IF(Data!$R163&lt;&gt;"",Scoring!$N$23)+IF(Data!$S163&lt;&gt;"",Scoring!$N$24)+IF(Data!T163&lt;&gt;"",Scoring!$N$25)+IF(Data!$U163&lt;&gt;"",Scoring!$N$26)+IF(Data!$V163&lt;&gt;"",Scoring!$N$27)+IF(Data!$W163&lt;&gt;"",Scoring!$N$28)+IF(Data!$X163&lt;&gt;"",Scoring!$N$29)+IF(Data!$Y163&lt;&gt;"",Scoring!$N$30)+IF(Data!$Z163&lt;&gt;"",Scoring!$N$31)+IF(Data!$AA163&lt;&gt;"",Scoring!$N$32),"")</f>
        <v/>
      </c>
      <c r="AW163" s="106" t="str">
        <f>IF(AV163&lt;&gt;"",LOOKUP(AV163,Likelihoods!$A$7:$A$107,Likelihoods!L$7:L$107),"")</f>
        <v/>
      </c>
      <c r="AX163" s="104" t="str">
        <f>IF(AND(COUNTBLANK($B163:$E163)=3,COUNTBLANK($F163:$H163)=2,COUNTBLANK($I163:$J163)=1,COUNTBLANK($K163:$L163)=1,COUNTBLANK($M163:$N163)=1,COUNTBLANK($O163:$P163)=1,COUNTBLANK($Q163:$R163)=1,COUNTBLANK($S163:$T163)=1,COUNTBLANK($U163:$V163)=1,COUNTBLANK($W163:$AA163)=4),IF(Data!$B163&lt;&gt;"",Scoring!$O$7)+IF(Data!$C163&lt;&gt;"",Scoring!$O$8)+IF(Data!$D163&lt;&gt;"",Scoring!$O$9)+IF(Data!$E163&lt;&gt;"",Scoring!$O$10)+IF(Data!$F163&lt;&gt;"",Scoring!$O$11)+IF(Data!$G163&lt;&gt;"",Scoring!$O$12)+IF(Data!$H163&lt;&gt;"",Scoring!$O$13)+IF(Data!$I163&lt;&gt;"",Scoring!$O$14)+IF(Data!$J163&lt;&gt;"",Scoring!$O$15)+IF(Data!$K163&lt;&gt;"",Scoring!$O$16)+IF(Data!$L163&lt;&gt;"",Scoring!$O$17)+IF(Data!$M163&lt;&gt;"",Scoring!$O$18)+IF(Data!$N163&lt;&gt;"",Scoring!$O$19)+IF(Data!$O163&lt;&gt;"",Scoring!$O$20)+IF(Data!$P163&lt;&gt;"",Scoring!$O$21)+IF(Data!$Q163&lt;&gt;"",Scoring!$O$22)+IF(Data!$R163&lt;&gt;"",Scoring!$O$23)+IF(Data!$S163&lt;&gt;"",Scoring!$O$24)+IF(Data!T163&lt;&gt;"",Scoring!$O$25)+IF(Data!$U163&lt;&gt;"",Scoring!$O$26)+IF(Data!$V163&lt;&gt;"",Scoring!$O$27)+IF(Data!$W163&lt;&gt;"",Scoring!$O$28)+IF(Data!$X163&lt;&gt;"",Scoring!$O$29)+IF(Data!$Y163&lt;&gt;"",Scoring!$O$30)+IF(Data!$Z163&lt;&gt;"",Scoring!$O$31)+IF(Data!$AA163&lt;&gt;"",Scoring!$O$32),"")</f>
        <v/>
      </c>
      <c r="AY163" s="107" t="str">
        <f>IF(AX163&lt;&gt;"",LOOKUP(AX163,Likelihoods!$A$7:$A$107,Likelihoods!M$7:M$107),"")</f>
        <v/>
      </c>
      <c r="AZ163" s="108" t="str">
        <f>IF(AND(COUNTBLANK($B163:$E163)=3,COUNTBLANK($F163:$H163)=2,COUNTBLANK($I163:$J163)=1,COUNTBLANK($K163:$L163)=1,COUNTBLANK($M163:$N163)=1,COUNTBLANK($O163:$P163)=1,COUNTBLANK($Q163:$R163)=1,COUNTBLANK($S163:$T163)=1,COUNTBLANK($U163:$V163)=1,COUNTBLANK($W163:$AA163)=4),IF(Data!$B163&lt;&gt;"",Scoring!$P$7)+IF(Data!$C163&lt;&gt;"",Scoring!$P$8)+IF(Data!$D163&lt;&gt;"",Scoring!$P$9)+IF(Data!$E163&lt;&gt;"",Scoring!$P$10)+IF(Data!$F163&lt;&gt;"",Scoring!$P$11)+IF(Data!$G163&lt;&gt;"",Scoring!$P$12)+IF(Data!$H163&lt;&gt;"",Scoring!$P$13)+IF(Data!$I163&lt;&gt;"",Scoring!$P$14)+IF(Data!$J163&lt;&gt;"",Scoring!$P$15)+IF(Data!$K163&lt;&gt;"",Scoring!$P$16)+IF(Data!$L163&lt;&gt;"",Scoring!$P$17)+IF(Data!$M163&lt;&gt;"",Scoring!$P$18)+IF(Data!$N163&lt;&gt;"",Scoring!$P$19)+IF(Data!$O163&lt;&gt;"",Scoring!$P$20)+IF(Data!$P163&lt;&gt;"",Scoring!$P$21)+IF(Data!$Q163&lt;&gt;"",Scoring!$P$22)+IF(Data!$R163&lt;&gt;"",Scoring!$P$23)+IF(Data!$S163&lt;&gt;"",Scoring!$P$24)+IF(Data!T163&lt;&gt;"",Scoring!$P$25)+IF(Data!$U163&lt;&gt;"",Scoring!$P$26)+IF(Data!$V163&lt;&gt;"",Scoring!$P$27)+IF(Data!$W163&lt;&gt;"",Scoring!$P$28)+IF(Data!$X163&lt;&gt;"",Scoring!$P$29)+IF(Data!$Y163&lt;&gt;"",Scoring!$P$30)+IF(Data!$Z163&lt;&gt;"",Scoring!$P$31)+IF(Data!$AA163&lt;&gt;"",Scoring!$P$32),"")</f>
        <v/>
      </c>
      <c r="BA163" s="105" t="str">
        <f>IF(AZ163&lt;&gt;"",LOOKUP(AZ163,Likelihoods!$A$7:$A$107,Likelihoods!N$7:N$107),"")</f>
        <v/>
      </c>
      <c r="BB163" s="102" t="str">
        <f>IF(AND(COUNTBLANK($B163:$E163)=3,COUNTBLANK($F163:$H163)=2,COUNTBLANK($I163:$J163)=1,COUNTBLANK($K163:$L163)=1,COUNTBLANK($M163:$N163)=1,COUNTBLANK($O163:$P163)=1,COUNTBLANK($Q163:$R163)=1,COUNTBLANK($S163:$T163)=1,COUNTBLANK($U163:$V163)=1,COUNTBLANK($W163:$AA163)=4),IF(Data!$B163&lt;&gt;"",Scoring!$Q$7)+IF(Data!$C163&lt;&gt;"",Scoring!$Q$8)+IF(Data!$D163&lt;&gt;"",Scoring!$Q$9)+IF(Data!$E163&lt;&gt;"",Scoring!$Q$10)+IF(Data!$F163&lt;&gt;"",Scoring!$Q$11)+IF(Data!$G163&lt;&gt;"",Scoring!$Q$12)+IF(Data!$H163&lt;&gt;"",Scoring!$Q$13)+IF(Data!$I163&lt;&gt;"",Scoring!$Q$14)+IF(Data!$J163&lt;&gt;"",Scoring!$Q$15)+IF(Data!$K163&lt;&gt;"",Scoring!$Q$16)+IF(Data!$L163&lt;&gt;"",Scoring!$Q$17)+IF(Data!$M163&lt;&gt;"",Scoring!$Q$18)+IF(Data!$N163&lt;&gt;"",Scoring!$Q$19)+IF(Data!$O163&lt;&gt;"",Scoring!$Q$20)+IF(Data!$P163&lt;&gt;"",Scoring!$Q$21)+IF(Data!$Q163&lt;&gt;"",Scoring!$Q$22)+IF(Data!$R163&lt;&gt;"",Scoring!$Q$23)+IF(Data!$S163&lt;&gt;"",Scoring!$Q$24)+IF(Data!T163&lt;&gt;"",Scoring!$Q$25)+IF(Data!$U163&lt;&gt;"",Scoring!$Q$26)+IF(Data!$V163&lt;&gt;"",Scoring!$Q$27)+IF(Data!$W163&lt;&gt;"",Scoring!$Q$28)+IF(Data!$X163&lt;&gt;"",Scoring!$Q$29)+IF(Data!$Y163&lt;&gt;"",Scoring!$Q$30)+IF(Data!$Z163&lt;&gt;"",Scoring!$Q$31)+IF(Data!$AA163&lt;&gt;"",Scoring!$Q$32),"")</f>
        <v/>
      </c>
      <c r="BC163" s="107" t="str">
        <f>IF(BB163&lt;&gt;"",LOOKUP(BB163,Likelihoods!$A$7:$A$107,Likelihoods!O$7:O$107),"")</f>
        <v/>
      </c>
      <c r="BD163" s="104" t="str">
        <f>IF(AND(COUNTBLANK($B163:$E163)=3,COUNTBLANK($F163:$H163)=2,COUNTBLANK($I163:$J163)=1,COUNTBLANK($K163:$L163)=1,COUNTBLANK($M163:$N163)=1,COUNTBLANK($O163:$P163)=1,COUNTBLANK($Q163:$R163)=1,COUNTBLANK($S163:$T163)=1,COUNTBLANK($U163:$V163)=1,COUNTBLANK($W163:$AA163)=4),IF(Data!$B163&lt;&gt;"",Scoring!$R$7)+IF(Data!$C163&lt;&gt;"",Scoring!$R$8)+IF(Data!$D163&lt;&gt;"",Scoring!$R$9)+IF(Data!$E163&lt;&gt;"",Scoring!$R$10)+IF(Data!$F163&lt;&gt;"",Scoring!$R$11)+IF(Data!$G163&lt;&gt;"",Scoring!$R$12)+IF(Data!$H163&lt;&gt;"",Scoring!$R$13)+IF(Data!$I163&lt;&gt;"",Scoring!$R$14)+IF(Data!$J163&lt;&gt;"",Scoring!$R$15)+IF(Data!$K163&lt;&gt;"",Scoring!$R$16)+IF(Data!$L163&lt;&gt;"",Scoring!$R$17)+IF(Data!$M163&lt;&gt;"",Scoring!$R$18)+IF(Data!$N163&lt;&gt;"",Scoring!$R$19)+IF(Data!$O163&lt;&gt;"",Scoring!$R$20)+IF(Data!$P163&lt;&gt;"",Scoring!$R$21)+IF(Data!$Q163&lt;&gt;"",Scoring!$R$22)+IF(Data!$R163&lt;&gt;"",Scoring!$R$23)+IF(Data!$S163&lt;&gt;"",Scoring!$R$24)+IF(Data!T163&lt;&gt;"",Scoring!$R$25)+IF(Data!$U163&lt;&gt;"",Scoring!$R$26)+IF(Data!$V163&lt;&gt;"",Scoring!$R$27)+IF(Data!$W163&lt;&gt;"",Scoring!$R$28)+IF(Data!$X163&lt;&gt;"",Scoring!$R$29)+IF(Data!$Y163&lt;&gt;"",Scoring!$R$30)+IF(Data!$Z163&lt;&gt;"",Scoring!$R$31)+IF(Data!$AA163&lt;&gt;"",Scoring!$R$32),"")</f>
        <v/>
      </c>
      <c r="BE163" s="105" t="str">
        <f>IF(BD163&lt;&gt;"",LOOKUP(BD163,Likelihoods!$A$7:$A$107,Likelihoods!P$7:P$107),"")</f>
        <v/>
      </c>
      <c r="BF163" s="102" t="str">
        <f>IF(AND(COUNTBLANK($B163:$E163)=3,COUNTBLANK($F163:$H163)=2,COUNTBLANK($I163:$J163)=1,COUNTBLANK($K163:$L163)=1,COUNTBLANK($M163:$N163)=1,COUNTBLANK($O163:$P163)=1,COUNTBLANK($Q163:$R163)=1,COUNTBLANK($S163:$T163)=1,COUNTBLANK($U163:$V163)=1,COUNTBLANK($W163:$AA163)=4),IF(Data!$B163&lt;&gt;"",Scoring!$S$7)+IF(Data!$C163&lt;&gt;"",Scoring!$S$8)+IF(Data!$D163&lt;&gt;"",Scoring!$S$9)+IF(Data!$E163&lt;&gt;"",Scoring!$S$10)+IF(Data!$F163&lt;&gt;"",Scoring!$S$11)+IF(Data!$G163&lt;&gt;"",Scoring!$S$12)+IF(Data!$H163&lt;&gt;"",Scoring!$S$13)+IF(Data!$I163&lt;&gt;"",Scoring!$S$14)+IF(Data!$J163&lt;&gt;"",Scoring!$S$15)+IF(Data!$K163&lt;&gt;"",Scoring!$S$16)+IF(Data!$L163&lt;&gt;"",Scoring!$S$17)+IF(Data!$M163&lt;&gt;"",Scoring!$S$18)+IF(Data!$N163&lt;&gt;"",Scoring!$S$19)+IF(Data!$O163&lt;&gt;"",Scoring!$S$20)+IF(Data!$P163&lt;&gt;"",Scoring!$S$21)+IF(Data!$Q163&lt;&gt;"",Scoring!$S$22)+IF(Data!$R163&lt;&gt;"",Scoring!$S$23)+IF(Data!$S163&lt;&gt;"",Scoring!$S$24)+IF(Data!T163&lt;&gt;"",Scoring!$S$25)+IF(Data!$U163&lt;&gt;"",Scoring!$S$26)+IF(Data!$V163&lt;&gt;"",Scoring!$S$27)+IF(Data!$W163&lt;&gt;"",Scoring!$S$28)+IF(Data!$X163&lt;&gt;"",Scoring!$S$29)+IF(Data!$Y163&lt;&gt;"",Scoring!$S$30)+IF(Data!$Z163&lt;&gt;"",Scoring!$S$31)+IF(Data!$AA163&lt;&gt;"",Scoring!$S$32),"")</f>
        <v/>
      </c>
      <c r="BG163" s="107" t="str">
        <f>IF(BF163&lt;&gt;"",LOOKUP(BF163,Likelihoods!$A$7:$A$107,Likelihoods!Q$7:Q$107),"")</f>
        <v/>
      </c>
      <c r="BH163" s="108" t="str">
        <f>IF(AND(COUNTBLANK($B163:$E163)=3,COUNTBLANK($F163:$H163)=2,COUNTBLANK($I163:$J163)=1,COUNTBLANK($K163:$L163)=1,COUNTBLANK($M163:$N163)=1,COUNTBLANK($O163:$P163)=1,COUNTBLANK($Q163:$R163)=1,COUNTBLANK($S163:$T163)=1,COUNTBLANK($U163:$V163)=1,COUNTBLANK($W163:$AA163)=4),IF(Data!$B163&lt;&gt;"",Scoring!$T$7)+IF(Data!$C163&lt;&gt;"",Scoring!$T$8)+IF(Data!$D163&lt;&gt;"",Scoring!$T$9)+IF(Data!$E163&lt;&gt;"",Scoring!$T$10)+IF(Data!$F163&lt;&gt;"",Scoring!$T$11)+IF(Data!$G163&lt;&gt;"",Scoring!$T$12)+IF(Data!$H163&lt;&gt;"",Scoring!$T$13)+IF(Data!$I163&lt;&gt;"",Scoring!$T$14)+IF(Data!$J163&lt;&gt;"",Scoring!$T$15)+IF(Data!$K163&lt;&gt;"",Scoring!$T$16)+IF(Data!$L163&lt;&gt;"",Scoring!$T$17)+IF(Data!$M163&lt;&gt;"",Scoring!$T$18)+IF(Data!$N163&lt;&gt;"",Scoring!$T$19)+IF(Data!$O163&lt;&gt;"",Scoring!$T$20)+IF(Data!$P163&lt;&gt;"",Scoring!$T$21)+IF(Data!$Q163&lt;&gt;"",Scoring!$T$22)+IF(Data!$R163&lt;&gt;"",Scoring!$T$23)+IF(Data!$S163&lt;&gt;"",Scoring!$T$24)+IF(Data!T163&lt;&gt;"",Scoring!$T$25)+IF(Data!$U163&lt;&gt;"",Scoring!$T$26)+IF(Data!$V163&lt;&gt;"",Scoring!$T$27)+IF(Data!$W163&lt;&gt;"",Scoring!$T$28)+IF(Data!$X163&lt;&gt;"",Scoring!$T$29)+IF(Data!$Y163&lt;&gt;"",Scoring!$T$30)+IF(Data!$Z163&lt;&gt;"",Scoring!$T$31)+IF(Data!$AA163&lt;&gt;"",Scoring!$T$32),"")</f>
        <v/>
      </c>
      <c r="BI163" s="105" t="str">
        <f>IF(BH163&lt;&gt;"",LOOKUP(BH163,Likelihoods!$A$7:$A$107,Likelihoods!R$7:R$107),"")</f>
        <v/>
      </c>
      <c r="BJ163" s="108" t="str">
        <f>IF(AND(COUNTBLANK($B163:$E163)=3,COUNTBLANK($F163:$H163)=2,COUNTBLANK($I163:$J163)=1,COUNTBLANK($K163:$L163)=1,COUNTBLANK($M163:$N163)=1,COUNTBLANK($O163:$P163)=1,COUNTBLANK($Q163:$R163)=1,COUNTBLANK($S163:$T163)=1,COUNTBLANK($U163:$V163)=1,COUNTBLANK($W163:$AA163)=4),IF(Data!$B163&lt;&gt;"",Scoring!$U$7)+IF(Data!$C163&lt;&gt;"",Scoring!$U$8)+IF(Data!$D163&lt;&gt;"",Scoring!$U$9)+IF(Data!$E163&lt;&gt;"",Scoring!$U$10)+IF(Data!$F163&lt;&gt;"",Scoring!$U$11)+IF(Data!$G163&lt;&gt;"",Scoring!$U$12)+IF(Data!$H163&lt;&gt;"",Scoring!$U$13)+IF(Data!$I163&lt;&gt;"",Scoring!$U$14)+IF(Data!$J163&lt;&gt;"",Scoring!$U$15)+IF(Data!$K163&lt;&gt;"",Scoring!$U$16)+IF(Data!$L163&lt;&gt;"",Scoring!$U$17)+IF(Data!$M163&lt;&gt;"",Scoring!$U$18)+IF(Data!$N163&lt;&gt;"",Scoring!$U$19)+IF(Data!$O163&lt;&gt;"",Scoring!$U$20)+IF(Data!$P163&lt;&gt;"",Scoring!$U$21)+IF(Data!$Q163&lt;&gt;"",Scoring!$U$22)+IF(Data!$R163&lt;&gt;"",Scoring!$U$23)+IF(Data!$S163&lt;&gt;"",Scoring!$U$24)+IF(Data!T163&lt;&gt;"",Scoring!$U$25)+IF(Data!$U163&lt;&gt;"",Scoring!$U$26)+IF(Data!$V163&lt;&gt;"",Scoring!$U$27)+IF(Data!$W163&lt;&gt;"",Scoring!$U$28)+IF(Data!$X163&lt;&gt;"",Scoring!$U$29)+IF(Data!$Y163&lt;&gt;"",Scoring!$U$30)+IF(Data!$Z163&lt;&gt;"",Scoring!$U$31)+IF(Data!$AA163&lt;&gt;"",Scoring!$U$32),"")</f>
        <v/>
      </c>
      <c r="BK163" s="106" t="str">
        <f>IF(BJ163&lt;&gt;"",LOOKUP(BJ163,Likelihoods!$A$7:$A$107,Likelihoods!S$7:S$107),"")</f>
        <v/>
      </c>
      <c r="BL163" s="8"/>
      <c r="BM163" s="8"/>
      <c r="BN163" s="8"/>
      <c r="BO163" s="8"/>
      <c r="BP163" s="8"/>
      <c r="BQ163" s="8"/>
      <c r="BR163" s="8"/>
      <c r="BS163" s="8"/>
      <c r="BT163" s="8"/>
      <c r="BU163" s="8"/>
      <c r="BV163" s="8"/>
      <c r="BW163" s="8"/>
      <c r="BX163" s="8"/>
      <c r="BY163" s="8"/>
    </row>
    <row r="164" spans="1:77" ht="14.25" x14ac:dyDescent="0.2">
      <c r="A164" s="68"/>
      <c r="B164" s="101"/>
      <c r="C164" s="102"/>
      <c r="D164" s="102"/>
      <c r="E164" s="102"/>
      <c r="F164" s="101"/>
      <c r="G164" s="102"/>
      <c r="H164" s="103"/>
      <c r="I164" s="102"/>
      <c r="J164" s="102"/>
      <c r="K164" s="101"/>
      <c r="L164" s="103"/>
      <c r="M164" s="102"/>
      <c r="N164" s="103"/>
      <c r="O164" s="101"/>
      <c r="P164" s="103"/>
      <c r="Q164" s="102"/>
      <c r="R164" s="102"/>
      <c r="S164" s="101"/>
      <c r="T164" s="103"/>
      <c r="U164" s="101"/>
      <c r="V164" s="103"/>
      <c r="W164" s="102"/>
      <c r="X164" s="102"/>
      <c r="Y164" s="102"/>
      <c r="Z164" s="102"/>
      <c r="AA164" s="102"/>
      <c r="AB164" s="104" t="str">
        <f>IF(AND(COUNTBLANK($B164:$E164)=3,COUNTBLANK($F164:$H164)=2,COUNTBLANK($I164:$J164)=1,COUNTBLANK($K164:$L164)=1,COUNTBLANK($M164:$N164)=1,COUNTBLANK($O164:$P164)=1,COUNTBLANK($Q164:$R164)=1,COUNTBLANK($S164:$T164)=1,COUNTBLANK($U164:$V164)=1,COUNTBLANK($W164:$AA164)=4),IF(Data!$B164&lt;&gt;"",Scoring!$D$7)+IF(Data!$C164&lt;&gt;"",Scoring!$D$8)+IF(Data!$D164&lt;&gt;"",Scoring!$D$9)+IF(Data!$E164&lt;&gt;"",Scoring!$D$10)+IF(Data!$F164&lt;&gt;"",Scoring!$D$11)+IF(Data!$G164&lt;&gt;"",Scoring!$D$12)+IF(Data!$H164&lt;&gt;"",Scoring!$D$13)+IF(Data!$I164&lt;&gt;"",Scoring!$D$14)+IF(Data!$J164&lt;&gt;"",Scoring!$D$15)+IF(Data!$K164&lt;&gt;"",Scoring!$D$16)+IF(Data!$L164&lt;&gt;"",Scoring!$D$17)+IF(Data!$M164&lt;&gt;"",Scoring!$D$18)+IF(Data!$N164&lt;&gt;"",Scoring!$D$19)+IF(Data!$O164&lt;&gt;"",Scoring!$D$20)+IF(Data!$P164&lt;&gt;"",Scoring!$D$21)+IF(Data!$Q164&lt;&gt;"",Scoring!$D$22)+IF(Data!$R164&lt;&gt;"",Scoring!$D$23)+IF(Data!$S164&lt;&gt;"",Scoring!$D$24)+IF(Data!T164&lt;&gt;"",Scoring!$D$25)+IF(Data!$U164&lt;&gt;"",Scoring!$D$26)+IF(Data!$V164&lt;&gt;"",Scoring!$D$27)+IF(Data!$W164&lt;&gt;"",Scoring!$D$28)+IF(Data!$X164&lt;&gt;"",Scoring!$D$29)+IF(Data!$Y164&lt;&gt;"",Scoring!$D$30)+IF(Data!$Z164&lt;&gt;"",Scoring!$D$31)+IF(Data!$AA164&lt;&gt;"",Scoring!$D$32),"")</f>
        <v/>
      </c>
      <c r="AC164" s="105" t="str">
        <f>IF(AB164&lt;&gt;"",LOOKUP(AB164,Likelihoods!$A$7:$A$107,Likelihoods!B$7:B$107),"")</f>
        <v/>
      </c>
      <c r="AD164" s="264" t="str">
        <f>IF(AND(COUNTBLANK($B164:$E164)=3,COUNTBLANK($F164:$H164)=2,COUNTBLANK($I164:$J164)=1,COUNTBLANK($K164:$L164)=1,COUNTBLANK($M164:$N164)=1,COUNTBLANK($O164:$P164)=1,COUNTBLANK($Q164:$R164)=1,COUNTBLANK($S164:$T164)=1,COUNTBLANK($U164:$V164)=1,COUNTBLANK($W164:$AA164)=4),IF(Data!$B164&lt;&gt;"",Scoring!$E$7)+IF(Data!$C164&lt;&gt;"",Scoring!$E$8)+IF(Data!$D164&lt;&gt;"",Scoring!$E$9)+IF(Data!$E164&lt;&gt;"",Scoring!$E$10)+IF(Data!$F164&lt;&gt;"",Scoring!$E$11)+IF(Data!$G164&lt;&gt;"",Scoring!$E$12)+IF(Data!$H164&lt;&gt;"",Scoring!$E$13)+IF(Data!$I164&lt;&gt;"",Scoring!$E$14)+IF(Data!$J164&lt;&gt;"",Scoring!$E$15)+IF(Data!$K164&lt;&gt;"",Scoring!$E$16)+IF(Data!$L164&lt;&gt;"",Scoring!$E$17)+IF(Data!$M164&lt;&gt;"",Scoring!$E$18)+IF(Data!$N164&lt;&gt;"",Scoring!$E$19)+IF(Data!$O164&lt;&gt;"",Scoring!$E$20)+IF(Data!$P164&lt;&gt;"",Scoring!$E$21)+IF(Data!$Q164&lt;&gt;"",Scoring!$E$22)+IF(Data!$R164&lt;&gt;"",Scoring!$E$23)+IF(Data!$S164&lt;&gt;"",Scoring!$E$24)+IF(Data!V164&lt;&gt;"",Scoring!$E$25)+IF(Data!$U164&lt;&gt;"",Scoring!$E$26)+IF(Data!$V164&lt;&gt;"",Scoring!$E$27)+IF(Data!$W164&lt;&gt;"",Scoring!$E$28)+IF(Data!$X164&lt;&gt;"",Scoring!$E$29)+IF(Data!$Y164&lt;&gt;"",Scoring!$E$30)+IF(Data!$Z164&lt;&gt;"",Scoring!$E$31)+IF(Data!$AA164&lt;&gt;"",Scoring!$E$32),"")</f>
        <v/>
      </c>
      <c r="AE164" s="107" t="str">
        <f>IF(AD164&lt;&gt;"",LOOKUP(AD164,Likelihoods!$A$7:$A$107,Likelihoods!C$7:C$107),"")</f>
        <v/>
      </c>
      <c r="AF164" s="108" t="str">
        <f>IF(AND(COUNTBLANK($B164:$E164)=3,COUNTBLANK($F164:$H164)=2,COUNTBLANK($I164:$J164)=1,COUNTBLANK($K164:$L164)=1,COUNTBLANK($M164:$N164)=1,COUNTBLANK($O164:$P164)=1,COUNTBLANK($Q164:$R164)=1,COUNTBLANK($S164:$T164)=1,COUNTBLANK($U164:$V164)=1,COUNTBLANK($W164:$AA164)=4),IF(Data!$B164&lt;&gt;"",Scoring!$F$7)+IF(Data!$C164&lt;&gt;"",Scoring!$F$8)+IF(Data!$D164&lt;&gt;"",Scoring!$F$9)+IF(Data!$E164&lt;&gt;"",Scoring!$F$10)+IF(Data!$F164&lt;&gt;"",Scoring!$F$11)+IF(Data!$G164&lt;&gt;"",Scoring!$F$12)+IF(Data!$H164&lt;&gt;"",Scoring!$F$13)+IF(Data!$I164&lt;&gt;"",Scoring!$F$14)+IF(Data!$J164&lt;&gt;"",Scoring!$F$15)+IF(Data!$K164&lt;&gt;"",Scoring!$F$16)+IF(Data!$L164&lt;&gt;"",Scoring!$F$17)+IF(Data!$M164&lt;&gt;"",Scoring!$F$18)+IF(Data!$N164&lt;&gt;"",Scoring!$F$19)+IF(Data!$O164&lt;&gt;"",Scoring!$F$20)+IF(Data!$P164&lt;&gt;"",Scoring!$F$21)+IF(Data!$Q164&lt;&gt;"",Scoring!$F$22)+IF(Data!$R164&lt;&gt;"",Scoring!$F$23)+IF(Data!$S164&lt;&gt;"",Scoring!$F$24)+IF(Data!T164&lt;&gt;"",Scoring!$F$25)+IF(Data!$U164&lt;&gt;"",Scoring!$F$26)+IF(Data!$V164&lt;&gt;"",Scoring!$F$27)+IF(Data!$W164&lt;&gt;"",Scoring!$F$28)+IF(Data!$X164&lt;&gt;"",Scoring!$F$29)+IF(Data!$Y164&lt;&gt;"",Scoring!$F$30)+IF(Data!$Z164&lt;&gt;"",Scoring!$F$31)+IF(Data!$AA164&lt;&gt;"",Scoring!$F$32),"")</f>
        <v/>
      </c>
      <c r="AG164" s="105" t="str">
        <f>IF(AF164&lt;&gt;"",LOOKUP(AF164,Likelihoods!$A$7:$A$107,Likelihoods!D$7:D$107),"")</f>
        <v/>
      </c>
      <c r="AH164" s="108" t="str">
        <f>IF(AND(COUNTBLANK($B164:$E164)=3,COUNTBLANK($F164:$H164)=2,COUNTBLANK($I164:$J164)=1,COUNTBLANK($K164:$L164)=1,COUNTBLANK($M164:$N164)=1,COUNTBLANK($O164:$P164)=1,COUNTBLANK($Q164:$R164)=1,COUNTBLANK($S164:$T164)=1,COUNTBLANK($U164:$V164)=1,COUNTBLANK($W164:$AA164)=4),IF(Data!$B164&lt;&gt;"",Scoring!$G$7)+IF(Data!$C164&lt;&gt;"",Scoring!$G$8)+IF(Data!$D164&lt;&gt;"",Scoring!$G$9)+IF(Data!$E164&lt;&gt;"",Scoring!$G$10)+IF(Data!$F164&lt;&gt;"",Scoring!$G$11)+IF(Data!$G164&lt;&gt;"",Scoring!$G$12)+IF(Data!$H164&lt;&gt;"",Scoring!$G$13)+IF(Data!$I164&lt;&gt;"",Scoring!$G$14)+IF(Data!$J164&lt;&gt;"",Scoring!$G$15)+IF(Data!$K164&lt;&gt;"",Scoring!$G$16)+IF(Data!$L164&lt;&gt;"",Scoring!$G$17)+IF(Data!$M164&lt;&gt;"",Scoring!$G$18)+IF(Data!$N164&lt;&gt;"",Scoring!$G$19)+IF(Data!$O164&lt;&gt;"",Scoring!$G$20)+IF(Data!$P164&lt;&gt;"",Scoring!$G$21)+IF(Data!$Q164&lt;&gt;"",Scoring!$G$22)+IF(Data!$R164&lt;&gt;"",Scoring!$G$23)+IF(Data!$S164&lt;&gt;"",Scoring!$G$24)+IF(Data!T164&lt;&gt;"",Scoring!$G$25)+IF(Data!$U164&lt;&gt;"",Scoring!$G$26)+IF(Data!$V164&lt;&gt;"",Scoring!$G$27)+IF(Data!$W164&lt;&gt;"",Scoring!$G$28)+IF(Data!$X164&lt;&gt;"",Scoring!$G$29)+IF(Data!$Y164&lt;&gt;"",Scoring!$G$30)+IF(Data!$Z164&lt;&gt;"",Scoring!$G$31)+IF(Data!$AA164&lt;&gt;"",Scoring!$G$32),"")</f>
        <v/>
      </c>
      <c r="AI164" s="106" t="str">
        <f>IF(AH164&lt;&gt;"",LOOKUP(AH164,Likelihoods!$A$7:$A$107,Likelihoods!E$7:E$107),"")</f>
        <v/>
      </c>
      <c r="AJ164" s="104" t="str">
        <f>IF(AND(COUNTBLANK($B164:$E164)=3,COUNTBLANK($F164:$H164)=2,COUNTBLANK($I164:$J164)=1,COUNTBLANK($K164:$L164)=1,COUNTBLANK($M164:$N164)=1,COUNTBLANK($O164:$P164)=1,COUNTBLANK($Q164:$R164)=1,COUNTBLANK($S164:$T164)=1,COUNTBLANK($U164:$V164)=1,COUNTBLANK($W164:$AA164)=4),IF(Data!$B164&lt;&gt;"",Scoring!$H$7)+IF(Data!$C164&lt;&gt;"",Scoring!$H$8)+IF(Data!$D164&lt;&gt;"",Scoring!$H$9)+IF(Data!$E164&lt;&gt;"",Scoring!$H$10)+IF(Data!$F164&lt;&gt;"",Scoring!$H$11)+IF(Data!$G164&lt;&gt;"",Scoring!$H$12)+IF(Data!$H164&lt;&gt;"",Scoring!$H$13)+IF(Data!$I164&lt;&gt;"",Scoring!$H$14)+IF(Data!$J164&lt;&gt;"",Scoring!$H$15)+IF(Data!$K164&lt;&gt;"",Scoring!$H$16)+IF(Data!$L164&lt;&gt;"",Scoring!$H$17)+IF(Data!$M164&lt;&gt;"",Scoring!$H$18)+IF(Data!$N164&lt;&gt;"",Scoring!$H$19)+IF(Data!$O164&lt;&gt;"",Scoring!$H$20)+IF(Data!$P164&lt;&gt;"",Scoring!$H$21)+IF(Data!$Q164&lt;&gt;"",Scoring!$H$22)+IF(Data!$R164&lt;&gt;"",Scoring!$H$23)+IF(Data!$S164&lt;&gt;"",Scoring!$H$24)+IF(Data!T164&lt;&gt;"",Scoring!$H$25)+IF(Data!$U164&lt;&gt;"",Scoring!$H$26)+IF(Data!$V164&lt;&gt;"",Scoring!$H$27)+IF(Data!$W164&lt;&gt;"",Scoring!$H$28)+IF(Data!$X164&lt;&gt;"",Scoring!$H$29)+IF(Data!$Y164&lt;&gt;"",Scoring!$H$30)+IF(Data!$Z164&lt;&gt;"",Scoring!$H$31)+IF(Data!$AA164&lt;&gt;"",Scoring!$H$32),"")</f>
        <v/>
      </c>
      <c r="AK164" s="105" t="str">
        <f>IF(AJ164&lt;&gt;"",LOOKUP(AJ164,Likelihoods!$A$7:$A$107,Likelihoods!F$7:F$107),"")</f>
        <v/>
      </c>
      <c r="AL164" s="102" t="str">
        <f>IF(AND(COUNTBLANK($B164:$E164)=3,COUNTBLANK($F164:$H164)=2,COUNTBLANK($I164:$J164)=1,COUNTBLANK($K164:$L164)=1,COUNTBLANK($M164:$N164)=1,COUNTBLANK($O164:$P164)=1,COUNTBLANK($Q164:$R164)=1,COUNTBLANK($S164:$T164)=1,COUNTBLANK($U164:$V164)=1,COUNTBLANK($W164:$AA164)=4),IF(Data!$B164&lt;&gt;"",Scoring!$I$7)+IF(Data!$C164&lt;&gt;"",Scoring!$I$8)+IF(Data!$D164&lt;&gt;"",Scoring!$I$9)+IF(Data!$E164&lt;&gt;"",Scoring!$I$10)+IF(Data!$F164&lt;&gt;"",Scoring!$I$11)+IF(Data!$G164&lt;&gt;"",Scoring!$I$12)+IF(Data!$H164&lt;&gt;"",Scoring!$I$13)+IF(Data!$I164&lt;&gt;"",Scoring!$I$14)+IF(Data!$J164&lt;&gt;"",Scoring!$I$15)+IF(Data!$K164&lt;&gt;"",Scoring!$I$16)+IF(Data!$L164&lt;&gt;"",Scoring!$I$17)+IF(Data!$M164&lt;&gt;"",Scoring!$I$18)+IF(Data!$N164&lt;&gt;"",Scoring!$I$19)+IF(Data!$O164&lt;&gt;"",Scoring!$I$20)+IF(Data!$P164&lt;&gt;"",Scoring!$I$21)+IF(Data!$Q164&lt;&gt;"",Scoring!$I$22)+IF(Data!$R164&lt;&gt;"",Scoring!$I$23)+IF(Data!$S164&lt;&gt;"",Scoring!$I$24)+IF(Data!T164&lt;&gt;"",Scoring!$I$25)+IF(Data!$U164&lt;&gt;"",Scoring!$I$26)+IF(Data!$V164&lt;&gt;"",Scoring!$I$27)+IF(Data!$W164&lt;&gt;"",Scoring!$I$28)+IF(Data!$X164&lt;&gt;"",Scoring!$I$29)+IF(Data!$Y164&lt;&gt;"",Scoring!$I$30)+IF(Data!$Z164&lt;&gt;"",Scoring!$I$31)+IF(Data!$AA164&lt;&gt;"",Scoring!$I$32),"")</f>
        <v/>
      </c>
      <c r="AM164" s="107" t="str">
        <f>IF(AL164&lt;&gt;"",LOOKUP(AL164,Likelihoods!$A$7:$A$107,Likelihoods!G$7:G$107),"")</f>
        <v/>
      </c>
      <c r="AN164" s="281" t="str">
        <f>IF(AND(COUNTBLANK($B164:$E164)=3,COUNTBLANK($F164:$H164)=2,COUNTBLANK($I164:$J164)=1,COUNTBLANK($K164:$L164)=1,COUNTBLANK($M164:$N164)=1,COUNTBLANK($O164:$P164)=1,COUNTBLANK($Q164:$R164)=1,COUNTBLANK($S164:$T164)=1,COUNTBLANK($U164:$V164)=1,COUNTBLANK($W164:$AA164)=4),IF(Data!$B164&lt;&gt;"",Scoring!$J$7)+IF(Data!$C164&lt;&gt;"",Scoring!$J$8)+IF(Data!$D164&lt;&gt;"",Scoring!$J$9)+IF(Data!$E164&lt;&gt;"",Scoring!$J$10)+IF(Data!$F164&lt;&gt;"",Scoring!$J$11)+IF(Data!$G164&lt;&gt;"",Scoring!$J$12)+IF(Data!$H164&lt;&gt;"",Scoring!$J$13)+IF(Data!$I164&lt;&gt;"",Scoring!$J$14)+IF(Data!$J164&lt;&gt;"",Scoring!$J$15)+IF(Data!$K164&lt;&gt;"",Scoring!$J$16)+IF(Data!$L164&lt;&gt;"",Scoring!$J$17)+IF(Data!$M164&lt;&gt;"",Scoring!$J$18)+IF(Data!$N164&lt;&gt;"",Scoring!$J$19)+IF(Data!$O164&lt;&gt;"",Scoring!$J$20)+IF(Data!$P164&lt;&gt;"",Scoring!$J$21)+IF(Data!$Q164&lt;&gt;"",Scoring!$J$22)+IF(Data!$R164&lt;&gt;"",Scoring!$J$23)+IF(Data!$S164&lt;&gt;"",Scoring!$J$24)+IF(Data!AF164&lt;&gt;"",Scoring!$J$25)+IF(Data!$U164&lt;&gt;"",Scoring!$J$26)+IF(Data!$V164&lt;&gt;"",Scoring!$J$27)+IF(Data!$W164&lt;&gt;"",Scoring!$J$28)+IF(Data!$X164&lt;&gt;"",Scoring!$J$29)+IF(Data!$Y164&lt;&gt;"",Scoring!$J$30)+IF(Data!$Z164&lt;&gt;"",Scoring!$J$31)+IF(Data!$AA164&lt;&gt;"",Scoring!$J$32),"")</f>
        <v/>
      </c>
      <c r="AO164" s="276" t="str">
        <f>IF(AN164&lt;&gt;"",LOOKUP(AN164,Likelihoods!$A$7:$A$107,Likelihoods!H$7:H$107),"")</f>
        <v/>
      </c>
      <c r="AP164" s="264" t="str">
        <f>IF(AND(COUNTBLANK($B164:$E164)=3,COUNTBLANK($F164:$H164)=2,COUNTBLANK($I164:$J164)=1,COUNTBLANK($K164:$L164)=1,COUNTBLANK($M164:$N164)=1,COUNTBLANK($O164:$P164)=1,COUNTBLANK($Q164:$R164)=1,COUNTBLANK($S164:$T164)=1,COUNTBLANK($U164:$V164)=1,COUNTBLANK($W164:$AA164)=4),IF(Data!$B164&lt;&gt;"",Scoring!$K$7)+IF(Data!$C164&lt;&gt;"",Scoring!$K$8)+IF(Data!$D164&lt;&gt;"",Scoring!$K$9)+IF(Data!$E164&lt;&gt;"",Scoring!$K$10)+IF(Data!$F164&lt;&gt;"",Scoring!$K$11)+IF(Data!$G164&lt;&gt;"",Scoring!$K$12)+IF(Data!$H164&lt;&gt;"",Scoring!$K$13)+IF(Data!$I164&lt;&gt;"",Scoring!$K$14)+IF(Data!$J164&lt;&gt;"",Scoring!$K$15)+IF(Data!$K164&lt;&gt;"",Scoring!$K$16)+IF(Data!$L164&lt;&gt;"",Scoring!$K$17)+IF(Data!$M164&lt;&gt;"",Scoring!$K$18)+IF(Data!$N164&lt;&gt;"",Scoring!$K$19)+IF(Data!$O164&lt;&gt;"",Scoring!$K$20)+IF(Data!$P164&lt;&gt;"",Scoring!$K$21)+IF(Data!$Q164&lt;&gt;"",Scoring!$K$22)+IF(Data!$R164&lt;&gt;"",Scoring!$K$23)+IF(Data!$S164&lt;&gt;"",Scoring!$K$24)+IF(Data!AH164&lt;&gt;"",Scoring!$K$25)+IF(Data!$U164&lt;&gt;"",Scoring!$K$26)+IF(Data!$V164&lt;&gt;"",Scoring!$K$27)+IF(Data!$W164&lt;&gt;"",Scoring!$K$28)+IF(Data!$X164&lt;&gt;"",Scoring!$K$29)+IF(Data!$Y164&lt;&gt;"",Scoring!$K$30)+IF(Data!$Z164&lt;&gt;"",Scoring!$K$31)+IF(Data!$AA164&lt;&gt;"",Scoring!$K$32),"")</f>
        <v/>
      </c>
      <c r="AQ164" s="107" t="str">
        <f>IF(AP164&lt;&gt;"",LOOKUP(AP164,Likelihoods!$A$7:$A$107,Likelihoods!I$7:I$107),"")</f>
        <v/>
      </c>
      <c r="AR164" s="281" t="str">
        <f>IF(AND(COUNTBLANK($B164:$E164)=3,COUNTBLANK($F164:$H164)=2,COUNTBLANK($I164:$J164)=1,COUNTBLANK($K164:$L164)=1,COUNTBLANK($M164:$N164)=1,COUNTBLANK($O164:$P164)=1,COUNTBLANK($Q164:$R164)=1,COUNTBLANK($S164:$T164)=1,COUNTBLANK($U164:$V164)=1,COUNTBLANK($W164:$AA164)=4),IF(Data!$B164&lt;&gt;"",Scoring!$L$7)+IF(Data!$C164&lt;&gt;"",Scoring!$L$8)+IF(Data!$D164&lt;&gt;"",Scoring!$L$9)+IF(Data!$E164&lt;&gt;"",Scoring!$L$10)+IF(Data!$F164&lt;&gt;"",Scoring!$L$11)+IF(Data!$G164&lt;&gt;"",Scoring!$L$12)+IF(Data!$H164&lt;&gt;"",Scoring!$L$13)+IF(Data!$I164&lt;&gt;"",Scoring!$L$14)+IF(Data!$J164&lt;&gt;"",Scoring!$L$15)+IF(Data!$K164&lt;&gt;"",Scoring!$L$16)+IF(Data!$L164&lt;&gt;"",Scoring!$L$17)+IF(Data!$M164&lt;&gt;"",Scoring!$L$18)+IF(Data!$N164&lt;&gt;"",Scoring!$L$19)+IF(Data!$O164&lt;&gt;"",Scoring!$L$20)+IF(Data!$P164&lt;&gt;"",Scoring!$L$21)+IF(Data!$Q164&lt;&gt;"",Scoring!$L$22)+IF(Data!$R164&lt;&gt;"",Scoring!$L$23)+IF(Data!$S164&lt;&gt;"",Scoring!$L$24)+IF(Data!AJ164&lt;&gt;"",Scoring!$L$25)+IF(Data!$U164&lt;&gt;"",Scoring!$L$26)+IF(Data!$V164&lt;&gt;"",Scoring!$L$27)+IF(Data!$W164&lt;&gt;"",Scoring!$L$28)+IF(Data!$X164&lt;&gt;"",Scoring!$L$29)+IF(Data!$Y164&lt;&gt;"",Scoring!$L$30)+IF(Data!$Z164&lt;&gt;"",Scoring!$L$31)+IF(Data!$AA164&lt;&gt;"",Scoring!$L$32),"")</f>
        <v/>
      </c>
      <c r="AS164" s="105" t="str">
        <f>IF(AR164&lt;&gt;"",LOOKUP(AR164,Likelihoods!$A$7:$A$107,Likelihoods!J$7:J$107),"")</f>
        <v/>
      </c>
      <c r="AT164" s="108" t="str">
        <f>IF(AND(COUNTBLANK($B164:$E164)=3,COUNTBLANK($F164:$H164)=2,COUNTBLANK($I164:$J164)=1,COUNTBLANK($K164:$L164)=1,COUNTBLANK($M164:$N164)=1,COUNTBLANK($O164:$P164)=1,COUNTBLANK($Q164:$R164)=1,COUNTBLANK($S164:$T164)=1,COUNTBLANK($U164:$V164)=1,COUNTBLANK($W164:$AA164)=4),IF(Data!$B164&lt;&gt;"",Scoring!$M$7)+IF(Data!$C164&lt;&gt;"",Scoring!$M$8)+IF(Data!$D164&lt;&gt;"",Scoring!$M$9)+IF(Data!$E164&lt;&gt;"",Scoring!$M$10)+IF(Data!$F164&lt;&gt;"",Scoring!$M$11)+IF(Data!$G164&lt;&gt;"",Scoring!$M$12)+IF(Data!$H164&lt;&gt;"",Scoring!$M$13)+IF(Data!$I164&lt;&gt;"",Scoring!$M$14)+IF(Data!$J164&lt;&gt;"",Scoring!$M$15)+IF(Data!$K164&lt;&gt;"",Scoring!$M$16)+IF(Data!$L164&lt;&gt;"",Scoring!$M$17)+IF(Data!$M164&lt;&gt;"",Scoring!$M$18)+IF(Data!$N164&lt;&gt;"",Scoring!$M$19)+IF(Data!$O164&lt;&gt;"",Scoring!$M$20)+IF(Data!$P164&lt;&gt;"",Scoring!$M$21)+IF(Data!$Q164&lt;&gt;"",Scoring!$M$22)+IF(Data!$R164&lt;&gt;"",Scoring!$M$23)+IF(Data!$S164&lt;&gt;"",Scoring!$M$24)+IF(Data!T164&lt;&gt;"",Scoring!$M$25)+IF(Data!$U164&lt;&gt;"",Scoring!$M$26)+IF(Data!$V164&lt;&gt;"",Scoring!$M$27)+IF(Data!$W164&lt;&gt;"",Scoring!$M$28)+IF(Data!$X164&lt;&gt;"",Scoring!$M$29)+IF(Data!$Y164&lt;&gt;"",Scoring!$M$30)+IF(Data!$Z164&lt;&gt;"",Scoring!$M$31)+IF(Data!$AA164&lt;&gt;"",Scoring!$M$32),"")</f>
        <v/>
      </c>
      <c r="AU164" s="105" t="str">
        <f>IF(AT164&lt;&gt;"",LOOKUP(AT164,Likelihoods!$A$7:$A$107,Likelihoods!K$7:K$107),"")</f>
        <v/>
      </c>
      <c r="AV164" s="108" t="str">
        <f>IF(AND(COUNTBLANK($B164:$E164)=3,COUNTBLANK($F164:$H164)=2,COUNTBLANK($I164:$J164)=1,COUNTBLANK($K164:$L164)=1,COUNTBLANK($M164:$N164)=1,COUNTBLANK($O164:$P164)=1,COUNTBLANK($Q164:$R164)=1,COUNTBLANK($S164:$T164)=1,COUNTBLANK($U164:$V164)=1,COUNTBLANK($W164:$AA164)=4),IF(Data!$B164&lt;&gt;"",Scoring!$N$7)+IF(Data!$C164&lt;&gt;"",Scoring!$N$8)+IF(Data!$D164&lt;&gt;"",Scoring!$N$9)+IF(Data!$E164&lt;&gt;"",Scoring!$N$10)+IF(Data!$F164&lt;&gt;"",Scoring!$N$11)+IF(Data!$G164&lt;&gt;"",Scoring!$N$12)+IF(Data!$H164&lt;&gt;"",Scoring!$N$13)+IF(Data!$I164&lt;&gt;"",Scoring!$N$14)+IF(Data!$J164&lt;&gt;"",Scoring!$N$15)+IF(Data!$K164&lt;&gt;"",Scoring!$N$16)+IF(Data!$L164&lt;&gt;"",Scoring!$N$17)+IF(Data!$M164&lt;&gt;"",Scoring!$N$18)+IF(Data!$N164&lt;&gt;"",Scoring!$N$19)+IF(Data!$O164&lt;&gt;"",Scoring!$N$20)+IF(Data!$P164&lt;&gt;"",Scoring!$N$21)+IF(Data!$Q164&lt;&gt;"",Scoring!$N$22)+IF(Data!$R164&lt;&gt;"",Scoring!$N$23)+IF(Data!$S164&lt;&gt;"",Scoring!$N$24)+IF(Data!T164&lt;&gt;"",Scoring!$N$25)+IF(Data!$U164&lt;&gt;"",Scoring!$N$26)+IF(Data!$V164&lt;&gt;"",Scoring!$N$27)+IF(Data!$W164&lt;&gt;"",Scoring!$N$28)+IF(Data!$X164&lt;&gt;"",Scoring!$N$29)+IF(Data!$Y164&lt;&gt;"",Scoring!$N$30)+IF(Data!$Z164&lt;&gt;"",Scoring!$N$31)+IF(Data!$AA164&lt;&gt;"",Scoring!$N$32),"")</f>
        <v/>
      </c>
      <c r="AW164" s="106" t="str">
        <f>IF(AV164&lt;&gt;"",LOOKUP(AV164,Likelihoods!$A$7:$A$107,Likelihoods!L$7:L$107),"")</f>
        <v/>
      </c>
      <c r="AX164" s="104" t="str">
        <f>IF(AND(COUNTBLANK($B164:$E164)=3,COUNTBLANK($F164:$H164)=2,COUNTBLANK($I164:$J164)=1,COUNTBLANK($K164:$L164)=1,COUNTBLANK($M164:$N164)=1,COUNTBLANK($O164:$P164)=1,COUNTBLANK($Q164:$R164)=1,COUNTBLANK($S164:$T164)=1,COUNTBLANK($U164:$V164)=1,COUNTBLANK($W164:$AA164)=4),IF(Data!$B164&lt;&gt;"",Scoring!$O$7)+IF(Data!$C164&lt;&gt;"",Scoring!$O$8)+IF(Data!$D164&lt;&gt;"",Scoring!$O$9)+IF(Data!$E164&lt;&gt;"",Scoring!$O$10)+IF(Data!$F164&lt;&gt;"",Scoring!$O$11)+IF(Data!$G164&lt;&gt;"",Scoring!$O$12)+IF(Data!$H164&lt;&gt;"",Scoring!$O$13)+IF(Data!$I164&lt;&gt;"",Scoring!$O$14)+IF(Data!$J164&lt;&gt;"",Scoring!$O$15)+IF(Data!$K164&lt;&gt;"",Scoring!$O$16)+IF(Data!$L164&lt;&gt;"",Scoring!$O$17)+IF(Data!$M164&lt;&gt;"",Scoring!$O$18)+IF(Data!$N164&lt;&gt;"",Scoring!$O$19)+IF(Data!$O164&lt;&gt;"",Scoring!$O$20)+IF(Data!$P164&lt;&gt;"",Scoring!$O$21)+IF(Data!$Q164&lt;&gt;"",Scoring!$O$22)+IF(Data!$R164&lt;&gt;"",Scoring!$O$23)+IF(Data!$S164&lt;&gt;"",Scoring!$O$24)+IF(Data!T164&lt;&gt;"",Scoring!$O$25)+IF(Data!$U164&lt;&gt;"",Scoring!$O$26)+IF(Data!$V164&lt;&gt;"",Scoring!$O$27)+IF(Data!$W164&lt;&gt;"",Scoring!$O$28)+IF(Data!$X164&lt;&gt;"",Scoring!$O$29)+IF(Data!$Y164&lt;&gt;"",Scoring!$O$30)+IF(Data!$Z164&lt;&gt;"",Scoring!$O$31)+IF(Data!$AA164&lt;&gt;"",Scoring!$O$32),"")</f>
        <v/>
      </c>
      <c r="AY164" s="107" t="str">
        <f>IF(AX164&lt;&gt;"",LOOKUP(AX164,Likelihoods!$A$7:$A$107,Likelihoods!M$7:M$107),"")</f>
        <v/>
      </c>
      <c r="AZ164" s="108" t="str">
        <f>IF(AND(COUNTBLANK($B164:$E164)=3,COUNTBLANK($F164:$H164)=2,COUNTBLANK($I164:$J164)=1,COUNTBLANK($K164:$L164)=1,COUNTBLANK($M164:$N164)=1,COUNTBLANK($O164:$P164)=1,COUNTBLANK($Q164:$R164)=1,COUNTBLANK($S164:$T164)=1,COUNTBLANK($U164:$V164)=1,COUNTBLANK($W164:$AA164)=4),IF(Data!$B164&lt;&gt;"",Scoring!$P$7)+IF(Data!$C164&lt;&gt;"",Scoring!$P$8)+IF(Data!$D164&lt;&gt;"",Scoring!$P$9)+IF(Data!$E164&lt;&gt;"",Scoring!$P$10)+IF(Data!$F164&lt;&gt;"",Scoring!$P$11)+IF(Data!$G164&lt;&gt;"",Scoring!$P$12)+IF(Data!$H164&lt;&gt;"",Scoring!$P$13)+IF(Data!$I164&lt;&gt;"",Scoring!$P$14)+IF(Data!$J164&lt;&gt;"",Scoring!$P$15)+IF(Data!$K164&lt;&gt;"",Scoring!$P$16)+IF(Data!$L164&lt;&gt;"",Scoring!$P$17)+IF(Data!$M164&lt;&gt;"",Scoring!$P$18)+IF(Data!$N164&lt;&gt;"",Scoring!$P$19)+IF(Data!$O164&lt;&gt;"",Scoring!$P$20)+IF(Data!$P164&lt;&gt;"",Scoring!$P$21)+IF(Data!$Q164&lt;&gt;"",Scoring!$P$22)+IF(Data!$R164&lt;&gt;"",Scoring!$P$23)+IF(Data!$S164&lt;&gt;"",Scoring!$P$24)+IF(Data!T164&lt;&gt;"",Scoring!$P$25)+IF(Data!$U164&lt;&gt;"",Scoring!$P$26)+IF(Data!$V164&lt;&gt;"",Scoring!$P$27)+IF(Data!$W164&lt;&gt;"",Scoring!$P$28)+IF(Data!$X164&lt;&gt;"",Scoring!$P$29)+IF(Data!$Y164&lt;&gt;"",Scoring!$P$30)+IF(Data!$Z164&lt;&gt;"",Scoring!$P$31)+IF(Data!$AA164&lt;&gt;"",Scoring!$P$32),"")</f>
        <v/>
      </c>
      <c r="BA164" s="105" t="str">
        <f>IF(AZ164&lt;&gt;"",LOOKUP(AZ164,Likelihoods!$A$7:$A$107,Likelihoods!N$7:N$107),"")</f>
        <v/>
      </c>
      <c r="BB164" s="102" t="str">
        <f>IF(AND(COUNTBLANK($B164:$E164)=3,COUNTBLANK($F164:$H164)=2,COUNTBLANK($I164:$J164)=1,COUNTBLANK($K164:$L164)=1,COUNTBLANK($M164:$N164)=1,COUNTBLANK($O164:$P164)=1,COUNTBLANK($Q164:$R164)=1,COUNTBLANK($S164:$T164)=1,COUNTBLANK($U164:$V164)=1,COUNTBLANK($W164:$AA164)=4),IF(Data!$B164&lt;&gt;"",Scoring!$Q$7)+IF(Data!$C164&lt;&gt;"",Scoring!$Q$8)+IF(Data!$D164&lt;&gt;"",Scoring!$Q$9)+IF(Data!$E164&lt;&gt;"",Scoring!$Q$10)+IF(Data!$F164&lt;&gt;"",Scoring!$Q$11)+IF(Data!$G164&lt;&gt;"",Scoring!$Q$12)+IF(Data!$H164&lt;&gt;"",Scoring!$Q$13)+IF(Data!$I164&lt;&gt;"",Scoring!$Q$14)+IF(Data!$J164&lt;&gt;"",Scoring!$Q$15)+IF(Data!$K164&lt;&gt;"",Scoring!$Q$16)+IF(Data!$L164&lt;&gt;"",Scoring!$Q$17)+IF(Data!$M164&lt;&gt;"",Scoring!$Q$18)+IF(Data!$N164&lt;&gt;"",Scoring!$Q$19)+IF(Data!$O164&lt;&gt;"",Scoring!$Q$20)+IF(Data!$P164&lt;&gt;"",Scoring!$Q$21)+IF(Data!$Q164&lt;&gt;"",Scoring!$Q$22)+IF(Data!$R164&lt;&gt;"",Scoring!$Q$23)+IF(Data!$S164&lt;&gt;"",Scoring!$Q$24)+IF(Data!T164&lt;&gt;"",Scoring!$Q$25)+IF(Data!$U164&lt;&gt;"",Scoring!$Q$26)+IF(Data!$V164&lt;&gt;"",Scoring!$Q$27)+IF(Data!$W164&lt;&gt;"",Scoring!$Q$28)+IF(Data!$X164&lt;&gt;"",Scoring!$Q$29)+IF(Data!$Y164&lt;&gt;"",Scoring!$Q$30)+IF(Data!$Z164&lt;&gt;"",Scoring!$Q$31)+IF(Data!$AA164&lt;&gt;"",Scoring!$Q$32),"")</f>
        <v/>
      </c>
      <c r="BC164" s="107" t="str">
        <f>IF(BB164&lt;&gt;"",LOOKUP(BB164,Likelihoods!$A$7:$A$107,Likelihoods!O$7:O$107),"")</f>
        <v/>
      </c>
      <c r="BD164" s="104" t="str">
        <f>IF(AND(COUNTBLANK($B164:$E164)=3,COUNTBLANK($F164:$H164)=2,COUNTBLANK($I164:$J164)=1,COUNTBLANK($K164:$L164)=1,COUNTBLANK($M164:$N164)=1,COUNTBLANK($O164:$P164)=1,COUNTBLANK($Q164:$R164)=1,COUNTBLANK($S164:$T164)=1,COUNTBLANK($U164:$V164)=1,COUNTBLANK($W164:$AA164)=4),IF(Data!$B164&lt;&gt;"",Scoring!$R$7)+IF(Data!$C164&lt;&gt;"",Scoring!$R$8)+IF(Data!$D164&lt;&gt;"",Scoring!$R$9)+IF(Data!$E164&lt;&gt;"",Scoring!$R$10)+IF(Data!$F164&lt;&gt;"",Scoring!$R$11)+IF(Data!$G164&lt;&gt;"",Scoring!$R$12)+IF(Data!$H164&lt;&gt;"",Scoring!$R$13)+IF(Data!$I164&lt;&gt;"",Scoring!$R$14)+IF(Data!$J164&lt;&gt;"",Scoring!$R$15)+IF(Data!$K164&lt;&gt;"",Scoring!$R$16)+IF(Data!$L164&lt;&gt;"",Scoring!$R$17)+IF(Data!$M164&lt;&gt;"",Scoring!$R$18)+IF(Data!$N164&lt;&gt;"",Scoring!$R$19)+IF(Data!$O164&lt;&gt;"",Scoring!$R$20)+IF(Data!$P164&lt;&gt;"",Scoring!$R$21)+IF(Data!$Q164&lt;&gt;"",Scoring!$R$22)+IF(Data!$R164&lt;&gt;"",Scoring!$R$23)+IF(Data!$S164&lt;&gt;"",Scoring!$R$24)+IF(Data!T164&lt;&gt;"",Scoring!$R$25)+IF(Data!$U164&lt;&gt;"",Scoring!$R$26)+IF(Data!$V164&lt;&gt;"",Scoring!$R$27)+IF(Data!$W164&lt;&gt;"",Scoring!$R$28)+IF(Data!$X164&lt;&gt;"",Scoring!$R$29)+IF(Data!$Y164&lt;&gt;"",Scoring!$R$30)+IF(Data!$Z164&lt;&gt;"",Scoring!$R$31)+IF(Data!$AA164&lt;&gt;"",Scoring!$R$32),"")</f>
        <v/>
      </c>
      <c r="BE164" s="105" t="str">
        <f>IF(BD164&lt;&gt;"",LOOKUP(BD164,Likelihoods!$A$7:$A$107,Likelihoods!P$7:P$107),"")</f>
        <v/>
      </c>
      <c r="BF164" s="102" t="str">
        <f>IF(AND(COUNTBLANK($B164:$E164)=3,COUNTBLANK($F164:$H164)=2,COUNTBLANK($I164:$J164)=1,COUNTBLANK($K164:$L164)=1,COUNTBLANK($M164:$N164)=1,COUNTBLANK($O164:$P164)=1,COUNTBLANK($Q164:$R164)=1,COUNTBLANK($S164:$T164)=1,COUNTBLANK($U164:$V164)=1,COUNTBLANK($W164:$AA164)=4),IF(Data!$B164&lt;&gt;"",Scoring!$S$7)+IF(Data!$C164&lt;&gt;"",Scoring!$S$8)+IF(Data!$D164&lt;&gt;"",Scoring!$S$9)+IF(Data!$E164&lt;&gt;"",Scoring!$S$10)+IF(Data!$F164&lt;&gt;"",Scoring!$S$11)+IF(Data!$G164&lt;&gt;"",Scoring!$S$12)+IF(Data!$H164&lt;&gt;"",Scoring!$S$13)+IF(Data!$I164&lt;&gt;"",Scoring!$S$14)+IF(Data!$J164&lt;&gt;"",Scoring!$S$15)+IF(Data!$K164&lt;&gt;"",Scoring!$S$16)+IF(Data!$L164&lt;&gt;"",Scoring!$S$17)+IF(Data!$M164&lt;&gt;"",Scoring!$S$18)+IF(Data!$N164&lt;&gt;"",Scoring!$S$19)+IF(Data!$O164&lt;&gt;"",Scoring!$S$20)+IF(Data!$P164&lt;&gt;"",Scoring!$S$21)+IF(Data!$Q164&lt;&gt;"",Scoring!$S$22)+IF(Data!$R164&lt;&gt;"",Scoring!$S$23)+IF(Data!$S164&lt;&gt;"",Scoring!$S$24)+IF(Data!T164&lt;&gt;"",Scoring!$S$25)+IF(Data!$U164&lt;&gt;"",Scoring!$S$26)+IF(Data!$V164&lt;&gt;"",Scoring!$S$27)+IF(Data!$W164&lt;&gt;"",Scoring!$S$28)+IF(Data!$X164&lt;&gt;"",Scoring!$S$29)+IF(Data!$Y164&lt;&gt;"",Scoring!$S$30)+IF(Data!$Z164&lt;&gt;"",Scoring!$S$31)+IF(Data!$AA164&lt;&gt;"",Scoring!$S$32),"")</f>
        <v/>
      </c>
      <c r="BG164" s="107" t="str">
        <f>IF(BF164&lt;&gt;"",LOOKUP(BF164,Likelihoods!$A$7:$A$107,Likelihoods!Q$7:Q$107),"")</f>
        <v/>
      </c>
      <c r="BH164" s="108" t="str">
        <f>IF(AND(COUNTBLANK($B164:$E164)=3,COUNTBLANK($F164:$H164)=2,COUNTBLANK($I164:$J164)=1,COUNTBLANK($K164:$L164)=1,COUNTBLANK($M164:$N164)=1,COUNTBLANK($O164:$P164)=1,COUNTBLANK($Q164:$R164)=1,COUNTBLANK($S164:$T164)=1,COUNTBLANK($U164:$V164)=1,COUNTBLANK($W164:$AA164)=4),IF(Data!$B164&lt;&gt;"",Scoring!$T$7)+IF(Data!$C164&lt;&gt;"",Scoring!$T$8)+IF(Data!$D164&lt;&gt;"",Scoring!$T$9)+IF(Data!$E164&lt;&gt;"",Scoring!$T$10)+IF(Data!$F164&lt;&gt;"",Scoring!$T$11)+IF(Data!$G164&lt;&gt;"",Scoring!$T$12)+IF(Data!$H164&lt;&gt;"",Scoring!$T$13)+IF(Data!$I164&lt;&gt;"",Scoring!$T$14)+IF(Data!$J164&lt;&gt;"",Scoring!$T$15)+IF(Data!$K164&lt;&gt;"",Scoring!$T$16)+IF(Data!$L164&lt;&gt;"",Scoring!$T$17)+IF(Data!$M164&lt;&gt;"",Scoring!$T$18)+IF(Data!$N164&lt;&gt;"",Scoring!$T$19)+IF(Data!$O164&lt;&gt;"",Scoring!$T$20)+IF(Data!$P164&lt;&gt;"",Scoring!$T$21)+IF(Data!$Q164&lt;&gt;"",Scoring!$T$22)+IF(Data!$R164&lt;&gt;"",Scoring!$T$23)+IF(Data!$S164&lt;&gt;"",Scoring!$T$24)+IF(Data!T164&lt;&gt;"",Scoring!$T$25)+IF(Data!$U164&lt;&gt;"",Scoring!$T$26)+IF(Data!$V164&lt;&gt;"",Scoring!$T$27)+IF(Data!$W164&lt;&gt;"",Scoring!$T$28)+IF(Data!$X164&lt;&gt;"",Scoring!$T$29)+IF(Data!$Y164&lt;&gt;"",Scoring!$T$30)+IF(Data!$Z164&lt;&gt;"",Scoring!$T$31)+IF(Data!$AA164&lt;&gt;"",Scoring!$T$32),"")</f>
        <v/>
      </c>
      <c r="BI164" s="105" t="str">
        <f>IF(BH164&lt;&gt;"",LOOKUP(BH164,Likelihoods!$A$7:$A$107,Likelihoods!R$7:R$107),"")</f>
        <v/>
      </c>
      <c r="BJ164" s="108" t="str">
        <f>IF(AND(COUNTBLANK($B164:$E164)=3,COUNTBLANK($F164:$H164)=2,COUNTBLANK($I164:$J164)=1,COUNTBLANK($K164:$L164)=1,COUNTBLANK($M164:$N164)=1,COUNTBLANK($O164:$P164)=1,COUNTBLANK($Q164:$R164)=1,COUNTBLANK($S164:$T164)=1,COUNTBLANK($U164:$V164)=1,COUNTBLANK($W164:$AA164)=4),IF(Data!$B164&lt;&gt;"",Scoring!$U$7)+IF(Data!$C164&lt;&gt;"",Scoring!$U$8)+IF(Data!$D164&lt;&gt;"",Scoring!$U$9)+IF(Data!$E164&lt;&gt;"",Scoring!$U$10)+IF(Data!$F164&lt;&gt;"",Scoring!$U$11)+IF(Data!$G164&lt;&gt;"",Scoring!$U$12)+IF(Data!$H164&lt;&gt;"",Scoring!$U$13)+IF(Data!$I164&lt;&gt;"",Scoring!$U$14)+IF(Data!$J164&lt;&gt;"",Scoring!$U$15)+IF(Data!$K164&lt;&gt;"",Scoring!$U$16)+IF(Data!$L164&lt;&gt;"",Scoring!$U$17)+IF(Data!$M164&lt;&gt;"",Scoring!$U$18)+IF(Data!$N164&lt;&gt;"",Scoring!$U$19)+IF(Data!$O164&lt;&gt;"",Scoring!$U$20)+IF(Data!$P164&lt;&gt;"",Scoring!$U$21)+IF(Data!$Q164&lt;&gt;"",Scoring!$U$22)+IF(Data!$R164&lt;&gt;"",Scoring!$U$23)+IF(Data!$S164&lt;&gt;"",Scoring!$U$24)+IF(Data!T164&lt;&gt;"",Scoring!$U$25)+IF(Data!$U164&lt;&gt;"",Scoring!$U$26)+IF(Data!$V164&lt;&gt;"",Scoring!$U$27)+IF(Data!$W164&lt;&gt;"",Scoring!$U$28)+IF(Data!$X164&lt;&gt;"",Scoring!$U$29)+IF(Data!$Y164&lt;&gt;"",Scoring!$U$30)+IF(Data!$Z164&lt;&gt;"",Scoring!$U$31)+IF(Data!$AA164&lt;&gt;"",Scoring!$U$32),"")</f>
        <v/>
      </c>
      <c r="BK164" s="106" t="str">
        <f>IF(BJ164&lt;&gt;"",LOOKUP(BJ164,Likelihoods!$A$7:$A$107,Likelihoods!S$7:S$107),"")</f>
        <v/>
      </c>
      <c r="BL164" s="8"/>
      <c r="BM164" s="8"/>
      <c r="BN164" s="8"/>
      <c r="BO164" s="8"/>
      <c r="BP164" s="8"/>
      <c r="BQ164" s="8"/>
      <c r="BR164" s="8"/>
      <c r="BS164" s="8"/>
      <c r="BT164" s="8"/>
      <c r="BU164" s="8"/>
      <c r="BV164" s="8"/>
      <c r="BW164" s="8"/>
      <c r="BX164" s="8"/>
      <c r="BY164" s="8"/>
    </row>
    <row r="165" spans="1:77" ht="14.25" x14ac:dyDescent="0.2">
      <c r="A165" s="68"/>
      <c r="B165" s="101"/>
      <c r="C165" s="102"/>
      <c r="D165" s="102"/>
      <c r="E165" s="102"/>
      <c r="F165" s="101"/>
      <c r="G165" s="102"/>
      <c r="H165" s="103"/>
      <c r="I165" s="102"/>
      <c r="J165" s="102"/>
      <c r="K165" s="101"/>
      <c r="L165" s="103"/>
      <c r="M165" s="102"/>
      <c r="N165" s="103"/>
      <c r="O165" s="101"/>
      <c r="P165" s="103"/>
      <c r="Q165" s="102"/>
      <c r="R165" s="102"/>
      <c r="S165" s="101"/>
      <c r="T165" s="103"/>
      <c r="U165" s="101"/>
      <c r="V165" s="103"/>
      <c r="W165" s="102"/>
      <c r="X165" s="102"/>
      <c r="Y165" s="102"/>
      <c r="Z165" s="102"/>
      <c r="AA165" s="102"/>
      <c r="AB165" s="104" t="str">
        <f>IF(AND(COUNTBLANK($B165:$E165)=3,COUNTBLANK($F165:$H165)=2,COUNTBLANK($I165:$J165)=1,COUNTBLANK($K165:$L165)=1,COUNTBLANK($M165:$N165)=1,COUNTBLANK($O165:$P165)=1,COUNTBLANK($Q165:$R165)=1,COUNTBLANK($S165:$T165)=1,COUNTBLANK($U165:$V165)=1,COUNTBLANK($W165:$AA165)=4),IF(Data!$B165&lt;&gt;"",Scoring!$D$7)+IF(Data!$C165&lt;&gt;"",Scoring!$D$8)+IF(Data!$D165&lt;&gt;"",Scoring!$D$9)+IF(Data!$E165&lt;&gt;"",Scoring!$D$10)+IF(Data!$F165&lt;&gt;"",Scoring!$D$11)+IF(Data!$G165&lt;&gt;"",Scoring!$D$12)+IF(Data!$H165&lt;&gt;"",Scoring!$D$13)+IF(Data!$I165&lt;&gt;"",Scoring!$D$14)+IF(Data!$J165&lt;&gt;"",Scoring!$D$15)+IF(Data!$K165&lt;&gt;"",Scoring!$D$16)+IF(Data!$L165&lt;&gt;"",Scoring!$D$17)+IF(Data!$M165&lt;&gt;"",Scoring!$D$18)+IF(Data!$N165&lt;&gt;"",Scoring!$D$19)+IF(Data!$O165&lt;&gt;"",Scoring!$D$20)+IF(Data!$P165&lt;&gt;"",Scoring!$D$21)+IF(Data!$Q165&lt;&gt;"",Scoring!$D$22)+IF(Data!$R165&lt;&gt;"",Scoring!$D$23)+IF(Data!$S165&lt;&gt;"",Scoring!$D$24)+IF(Data!T165&lt;&gt;"",Scoring!$D$25)+IF(Data!$U165&lt;&gt;"",Scoring!$D$26)+IF(Data!$V165&lt;&gt;"",Scoring!$D$27)+IF(Data!$W165&lt;&gt;"",Scoring!$D$28)+IF(Data!$X165&lt;&gt;"",Scoring!$D$29)+IF(Data!$Y165&lt;&gt;"",Scoring!$D$30)+IF(Data!$Z165&lt;&gt;"",Scoring!$D$31)+IF(Data!$AA165&lt;&gt;"",Scoring!$D$32),"")</f>
        <v/>
      </c>
      <c r="AC165" s="105" t="str">
        <f>IF(AB165&lt;&gt;"",LOOKUP(AB165,Likelihoods!$A$7:$A$107,Likelihoods!B$7:B$107),"")</f>
        <v/>
      </c>
      <c r="AD165" s="264" t="str">
        <f>IF(AND(COUNTBLANK($B165:$E165)=3,COUNTBLANK($F165:$H165)=2,COUNTBLANK($I165:$J165)=1,COUNTBLANK($K165:$L165)=1,COUNTBLANK($M165:$N165)=1,COUNTBLANK($O165:$P165)=1,COUNTBLANK($Q165:$R165)=1,COUNTBLANK($S165:$T165)=1,COUNTBLANK($U165:$V165)=1,COUNTBLANK($W165:$AA165)=4),IF(Data!$B165&lt;&gt;"",Scoring!$E$7)+IF(Data!$C165&lt;&gt;"",Scoring!$E$8)+IF(Data!$D165&lt;&gt;"",Scoring!$E$9)+IF(Data!$E165&lt;&gt;"",Scoring!$E$10)+IF(Data!$F165&lt;&gt;"",Scoring!$E$11)+IF(Data!$G165&lt;&gt;"",Scoring!$E$12)+IF(Data!$H165&lt;&gt;"",Scoring!$E$13)+IF(Data!$I165&lt;&gt;"",Scoring!$E$14)+IF(Data!$J165&lt;&gt;"",Scoring!$E$15)+IF(Data!$K165&lt;&gt;"",Scoring!$E$16)+IF(Data!$L165&lt;&gt;"",Scoring!$E$17)+IF(Data!$M165&lt;&gt;"",Scoring!$E$18)+IF(Data!$N165&lt;&gt;"",Scoring!$E$19)+IF(Data!$O165&lt;&gt;"",Scoring!$E$20)+IF(Data!$P165&lt;&gt;"",Scoring!$E$21)+IF(Data!$Q165&lt;&gt;"",Scoring!$E$22)+IF(Data!$R165&lt;&gt;"",Scoring!$E$23)+IF(Data!$S165&lt;&gt;"",Scoring!$E$24)+IF(Data!V165&lt;&gt;"",Scoring!$E$25)+IF(Data!$U165&lt;&gt;"",Scoring!$E$26)+IF(Data!$V165&lt;&gt;"",Scoring!$E$27)+IF(Data!$W165&lt;&gt;"",Scoring!$E$28)+IF(Data!$X165&lt;&gt;"",Scoring!$E$29)+IF(Data!$Y165&lt;&gt;"",Scoring!$E$30)+IF(Data!$Z165&lt;&gt;"",Scoring!$E$31)+IF(Data!$AA165&lt;&gt;"",Scoring!$E$32),"")</f>
        <v/>
      </c>
      <c r="AE165" s="107" t="str">
        <f>IF(AD165&lt;&gt;"",LOOKUP(AD165,Likelihoods!$A$7:$A$107,Likelihoods!C$7:C$107),"")</f>
        <v/>
      </c>
      <c r="AF165" s="108" t="str">
        <f>IF(AND(COUNTBLANK($B165:$E165)=3,COUNTBLANK($F165:$H165)=2,COUNTBLANK($I165:$J165)=1,COUNTBLANK($K165:$L165)=1,COUNTBLANK($M165:$N165)=1,COUNTBLANK($O165:$P165)=1,COUNTBLANK($Q165:$R165)=1,COUNTBLANK($S165:$T165)=1,COUNTBLANK($U165:$V165)=1,COUNTBLANK($W165:$AA165)=4),IF(Data!$B165&lt;&gt;"",Scoring!$F$7)+IF(Data!$C165&lt;&gt;"",Scoring!$F$8)+IF(Data!$D165&lt;&gt;"",Scoring!$F$9)+IF(Data!$E165&lt;&gt;"",Scoring!$F$10)+IF(Data!$F165&lt;&gt;"",Scoring!$F$11)+IF(Data!$G165&lt;&gt;"",Scoring!$F$12)+IF(Data!$H165&lt;&gt;"",Scoring!$F$13)+IF(Data!$I165&lt;&gt;"",Scoring!$F$14)+IF(Data!$J165&lt;&gt;"",Scoring!$F$15)+IF(Data!$K165&lt;&gt;"",Scoring!$F$16)+IF(Data!$L165&lt;&gt;"",Scoring!$F$17)+IF(Data!$M165&lt;&gt;"",Scoring!$F$18)+IF(Data!$N165&lt;&gt;"",Scoring!$F$19)+IF(Data!$O165&lt;&gt;"",Scoring!$F$20)+IF(Data!$P165&lt;&gt;"",Scoring!$F$21)+IF(Data!$Q165&lt;&gt;"",Scoring!$F$22)+IF(Data!$R165&lt;&gt;"",Scoring!$F$23)+IF(Data!$S165&lt;&gt;"",Scoring!$F$24)+IF(Data!T165&lt;&gt;"",Scoring!$F$25)+IF(Data!$U165&lt;&gt;"",Scoring!$F$26)+IF(Data!$V165&lt;&gt;"",Scoring!$F$27)+IF(Data!$W165&lt;&gt;"",Scoring!$F$28)+IF(Data!$X165&lt;&gt;"",Scoring!$F$29)+IF(Data!$Y165&lt;&gt;"",Scoring!$F$30)+IF(Data!$Z165&lt;&gt;"",Scoring!$F$31)+IF(Data!$AA165&lt;&gt;"",Scoring!$F$32),"")</f>
        <v/>
      </c>
      <c r="AG165" s="105" t="str">
        <f>IF(AF165&lt;&gt;"",LOOKUP(AF165,Likelihoods!$A$7:$A$107,Likelihoods!D$7:D$107),"")</f>
        <v/>
      </c>
      <c r="AH165" s="108" t="str">
        <f>IF(AND(COUNTBLANK($B165:$E165)=3,COUNTBLANK($F165:$H165)=2,COUNTBLANK($I165:$J165)=1,COUNTBLANK($K165:$L165)=1,COUNTBLANK($M165:$N165)=1,COUNTBLANK($O165:$P165)=1,COUNTBLANK($Q165:$R165)=1,COUNTBLANK($S165:$T165)=1,COUNTBLANK($U165:$V165)=1,COUNTBLANK($W165:$AA165)=4),IF(Data!$B165&lt;&gt;"",Scoring!$G$7)+IF(Data!$C165&lt;&gt;"",Scoring!$G$8)+IF(Data!$D165&lt;&gt;"",Scoring!$G$9)+IF(Data!$E165&lt;&gt;"",Scoring!$G$10)+IF(Data!$F165&lt;&gt;"",Scoring!$G$11)+IF(Data!$G165&lt;&gt;"",Scoring!$G$12)+IF(Data!$H165&lt;&gt;"",Scoring!$G$13)+IF(Data!$I165&lt;&gt;"",Scoring!$G$14)+IF(Data!$J165&lt;&gt;"",Scoring!$G$15)+IF(Data!$K165&lt;&gt;"",Scoring!$G$16)+IF(Data!$L165&lt;&gt;"",Scoring!$G$17)+IF(Data!$M165&lt;&gt;"",Scoring!$G$18)+IF(Data!$N165&lt;&gt;"",Scoring!$G$19)+IF(Data!$O165&lt;&gt;"",Scoring!$G$20)+IF(Data!$P165&lt;&gt;"",Scoring!$G$21)+IF(Data!$Q165&lt;&gt;"",Scoring!$G$22)+IF(Data!$R165&lt;&gt;"",Scoring!$G$23)+IF(Data!$S165&lt;&gt;"",Scoring!$G$24)+IF(Data!T165&lt;&gt;"",Scoring!$G$25)+IF(Data!$U165&lt;&gt;"",Scoring!$G$26)+IF(Data!$V165&lt;&gt;"",Scoring!$G$27)+IF(Data!$W165&lt;&gt;"",Scoring!$G$28)+IF(Data!$X165&lt;&gt;"",Scoring!$G$29)+IF(Data!$Y165&lt;&gt;"",Scoring!$G$30)+IF(Data!$Z165&lt;&gt;"",Scoring!$G$31)+IF(Data!$AA165&lt;&gt;"",Scoring!$G$32),"")</f>
        <v/>
      </c>
      <c r="AI165" s="106" t="str">
        <f>IF(AH165&lt;&gt;"",LOOKUP(AH165,Likelihoods!$A$7:$A$107,Likelihoods!E$7:E$107),"")</f>
        <v/>
      </c>
      <c r="AJ165" s="104" t="str">
        <f>IF(AND(COUNTBLANK($B165:$E165)=3,COUNTBLANK($F165:$H165)=2,COUNTBLANK($I165:$J165)=1,COUNTBLANK($K165:$L165)=1,COUNTBLANK($M165:$N165)=1,COUNTBLANK($O165:$P165)=1,COUNTBLANK($Q165:$R165)=1,COUNTBLANK($S165:$T165)=1,COUNTBLANK($U165:$V165)=1,COUNTBLANK($W165:$AA165)=4),IF(Data!$B165&lt;&gt;"",Scoring!$H$7)+IF(Data!$C165&lt;&gt;"",Scoring!$H$8)+IF(Data!$D165&lt;&gt;"",Scoring!$H$9)+IF(Data!$E165&lt;&gt;"",Scoring!$H$10)+IF(Data!$F165&lt;&gt;"",Scoring!$H$11)+IF(Data!$G165&lt;&gt;"",Scoring!$H$12)+IF(Data!$H165&lt;&gt;"",Scoring!$H$13)+IF(Data!$I165&lt;&gt;"",Scoring!$H$14)+IF(Data!$J165&lt;&gt;"",Scoring!$H$15)+IF(Data!$K165&lt;&gt;"",Scoring!$H$16)+IF(Data!$L165&lt;&gt;"",Scoring!$H$17)+IF(Data!$M165&lt;&gt;"",Scoring!$H$18)+IF(Data!$N165&lt;&gt;"",Scoring!$H$19)+IF(Data!$O165&lt;&gt;"",Scoring!$H$20)+IF(Data!$P165&lt;&gt;"",Scoring!$H$21)+IF(Data!$Q165&lt;&gt;"",Scoring!$H$22)+IF(Data!$R165&lt;&gt;"",Scoring!$H$23)+IF(Data!$S165&lt;&gt;"",Scoring!$H$24)+IF(Data!T165&lt;&gt;"",Scoring!$H$25)+IF(Data!$U165&lt;&gt;"",Scoring!$H$26)+IF(Data!$V165&lt;&gt;"",Scoring!$H$27)+IF(Data!$W165&lt;&gt;"",Scoring!$H$28)+IF(Data!$X165&lt;&gt;"",Scoring!$H$29)+IF(Data!$Y165&lt;&gt;"",Scoring!$H$30)+IF(Data!$Z165&lt;&gt;"",Scoring!$H$31)+IF(Data!$AA165&lt;&gt;"",Scoring!$H$32),"")</f>
        <v/>
      </c>
      <c r="AK165" s="105" t="str">
        <f>IF(AJ165&lt;&gt;"",LOOKUP(AJ165,Likelihoods!$A$7:$A$107,Likelihoods!F$7:F$107),"")</f>
        <v/>
      </c>
      <c r="AL165" s="102" t="str">
        <f>IF(AND(COUNTBLANK($B165:$E165)=3,COUNTBLANK($F165:$H165)=2,COUNTBLANK($I165:$J165)=1,COUNTBLANK($K165:$L165)=1,COUNTBLANK($M165:$N165)=1,COUNTBLANK($O165:$P165)=1,COUNTBLANK($Q165:$R165)=1,COUNTBLANK($S165:$T165)=1,COUNTBLANK($U165:$V165)=1,COUNTBLANK($W165:$AA165)=4),IF(Data!$B165&lt;&gt;"",Scoring!$I$7)+IF(Data!$C165&lt;&gt;"",Scoring!$I$8)+IF(Data!$D165&lt;&gt;"",Scoring!$I$9)+IF(Data!$E165&lt;&gt;"",Scoring!$I$10)+IF(Data!$F165&lt;&gt;"",Scoring!$I$11)+IF(Data!$G165&lt;&gt;"",Scoring!$I$12)+IF(Data!$H165&lt;&gt;"",Scoring!$I$13)+IF(Data!$I165&lt;&gt;"",Scoring!$I$14)+IF(Data!$J165&lt;&gt;"",Scoring!$I$15)+IF(Data!$K165&lt;&gt;"",Scoring!$I$16)+IF(Data!$L165&lt;&gt;"",Scoring!$I$17)+IF(Data!$M165&lt;&gt;"",Scoring!$I$18)+IF(Data!$N165&lt;&gt;"",Scoring!$I$19)+IF(Data!$O165&lt;&gt;"",Scoring!$I$20)+IF(Data!$P165&lt;&gt;"",Scoring!$I$21)+IF(Data!$Q165&lt;&gt;"",Scoring!$I$22)+IF(Data!$R165&lt;&gt;"",Scoring!$I$23)+IF(Data!$S165&lt;&gt;"",Scoring!$I$24)+IF(Data!T165&lt;&gt;"",Scoring!$I$25)+IF(Data!$U165&lt;&gt;"",Scoring!$I$26)+IF(Data!$V165&lt;&gt;"",Scoring!$I$27)+IF(Data!$W165&lt;&gt;"",Scoring!$I$28)+IF(Data!$X165&lt;&gt;"",Scoring!$I$29)+IF(Data!$Y165&lt;&gt;"",Scoring!$I$30)+IF(Data!$Z165&lt;&gt;"",Scoring!$I$31)+IF(Data!$AA165&lt;&gt;"",Scoring!$I$32),"")</f>
        <v/>
      </c>
      <c r="AM165" s="107" t="str">
        <f>IF(AL165&lt;&gt;"",LOOKUP(AL165,Likelihoods!$A$7:$A$107,Likelihoods!G$7:G$107),"")</f>
        <v/>
      </c>
      <c r="AN165" s="281" t="str">
        <f>IF(AND(COUNTBLANK($B165:$E165)=3,COUNTBLANK($F165:$H165)=2,COUNTBLANK($I165:$J165)=1,COUNTBLANK($K165:$L165)=1,COUNTBLANK($M165:$N165)=1,COUNTBLANK($O165:$P165)=1,COUNTBLANK($Q165:$R165)=1,COUNTBLANK($S165:$T165)=1,COUNTBLANK($U165:$V165)=1,COUNTBLANK($W165:$AA165)=4),IF(Data!$B165&lt;&gt;"",Scoring!$J$7)+IF(Data!$C165&lt;&gt;"",Scoring!$J$8)+IF(Data!$D165&lt;&gt;"",Scoring!$J$9)+IF(Data!$E165&lt;&gt;"",Scoring!$J$10)+IF(Data!$F165&lt;&gt;"",Scoring!$J$11)+IF(Data!$G165&lt;&gt;"",Scoring!$J$12)+IF(Data!$H165&lt;&gt;"",Scoring!$J$13)+IF(Data!$I165&lt;&gt;"",Scoring!$J$14)+IF(Data!$J165&lt;&gt;"",Scoring!$J$15)+IF(Data!$K165&lt;&gt;"",Scoring!$J$16)+IF(Data!$L165&lt;&gt;"",Scoring!$J$17)+IF(Data!$M165&lt;&gt;"",Scoring!$J$18)+IF(Data!$N165&lt;&gt;"",Scoring!$J$19)+IF(Data!$O165&lt;&gt;"",Scoring!$J$20)+IF(Data!$P165&lt;&gt;"",Scoring!$J$21)+IF(Data!$Q165&lt;&gt;"",Scoring!$J$22)+IF(Data!$R165&lt;&gt;"",Scoring!$J$23)+IF(Data!$S165&lt;&gt;"",Scoring!$J$24)+IF(Data!AF165&lt;&gt;"",Scoring!$J$25)+IF(Data!$U165&lt;&gt;"",Scoring!$J$26)+IF(Data!$V165&lt;&gt;"",Scoring!$J$27)+IF(Data!$W165&lt;&gt;"",Scoring!$J$28)+IF(Data!$X165&lt;&gt;"",Scoring!$J$29)+IF(Data!$Y165&lt;&gt;"",Scoring!$J$30)+IF(Data!$Z165&lt;&gt;"",Scoring!$J$31)+IF(Data!$AA165&lt;&gt;"",Scoring!$J$32),"")</f>
        <v/>
      </c>
      <c r="AO165" s="276" t="str">
        <f>IF(AN165&lt;&gt;"",LOOKUP(AN165,Likelihoods!$A$7:$A$107,Likelihoods!H$7:H$107),"")</f>
        <v/>
      </c>
      <c r="AP165" s="264" t="str">
        <f>IF(AND(COUNTBLANK($B165:$E165)=3,COUNTBLANK($F165:$H165)=2,COUNTBLANK($I165:$J165)=1,COUNTBLANK($K165:$L165)=1,COUNTBLANK($M165:$N165)=1,COUNTBLANK($O165:$P165)=1,COUNTBLANK($Q165:$R165)=1,COUNTBLANK($S165:$T165)=1,COUNTBLANK($U165:$V165)=1,COUNTBLANK($W165:$AA165)=4),IF(Data!$B165&lt;&gt;"",Scoring!$K$7)+IF(Data!$C165&lt;&gt;"",Scoring!$K$8)+IF(Data!$D165&lt;&gt;"",Scoring!$K$9)+IF(Data!$E165&lt;&gt;"",Scoring!$K$10)+IF(Data!$F165&lt;&gt;"",Scoring!$K$11)+IF(Data!$G165&lt;&gt;"",Scoring!$K$12)+IF(Data!$H165&lt;&gt;"",Scoring!$K$13)+IF(Data!$I165&lt;&gt;"",Scoring!$K$14)+IF(Data!$J165&lt;&gt;"",Scoring!$K$15)+IF(Data!$K165&lt;&gt;"",Scoring!$K$16)+IF(Data!$L165&lt;&gt;"",Scoring!$K$17)+IF(Data!$M165&lt;&gt;"",Scoring!$K$18)+IF(Data!$N165&lt;&gt;"",Scoring!$K$19)+IF(Data!$O165&lt;&gt;"",Scoring!$K$20)+IF(Data!$P165&lt;&gt;"",Scoring!$K$21)+IF(Data!$Q165&lt;&gt;"",Scoring!$K$22)+IF(Data!$R165&lt;&gt;"",Scoring!$K$23)+IF(Data!$S165&lt;&gt;"",Scoring!$K$24)+IF(Data!AH165&lt;&gt;"",Scoring!$K$25)+IF(Data!$U165&lt;&gt;"",Scoring!$K$26)+IF(Data!$V165&lt;&gt;"",Scoring!$K$27)+IF(Data!$W165&lt;&gt;"",Scoring!$K$28)+IF(Data!$X165&lt;&gt;"",Scoring!$K$29)+IF(Data!$Y165&lt;&gt;"",Scoring!$K$30)+IF(Data!$Z165&lt;&gt;"",Scoring!$K$31)+IF(Data!$AA165&lt;&gt;"",Scoring!$K$32),"")</f>
        <v/>
      </c>
      <c r="AQ165" s="107" t="str">
        <f>IF(AP165&lt;&gt;"",LOOKUP(AP165,Likelihoods!$A$7:$A$107,Likelihoods!I$7:I$107),"")</f>
        <v/>
      </c>
      <c r="AR165" s="281" t="str">
        <f>IF(AND(COUNTBLANK($B165:$E165)=3,COUNTBLANK($F165:$H165)=2,COUNTBLANK($I165:$J165)=1,COUNTBLANK($K165:$L165)=1,COUNTBLANK($M165:$N165)=1,COUNTBLANK($O165:$P165)=1,COUNTBLANK($Q165:$R165)=1,COUNTBLANK($S165:$T165)=1,COUNTBLANK($U165:$V165)=1,COUNTBLANK($W165:$AA165)=4),IF(Data!$B165&lt;&gt;"",Scoring!$L$7)+IF(Data!$C165&lt;&gt;"",Scoring!$L$8)+IF(Data!$D165&lt;&gt;"",Scoring!$L$9)+IF(Data!$E165&lt;&gt;"",Scoring!$L$10)+IF(Data!$F165&lt;&gt;"",Scoring!$L$11)+IF(Data!$G165&lt;&gt;"",Scoring!$L$12)+IF(Data!$H165&lt;&gt;"",Scoring!$L$13)+IF(Data!$I165&lt;&gt;"",Scoring!$L$14)+IF(Data!$J165&lt;&gt;"",Scoring!$L$15)+IF(Data!$K165&lt;&gt;"",Scoring!$L$16)+IF(Data!$L165&lt;&gt;"",Scoring!$L$17)+IF(Data!$M165&lt;&gt;"",Scoring!$L$18)+IF(Data!$N165&lt;&gt;"",Scoring!$L$19)+IF(Data!$O165&lt;&gt;"",Scoring!$L$20)+IF(Data!$P165&lt;&gt;"",Scoring!$L$21)+IF(Data!$Q165&lt;&gt;"",Scoring!$L$22)+IF(Data!$R165&lt;&gt;"",Scoring!$L$23)+IF(Data!$S165&lt;&gt;"",Scoring!$L$24)+IF(Data!AJ165&lt;&gt;"",Scoring!$L$25)+IF(Data!$U165&lt;&gt;"",Scoring!$L$26)+IF(Data!$V165&lt;&gt;"",Scoring!$L$27)+IF(Data!$W165&lt;&gt;"",Scoring!$L$28)+IF(Data!$X165&lt;&gt;"",Scoring!$L$29)+IF(Data!$Y165&lt;&gt;"",Scoring!$L$30)+IF(Data!$Z165&lt;&gt;"",Scoring!$L$31)+IF(Data!$AA165&lt;&gt;"",Scoring!$L$32),"")</f>
        <v/>
      </c>
      <c r="AS165" s="105" t="str">
        <f>IF(AR165&lt;&gt;"",LOOKUP(AR165,Likelihoods!$A$7:$A$107,Likelihoods!J$7:J$107),"")</f>
        <v/>
      </c>
      <c r="AT165" s="108" t="str">
        <f>IF(AND(COUNTBLANK($B165:$E165)=3,COUNTBLANK($F165:$H165)=2,COUNTBLANK($I165:$J165)=1,COUNTBLANK($K165:$L165)=1,COUNTBLANK($M165:$N165)=1,COUNTBLANK($O165:$P165)=1,COUNTBLANK($Q165:$R165)=1,COUNTBLANK($S165:$T165)=1,COUNTBLANK($U165:$V165)=1,COUNTBLANK($W165:$AA165)=4),IF(Data!$B165&lt;&gt;"",Scoring!$M$7)+IF(Data!$C165&lt;&gt;"",Scoring!$M$8)+IF(Data!$D165&lt;&gt;"",Scoring!$M$9)+IF(Data!$E165&lt;&gt;"",Scoring!$M$10)+IF(Data!$F165&lt;&gt;"",Scoring!$M$11)+IF(Data!$G165&lt;&gt;"",Scoring!$M$12)+IF(Data!$H165&lt;&gt;"",Scoring!$M$13)+IF(Data!$I165&lt;&gt;"",Scoring!$M$14)+IF(Data!$J165&lt;&gt;"",Scoring!$M$15)+IF(Data!$K165&lt;&gt;"",Scoring!$M$16)+IF(Data!$L165&lt;&gt;"",Scoring!$M$17)+IF(Data!$M165&lt;&gt;"",Scoring!$M$18)+IF(Data!$N165&lt;&gt;"",Scoring!$M$19)+IF(Data!$O165&lt;&gt;"",Scoring!$M$20)+IF(Data!$P165&lt;&gt;"",Scoring!$M$21)+IF(Data!$Q165&lt;&gt;"",Scoring!$M$22)+IF(Data!$R165&lt;&gt;"",Scoring!$M$23)+IF(Data!$S165&lt;&gt;"",Scoring!$M$24)+IF(Data!T165&lt;&gt;"",Scoring!$M$25)+IF(Data!$U165&lt;&gt;"",Scoring!$M$26)+IF(Data!$V165&lt;&gt;"",Scoring!$M$27)+IF(Data!$W165&lt;&gt;"",Scoring!$M$28)+IF(Data!$X165&lt;&gt;"",Scoring!$M$29)+IF(Data!$Y165&lt;&gt;"",Scoring!$M$30)+IF(Data!$Z165&lt;&gt;"",Scoring!$M$31)+IF(Data!$AA165&lt;&gt;"",Scoring!$M$32),"")</f>
        <v/>
      </c>
      <c r="AU165" s="105" t="str">
        <f>IF(AT165&lt;&gt;"",LOOKUP(AT165,Likelihoods!$A$7:$A$107,Likelihoods!K$7:K$107),"")</f>
        <v/>
      </c>
      <c r="AV165" s="108" t="str">
        <f>IF(AND(COUNTBLANK($B165:$E165)=3,COUNTBLANK($F165:$H165)=2,COUNTBLANK($I165:$J165)=1,COUNTBLANK($K165:$L165)=1,COUNTBLANK($M165:$N165)=1,COUNTBLANK($O165:$P165)=1,COUNTBLANK($Q165:$R165)=1,COUNTBLANK($S165:$T165)=1,COUNTBLANK($U165:$V165)=1,COUNTBLANK($W165:$AA165)=4),IF(Data!$B165&lt;&gt;"",Scoring!$N$7)+IF(Data!$C165&lt;&gt;"",Scoring!$N$8)+IF(Data!$D165&lt;&gt;"",Scoring!$N$9)+IF(Data!$E165&lt;&gt;"",Scoring!$N$10)+IF(Data!$F165&lt;&gt;"",Scoring!$N$11)+IF(Data!$G165&lt;&gt;"",Scoring!$N$12)+IF(Data!$H165&lt;&gt;"",Scoring!$N$13)+IF(Data!$I165&lt;&gt;"",Scoring!$N$14)+IF(Data!$J165&lt;&gt;"",Scoring!$N$15)+IF(Data!$K165&lt;&gt;"",Scoring!$N$16)+IF(Data!$L165&lt;&gt;"",Scoring!$N$17)+IF(Data!$M165&lt;&gt;"",Scoring!$N$18)+IF(Data!$N165&lt;&gt;"",Scoring!$N$19)+IF(Data!$O165&lt;&gt;"",Scoring!$N$20)+IF(Data!$P165&lt;&gt;"",Scoring!$N$21)+IF(Data!$Q165&lt;&gt;"",Scoring!$N$22)+IF(Data!$R165&lt;&gt;"",Scoring!$N$23)+IF(Data!$S165&lt;&gt;"",Scoring!$N$24)+IF(Data!T165&lt;&gt;"",Scoring!$N$25)+IF(Data!$U165&lt;&gt;"",Scoring!$N$26)+IF(Data!$V165&lt;&gt;"",Scoring!$N$27)+IF(Data!$W165&lt;&gt;"",Scoring!$N$28)+IF(Data!$X165&lt;&gt;"",Scoring!$N$29)+IF(Data!$Y165&lt;&gt;"",Scoring!$N$30)+IF(Data!$Z165&lt;&gt;"",Scoring!$N$31)+IF(Data!$AA165&lt;&gt;"",Scoring!$N$32),"")</f>
        <v/>
      </c>
      <c r="AW165" s="106" t="str">
        <f>IF(AV165&lt;&gt;"",LOOKUP(AV165,Likelihoods!$A$7:$A$107,Likelihoods!L$7:L$107),"")</f>
        <v/>
      </c>
      <c r="AX165" s="104" t="str">
        <f>IF(AND(COUNTBLANK($B165:$E165)=3,COUNTBLANK($F165:$H165)=2,COUNTBLANK($I165:$J165)=1,COUNTBLANK($K165:$L165)=1,COUNTBLANK($M165:$N165)=1,COUNTBLANK($O165:$P165)=1,COUNTBLANK($Q165:$R165)=1,COUNTBLANK($S165:$T165)=1,COUNTBLANK($U165:$V165)=1,COUNTBLANK($W165:$AA165)=4),IF(Data!$B165&lt;&gt;"",Scoring!$O$7)+IF(Data!$C165&lt;&gt;"",Scoring!$O$8)+IF(Data!$D165&lt;&gt;"",Scoring!$O$9)+IF(Data!$E165&lt;&gt;"",Scoring!$O$10)+IF(Data!$F165&lt;&gt;"",Scoring!$O$11)+IF(Data!$G165&lt;&gt;"",Scoring!$O$12)+IF(Data!$H165&lt;&gt;"",Scoring!$O$13)+IF(Data!$I165&lt;&gt;"",Scoring!$O$14)+IF(Data!$J165&lt;&gt;"",Scoring!$O$15)+IF(Data!$K165&lt;&gt;"",Scoring!$O$16)+IF(Data!$L165&lt;&gt;"",Scoring!$O$17)+IF(Data!$M165&lt;&gt;"",Scoring!$O$18)+IF(Data!$N165&lt;&gt;"",Scoring!$O$19)+IF(Data!$O165&lt;&gt;"",Scoring!$O$20)+IF(Data!$P165&lt;&gt;"",Scoring!$O$21)+IF(Data!$Q165&lt;&gt;"",Scoring!$O$22)+IF(Data!$R165&lt;&gt;"",Scoring!$O$23)+IF(Data!$S165&lt;&gt;"",Scoring!$O$24)+IF(Data!T165&lt;&gt;"",Scoring!$O$25)+IF(Data!$U165&lt;&gt;"",Scoring!$O$26)+IF(Data!$V165&lt;&gt;"",Scoring!$O$27)+IF(Data!$W165&lt;&gt;"",Scoring!$O$28)+IF(Data!$X165&lt;&gt;"",Scoring!$O$29)+IF(Data!$Y165&lt;&gt;"",Scoring!$O$30)+IF(Data!$Z165&lt;&gt;"",Scoring!$O$31)+IF(Data!$AA165&lt;&gt;"",Scoring!$O$32),"")</f>
        <v/>
      </c>
      <c r="AY165" s="107" t="str">
        <f>IF(AX165&lt;&gt;"",LOOKUP(AX165,Likelihoods!$A$7:$A$107,Likelihoods!M$7:M$107),"")</f>
        <v/>
      </c>
      <c r="AZ165" s="108" t="str">
        <f>IF(AND(COUNTBLANK($B165:$E165)=3,COUNTBLANK($F165:$H165)=2,COUNTBLANK($I165:$J165)=1,COUNTBLANK($K165:$L165)=1,COUNTBLANK($M165:$N165)=1,COUNTBLANK($O165:$P165)=1,COUNTBLANK($Q165:$R165)=1,COUNTBLANK($S165:$T165)=1,COUNTBLANK($U165:$V165)=1,COUNTBLANK($W165:$AA165)=4),IF(Data!$B165&lt;&gt;"",Scoring!$P$7)+IF(Data!$C165&lt;&gt;"",Scoring!$P$8)+IF(Data!$D165&lt;&gt;"",Scoring!$P$9)+IF(Data!$E165&lt;&gt;"",Scoring!$P$10)+IF(Data!$F165&lt;&gt;"",Scoring!$P$11)+IF(Data!$G165&lt;&gt;"",Scoring!$P$12)+IF(Data!$H165&lt;&gt;"",Scoring!$P$13)+IF(Data!$I165&lt;&gt;"",Scoring!$P$14)+IF(Data!$J165&lt;&gt;"",Scoring!$P$15)+IF(Data!$K165&lt;&gt;"",Scoring!$P$16)+IF(Data!$L165&lt;&gt;"",Scoring!$P$17)+IF(Data!$M165&lt;&gt;"",Scoring!$P$18)+IF(Data!$N165&lt;&gt;"",Scoring!$P$19)+IF(Data!$O165&lt;&gt;"",Scoring!$P$20)+IF(Data!$P165&lt;&gt;"",Scoring!$P$21)+IF(Data!$Q165&lt;&gt;"",Scoring!$P$22)+IF(Data!$R165&lt;&gt;"",Scoring!$P$23)+IF(Data!$S165&lt;&gt;"",Scoring!$P$24)+IF(Data!T165&lt;&gt;"",Scoring!$P$25)+IF(Data!$U165&lt;&gt;"",Scoring!$P$26)+IF(Data!$V165&lt;&gt;"",Scoring!$P$27)+IF(Data!$W165&lt;&gt;"",Scoring!$P$28)+IF(Data!$X165&lt;&gt;"",Scoring!$P$29)+IF(Data!$Y165&lt;&gt;"",Scoring!$P$30)+IF(Data!$Z165&lt;&gt;"",Scoring!$P$31)+IF(Data!$AA165&lt;&gt;"",Scoring!$P$32),"")</f>
        <v/>
      </c>
      <c r="BA165" s="105" t="str">
        <f>IF(AZ165&lt;&gt;"",LOOKUP(AZ165,Likelihoods!$A$7:$A$107,Likelihoods!N$7:N$107),"")</f>
        <v/>
      </c>
      <c r="BB165" s="102" t="str">
        <f>IF(AND(COUNTBLANK($B165:$E165)=3,COUNTBLANK($F165:$H165)=2,COUNTBLANK($I165:$J165)=1,COUNTBLANK($K165:$L165)=1,COUNTBLANK($M165:$N165)=1,COUNTBLANK($O165:$P165)=1,COUNTBLANK($Q165:$R165)=1,COUNTBLANK($S165:$T165)=1,COUNTBLANK($U165:$V165)=1,COUNTBLANK($W165:$AA165)=4),IF(Data!$B165&lt;&gt;"",Scoring!$Q$7)+IF(Data!$C165&lt;&gt;"",Scoring!$Q$8)+IF(Data!$D165&lt;&gt;"",Scoring!$Q$9)+IF(Data!$E165&lt;&gt;"",Scoring!$Q$10)+IF(Data!$F165&lt;&gt;"",Scoring!$Q$11)+IF(Data!$G165&lt;&gt;"",Scoring!$Q$12)+IF(Data!$H165&lt;&gt;"",Scoring!$Q$13)+IF(Data!$I165&lt;&gt;"",Scoring!$Q$14)+IF(Data!$J165&lt;&gt;"",Scoring!$Q$15)+IF(Data!$K165&lt;&gt;"",Scoring!$Q$16)+IF(Data!$L165&lt;&gt;"",Scoring!$Q$17)+IF(Data!$M165&lt;&gt;"",Scoring!$Q$18)+IF(Data!$N165&lt;&gt;"",Scoring!$Q$19)+IF(Data!$O165&lt;&gt;"",Scoring!$Q$20)+IF(Data!$P165&lt;&gt;"",Scoring!$Q$21)+IF(Data!$Q165&lt;&gt;"",Scoring!$Q$22)+IF(Data!$R165&lt;&gt;"",Scoring!$Q$23)+IF(Data!$S165&lt;&gt;"",Scoring!$Q$24)+IF(Data!T165&lt;&gt;"",Scoring!$Q$25)+IF(Data!$U165&lt;&gt;"",Scoring!$Q$26)+IF(Data!$V165&lt;&gt;"",Scoring!$Q$27)+IF(Data!$W165&lt;&gt;"",Scoring!$Q$28)+IF(Data!$X165&lt;&gt;"",Scoring!$Q$29)+IF(Data!$Y165&lt;&gt;"",Scoring!$Q$30)+IF(Data!$Z165&lt;&gt;"",Scoring!$Q$31)+IF(Data!$AA165&lt;&gt;"",Scoring!$Q$32),"")</f>
        <v/>
      </c>
      <c r="BC165" s="107" t="str">
        <f>IF(BB165&lt;&gt;"",LOOKUP(BB165,Likelihoods!$A$7:$A$107,Likelihoods!O$7:O$107),"")</f>
        <v/>
      </c>
      <c r="BD165" s="104" t="str">
        <f>IF(AND(COUNTBLANK($B165:$E165)=3,COUNTBLANK($F165:$H165)=2,COUNTBLANK($I165:$J165)=1,COUNTBLANK($K165:$L165)=1,COUNTBLANK($M165:$N165)=1,COUNTBLANK($O165:$P165)=1,COUNTBLANK($Q165:$R165)=1,COUNTBLANK($S165:$T165)=1,COUNTBLANK($U165:$V165)=1,COUNTBLANK($W165:$AA165)=4),IF(Data!$B165&lt;&gt;"",Scoring!$R$7)+IF(Data!$C165&lt;&gt;"",Scoring!$R$8)+IF(Data!$D165&lt;&gt;"",Scoring!$R$9)+IF(Data!$E165&lt;&gt;"",Scoring!$R$10)+IF(Data!$F165&lt;&gt;"",Scoring!$R$11)+IF(Data!$G165&lt;&gt;"",Scoring!$R$12)+IF(Data!$H165&lt;&gt;"",Scoring!$R$13)+IF(Data!$I165&lt;&gt;"",Scoring!$R$14)+IF(Data!$J165&lt;&gt;"",Scoring!$R$15)+IF(Data!$K165&lt;&gt;"",Scoring!$R$16)+IF(Data!$L165&lt;&gt;"",Scoring!$R$17)+IF(Data!$M165&lt;&gt;"",Scoring!$R$18)+IF(Data!$N165&lt;&gt;"",Scoring!$R$19)+IF(Data!$O165&lt;&gt;"",Scoring!$R$20)+IF(Data!$P165&lt;&gt;"",Scoring!$R$21)+IF(Data!$Q165&lt;&gt;"",Scoring!$R$22)+IF(Data!$R165&lt;&gt;"",Scoring!$R$23)+IF(Data!$S165&lt;&gt;"",Scoring!$R$24)+IF(Data!T165&lt;&gt;"",Scoring!$R$25)+IF(Data!$U165&lt;&gt;"",Scoring!$R$26)+IF(Data!$V165&lt;&gt;"",Scoring!$R$27)+IF(Data!$W165&lt;&gt;"",Scoring!$R$28)+IF(Data!$X165&lt;&gt;"",Scoring!$R$29)+IF(Data!$Y165&lt;&gt;"",Scoring!$R$30)+IF(Data!$Z165&lt;&gt;"",Scoring!$R$31)+IF(Data!$AA165&lt;&gt;"",Scoring!$R$32),"")</f>
        <v/>
      </c>
      <c r="BE165" s="105" t="str">
        <f>IF(BD165&lt;&gt;"",LOOKUP(BD165,Likelihoods!$A$7:$A$107,Likelihoods!P$7:P$107),"")</f>
        <v/>
      </c>
      <c r="BF165" s="102" t="str">
        <f>IF(AND(COUNTBLANK($B165:$E165)=3,COUNTBLANK($F165:$H165)=2,COUNTBLANK($I165:$J165)=1,COUNTBLANK($K165:$L165)=1,COUNTBLANK($M165:$N165)=1,COUNTBLANK($O165:$P165)=1,COUNTBLANK($Q165:$R165)=1,COUNTBLANK($S165:$T165)=1,COUNTBLANK($U165:$V165)=1,COUNTBLANK($W165:$AA165)=4),IF(Data!$B165&lt;&gt;"",Scoring!$S$7)+IF(Data!$C165&lt;&gt;"",Scoring!$S$8)+IF(Data!$D165&lt;&gt;"",Scoring!$S$9)+IF(Data!$E165&lt;&gt;"",Scoring!$S$10)+IF(Data!$F165&lt;&gt;"",Scoring!$S$11)+IF(Data!$G165&lt;&gt;"",Scoring!$S$12)+IF(Data!$H165&lt;&gt;"",Scoring!$S$13)+IF(Data!$I165&lt;&gt;"",Scoring!$S$14)+IF(Data!$J165&lt;&gt;"",Scoring!$S$15)+IF(Data!$K165&lt;&gt;"",Scoring!$S$16)+IF(Data!$L165&lt;&gt;"",Scoring!$S$17)+IF(Data!$M165&lt;&gt;"",Scoring!$S$18)+IF(Data!$N165&lt;&gt;"",Scoring!$S$19)+IF(Data!$O165&lt;&gt;"",Scoring!$S$20)+IF(Data!$P165&lt;&gt;"",Scoring!$S$21)+IF(Data!$Q165&lt;&gt;"",Scoring!$S$22)+IF(Data!$R165&lt;&gt;"",Scoring!$S$23)+IF(Data!$S165&lt;&gt;"",Scoring!$S$24)+IF(Data!T165&lt;&gt;"",Scoring!$S$25)+IF(Data!$U165&lt;&gt;"",Scoring!$S$26)+IF(Data!$V165&lt;&gt;"",Scoring!$S$27)+IF(Data!$W165&lt;&gt;"",Scoring!$S$28)+IF(Data!$X165&lt;&gt;"",Scoring!$S$29)+IF(Data!$Y165&lt;&gt;"",Scoring!$S$30)+IF(Data!$Z165&lt;&gt;"",Scoring!$S$31)+IF(Data!$AA165&lt;&gt;"",Scoring!$S$32),"")</f>
        <v/>
      </c>
      <c r="BG165" s="107" t="str">
        <f>IF(BF165&lt;&gt;"",LOOKUP(BF165,Likelihoods!$A$7:$A$107,Likelihoods!Q$7:Q$107),"")</f>
        <v/>
      </c>
      <c r="BH165" s="108" t="str">
        <f>IF(AND(COUNTBLANK($B165:$E165)=3,COUNTBLANK($F165:$H165)=2,COUNTBLANK($I165:$J165)=1,COUNTBLANK($K165:$L165)=1,COUNTBLANK($M165:$N165)=1,COUNTBLANK($O165:$P165)=1,COUNTBLANK($Q165:$R165)=1,COUNTBLANK($S165:$T165)=1,COUNTBLANK($U165:$V165)=1,COUNTBLANK($W165:$AA165)=4),IF(Data!$B165&lt;&gt;"",Scoring!$T$7)+IF(Data!$C165&lt;&gt;"",Scoring!$T$8)+IF(Data!$D165&lt;&gt;"",Scoring!$T$9)+IF(Data!$E165&lt;&gt;"",Scoring!$T$10)+IF(Data!$F165&lt;&gt;"",Scoring!$T$11)+IF(Data!$G165&lt;&gt;"",Scoring!$T$12)+IF(Data!$H165&lt;&gt;"",Scoring!$T$13)+IF(Data!$I165&lt;&gt;"",Scoring!$T$14)+IF(Data!$J165&lt;&gt;"",Scoring!$T$15)+IF(Data!$K165&lt;&gt;"",Scoring!$T$16)+IF(Data!$L165&lt;&gt;"",Scoring!$T$17)+IF(Data!$M165&lt;&gt;"",Scoring!$T$18)+IF(Data!$N165&lt;&gt;"",Scoring!$T$19)+IF(Data!$O165&lt;&gt;"",Scoring!$T$20)+IF(Data!$P165&lt;&gt;"",Scoring!$T$21)+IF(Data!$Q165&lt;&gt;"",Scoring!$T$22)+IF(Data!$R165&lt;&gt;"",Scoring!$T$23)+IF(Data!$S165&lt;&gt;"",Scoring!$T$24)+IF(Data!T165&lt;&gt;"",Scoring!$T$25)+IF(Data!$U165&lt;&gt;"",Scoring!$T$26)+IF(Data!$V165&lt;&gt;"",Scoring!$T$27)+IF(Data!$W165&lt;&gt;"",Scoring!$T$28)+IF(Data!$X165&lt;&gt;"",Scoring!$T$29)+IF(Data!$Y165&lt;&gt;"",Scoring!$T$30)+IF(Data!$Z165&lt;&gt;"",Scoring!$T$31)+IF(Data!$AA165&lt;&gt;"",Scoring!$T$32),"")</f>
        <v/>
      </c>
      <c r="BI165" s="105" t="str">
        <f>IF(BH165&lt;&gt;"",LOOKUP(BH165,Likelihoods!$A$7:$A$107,Likelihoods!R$7:R$107),"")</f>
        <v/>
      </c>
      <c r="BJ165" s="108" t="str">
        <f>IF(AND(COUNTBLANK($B165:$E165)=3,COUNTBLANK($F165:$H165)=2,COUNTBLANK($I165:$J165)=1,COUNTBLANK($K165:$L165)=1,COUNTBLANK($M165:$N165)=1,COUNTBLANK($O165:$P165)=1,COUNTBLANK($Q165:$R165)=1,COUNTBLANK($S165:$T165)=1,COUNTBLANK($U165:$V165)=1,COUNTBLANK($W165:$AA165)=4),IF(Data!$B165&lt;&gt;"",Scoring!$U$7)+IF(Data!$C165&lt;&gt;"",Scoring!$U$8)+IF(Data!$D165&lt;&gt;"",Scoring!$U$9)+IF(Data!$E165&lt;&gt;"",Scoring!$U$10)+IF(Data!$F165&lt;&gt;"",Scoring!$U$11)+IF(Data!$G165&lt;&gt;"",Scoring!$U$12)+IF(Data!$H165&lt;&gt;"",Scoring!$U$13)+IF(Data!$I165&lt;&gt;"",Scoring!$U$14)+IF(Data!$J165&lt;&gt;"",Scoring!$U$15)+IF(Data!$K165&lt;&gt;"",Scoring!$U$16)+IF(Data!$L165&lt;&gt;"",Scoring!$U$17)+IF(Data!$M165&lt;&gt;"",Scoring!$U$18)+IF(Data!$N165&lt;&gt;"",Scoring!$U$19)+IF(Data!$O165&lt;&gt;"",Scoring!$U$20)+IF(Data!$P165&lt;&gt;"",Scoring!$U$21)+IF(Data!$Q165&lt;&gt;"",Scoring!$U$22)+IF(Data!$R165&lt;&gt;"",Scoring!$U$23)+IF(Data!$S165&lt;&gt;"",Scoring!$U$24)+IF(Data!T165&lt;&gt;"",Scoring!$U$25)+IF(Data!$U165&lt;&gt;"",Scoring!$U$26)+IF(Data!$V165&lt;&gt;"",Scoring!$U$27)+IF(Data!$W165&lt;&gt;"",Scoring!$U$28)+IF(Data!$X165&lt;&gt;"",Scoring!$U$29)+IF(Data!$Y165&lt;&gt;"",Scoring!$U$30)+IF(Data!$Z165&lt;&gt;"",Scoring!$U$31)+IF(Data!$AA165&lt;&gt;"",Scoring!$U$32),"")</f>
        <v/>
      </c>
      <c r="BK165" s="106" t="str">
        <f>IF(BJ165&lt;&gt;"",LOOKUP(BJ165,Likelihoods!$A$7:$A$107,Likelihoods!S$7:S$107),"")</f>
        <v/>
      </c>
      <c r="BL165" s="8"/>
      <c r="BM165" s="8"/>
      <c r="BN165" s="8"/>
      <c r="BO165" s="8"/>
      <c r="BP165" s="8"/>
      <c r="BQ165" s="8"/>
      <c r="BR165" s="8"/>
      <c r="BS165" s="8"/>
      <c r="BT165" s="8"/>
      <c r="BU165" s="8"/>
      <c r="BV165" s="8"/>
      <c r="BW165" s="8"/>
      <c r="BX165" s="8"/>
      <c r="BY165" s="8"/>
    </row>
    <row r="166" spans="1:77" ht="14.25" x14ac:dyDescent="0.2">
      <c r="A166" s="68"/>
      <c r="B166" s="101"/>
      <c r="C166" s="102"/>
      <c r="D166" s="102"/>
      <c r="E166" s="102"/>
      <c r="F166" s="101"/>
      <c r="G166" s="102"/>
      <c r="H166" s="103"/>
      <c r="I166" s="102"/>
      <c r="J166" s="102"/>
      <c r="K166" s="101"/>
      <c r="L166" s="103"/>
      <c r="M166" s="102"/>
      <c r="N166" s="103"/>
      <c r="O166" s="101"/>
      <c r="P166" s="103"/>
      <c r="Q166" s="102"/>
      <c r="R166" s="102"/>
      <c r="S166" s="101"/>
      <c r="T166" s="103"/>
      <c r="U166" s="101"/>
      <c r="V166" s="103"/>
      <c r="W166" s="102"/>
      <c r="X166" s="102"/>
      <c r="Y166" s="102"/>
      <c r="Z166" s="102"/>
      <c r="AA166" s="102"/>
      <c r="AB166" s="104" t="str">
        <f>IF(AND(COUNTBLANK($B166:$E166)=3,COUNTBLANK($F166:$H166)=2,COUNTBLANK($I166:$J166)=1,COUNTBLANK($K166:$L166)=1,COUNTBLANK($M166:$N166)=1,COUNTBLANK($O166:$P166)=1,COUNTBLANK($Q166:$R166)=1,COUNTBLANK($S166:$T166)=1,COUNTBLANK($U166:$V166)=1,COUNTBLANK($W166:$AA166)=4),IF(Data!$B166&lt;&gt;"",Scoring!$D$7)+IF(Data!$C166&lt;&gt;"",Scoring!$D$8)+IF(Data!$D166&lt;&gt;"",Scoring!$D$9)+IF(Data!$E166&lt;&gt;"",Scoring!$D$10)+IF(Data!$F166&lt;&gt;"",Scoring!$D$11)+IF(Data!$G166&lt;&gt;"",Scoring!$D$12)+IF(Data!$H166&lt;&gt;"",Scoring!$D$13)+IF(Data!$I166&lt;&gt;"",Scoring!$D$14)+IF(Data!$J166&lt;&gt;"",Scoring!$D$15)+IF(Data!$K166&lt;&gt;"",Scoring!$D$16)+IF(Data!$L166&lt;&gt;"",Scoring!$D$17)+IF(Data!$M166&lt;&gt;"",Scoring!$D$18)+IF(Data!$N166&lt;&gt;"",Scoring!$D$19)+IF(Data!$O166&lt;&gt;"",Scoring!$D$20)+IF(Data!$P166&lt;&gt;"",Scoring!$D$21)+IF(Data!$Q166&lt;&gt;"",Scoring!$D$22)+IF(Data!$R166&lt;&gt;"",Scoring!$D$23)+IF(Data!$S166&lt;&gt;"",Scoring!$D$24)+IF(Data!T166&lt;&gt;"",Scoring!$D$25)+IF(Data!$U166&lt;&gt;"",Scoring!$D$26)+IF(Data!$V166&lt;&gt;"",Scoring!$D$27)+IF(Data!$W166&lt;&gt;"",Scoring!$D$28)+IF(Data!$X166&lt;&gt;"",Scoring!$D$29)+IF(Data!$Y166&lt;&gt;"",Scoring!$D$30)+IF(Data!$Z166&lt;&gt;"",Scoring!$D$31)+IF(Data!$AA166&lt;&gt;"",Scoring!$D$32),"")</f>
        <v/>
      </c>
      <c r="AC166" s="105" t="str">
        <f>IF(AB166&lt;&gt;"",LOOKUP(AB166,Likelihoods!$A$7:$A$107,Likelihoods!B$7:B$107),"")</f>
        <v/>
      </c>
      <c r="AD166" s="264" t="str">
        <f>IF(AND(COUNTBLANK($B166:$E166)=3,COUNTBLANK($F166:$H166)=2,COUNTBLANK($I166:$J166)=1,COUNTBLANK($K166:$L166)=1,COUNTBLANK($M166:$N166)=1,COUNTBLANK($O166:$P166)=1,COUNTBLANK($Q166:$R166)=1,COUNTBLANK($S166:$T166)=1,COUNTBLANK($U166:$V166)=1,COUNTBLANK($W166:$AA166)=4),IF(Data!$B166&lt;&gt;"",Scoring!$E$7)+IF(Data!$C166&lt;&gt;"",Scoring!$E$8)+IF(Data!$D166&lt;&gt;"",Scoring!$E$9)+IF(Data!$E166&lt;&gt;"",Scoring!$E$10)+IF(Data!$F166&lt;&gt;"",Scoring!$E$11)+IF(Data!$G166&lt;&gt;"",Scoring!$E$12)+IF(Data!$H166&lt;&gt;"",Scoring!$E$13)+IF(Data!$I166&lt;&gt;"",Scoring!$E$14)+IF(Data!$J166&lt;&gt;"",Scoring!$E$15)+IF(Data!$K166&lt;&gt;"",Scoring!$E$16)+IF(Data!$L166&lt;&gt;"",Scoring!$E$17)+IF(Data!$M166&lt;&gt;"",Scoring!$E$18)+IF(Data!$N166&lt;&gt;"",Scoring!$E$19)+IF(Data!$O166&lt;&gt;"",Scoring!$E$20)+IF(Data!$P166&lt;&gt;"",Scoring!$E$21)+IF(Data!$Q166&lt;&gt;"",Scoring!$E$22)+IF(Data!$R166&lt;&gt;"",Scoring!$E$23)+IF(Data!$S166&lt;&gt;"",Scoring!$E$24)+IF(Data!V166&lt;&gt;"",Scoring!$E$25)+IF(Data!$U166&lt;&gt;"",Scoring!$E$26)+IF(Data!$V166&lt;&gt;"",Scoring!$E$27)+IF(Data!$W166&lt;&gt;"",Scoring!$E$28)+IF(Data!$X166&lt;&gt;"",Scoring!$E$29)+IF(Data!$Y166&lt;&gt;"",Scoring!$E$30)+IF(Data!$Z166&lt;&gt;"",Scoring!$E$31)+IF(Data!$AA166&lt;&gt;"",Scoring!$E$32),"")</f>
        <v/>
      </c>
      <c r="AE166" s="107" t="str">
        <f>IF(AD166&lt;&gt;"",LOOKUP(AD166,Likelihoods!$A$7:$A$107,Likelihoods!C$7:C$107),"")</f>
        <v/>
      </c>
      <c r="AF166" s="108" t="str">
        <f>IF(AND(COUNTBLANK($B166:$E166)=3,COUNTBLANK($F166:$H166)=2,COUNTBLANK($I166:$J166)=1,COUNTBLANK($K166:$L166)=1,COUNTBLANK($M166:$N166)=1,COUNTBLANK($O166:$P166)=1,COUNTBLANK($Q166:$R166)=1,COUNTBLANK($S166:$T166)=1,COUNTBLANK($U166:$V166)=1,COUNTBLANK($W166:$AA166)=4),IF(Data!$B166&lt;&gt;"",Scoring!$F$7)+IF(Data!$C166&lt;&gt;"",Scoring!$F$8)+IF(Data!$D166&lt;&gt;"",Scoring!$F$9)+IF(Data!$E166&lt;&gt;"",Scoring!$F$10)+IF(Data!$F166&lt;&gt;"",Scoring!$F$11)+IF(Data!$G166&lt;&gt;"",Scoring!$F$12)+IF(Data!$H166&lt;&gt;"",Scoring!$F$13)+IF(Data!$I166&lt;&gt;"",Scoring!$F$14)+IF(Data!$J166&lt;&gt;"",Scoring!$F$15)+IF(Data!$K166&lt;&gt;"",Scoring!$F$16)+IF(Data!$L166&lt;&gt;"",Scoring!$F$17)+IF(Data!$M166&lt;&gt;"",Scoring!$F$18)+IF(Data!$N166&lt;&gt;"",Scoring!$F$19)+IF(Data!$O166&lt;&gt;"",Scoring!$F$20)+IF(Data!$P166&lt;&gt;"",Scoring!$F$21)+IF(Data!$Q166&lt;&gt;"",Scoring!$F$22)+IF(Data!$R166&lt;&gt;"",Scoring!$F$23)+IF(Data!$S166&lt;&gt;"",Scoring!$F$24)+IF(Data!T166&lt;&gt;"",Scoring!$F$25)+IF(Data!$U166&lt;&gt;"",Scoring!$F$26)+IF(Data!$V166&lt;&gt;"",Scoring!$F$27)+IF(Data!$W166&lt;&gt;"",Scoring!$F$28)+IF(Data!$X166&lt;&gt;"",Scoring!$F$29)+IF(Data!$Y166&lt;&gt;"",Scoring!$F$30)+IF(Data!$Z166&lt;&gt;"",Scoring!$F$31)+IF(Data!$AA166&lt;&gt;"",Scoring!$F$32),"")</f>
        <v/>
      </c>
      <c r="AG166" s="105" t="str">
        <f>IF(AF166&lt;&gt;"",LOOKUP(AF166,Likelihoods!$A$7:$A$107,Likelihoods!D$7:D$107),"")</f>
        <v/>
      </c>
      <c r="AH166" s="108" t="str">
        <f>IF(AND(COUNTBLANK($B166:$E166)=3,COUNTBLANK($F166:$H166)=2,COUNTBLANK($I166:$J166)=1,COUNTBLANK($K166:$L166)=1,COUNTBLANK($M166:$N166)=1,COUNTBLANK($O166:$P166)=1,COUNTBLANK($Q166:$R166)=1,COUNTBLANK($S166:$T166)=1,COUNTBLANK($U166:$V166)=1,COUNTBLANK($W166:$AA166)=4),IF(Data!$B166&lt;&gt;"",Scoring!$G$7)+IF(Data!$C166&lt;&gt;"",Scoring!$G$8)+IF(Data!$D166&lt;&gt;"",Scoring!$G$9)+IF(Data!$E166&lt;&gt;"",Scoring!$G$10)+IF(Data!$F166&lt;&gt;"",Scoring!$G$11)+IF(Data!$G166&lt;&gt;"",Scoring!$G$12)+IF(Data!$H166&lt;&gt;"",Scoring!$G$13)+IF(Data!$I166&lt;&gt;"",Scoring!$G$14)+IF(Data!$J166&lt;&gt;"",Scoring!$G$15)+IF(Data!$K166&lt;&gt;"",Scoring!$G$16)+IF(Data!$L166&lt;&gt;"",Scoring!$G$17)+IF(Data!$M166&lt;&gt;"",Scoring!$G$18)+IF(Data!$N166&lt;&gt;"",Scoring!$G$19)+IF(Data!$O166&lt;&gt;"",Scoring!$G$20)+IF(Data!$P166&lt;&gt;"",Scoring!$G$21)+IF(Data!$Q166&lt;&gt;"",Scoring!$G$22)+IF(Data!$R166&lt;&gt;"",Scoring!$G$23)+IF(Data!$S166&lt;&gt;"",Scoring!$G$24)+IF(Data!T166&lt;&gt;"",Scoring!$G$25)+IF(Data!$U166&lt;&gt;"",Scoring!$G$26)+IF(Data!$V166&lt;&gt;"",Scoring!$G$27)+IF(Data!$W166&lt;&gt;"",Scoring!$G$28)+IF(Data!$X166&lt;&gt;"",Scoring!$G$29)+IF(Data!$Y166&lt;&gt;"",Scoring!$G$30)+IF(Data!$Z166&lt;&gt;"",Scoring!$G$31)+IF(Data!$AA166&lt;&gt;"",Scoring!$G$32),"")</f>
        <v/>
      </c>
      <c r="AI166" s="106" t="str">
        <f>IF(AH166&lt;&gt;"",LOOKUP(AH166,Likelihoods!$A$7:$A$107,Likelihoods!E$7:E$107),"")</f>
        <v/>
      </c>
      <c r="AJ166" s="104" t="str">
        <f>IF(AND(COUNTBLANK($B166:$E166)=3,COUNTBLANK($F166:$H166)=2,COUNTBLANK($I166:$J166)=1,COUNTBLANK($K166:$L166)=1,COUNTBLANK($M166:$N166)=1,COUNTBLANK($O166:$P166)=1,COUNTBLANK($Q166:$R166)=1,COUNTBLANK($S166:$T166)=1,COUNTBLANK($U166:$V166)=1,COUNTBLANK($W166:$AA166)=4),IF(Data!$B166&lt;&gt;"",Scoring!$H$7)+IF(Data!$C166&lt;&gt;"",Scoring!$H$8)+IF(Data!$D166&lt;&gt;"",Scoring!$H$9)+IF(Data!$E166&lt;&gt;"",Scoring!$H$10)+IF(Data!$F166&lt;&gt;"",Scoring!$H$11)+IF(Data!$G166&lt;&gt;"",Scoring!$H$12)+IF(Data!$H166&lt;&gt;"",Scoring!$H$13)+IF(Data!$I166&lt;&gt;"",Scoring!$H$14)+IF(Data!$J166&lt;&gt;"",Scoring!$H$15)+IF(Data!$K166&lt;&gt;"",Scoring!$H$16)+IF(Data!$L166&lt;&gt;"",Scoring!$H$17)+IF(Data!$M166&lt;&gt;"",Scoring!$H$18)+IF(Data!$N166&lt;&gt;"",Scoring!$H$19)+IF(Data!$O166&lt;&gt;"",Scoring!$H$20)+IF(Data!$P166&lt;&gt;"",Scoring!$H$21)+IF(Data!$Q166&lt;&gt;"",Scoring!$H$22)+IF(Data!$R166&lt;&gt;"",Scoring!$H$23)+IF(Data!$S166&lt;&gt;"",Scoring!$H$24)+IF(Data!T166&lt;&gt;"",Scoring!$H$25)+IF(Data!$U166&lt;&gt;"",Scoring!$H$26)+IF(Data!$V166&lt;&gt;"",Scoring!$H$27)+IF(Data!$W166&lt;&gt;"",Scoring!$H$28)+IF(Data!$X166&lt;&gt;"",Scoring!$H$29)+IF(Data!$Y166&lt;&gt;"",Scoring!$H$30)+IF(Data!$Z166&lt;&gt;"",Scoring!$H$31)+IF(Data!$AA166&lt;&gt;"",Scoring!$H$32),"")</f>
        <v/>
      </c>
      <c r="AK166" s="105" t="str">
        <f>IF(AJ166&lt;&gt;"",LOOKUP(AJ166,Likelihoods!$A$7:$A$107,Likelihoods!F$7:F$107),"")</f>
        <v/>
      </c>
      <c r="AL166" s="102" t="str">
        <f>IF(AND(COUNTBLANK($B166:$E166)=3,COUNTBLANK($F166:$H166)=2,COUNTBLANK($I166:$J166)=1,COUNTBLANK($K166:$L166)=1,COUNTBLANK($M166:$N166)=1,COUNTBLANK($O166:$P166)=1,COUNTBLANK($Q166:$R166)=1,COUNTBLANK($S166:$T166)=1,COUNTBLANK($U166:$V166)=1,COUNTBLANK($W166:$AA166)=4),IF(Data!$B166&lt;&gt;"",Scoring!$I$7)+IF(Data!$C166&lt;&gt;"",Scoring!$I$8)+IF(Data!$D166&lt;&gt;"",Scoring!$I$9)+IF(Data!$E166&lt;&gt;"",Scoring!$I$10)+IF(Data!$F166&lt;&gt;"",Scoring!$I$11)+IF(Data!$G166&lt;&gt;"",Scoring!$I$12)+IF(Data!$H166&lt;&gt;"",Scoring!$I$13)+IF(Data!$I166&lt;&gt;"",Scoring!$I$14)+IF(Data!$J166&lt;&gt;"",Scoring!$I$15)+IF(Data!$K166&lt;&gt;"",Scoring!$I$16)+IF(Data!$L166&lt;&gt;"",Scoring!$I$17)+IF(Data!$M166&lt;&gt;"",Scoring!$I$18)+IF(Data!$N166&lt;&gt;"",Scoring!$I$19)+IF(Data!$O166&lt;&gt;"",Scoring!$I$20)+IF(Data!$P166&lt;&gt;"",Scoring!$I$21)+IF(Data!$Q166&lt;&gt;"",Scoring!$I$22)+IF(Data!$R166&lt;&gt;"",Scoring!$I$23)+IF(Data!$S166&lt;&gt;"",Scoring!$I$24)+IF(Data!T166&lt;&gt;"",Scoring!$I$25)+IF(Data!$U166&lt;&gt;"",Scoring!$I$26)+IF(Data!$V166&lt;&gt;"",Scoring!$I$27)+IF(Data!$W166&lt;&gt;"",Scoring!$I$28)+IF(Data!$X166&lt;&gt;"",Scoring!$I$29)+IF(Data!$Y166&lt;&gt;"",Scoring!$I$30)+IF(Data!$Z166&lt;&gt;"",Scoring!$I$31)+IF(Data!$AA166&lt;&gt;"",Scoring!$I$32),"")</f>
        <v/>
      </c>
      <c r="AM166" s="107" t="str">
        <f>IF(AL166&lt;&gt;"",LOOKUP(AL166,Likelihoods!$A$7:$A$107,Likelihoods!G$7:G$107),"")</f>
        <v/>
      </c>
      <c r="AN166" s="281" t="str">
        <f>IF(AND(COUNTBLANK($B166:$E166)=3,COUNTBLANK($F166:$H166)=2,COUNTBLANK($I166:$J166)=1,COUNTBLANK($K166:$L166)=1,COUNTBLANK($M166:$N166)=1,COUNTBLANK($O166:$P166)=1,COUNTBLANK($Q166:$R166)=1,COUNTBLANK($S166:$T166)=1,COUNTBLANK($U166:$V166)=1,COUNTBLANK($W166:$AA166)=4),IF(Data!$B166&lt;&gt;"",Scoring!$J$7)+IF(Data!$C166&lt;&gt;"",Scoring!$J$8)+IF(Data!$D166&lt;&gt;"",Scoring!$J$9)+IF(Data!$E166&lt;&gt;"",Scoring!$J$10)+IF(Data!$F166&lt;&gt;"",Scoring!$J$11)+IF(Data!$G166&lt;&gt;"",Scoring!$J$12)+IF(Data!$H166&lt;&gt;"",Scoring!$J$13)+IF(Data!$I166&lt;&gt;"",Scoring!$J$14)+IF(Data!$J166&lt;&gt;"",Scoring!$J$15)+IF(Data!$K166&lt;&gt;"",Scoring!$J$16)+IF(Data!$L166&lt;&gt;"",Scoring!$J$17)+IF(Data!$M166&lt;&gt;"",Scoring!$J$18)+IF(Data!$N166&lt;&gt;"",Scoring!$J$19)+IF(Data!$O166&lt;&gt;"",Scoring!$J$20)+IF(Data!$P166&lt;&gt;"",Scoring!$J$21)+IF(Data!$Q166&lt;&gt;"",Scoring!$J$22)+IF(Data!$R166&lt;&gt;"",Scoring!$J$23)+IF(Data!$S166&lt;&gt;"",Scoring!$J$24)+IF(Data!AF166&lt;&gt;"",Scoring!$J$25)+IF(Data!$U166&lt;&gt;"",Scoring!$J$26)+IF(Data!$V166&lt;&gt;"",Scoring!$J$27)+IF(Data!$W166&lt;&gt;"",Scoring!$J$28)+IF(Data!$X166&lt;&gt;"",Scoring!$J$29)+IF(Data!$Y166&lt;&gt;"",Scoring!$J$30)+IF(Data!$Z166&lt;&gt;"",Scoring!$J$31)+IF(Data!$AA166&lt;&gt;"",Scoring!$J$32),"")</f>
        <v/>
      </c>
      <c r="AO166" s="276" t="str">
        <f>IF(AN166&lt;&gt;"",LOOKUP(AN166,Likelihoods!$A$7:$A$107,Likelihoods!H$7:H$107),"")</f>
        <v/>
      </c>
      <c r="AP166" s="264" t="str">
        <f>IF(AND(COUNTBLANK($B166:$E166)=3,COUNTBLANK($F166:$H166)=2,COUNTBLANK($I166:$J166)=1,COUNTBLANK($K166:$L166)=1,COUNTBLANK($M166:$N166)=1,COUNTBLANK($O166:$P166)=1,COUNTBLANK($Q166:$R166)=1,COUNTBLANK($S166:$T166)=1,COUNTBLANK($U166:$V166)=1,COUNTBLANK($W166:$AA166)=4),IF(Data!$B166&lt;&gt;"",Scoring!$K$7)+IF(Data!$C166&lt;&gt;"",Scoring!$K$8)+IF(Data!$D166&lt;&gt;"",Scoring!$K$9)+IF(Data!$E166&lt;&gt;"",Scoring!$K$10)+IF(Data!$F166&lt;&gt;"",Scoring!$K$11)+IF(Data!$G166&lt;&gt;"",Scoring!$K$12)+IF(Data!$H166&lt;&gt;"",Scoring!$K$13)+IF(Data!$I166&lt;&gt;"",Scoring!$K$14)+IF(Data!$J166&lt;&gt;"",Scoring!$K$15)+IF(Data!$K166&lt;&gt;"",Scoring!$K$16)+IF(Data!$L166&lt;&gt;"",Scoring!$K$17)+IF(Data!$M166&lt;&gt;"",Scoring!$K$18)+IF(Data!$N166&lt;&gt;"",Scoring!$K$19)+IF(Data!$O166&lt;&gt;"",Scoring!$K$20)+IF(Data!$P166&lt;&gt;"",Scoring!$K$21)+IF(Data!$Q166&lt;&gt;"",Scoring!$K$22)+IF(Data!$R166&lt;&gt;"",Scoring!$K$23)+IF(Data!$S166&lt;&gt;"",Scoring!$K$24)+IF(Data!AH166&lt;&gt;"",Scoring!$K$25)+IF(Data!$U166&lt;&gt;"",Scoring!$K$26)+IF(Data!$V166&lt;&gt;"",Scoring!$K$27)+IF(Data!$W166&lt;&gt;"",Scoring!$K$28)+IF(Data!$X166&lt;&gt;"",Scoring!$K$29)+IF(Data!$Y166&lt;&gt;"",Scoring!$K$30)+IF(Data!$Z166&lt;&gt;"",Scoring!$K$31)+IF(Data!$AA166&lt;&gt;"",Scoring!$K$32),"")</f>
        <v/>
      </c>
      <c r="AQ166" s="107" t="str">
        <f>IF(AP166&lt;&gt;"",LOOKUP(AP166,Likelihoods!$A$7:$A$107,Likelihoods!I$7:I$107),"")</f>
        <v/>
      </c>
      <c r="AR166" s="281" t="str">
        <f>IF(AND(COUNTBLANK($B166:$E166)=3,COUNTBLANK($F166:$H166)=2,COUNTBLANK($I166:$J166)=1,COUNTBLANK($K166:$L166)=1,COUNTBLANK($M166:$N166)=1,COUNTBLANK($O166:$P166)=1,COUNTBLANK($Q166:$R166)=1,COUNTBLANK($S166:$T166)=1,COUNTBLANK($U166:$V166)=1,COUNTBLANK($W166:$AA166)=4),IF(Data!$B166&lt;&gt;"",Scoring!$L$7)+IF(Data!$C166&lt;&gt;"",Scoring!$L$8)+IF(Data!$D166&lt;&gt;"",Scoring!$L$9)+IF(Data!$E166&lt;&gt;"",Scoring!$L$10)+IF(Data!$F166&lt;&gt;"",Scoring!$L$11)+IF(Data!$G166&lt;&gt;"",Scoring!$L$12)+IF(Data!$H166&lt;&gt;"",Scoring!$L$13)+IF(Data!$I166&lt;&gt;"",Scoring!$L$14)+IF(Data!$J166&lt;&gt;"",Scoring!$L$15)+IF(Data!$K166&lt;&gt;"",Scoring!$L$16)+IF(Data!$L166&lt;&gt;"",Scoring!$L$17)+IF(Data!$M166&lt;&gt;"",Scoring!$L$18)+IF(Data!$N166&lt;&gt;"",Scoring!$L$19)+IF(Data!$O166&lt;&gt;"",Scoring!$L$20)+IF(Data!$P166&lt;&gt;"",Scoring!$L$21)+IF(Data!$Q166&lt;&gt;"",Scoring!$L$22)+IF(Data!$R166&lt;&gt;"",Scoring!$L$23)+IF(Data!$S166&lt;&gt;"",Scoring!$L$24)+IF(Data!AJ166&lt;&gt;"",Scoring!$L$25)+IF(Data!$U166&lt;&gt;"",Scoring!$L$26)+IF(Data!$V166&lt;&gt;"",Scoring!$L$27)+IF(Data!$W166&lt;&gt;"",Scoring!$L$28)+IF(Data!$X166&lt;&gt;"",Scoring!$L$29)+IF(Data!$Y166&lt;&gt;"",Scoring!$L$30)+IF(Data!$Z166&lt;&gt;"",Scoring!$L$31)+IF(Data!$AA166&lt;&gt;"",Scoring!$L$32),"")</f>
        <v/>
      </c>
      <c r="AS166" s="105" t="str">
        <f>IF(AR166&lt;&gt;"",LOOKUP(AR166,Likelihoods!$A$7:$A$107,Likelihoods!J$7:J$107),"")</f>
        <v/>
      </c>
      <c r="AT166" s="108" t="str">
        <f>IF(AND(COUNTBLANK($B166:$E166)=3,COUNTBLANK($F166:$H166)=2,COUNTBLANK($I166:$J166)=1,COUNTBLANK($K166:$L166)=1,COUNTBLANK($M166:$N166)=1,COUNTBLANK($O166:$P166)=1,COUNTBLANK($Q166:$R166)=1,COUNTBLANK($S166:$T166)=1,COUNTBLANK($U166:$V166)=1,COUNTBLANK($W166:$AA166)=4),IF(Data!$B166&lt;&gt;"",Scoring!$M$7)+IF(Data!$C166&lt;&gt;"",Scoring!$M$8)+IF(Data!$D166&lt;&gt;"",Scoring!$M$9)+IF(Data!$E166&lt;&gt;"",Scoring!$M$10)+IF(Data!$F166&lt;&gt;"",Scoring!$M$11)+IF(Data!$G166&lt;&gt;"",Scoring!$M$12)+IF(Data!$H166&lt;&gt;"",Scoring!$M$13)+IF(Data!$I166&lt;&gt;"",Scoring!$M$14)+IF(Data!$J166&lt;&gt;"",Scoring!$M$15)+IF(Data!$K166&lt;&gt;"",Scoring!$M$16)+IF(Data!$L166&lt;&gt;"",Scoring!$M$17)+IF(Data!$M166&lt;&gt;"",Scoring!$M$18)+IF(Data!$N166&lt;&gt;"",Scoring!$M$19)+IF(Data!$O166&lt;&gt;"",Scoring!$M$20)+IF(Data!$P166&lt;&gt;"",Scoring!$M$21)+IF(Data!$Q166&lt;&gt;"",Scoring!$M$22)+IF(Data!$R166&lt;&gt;"",Scoring!$M$23)+IF(Data!$S166&lt;&gt;"",Scoring!$M$24)+IF(Data!T166&lt;&gt;"",Scoring!$M$25)+IF(Data!$U166&lt;&gt;"",Scoring!$M$26)+IF(Data!$V166&lt;&gt;"",Scoring!$M$27)+IF(Data!$W166&lt;&gt;"",Scoring!$M$28)+IF(Data!$X166&lt;&gt;"",Scoring!$M$29)+IF(Data!$Y166&lt;&gt;"",Scoring!$M$30)+IF(Data!$Z166&lt;&gt;"",Scoring!$M$31)+IF(Data!$AA166&lt;&gt;"",Scoring!$M$32),"")</f>
        <v/>
      </c>
      <c r="AU166" s="105" t="str">
        <f>IF(AT166&lt;&gt;"",LOOKUP(AT166,Likelihoods!$A$7:$A$107,Likelihoods!K$7:K$107),"")</f>
        <v/>
      </c>
      <c r="AV166" s="108" t="str">
        <f>IF(AND(COUNTBLANK($B166:$E166)=3,COUNTBLANK($F166:$H166)=2,COUNTBLANK($I166:$J166)=1,COUNTBLANK($K166:$L166)=1,COUNTBLANK($M166:$N166)=1,COUNTBLANK($O166:$P166)=1,COUNTBLANK($Q166:$R166)=1,COUNTBLANK($S166:$T166)=1,COUNTBLANK($U166:$V166)=1,COUNTBLANK($W166:$AA166)=4),IF(Data!$B166&lt;&gt;"",Scoring!$N$7)+IF(Data!$C166&lt;&gt;"",Scoring!$N$8)+IF(Data!$D166&lt;&gt;"",Scoring!$N$9)+IF(Data!$E166&lt;&gt;"",Scoring!$N$10)+IF(Data!$F166&lt;&gt;"",Scoring!$N$11)+IF(Data!$G166&lt;&gt;"",Scoring!$N$12)+IF(Data!$H166&lt;&gt;"",Scoring!$N$13)+IF(Data!$I166&lt;&gt;"",Scoring!$N$14)+IF(Data!$J166&lt;&gt;"",Scoring!$N$15)+IF(Data!$K166&lt;&gt;"",Scoring!$N$16)+IF(Data!$L166&lt;&gt;"",Scoring!$N$17)+IF(Data!$M166&lt;&gt;"",Scoring!$N$18)+IF(Data!$N166&lt;&gt;"",Scoring!$N$19)+IF(Data!$O166&lt;&gt;"",Scoring!$N$20)+IF(Data!$P166&lt;&gt;"",Scoring!$N$21)+IF(Data!$Q166&lt;&gt;"",Scoring!$N$22)+IF(Data!$R166&lt;&gt;"",Scoring!$N$23)+IF(Data!$S166&lt;&gt;"",Scoring!$N$24)+IF(Data!T166&lt;&gt;"",Scoring!$N$25)+IF(Data!$U166&lt;&gt;"",Scoring!$N$26)+IF(Data!$V166&lt;&gt;"",Scoring!$N$27)+IF(Data!$W166&lt;&gt;"",Scoring!$N$28)+IF(Data!$X166&lt;&gt;"",Scoring!$N$29)+IF(Data!$Y166&lt;&gt;"",Scoring!$N$30)+IF(Data!$Z166&lt;&gt;"",Scoring!$N$31)+IF(Data!$AA166&lt;&gt;"",Scoring!$N$32),"")</f>
        <v/>
      </c>
      <c r="AW166" s="106" t="str">
        <f>IF(AV166&lt;&gt;"",LOOKUP(AV166,Likelihoods!$A$7:$A$107,Likelihoods!L$7:L$107),"")</f>
        <v/>
      </c>
      <c r="AX166" s="104" t="str">
        <f>IF(AND(COUNTBLANK($B166:$E166)=3,COUNTBLANK($F166:$H166)=2,COUNTBLANK($I166:$J166)=1,COUNTBLANK($K166:$L166)=1,COUNTBLANK($M166:$N166)=1,COUNTBLANK($O166:$P166)=1,COUNTBLANK($Q166:$R166)=1,COUNTBLANK($S166:$T166)=1,COUNTBLANK($U166:$V166)=1,COUNTBLANK($W166:$AA166)=4),IF(Data!$B166&lt;&gt;"",Scoring!$O$7)+IF(Data!$C166&lt;&gt;"",Scoring!$O$8)+IF(Data!$D166&lt;&gt;"",Scoring!$O$9)+IF(Data!$E166&lt;&gt;"",Scoring!$O$10)+IF(Data!$F166&lt;&gt;"",Scoring!$O$11)+IF(Data!$G166&lt;&gt;"",Scoring!$O$12)+IF(Data!$H166&lt;&gt;"",Scoring!$O$13)+IF(Data!$I166&lt;&gt;"",Scoring!$O$14)+IF(Data!$J166&lt;&gt;"",Scoring!$O$15)+IF(Data!$K166&lt;&gt;"",Scoring!$O$16)+IF(Data!$L166&lt;&gt;"",Scoring!$O$17)+IF(Data!$M166&lt;&gt;"",Scoring!$O$18)+IF(Data!$N166&lt;&gt;"",Scoring!$O$19)+IF(Data!$O166&lt;&gt;"",Scoring!$O$20)+IF(Data!$P166&lt;&gt;"",Scoring!$O$21)+IF(Data!$Q166&lt;&gt;"",Scoring!$O$22)+IF(Data!$R166&lt;&gt;"",Scoring!$O$23)+IF(Data!$S166&lt;&gt;"",Scoring!$O$24)+IF(Data!T166&lt;&gt;"",Scoring!$O$25)+IF(Data!$U166&lt;&gt;"",Scoring!$O$26)+IF(Data!$V166&lt;&gt;"",Scoring!$O$27)+IF(Data!$W166&lt;&gt;"",Scoring!$O$28)+IF(Data!$X166&lt;&gt;"",Scoring!$O$29)+IF(Data!$Y166&lt;&gt;"",Scoring!$O$30)+IF(Data!$Z166&lt;&gt;"",Scoring!$O$31)+IF(Data!$AA166&lt;&gt;"",Scoring!$O$32),"")</f>
        <v/>
      </c>
      <c r="AY166" s="107" t="str">
        <f>IF(AX166&lt;&gt;"",LOOKUP(AX166,Likelihoods!$A$7:$A$107,Likelihoods!M$7:M$107),"")</f>
        <v/>
      </c>
      <c r="AZ166" s="108" t="str">
        <f>IF(AND(COUNTBLANK($B166:$E166)=3,COUNTBLANK($F166:$H166)=2,COUNTBLANK($I166:$J166)=1,COUNTBLANK($K166:$L166)=1,COUNTBLANK($M166:$N166)=1,COUNTBLANK($O166:$P166)=1,COUNTBLANK($Q166:$R166)=1,COUNTBLANK($S166:$T166)=1,COUNTBLANK($U166:$V166)=1,COUNTBLANK($W166:$AA166)=4),IF(Data!$B166&lt;&gt;"",Scoring!$P$7)+IF(Data!$C166&lt;&gt;"",Scoring!$P$8)+IF(Data!$D166&lt;&gt;"",Scoring!$P$9)+IF(Data!$E166&lt;&gt;"",Scoring!$P$10)+IF(Data!$F166&lt;&gt;"",Scoring!$P$11)+IF(Data!$G166&lt;&gt;"",Scoring!$P$12)+IF(Data!$H166&lt;&gt;"",Scoring!$P$13)+IF(Data!$I166&lt;&gt;"",Scoring!$P$14)+IF(Data!$J166&lt;&gt;"",Scoring!$P$15)+IF(Data!$K166&lt;&gt;"",Scoring!$P$16)+IF(Data!$L166&lt;&gt;"",Scoring!$P$17)+IF(Data!$M166&lt;&gt;"",Scoring!$P$18)+IF(Data!$N166&lt;&gt;"",Scoring!$P$19)+IF(Data!$O166&lt;&gt;"",Scoring!$P$20)+IF(Data!$P166&lt;&gt;"",Scoring!$P$21)+IF(Data!$Q166&lt;&gt;"",Scoring!$P$22)+IF(Data!$R166&lt;&gt;"",Scoring!$P$23)+IF(Data!$S166&lt;&gt;"",Scoring!$P$24)+IF(Data!T166&lt;&gt;"",Scoring!$P$25)+IF(Data!$U166&lt;&gt;"",Scoring!$P$26)+IF(Data!$V166&lt;&gt;"",Scoring!$P$27)+IF(Data!$W166&lt;&gt;"",Scoring!$P$28)+IF(Data!$X166&lt;&gt;"",Scoring!$P$29)+IF(Data!$Y166&lt;&gt;"",Scoring!$P$30)+IF(Data!$Z166&lt;&gt;"",Scoring!$P$31)+IF(Data!$AA166&lt;&gt;"",Scoring!$P$32),"")</f>
        <v/>
      </c>
      <c r="BA166" s="105" t="str">
        <f>IF(AZ166&lt;&gt;"",LOOKUP(AZ166,Likelihoods!$A$7:$A$107,Likelihoods!N$7:N$107),"")</f>
        <v/>
      </c>
      <c r="BB166" s="102" t="str">
        <f>IF(AND(COUNTBLANK($B166:$E166)=3,COUNTBLANK($F166:$H166)=2,COUNTBLANK($I166:$J166)=1,COUNTBLANK($K166:$L166)=1,COUNTBLANK($M166:$N166)=1,COUNTBLANK($O166:$P166)=1,COUNTBLANK($Q166:$R166)=1,COUNTBLANK($S166:$T166)=1,COUNTBLANK($U166:$V166)=1,COUNTBLANK($W166:$AA166)=4),IF(Data!$B166&lt;&gt;"",Scoring!$Q$7)+IF(Data!$C166&lt;&gt;"",Scoring!$Q$8)+IF(Data!$D166&lt;&gt;"",Scoring!$Q$9)+IF(Data!$E166&lt;&gt;"",Scoring!$Q$10)+IF(Data!$F166&lt;&gt;"",Scoring!$Q$11)+IF(Data!$G166&lt;&gt;"",Scoring!$Q$12)+IF(Data!$H166&lt;&gt;"",Scoring!$Q$13)+IF(Data!$I166&lt;&gt;"",Scoring!$Q$14)+IF(Data!$J166&lt;&gt;"",Scoring!$Q$15)+IF(Data!$K166&lt;&gt;"",Scoring!$Q$16)+IF(Data!$L166&lt;&gt;"",Scoring!$Q$17)+IF(Data!$M166&lt;&gt;"",Scoring!$Q$18)+IF(Data!$N166&lt;&gt;"",Scoring!$Q$19)+IF(Data!$O166&lt;&gt;"",Scoring!$Q$20)+IF(Data!$P166&lt;&gt;"",Scoring!$Q$21)+IF(Data!$Q166&lt;&gt;"",Scoring!$Q$22)+IF(Data!$R166&lt;&gt;"",Scoring!$Q$23)+IF(Data!$S166&lt;&gt;"",Scoring!$Q$24)+IF(Data!T166&lt;&gt;"",Scoring!$Q$25)+IF(Data!$U166&lt;&gt;"",Scoring!$Q$26)+IF(Data!$V166&lt;&gt;"",Scoring!$Q$27)+IF(Data!$W166&lt;&gt;"",Scoring!$Q$28)+IF(Data!$X166&lt;&gt;"",Scoring!$Q$29)+IF(Data!$Y166&lt;&gt;"",Scoring!$Q$30)+IF(Data!$Z166&lt;&gt;"",Scoring!$Q$31)+IF(Data!$AA166&lt;&gt;"",Scoring!$Q$32),"")</f>
        <v/>
      </c>
      <c r="BC166" s="107" t="str">
        <f>IF(BB166&lt;&gt;"",LOOKUP(BB166,Likelihoods!$A$7:$A$107,Likelihoods!O$7:O$107),"")</f>
        <v/>
      </c>
      <c r="BD166" s="104" t="str">
        <f>IF(AND(COUNTBLANK($B166:$E166)=3,COUNTBLANK($F166:$H166)=2,COUNTBLANK($I166:$J166)=1,COUNTBLANK($K166:$L166)=1,COUNTBLANK($M166:$N166)=1,COUNTBLANK($O166:$P166)=1,COUNTBLANK($Q166:$R166)=1,COUNTBLANK($S166:$T166)=1,COUNTBLANK($U166:$V166)=1,COUNTBLANK($W166:$AA166)=4),IF(Data!$B166&lt;&gt;"",Scoring!$R$7)+IF(Data!$C166&lt;&gt;"",Scoring!$R$8)+IF(Data!$D166&lt;&gt;"",Scoring!$R$9)+IF(Data!$E166&lt;&gt;"",Scoring!$R$10)+IF(Data!$F166&lt;&gt;"",Scoring!$R$11)+IF(Data!$G166&lt;&gt;"",Scoring!$R$12)+IF(Data!$H166&lt;&gt;"",Scoring!$R$13)+IF(Data!$I166&lt;&gt;"",Scoring!$R$14)+IF(Data!$J166&lt;&gt;"",Scoring!$R$15)+IF(Data!$K166&lt;&gt;"",Scoring!$R$16)+IF(Data!$L166&lt;&gt;"",Scoring!$R$17)+IF(Data!$M166&lt;&gt;"",Scoring!$R$18)+IF(Data!$N166&lt;&gt;"",Scoring!$R$19)+IF(Data!$O166&lt;&gt;"",Scoring!$R$20)+IF(Data!$P166&lt;&gt;"",Scoring!$R$21)+IF(Data!$Q166&lt;&gt;"",Scoring!$R$22)+IF(Data!$R166&lt;&gt;"",Scoring!$R$23)+IF(Data!$S166&lt;&gt;"",Scoring!$R$24)+IF(Data!T166&lt;&gt;"",Scoring!$R$25)+IF(Data!$U166&lt;&gt;"",Scoring!$R$26)+IF(Data!$V166&lt;&gt;"",Scoring!$R$27)+IF(Data!$W166&lt;&gt;"",Scoring!$R$28)+IF(Data!$X166&lt;&gt;"",Scoring!$R$29)+IF(Data!$Y166&lt;&gt;"",Scoring!$R$30)+IF(Data!$Z166&lt;&gt;"",Scoring!$R$31)+IF(Data!$AA166&lt;&gt;"",Scoring!$R$32),"")</f>
        <v/>
      </c>
      <c r="BE166" s="105" t="str">
        <f>IF(BD166&lt;&gt;"",LOOKUP(BD166,Likelihoods!$A$7:$A$107,Likelihoods!P$7:P$107),"")</f>
        <v/>
      </c>
      <c r="BF166" s="102" t="str">
        <f>IF(AND(COUNTBLANK($B166:$E166)=3,COUNTBLANK($F166:$H166)=2,COUNTBLANK($I166:$J166)=1,COUNTBLANK($K166:$L166)=1,COUNTBLANK($M166:$N166)=1,COUNTBLANK($O166:$P166)=1,COUNTBLANK($Q166:$R166)=1,COUNTBLANK($S166:$T166)=1,COUNTBLANK($U166:$V166)=1,COUNTBLANK($W166:$AA166)=4),IF(Data!$B166&lt;&gt;"",Scoring!$S$7)+IF(Data!$C166&lt;&gt;"",Scoring!$S$8)+IF(Data!$D166&lt;&gt;"",Scoring!$S$9)+IF(Data!$E166&lt;&gt;"",Scoring!$S$10)+IF(Data!$F166&lt;&gt;"",Scoring!$S$11)+IF(Data!$G166&lt;&gt;"",Scoring!$S$12)+IF(Data!$H166&lt;&gt;"",Scoring!$S$13)+IF(Data!$I166&lt;&gt;"",Scoring!$S$14)+IF(Data!$J166&lt;&gt;"",Scoring!$S$15)+IF(Data!$K166&lt;&gt;"",Scoring!$S$16)+IF(Data!$L166&lt;&gt;"",Scoring!$S$17)+IF(Data!$M166&lt;&gt;"",Scoring!$S$18)+IF(Data!$N166&lt;&gt;"",Scoring!$S$19)+IF(Data!$O166&lt;&gt;"",Scoring!$S$20)+IF(Data!$P166&lt;&gt;"",Scoring!$S$21)+IF(Data!$Q166&lt;&gt;"",Scoring!$S$22)+IF(Data!$R166&lt;&gt;"",Scoring!$S$23)+IF(Data!$S166&lt;&gt;"",Scoring!$S$24)+IF(Data!T166&lt;&gt;"",Scoring!$S$25)+IF(Data!$U166&lt;&gt;"",Scoring!$S$26)+IF(Data!$V166&lt;&gt;"",Scoring!$S$27)+IF(Data!$W166&lt;&gt;"",Scoring!$S$28)+IF(Data!$X166&lt;&gt;"",Scoring!$S$29)+IF(Data!$Y166&lt;&gt;"",Scoring!$S$30)+IF(Data!$Z166&lt;&gt;"",Scoring!$S$31)+IF(Data!$AA166&lt;&gt;"",Scoring!$S$32),"")</f>
        <v/>
      </c>
      <c r="BG166" s="107" t="str">
        <f>IF(BF166&lt;&gt;"",LOOKUP(BF166,Likelihoods!$A$7:$A$107,Likelihoods!Q$7:Q$107),"")</f>
        <v/>
      </c>
      <c r="BH166" s="108" t="str">
        <f>IF(AND(COUNTBLANK($B166:$E166)=3,COUNTBLANK($F166:$H166)=2,COUNTBLANK($I166:$J166)=1,COUNTBLANK($K166:$L166)=1,COUNTBLANK($M166:$N166)=1,COUNTBLANK($O166:$P166)=1,COUNTBLANK($Q166:$R166)=1,COUNTBLANK($S166:$T166)=1,COUNTBLANK($U166:$V166)=1,COUNTBLANK($W166:$AA166)=4),IF(Data!$B166&lt;&gt;"",Scoring!$T$7)+IF(Data!$C166&lt;&gt;"",Scoring!$T$8)+IF(Data!$D166&lt;&gt;"",Scoring!$T$9)+IF(Data!$E166&lt;&gt;"",Scoring!$T$10)+IF(Data!$F166&lt;&gt;"",Scoring!$T$11)+IF(Data!$G166&lt;&gt;"",Scoring!$T$12)+IF(Data!$H166&lt;&gt;"",Scoring!$T$13)+IF(Data!$I166&lt;&gt;"",Scoring!$T$14)+IF(Data!$J166&lt;&gt;"",Scoring!$T$15)+IF(Data!$K166&lt;&gt;"",Scoring!$T$16)+IF(Data!$L166&lt;&gt;"",Scoring!$T$17)+IF(Data!$M166&lt;&gt;"",Scoring!$T$18)+IF(Data!$N166&lt;&gt;"",Scoring!$T$19)+IF(Data!$O166&lt;&gt;"",Scoring!$T$20)+IF(Data!$P166&lt;&gt;"",Scoring!$T$21)+IF(Data!$Q166&lt;&gt;"",Scoring!$T$22)+IF(Data!$R166&lt;&gt;"",Scoring!$T$23)+IF(Data!$S166&lt;&gt;"",Scoring!$T$24)+IF(Data!T166&lt;&gt;"",Scoring!$T$25)+IF(Data!$U166&lt;&gt;"",Scoring!$T$26)+IF(Data!$V166&lt;&gt;"",Scoring!$T$27)+IF(Data!$W166&lt;&gt;"",Scoring!$T$28)+IF(Data!$X166&lt;&gt;"",Scoring!$T$29)+IF(Data!$Y166&lt;&gt;"",Scoring!$T$30)+IF(Data!$Z166&lt;&gt;"",Scoring!$T$31)+IF(Data!$AA166&lt;&gt;"",Scoring!$T$32),"")</f>
        <v/>
      </c>
      <c r="BI166" s="105" t="str">
        <f>IF(BH166&lt;&gt;"",LOOKUP(BH166,Likelihoods!$A$7:$A$107,Likelihoods!R$7:R$107),"")</f>
        <v/>
      </c>
      <c r="BJ166" s="108" t="str">
        <f>IF(AND(COUNTBLANK($B166:$E166)=3,COUNTBLANK($F166:$H166)=2,COUNTBLANK($I166:$J166)=1,COUNTBLANK($K166:$L166)=1,COUNTBLANK($M166:$N166)=1,COUNTBLANK($O166:$P166)=1,COUNTBLANK($Q166:$R166)=1,COUNTBLANK($S166:$T166)=1,COUNTBLANK($U166:$V166)=1,COUNTBLANK($W166:$AA166)=4),IF(Data!$B166&lt;&gt;"",Scoring!$U$7)+IF(Data!$C166&lt;&gt;"",Scoring!$U$8)+IF(Data!$D166&lt;&gt;"",Scoring!$U$9)+IF(Data!$E166&lt;&gt;"",Scoring!$U$10)+IF(Data!$F166&lt;&gt;"",Scoring!$U$11)+IF(Data!$G166&lt;&gt;"",Scoring!$U$12)+IF(Data!$H166&lt;&gt;"",Scoring!$U$13)+IF(Data!$I166&lt;&gt;"",Scoring!$U$14)+IF(Data!$J166&lt;&gt;"",Scoring!$U$15)+IF(Data!$K166&lt;&gt;"",Scoring!$U$16)+IF(Data!$L166&lt;&gt;"",Scoring!$U$17)+IF(Data!$M166&lt;&gt;"",Scoring!$U$18)+IF(Data!$N166&lt;&gt;"",Scoring!$U$19)+IF(Data!$O166&lt;&gt;"",Scoring!$U$20)+IF(Data!$P166&lt;&gt;"",Scoring!$U$21)+IF(Data!$Q166&lt;&gt;"",Scoring!$U$22)+IF(Data!$R166&lt;&gt;"",Scoring!$U$23)+IF(Data!$S166&lt;&gt;"",Scoring!$U$24)+IF(Data!T166&lt;&gt;"",Scoring!$U$25)+IF(Data!$U166&lt;&gt;"",Scoring!$U$26)+IF(Data!$V166&lt;&gt;"",Scoring!$U$27)+IF(Data!$W166&lt;&gt;"",Scoring!$U$28)+IF(Data!$X166&lt;&gt;"",Scoring!$U$29)+IF(Data!$Y166&lt;&gt;"",Scoring!$U$30)+IF(Data!$Z166&lt;&gt;"",Scoring!$U$31)+IF(Data!$AA166&lt;&gt;"",Scoring!$U$32),"")</f>
        <v/>
      </c>
      <c r="BK166" s="106" t="str">
        <f>IF(BJ166&lt;&gt;"",LOOKUP(BJ166,Likelihoods!$A$7:$A$107,Likelihoods!S$7:S$107),"")</f>
        <v/>
      </c>
      <c r="BL166" s="8"/>
      <c r="BM166" s="8"/>
      <c r="BN166" s="8"/>
      <c r="BO166" s="8"/>
      <c r="BP166" s="8"/>
      <c r="BQ166" s="8"/>
      <c r="BR166" s="8"/>
      <c r="BS166" s="8"/>
      <c r="BT166" s="8"/>
      <c r="BU166" s="8"/>
      <c r="BV166" s="8"/>
      <c r="BW166" s="8"/>
      <c r="BX166" s="8"/>
      <c r="BY166" s="8"/>
    </row>
    <row r="167" spans="1:77" ht="14.25" x14ac:dyDescent="0.2">
      <c r="A167" s="68"/>
      <c r="B167" s="101"/>
      <c r="C167" s="102"/>
      <c r="D167" s="102"/>
      <c r="E167" s="102"/>
      <c r="F167" s="101"/>
      <c r="G167" s="102"/>
      <c r="H167" s="103"/>
      <c r="I167" s="102"/>
      <c r="J167" s="102"/>
      <c r="K167" s="101"/>
      <c r="L167" s="103"/>
      <c r="M167" s="102"/>
      <c r="N167" s="103"/>
      <c r="O167" s="101"/>
      <c r="P167" s="103"/>
      <c r="Q167" s="102"/>
      <c r="R167" s="102"/>
      <c r="S167" s="101"/>
      <c r="T167" s="103"/>
      <c r="U167" s="101"/>
      <c r="V167" s="103"/>
      <c r="W167" s="102"/>
      <c r="X167" s="102"/>
      <c r="Y167" s="102"/>
      <c r="Z167" s="102"/>
      <c r="AA167" s="102"/>
      <c r="AB167" s="104" t="str">
        <f>IF(AND(COUNTBLANK($B167:$E167)=3,COUNTBLANK($F167:$H167)=2,COUNTBLANK($I167:$J167)=1,COUNTBLANK($K167:$L167)=1,COUNTBLANK($M167:$N167)=1,COUNTBLANK($O167:$P167)=1,COUNTBLANK($Q167:$R167)=1,COUNTBLANK($S167:$T167)=1,COUNTBLANK($U167:$V167)=1,COUNTBLANK($W167:$AA167)=4),IF(Data!$B167&lt;&gt;"",Scoring!$D$7)+IF(Data!$C167&lt;&gt;"",Scoring!$D$8)+IF(Data!$D167&lt;&gt;"",Scoring!$D$9)+IF(Data!$E167&lt;&gt;"",Scoring!$D$10)+IF(Data!$F167&lt;&gt;"",Scoring!$D$11)+IF(Data!$G167&lt;&gt;"",Scoring!$D$12)+IF(Data!$H167&lt;&gt;"",Scoring!$D$13)+IF(Data!$I167&lt;&gt;"",Scoring!$D$14)+IF(Data!$J167&lt;&gt;"",Scoring!$D$15)+IF(Data!$K167&lt;&gt;"",Scoring!$D$16)+IF(Data!$L167&lt;&gt;"",Scoring!$D$17)+IF(Data!$M167&lt;&gt;"",Scoring!$D$18)+IF(Data!$N167&lt;&gt;"",Scoring!$D$19)+IF(Data!$O167&lt;&gt;"",Scoring!$D$20)+IF(Data!$P167&lt;&gt;"",Scoring!$D$21)+IF(Data!$Q167&lt;&gt;"",Scoring!$D$22)+IF(Data!$R167&lt;&gt;"",Scoring!$D$23)+IF(Data!$S167&lt;&gt;"",Scoring!$D$24)+IF(Data!T167&lt;&gt;"",Scoring!$D$25)+IF(Data!$U167&lt;&gt;"",Scoring!$D$26)+IF(Data!$V167&lt;&gt;"",Scoring!$D$27)+IF(Data!$W167&lt;&gt;"",Scoring!$D$28)+IF(Data!$X167&lt;&gt;"",Scoring!$D$29)+IF(Data!$Y167&lt;&gt;"",Scoring!$D$30)+IF(Data!$Z167&lt;&gt;"",Scoring!$D$31)+IF(Data!$AA167&lt;&gt;"",Scoring!$D$32),"")</f>
        <v/>
      </c>
      <c r="AC167" s="105" t="str">
        <f>IF(AB167&lt;&gt;"",LOOKUP(AB167,Likelihoods!$A$7:$A$107,Likelihoods!B$7:B$107),"")</f>
        <v/>
      </c>
      <c r="AD167" s="264" t="str">
        <f>IF(AND(COUNTBLANK($B167:$E167)=3,COUNTBLANK($F167:$H167)=2,COUNTBLANK($I167:$J167)=1,COUNTBLANK($K167:$L167)=1,COUNTBLANK($M167:$N167)=1,COUNTBLANK($O167:$P167)=1,COUNTBLANK($Q167:$R167)=1,COUNTBLANK($S167:$T167)=1,COUNTBLANK($U167:$V167)=1,COUNTBLANK($W167:$AA167)=4),IF(Data!$B167&lt;&gt;"",Scoring!$E$7)+IF(Data!$C167&lt;&gt;"",Scoring!$E$8)+IF(Data!$D167&lt;&gt;"",Scoring!$E$9)+IF(Data!$E167&lt;&gt;"",Scoring!$E$10)+IF(Data!$F167&lt;&gt;"",Scoring!$E$11)+IF(Data!$G167&lt;&gt;"",Scoring!$E$12)+IF(Data!$H167&lt;&gt;"",Scoring!$E$13)+IF(Data!$I167&lt;&gt;"",Scoring!$E$14)+IF(Data!$J167&lt;&gt;"",Scoring!$E$15)+IF(Data!$K167&lt;&gt;"",Scoring!$E$16)+IF(Data!$L167&lt;&gt;"",Scoring!$E$17)+IF(Data!$M167&lt;&gt;"",Scoring!$E$18)+IF(Data!$N167&lt;&gt;"",Scoring!$E$19)+IF(Data!$O167&lt;&gt;"",Scoring!$E$20)+IF(Data!$P167&lt;&gt;"",Scoring!$E$21)+IF(Data!$Q167&lt;&gt;"",Scoring!$E$22)+IF(Data!$R167&lt;&gt;"",Scoring!$E$23)+IF(Data!$S167&lt;&gt;"",Scoring!$E$24)+IF(Data!V167&lt;&gt;"",Scoring!$E$25)+IF(Data!$U167&lt;&gt;"",Scoring!$E$26)+IF(Data!$V167&lt;&gt;"",Scoring!$E$27)+IF(Data!$W167&lt;&gt;"",Scoring!$E$28)+IF(Data!$X167&lt;&gt;"",Scoring!$E$29)+IF(Data!$Y167&lt;&gt;"",Scoring!$E$30)+IF(Data!$Z167&lt;&gt;"",Scoring!$E$31)+IF(Data!$AA167&lt;&gt;"",Scoring!$E$32),"")</f>
        <v/>
      </c>
      <c r="AE167" s="107" t="str">
        <f>IF(AD167&lt;&gt;"",LOOKUP(AD167,Likelihoods!$A$7:$A$107,Likelihoods!C$7:C$107),"")</f>
        <v/>
      </c>
      <c r="AF167" s="108" t="str">
        <f>IF(AND(COUNTBLANK($B167:$E167)=3,COUNTBLANK($F167:$H167)=2,COUNTBLANK($I167:$J167)=1,COUNTBLANK($K167:$L167)=1,COUNTBLANK($M167:$N167)=1,COUNTBLANK($O167:$P167)=1,COUNTBLANK($Q167:$R167)=1,COUNTBLANK($S167:$T167)=1,COUNTBLANK($U167:$V167)=1,COUNTBLANK($W167:$AA167)=4),IF(Data!$B167&lt;&gt;"",Scoring!$F$7)+IF(Data!$C167&lt;&gt;"",Scoring!$F$8)+IF(Data!$D167&lt;&gt;"",Scoring!$F$9)+IF(Data!$E167&lt;&gt;"",Scoring!$F$10)+IF(Data!$F167&lt;&gt;"",Scoring!$F$11)+IF(Data!$G167&lt;&gt;"",Scoring!$F$12)+IF(Data!$H167&lt;&gt;"",Scoring!$F$13)+IF(Data!$I167&lt;&gt;"",Scoring!$F$14)+IF(Data!$J167&lt;&gt;"",Scoring!$F$15)+IF(Data!$K167&lt;&gt;"",Scoring!$F$16)+IF(Data!$L167&lt;&gt;"",Scoring!$F$17)+IF(Data!$M167&lt;&gt;"",Scoring!$F$18)+IF(Data!$N167&lt;&gt;"",Scoring!$F$19)+IF(Data!$O167&lt;&gt;"",Scoring!$F$20)+IF(Data!$P167&lt;&gt;"",Scoring!$F$21)+IF(Data!$Q167&lt;&gt;"",Scoring!$F$22)+IF(Data!$R167&lt;&gt;"",Scoring!$F$23)+IF(Data!$S167&lt;&gt;"",Scoring!$F$24)+IF(Data!T167&lt;&gt;"",Scoring!$F$25)+IF(Data!$U167&lt;&gt;"",Scoring!$F$26)+IF(Data!$V167&lt;&gt;"",Scoring!$F$27)+IF(Data!$W167&lt;&gt;"",Scoring!$F$28)+IF(Data!$X167&lt;&gt;"",Scoring!$F$29)+IF(Data!$Y167&lt;&gt;"",Scoring!$F$30)+IF(Data!$Z167&lt;&gt;"",Scoring!$F$31)+IF(Data!$AA167&lt;&gt;"",Scoring!$F$32),"")</f>
        <v/>
      </c>
      <c r="AG167" s="105" t="str">
        <f>IF(AF167&lt;&gt;"",LOOKUP(AF167,Likelihoods!$A$7:$A$107,Likelihoods!D$7:D$107),"")</f>
        <v/>
      </c>
      <c r="AH167" s="108" t="str">
        <f>IF(AND(COUNTBLANK($B167:$E167)=3,COUNTBLANK($F167:$H167)=2,COUNTBLANK($I167:$J167)=1,COUNTBLANK($K167:$L167)=1,COUNTBLANK($M167:$N167)=1,COUNTBLANK($O167:$P167)=1,COUNTBLANK($Q167:$R167)=1,COUNTBLANK($S167:$T167)=1,COUNTBLANK($U167:$V167)=1,COUNTBLANK($W167:$AA167)=4),IF(Data!$B167&lt;&gt;"",Scoring!$G$7)+IF(Data!$C167&lt;&gt;"",Scoring!$G$8)+IF(Data!$D167&lt;&gt;"",Scoring!$G$9)+IF(Data!$E167&lt;&gt;"",Scoring!$G$10)+IF(Data!$F167&lt;&gt;"",Scoring!$G$11)+IF(Data!$G167&lt;&gt;"",Scoring!$G$12)+IF(Data!$H167&lt;&gt;"",Scoring!$G$13)+IF(Data!$I167&lt;&gt;"",Scoring!$G$14)+IF(Data!$J167&lt;&gt;"",Scoring!$G$15)+IF(Data!$K167&lt;&gt;"",Scoring!$G$16)+IF(Data!$L167&lt;&gt;"",Scoring!$G$17)+IF(Data!$M167&lt;&gt;"",Scoring!$G$18)+IF(Data!$N167&lt;&gt;"",Scoring!$G$19)+IF(Data!$O167&lt;&gt;"",Scoring!$G$20)+IF(Data!$P167&lt;&gt;"",Scoring!$G$21)+IF(Data!$Q167&lt;&gt;"",Scoring!$G$22)+IF(Data!$R167&lt;&gt;"",Scoring!$G$23)+IF(Data!$S167&lt;&gt;"",Scoring!$G$24)+IF(Data!T167&lt;&gt;"",Scoring!$G$25)+IF(Data!$U167&lt;&gt;"",Scoring!$G$26)+IF(Data!$V167&lt;&gt;"",Scoring!$G$27)+IF(Data!$W167&lt;&gt;"",Scoring!$G$28)+IF(Data!$X167&lt;&gt;"",Scoring!$G$29)+IF(Data!$Y167&lt;&gt;"",Scoring!$G$30)+IF(Data!$Z167&lt;&gt;"",Scoring!$G$31)+IF(Data!$AA167&lt;&gt;"",Scoring!$G$32),"")</f>
        <v/>
      </c>
      <c r="AI167" s="106" t="str">
        <f>IF(AH167&lt;&gt;"",LOOKUP(AH167,Likelihoods!$A$7:$A$107,Likelihoods!E$7:E$107),"")</f>
        <v/>
      </c>
      <c r="AJ167" s="104" t="str">
        <f>IF(AND(COUNTBLANK($B167:$E167)=3,COUNTBLANK($F167:$H167)=2,COUNTBLANK($I167:$J167)=1,COUNTBLANK($K167:$L167)=1,COUNTBLANK($M167:$N167)=1,COUNTBLANK($O167:$P167)=1,COUNTBLANK($Q167:$R167)=1,COUNTBLANK($S167:$T167)=1,COUNTBLANK($U167:$V167)=1,COUNTBLANK($W167:$AA167)=4),IF(Data!$B167&lt;&gt;"",Scoring!$H$7)+IF(Data!$C167&lt;&gt;"",Scoring!$H$8)+IF(Data!$D167&lt;&gt;"",Scoring!$H$9)+IF(Data!$E167&lt;&gt;"",Scoring!$H$10)+IF(Data!$F167&lt;&gt;"",Scoring!$H$11)+IF(Data!$G167&lt;&gt;"",Scoring!$H$12)+IF(Data!$H167&lt;&gt;"",Scoring!$H$13)+IF(Data!$I167&lt;&gt;"",Scoring!$H$14)+IF(Data!$J167&lt;&gt;"",Scoring!$H$15)+IF(Data!$K167&lt;&gt;"",Scoring!$H$16)+IF(Data!$L167&lt;&gt;"",Scoring!$H$17)+IF(Data!$M167&lt;&gt;"",Scoring!$H$18)+IF(Data!$N167&lt;&gt;"",Scoring!$H$19)+IF(Data!$O167&lt;&gt;"",Scoring!$H$20)+IF(Data!$P167&lt;&gt;"",Scoring!$H$21)+IF(Data!$Q167&lt;&gt;"",Scoring!$H$22)+IF(Data!$R167&lt;&gt;"",Scoring!$H$23)+IF(Data!$S167&lt;&gt;"",Scoring!$H$24)+IF(Data!T167&lt;&gt;"",Scoring!$H$25)+IF(Data!$U167&lt;&gt;"",Scoring!$H$26)+IF(Data!$V167&lt;&gt;"",Scoring!$H$27)+IF(Data!$W167&lt;&gt;"",Scoring!$H$28)+IF(Data!$X167&lt;&gt;"",Scoring!$H$29)+IF(Data!$Y167&lt;&gt;"",Scoring!$H$30)+IF(Data!$Z167&lt;&gt;"",Scoring!$H$31)+IF(Data!$AA167&lt;&gt;"",Scoring!$H$32),"")</f>
        <v/>
      </c>
      <c r="AK167" s="105" t="str">
        <f>IF(AJ167&lt;&gt;"",LOOKUP(AJ167,Likelihoods!$A$7:$A$107,Likelihoods!F$7:F$107),"")</f>
        <v/>
      </c>
      <c r="AL167" s="102" t="str">
        <f>IF(AND(COUNTBLANK($B167:$E167)=3,COUNTBLANK($F167:$H167)=2,COUNTBLANK($I167:$J167)=1,COUNTBLANK($K167:$L167)=1,COUNTBLANK($M167:$N167)=1,COUNTBLANK($O167:$P167)=1,COUNTBLANK($Q167:$R167)=1,COUNTBLANK($S167:$T167)=1,COUNTBLANK($U167:$V167)=1,COUNTBLANK($W167:$AA167)=4),IF(Data!$B167&lt;&gt;"",Scoring!$I$7)+IF(Data!$C167&lt;&gt;"",Scoring!$I$8)+IF(Data!$D167&lt;&gt;"",Scoring!$I$9)+IF(Data!$E167&lt;&gt;"",Scoring!$I$10)+IF(Data!$F167&lt;&gt;"",Scoring!$I$11)+IF(Data!$G167&lt;&gt;"",Scoring!$I$12)+IF(Data!$H167&lt;&gt;"",Scoring!$I$13)+IF(Data!$I167&lt;&gt;"",Scoring!$I$14)+IF(Data!$J167&lt;&gt;"",Scoring!$I$15)+IF(Data!$K167&lt;&gt;"",Scoring!$I$16)+IF(Data!$L167&lt;&gt;"",Scoring!$I$17)+IF(Data!$M167&lt;&gt;"",Scoring!$I$18)+IF(Data!$N167&lt;&gt;"",Scoring!$I$19)+IF(Data!$O167&lt;&gt;"",Scoring!$I$20)+IF(Data!$P167&lt;&gt;"",Scoring!$I$21)+IF(Data!$Q167&lt;&gt;"",Scoring!$I$22)+IF(Data!$R167&lt;&gt;"",Scoring!$I$23)+IF(Data!$S167&lt;&gt;"",Scoring!$I$24)+IF(Data!T167&lt;&gt;"",Scoring!$I$25)+IF(Data!$U167&lt;&gt;"",Scoring!$I$26)+IF(Data!$V167&lt;&gt;"",Scoring!$I$27)+IF(Data!$W167&lt;&gt;"",Scoring!$I$28)+IF(Data!$X167&lt;&gt;"",Scoring!$I$29)+IF(Data!$Y167&lt;&gt;"",Scoring!$I$30)+IF(Data!$Z167&lt;&gt;"",Scoring!$I$31)+IF(Data!$AA167&lt;&gt;"",Scoring!$I$32),"")</f>
        <v/>
      </c>
      <c r="AM167" s="107" t="str">
        <f>IF(AL167&lt;&gt;"",LOOKUP(AL167,Likelihoods!$A$7:$A$107,Likelihoods!G$7:G$107),"")</f>
        <v/>
      </c>
      <c r="AN167" s="281" t="str">
        <f>IF(AND(COUNTBLANK($B167:$E167)=3,COUNTBLANK($F167:$H167)=2,COUNTBLANK($I167:$J167)=1,COUNTBLANK($K167:$L167)=1,COUNTBLANK($M167:$N167)=1,COUNTBLANK($O167:$P167)=1,COUNTBLANK($Q167:$R167)=1,COUNTBLANK($S167:$T167)=1,COUNTBLANK($U167:$V167)=1,COUNTBLANK($W167:$AA167)=4),IF(Data!$B167&lt;&gt;"",Scoring!$J$7)+IF(Data!$C167&lt;&gt;"",Scoring!$J$8)+IF(Data!$D167&lt;&gt;"",Scoring!$J$9)+IF(Data!$E167&lt;&gt;"",Scoring!$J$10)+IF(Data!$F167&lt;&gt;"",Scoring!$J$11)+IF(Data!$G167&lt;&gt;"",Scoring!$J$12)+IF(Data!$H167&lt;&gt;"",Scoring!$J$13)+IF(Data!$I167&lt;&gt;"",Scoring!$J$14)+IF(Data!$J167&lt;&gt;"",Scoring!$J$15)+IF(Data!$K167&lt;&gt;"",Scoring!$J$16)+IF(Data!$L167&lt;&gt;"",Scoring!$J$17)+IF(Data!$M167&lt;&gt;"",Scoring!$J$18)+IF(Data!$N167&lt;&gt;"",Scoring!$J$19)+IF(Data!$O167&lt;&gt;"",Scoring!$J$20)+IF(Data!$P167&lt;&gt;"",Scoring!$J$21)+IF(Data!$Q167&lt;&gt;"",Scoring!$J$22)+IF(Data!$R167&lt;&gt;"",Scoring!$J$23)+IF(Data!$S167&lt;&gt;"",Scoring!$J$24)+IF(Data!AF167&lt;&gt;"",Scoring!$J$25)+IF(Data!$U167&lt;&gt;"",Scoring!$J$26)+IF(Data!$V167&lt;&gt;"",Scoring!$J$27)+IF(Data!$W167&lt;&gt;"",Scoring!$J$28)+IF(Data!$X167&lt;&gt;"",Scoring!$J$29)+IF(Data!$Y167&lt;&gt;"",Scoring!$J$30)+IF(Data!$Z167&lt;&gt;"",Scoring!$J$31)+IF(Data!$AA167&lt;&gt;"",Scoring!$J$32),"")</f>
        <v/>
      </c>
      <c r="AO167" s="276" t="str">
        <f>IF(AN167&lt;&gt;"",LOOKUP(AN167,Likelihoods!$A$7:$A$107,Likelihoods!H$7:H$107),"")</f>
        <v/>
      </c>
      <c r="AP167" s="264" t="str">
        <f>IF(AND(COUNTBLANK($B167:$E167)=3,COUNTBLANK($F167:$H167)=2,COUNTBLANK($I167:$J167)=1,COUNTBLANK($K167:$L167)=1,COUNTBLANK($M167:$N167)=1,COUNTBLANK($O167:$P167)=1,COUNTBLANK($Q167:$R167)=1,COUNTBLANK($S167:$T167)=1,COUNTBLANK($U167:$V167)=1,COUNTBLANK($W167:$AA167)=4),IF(Data!$B167&lt;&gt;"",Scoring!$K$7)+IF(Data!$C167&lt;&gt;"",Scoring!$K$8)+IF(Data!$D167&lt;&gt;"",Scoring!$K$9)+IF(Data!$E167&lt;&gt;"",Scoring!$K$10)+IF(Data!$F167&lt;&gt;"",Scoring!$K$11)+IF(Data!$G167&lt;&gt;"",Scoring!$K$12)+IF(Data!$H167&lt;&gt;"",Scoring!$K$13)+IF(Data!$I167&lt;&gt;"",Scoring!$K$14)+IF(Data!$J167&lt;&gt;"",Scoring!$K$15)+IF(Data!$K167&lt;&gt;"",Scoring!$K$16)+IF(Data!$L167&lt;&gt;"",Scoring!$K$17)+IF(Data!$M167&lt;&gt;"",Scoring!$K$18)+IF(Data!$N167&lt;&gt;"",Scoring!$K$19)+IF(Data!$O167&lt;&gt;"",Scoring!$K$20)+IF(Data!$P167&lt;&gt;"",Scoring!$K$21)+IF(Data!$Q167&lt;&gt;"",Scoring!$K$22)+IF(Data!$R167&lt;&gt;"",Scoring!$K$23)+IF(Data!$S167&lt;&gt;"",Scoring!$K$24)+IF(Data!AH167&lt;&gt;"",Scoring!$K$25)+IF(Data!$U167&lt;&gt;"",Scoring!$K$26)+IF(Data!$V167&lt;&gt;"",Scoring!$K$27)+IF(Data!$W167&lt;&gt;"",Scoring!$K$28)+IF(Data!$X167&lt;&gt;"",Scoring!$K$29)+IF(Data!$Y167&lt;&gt;"",Scoring!$K$30)+IF(Data!$Z167&lt;&gt;"",Scoring!$K$31)+IF(Data!$AA167&lt;&gt;"",Scoring!$K$32),"")</f>
        <v/>
      </c>
      <c r="AQ167" s="107" t="str">
        <f>IF(AP167&lt;&gt;"",LOOKUP(AP167,Likelihoods!$A$7:$A$107,Likelihoods!I$7:I$107),"")</f>
        <v/>
      </c>
      <c r="AR167" s="281" t="str">
        <f>IF(AND(COUNTBLANK($B167:$E167)=3,COUNTBLANK($F167:$H167)=2,COUNTBLANK($I167:$J167)=1,COUNTBLANK($K167:$L167)=1,COUNTBLANK($M167:$N167)=1,COUNTBLANK($O167:$P167)=1,COUNTBLANK($Q167:$R167)=1,COUNTBLANK($S167:$T167)=1,COUNTBLANK($U167:$V167)=1,COUNTBLANK($W167:$AA167)=4),IF(Data!$B167&lt;&gt;"",Scoring!$L$7)+IF(Data!$C167&lt;&gt;"",Scoring!$L$8)+IF(Data!$D167&lt;&gt;"",Scoring!$L$9)+IF(Data!$E167&lt;&gt;"",Scoring!$L$10)+IF(Data!$F167&lt;&gt;"",Scoring!$L$11)+IF(Data!$G167&lt;&gt;"",Scoring!$L$12)+IF(Data!$H167&lt;&gt;"",Scoring!$L$13)+IF(Data!$I167&lt;&gt;"",Scoring!$L$14)+IF(Data!$J167&lt;&gt;"",Scoring!$L$15)+IF(Data!$K167&lt;&gt;"",Scoring!$L$16)+IF(Data!$L167&lt;&gt;"",Scoring!$L$17)+IF(Data!$M167&lt;&gt;"",Scoring!$L$18)+IF(Data!$N167&lt;&gt;"",Scoring!$L$19)+IF(Data!$O167&lt;&gt;"",Scoring!$L$20)+IF(Data!$P167&lt;&gt;"",Scoring!$L$21)+IF(Data!$Q167&lt;&gt;"",Scoring!$L$22)+IF(Data!$R167&lt;&gt;"",Scoring!$L$23)+IF(Data!$S167&lt;&gt;"",Scoring!$L$24)+IF(Data!AJ167&lt;&gt;"",Scoring!$L$25)+IF(Data!$U167&lt;&gt;"",Scoring!$L$26)+IF(Data!$V167&lt;&gt;"",Scoring!$L$27)+IF(Data!$W167&lt;&gt;"",Scoring!$L$28)+IF(Data!$X167&lt;&gt;"",Scoring!$L$29)+IF(Data!$Y167&lt;&gt;"",Scoring!$L$30)+IF(Data!$Z167&lt;&gt;"",Scoring!$L$31)+IF(Data!$AA167&lt;&gt;"",Scoring!$L$32),"")</f>
        <v/>
      </c>
      <c r="AS167" s="105" t="str">
        <f>IF(AR167&lt;&gt;"",LOOKUP(AR167,Likelihoods!$A$7:$A$107,Likelihoods!J$7:J$107),"")</f>
        <v/>
      </c>
      <c r="AT167" s="108" t="str">
        <f>IF(AND(COUNTBLANK($B167:$E167)=3,COUNTBLANK($F167:$H167)=2,COUNTBLANK($I167:$J167)=1,COUNTBLANK($K167:$L167)=1,COUNTBLANK($M167:$N167)=1,COUNTBLANK($O167:$P167)=1,COUNTBLANK($Q167:$R167)=1,COUNTBLANK($S167:$T167)=1,COUNTBLANK($U167:$V167)=1,COUNTBLANK($W167:$AA167)=4),IF(Data!$B167&lt;&gt;"",Scoring!$M$7)+IF(Data!$C167&lt;&gt;"",Scoring!$M$8)+IF(Data!$D167&lt;&gt;"",Scoring!$M$9)+IF(Data!$E167&lt;&gt;"",Scoring!$M$10)+IF(Data!$F167&lt;&gt;"",Scoring!$M$11)+IF(Data!$G167&lt;&gt;"",Scoring!$M$12)+IF(Data!$H167&lt;&gt;"",Scoring!$M$13)+IF(Data!$I167&lt;&gt;"",Scoring!$M$14)+IF(Data!$J167&lt;&gt;"",Scoring!$M$15)+IF(Data!$K167&lt;&gt;"",Scoring!$M$16)+IF(Data!$L167&lt;&gt;"",Scoring!$M$17)+IF(Data!$M167&lt;&gt;"",Scoring!$M$18)+IF(Data!$N167&lt;&gt;"",Scoring!$M$19)+IF(Data!$O167&lt;&gt;"",Scoring!$M$20)+IF(Data!$P167&lt;&gt;"",Scoring!$M$21)+IF(Data!$Q167&lt;&gt;"",Scoring!$M$22)+IF(Data!$R167&lt;&gt;"",Scoring!$M$23)+IF(Data!$S167&lt;&gt;"",Scoring!$M$24)+IF(Data!T167&lt;&gt;"",Scoring!$M$25)+IF(Data!$U167&lt;&gt;"",Scoring!$M$26)+IF(Data!$V167&lt;&gt;"",Scoring!$M$27)+IF(Data!$W167&lt;&gt;"",Scoring!$M$28)+IF(Data!$X167&lt;&gt;"",Scoring!$M$29)+IF(Data!$Y167&lt;&gt;"",Scoring!$M$30)+IF(Data!$Z167&lt;&gt;"",Scoring!$M$31)+IF(Data!$AA167&lt;&gt;"",Scoring!$M$32),"")</f>
        <v/>
      </c>
      <c r="AU167" s="105" t="str">
        <f>IF(AT167&lt;&gt;"",LOOKUP(AT167,Likelihoods!$A$7:$A$107,Likelihoods!K$7:K$107),"")</f>
        <v/>
      </c>
      <c r="AV167" s="108" t="str">
        <f>IF(AND(COUNTBLANK($B167:$E167)=3,COUNTBLANK($F167:$H167)=2,COUNTBLANK($I167:$J167)=1,COUNTBLANK($K167:$L167)=1,COUNTBLANK($M167:$N167)=1,COUNTBLANK($O167:$P167)=1,COUNTBLANK($Q167:$R167)=1,COUNTBLANK($S167:$T167)=1,COUNTBLANK($U167:$V167)=1,COUNTBLANK($W167:$AA167)=4),IF(Data!$B167&lt;&gt;"",Scoring!$N$7)+IF(Data!$C167&lt;&gt;"",Scoring!$N$8)+IF(Data!$D167&lt;&gt;"",Scoring!$N$9)+IF(Data!$E167&lt;&gt;"",Scoring!$N$10)+IF(Data!$F167&lt;&gt;"",Scoring!$N$11)+IF(Data!$G167&lt;&gt;"",Scoring!$N$12)+IF(Data!$H167&lt;&gt;"",Scoring!$N$13)+IF(Data!$I167&lt;&gt;"",Scoring!$N$14)+IF(Data!$J167&lt;&gt;"",Scoring!$N$15)+IF(Data!$K167&lt;&gt;"",Scoring!$N$16)+IF(Data!$L167&lt;&gt;"",Scoring!$N$17)+IF(Data!$M167&lt;&gt;"",Scoring!$N$18)+IF(Data!$N167&lt;&gt;"",Scoring!$N$19)+IF(Data!$O167&lt;&gt;"",Scoring!$N$20)+IF(Data!$P167&lt;&gt;"",Scoring!$N$21)+IF(Data!$Q167&lt;&gt;"",Scoring!$N$22)+IF(Data!$R167&lt;&gt;"",Scoring!$N$23)+IF(Data!$S167&lt;&gt;"",Scoring!$N$24)+IF(Data!T167&lt;&gt;"",Scoring!$N$25)+IF(Data!$U167&lt;&gt;"",Scoring!$N$26)+IF(Data!$V167&lt;&gt;"",Scoring!$N$27)+IF(Data!$W167&lt;&gt;"",Scoring!$N$28)+IF(Data!$X167&lt;&gt;"",Scoring!$N$29)+IF(Data!$Y167&lt;&gt;"",Scoring!$N$30)+IF(Data!$Z167&lt;&gt;"",Scoring!$N$31)+IF(Data!$AA167&lt;&gt;"",Scoring!$N$32),"")</f>
        <v/>
      </c>
      <c r="AW167" s="106" t="str">
        <f>IF(AV167&lt;&gt;"",LOOKUP(AV167,Likelihoods!$A$7:$A$107,Likelihoods!L$7:L$107),"")</f>
        <v/>
      </c>
      <c r="AX167" s="104" t="str">
        <f>IF(AND(COUNTBLANK($B167:$E167)=3,COUNTBLANK($F167:$H167)=2,COUNTBLANK($I167:$J167)=1,COUNTBLANK($K167:$L167)=1,COUNTBLANK($M167:$N167)=1,COUNTBLANK($O167:$P167)=1,COUNTBLANK($Q167:$R167)=1,COUNTBLANK($S167:$T167)=1,COUNTBLANK($U167:$V167)=1,COUNTBLANK($W167:$AA167)=4),IF(Data!$B167&lt;&gt;"",Scoring!$O$7)+IF(Data!$C167&lt;&gt;"",Scoring!$O$8)+IF(Data!$D167&lt;&gt;"",Scoring!$O$9)+IF(Data!$E167&lt;&gt;"",Scoring!$O$10)+IF(Data!$F167&lt;&gt;"",Scoring!$O$11)+IF(Data!$G167&lt;&gt;"",Scoring!$O$12)+IF(Data!$H167&lt;&gt;"",Scoring!$O$13)+IF(Data!$I167&lt;&gt;"",Scoring!$O$14)+IF(Data!$J167&lt;&gt;"",Scoring!$O$15)+IF(Data!$K167&lt;&gt;"",Scoring!$O$16)+IF(Data!$L167&lt;&gt;"",Scoring!$O$17)+IF(Data!$M167&lt;&gt;"",Scoring!$O$18)+IF(Data!$N167&lt;&gt;"",Scoring!$O$19)+IF(Data!$O167&lt;&gt;"",Scoring!$O$20)+IF(Data!$P167&lt;&gt;"",Scoring!$O$21)+IF(Data!$Q167&lt;&gt;"",Scoring!$O$22)+IF(Data!$R167&lt;&gt;"",Scoring!$O$23)+IF(Data!$S167&lt;&gt;"",Scoring!$O$24)+IF(Data!T167&lt;&gt;"",Scoring!$O$25)+IF(Data!$U167&lt;&gt;"",Scoring!$O$26)+IF(Data!$V167&lt;&gt;"",Scoring!$O$27)+IF(Data!$W167&lt;&gt;"",Scoring!$O$28)+IF(Data!$X167&lt;&gt;"",Scoring!$O$29)+IF(Data!$Y167&lt;&gt;"",Scoring!$O$30)+IF(Data!$Z167&lt;&gt;"",Scoring!$O$31)+IF(Data!$AA167&lt;&gt;"",Scoring!$O$32),"")</f>
        <v/>
      </c>
      <c r="AY167" s="107" t="str">
        <f>IF(AX167&lt;&gt;"",LOOKUP(AX167,Likelihoods!$A$7:$A$107,Likelihoods!M$7:M$107),"")</f>
        <v/>
      </c>
      <c r="AZ167" s="108" t="str">
        <f>IF(AND(COUNTBLANK($B167:$E167)=3,COUNTBLANK($F167:$H167)=2,COUNTBLANK($I167:$J167)=1,COUNTBLANK($K167:$L167)=1,COUNTBLANK($M167:$N167)=1,COUNTBLANK($O167:$P167)=1,COUNTBLANK($Q167:$R167)=1,COUNTBLANK($S167:$T167)=1,COUNTBLANK($U167:$V167)=1,COUNTBLANK($W167:$AA167)=4),IF(Data!$B167&lt;&gt;"",Scoring!$P$7)+IF(Data!$C167&lt;&gt;"",Scoring!$P$8)+IF(Data!$D167&lt;&gt;"",Scoring!$P$9)+IF(Data!$E167&lt;&gt;"",Scoring!$P$10)+IF(Data!$F167&lt;&gt;"",Scoring!$P$11)+IF(Data!$G167&lt;&gt;"",Scoring!$P$12)+IF(Data!$H167&lt;&gt;"",Scoring!$P$13)+IF(Data!$I167&lt;&gt;"",Scoring!$P$14)+IF(Data!$J167&lt;&gt;"",Scoring!$P$15)+IF(Data!$K167&lt;&gt;"",Scoring!$P$16)+IF(Data!$L167&lt;&gt;"",Scoring!$P$17)+IF(Data!$M167&lt;&gt;"",Scoring!$P$18)+IF(Data!$N167&lt;&gt;"",Scoring!$P$19)+IF(Data!$O167&lt;&gt;"",Scoring!$P$20)+IF(Data!$P167&lt;&gt;"",Scoring!$P$21)+IF(Data!$Q167&lt;&gt;"",Scoring!$P$22)+IF(Data!$R167&lt;&gt;"",Scoring!$P$23)+IF(Data!$S167&lt;&gt;"",Scoring!$P$24)+IF(Data!T167&lt;&gt;"",Scoring!$P$25)+IF(Data!$U167&lt;&gt;"",Scoring!$P$26)+IF(Data!$V167&lt;&gt;"",Scoring!$P$27)+IF(Data!$W167&lt;&gt;"",Scoring!$P$28)+IF(Data!$X167&lt;&gt;"",Scoring!$P$29)+IF(Data!$Y167&lt;&gt;"",Scoring!$P$30)+IF(Data!$Z167&lt;&gt;"",Scoring!$P$31)+IF(Data!$AA167&lt;&gt;"",Scoring!$P$32),"")</f>
        <v/>
      </c>
      <c r="BA167" s="105" t="str">
        <f>IF(AZ167&lt;&gt;"",LOOKUP(AZ167,Likelihoods!$A$7:$A$107,Likelihoods!N$7:N$107),"")</f>
        <v/>
      </c>
      <c r="BB167" s="102" t="str">
        <f>IF(AND(COUNTBLANK($B167:$E167)=3,COUNTBLANK($F167:$H167)=2,COUNTBLANK($I167:$J167)=1,COUNTBLANK($K167:$L167)=1,COUNTBLANK($M167:$N167)=1,COUNTBLANK($O167:$P167)=1,COUNTBLANK($Q167:$R167)=1,COUNTBLANK($S167:$T167)=1,COUNTBLANK($U167:$V167)=1,COUNTBLANK($W167:$AA167)=4),IF(Data!$B167&lt;&gt;"",Scoring!$Q$7)+IF(Data!$C167&lt;&gt;"",Scoring!$Q$8)+IF(Data!$D167&lt;&gt;"",Scoring!$Q$9)+IF(Data!$E167&lt;&gt;"",Scoring!$Q$10)+IF(Data!$F167&lt;&gt;"",Scoring!$Q$11)+IF(Data!$G167&lt;&gt;"",Scoring!$Q$12)+IF(Data!$H167&lt;&gt;"",Scoring!$Q$13)+IF(Data!$I167&lt;&gt;"",Scoring!$Q$14)+IF(Data!$J167&lt;&gt;"",Scoring!$Q$15)+IF(Data!$K167&lt;&gt;"",Scoring!$Q$16)+IF(Data!$L167&lt;&gt;"",Scoring!$Q$17)+IF(Data!$M167&lt;&gt;"",Scoring!$Q$18)+IF(Data!$N167&lt;&gt;"",Scoring!$Q$19)+IF(Data!$O167&lt;&gt;"",Scoring!$Q$20)+IF(Data!$P167&lt;&gt;"",Scoring!$Q$21)+IF(Data!$Q167&lt;&gt;"",Scoring!$Q$22)+IF(Data!$R167&lt;&gt;"",Scoring!$Q$23)+IF(Data!$S167&lt;&gt;"",Scoring!$Q$24)+IF(Data!T167&lt;&gt;"",Scoring!$Q$25)+IF(Data!$U167&lt;&gt;"",Scoring!$Q$26)+IF(Data!$V167&lt;&gt;"",Scoring!$Q$27)+IF(Data!$W167&lt;&gt;"",Scoring!$Q$28)+IF(Data!$X167&lt;&gt;"",Scoring!$Q$29)+IF(Data!$Y167&lt;&gt;"",Scoring!$Q$30)+IF(Data!$Z167&lt;&gt;"",Scoring!$Q$31)+IF(Data!$AA167&lt;&gt;"",Scoring!$Q$32),"")</f>
        <v/>
      </c>
      <c r="BC167" s="107" t="str">
        <f>IF(BB167&lt;&gt;"",LOOKUP(BB167,Likelihoods!$A$7:$A$107,Likelihoods!O$7:O$107),"")</f>
        <v/>
      </c>
      <c r="BD167" s="104" t="str">
        <f>IF(AND(COUNTBLANK($B167:$E167)=3,COUNTBLANK($F167:$H167)=2,COUNTBLANK($I167:$J167)=1,COUNTBLANK($K167:$L167)=1,COUNTBLANK($M167:$N167)=1,COUNTBLANK($O167:$P167)=1,COUNTBLANK($Q167:$R167)=1,COUNTBLANK($S167:$T167)=1,COUNTBLANK($U167:$V167)=1,COUNTBLANK($W167:$AA167)=4),IF(Data!$B167&lt;&gt;"",Scoring!$R$7)+IF(Data!$C167&lt;&gt;"",Scoring!$R$8)+IF(Data!$D167&lt;&gt;"",Scoring!$R$9)+IF(Data!$E167&lt;&gt;"",Scoring!$R$10)+IF(Data!$F167&lt;&gt;"",Scoring!$R$11)+IF(Data!$G167&lt;&gt;"",Scoring!$R$12)+IF(Data!$H167&lt;&gt;"",Scoring!$R$13)+IF(Data!$I167&lt;&gt;"",Scoring!$R$14)+IF(Data!$J167&lt;&gt;"",Scoring!$R$15)+IF(Data!$K167&lt;&gt;"",Scoring!$R$16)+IF(Data!$L167&lt;&gt;"",Scoring!$R$17)+IF(Data!$M167&lt;&gt;"",Scoring!$R$18)+IF(Data!$N167&lt;&gt;"",Scoring!$R$19)+IF(Data!$O167&lt;&gt;"",Scoring!$R$20)+IF(Data!$P167&lt;&gt;"",Scoring!$R$21)+IF(Data!$Q167&lt;&gt;"",Scoring!$R$22)+IF(Data!$R167&lt;&gt;"",Scoring!$R$23)+IF(Data!$S167&lt;&gt;"",Scoring!$R$24)+IF(Data!T167&lt;&gt;"",Scoring!$R$25)+IF(Data!$U167&lt;&gt;"",Scoring!$R$26)+IF(Data!$V167&lt;&gt;"",Scoring!$R$27)+IF(Data!$W167&lt;&gt;"",Scoring!$R$28)+IF(Data!$X167&lt;&gt;"",Scoring!$R$29)+IF(Data!$Y167&lt;&gt;"",Scoring!$R$30)+IF(Data!$Z167&lt;&gt;"",Scoring!$R$31)+IF(Data!$AA167&lt;&gt;"",Scoring!$R$32),"")</f>
        <v/>
      </c>
      <c r="BE167" s="105" t="str">
        <f>IF(BD167&lt;&gt;"",LOOKUP(BD167,Likelihoods!$A$7:$A$107,Likelihoods!P$7:P$107),"")</f>
        <v/>
      </c>
      <c r="BF167" s="102" t="str">
        <f>IF(AND(COUNTBLANK($B167:$E167)=3,COUNTBLANK($F167:$H167)=2,COUNTBLANK($I167:$J167)=1,COUNTBLANK($K167:$L167)=1,COUNTBLANK($M167:$N167)=1,COUNTBLANK($O167:$P167)=1,COUNTBLANK($Q167:$R167)=1,COUNTBLANK($S167:$T167)=1,COUNTBLANK($U167:$V167)=1,COUNTBLANK($W167:$AA167)=4),IF(Data!$B167&lt;&gt;"",Scoring!$S$7)+IF(Data!$C167&lt;&gt;"",Scoring!$S$8)+IF(Data!$D167&lt;&gt;"",Scoring!$S$9)+IF(Data!$E167&lt;&gt;"",Scoring!$S$10)+IF(Data!$F167&lt;&gt;"",Scoring!$S$11)+IF(Data!$G167&lt;&gt;"",Scoring!$S$12)+IF(Data!$H167&lt;&gt;"",Scoring!$S$13)+IF(Data!$I167&lt;&gt;"",Scoring!$S$14)+IF(Data!$J167&lt;&gt;"",Scoring!$S$15)+IF(Data!$K167&lt;&gt;"",Scoring!$S$16)+IF(Data!$L167&lt;&gt;"",Scoring!$S$17)+IF(Data!$M167&lt;&gt;"",Scoring!$S$18)+IF(Data!$N167&lt;&gt;"",Scoring!$S$19)+IF(Data!$O167&lt;&gt;"",Scoring!$S$20)+IF(Data!$P167&lt;&gt;"",Scoring!$S$21)+IF(Data!$Q167&lt;&gt;"",Scoring!$S$22)+IF(Data!$R167&lt;&gt;"",Scoring!$S$23)+IF(Data!$S167&lt;&gt;"",Scoring!$S$24)+IF(Data!T167&lt;&gt;"",Scoring!$S$25)+IF(Data!$U167&lt;&gt;"",Scoring!$S$26)+IF(Data!$V167&lt;&gt;"",Scoring!$S$27)+IF(Data!$W167&lt;&gt;"",Scoring!$S$28)+IF(Data!$X167&lt;&gt;"",Scoring!$S$29)+IF(Data!$Y167&lt;&gt;"",Scoring!$S$30)+IF(Data!$Z167&lt;&gt;"",Scoring!$S$31)+IF(Data!$AA167&lt;&gt;"",Scoring!$S$32),"")</f>
        <v/>
      </c>
      <c r="BG167" s="107" t="str">
        <f>IF(BF167&lt;&gt;"",LOOKUP(BF167,Likelihoods!$A$7:$A$107,Likelihoods!Q$7:Q$107),"")</f>
        <v/>
      </c>
      <c r="BH167" s="108" t="str">
        <f>IF(AND(COUNTBLANK($B167:$E167)=3,COUNTBLANK($F167:$H167)=2,COUNTBLANK($I167:$J167)=1,COUNTBLANK($K167:$L167)=1,COUNTBLANK($M167:$N167)=1,COUNTBLANK($O167:$P167)=1,COUNTBLANK($Q167:$R167)=1,COUNTBLANK($S167:$T167)=1,COUNTBLANK($U167:$V167)=1,COUNTBLANK($W167:$AA167)=4),IF(Data!$B167&lt;&gt;"",Scoring!$T$7)+IF(Data!$C167&lt;&gt;"",Scoring!$T$8)+IF(Data!$D167&lt;&gt;"",Scoring!$T$9)+IF(Data!$E167&lt;&gt;"",Scoring!$T$10)+IF(Data!$F167&lt;&gt;"",Scoring!$T$11)+IF(Data!$G167&lt;&gt;"",Scoring!$T$12)+IF(Data!$H167&lt;&gt;"",Scoring!$T$13)+IF(Data!$I167&lt;&gt;"",Scoring!$T$14)+IF(Data!$J167&lt;&gt;"",Scoring!$T$15)+IF(Data!$K167&lt;&gt;"",Scoring!$T$16)+IF(Data!$L167&lt;&gt;"",Scoring!$T$17)+IF(Data!$M167&lt;&gt;"",Scoring!$T$18)+IF(Data!$N167&lt;&gt;"",Scoring!$T$19)+IF(Data!$O167&lt;&gt;"",Scoring!$T$20)+IF(Data!$P167&lt;&gt;"",Scoring!$T$21)+IF(Data!$Q167&lt;&gt;"",Scoring!$T$22)+IF(Data!$R167&lt;&gt;"",Scoring!$T$23)+IF(Data!$S167&lt;&gt;"",Scoring!$T$24)+IF(Data!T167&lt;&gt;"",Scoring!$T$25)+IF(Data!$U167&lt;&gt;"",Scoring!$T$26)+IF(Data!$V167&lt;&gt;"",Scoring!$T$27)+IF(Data!$W167&lt;&gt;"",Scoring!$T$28)+IF(Data!$X167&lt;&gt;"",Scoring!$T$29)+IF(Data!$Y167&lt;&gt;"",Scoring!$T$30)+IF(Data!$Z167&lt;&gt;"",Scoring!$T$31)+IF(Data!$AA167&lt;&gt;"",Scoring!$T$32),"")</f>
        <v/>
      </c>
      <c r="BI167" s="105" t="str">
        <f>IF(BH167&lt;&gt;"",LOOKUP(BH167,Likelihoods!$A$7:$A$107,Likelihoods!R$7:R$107),"")</f>
        <v/>
      </c>
      <c r="BJ167" s="108" t="str">
        <f>IF(AND(COUNTBLANK($B167:$E167)=3,COUNTBLANK($F167:$H167)=2,COUNTBLANK($I167:$J167)=1,COUNTBLANK($K167:$L167)=1,COUNTBLANK($M167:$N167)=1,COUNTBLANK($O167:$P167)=1,COUNTBLANK($Q167:$R167)=1,COUNTBLANK($S167:$T167)=1,COUNTBLANK($U167:$V167)=1,COUNTBLANK($W167:$AA167)=4),IF(Data!$B167&lt;&gt;"",Scoring!$U$7)+IF(Data!$C167&lt;&gt;"",Scoring!$U$8)+IF(Data!$D167&lt;&gt;"",Scoring!$U$9)+IF(Data!$E167&lt;&gt;"",Scoring!$U$10)+IF(Data!$F167&lt;&gt;"",Scoring!$U$11)+IF(Data!$G167&lt;&gt;"",Scoring!$U$12)+IF(Data!$H167&lt;&gt;"",Scoring!$U$13)+IF(Data!$I167&lt;&gt;"",Scoring!$U$14)+IF(Data!$J167&lt;&gt;"",Scoring!$U$15)+IF(Data!$K167&lt;&gt;"",Scoring!$U$16)+IF(Data!$L167&lt;&gt;"",Scoring!$U$17)+IF(Data!$M167&lt;&gt;"",Scoring!$U$18)+IF(Data!$N167&lt;&gt;"",Scoring!$U$19)+IF(Data!$O167&lt;&gt;"",Scoring!$U$20)+IF(Data!$P167&lt;&gt;"",Scoring!$U$21)+IF(Data!$Q167&lt;&gt;"",Scoring!$U$22)+IF(Data!$R167&lt;&gt;"",Scoring!$U$23)+IF(Data!$S167&lt;&gt;"",Scoring!$U$24)+IF(Data!T167&lt;&gt;"",Scoring!$U$25)+IF(Data!$U167&lt;&gt;"",Scoring!$U$26)+IF(Data!$V167&lt;&gt;"",Scoring!$U$27)+IF(Data!$W167&lt;&gt;"",Scoring!$U$28)+IF(Data!$X167&lt;&gt;"",Scoring!$U$29)+IF(Data!$Y167&lt;&gt;"",Scoring!$U$30)+IF(Data!$Z167&lt;&gt;"",Scoring!$U$31)+IF(Data!$AA167&lt;&gt;"",Scoring!$U$32),"")</f>
        <v/>
      </c>
      <c r="BK167" s="106" t="str">
        <f>IF(BJ167&lt;&gt;"",LOOKUP(BJ167,Likelihoods!$A$7:$A$107,Likelihoods!S$7:S$107),"")</f>
        <v/>
      </c>
      <c r="BL167" s="8"/>
      <c r="BM167" s="8"/>
      <c r="BN167" s="8"/>
      <c r="BO167" s="8"/>
      <c r="BP167" s="8"/>
      <c r="BQ167" s="8"/>
      <c r="BR167" s="8"/>
      <c r="BS167" s="8"/>
      <c r="BT167" s="8"/>
      <c r="BU167" s="8"/>
      <c r="BV167" s="8"/>
      <c r="BW167" s="8"/>
      <c r="BX167" s="8"/>
      <c r="BY167" s="8"/>
    </row>
    <row r="168" spans="1:77" ht="14.25" x14ac:dyDescent="0.2">
      <c r="A168" s="68"/>
      <c r="B168" s="101"/>
      <c r="C168" s="102"/>
      <c r="D168" s="102"/>
      <c r="E168" s="102"/>
      <c r="F168" s="101"/>
      <c r="G168" s="102"/>
      <c r="H168" s="103"/>
      <c r="I168" s="102"/>
      <c r="J168" s="102"/>
      <c r="K168" s="101"/>
      <c r="L168" s="103"/>
      <c r="M168" s="102"/>
      <c r="N168" s="103"/>
      <c r="O168" s="101"/>
      <c r="P168" s="103"/>
      <c r="Q168" s="102"/>
      <c r="R168" s="102"/>
      <c r="S168" s="101"/>
      <c r="T168" s="103"/>
      <c r="U168" s="101"/>
      <c r="V168" s="103"/>
      <c r="W168" s="102"/>
      <c r="X168" s="102"/>
      <c r="Y168" s="102"/>
      <c r="Z168" s="102"/>
      <c r="AA168" s="102"/>
      <c r="AB168" s="104" t="str">
        <f>IF(AND(COUNTBLANK($B168:$E168)=3,COUNTBLANK($F168:$H168)=2,COUNTBLANK($I168:$J168)=1,COUNTBLANK($K168:$L168)=1,COUNTBLANK($M168:$N168)=1,COUNTBLANK($O168:$P168)=1,COUNTBLANK($Q168:$R168)=1,COUNTBLANK($S168:$T168)=1,COUNTBLANK($U168:$V168)=1,COUNTBLANK($W168:$AA168)=4),IF(Data!$B168&lt;&gt;"",Scoring!$D$7)+IF(Data!$C168&lt;&gt;"",Scoring!$D$8)+IF(Data!$D168&lt;&gt;"",Scoring!$D$9)+IF(Data!$E168&lt;&gt;"",Scoring!$D$10)+IF(Data!$F168&lt;&gt;"",Scoring!$D$11)+IF(Data!$G168&lt;&gt;"",Scoring!$D$12)+IF(Data!$H168&lt;&gt;"",Scoring!$D$13)+IF(Data!$I168&lt;&gt;"",Scoring!$D$14)+IF(Data!$J168&lt;&gt;"",Scoring!$D$15)+IF(Data!$K168&lt;&gt;"",Scoring!$D$16)+IF(Data!$L168&lt;&gt;"",Scoring!$D$17)+IF(Data!$M168&lt;&gt;"",Scoring!$D$18)+IF(Data!$N168&lt;&gt;"",Scoring!$D$19)+IF(Data!$O168&lt;&gt;"",Scoring!$D$20)+IF(Data!$P168&lt;&gt;"",Scoring!$D$21)+IF(Data!$Q168&lt;&gt;"",Scoring!$D$22)+IF(Data!$R168&lt;&gt;"",Scoring!$D$23)+IF(Data!$S168&lt;&gt;"",Scoring!$D$24)+IF(Data!T168&lt;&gt;"",Scoring!$D$25)+IF(Data!$U168&lt;&gt;"",Scoring!$D$26)+IF(Data!$V168&lt;&gt;"",Scoring!$D$27)+IF(Data!$W168&lt;&gt;"",Scoring!$D$28)+IF(Data!$X168&lt;&gt;"",Scoring!$D$29)+IF(Data!$Y168&lt;&gt;"",Scoring!$D$30)+IF(Data!$Z168&lt;&gt;"",Scoring!$D$31)+IF(Data!$AA168&lt;&gt;"",Scoring!$D$32),"")</f>
        <v/>
      </c>
      <c r="AC168" s="105" t="str">
        <f>IF(AB168&lt;&gt;"",LOOKUP(AB168,Likelihoods!$A$7:$A$107,Likelihoods!B$7:B$107),"")</f>
        <v/>
      </c>
      <c r="AD168" s="264" t="str">
        <f>IF(AND(COUNTBLANK($B168:$E168)=3,COUNTBLANK($F168:$H168)=2,COUNTBLANK($I168:$J168)=1,COUNTBLANK($K168:$L168)=1,COUNTBLANK($M168:$N168)=1,COUNTBLANK($O168:$P168)=1,COUNTBLANK($Q168:$R168)=1,COUNTBLANK($S168:$T168)=1,COUNTBLANK($U168:$V168)=1,COUNTBLANK($W168:$AA168)=4),IF(Data!$B168&lt;&gt;"",Scoring!$E$7)+IF(Data!$C168&lt;&gt;"",Scoring!$E$8)+IF(Data!$D168&lt;&gt;"",Scoring!$E$9)+IF(Data!$E168&lt;&gt;"",Scoring!$E$10)+IF(Data!$F168&lt;&gt;"",Scoring!$E$11)+IF(Data!$G168&lt;&gt;"",Scoring!$E$12)+IF(Data!$H168&lt;&gt;"",Scoring!$E$13)+IF(Data!$I168&lt;&gt;"",Scoring!$E$14)+IF(Data!$J168&lt;&gt;"",Scoring!$E$15)+IF(Data!$K168&lt;&gt;"",Scoring!$E$16)+IF(Data!$L168&lt;&gt;"",Scoring!$E$17)+IF(Data!$M168&lt;&gt;"",Scoring!$E$18)+IF(Data!$N168&lt;&gt;"",Scoring!$E$19)+IF(Data!$O168&lt;&gt;"",Scoring!$E$20)+IF(Data!$P168&lt;&gt;"",Scoring!$E$21)+IF(Data!$Q168&lt;&gt;"",Scoring!$E$22)+IF(Data!$R168&lt;&gt;"",Scoring!$E$23)+IF(Data!$S168&lt;&gt;"",Scoring!$E$24)+IF(Data!V168&lt;&gt;"",Scoring!$E$25)+IF(Data!$U168&lt;&gt;"",Scoring!$E$26)+IF(Data!$V168&lt;&gt;"",Scoring!$E$27)+IF(Data!$W168&lt;&gt;"",Scoring!$E$28)+IF(Data!$X168&lt;&gt;"",Scoring!$E$29)+IF(Data!$Y168&lt;&gt;"",Scoring!$E$30)+IF(Data!$Z168&lt;&gt;"",Scoring!$E$31)+IF(Data!$AA168&lt;&gt;"",Scoring!$E$32),"")</f>
        <v/>
      </c>
      <c r="AE168" s="107" t="str">
        <f>IF(AD168&lt;&gt;"",LOOKUP(AD168,Likelihoods!$A$7:$A$107,Likelihoods!C$7:C$107),"")</f>
        <v/>
      </c>
      <c r="AF168" s="108" t="str">
        <f>IF(AND(COUNTBLANK($B168:$E168)=3,COUNTBLANK($F168:$H168)=2,COUNTBLANK($I168:$J168)=1,COUNTBLANK($K168:$L168)=1,COUNTBLANK($M168:$N168)=1,COUNTBLANK($O168:$P168)=1,COUNTBLANK($Q168:$R168)=1,COUNTBLANK($S168:$T168)=1,COUNTBLANK($U168:$V168)=1,COUNTBLANK($W168:$AA168)=4),IF(Data!$B168&lt;&gt;"",Scoring!$F$7)+IF(Data!$C168&lt;&gt;"",Scoring!$F$8)+IF(Data!$D168&lt;&gt;"",Scoring!$F$9)+IF(Data!$E168&lt;&gt;"",Scoring!$F$10)+IF(Data!$F168&lt;&gt;"",Scoring!$F$11)+IF(Data!$G168&lt;&gt;"",Scoring!$F$12)+IF(Data!$H168&lt;&gt;"",Scoring!$F$13)+IF(Data!$I168&lt;&gt;"",Scoring!$F$14)+IF(Data!$J168&lt;&gt;"",Scoring!$F$15)+IF(Data!$K168&lt;&gt;"",Scoring!$F$16)+IF(Data!$L168&lt;&gt;"",Scoring!$F$17)+IF(Data!$M168&lt;&gt;"",Scoring!$F$18)+IF(Data!$N168&lt;&gt;"",Scoring!$F$19)+IF(Data!$O168&lt;&gt;"",Scoring!$F$20)+IF(Data!$P168&lt;&gt;"",Scoring!$F$21)+IF(Data!$Q168&lt;&gt;"",Scoring!$F$22)+IF(Data!$R168&lt;&gt;"",Scoring!$F$23)+IF(Data!$S168&lt;&gt;"",Scoring!$F$24)+IF(Data!T168&lt;&gt;"",Scoring!$F$25)+IF(Data!$U168&lt;&gt;"",Scoring!$F$26)+IF(Data!$V168&lt;&gt;"",Scoring!$F$27)+IF(Data!$W168&lt;&gt;"",Scoring!$F$28)+IF(Data!$X168&lt;&gt;"",Scoring!$F$29)+IF(Data!$Y168&lt;&gt;"",Scoring!$F$30)+IF(Data!$Z168&lt;&gt;"",Scoring!$F$31)+IF(Data!$AA168&lt;&gt;"",Scoring!$F$32),"")</f>
        <v/>
      </c>
      <c r="AG168" s="105" t="str">
        <f>IF(AF168&lt;&gt;"",LOOKUP(AF168,Likelihoods!$A$7:$A$107,Likelihoods!D$7:D$107),"")</f>
        <v/>
      </c>
      <c r="AH168" s="108" t="str">
        <f>IF(AND(COUNTBLANK($B168:$E168)=3,COUNTBLANK($F168:$H168)=2,COUNTBLANK($I168:$J168)=1,COUNTBLANK($K168:$L168)=1,COUNTBLANK($M168:$N168)=1,COUNTBLANK($O168:$P168)=1,COUNTBLANK($Q168:$R168)=1,COUNTBLANK($S168:$T168)=1,COUNTBLANK($U168:$V168)=1,COUNTBLANK($W168:$AA168)=4),IF(Data!$B168&lt;&gt;"",Scoring!$G$7)+IF(Data!$C168&lt;&gt;"",Scoring!$G$8)+IF(Data!$D168&lt;&gt;"",Scoring!$G$9)+IF(Data!$E168&lt;&gt;"",Scoring!$G$10)+IF(Data!$F168&lt;&gt;"",Scoring!$G$11)+IF(Data!$G168&lt;&gt;"",Scoring!$G$12)+IF(Data!$H168&lt;&gt;"",Scoring!$G$13)+IF(Data!$I168&lt;&gt;"",Scoring!$G$14)+IF(Data!$J168&lt;&gt;"",Scoring!$G$15)+IF(Data!$K168&lt;&gt;"",Scoring!$G$16)+IF(Data!$L168&lt;&gt;"",Scoring!$G$17)+IF(Data!$M168&lt;&gt;"",Scoring!$G$18)+IF(Data!$N168&lt;&gt;"",Scoring!$G$19)+IF(Data!$O168&lt;&gt;"",Scoring!$G$20)+IF(Data!$P168&lt;&gt;"",Scoring!$G$21)+IF(Data!$Q168&lt;&gt;"",Scoring!$G$22)+IF(Data!$R168&lt;&gt;"",Scoring!$G$23)+IF(Data!$S168&lt;&gt;"",Scoring!$G$24)+IF(Data!T168&lt;&gt;"",Scoring!$G$25)+IF(Data!$U168&lt;&gt;"",Scoring!$G$26)+IF(Data!$V168&lt;&gt;"",Scoring!$G$27)+IF(Data!$W168&lt;&gt;"",Scoring!$G$28)+IF(Data!$X168&lt;&gt;"",Scoring!$G$29)+IF(Data!$Y168&lt;&gt;"",Scoring!$G$30)+IF(Data!$Z168&lt;&gt;"",Scoring!$G$31)+IF(Data!$AA168&lt;&gt;"",Scoring!$G$32),"")</f>
        <v/>
      </c>
      <c r="AI168" s="106" t="str">
        <f>IF(AH168&lt;&gt;"",LOOKUP(AH168,Likelihoods!$A$7:$A$107,Likelihoods!E$7:E$107),"")</f>
        <v/>
      </c>
      <c r="AJ168" s="104" t="str">
        <f>IF(AND(COUNTBLANK($B168:$E168)=3,COUNTBLANK($F168:$H168)=2,COUNTBLANK($I168:$J168)=1,COUNTBLANK($K168:$L168)=1,COUNTBLANK($M168:$N168)=1,COUNTBLANK($O168:$P168)=1,COUNTBLANK($Q168:$R168)=1,COUNTBLANK($S168:$T168)=1,COUNTBLANK($U168:$V168)=1,COUNTBLANK($W168:$AA168)=4),IF(Data!$B168&lt;&gt;"",Scoring!$H$7)+IF(Data!$C168&lt;&gt;"",Scoring!$H$8)+IF(Data!$D168&lt;&gt;"",Scoring!$H$9)+IF(Data!$E168&lt;&gt;"",Scoring!$H$10)+IF(Data!$F168&lt;&gt;"",Scoring!$H$11)+IF(Data!$G168&lt;&gt;"",Scoring!$H$12)+IF(Data!$H168&lt;&gt;"",Scoring!$H$13)+IF(Data!$I168&lt;&gt;"",Scoring!$H$14)+IF(Data!$J168&lt;&gt;"",Scoring!$H$15)+IF(Data!$K168&lt;&gt;"",Scoring!$H$16)+IF(Data!$L168&lt;&gt;"",Scoring!$H$17)+IF(Data!$M168&lt;&gt;"",Scoring!$H$18)+IF(Data!$N168&lt;&gt;"",Scoring!$H$19)+IF(Data!$O168&lt;&gt;"",Scoring!$H$20)+IF(Data!$P168&lt;&gt;"",Scoring!$H$21)+IF(Data!$Q168&lt;&gt;"",Scoring!$H$22)+IF(Data!$R168&lt;&gt;"",Scoring!$H$23)+IF(Data!$S168&lt;&gt;"",Scoring!$H$24)+IF(Data!T168&lt;&gt;"",Scoring!$H$25)+IF(Data!$U168&lt;&gt;"",Scoring!$H$26)+IF(Data!$V168&lt;&gt;"",Scoring!$H$27)+IF(Data!$W168&lt;&gt;"",Scoring!$H$28)+IF(Data!$X168&lt;&gt;"",Scoring!$H$29)+IF(Data!$Y168&lt;&gt;"",Scoring!$H$30)+IF(Data!$Z168&lt;&gt;"",Scoring!$H$31)+IF(Data!$AA168&lt;&gt;"",Scoring!$H$32),"")</f>
        <v/>
      </c>
      <c r="AK168" s="105" t="str">
        <f>IF(AJ168&lt;&gt;"",LOOKUP(AJ168,Likelihoods!$A$7:$A$107,Likelihoods!F$7:F$107),"")</f>
        <v/>
      </c>
      <c r="AL168" s="102" t="str">
        <f>IF(AND(COUNTBLANK($B168:$E168)=3,COUNTBLANK($F168:$H168)=2,COUNTBLANK($I168:$J168)=1,COUNTBLANK($K168:$L168)=1,COUNTBLANK($M168:$N168)=1,COUNTBLANK($O168:$P168)=1,COUNTBLANK($Q168:$R168)=1,COUNTBLANK($S168:$T168)=1,COUNTBLANK($U168:$V168)=1,COUNTBLANK($W168:$AA168)=4),IF(Data!$B168&lt;&gt;"",Scoring!$I$7)+IF(Data!$C168&lt;&gt;"",Scoring!$I$8)+IF(Data!$D168&lt;&gt;"",Scoring!$I$9)+IF(Data!$E168&lt;&gt;"",Scoring!$I$10)+IF(Data!$F168&lt;&gt;"",Scoring!$I$11)+IF(Data!$G168&lt;&gt;"",Scoring!$I$12)+IF(Data!$H168&lt;&gt;"",Scoring!$I$13)+IF(Data!$I168&lt;&gt;"",Scoring!$I$14)+IF(Data!$J168&lt;&gt;"",Scoring!$I$15)+IF(Data!$K168&lt;&gt;"",Scoring!$I$16)+IF(Data!$L168&lt;&gt;"",Scoring!$I$17)+IF(Data!$M168&lt;&gt;"",Scoring!$I$18)+IF(Data!$N168&lt;&gt;"",Scoring!$I$19)+IF(Data!$O168&lt;&gt;"",Scoring!$I$20)+IF(Data!$P168&lt;&gt;"",Scoring!$I$21)+IF(Data!$Q168&lt;&gt;"",Scoring!$I$22)+IF(Data!$R168&lt;&gt;"",Scoring!$I$23)+IF(Data!$S168&lt;&gt;"",Scoring!$I$24)+IF(Data!T168&lt;&gt;"",Scoring!$I$25)+IF(Data!$U168&lt;&gt;"",Scoring!$I$26)+IF(Data!$V168&lt;&gt;"",Scoring!$I$27)+IF(Data!$W168&lt;&gt;"",Scoring!$I$28)+IF(Data!$X168&lt;&gt;"",Scoring!$I$29)+IF(Data!$Y168&lt;&gt;"",Scoring!$I$30)+IF(Data!$Z168&lt;&gt;"",Scoring!$I$31)+IF(Data!$AA168&lt;&gt;"",Scoring!$I$32),"")</f>
        <v/>
      </c>
      <c r="AM168" s="107" t="str">
        <f>IF(AL168&lt;&gt;"",LOOKUP(AL168,Likelihoods!$A$7:$A$107,Likelihoods!G$7:G$107),"")</f>
        <v/>
      </c>
      <c r="AN168" s="281" t="str">
        <f>IF(AND(COUNTBLANK($B168:$E168)=3,COUNTBLANK($F168:$H168)=2,COUNTBLANK($I168:$J168)=1,COUNTBLANK($K168:$L168)=1,COUNTBLANK($M168:$N168)=1,COUNTBLANK($O168:$P168)=1,COUNTBLANK($Q168:$R168)=1,COUNTBLANK($S168:$T168)=1,COUNTBLANK($U168:$V168)=1,COUNTBLANK($W168:$AA168)=4),IF(Data!$B168&lt;&gt;"",Scoring!$J$7)+IF(Data!$C168&lt;&gt;"",Scoring!$J$8)+IF(Data!$D168&lt;&gt;"",Scoring!$J$9)+IF(Data!$E168&lt;&gt;"",Scoring!$J$10)+IF(Data!$F168&lt;&gt;"",Scoring!$J$11)+IF(Data!$G168&lt;&gt;"",Scoring!$J$12)+IF(Data!$H168&lt;&gt;"",Scoring!$J$13)+IF(Data!$I168&lt;&gt;"",Scoring!$J$14)+IF(Data!$J168&lt;&gt;"",Scoring!$J$15)+IF(Data!$K168&lt;&gt;"",Scoring!$J$16)+IF(Data!$L168&lt;&gt;"",Scoring!$J$17)+IF(Data!$M168&lt;&gt;"",Scoring!$J$18)+IF(Data!$N168&lt;&gt;"",Scoring!$J$19)+IF(Data!$O168&lt;&gt;"",Scoring!$J$20)+IF(Data!$P168&lt;&gt;"",Scoring!$J$21)+IF(Data!$Q168&lt;&gt;"",Scoring!$J$22)+IF(Data!$R168&lt;&gt;"",Scoring!$J$23)+IF(Data!$S168&lt;&gt;"",Scoring!$J$24)+IF(Data!AF168&lt;&gt;"",Scoring!$J$25)+IF(Data!$U168&lt;&gt;"",Scoring!$J$26)+IF(Data!$V168&lt;&gt;"",Scoring!$J$27)+IF(Data!$W168&lt;&gt;"",Scoring!$J$28)+IF(Data!$X168&lt;&gt;"",Scoring!$J$29)+IF(Data!$Y168&lt;&gt;"",Scoring!$J$30)+IF(Data!$Z168&lt;&gt;"",Scoring!$J$31)+IF(Data!$AA168&lt;&gt;"",Scoring!$J$32),"")</f>
        <v/>
      </c>
      <c r="AO168" s="276" t="str">
        <f>IF(AN168&lt;&gt;"",LOOKUP(AN168,Likelihoods!$A$7:$A$107,Likelihoods!H$7:H$107),"")</f>
        <v/>
      </c>
      <c r="AP168" s="264" t="str">
        <f>IF(AND(COUNTBLANK($B168:$E168)=3,COUNTBLANK($F168:$H168)=2,COUNTBLANK($I168:$J168)=1,COUNTBLANK($K168:$L168)=1,COUNTBLANK($M168:$N168)=1,COUNTBLANK($O168:$P168)=1,COUNTBLANK($Q168:$R168)=1,COUNTBLANK($S168:$T168)=1,COUNTBLANK($U168:$V168)=1,COUNTBLANK($W168:$AA168)=4),IF(Data!$B168&lt;&gt;"",Scoring!$K$7)+IF(Data!$C168&lt;&gt;"",Scoring!$K$8)+IF(Data!$D168&lt;&gt;"",Scoring!$K$9)+IF(Data!$E168&lt;&gt;"",Scoring!$K$10)+IF(Data!$F168&lt;&gt;"",Scoring!$K$11)+IF(Data!$G168&lt;&gt;"",Scoring!$K$12)+IF(Data!$H168&lt;&gt;"",Scoring!$K$13)+IF(Data!$I168&lt;&gt;"",Scoring!$K$14)+IF(Data!$J168&lt;&gt;"",Scoring!$K$15)+IF(Data!$K168&lt;&gt;"",Scoring!$K$16)+IF(Data!$L168&lt;&gt;"",Scoring!$K$17)+IF(Data!$M168&lt;&gt;"",Scoring!$K$18)+IF(Data!$N168&lt;&gt;"",Scoring!$K$19)+IF(Data!$O168&lt;&gt;"",Scoring!$K$20)+IF(Data!$P168&lt;&gt;"",Scoring!$K$21)+IF(Data!$Q168&lt;&gt;"",Scoring!$K$22)+IF(Data!$R168&lt;&gt;"",Scoring!$K$23)+IF(Data!$S168&lt;&gt;"",Scoring!$K$24)+IF(Data!AH168&lt;&gt;"",Scoring!$K$25)+IF(Data!$U168&lt;&gt;"",Scoring!$K$26)+IF(Data!$V168&lt;&gt;"",Scoring!$K$27)+IF(Data!$W168&lt;&gt;"",Scoring!$K$28)+IF(Data!$X168&lt;&gt;"",Scoring!$K$29)+IF(Data!$Y168&lt;&gt;"",Scoring!$K$30)+IF(Data!$Z168&lt;&gt;"",Scoring!$K$31)+IF(Data!$AA168&lt;&gt;"",Scoring!$K$32),"")</f>
        <v/>
      </c>
      <c r="AQ168" s="107" t="str">
        <f>IF(AP168&lt;&gt;"",LOOKUP(AP168,Likelihoods!$A$7:$A$107,Likelihoods!I$7:I$107),"")</f>
        <v/>
      </c>
      <c r="AR168" s="281" t="str">
        <f>IF(AND(COUNTBLANK($B168:$E168)=3,COUNTBLANK($F168:$H168)=2,COUNTBLANK($I168:$J168)=1,COUNTBLANK($K168:$L168)=1,COUNTBLANK($M168:$N168)=1,COUNTBLANK($O168:$P168)=1,COUNTBLANK($Q168:$R168)=1,COUNTBLANK($S168:$T168)=1,COUNTBLANK($U168:$V168)=1,COUNTBLANK($W168:$AA168)=4),IF(Data!$B168&lt;&gt;"",Scoring!$L$7)+IF(Data!$C168&lt;&gt;"",Scoring!$L$8)+IF(Data!$D168&lt;&gt;"",Scoring!$L$9)+IF(Data!$E168&lt;&gt;"",Scoring!$L$10)+IF(Data!$F168&lt;&gt;"",Scoring!$L$11)+IF(Data!$G168&lt;&gt;"",Scoring!$L$12)+IF(Data!$H168&lt;&gt;"",Scoring!$L$13)+IF(Data!$I168&lt;&gt;"",Scoring!$L$14)+IF(Data!$J168&lt;&gt;"",Scoring!$L$15)+IF(Data!$K168&lt;&gt;"",Scoring!$L$16)+IF(Data!$L168&lt;&gt;"",Scoring!$L$17)+IF(Data!$M168&lt;&gt;"",Scoring!$L$18)+IF(Data!$N168&lt;&gt;"",Scoring!$L$19)+IF(Data!$O168&lt;&gt;"",Scoring!$L$20)+IF(Data!$P168&lt;&gt;"",Scoring!$L$21)+IF(Data!$Q168&lt;&gt;"",Scoring!$L$22)+IF(Data!$R168&lt;&gt;"",Scoring!$L$23)+IF(Data!$S168&lt;&gt;"",Scoring!$L$24)+IF(Data!AJ168&lt;&gt;"",Scoring!$L$25)+IF(Data!$U168&lt;&gt;"",Scoring!$L$26)+IF(Data!$V168&lt;&gt;"",Scoring!$L$27)+IF(Data!$W168&lt;&gt;"",Scoring!$L$28)+IF(Data!$X168&lt;&gt;"",Scoring!$L$29)+IF(Data!$Y168&lt;&gt;"",Scoring!$L$30)+IF(Data!$Z168&lt;&gt;"",Scoring!$L$31)+IF(Data!$AA168&lt;&gt;"",Scoring!$L$32),"")</f>
        <v/>
      </c>
      <c r="AS168" s="105" t="str">
        <f>IF(AR168&lt;&gt;"",LOOKUP(AR168,Likelihoods!$A$7:$A$107,Likelihoods!J$7:J$107),"")</f>
        <v/>
      </c>
      <c r="AT168" s="108" t="str">
        <f>IF(AND(COUNTBLANK($B168:$E168)=3,COUNTBLANK($F168:$H168)=2,COUNTBLANK($I168:$J168)=1,COUNTBLANK($K168:$L168)=1,COUNTBLANK($M168:$N168)=1,COUNTBLANK($O168:$P168)=1,COUNTBLANK($Q168:$R168)=1,COUNTBLANK($S168:$T168)=1,COUNTBLANK($U168:$V168)=1,COUNTBLANK($W168:$AA168)=4),IF(Data!$B168&lt;&gt;"",Scoring!$M$7)+IF(Data!$C168&lt;&gt;"",Scoring!$M$8)+IF(Data!$D168&lt;&gt;"",Scoring!$M$9)+IF(Data!$E168&lt;&gt;"",Scoring!$M$10)+IF(Data!$F168&lt;&gt;"",Scoring!$M$11)+IF(Data!$G168&lt;&gt;"",Scoring!$M$12)+IF(Data!$H168&lt;&gt;"",Scoring!$M$13)+IF(Data!$I168&lt;&gt;"",Scoring!$M$14)+IF(Data!$J168&lt;&gt;"",Scoring!$M$15)+IF(Data!$K168&lt;&gt;"",Scoring!$M$16)+IF(Data!$L168&lt;&gt;"",Scoring!$M$17)+IF(Data!$M168&lt;&gt;"",Scoring!$M$18)+IF(Data!$N168&lt;&gt;"",Scoring!$M$19)+IF(Data!$O168&lt;&gt;"",Scoring!$M$20)+IF(Data!$P168&lt;&gt;"",Scoring!$M$21)+IF(Data!$Q168&lt;&gt;"",Scoring!$M$22)+IF(Data!$R168&lt;&gt;"",Scoring!$M$23)+IF(Data!$S168&lt;&gt;"",Scoring!$M$24)+IF(Data!T168&lt;&gt;"",Scoring!$M$25)+IF(Data!$U168&lt;&gt;"",Scoring!$M$26)+IF(Data!$V168&lt;&gt;"",Scoring!$M$27)+IF(Data!$W168&lt;&gt;"",Scoring!$M$28)+IF(Data!$X168&lt;&gt;"",Scoring!$M$29)+IF(Data!$Y168&lt;&gt;"",Scoring!$M$30)+IF(Data!$Z168&lt;&gt;"",Scoring!$M$31)+IF(Data!$AA168&lt;&gt;"",Scoring!$M$32),"")</f>
        <v/>
      </c>
      <c r="AU168" s="105" t="str">
        <f>IF(AT168&lt;&gt;"",LOOKUP(AT168,Likelihoods!$A$7:$A$107,Likelihoods!K$7:K$107),"")</f>
        <v/>
      </c>
      <c r="AV168" s="108" t="str">
        <f>IF(AND(COUNTBLANK($B168:$E168)=3,COUNTBLANK($F168:$H168)=2,COUNTBLANK($I168:$J168)=1,COUNTBLANK($K168:$L168)=1,COUNTBLANK($M168:$N168)=1,COUNTBLANK($O168:$P168)=1,COUNTBLANK($Q168:$R168)=1,COUNTBLANK($S168:$T168)=1,COUNTBLANK($U168:$V168)=1,COUNTBLANK($W168:$AA168)=4),IF(Data!$B168&lt;&gt;"",Scoring!$N$7)+IF(Data!$C168&lt;&gt;"",Scoring!$N$8)+IF(Data!$D168&lt;&gt;"",Scoring!$N$9)+IF(Data!$E168&lt;&gt;"",Scoring!$N$10)+IF(Data!$F168&lt;&gt;"",Scoring!$N$11)+IF(Data!$G168&lt;&gt;"",Scoring!$N$12)+IF(Data!$H168&lt;&gt;"",Scoring!$N$13)+IF(Data!$I168&lt;&gt;"",Scoring!$N$14)+IF(Data!$J168&lt;&gt;"",Scoring!$N$15)+IF(Data!$K168&lt;&gt;"",Scoring!$N$16)+IF(Data!$L168&lt;&gt;"",Scoring!$N$17)+IF(Data!$M168&lt;&gt;"",Scoring!$N$18)+IF(Data!$N168&lt;&gt;"",Scoring!$N$19)+IF(Data!$O168&lt;&gt;"",Scoring!$N$20)+IF(Data!$P168&lt;&gt;"",Scoring!$N$21)+IF(Data!$Q168&lt;&gt;"",Scoring!$N$22)+IF(Data!$R168&lt;&gt;"",Scoring!$N$23)+IF(Data!$S168&lt;&gt;"",Scoring!$N$24)+IF(Data!T168&lt;&gt;"",Scoring!$N$25)+IF(Data!$U168&lt;&gt;"",Scoring!$N$26)+IF(Data!$V168&lt;&gt;"",Scoring!$N$27)+IF(Data!$W168&lt;&gt;"",Scoring!$N$28)+IF(Data!$X168&lt;&gt;"",Scoring!$N$29)+IF(Data!$Y168&lt;&gt;"",Scoring!$N$30)+IF(Data!$Z168&lt;&gt;"",Scoring!$N$31)+IF(Data!$AA168&lt;&gt;"",Scoring!$N$32),"")</f>
        <v/>
      </c>
      <c r="AW168" s="106" t="str">
        <f>IF(AV168&lt;&gt;"",LOOKUP(AV168,Likelihoods!$A$7:$A$107,Likelihoods!L$7:L$107),"")</f>
        <v/>
      </c>
      <c r="AX168" s="104" t="str">
        <f>IF(AND(COUNTBLANK($B168:$E168)=3,COUNTBLANK($F168:$H168)=2,COUNTBLANK($I168:$J168)=1,COUNTBLANK($K168:$L168)=1,COUNTBLANK($M168:$N168)=1,COUNTBLANK($O168:$P168)=1,COUNTBLANK($Q168:$R168)=1,COUNTBLANK($S168:$T168)=1,COUNTBLANK($U168:$V168)=1,COUNTBLANK($W168:$AA168)=4),IF(Data!$B168&lt;&gt;"",Scoring!$O$7)+IF(Data!$C168&lt;&gt;"",Scoring!$O$8)+IF(Data!$D168&lt;&gt;"",Scoring!$O$9)+IF(Data!$E168&lt;&gt;"",Scoring!$O$10)+IF(Data!$F168&lt;&gt;"",Scoring!$O$11)+IF(Data!$G168&lt;&gt;"",Scoring!$O$12)+IF(Data!$H168&lt;&gt;"",Scoring!$O$13)+IF(Data!$I168&lt;&gt;"",Scoring!$O$14)+IF(Data!$J168&lt;&gt;"",Scoring!$O$15)+IF(Data!$K168&lt;&gt;"",Scoring!$O$16)+IF(Data!$L168&lt;&gt;"",Scoring!$O$17)+IF(Data!$M168&lt;&gt;"",Scoring!$O$18)+IF(Data!$N168&lt;&gt;"",Scoring!$O$19)+IF(Data!$O168&lt;&gt;"",Scoring!$O$20)+IF(Data!$P168&lt;&gt;"",Scoring!$O$21)+IF(Data!$Q168&lt;&gt;"",Scoring!$O$22)+IF(Data!$R168&lt;&gt;"",Scoring!$O$23)+IF(Data!$S168&lt;&gt;"",Scoring!$O$24)+IF(Data!T168&lt;&gt;"",Scoring!$O$25)+IF(Data!$U168&lt;&gt;"",Scoring!$O$26)+IF(Data!$V168&lt;&gt;"",Scoring!$O$27)+IF(Data!$W168&lt;&gt;"",Scoring!$O$28)+IF(Data!$X168&lt;&gt;"",Scoring!$O$29)+IF(Data!$Y168&lt;&gt;"",Scoring!$O$30)+IF(Data!$Z168&lt;&gt;"",Scoring!$O$31)+IF(Data!$AA168&lt;&gt;"",Scoring!$O$32),"")</f>
        <v/>
      </c>
      <c r="AY168" s="107" t="str">
        <f>IF(AX168&lt;&gt;"",LOOKUP(AX168,Likelihoods!$A$7:$A$107,Likelihoods!M$7:M$107),"")</f>
        <v/>
      </c>
      <c r="AZ168" s="108" t="str">
        <f>IF(AND(COUNTBLANK($B168:$E168)=3,COUNTBLANK($F168:$H168)=2,COUNTBLANK($I168:$J168)=1,COUNTBLANK($K168:$L168)=1,COUNTBLANK($M168:$N168)=1,COUNTBLANK($O168:$P168)=1,COUNTBLANK($Q168:$R168)=1,COUNTBLANK($S168:$T168)=1,COUNTBLANK($U168:$V168)=1,COUNTBLANK($W168:$AA168)=4),IF(Data!$B168&lt;&gt;"",Scoring!$P$7)+IF(Data!$C168&lt;&gt;"",Scoring!$P$8)+IF(Data!$D168&lt;&gt;"",Scoring!$P$9)+IF(Data!$E168&lt;&gt;"",Scoring!$P$10)+IF(Data!$F168&lt;&gt;"",Scoring!$P$11)+IF(Data!$G168&lt;&gt;"",Scoring!$P$12)+IF(Data!$H168&lt;&gt;"",Scoring!$P$13)+IF(Data!$I168&lt;&gt;"",Scoring!$P$14)+IF(Data!$J168&lt;&gt;"",Scoring!$P$15)+IF(Data!$K168&lt;&gt;"",Scoring!$P$16)+IF(Data!$L168&lt;&gt;"",Scoring!$P$17)+IF(Data!$M168&lt;&gt;"",Scoring!$P$18)+IF(Data!$N168&lt;&gt;"",Scoring!$P$19)+IF(Data!$O168&lt;&gt;"",Scoring!$P$20)+IF(Data!$P168&lt;&gt;"",Scoring!$P$21)+IF(Data!$Q168&lt;&gt;"",Scoring!$P$22)+IF(Data!$R168&lt;&gt;"",Scoring!$P$23)+IF(Data!$S168&lt;&gt;"",Scoring!$P$24)+IF(Data!T168&lt;&gt;"",Scoring!$P$25)+IF(Data!$U168&lt;&gt;"",Scoring!$P$26)+IF(Data!$V168&lt;&gt;"",Scoring!$P$27)+IF(Data!$W168&lt;&gt;"",Scoring!$P$28)+IF(Data!$X168&lt;&gt;"",Scoring!$P$29)+IF(Data!$Y168&lt;&gt;"",Scoring!$P$30)+IF(Data!$Z168&lt;&gt;"",Scoring!$P$31)+IF(Data!$AA168&lt;&gt;"",Scoring!$P$32),"")</f>
        <v/>
      </c>
      <c r="BA168" s="105" t="str">
        <f>IF(AZ168&lt;&gt;"",LOOKUP(AZ168,Likelihoods!$A$7:$A$107,Likelihoods!N$7:N$107),"")</f>
        <v/>
      </c>
      <c r="BB168" s="102" t="str">
        <f>IF(AND(COUNTBLANK($B168:$E168)=3,COUNTBLANK($F168:$H168)=2,COUNTBLANK($I168:$J168)=1,COUNTBLANK($K168:$L168)=1,COUNTBLANK($M168:$N168)=1,COUNTBLANK($O168:$P168)=1,COUNTBLANK($Q168:$R168)=1,COUNTBLANK($S168:$T168)=1,COUNTBLANK($U168:$V168)=1,COUNTBLANK($W168:$AA168)=4),IF(Data!$B168&lt;&gt;"",Scoring!$Q$7)+IF(Data!$C168&lt;&gt;"",Scoring!$Q$8)+IF(Data!$D168&lt;&gt;"",Scoring!$Q$9)+IF(Data!$E168&lt;&gt;"",Scoring!$Q$10)+IF(Data!$F168&lt;&gt;"",Scoring!$Q$11)+IF(Data!$G168&lt;&gt;"",Scoring!$Q$12)+IF(Data!$H168&lt;&gt;"",Scoring!$Q$13)+IF(Data!$I168&lt;&gt;"",Scoring!$Q$14)+IF(Data!$J168&lt;&gt;"",Scoring!$Q$15)+IF(Data!$K168&lt;&gt;"",Scoring!$Q$16)+IF(Data!$L168&lt;&gt;"",Scoring!$Q$17)+IF(Data!$M168&lt;&gt;"",Scoring!$Q$18)+IF(Data!$N168&lt;&gt;"",Scoring!$Q$19)+IF(Data!$O168&lt;&gt;"",Scoring!$Q$20)+IF(Data!$P168&lt;&gt;"",Scoring!$Q$21)+IF(Data!$Q168&lt;&gt;"",Scoring!$Q$22)+IF(Data!$R168&lt;&gt;"",Scoring!$Q$23)+IF(Data!$S168&lt;&gt;"",Scoring!$Q$24)+IF(Data!T168&lt;&gt;"",Scoring!$Q$25)+IF(Data!$U168&lt;&gt;"",Scoring!$Q$26)+IF(Data!$V168&lt;&gt;"",Scoring!$Q$27)+IF(Data!$W168&lt;&gt;"",Scoring!$Q$28)+IF(Data!$X168&lt;&gt;"",Scoring!$Q$29)+IF(Data!$Y168&lt;&gt;"",Scoring!$Q$30)+IF(Data!$Z168&lt;&gt;"",Scoring!$Q$31)+IF(Data!$AA168&lt;&gt;"",Scoring!$Q$32),"")</f>
        <v/>
      </c>
      <c r="BC168" s="107" t="str">
        <f>IF(BB168&lt;&gt;"",LOOKUP(BB168,Likelihoods!$A$7:$A$107,Likelihoods!O$7:O$107),"")</f>
        <v/>
      </c>
      <c r="BD168" s="104" t="str">
        <f>IF(AND(COUNTBLANK($B168:$E168)=3,COUNTBLANK($F168:$H168)=2,COUNTBLANK($I168:$J168)=1,COUNTBLANK($K168:$L168)=1,COUNTBLANK($M168:$N168)=1,COUNTBLANK($O168:$P168)=1,COUNTBLANK($Q168:$R168)=1,COUNTBLANK($S168:$T168)=1,COUNTBLANK($U168:$V168)=1,COUNTBLANK($W168:$AA168)=4),IF(Data!$B168&lt;&gt;"",Scoring!$R$7)+IF(Data!$C168&lt;&gt;"",Scoring!$R$8)+IF(Data!$D168&lt;&gt;"",Scoring!$R$9)+IF(Data!$E168&lt;&gt;"",Scoring!$R$10)+IF(Data!$F168&lt;&gt;"",Scoring!$R$11)+IF(Data!$G168&lt;&gt;"",Scoring!$R$12)+IF(Data!$H168&lt;&gt;"",Scoring!$R$13)+IF(Data!$I168&lt;&gt;"",Scoring!$R$14)+IF(Data!$J168&lt;&gt;"",Scoring!$R$15)+IF(Data!$K168&lt;&gt;"",Scoring!$R$16)+IF(Data!$L168&lt;&gt;"",Scoring!$R$17)+IF(Data!$M168&lt;&gt;"",Scoring!$R$18)+IF(Data!$N168&lt;&gt;"",Scoring!$R$19)+IF(Data!$O168&lt;&gt;"",Scoring!$R$20)+IF(Data!$P168&lt;&gt;"",Scoring!$R$21)+IF(Data!$Q168&lt;&gt;"",Scoring!$R$22)+IF(Data!$R168&lt;&gt;"",Scoring!$R$23)+IF(Data!$S168&lt;&gt;"",Scoring!$R$24)+IF(Data!T168&lt;&gt;"",Scoring!$R$25)+IF(Data!$U168&lt;&gt;"",Scoring!$R$26)+IF(Data!$V168&lt;&gt;"",Scoring!$R$27)+IF(Data!$W168&lt;&gt;"",Scoring!$R$28)+IF(Data!$X168&lt;&gt;"",Scoring!$R$29)+IF(Data!$Y168&lt;&gt;"",Scoring!$R$30)+IF(Data!$Z168&lt;&gt;"",Scoring!$R$31)+IF(Data!$AA168&lt;&gt;"",Scoring!$R$32),"")</f>
        <v/>
      </c>
      <c r="BE168" s="105" t="str">
        <f>IF(BD168&lt;&gt;"",LOOKUP(BD168,Likelihoods!$A$7:$A$107,Likelihoods!P$7:P$107),"")</f>
        <v/>
      </c>
      <c r="BF168" s="102" t="str">
        <f>IF(AND(COUNTBLANK($B168:$E168)=3,COUNTBLANK($F168:$H168)=2,COUNTBLANK($I168:$J168)=1,COUNTBLANK($K168:$L168)=1,COUNTBLANK($M168:$N168)=1,COUNTBLANK($O168:$P168)=1,COUNTBLANK($Q168:$R168)=1,COUNTBLANK($S168:$T168)=1,COUNTBLANK($U168:$V168)=1,COUNTBLANK($W168:$AA168)=4),IF(Data!$B168&lt;&gt;"",Scoring!$S$7)+IF(Data!$C168&lt;&gt;"",Scoring!$S$8)+IF(Data!$D168&lt;&gt;"",Scoring!$S$9)+IF(Data!$E168&lt;&gt;"",Scoring!$S$10)+IF(Data!$F168&lt;&gt;"",Scoring!$S$11)+IF(Data!$G168&lt;&gt;"",Scoring!$S$12)+IF(Data!$H168&lt;&gt;"",Scoring!$S$13)+IF(Data!$I168&lt;&gt;"",Scoring!$S$14)+IF(Data!$J168&lt;&gt;"",Scoring!$S$15)+IF(Data!$K168&lt;&gt;"",Scoring!$S$16)+IF(Data!$L168&lt;&gt;"",Scoring!$S$17)+IF(Data!$M168&lt;&gt;"",Scoring!$S$18)+IF(Data!$N168&lt;&gt;"",Scoring!$S$19)+IF(Data!$O168&lt;&gt;"",Scoring!$S$20)+IF(Data!$P168&lt;&gt;"",Scoring!$S$21)+IF(Data!$Q168&lt;&gt;"",Scoring!$S$22)+IF(Data!$R168&lt;&gt;"",Scoring!$S$23)+IF(Data!$S168&lt;&gt;"",Scoring!$S$24)+IF(Data!T168&lt;&gt;"",Scoring!$S$25)+IF(Data!$U168&lt;&gt;"",Scoring!$S$26)+IF(Data!$V168&lt;&gt;"",Scoring!$S$27)+IF(Data!$W168&lt;&gt;"",Scoring!$S$28)+IF(Data!$X168&lt;&gt;"",Scoring!$S$29)+IF(Data!$Y168&lt;&gt;"",Scoring!$S$30)+IF(Data!$Z168&lt;&gt;"",Scoring!$S$31)+IF(Data!$AA168&lt;&gt;"",Scoring!$S$32),"")</f>
        <v/>
      </c>
      <c r="BG168" s="107" t="str">
        <f>IF(BF168&lt;&gt;"",LOOKUP(BF168,Likelihoods!$A$7:$A$107,Likelihoods!Q$7:Q$107),"")</f>
        <v/>
      </c>
      <c r="BH168" s="108" t="str">
        <f>IF(AND(COUNTBLANK($B168:$E168)=3,COUNTBLANK($F168:$H168)=2,COUNTBLANK($I168:$J168)=1,COUNTBLANK($K168:$L168)=1,COUNTBLANK($M168:$N168)=1,COUNTBLANK($O168:$P168)=1,COUNTBLANK($Q168:$R168)=1,COUNTBLANK($S168:$T168)=1,COUNTBLANK($U168:$V168)=1,COUNTBLANK($W168:$AA168)=4),IF(Data!$B168&lt;&gt;"",Scoring!$T$7)+IF(Data!$C168&lt;&gt;"",Scoring!$T$8)+IF(Data!$D168&lt;&gt;"",Scoring!$T$9)+IF(Data!$E168&lt;&gt;"",Scoring!$T$10)+IF(Data!$F168&lt;&gt;"",Scoring!$T$11)+IF(Data!$G168&lt;&gt;"",Scoring!$T$12)+IF(Data!$H168&lt;&gt;"",Scoring!$T$13)+IF(Data!$I168&lt;&gt;"",Scoring!$T$14)+IF(Data!$J168&lt;&gt;"",Scoring!$T$15)+IF(Data!$K168&lt;&gt;"",Scoring!$T$16)+IF(Data!$L168&lt;&gt;"",Scoring!$T$17)+IF(Data!$M168&lt;&gt;"",Scoring!$T$18)+IF(Data!$N168&lt;&gt;"",Scoring!$T$19)+IF(Data!$O168&lt;&gt;"",Scoring!$T$20)+IF(Data!$P168&lt;&gt;"",Scoring!$T$21)+IF(Data!$Q168&lt;&gt;"",Scoring!$T$22)+IF(Data!$R168&lt;&gt;"",Scoring!$T$23)+IF(Data!$S168&lt;&gt;"",Scoring!$T$24)+IF(Data!T168&lt;&gt;"",Scoring!$T$25)+IF(Data!$U168&lt;&gt;"",Scoring!$T$26)+IF(Data!$V168&lt;&gt;"",Scoring!$T$27)+IF(Data!$W168&lt;&gt;"",Scoring!$T$28)+IF(Data!$X168&lt;&gt;"",Scoring!$T$29)+IF(Data!$Y168&lt;&gt;"",Scoring!$T$30)+IF(Data!$Z168&lt;&gt;"",Scoring!$T$31)+IF(Data!$AA168&lt;&gt;"",Scoring!$T$32),"")</f>
        <v/>
      </c>
      <c r="BI168" s="105" t="str">
        <f>IF(BH168&lt;&gt;"",LOOKUP(BH168,Likelihoods!$A$7:$A$107,Likelihoods!R$7:R$107),"")</f>
        <v/>
      </c>
      <c r="BJ168" s="108" t="str">
        <f>IF(AND(COUNTBLANK($B168:$E168)=3,COUNTBLANK($F168:$H168)=2,COUNTBLANK($I168:$J168)=1,COUNTBLANK($K168:$L168)=1,COUNTBLANK($M168:$N168)=1,COUNTBLANK($O168:$P168)=1,COUNTBLANK($Q168:$R168)=1,COUNTBLANK($S168:$T168)=1,COUNTBLANK($U168:$V168)=1,COUNTBLANK($W168:$AA168)=4),IF(Data!$B168&lt;&gt;"",Scoring!$U$7)+IF(Data!$C168&lt;&gt;"",Scoring!$U$8)+IF(Data!$D168&lt;&gt;"",Scoring!$U$9)+IF(Data!$E168&lt;&gt;"",Scoring!$U$10)+IF(Data!$F168&lt;&gt;"",Scoring!$U$11)+IF(Data!$G168&lt;&gt;"",Scoring!$U$12)+IF(Data!$H168&lt;&gt;"",Scoring!$U$13)+IF(Data!$I168&lt;&gt;"",Scoring!$U$14)+IF(Data!$J168&lt;&gt;"",Scoring!$U$15)+IF(Data!$K168&lt;&gt;"",Scoring!$U$16)+IF(Data!$L168&lt;&gt;"",Scoring!$U$17)+IF(Data!$M168&lt;&gt;"",Scoring!$U$18)+IF(Data!$N168&lt;&gt;"",Scoring!$U$19)+IF(Data!$O168&lt;&gt;"",Scoring!$U$20)+IF(Data!$P168&lt;&gt;"",Scoring!$U$21)+IF(Data!$Q168&lt;&gt;"",Scoring!$U$22)+IF(Data!$R168&lt;&gt;"",Scoring!$U$23)+IF(Data!$S168&lt;&gt;"",Scoring!$U$24)+IF(Data!T168&lt;&gt;"",Scoring!$U$25)+IF(Data!$U168&lt;&gt;"",Scoring!$U$26)+IF(Data!$V168&lt;&gt;"",Scoring!$U$27)+IF(Data!$W168&lt;&gt;"",Scoring!$U$28)+IF(Data!$X168&lt;&gt;"",Scoring!$U$29)+IF(Data!$Y168&lt;&gt;"",Scoring!$U$30)+IF(Data!$Z168&lt;&gt;"",Scoring!$U$31)+IF(Data!$AA168&lt;&gt;"",Scoring!$U$32),"")</f>
        <v/>
      </c>
      <c r="BK168" s="106" t="str">
        <f>IF(BJ168&lt;&gt;"",LOOKUP(BJ168,Likelihoods!$A$7:$A$107,Likelihoods!S$7:S$107),"")</f>
        <v/>
      </c>
      <c r="BL168" s="8"/>
      <c r="BM168" s="8"/>
      <c r="BN168" s="8"/>
      <c r="BO168" s="8"/>
      <c r="BP168" s="8"/>
      <c r="BQ168" s="8"/>
      <c r="BR168" s="8"/>
      <c r="BS168" s="8"/>
      <c r="BT168" s="8"/>
      <c r="BU168" s="8"/>
      <c r="BV168" s="8"/>
      <c r="BW168" s="8"/>
      <c r="BX168" s="8"/>
      <c r="BY168" s="8"/>
    </row>
    <row r="169" spans="1:77" ht="14.25" x14ac:dyDescent="0.2">
      <c r="A169" s="68"/>
      <c r="B169" s="101"/>
      <c r="C169" s="102"/>
      <c r="D169" s="102"/>
      <c r="E169" s="102"/>
      <c r="F169" s="101"/>
      <c r="G169" s="102"/>
      <c r="H169" s="103"/>
      <c r="I169" s="102"/>
      <c r="J169" s="102"/>
      <c r="K169" s="101"/>
      <c r="L169" s="103"/>
      <c r="M169" s="102"/>
      <c r="N169" s="103"/>
      <c r="O169" s="101"/>
      <c r="P169" s="103"/>
      <c r="Q169" s="102"/>
      <c r="R169" s="102"/>
      <c r="S169" s="101"/>
      <c r="T169" s="103"/>
      <c r="U169" s="101"/>
      <c r="V169" s="103"/>
      <c r="W169" s="102"/>
      <c r="X169" s="102"/>
      <c r="Y169" s="102"/>
      <c r="Z169" s="102"/>
      <c r="AA169" s="102"/>
      <c r="AB169" s="104" t="str">
        <f>IF(AND(COUNTBLANK($B169:$E169)=3,COUNTBLANK($F169:$H169)=2,COUNTBLANK($I169:$J169)=1,COUNTBLANK($K169:$L169)=1,COUNTBLANK($M169:$N169)=1,COUNTBLANK($O169:$P169)=1,COUNTBLANK($Q169:$R169)=1,COUNTBLANK($S169:$T169)=1,COUNTBLANK($U169:$V169)=1,COUNTBLANK($W169:$AA169)=4),IF(Data!$B169&lt;&gt;"",Scoring!$D$7)+IF(Data!$C169&lt;&gt;"",Scoring!$D$8)+IF(Data!$D169&lt;&gt;"",Scoring!$D$9)+IF(Data!$E169&lt;&gt;"",Scoring!$D$10)+IF(Data!$F169&lt;&gt;"",Scoring!$D$11)+IF(Data!$G169&lt;&gt;"",Scoring!$D$12)+IF(Data!$H169&lt;&gt;"",Scoring!$D$13)+IF(Data!$I169&lt;&gt;"",Scoring!$D$14)+IF(Data!$J169&lt;&gt;"",Scoring!$D$15)+IF(Data!$K169&lt;&gt;"",Scoring!$D$16)+IF(Data!$L169&lt;&gt;"",Scoring!$D$17)+IF(Data!$M169&lt;&gt;"",Scoring!$D$18)+IF(Data!$N169&lt;&gt;"",Scoring!$D$19)+IF(Data!$O169&lt;&gt;"",Scoring!$D$20)+IF(Data!$P169&lt;&gt;"",Scoring!$D$21)+IF(Data!$Q169&lt;&gt;"",Scoring!$D$22)+IF(Data!$R169&lt;&gt;"",Scoring!$D$23)+IF(Data!$S169&lt;&gt;"",Scoring!$D$24)+IF(Data!T169&lt;&gt;"",Scoring!$D$25)+IF(Data!$U169&lt;&gt;"",Scoring!$D$26)+IF(Data!$V169&lt;&gt;"",Scoring!$D$27)+IF(Data!$W169&lt;&gt;"",Scoring!$D$28)+IF(Data!$X169&lt;&gt;"",Scoring!$D$29)+IF(Data!$Y169&lt;&gt;"",Scoring!$D$30)+IF(Data!$Z169&lt;&gt;"",Scoring!$D$31)+IF(Data!$AA169&lt;&gt;"",Scoring!$D$32),"")</f>
        <v/>
      </c>
      <c r="AC169" s="105" t="str">
        <f>IF(AB169&lt;&gt;"",LOOKUP(AB169,Likelihoods!$A$7:$A$107,Likelihoods!B$7:B$107),"")</f>
        <v/>
      </c>
      <c r="AD169" s="264" t="str">
        <f>IF(AND(COUNTBLANK($B169:$E169)=3,COUNTBLANK($F169:$H169)=2,COUNTBLANK($I169:$J169)=1,COUNTBLANK($K169:$L169)=1,COUNTBLANK($M169:$N169)=1,COUNTBLANK($O169:$P169)=1,COUNTBLANK($Q169:$R169)=1,COUNTBLANK($S169:$T169)=1,COUNTBLANK($U169:$V169)=1,COUNTBLANK($W169:$AA169)=4),IF(Data!$B169&lt;&gt;"",Scoring!$E$7)+IF(Data!$C169&lt;&gt;"",Scoring!$E$8)+IF(Data!$D169&lt;&gt;"",Scoring!$E$9)+IF(Data!$E169&lt;&gt;"",Scoring!$E$10)+IF(Data!$F169&lt;&gt;"",Scoring!$E$11)+IF(Data!$G169&lt;&gt;"",Scoring!$E$12)+IF(Data!$H169&lt;&gt;"",Scoring!$E$13)+IF(Data!$I169&lt;&gt;"",Scoring!$E$14)+IF(Data!$J169&lt;&gt;"",Scoring!$E$15)+IF(Data!$K169&lt;&gt;"",Scoring!$E$16)+IF(Data!$L169&lt;&gt;"",Scoring!$E$17)+IF(Data!$M169&lt;&gt;"",Scoring!$E$18)+IF(Data!$N169&lt;&gt;"",Scoring!$E$19)+IF(Data!$O169&lt;&gt;"",Scoring!$E$20)+IF(Data!$P169&lt;&gt;"",Scoring!$E$21)+IF(Data!$Q169&lt;&gt;"",Scoring!$E$22)+IF(Data!$R169&lt;&gt;"",Scoring!$E$23)+IF(Data!$S169&lt;&gt;"",Scoring!$E$24)+IF(Data!V169&lt;&gt;"",Scoring!$E$25)+IF(Data!$U169&lt;&gt;"",Scoring!$E$26)+IF(Data!$V169&lt;&gt;"",Scoring!$E$27)+IF(Data!$W169&lt;&gt;"",Scoring!$E$28)+IF(Data!$X169&lt;&gt;"",Scoring!$E$29)+IF(Data!$Y169&lt;&gt;"",Scoring!$E$30)+IF(Data!$Z169&lt;&gt;"",Scoring!$E$31)+IF(Data!$AA169&lt;&gt;"",Scoring!$E$32),"")</f>
        <v/>
      </c>
      <c r="AE169" s="107" t="str">
        <f>IF(AD169&lt;&gt;"",LOOKUP(AD169,Likelihoods!$A$7:$A$107,Likelihoods!C$7:C$107),"")</f>
        <v/>
      </c>
      <c r="AF169" s="108" t="str">
        <f>IF(AND(COUNTBLANK($B169:$E169)=3,COUNTBLANK($F169:$H169)=2,COUNTBLANK($I169:$J169)=1,COUNTBLANK($K169:$L169)=1,COUNTBLANK($M169:$N169)=1,COUNTBLANK($O169:$P169)=1,COUNTBLANK($Q169:$R169)=1,COUNTBLANK($S169:$T169)=1,COUNTBLANK($U169:$V169)=1,COUNTBLANK($W169:$AA169)=4),IF(Data!$B169&lt;&gt;"",Scoring!$F$7)+IF(Data!$C169&lt;&gt;"",Scoring!$F$8)+IF(Data!$D169&lt;&gt;"",Scoring!$F$9)+IF(Data!$E169&lt;&gt;"",Scoring!$F$10)+IF(Data!$F169&lt;&gt;"",Scoring!$F$11)+IF(Data!$G169&lt;&gt;"",Scoring!$F$12)+IF(Data!$H169&lt;&gt;"",Scoring!$F$13)+IF(Data!$I169&lt;&gt;"",Scoring!$F$14)+IF(Data!$J169&lt;&gt;"",Scoring!$F$15)+IF(Data!$K169&lt;&gt;"",Scoring!$F$16)+IF(Data!$L169&lt;&gt;"",Scoring!$F$17)+IF(Data!$M169&lt;&gt;"",Scoring!$F$18)+IF(Data!$N169&lt;&gt;"",Scoring!$F$19)+IF(Data!$O169&lt;&gt;"",Scoring!$F$20)+IF(Data!$P169&lt;&gt;"",Scoring!$F$21)+IF(Data!$Q169&lt;&gt;"",Scoring!$F$22)+IF(Data!$R169&lt;&gt;"",Scoring!$F$23)+IF(Data!$S169&lt;&gt;"",Scoring!$F$24)+IF(Data!T169&lt;&gt;"",Scoring!$F$25)+IF(Data!$U169&lt;&gt;"",Scoring!$F$26)+IF(Data!$V169&lt;&gt;"",Scoring!$F$27)+IF(Data!$W169&lt;&gt;"",Scoring!$F$28)+IF(Data!$X169&lt;&gt;"",Scoring!$F$29)+IF(Data!$Y169&lt;&gt;"",Scoring!$F$30)+IF(Data!$Z169&lt;&gt;"",Scoring!$F$31)+IF(Data!$AA169&lt;&gt;"",Scoring!$F$32),"")</f>
        <v/>
      </c>
      <c r="AG169" s="105" t="str">
        <f>IF(AF169&lt;&gt;"",LOOKUP(AF169,Likelihoods!$A$7:$A$107,Likelihoods!D$7:D$107),"")</f>
        <v/>
      </c>
      <c r="AH169" s="108" t="str">
        <f>IF(AND(COUNTBLANK($B169:$E169)=3,COUNTBLANK($F169:$H169)=2,COUNTBLANK($I169:$J169)=1,COUNTBLANK($K169:$L169)=1,COUNTBLANK($M169:$N169)=1,COUNTBLANK($O169:$P169)=1,COUNTBLANK($Q169:$R169)=1,COUNTBLANK($S169:$T169)=1,COUNTBLANK($U169:$V169)=1,COUNTBLANK($W169:$AA169)=4),IF(Data!$B169&lt;&gt;"",Scoring!$G$7)+IF(Data!$C169&lt;&gt;"",Scoring!$G$8)+IF(Data!$D169&lt;&gt;"",Scoring!$G$9)+IF(Data!$E169&lt;&gt;"",Scoring!$G$10)+IF(Data!$F169&lt;&gt;"",Scoring!$G$11)+IF(Data!$G169&lt;&gt;"",Scoring!$G$12)+IF(Data!$H169&lt;&gt;"",Scoring!$G$13)+IF(Data!$I169&lt;&gt;"",Scoring!$G$14)+IF(Data!$J169&lt;&gt;"",Scoring!$G$15)+IF(Data!$K169&lt;&gt;"",Scoring!$G$16)+IF(Data!$L169&lt;&gt;"",Scoring!$G$17)+IF(Data!$M169&lt;&gt;"",Scoring!$G$18)+IF(Data!$N169&lt;&gt;"",Scoring!$G$19)+IF(Data!$O169&lt;&gt;"",Scoring!$G$20)+IF(Data!$P169&lt;&gt;"",Scoring!$G$21)+IF(Data!$Q169&lt;&gt;"",Scoring!$G$22)+IF(Data!$R169&lt;&gt;"",Scoring!$G$23)+IF(Data!$S169&lt;&gt;"",Scoring!$G$24)+IF(Data!T169&lt;&gt;"",Scoring!$G$25)+IF(Data!$U169&lt;&gt;"",Scoring!$G$26)+IF(Data!$V169&lt;&gt;"",Scoring!$G$27)+IF(Data!$W169&lt;&gt;"",Scoring!$G$28)+IF(Data!$X169&lt;&gt;"",Scoring!$G$29)+IF(Data!$Y169&lt;&gt;"",Scoring!$G$30)+IF(Data!$Z169&lt;&gt;"",Scoring!$G$31)+IF(Data!$AA169&lt;&gt;"",Scoring!$G$32),"")</f>
        <v/>
      </c>
      <c r="AI169" s="106" t="str">
        <f>IF(AH169&lt;&gt;"",LOOKUP(AH169,Likelihoods!$A$7:$A$107,Likelihoods!E$7:E$107),"")</f>
        <v/>
      </c>
      <c r="AJ169" s="104" t="str">
        <f>IF(AND(COUNTBLANK($B169:$E169)=3,COUNTBLANK($F169:$H169)=2,COUNTBLANK($I169:$J169)=1,COUNTBLANK($K169:$L169)=1,COUNTBLANK($M169:$N169)=1,COUNTBLANK($O169:$P169)=1,COUNTBLANK($Q169:$R169)=1,COUNTBLANK($S169:$T169)=1,COUNTBLANK($U169:$V169)=1,COUNTBLANK($W169:$AA169)=4),IF(Data!$B169&lt;&gt;"",Scoring!$H$7)+IF(Data!$C169&lt;&gt;"",Scoring!$H$8)+IF(Data!$D169&lt;&gt;"",Scoring!$H$9)+IF(Data!$E169&lt;&gt;"",Scoring!$H$10)+IF(Data!$F169&lt;&gt;"",Scoring!$H$11)+IF(Data!$G169&lt;&gt;"",Scoring!$H$12)+IF(Data!$H169&lt;&gt;"",Scoring!$H$13)+IF(Data!$I169&lt;&gt;"",Scoring!$H$14)+IF(Data!$J169&lt;&gt;"",Scoring!$H$15)+IF(Data!$K169&lt;&gt;"",Scoring!$H$16)+IF(Data!$L169&lt;&gt;"",Scoring!$H$17)+IF(Data!$M169&lt;&gt;"",Scoring!$H$18)+IF(Data!$N169&lt;&gt;"",Scoring!$H$19)+IF(Data!$O169&lt;&gt;"",Scoring!$H$20)+IF(Data!$P169&lt;&gt;"",Scoring!$H$21)+IF(Data!$Q169&lt;&gt;"",Scoring!$H$22)+IF(Data!$R169&lt;&gt;"",Scoring!$H$23)+IF(Data!$S169&lt;&gt;"",Scoring!$H$24)+IF(Data!T169&lt;&gt;"",Scoring!$H$25)+IF(Data!$U169&lt;&gt;"",Scoring!$H$26)+IF(Data!$V169&lt;&gt;"",Scoring!$H$27)+IF(Data!$W169&lt;&gt;"",Scoring!$H$28)+IF(Data!$X169&lt;&gt;"",Scoring!$H$29)+IF(Data!$Y169&lt;&gt;"",Scoring!$H$30)+IF(Data!$Z169&lt;&gt;"",Scoring!$H$31)+IF(Data!$AA169&lt;&gt;"",Scoring!$H$32),"")</f>
        <v/>
      </c>
      <c r="AK169" s="105" t="str">
        <f>IF(AJ169&lt;&gt;"",LOOKUP(AJ169,Likelihoods!$A$7:$A$107,Likelihoods!F$7:F$107),"")</f>
        <v/>
      </c>
      <c r="AL169" s="102" t="str">
        <f>IF(AND(COUNTBLANK($B169:$E169)=3,COUNTBLANK($F169:$H169)=2,COUNTBLANK($I169:$J169)=1,COUNTBLANK($K169:$L169)=1,COUNTBLANK($M169:$N169)=1,COUNTBLANK($O169:$P169)=1,COUNTBLANK($Q169:$R169)=1,COUNTBLANK($S169:$T169)=1,COUNTBLANK($U169:$V169)=1,COUNTBLANK($W169:$AA169)=4),IF(Data!$B169&lt;&gt;"",Scoring!$I$7)+IF(Data!$C169&lt;&gt;"",Scoring!$I$8)+IF(Data!$D169&lt;&gt;"",Scoring!$I$9)+IF(Data!$E169&lt;&gt;"",Scoring!$I$10)+IF(Data!$F169&lt;&gt;"",Scoring!$I$11)+IF(Data!$G169&lt;&gt;"",Scoring!$I$12)+IF(Data!$H169&lt;&gt;"",Scoring!$I$13)+IF(Data!$I169&lt;&gt;"",Scoring!$I$14)+IF(Data!$J169&lt;&gt;"",Scoring!$I$15)+IF(Data!$K169&lt;&gt;"",Scoring!$I$16)+IF(Data!$L169&lt;&gt;"",Scoring!$I$17)+IF(Data!$M169&lt;&gt;"",Scoring!$I$18)+IF(Data!$N169&lt;&gt;"",Scoring!$I$19)+IF(Data!$O169&lt;&gt;"",Scoring!$I$20)+IF(Data!$P169&lt;&gt;"",Scoring!$I$21)+IF(Data!$Q169&lt;&gt;"",Scoring!$I$22)+IF(Data!$R169&lt;&gt;"",Scoring!$I$23)+IF(Data!$S169&lt;&gt;"",Scoring!$I$24)+IF(Data!T169&lt;&gt;"",Scoring!$I$25)+IF(Data!$U169&lt;&gt;"",Scoring!$I$26)+IF(Data!$V169&lt;&gt;"",Scoring!$I$27)+IF(Data!$W169&lt;&gt;"",Scoring!$I$28)+IF(Data!$X169&lt;&gt;"",Scoring!$I$29)+IF(Data!$Y169&lt;&gt;"",Scoring!$I$30)+IF(Data!$Z169&lt;&gt;"",Scoring!$I$31)+IF(Data!$AA169&lt;&gt;"",Scoring!$I$32),"")</f>
        <v/>
      </c>
      <c r="AM169" s="107" t="str">
        <f>IF(AL169&lt;&gt;"",LOOKUP(AL169,Likelihoods!$A$7:$A$107,Likelihoods!G$7:G$107),"")</f>
        <v/>
      </c>
      <c r="AN169" s="281" t="str">
        <f>IF(AND(COUNTBLANK($B169:$E169)=3,COUNTBLANK($F169:$H169)=2,COUNTBLANK($I169:$J169)=1,COUNTBLANK($K169:$L169)=1,COUNTBLANK($M169:$N169)=1,COUNTBLANK($O169:$P169)=1,COUNTBLANK($Q169:$R169)=1,COUNTBLANK($S169:$T169)=1,COUNTBLANK($U169:$V169)=1,COUNTBLANK($W169:$AA169)=4),IF(Data!$B169&lt;&gt;"",Scoring!$J$7)+IF(Data!$C169&lt;&gt;"",Scoring!$J$8)+IF(Data!$D169&lt;&gt;"",Scoring!$J$9)+IF(Data!$E169&lt;&gt;"",Scoring!$J$10)+IF(Data!$F169&lt;&gt;"",Scoring!$J$11)+IF(Data!$G169&lt;&gt;"",Scoring!$J$12)+IF(Data!$H169&lt;&gt;"",Scoring!$J$13)+IF(Data!$I169&lt;&gt;"",Scoring!$J$14)+IF(Data!$J169&lt;&gt;"",Scoring!$J$15)+IF(Data!$K169&lt;&gt;"",Scoring!$J$16)+IF(Data!$L169&lt;&gt;"",Scoring!$J$17)+IF(Data!$M169&lt;&gt;"",Scoring!$J$18)+IF(Data!$N169&lt;&gt;"",Scoring!$J$19)+IF(Data!$O169&lt;&gt;"",Scoring!$J$20)+IF(Data!$P169&lt;&gt;"",Scoring!$J$21)+IF(Data!$Q169&lt;&gt;"",Scoring!$J$22)+IF(Data!$R169&lt;&gt;"",Scoring!$J$23)+IF(Data!$S169&lt;&gt;"",Scoring!$J$24)+IF(Data!AF169&lt;&gt;"",Scoring!$J$25)+IF(Data!$U169&lt;&gt;"",Scoring!$J$26)+IF(Data!$V169&lt;&gt;"",Scoring!$J$27)+IF(Data!$W169&lt;&gt;"",Scoring!$J$28)+IF(Data!$X169&lt;&gt;"",Scoring!$J$29)+IF(Data!$Y169&lt;&gt;"",Scoring!$J$30)+IF(Data!$Z169&lt;&gt;"",Scoring!$J$31)+IF(Data!$AA169&lt;&gt;"",Scoring!$J$32),"")</f>
        <v/>
      </c>
      <c r="AO169" s="276" t="str">
        <f>IF(AN169&lt;&gt;"",LOOKUP(AN169,Likelihoods!$A$7:$A$107,Likelihoods!H$7:H$107),"")</f>
        <v/>
      </c>
      <c r="AP169" s="264" t="str">
        <f>IF(AND(COUNTBLANK($B169:$E169)=3,COUNTBLANK($F169:$H169)=2,COUNTBLANK($I169:$J169)=1,COUNTBLANK($K169:$L169)=1,COUNTBLANK($M169:$N169)=1,COUNTBLANK($O169:$P169)=1,COUNTBLANK($Q169:$R169)=1,COUNTBLANK($S169:$T169)=1,COUNTBLANK($U169:$V169)=1,COUNTBLANK($W169:$AA169)=4),IF(Data!$B169&lt;&gt;"",Scoring!$K$7)+IF(Data!$C169&lt;&gt;"",Scoring!$K$8)+IF(Data!$D169&lt;&gt;"",Scoring!$K$9)+IF(Data!$E169&lt;&gt;"",Scoring!$K$10)+IF(Data!$F169&lt;&gt;"",Scoring!$K$11)+IF(Data!$G169&lt;&gt;"",Scoring!$K$12)+IF(Data!$H169&lt;&gt;"",Scoring!$K$13)+IF(Data!$I169&lt;&gt;"",Scoring!$K$14)+IF(Data!$J169&lt;&gt;"",Scoring!$K$15)+IF(Data!$K169&lt;&gt;"",Scoring!$K$16)+IF(Data!$L169&lt;&gt;"",Scoring!$K$17)+IF(Data!$M169&lt;&gt;"",Scoring!$K$18)+IF(Data!$N169&lt;&gt;"",Scoring!$K$19)+IF(Data!$O169&lt;&gt;"",Scoring!$K$20)+IF(Data!$P169&lt;&gt;"",Scoring!$K$21)+IF(Data!$Q169&lt;&gt;"",Scoring!$K$22)+IF(Data!$R169&lt;&gt;"",Scoring!$K$23)+IF(Data!$S169&lt;&gt;"",Scoring!$K$24)+IF(Data!AH169&lt;&gt;"",Scoring!$K$25)+IF(Data!$U169&lt;&gt;"",Scoring!$K$26)+IF(Data!$V169&lt;&gt;"",Scoring!$K$27)+IF(Data!$W169&lt;&gt;"",Scoring!$K$28)+IF(Data!$X169&lt;&gt;"",Scoring!$K$29)+IF(Data!$Y169&lt;&gt;"",Scoring!$K$30)+IF(Data!$Z169&lt;&gt;"",Scoring!$K$31)+IF(Data!$AA169&lt;&gt;"",Scoring!$K$32),"")</f>
        <v/>
      </c>
      <c r="AQ169" s="107" t="str">
        <f>IF(AP169&lt;&gt;"",LOOKUP(AP169,Likelihoods!$A$7:$A$107,Likelihoods!I$7:I$107),"")</f>
        <v/>
      </c>
      <c r="AR169" s="281" t="str">
        <f>IF(AND(COUNTBLANK($B169:$E169)=3,COUNTBLANK($F169:$H169)=2,COUNTBLANK($I169:$J169)=1,COUNTBLANK($K169:$L169)=1,COUNTBLANK($M169:$N169)=1,COUNTBLANK($O169:$P169)=1,COUNTBLANK($Q169:$R169)=1,COUNTBLANK($S169:$T169)=1,COUNTBLANK($U169:$V169)=1,COUNTBLANK($W169:$AA169)=4),IF(Data!$B169&lt;&gt;"",Scoring!$L$7)+IF(Data!$C169&lt;&gt;"",Scoring!$L$8)+IF(Data!$D169&lt;&gt;"",Scoring!$L$9)+IF(Data!$E169&lt;&gt;"",Scoring!$L$10)+IF(Data!$F169&lt;&gt;"",Scoring!$L$11)+IF(Data!$G169&lt;&gt;"",Scoring!$L$12)+IF(Data!$H169&lt;&gt;"",Scoring!$L$13)+IF(Data!$I169&lt;&gt;"",Scoring!$L$14)+IF(Data!$J169&lt;&gt;"",Scoring!$L$15)+IF(Data!$K169&lt;&gt;"",Scoring!$L$16)+IF(Data!$L169&lt;&gt;"",Scoring!$L$17)+IF(Data!$M169&lt;&gt;"",Scoring!$L$18)+IF(Data!$N169&lt;&gt;"",Scoring!$L$19)+IF(Data!$O169&lt;&gt;"",Scoring!$L$20)+IF(Data!$P169&lt;&gt;"",Scoring!$L$21)+IF(Data!$Q169&lt;&gt;"",Scoring!$L$22)+IF(Data!$R169&lt;&gt;"",Scoring!$L$23)+IF(Data!$S169&lt;&gt;"",Scoring!$L$24)+IF(Data!AJ169&lt;&gt;"",Scoring!$L$25)+IF(Data!$U169&lt;&gt;"",Scoring!$L$26)+IF(Data!$V169&lt;&gt;"",Scoring!$L$27)+IF(Data!$W169&lt;&gt;"",Scoring!$L$28)+IF(Data!$X169&lt;&gt;"",Scoring!$L$29)+IF(Data!$Y169&lt;&gt;"",Scoring!$L$30)+IF(Data!$Z169&lt;&gt;"",Scoring!$L$31)+IF(Data!$AA169&lt;&gt;"",Scoring!$L$32),"")</f>
        <v/>
      </c>
      <c r="AS169" s="105" t="str">
        <f>IF(AR169&lt;&gt;"",LOOKUP(AR169,Likelihoods!$A$7:$A$107,Likelihoods!J$7:J$107),"")</f>
        <v/>
      </c>
      <c r="AT169" s="108" t="str">
        <f>IF(AND(COUNTBLANK($B169:$E169)=3,COUNTBLANK($F169:$H169)=2,COUNTBLANK($I169:$J169)=1,COUNTBLANK($K169:$L169)=1,COUNTBLANK($M169:$N169)=1,COUNTBLANK($O169:$P169)=1,COUNTBLANK($Q169:$R169)=1,COUNTBLANK($S169:$T169)=1,COUNTBLANK($U169:$V169)=1,COUNTBLANK($W169:$AA169)=4),IF(Data!$B169&lt;&gt;"",Scoring!$M$7)+IF(Data!$C169&lt;&gt;"",Scoring!$M$8)+IF(Data!$D169&lt;&gt;"",Scoring!$M$9)+IF(Data!$E169&lt;&gt;"",Scoring!$M$10)+IF(Data!$F169&lt;&gt;"",Scoring!$M$11)+IF(Data!$G169&lt;&gt;"",Scoring!$M$12)+IF(Data!$H169&lt;&gt;"",Scoring!$M$13)+IF(Data!$I169&lt;&gt;"",Scoring!$M$14)+IF(Data!$J169&lt;&gt;"",Scoring!$M$15)+IF(Data!$K169&lt;&gt;"",Scoring!$M$16)+IF(Data!$L169&lt;&gt;"",Scoring!$M$17)+IF(Data!$M169&lt;&gt;"",Scoring!$M$18)+IF(Data!$N169&lt;&gt;"",Scoring!$M$19)+IF(Data!$O169&lt;&gt;"",Scoring!$M$20)+IF(Data!$P169&lt;&gt;"",Scoring!$M$21)+IF(Data!$Q169&lt;&gt;"",Scoring!$M$22)+IF(Data!$R169&lt;&gt;"",Scoring!$M$23)+IF(Data!$S169&lt;&gt;"",Scoring!$M$24)+IF(Data!T169&lt;&gt;"",Scoring!$M$25)+IF(Data!$U169&lt;&gt;"",Scoring!$M$26)+IF(Data!$V169&lt;&gt;"",Scoring!$M$27)+IF(Data!$W169&lt;&gt;"",Scoring!$M$28)+IF(Data!$X169&lt;&gt;"",Scoring!$M$29)+IF(Data!$Y169&lt;&gt;"",Scoring!$M$30)+IF(Data!$Z169&lt;&gt;"",Scoring!$M$31)+IF(Data!$AA169&lt;&gt;"",Scoring!$M$32),"")</f>
        <v/>
      </c>
      <c r="AU169" s="105" t="str">
        <f>IF(AT169&lt;&gt;"",LOOKUP(AT169,Likelihoods!$A$7:$A$107,Likelihoods!K$7:K$107),"")</f>
        <v/>
      </c>
      <c r="AV169" s="108" t="str">
        <f>IF(AND(COUNTBLANK($B169:$E169)=3,COUNTBLANK($F169:$H169)=2,COUNTBLANK($I169:$J169)=1,COUNTBLANK($K169:$L169)=1,COUNTBLANK($M169:$N169)=1,COUNTBLANK($O169:$P169)=1,COUNTBLANK($Q169:$R169)=1,COUNTBLANK($S169:$T169)=1,COUNTBLANK($U169:$V169)=1,COUNTBLANK($W169:$AA169)=4),IF(Data!$B169&lt;&gt;"",Scoring!$N$7)+IF(Data!$C169&lt;&gt;"",Scoring!$N$8)+IF(Data!$D169&lt;&gt;"",Scoring!$N$9)+IF(Data!$E169&lt;&gt;"",Scoring!$N$10)+IF(Data!$F169&lt;&gt;"",Scoring!$N$11)+IF(Data!$G169&lt;&gt;"",Scoring!$N$12)+IF(Data!$H169&lt;&gt;"",Scoring!$N$13)+IF(Data!$I169&lt;&gt;"",Scoring!$N$14)+IF(Data!$J169&lt;&gt;"",Scoring!$N$15)+IF(Data!$K169&lt;&gt;"",Scoring!$N$16)+IF(Data!$L169&lt;&gt;"",Scoring!$N$17)+IF(Data!$M169&lt;&gt;"",Scoring!$N$18)+IF(Data!$N169&lt;&gt;"",Scoring!$N$19)+IF(Data!$O169&lt;&gt;"",Scoring!$N$20)+IF(Data!$P169&lt;&gt;"",Scoring!$N$21)+IF(Data!$Q169&lt;&gt;"",Scoring!$N$22)+IF(Data!$R169&lt;&gt;"",Scoring!$N$23)+IF(Data!$S169&lt;&gt;"",Scoring!$N$24)+IF(Data!T169&lt;&gt;"",Scoring!$N$25)+IF(Data!$U169&lt;&gt;"",Scoring!$N$26)+IF(Data!$V169&lt;&gt;"",Scoring!$N$27)+IF(Data!$W169&lt;&gt;"",Scoring!$N$28)+IF(Data!$X169&lt;&gt;"",Scoring!$N$29)+IF(Data!$Y169&lt;&gt;"",Scoring!$N$30)+IF(Data!$Z169&lt;&gt;"",Scoring!$N$31)+IF(Data!$AA169&lt;&gt;"",Scoring!$N$32),"")</f>
        <v/>
      </c>
      <c r="AW169" s="106" t="str">
        <f>IF(AV169&lt;&gt;"",LOOKUP(AV169,Likelihoods!$A$7:$A$107,Likelihoods!L$7:L$107),"")</f>
        <v/>
      </c>
      <c r="AX169" s="104" t="str">
        <f>IF(AND(COUNTBLANK($B169:$E169)=3,COUNTBLANK($F169:$H169)=2,COUNTBLANK($I169:$J169)=1,COUNTBLANK($K169:$L169)=1,COUNTBLANK($M169:$N169)=1,COUNTBLANK($O169:$P169)=1,COUNTBLANK($Q169:$R169)=1,COUNTBLANK($S169:$T169)=1,COUNTBLANK($U169:$V169)=1,COUNTBLANK($W169:$AA169)=4),IF(Data!$B169&lt;&gt;"",Scoring!$O$7)+IF(Data!$C169&lt;&gt;"",Scoring!$O$8)+IF(Data!$D169&lt;&gt;"",Scoring!$O$9)+IF(Data!$E169&lt;&gt;"",Scoring!$O$10)+IF(Data!$F169&lt;&gt;"",Scoring!$O$11)+IF(Data!$G169&lt;&gt;"",Scoring!$O$12)+IF(Data!$H169&lt;&gt;"",Scoring!$O$13)+IF(Data!$I169&lt;&gt;"",Scoring!$O$14)+IF(Data!$J169&lt;&gt;"",Scoring!$O$15)+IF(Data!$K169&lt;&gt;"",Scoring!$O$16)+IF(Data!$L169&lt;&gt;"",Scoring!$O$17)+IF(Data!$M169&lt;&gt;"",Scoring!$O$18)+IF(Data!$N169&lt;&gt;"",Scoring!$O$19)+IF(Data!$O169&lt;&gt;"",Scoring!$O$20)+IF(Data!$P169&lt;&gt;"",Scoring!$O$21)+IF(Data!$Q169&lt;&gt;"",Scoring!$O$22)+IF(Data!$R169&lt;&gt;"",Scoring!$O$23)+IF(Data!$S169&lt;&gt;"",Scoring!$O$24)+IF(Data!T169&lt;&gt;"",Scoring!$O$25)+IF(Data!$U169&lt;&gt;"",Scoring!$O$26)+IF(Data!$V169&lt;&gt;"",Scoring!$O$27)+IF(Data!$W169&lt;&gt;"",Scoring!$O$28)+IF(Data!$X169&lt;&gt;"",Scoring!$O$29)+IF(Data!$Y169&lt;&gt;"",Scoring!$O$30)+IF(Data!$Z169&lt;&gt;"",Scoring!$O$31)+IF(Data!$AA169&lt;&gt;"",Scoring!$O$32),"")</f>
        <v/>
      </c>
      <c r="AY169" s="107" t="str">
        <f>IF(AX169&lt;&gt;"",LOOKUP(AX169,Likelihoods!$A$7:$A$107,Likelihoods!M$7:M$107),"")</f>
        <v/>
      </c>
      <c r="AZ169" s="108" t="str">
        <f>IF(AND(COUNTBLANK($B169:$E169)=3,COUNTBLANK($F169:$H169)=2,COUNTBLANK($I169:$J169)=1,COUNTBLANK($K169:$L169)=1,COUNTBLANK($M169:$N169)=1,COUNTBLANK($O169:$P169)=1,COUNTBLANK($Q169:$R169)=1,COUNTBLANK($S169:$T169)=1,COUNTBLANK($U169:$V169)=1,COUNTBLANK($W169:$AA169)=4),IF(Data!$B169&lt;&gt;"",Scoring!$P$7)+IF(Data!$C169&lt;&gt;"",Scoring!$P$8)+IF(Data!$D169&lt;&gt;"",Scoring!$P$9)+IF(Data!$E169&lt;&gt;"",Scoring!$P$10)+IF(Data!$F169&lt;&gt;"",Scoring!$P$11)+IF(Data!$G169&lt;&gt;"",Scoring!$P$12)+IF(Data!$H169&lt;&gt;"",Scoring!$P$13)+IF(Data!$I169&lt;&gt;"",Scoring!$P$14)+IF(Data!$J169&lt;&gt;"",Scoring!$P$15)+IF(Data!$K169&lt;&gt;"",Scoring!$P$16)+IF(Data!$L169&lt;&gt;"",Scoring!$P$17)+IF(Data!$M169&lt;&gt;"",Scoring!$P$18)+IF(Data!$N169&lt;&gt;"",Scoring!$P$19)+IF(Data!$O169&lt;&gt;"",Scoring!$P$20)+IF(Data!$P169&lt;&gt;"",Scoring!$P$21)+IF(Data!$Q169&lt;&gt;"",Scoring!$P$22)+IF(Data!$R169&lt;&gt;"",Scoring!$P$23)+IF(Data!$S169&lt;&gt;"",Scoring!$P$24)+IF(Data!T169&lt;&gt;"",Scoring!$P$25)+IF(Data!$U169&lt;&gt;"",Scoring!$P$26)+IF(Data!$V169&lt;&gt;"",Scoring!$P$27)+IF(Data!$W169&lt;&gt;"",Scoring!$P$28)+IF(Data!$X169&lt;&gt;"",Scoring!$P$29)+IF(Data!$Y169&lt;&gt;"",Scoring!$P$30)+IF(Data!$Z169&lt;&gt;"",Scoring!$P$31)+IF(Data!$AA169&lt;&gt;"",Scoring!$P$32),"")</f>
        <v/>
      </c>
      <c r="BA169" s="105" t="str">
        <f>IF(AZ169&lt;&gt;"",LOOKUP(AZ169,Likelihoods!$A$7:$A$107,Likelihoods!N$7:N$107),"")</f>
        <v/>
      </c>
      <c r="BB169" s="102" t="str">
        <f>IF(AND(COUNTBLANK($B169:$E169)=3,COUNTBLANK($F169:$H169)=2,COUNTBLANK($I169:$J169)=1,COUNTBLANK($K169:$L169)=1,COUNTBLANK($M169:$N169)=1,COUNTBLANK($O169:$P169)=1,COUNTBLANK($Q169:$R169)=1,COUNTBLANK($S169:$T169)=1,COUNTBLANK($U169:$V169)=1,COUNTBLANK($W169:$AA169)=4),IF(Data!$B169&lt;&gt;"",Scoring!$Q$7)+IF(Data!$C169&lt;&gt;"",Scoring!$Q$8)+IF(Data!$D169&lt;&gt;"",Scoring!$Q$9)+IF(Data!$E169&lt;&gt;"",Scoring!$Q$10)+IF(Data!$F169&lt;&gt;"",Scoring!$Q$11)+IF(Data!$G169&lt;&gt;"",Scoring!$Q$12)+IF(Data!$H169&lt;&gt;"",Scoring!$Q$13)+IF(Data!$I169&lt;&gt;"",Scoring!$Q$14)+IF(Data!$J169&lt;&gt;"",Scoring!$Q$15)+IF(Data!$K169&lt;&gt;"",Scoring!$Q$16)+IF(Data!$L169&lt;&gt;"",Scoring!$Q$17)+IF(Data!$M169&lt;&gt;"",Scoring!$Q$18)+IF(Data!$N169&lt;&gt;"",Scoring!$Q$19)+IF(Data!$O169&lt;&gt;"",Scoring!$Q$20)+IF(Data!$P169&lt;&gt;"",Scoring!$Q$21)+IF(Data!$Q169&lt;&gt;"",Scoring!$Q$22)+IF(Data!$R169&lt;&gt;"",Scoring!$Q$23)+IF(Data!$S169&lt;&gt;"",Scoring!$Q$24)+IF(Data!T169&lt;&gt;"",Scoring!$Q$25)+IF(Data!$U169&lt;&gt;"",Scoring!$Q$26)+IF(Data!$V169&lt;&gt;"",Scoring!$Q$27)+IF(Data!$W169&lt;&gt;"",Scoring!$Q$28)+IF(Data!$X169&lt;&gt;"",Scoring!$Q$29)+IF(Data!$Y169&lt;&gt;"",Scoring!$Q$30)+IF(Data!$Z169&lt;&gt;"",Scoring!$Q$31)+IF(Data!$AA169&lt;&gt;"",Scoring!$Q$32),"")</f>
        <v/>
      </c>
      <c r="BC169" s="107" t="str">
        <f>IF(BB169&lt;&gt;"",LOOKUP(BB169,Likelihoods!$A$7:$A$107,Likelihoods!O$7:O$107),"")</f>
        <v/>
      </c>
      <c r="BD169" s="104" t="str">
        <f>IF(AND(COUNTBLANK($B169:$E169)=3,COUNTBLANK($F169:$H169)=2,COUNTBLANK($I169:$J169)=1,COUNTBLANK($K169:$L169)=1,COUNTBLANK($M169:$N169)=1,COUNTBLANK($O169:$P169)=1,COUNTBLANK($Q169:$R169)=1,COUNTBLANK($S169:$T169)=1,COUNTBLANK($U169:$V169)=1,COUNTBLANK($W169:$AA169)=4),IF(Data!$B169&lt;&gt;"",Scoring!$R$7)+IF(Data!$C169&lt;&gt;"",Scoring!$R$8)+IF(Data!$D169&lt;&gt;"",Scoring!$R$9)+IF(Data!$E169&lt;&gt;"",Scoring!$R$10)+IF(Data!$F169&lt;&gt;"",Scoring!$R$11)+IF(Data!$G169&lt;&gt;"",Scoring!$R$12)+IF(Data!$H169&lt;&gt;"",Scoring!$R$13)+IF(Data!$I169&lt;&gt;"",Scoring!$R$14)+IF(Data!$J169&lt;&gt;"",Scoring!$R$15)+IF(Data!$K169&lt;&gt;"",Scoring!$R$16)+IF(Data!$L169&lt;&gt;"",Scoring!$R$17)+IF(Data!$M169&lt;&gt;"",Scoring!$R$18)+IF(Data!$N169&lt;&gt;"",Scoring!$R$19)+IF(Data!$O169&lt;&gt;"",Scoring!$R$20)+IF(Data!$P169&lt;&gt;"",Scoring!$R$21)+IF(Data!$Q169&lt;&gt;"",Scoring!$R$22)+IF(Data!$R169&lt;&gt;"",Scoring!$R$23)+IF(Data!$S169&lt;&gt;"",Scoring!$R$24)+IF(Data!T169&lt;&gt;"",Scoring!$R$25)+IF(Data!$U169&lt;&gt;"",Scoring!$R$26)+IF(Data!$V169&lt;&gt;"",Scoring!$R$27)+IF(Data!$W169&lt;&gt;"",Scoring!$R$28)+IF(Data!$X169&lt;&gt;"",Scoring!$R$29)+IF(Data!$Y169&lt;&gt;"",Scoring!$R$30)+IF(Data!$Z169&lt;&gt;"",Scoring!$R$31)+IF(Data!$AA169&lt;&gt;"",Scoring!$R$32),"")</f>
        <v/>
      </c>
      <c r="BE169" s="105" t="str">
        <f>IF(BD169&lt;&gt;"",LOOKUP(BD169,Likelihoods!$A$7:$A$107,Likelihoods!P$7:P$107),"")</f>
        <v/>
      </c>
      <c r="BF169" s="102" t="str">
        <f>IF(AND(COUNTBLANK($B169:$E169)=3,COUNTBLANK($F169:$H169)=2,COUNTBLANK($I169:$J169)=1,COUNTBLANK($K169:$L169)=1,COUNTBLANK($M169:$N169)=1,COUNTBLANK($O169:$P169)=1,COUNTBLANK($Q169:$R169)=1,COUNTBLANK($S169:$T169)=1,COUNTBLANK($U169:$V169)=1,COUNTBLANK($W169:$AA169)=4),IF(Data!$B169&lt;&gt;"",Scoring!$S$7)+IF(Data!$C169&lt;&gt;"",Scoring!$S$8)+IF(Data!$D169&lt;&gt;"",Scoring!$S$9)+IF(Data!$E169&lt;&gt;"",Scoring!$S$10)+IF(Data!$F169&lt;&gt;"",Scoring!$S$11)+IF(Data!$G169&lt;&gt;"",Scoring!$S$12)+IF(Data!$H169&lt;&gt;"",Scoring!$S$13)+IF(Data!$I169&lt;&gt;"",Scoring!$S$14)+IF(Data!$J169&lt;&gt;"",Scoring!$S$15)+IF(Data!$K169&lt;&gt;"",Scoring!$S$16)+IF(Data!$L169&lt;&gt;"",Scoring!$S$17)+IF(Data!$M169&lt;&gt;"",Scoring!$S$18)+IF(Data!$N169&lt;&gt;"",Scoring!$S$19)+IF(Data!$O169&lt;&gt;"",Scoring!$S$20)+IF(Data!$P169&lt;&gt;"",Scoring!$S$21)+IF(Data!$Q169&lt;&gt;"",Scoring!$S$22)+IF(Data!$R169&lt;&gt;"",Scoring!$S$23)+IF(Data!$S169&lt;&gt;"",Scoring!$S$24)+IF(Data!T169&lt;&gt;"",Scoring!$S$25)+IF(Data!$U169&lt;&gt;"",Scoring!$S$26)+IF(Data!$V169&lt;&gt;"",Scoring!$S$27)+IF(Data!$W169&lt;&gt;"",Scoring!$S$28)+IF(Data!$X169&lt;&gt;"",Scoring!$S$29)+IF(Data!$Y169&lt;&gt;"",Scoring!$S$30)+IF(Data!$Z169&lt;&gt;"",Scoring!$S$31)+IF(Data!$AA169&lt;&gt;"",Scoring!$S$32),"")</f>
        <v/>
      </c>
      <c r="BG169" s="107" t="str">
        <f>IF(BF169&lt;&gt;"",LOOKUP(BF169,Likelihoods!$A$7:$A$107,Likelihoods!Q$7:Q$107),"")</f>
        <v/>
      </c>
      <c r="BH169" s="108" t="str">
        <f>IF(AND(COUNTBLANK($B169:$E169)=3,COUNTBLANK($F169:$H169)=2,COUNTBLANK($I169:$J169)=1,COUNTBLANK($K169:$L169)=1,COUNTBLANK($M169:$N169)=1,COUNTBLANK($O169:$P169)=1,COUNTBLANK($Q169:$R169)=1,COUNTBLANK($S169:$T169)=1,COUNTBLANK($U169:$V169)=1,COUNTBLANK($W169:$AA169)=4),IF(Data!$B169&lt;&gt;"",Scoring!$T$7)+IF(Data!$C169&lt;&gt;"",Scoring!$T$8)+IF(Data!$D169&lt;&gt;"",Scoring!$T$9)+IF(Data!$E169&lt;&gt;"",Scoring!$T$10)+IF(Data!$F169&lt;&gt;"",Scoring!$T$11)+IF(Data!$G169&lt;&gt;"",Scoring!$T$12)+IF(Data!$H169&lt;&gt;"",Scoring!$T$13)+IF(Data!$I169&lt;&gt;"",Scoring!$T$14)+IF(Data!$J169&lt;&gt;"",Scoring!$T$15)+IF(Data!$K169&lt;&gt;"",Scoring!$T$16)+IF(Data!$L169&lt;&gt;"",Scoring!$T$17)+IF(Data!$M169&lt;&gt;"",Scoring!$T$18)+IF(Data!$N169&lt;&gt;"",Scoring!$T$19)+IF(Data!$O169&lt;&gt;"",Scoring!$T$20)+IF(Data!$P169&lt;&gt;"",Scoring!$T$21)+IF(Data!$Q169&lt;&gt;"",Scoring!$T$22)+IF(Data!$R169&lt;&gt;"",Scoring!$T$23)+IF(Data!$S169&lt;&gt;"",Scoring!$T$24)+IF(Data!T169&lt;&gt;"",Scoring!$T$25)+IF(Data!$U169&lt;&gt;"",Scoring!$T$26)+IF(Data!$V169&lt;&gt;"",Scoring!$T$27)+IF(Data!$W169&lt;&gt;"",Scoring!$T$28)+IF(Data!$X169&lt;&gt;"",Scoring!$T$29)+IF(Data!$Y169&lt;&gt;"",Scoring!$T$30)+IF(Data!$Z169&lt;&gt;"",Scoring!$T$31)+IF(Data!$AA169&lt;&gt;"",Scoring!$T$32),"")</f>
        <v/>
      </c>
      <c r="BI169" s="105" t="str">
        <f>IF(BH169&lt;&gt;"",LOOKUP(BH169,Likelihoods!$A$7:$A$107,Likelihoods!R$7:R$107),"")</f>
        <v/>
      </c>
      <c r="BJ169" s="108" t="str">
        <f>IF(AND(COUNTBLANK($B169:$E169)=3,COUNTBLANK($F169:$H169)=2,COUNTBLANK($I169:$J169)=1,COUNTBLANK($K169:$L169)=1,COUNTBLANK($M169:$N169)=1,COUNTBLANK($O169:$P169)=1,COUNTBLANK($Q169:$R169)=1,COUNTBLANK($S169:$T169)=1,COUNTBLANK($U169:$V169)=1,COUNTBLANK($W169:$AA169)=4),IF(Data!$B169&lt;&gt;"",Scoring!$U$7)+IF(Data!$C169&lt;&gt;"",Scoring!$U$8)+IF(Data!$D169&lt;&gt;"",Scoring!$U$9)+IF(Data!$E169&lt;&gt;"",Scoring!$U$10)+IF(Data!$F169&lt;&gt;"",Scoring!$U$11)+IF(Data!$G169&lt;&gt;"",Scoring!$U$12)+IF(Data!$H169&lt;&gt;"",Scoring!$U$13)+IF(Data!$I169&lt;&gt;"",Scoring!$U$14)+IF(Data!$J169&lt;&gt;"",Scoring!$U$15)+IF(Data!$K169&lt;&gt;"",Scoring!$U$16)+IF(Data!$L169&lt;&gt;"",Scoring!$U$17)+IF(Data!$M169&lt;&gt;"",Scoring!$U$18)+IF(Data!$N169&lt;&gt;"",Scoring!$U$19)+IF(Data!$O169&lt;&gt;"",Scoring!$U$20)+IF(Data!$P169&lt;&gt;"",Scoring!$U$21)+IF(Data!$Q169&lt;&gt;"",Scoring!$U$22)+IF(Data!$R169&lt;&gt;"",Scoring!$U$23)+IF(Data!$S169&lt;&gt;"",Scoring!$U$24)+IF(Data!T169&lt;&gt;"",Scoring!$U$25)+IF(Data!$U169&lt;&gt;"",Scoring!$U$26)+IF(Data!$V169&lt;&gt;"",Scoring!$U$27)+IF(Data!$W169&lt;&gt;"",Scoring!$U$28)+IF(Data!$X169&lt;&gt;"",Scoring!$U$29)+IF(Data!$Y169&lt;&gt;"",Scoring!$U$30)+IF(Data!$Z169&lt;&gt;"",Scoring!$U$31)+IF(Data!$AA169&lt;&gt;"",Scoring!$U$32),"")</f>
        <v/>
      </c>
      <c r="BK169" s="106" t="str">
        <f>IF(BJ169&lt;&gt;"",LOOKUP(BJ169,Likelihoods!$A$7:$A$107,Likelihoods!S$7:S$107),"")</f>
        <v/>
      </c>
      <c r="BL169" s="8"/>
      <c r="BM169" s="8"/>
      <c r="BN169" s="8"/>
      <c r="BO169" s="8"/>
      <c r="BP169" s="8"/>
      <c r="BQ169" s="8"/>
      <c r="BR169" s="8"/>
      <c r="BS169" s="8"/>
      <c r="BT169" s="8"/>
      <c r="BU169" s="8"/>
      <c r="BV169" s="8"/>
      <c r="BW169" s="8"/>
      <c r="BX169" s="8"/>
      <c r="BY169" s="8"/>
    </row>
    <row r="170" spans="1:77" ht="14.25" x14ac:dyDescent="0.2">
      <c r="A170" s="68"/>
      <c r="B170" s="101"/>
      <c r="C170" s="102"/>
      <c r="D170" s="102"/>
      <c r="E170" s="102"/>
      <c r="F170" s="101"/>
      <c r="G170" s="102"/>
      <c r="H170" s="103"/>
      <c r="I170" s="102"/>
      <c r="J170" s="102"/>
      <c r="K170" s="101"/>
      <c r="L170" s="103"/>
      <c r="M170" s="102"/>
      <c r="N170" s="103"/>
      <c r="O170" s="101"/>
      <c r="P170" s="103"/>
      <c r="Q170" s="102"/>
      <c r="R170" s="102"/>
      <c r="S170" s="101"/>
      <c r="T170" s="103"/>
      <c r="U170" s="101"/>
      <c r="V170" s="103"/>
      <c r="W170" s="102"/>
      <c r="X170" s="102"/>
      <c r="Y170" s="102"/>
      <c r="Z170" s="102"/>
      <c r="AA170" s="102"/>
      <c r="AB170" s="104" t="str">
        <f>IF(AND(COUNTBLANK($B170:$E170)=3,COUNTBLANK($F170:$H170)=2,COUNTBLANK($I170:$J170)=1,COUNTBLANK($K170:$L170)=1,COUNTBLANK($M170:$N170)=1,COUNTBLANK($O170:$P170)=1,COUNTBLANK($Q170:$R170)=1,COUNTBLANK($S170:$T170)=1,COUNTBLANK($U170:$V170)=1,COUNTBLANK($W170:$AA170)=4),IF(Data!$B170&lt;&gt;"",Scoring!$D$7)+IF(Data!$C170&lt;&gt;"",Scoring!$D$8)+IF(Data!$D170&lt;&gt;"",Scoring!$D$9)+IF(Data!$E170&lt;&gt;"",Scoring!$D$10)+IF(Data!$F170&lt;&gt;"",Scoring!$D$11)+IF(Data!$G170&lt;&gt;"",Scoring!$D$12)+IF(Data!$H170&lt;&gt;"",Scoring!$D$13)+IF(Data!$I170&lt;&gt;"",Scoring!$D$14)+IF(Data!$J170&lt;&gt;"",Scoring!$D$15)+IF(Data!$K170&lt;&gt;"",Scoring!$D$16)+IF(Data!$L170&lt;&gt;"",Scoring!$D$17)+IF(Data!$M170&lt;&gt;"",Scoring!$D$18)+IF(Data!$N170&lt;&gt;"",Scoring!$D$19)+IF(Data!$O170&lt;&gt;"",Scoring!$D$20)+IF(Data!$P170&lt;&gt;"",Scoring!$D$21)+IF(Data!$Q170&lt;&gt;"",Scoring!$D$22)+IF(Data!$R170&lt;&gt;"",Scoring!$D$23)+IF(Data!$S170&lt;&gt;"",Scoring!$D$24)+IF(Data!T170&lt;&gt;"",Scoring!$D$25)+IF(Data!$U170&lt;&gt;"",Scoring!$D$26)+IF(Data!$V170&lt;&gt;"",Scoring!$D$27)+IF(Data!$W170&lt;&gt;"",Scoring!$D$28)+IF(Data!$X170&lt;&gt;"",Scoring!$D$29)+IF(Data!$Y170&lt;&gt;"",Scoring!$D$30)+IF(Data!$Z170&lt;&gt;"",Scoring!$D$31)+IF(Data!$AA170&lt;&gt;"",Scoring!$D$32),"")</f>
        <v/>
      </c>
      <c r="AC170" s="105" t="str">
        <f>IF(AB170&lt;&gt;"",LOOKUP(AB170,Likelihoods!$A$7:$A$107,Likelihoods!B$7:B$107),"")</f>
        <v/>
      </c>
      <c r="AD170" s="264" t="str">
        <f>IF(AND(COUNTBLANK($B170:$E170)=3,COUNTBLANK($F170:$H170)=2,COUNTBLANK($I170:$J170)=1,COUNTBLANK($K170:$L170)=1,COUNTBLANK($M170:$N170)=1,COUNTBLANK($O170:$P170)=1,COUNTBLANK($Q170:$R170)=1,COUNTBLANK($S170:$T170)=1,COUNTBLANK($U170:$V170)=1,COUNTBLANK($W170:$AA170)=4),IF(Data!$B170&lt;&gt;"",Scoring!$E$7)+IF(Data!$C170&lt;&gt;"",Scoring!$E$8)+IF(Data!$D170&lt;&gt;"",Scoring!$E$9)+IF(Data!$E170&lt;&gt;"",Scoring!$E$10)+IF(Data!$F170&lt;&gt;"",Scoring!$E$11)+IF(Data!$G170&lt;&gt;"",Scoring!$E$12)+IF(Data!$H170&lt;&gt;"",Scoring!$E$13)+IF(Data!$I170&lt;&gt;"",Scoring!$E$14)+IF(Data!$J170&lt;&gt;"",Scoring!$E$15)+IF(Data!$K170&lt;&gt;"",Scoring!$E$16)+IF(Data!$L170&lt;&gt;"",Scoring!$E$17)+IF(Data!$M170&lt;&gt;"",Scoring!$E$18)+IF(Data!$N170&lt;&gt;"",Scoring!$E$19)+IF(Data!$O170&lt;&gt;"",Scoring!$E$20)+IF(Data!$P170&lt;&gt;"",Scoring!$E$21)+IF(Data!$Q170&lt;&gt;"",Scoring!$E$22)+IF(Data!$R170&lt;&gt;"",Scoring!$E$23)+IF(Data!$S170&lt;&gt;"",Scoring!$E$24)+IF(Data!V170&lt;&gt;"",Scoring!$E$25)+IF(Data!$U170&lt;&gt;"",Scoring!$E$26)+IF(Data!$V170&lt;&gt;"",Scoring!$E$27)+IF(Data!$W170&lt;&gt;"",Scoring!$E$28)+IF(Data!$X170&lt;&gt;"",Scoring!$E$29)+IF(Data!$Y170&lt;&gt;"",Scoring!$E$30)+IF(Data!$Z170&lt;&gt;"",Scoring!$E$31)+IF(Data!$AA170&lt;&gt;"",Scoring!$E$32),"")</f>
        <v/>
      </c>
      <c r="AE170" s="107" t="str">
        <f>IF(AD170&lt;&gt;"",LOOKUP(AD170,Likelihoods!$A$7:$A$107,Likelihoods!C$7:C$107),"")</f>
        <v/>
      </c>
      <c r="AF170" s="108" t="str">
        <f>IF(AND(COUNTBLANK($B170:$E170)=3,COUNTBLANK($F170:$H170)=2,COUNTBLANK($I170:$J170)=1,COUNTBLANK($K170:$L170)=1,COUNTBLANK($M170:$N170)=1,COUNTBLANK($O170:$P170)=1,COUNTBLANK($Q170:$R170)=1,COUNTBLANK($S170:$T170)=1,COUNTBLANK($U170:$V170)=1,COUNTBLANK($W170:$AA170)=4),IF(Data!$B170&lt;&gt;"",Scoring!$F$7)+IF(Data!$C170&lt;&gt;"",Scoring!$F$8)+IF(Data!$D170&lt;&gt;"",Scoring!$F$9)+IF(Data!$E170&lt;&gt;"",Scoring!$F$10)+IF(Data!$F170&lt;&gt;"",Scoring!$F$11)+IF(Data!$G170&lt;&gt;"",Scoring!$F$12)+IF(Data!$H170&lt;&gt;"",Scoring!$F$13)+IF(Data!$I170&lt;&gt;"",Scoring!$F$14)+IF(Data!$J170&lt;&gt;"",Scoring!$F$15)+IF(Data!$K170&lt;&gt;"",Scoring!$F$16)+IF(Data!$L170&lt;&gt;"",Scoring!$F$17)+IF(Data!$M170&lt;&gt;"",Scoring!$F$18)+IF(Data!$N170&lt;&gt;"",Scoring!$F$19)+IF(Data!$O170&lt;&gt;"",Scoring!$F$20)+IF(Data!$P170&lt;&gt;"",Scoring!$F$21)+IF(Data!$Q170&lt;&gt;"",Scoring!$F$22)+IF(Data!$R170&lt;&gt;"",Scoring!$F$23)+IF(Data!$S170&lt;&gt;"",Scoring!$F$24)+IF(Data!T170&lt;&gt;"",Scoring!$F$25)+IF(Data!$U170&lt;&gt;"",Scoring!$F$26)+IF(Data!$V170&lt;&gt;"",Scoring!$F$27)+IF(Data!$W170&lt;&gt;"",Scoring!$F$28)+IF(Data!$X170&lt;&gt;"",Scoring!$F$29)+IF(Data!$Y170&lt;&gt;"",Scoring!$F$30)+IF(Data!$Z170&lt;&gt;"",Scoring!$F$31)+IF(Data!$AA170&lt;&gt;"",Scoring!$F$32),"")</f>
        <v/>
      </c>
      <c r="AG170" s="105" t="str">
        <f>IF(AF170&lt;&gt;"",LOOKUP(AF170,Likelihoods!$A$7:$A$107,Likelihoods!D$7:D$107),"")</f>
        <v/>
      </c>
      <c r="AH170" s="108" t="str">
        <f>IF(AND(COUNTBLANK($B170:$E170)=3,COUNTBLANK($F170:$H170)=2,COUNTBLANK($I170:$J170)=1,COUNTBLANK($K170:$L170)=1,COUNTBLANK($M170:$N170)=1,COUNTBLANK($O170:$P170)=1,COUNTBLANK($Q170:$R170)=1,COUNTBLANK($S170:$T170)=1,COUNTBLANK($U170:$V170)=1,COUNTBLANK($W170:$AA170)=4),IF(Data!$B170&lt;&gt;"",Scoring!$G$7)+IF(Data!$C170&lt;&gt;"",Scoring!$G$8)+IF(Data!$D170&lt;&gt;"",Scoring!$G$9)+IF(Data!$E170&lt;&gt;"",Scoring!$G$10)+IF(Data!$F170&lt;&gt;"",Scoring!$G$11)+IF(Data!$G170&lt;&gt;"",Scoring!$G$12)+IF(Data!$H170&lt;&gt;"",Scoring!$G$13)+IF(Data!$I170&lt;&gt;"",Scoring!$G$14)+IF(Data!$J170&lt;&gt;"",Scoring!$G$15)+IF(Data!$K170&lt;&gt;"",Scoring!$G$16)+IF(Data!$L170&lt;&gt;"",Scoring!$G$17)+IF(Data!$M170&lt;&gt;"",Scoring!$G$18)+IF(Data!$N170&lt;&gt;"",Scoring!$G$19)+IF(Data!$O170&lt;&gt;"",Scoring!$G$20)+IF(Data!$P170&lt;&gt;"",Scoring!$G$21)+IF(Data!$Q170&lt;&gt;"",Scoring!$G$22)+IF(Data!$R170&lt;&gt;"",Scoring!$G$23)+IF(Data!$S170&lt;&gt;"",Scoring!$G$24)+IF(Data!T170&lt;&gt;"",Scoring!$G$25)+IF(Data!$U170&lt;&gt;"",Scoring!$G$26)+IF(Data!$V170&lt;&gt;"",Scoring!$G$27)+IF(Data!$W170&lt;&gt;"",Scoring!$G$28)+IF(Data!$X170&lt;&gt;"",Scoring!$G$29)+IF(Data!$Y170&lt;&gt;"",Scoring!$G$30)+IF(Data!$Z170&lt;&gt;"",Scoring!$G$31)+IF(Data!$AA170&lt;&gt;"",Scoring!$G$32),"")</f>
        <v/>
      </c>
      <c r="AI170" s="106" t="str">
        <f>IF(AH170&lt;&gt;"",LOOKUP(AH170,Likelihoods!$A$7:$A$107,Likelihoods!E$7:E$107),"")</f>
        <v/>
      </c>
      <c r="AJ170" s="104" t="str">
        <f>IF(AND(COUNTBLANK($B170:$E170)=3,COUNTBLANK($F170:$H170)=2,COUNTBLANK($I170:$J170)=1,COUNTBLANK($K170:$L170)=1,COUNTBLANK($M170:$N170)=1,COUNTBLANK($O170:$P170)=1,COUNTBLANK($Q170:$R170)=1,COUNTBLANK($S170:$T170)=1,COUNTBLANK($U170:$V170)=1,COUNTBLANK($W170:$AA170)=4),IF(Data!$B170&lt;&gt;"",Scoring!$H$7)+IF(Data!$C170&lt;&gt;"",Scoring!$H$8)+IF(Data!$D170&lt;&gt;"",Scoring!$H$9)+IF(Data!$E170&lt;&gt;"",Scoring!$H$10)+IF(Data!$F170&lt;&gt;"",Scoring!$H$11)+IF(Data!$G170&lt;&gt;"",Scoring!$H$12)+IF(Data!$H170&lt;&gt;"",Scoring!$H$13)+IF(Data!$I170&lt;&gt;"",Scoring!$H$14)+IF(Data!$J170&lt;&gt;"",Scoring!$H$15)+IF(Data!$K170&lt;&gt;"",Scoring!$H$16)+IF(Data!$L170&lt;&gt;"",Scoring!$H$17)+IF(Data!$M170&lt;&gt;"",Scoring!$H$18)+IF(Data!$N170&lt;&gt;"",Scoring!$H$19)+IF(Data!$O170&lt;&gt;"",Scoring!$H$20)+IF(Data!$P170&lt;&gt;"",Scoring!$H$21)+IF(Data!$Q170&lt;&gt;"",Scoring!$H$22)+IF(Data!$R170&lt;&gt;"",Scoring!$H$23)+IF(Data!$S170&lt;&gt;"",Scoring!$H$24)+IF(Data!T170&lt;&gt;"",Scoring!$H$25)+IF(Data!$U170&lt;&gt;"",Scoring!$H$26)+IF(Data!$V170&lt;&gt;"",Scoring!$H$27)+IF(Data!$W170&lt;&gt;"",Scoring!$H$28)+IF(Data!$X170&lt;&gt;"",Scoring!$H$29)+IF(Data!$Y170&lt;&gt;"",Scoring!$H$30)+IF(Data!$Z170&lt;&gt;"",Scoring!$H$31)+IF(Data!$AA170&lt;&gt;"",Scoring!$H$32),"")</f>
        <v/>
      </c>
      <c r="AK170" s="105" t="str">
        <f>IF(AJ170&lt;&gt;"",LOOKUP(AJ170,Likelihoods!$A$7:$A$107,Likelihoods!F$7:F$107),"")</f>
        <v/>
      </c>
      <c r="AL170" s="102" t="str">
        <f>IF(AND(COUNTBLANK($B170:$E170)=3,COUNTBLANK($F170:$H170)=2,COUNTBLANK($I170:$J170)=1,COUNTBLANK($K170:$L170)=1,COUNTBLANK($M170:$N170)=1,COUNTBLANK($O170:$P170)=1,COUNTBLANK($Q170:$R170)=1,COUNTBLANK($S170:$T170)=1,COUNTBLANK($U170:$V170)=1,COUNTBLANK($W170:$AA170)=4),IF(Data!$B170&lt;&gt;"",Scoring!$I$7)+IF(Data!$C170&lt;&gt;"",Scoring!$I$8)+IF(Data!$D170&lt;&gt;"",Scoring!$I$9)+IF(Data!$E170&lt;&gt;"",Scoring!$I$10)+IF(Data!$F170&lt;&gt;"",Scoring!$I$11)+IF(Data!$G170&lt;&gt;"",Scoring!$I$12)+IF(Data!$H170&lt;&gt;"",Scoring!$I$13)+IF(Data!$I170&lt;&gt;"",Scoring!$I$14)+IF(Data!$J170&lt;&gt;"",Scoring!$I$15)+IF(Data!$K170&lt;&gt;"",Scoring!$I$16)+IF(Data!$L170&lt;&gt;"",Scoring!$I$17)+IF(Data!$M170&lt;&gt;"",Scoring!$I$18)+IF(Data!$N170&lt;&gt;"",Scoring!$I$19)+IF(Data!$O170&lt;&gt;"",Scoring!$I$20)+IF(Data!$P170&lt;&gt;"",Scoring!$I$21)+IF(Data!$Q170&lt;&gt;"",Scoring!$I$22)+IF(Data!$R170&lt;&gt;"",Scoring!$I$23)+IF(Data!$S170&lt;&gt;"",Scoring!$I$24)+IF(Data!T170&lt;&gt;"",Scoring!$I$25)+IF(Data!$U170&lt;&gt;"",Scoring!$I$26)+IF(Data!$V170&lt;&gt;"",Scoring!$I$27)+IF(Data!$W170&lt;&gt;"",Scoring!$I$28)+IF(Data!$X170&lt;&gt;"",Scoring!$I$29)+IF(Data!$Y170&lt;&gt;"",Scoring!$I$30)+IF(Data!$Z170&lt;&gt;"",Scoring!$I$31)+IF(Data!$AA170&lt;&gt;"",Scoring!$I$32),"")</f>
        <v/>
      </c>
      <c r="AM170" s="107" t="str">
        <f>IF(AL170&lt;&gt;"",LOOKUP(AL170,Likelihoods!$A$7:$A$107,Likelihoods!G$7:G$107),"")</f>
        <v/>
      </c>
      <c r="AN170" s="281" t="str">
        <f>IF(AND(COUNTBLANK($B170:$E170)=3,COUNTBLANK($F170:$H170)=2,COUNTBLANK($I170:$J170)=1,COUNTBLANK($K170:$L170)=1,COUNTBLANK($M170:$N170)=1,COUNTBLANK($O170:$P170)=1,COUNTBLANK($Q170:$R170)=1,COUNTBLANK($S170:$T170)=1,COUNTBLANK($U170:$V170)=1,COUNTBLANK($W170:$AA170)=4),IF(Data!$B170&lt;&gt;"",Scoring!$J$7)+IF(Data!$C170&lt;&gt;"",Scoring!$J$8)+IF(Data!$D170&lt;&gt;"",Scoring!$J$9)+IF(Data!$E170&lt;&gt;"",Scoring!$J$10)+IF(Data!$F170&lt;&gt;"",Scoring!$J$11)+IF(Data!$G170&lt;&gt;"",Scoring!$J$12)+IF(Data!$H170&lt;&gt;"",Scoring!$J$13)+IF(Data!$I170&lt;&gt;"",Scoring!$J$14)+IF(Data!$J170&lt;&gt;"",Scoring!$J$15)+IF(Data!$K170&lt;&gt;"",Scoring!$J$16)+IF(Data!$L170&lt;&gt;"",Scoring!$J$17)+IF(Data!$M170&lt;&gt;"",Scoring!$J$18)+IF(Data!$N170&lt;&gt;"",Scoring!$J$19)+IF(Data!$O170&lt;&gt;"",Scoring!$J$20)+IF(Data!$P170&lt;&gt;"",Scoring!$J$21)+IF(Data!$Q170&lt;&gt;"",Scoring!$J$22)+IF(Data!$R170&lt;&gt;"",Scoring!$J$23)+IF(Data!$S170&lt;&gt;"",Scoring!$J$24)+IF(Data!AF170&lt;&gt;"",Scoring!$J$25)+IF(Data!$U170&lt;&gt;"",Scoring!$J$26)+IF(Data!$V170&lt;&gt;"",Scoring!$J$27)+IF(Data!$W170&lt;&gt;"",Scoring!$J$28)+IF(Data!$X170&lt;&gt;"",Scoring!$J$29)+IF(Data!$Y170&lt;&gt;"",Scoring!$J$30)+IF(Data!$Z170&lt;&gt;"",Scoring!$J$31)+IF(Data!$AA170&lt;&gt;"",Scoring!$J$32),"")</f>
        <v/>
      </c>
      <c r="AO170" s="276" t="str">
        <f>IF(AN170&lt;&gt;"",LOOKUP(AN170,Likelihoods!$A$7:$A$107,Likelihoods!H$7:H$107),"")</f>
        <v/>
      </c>
      <c r="AP170" s="264" t="str">
        <f>IF(AND(COUNTBLANK($B170:$E170)=3,COUNTBLANK($F170:$H170)=2,COUNTBLANK($I170:$J170)=1,COUNTBLANK($K170:$L170)=1,COUNTBLANK($M170:$N170)=1,COUNTBLANK($O170:$P170)=1,COUNTBLANK($Q170:$R170)=1,COUNTBLANK($S170:$T170)=1,COUNTBLANK($U170:$V170)=1,COUNTBLANK($W170:$AA170)=4),IF(Data!$B170&lt;&gt;"",Scoring!$K$7)+IF(Data!$C170&lt;&gt;"",Scoring!$K$8)+IF(Data!$D170&lt;&gt;"",Scoring!$K$9)+IF(Data!$E170&lt;&gt;"",Scoring!$K$10)+IF(Data!$F170&lt;&gt;"",Scoring!$K$11)+IF(Data!$G170&lt;&gt;"",Scoring!$K$12)+IF(Data!$H170&lt;&gt;"",Scoring!$K$13)+IF(Data!$I170&lt;&gt;"",Scoring!$K$14)+IF(Data!$J170&lt;&gt;"",Scoring!$K$15)+IF(Data!$K170&lt;&gt;"",Scoring!$K$16)+IF(Data!$L170&lt;&gt;"",Scoring!$K$17)+IF(Data!$M170&lt;&gt;"",Scoring!$K$18)+IF(Data!$N170&lt;&gt;"",Scoring!$K$19)+IF(Data!$O170&lt;&gt;"",Scoring!$K$20)+IF(Data!$P170&lt;&gt;"",Scoring!$K$21)+IF(Data!$Q170&lt;&gt;"",Scoring!$K$22)+IF(Data!$R170&lt;&gt;"",Scoring!$K$23)+IF(Data!$S170&lt;&gt;"",Scoring!$K$24)+IF(Data!AH170&lt;&gt;"",Scoring!$K$25)+IF(Data!$U170&lt;&gt;"",Scoring!$K$26)+IF(Data!$V170&lt;&gt;"",Scoring!$K$27)+IF(Data!$W170&lt;&gt;"",Scoring!$K$28)+IF(Data!$X170&lt;&gt;"",Scoring!$K$29)+IF(Data!$Y170&lt;&gt;"",Scoring!$K$30)+IF(Data!$Z170&lt;&gt;"",Scoring!$K$31)+IF(Data!$AA170&lt;&gt;"",Scoring!$K$32),"")</f>
        <v/>
      </c>
      <c r="AQ170" s="107" t="str">
        <f>IF(AP170&lt;&gt;"",LOOKUP(AP170,Likelihoods!$A$7:$A$107,Likelihoods!I$7:I$107),"")</f>
        <v/>
      </c>
      <c r="AR170" s="281" t="str">
        <f>IF(AND(COUNTBLANK($B170:$E170)=3,COUNTBLANK($F170:$H170)=2,COUNTBLANK($I170:$J170)=1,COUNTBLANK($K170:$L170)=1,COUNTBLANK($M170:$N170)=1,COUNTBLANK($O170:$P170)=1,COUNTBLANK($Q170:$R170)=1,COUNTBLANK($S170:$T170)=1,COUNTBLANK($U170:$V170)=1,COUNTBLANK($W170:$AA170)=4),IF(Data!$B170&lt;&gt;"",Scoring!$L$7)+IF(Data!$C170&lt;&gt;"",Scoring!$L$8)+IF(Data!$D170&lt;&gt;"",Scoring!$L$9)+IF(Data!$E170&lt;&gt;"",Scoring!$L$10)+IF(Data!$F170&lt;&gt;"",Scoring!$L$11)+IF(Data!$G170&lt;&gt;"",Scoring!$L$12)+IF(Data!$H170&lt;&gt;"",Scoring!$L$13)+IF(Data!$I170&lt;&gt;"",Scoring!$L$14)+IF(Data!$J170&lt;&gt;"",Scoring!$L$15)+IF(Data!$K170&lt;&gt;"",Scoring!$L$16)+IF(Data!$L170&lt;&gt;"",Scoring!$L$17)+IF(Data!$M170&lt;&gt;"",Scoring!$L$18)+IF(Data!$N170&lt;&gt;"",Scoring!$L$19)+IF(Data!$O170&lt;&gt;"",Scoring!$L$20)+IF(Data!$P170&lt;&gt;"",Scoring!$L$21)+IF(Data!$Q170&lt;&gt;"",Scoring!$L$22)+IF(Data!$R170&lt;&gt;"",Scoring!$L$23)+IF(Data!$S170&lt;&gt;"",Scoring!$L$24)+IF(Data!AJ170&lt;&gt;"",Scoring!$L$25)+IF(Data!$U170&lt;&gt;"",Scoring!$L$26)+IF(Data!$V170&lt;&gt;"",Scoring!$L$27)+IF(Data!$W170&lt;&gt;"",Scoring!$L$28)+IF(Data!$X170&lt;&gt;"",Scoring!$L$29)+IF(Data!$Y170&lt;&gt;"",Scoring!$L$30)+IF(Data!$Z170&lt;&gt;"",Scoring!$L$31)+IF(Data!$AA170&lt;&gt;"",Scoring!$L$32),"")</f>
        <v/>
      </c>
      <c r="AS170" s="105" t="str">
        <f>IF(AR170&lt;&gt;"",LOOKUP(AR170,Likelihoods!$A$7:$A$107,Likelihoods!J$7:J$107),"")</f>
        <v/>
      </c>
      <c r="AT170" s="108" t="str">
        <f>IF(AND(COUNTBLANK($B170:$E170)=3,COUNTBLANK($F170:$H170)=2,COUNTBLANK($I170:$J170)=1,COUNTBLANK($K170:$L170)=1,COUNTBLANK($M170:$N170)=1,COUNTBLANK($O170:$P170)=1,COUNTBLANK($Q170:$R170)=1,COUNTBLANK($S170:$T170)=1,COUNTBLANK($U170:$V170)=1,COUNTBLANK($W170:$AA170)=4),IF(Data!$B170&lt;&gt;"",Scoring!$M$7)+IF(Data!$C170&lt;&gt;"",Scoring!$M$8)+IF(Data!$D170&lt;&gt;"",Scoring!$M$9)+IF(Data!$E170&lt;&gt;"",Scoring!$M$10)+IF(Data!$F170&lt;&gt;"",Scoring!$M$11)+IF(Data!$G170&lt;&gt;"",Scoring!$M$12)+IF(Data!$H170&lt;&gt;"",Scoring!$M$13)+IF(Data!$I170&lt;&gt;"",Scoring!$M$14)+IF(Data!$J170&lt;&gt;"",Scoring!$M$15)+IF(Data!$K170&lt;&gt;"",Scoring!$M$16)+IF(Data!$L170&lt;&gt;"",Scoring!$M$17)+IF(Data!$M170&lt;&gt;"",Scoring!$M$18)+IF(Data!$N170&lt;&gt;"",Scoring!$M$19)+IF(Data!$O170&lt;&gt;"",Scoring!$M$20)+IF(Data!$P170&lt;&gt;"",Scoring!$M$21)+IF(Data!$Q170&lt;&gt;"",Scoring!$M$22)+IF(Data!$R170&lt;&gt;"",Scoring!$M$23)+IF(Data!$S170&lt;&gt;"",Scoring!$M$24)+IF(Data!T170&lt;&gt;"",Scoring!$M$25)+IF(Data!$U170&lt;&gt;"",Scoring!$M$26)+IF(Data!$V170&lt;&gt;"",Scoring!$M$27)+IF(Data!$W170&lt;&gt;"",Scoring!$M$28)+IF(Data!$X170&lt;&gt;"",Scoring!$M$29)+IF(Data!$Y170&lt;&gt;"",Scoring!$M$30)+IF(Data!$Z170&lt;&gt;"",Scoring!$M$31)+IF(Data!$AA170&lt;&gt;"",Scoring!$M$32),"")</f>
        <v/>
      </c>
      <c r="AU170" s="105" t="str">
        <f>IF(AT170&lt;&gt;"",LOOKUP(AT170,Likelihoods!$A$7:$A$107,Likelihoods!K$7:K$107),"")</f>
        <v/>
      </c>
      <c r="AV170" s="108" t="str">
        <f>IF(AND(COUNTBLANK($B170:$E170)=3,COUNTBLANK($F170:$H170)=2,COUNTBLANK($I170:$J170)=1,COUNTBLANK($K170:$L170)=1,COUNTBLANK($M170:$N170)=1,COUNTBLANK($O170:$P170)=1,COUNTBLANK($Q170:$R170)=1,COUNTBLANK($S170:$T170)=1,COUNTBLANK($U170:$V170)=1,COUNTBLANK($W170:$AA170)=4),IF(Data!$B170&lt;&gt;"",Scoring!$N$7)+IF(Data!$C170&lt;&gt;"",Scoring!$N$8)+IF(Data!$D170&lt;&gt;"",Scoring!$N$9)+IF(Data!$E170&lt;&gt;"",Scoring!$N$10)+IF(Data!$F170&lt;&gt;"",Scoring!$N$11)+IF(Data!$G170&lt;&gt;"",Scoring!$N$12)+IF(Data!$H170&lt;&gt;"",Scoring!$N$13)+IF(Data!$I170&lt;&gt;"",Scoring!$N$14)+IF(Data!$J170&lt;&gt;"",Scoring!$N$15)+IF(Data!$K170&lt;&gt;"",Scoring!$N$16)+IF(Data!$L170&lt;&gt;"",Scoring!$N$17)+IF(Data!$M170&lt;&gt;"",Scoring!$N$18)+IF(Data!$N170&lt;&gt;"",Scoring!$N$19)+IF(Data!$O170&lt;&gt;"",Scoring!$N$20)+IF(Data!$P170&lt;&gt;"",Scoring!$N$21)+IF(Data!$Q170&lt;&gt;"",Scoring!$N$22)+IF(Data!$R170&lt;&gt;"",Scoring!$N$23)+IF(Data!$S170&lt;&gt;"",Scoring!$N$24)+IF(Data!T170&lt;&gt;"",Scoring!$N$25)+IF(Data!$U170&lt;&gt;"",Scoring!$N$26)+IF(Data!$V170&lt;&gt;"",Scoring!$N$27)+IF(Data!$W170&lt;&gt;"",Scoring!$N$28)+IF(Data!$X170&lt;&gt;"",Scoring!$N$29)+IF(Data!$Y170&lt;&gt;"",Scoring!$N$30)+IF(Data!$Z170&lt;&gt;"",Scoring!$N$31)+IF(Data!$AA170&lt;&gt;"",Scoring!$N$32),"")</f>
        <v/>
      </c>
      <c r="AW170" s="106" t="str">
        <f>IF(AV170&lt;&gt;"",LOOKUP(AV170,Likelihoods!$A$7:$A$107,Likelihoods!L$7:L$107),"")</f>
        <v/>
      </c>
      <c r="AX170" s="104" t="str">
        <f>IF(AND(COUNTBLANK($B170:$E170)=3,COUNTBLANK($F170:$H170)=2,COUNTBLANK($I170:$J170)=1,COUNTBLANK($K170:$L170)=1,COUNTBLANK($M170:$N170)=1,COUNTBLANK($O170:$P170)=1,COUNTBLANK($Q170:$R170)=1,COUNTBLANK($S170:$T170)=1,COUNTBLANK($U170:$V170)=1,COUNTBLANK($W170:$AA170)=4),IF(Data!$B170&lt;&gt;"",Scoring!$O$7)+IF(Data!$C170&lt;&gt;"",Scoring!$O$8)+IF(Data!$D170&lt;&gt;"",Scoring!$O$9)+IF(Data!$E170&lt;&gt;"",Scoring!$O$10)+IF(Data!$F170&lt;&gt;"",Scoring!$O$11)+IF(Data!$G170&lt;&gt;"",Scoring!$O$12)+IF(Data!$H170&lt;&gt;"",Scoring!$O$13)+IF(Data!$I170&lt;&gt;"",Scoring!$O$14)+IF(Data!$J170&lt;&gt;"",Scoring!$O$15)+IF(Data!$K170&lt;&gt;"",Scoring!$O$16)+IF(Data!$L170&lt;&gt;"",Scoring!$O$17)+IF(Data!$M170&lt;&gt;"",Scoring!$O$18)+IF(Data!$N170&lt;&gt;"",Scoring!$O$19)+IF(Data!$O170&lt;&gt;"",Scoring!$O$20)+IF(Data!$P170&lt;&gt;"",Scoring!$O$21)+IF(Data!$Q170&lt;&gt;"",Scoring!$O$22)+IF(Data!$R170&lt;&gt;"",Scoring!$O$23)+IF(Data!$S170&lt;&gt;"",Scoring!$O$24)+IF(Data!T170&lt;&gt;"",Scoring!$O$25)+IF(Data!$U170&lt;&gt;"",Scoring!$O$26)+IF(Data!$V170&lt;&gt;"",Scoring!$O$27)+IF(Data!$W170&lt;&gt;"",Scoring!$O$28)+IF(Data!$X170&lt;&gt;"",Scoring!$O$29)+IF(Data!$Y170&lt;&gt;"",Scoring!$O$30)+IF(Data!$Z170&lt;&gt;"",Scoring!$O$31)+IF(Data!$AA170&lt;&gt;"",Scoring!$O$32),"")</f>
        <v/>
      </c>
      <c r="AY170" s="107" t="str">
        <f>IF(AX170&lt;&gt;"",LOOKUP(AX170,Likelihoods!$A$7:$A$107,Likelihoods!M$7:M$107),"")</f>
        <v/>
      </c>
      <c r="AZ170" s="108" t="str">
        <f>IF(AND(COUNTBLANK($B170:$E170)=3,COUNTBLANK($F170:$H170)=2,COUNTBLANK($I170:$J170)=1,COUNTBLANK($K170:$L170)=1,COUNTBLANK($M170:$N170)=1,COUNTBLANK($O170:$P170)=1,COUNTBLANK($Q170:$R170)=1,COUNTBLANK($S170:$T170)=1,COUNTBLANK($U170:$V170)=1,COUNTBLANK($W170:$AA170)=4),IF(Data!$B170&lt;&gt;"",Scoring!$P$7)+IF(Data!$C170&lt;&gt;"",Scoring!$P$8)+IF(Data!$D170&lt;&gt;"",Scoring!$P$9)+IF(Data!$E170&lt;&gt;"",Scoring!$P$10)+IF(Data!$F170&lt;&gt;"",Scoring!$P$11)+IF(Data!$G170&lt;&gt;"",Scoring!$P$12)+IF(Data!$H170&lt;&gt;"",Scoring!$P$13)+IF(Data!$I170&lt;&gt;"",Scoring!$P$14)+IF(Data!$J170&lt;&gt;"",Scoring!$P$15)+IF(Data!$K170&lt;&gt;"",Scoring!$P$16)+IF(Data!$L170&lt;&gt;"",Scoring!$P$17)+IF(Data!$M170&lt;&gt;"",Scoring!$P$18)+IF(Data!$N170&lt;&gt;"",Scoring!$P$19)+IF(Data!$O170&lt;&gt;"",Scoring!$P$20)+IF(Data!$P170&lt;&gt;"",Scoring!$P$21)+IF(Data!$Q170&lt;&gt;"",Scoring!$P$22)+IF(Data!$R170&lt;&gt;"",Scoring!$P$23)+IF(Data!$S170&lt;&gt;"",Scoring!$P$24)+IF(Data!T170&lt;&gt;"",Scoring!$P$25)+IF(Data!$U170&lt;&gt;"",Scoring!$P$26)+IF(Data!$V170&lt;&gt;"",Scoring!$P$27)+IF(Data!$W170&lt;&gt;"",Scoring!$P$28)+IF(Data!$X170&lt;&gt;"",Scoring!$P$29)+IF(Data!$Y170&lt;&gt;"",Scoring!$P$30)+IF(Data!$Z170&lt;&gt;"",Scoring!$P$31)+IF(Data!$AA170&lt;&gt;"",Scoring!$P$32),"")</f>
        <v/>
      </c>
      <c r="BA170" s="105" t="str">
        <f>IF(AZ170&lt;&gt;"",LOOKUP(AZ170,Likelihoods!$A$7:$A$107,Likelihoods!N$7:N$107),"")</f>
        <v/>
      </c>
      <c r="BB170" s="102" t="str">
        <f>IF(AND(COUNTBLANK($B170:$E170)=3,COUNTBLANK($F170:$H170)=2,COUNTBLANK($I170:$J170)=1,COUNTBLANK($K170:$L170)=1,COUNTBLANK($M170:$N170)=1,COUNTBLANK($O170:$P170)=1,COUNTBLANK($Q170:$R170)=1,COUNTBLANK($S170:$T170)=1,COUNTBLANK($U170:$V170)=1,COUNTBLANK($W170:$AA170)=4),IF(Data!$B170&lt;&gt;"",Scoring!$Q$7)+IF(Data!$C170&lt;&gt;"",Scoring!$Q$8)+IF(Data!$D170&lt;&gt;"",Scoring!$Q$9)+IF(Data!$E170&lt;&gt;"",Scoring!$Q$10)+IF(Data!$F170&lt;&gt;"",Scoring!$Q$11)+IF(Data!$G170&lt;&gt;"",Scoring!$Q$12)+IF(Data!$H170&lt;&gt;"",Scoring!$Q$13)+IF(Data!$I170&lt;&gt;"",Scoring!$Q$14)+IF(Data!$J170&lt;&gt;"",Scoring!$Q$15)+IF(Data!$K170&lt;&gt;"",Scoring!$Q$16)+IF(Data!$L170&lt;&gt;"",Scoring!$Q$17)+IF(Data!$M170&lt;&gt;"",Scoring!$Q$18)+IF(Data!$N170&lt;&gt;"",Scoring!$Q$19)+IF(Data!$O170&lt;&gt;"",Scoring!$Q$20)+IF(Data!$P170&lt;&gt;"",Scoring!$Q$21)+IF(Data!$Q170&lt;&gt;"",Scoring!$Q$22)+IF(Data!$R170&lt;&gt;"",Scoring!$Q$23)+IF(Data!$S170&lt;&gt;"",Scoring!$Q$24)+IF(Data!T170&lt;&gt;"",Scoring!$Q$25)+IF(Data!$U170&lt;&gt;"",Scoring!$Q$26)+IF(Data!$V170&lt;&gt;"",Scoring!$Q$27)+IF(Data!$W170&lt;&gt;"",Scoring!$Q$28)+IF(Data!$X170&lt;&gt;"",Scoring!$Q$29)+IF(Data!$Y170&lt;&gt;"",Scoring!$Q$30)+IF(Data!$Z170&lt;&gt;"",Scoring!$Q$31)+IF(Data!$AA170&lt;&gt;"",Scoring!$Q$32),"")</f>
        <v/>
      </c>
      <c r="BC170" s="107" t="str">
        <f>IF(BB170&lt;&gt;"",LOOKUP(BB170,Likelihoods!$A$7:$A$107,Likelihoods!O$7:O$107),"")</f>
        <v/>
      </c>
      <c r="BD170" s="104" t="str">
        <f>IF(AND(COUNTBLANK($B170:$E170)=3,COUNTBLANK($F170:$H170)=2,COUNTBLANK($I170:$J170)=1,COUNTBLANK($K170:$L170)=1,COUNTBLANK($M170:$N170)=1,COUNTBLANK($O170:$P170)=1,COUNTBLANK($Q170:$R170)=1,COUNTBLANK($S170:$T170)=1,COUNTBLANK($U170:$V170)=1,COUNTBLANK($W170:$AA170)=4),IF(Data!$B170&lt;&gt;"",Scoring!$R$7)+IF(Data!$C170&lt;&gt;"",Scoring!$R$8)+IF(Data!$D170&lt;&gt;"",Scoring!$R$9)+IF(Data!$E170&lt;&gt;"",Scoring!$R$10)+IF(Data!$F170&lt;&gt;"",Scoring!$R$11)+IF(Data!$G170&lt;&gt;"",Scoring!$R$12)+IF(Data!$H170&lt;&gt;"",Scoring!$R$13)+IF(Data!$I170&lt;&gt;"",Scoring!$R$14)+IF(Data!$J170&lt;&gt;"",Scoring!$R$15)+IF(Data!$K170&lt;&gt;"",Scoring!$R$16)+IF(Data!$L170&lt;&gt;"",Scoring!$R$17)+IF(Data!$M170&lt;&gt;"",Scoring!$R$18)+IF(Data!$N170&lt;&gt;"",Scoring!$R$19)+IF(Data!$O170&lt;&gt;"",Scoring!$R$20)+IF(Data!$P170&lt;&gt;"",Scoring!$R$21)+IF(Data!$Q170&lt;&gt;"",Scoring!$R$22)+IF(Data!$R170&lt;&gt;"",Scoring!$R$23)+IF(Data!$S170&lt;&gt;"",Scoring!$R$24)+IF(Data!T170&lt;&gt;"",Scoring!$R$25)+IF(Data!$U170&lt;&gt;"",Scoring!$R$26)+IF(Data!$V170&lt;&gt;"",Scoring!$R$27)+IF(Data!$W170&lt;&gt;"",Scoring!$R$28)+IF(Data!$X170&lt;&gt;"",Scoring!$R$29)+IF(Data!$Y170&lt;&gt;"",Scoring!$R$30)+IF(Data!$Z170&lt;&gt;"",Scoring!$R$31)+IF(Data!$AA170&lt;&gt;"",Scoring!$R$32),"")</f>
        <v/>
      </c>
      <c r="BE170" s="105" t="str">
        <f>IF(BD170&lt;&gt;"",LOOKUP(BD170,Likelihoods!$A$7:$A$107,Likelihoods!P$7:P$107),"")</f>
        <v/>
      </c>
      <c r="BF170" s="102" t="str">
        <f>IF(AND(COUNTBLANK($B170:$E170)=3,COUNTBLANK($F170:$H170)=2,COUNTBLANK($I170:$J170)=1,COUNTBLANK($K170:$L170)=1,COUNTBLANK($M170:$N170)=1,COUNTBLANK($O170:$P170)=1,COUNTBLANK($Q170:$R170)=1,COUNTBLANK($S170:$T170)=1,COUNTBLANK($U170:$V170)=1,COUNTBLANK($W170:$AA170)=4),IF(Data!$B170&lt;&gt;"",Scoring!$S$7)+IF(Data!$C170&lt;&gt;"",Scoring!$S$8)+IF(Data!$D170&lt;&gt;"",Scoring!$S$9)+IF(Data!$E170&lt;&gt;"",Scoring!$S$10)+IF(Data!$F170&lt;&gt;"",Scoring!$S$11)+IF(Data!$G170&lt;&gt;"",Scoring!$S$12)+IF(Data!$H170&lt;&gt;"",Scoring!$S$13)+IF(Data!$I170&lt;&gt;"",Scoring!$S$14)+IF(Data!$J170&lt;&gt;"",Scoring!$S$15)+IF(Data!$K170&lt;&gt;"",Scoring!$S$16)+IF(Data!$L170&lt;&gt;"",Scoring!$S$17)+IF(Data!$M170&lt;&gt;"",Scoring!$S$18)+IF(Data!$N170&lt;&gt;"",Scoring!$S$19)+IF(Data!$O170&lt;&gt;"",Scoring!$S$20)+IF(Data!$P170&lt;&gt;"",Scoring!$S$21)+IF(Data!$Q170&lt;&gt;"",Scoring!$S$22)+IF(Data!$R170&lt;&gt;"",Scoring!$S$23)+IF(Data!$S170&lt;&gt;"",Scoring!$S$24)+IF(Data!T170&lt;&gt;"",Scoring!$S$25)+IF(Data!$U170&lt;&gt;"",Scoring!$S$26)+IF(Data!$V170&lt;&gt;"",Scoring!$S$27)+IF(Data!$W170&lt;&gt;"",Scoring!$S$28)+IF(Data!$X170&lt;&gt;"",Scoring!$S$29)+IF(Data!$Y170&lt;&gt;"",Scoring!$S$30)+IF(Data!$Z170&lt;&gt;"",Scoring!$S$31)+IF(Data!$AA170&lt;&gt;"",Scoring!$S$32),"")</f>
        <v/>
      </c>
      <c r="BG170" s="107" t="str">
        <f>IF(BF170&lt;&gt;"",LOOKUP(BF170,Likelihoods!$A$7:$A$107,Likelihoods!Q$7:Q$107),"")</f>
        <v/>
      </c>
      <c r="BH170" s="108" t="str">
        <f>IF(AND(COUNTBLANK($B170:$E170)=3,COUNTBLANK($F170:$H170)=2,COUNTBLANK($I170:$J170)=1,COUNTBLANK($K170:$L170)=1,COUNTBLANK($M170:$N170)=1,COUNTBLANK($O170:$P170)=1,COUNTBLANK($Q170:$R170)=1,COUNTBLANK($S170:$T170)=1,COUNTBLANK($U170:$V170)=1,COUNTBLANK($W170:$AA170)=4),IF(Data!$B170&lt;&gt;"",Scoring!$T$7)+IF(Data!$C170&lt;&gt;"",Scoring!$T$8)+IF(Data!$D170&lt;&gt;"",Scoring!$T$9)+IF(Data!$E170&lt;&gt;"",Scoring!$T$10)+IF(Data!$F170&lt;&gt;"",Scoring!$T$11)+IF(Data!$G170&lt;&gt;"",Scoring!$T$12)+IF(Data!$H170&lt;&gt;"",Scoring!$T$13)+IF(Data!$I170&lt;&gt;"",Scoring!$T$14)+IF(Data!$J170&lt;&gt;"",Scoring!$T$15)+IF(Data!$K170&lt;&gt;"",Scoring!$T$16)+IF(Data!$L170&lt;&gt;"",Scoring!$T$17)+IF(Data!$M170&lt;&gt;"",Scoring!$T$18)+IF(Data!$N170&lt;&gt;"",Scoring!$T$19)+IF(Data!$O170&lt;&gt;"",Scoring!$T$20)+IF(Data!$P170&lt;&gt;"",Scoring!$T$21)+IF(Data!$Q170&lt;&gt;"",Scoring!$T$22)+IF(Data!$R170&lt;&gt;"",Scoring!$T$23)+IF(Data!$S170&lt;&gt;"",Scoring!$T$24)+IF(Data!T170&lt;&gt;"",Scoring!$T$25)+IF(Data!$U170&lt;&gt;"",Scoring!$T$26)+IF(Data!$V170&lt;&gt;"",Scoring!$T$27)+IF(Data!$W170&lt;&gt;"",Scoring!$T$28)+IF(Data!$X170&lt;&gt;"",Scoring!$T$29)+IF(Data!$Y170&lt;&gt;"",Scoring!$T$30)+IF(Data!$Z170&lt;&gt;"",Scoring!$T$31)+IF(Data!$AA170&lt;&gt;"",Scoring!$T$32),"")</f>
        <v/>
      </c>
      <c r="BI170" s="105" t="str">
        <f>IF(BH170&lt;&gt;"",LOOKUP(BH170,Likelihoods!$A$7:$A$107,Likelihoods!R$7:R$107),"")</f>
        <v/>
      </c>
      <c r="BJ170" s="108" t="str">
        <f>IF(AND(COUNTBLANK($B170:$E170)=3,COUNTBLANK($F170:$H170)=2,COUNTBLANK($I170:$J170)=1,COUNTBLANK($K170:$L170)=1,COUNTBLANK($M170:$N170)=1,COUNTBLANK($O170:$P170)=1,COUNTBLANK($Q170:$R170)=1,COUNTBLANK($S170:$T170)=1,COUNTBLANK($U170:$V170)=1,COUNTBLANK($W170:$AA170)=4),IF(Data!$B170&lt;&gt;"",Scoring!$U$7)+IF(Data!$C170&lt;&gt;"",Scoring!$U$8)+IF(Data!$D170&lt;&gt;"",Scoring!$U$9)+IF(Data!$E170&lt;&gt;"",Scoring!$U$10)+IF(Data!$F170&lt;&gt;"",Scoring!$U$11)+IF(Data!$G170&lt;&gt;"",Scoring!$U$12)+IF(Data!$H170&lt;&gt;"",Scoring!$U$13)+IF(Data!$I170&lt;&gt;"",Scoring!$U$14)+IF(Data!$J170&lt;&gt;"",Scoring!$U$15)+IF(Data!$K170&lt;&gt;"",Scoring!$U$16)+IF(Data!$L170&lt;&gt;"",Scoring!$U$17)+IF(Data!$M170&lt;&gt;"",Scoring!$U$18)+IF(Data!$N170&lt;&gt;"",Scoring!$U$19)+IF(Data!$O170&lt;&gt;"",Scoring!$U$20)+IF(Data!$P170&lt;&gt;"",Scoring!$U$21)+IF(Data!$Q170&lt;&gt;"",Scoring!$U$22)+IF(Data!$R170&lt;&gt;"",Scoring!$U$23)+IF(Data!$S170&lt;&gt;"",Scoring!$U$24)+IF(Data!T170&lt;&gt;"",Scoring!$U$25)+IF(Data!$U170&lt;&gt;"",Scoring!$U$26)+IF(Data!$V170&lt;&gt;"",Scoring!$U$27)+IF(Data!$W170&lt;&gt;"",Scoring!$U$28)+IF(Data!$X170&lt;&gt;"",Scoring!$U$29)+IF(Data!$Y170&lt;&gt;"",Scoring!$U$30)+IF(Data!$Z170&lt;&gt;"",Scoring!$U$31)+IF(Data!$AA170&lt;&gt;"",Scoring!$U$32),"")</f>
        <v/>
      </c>
      <c r="BK170" s="106" t="str">
        <f>IF(BJ170&lt;&gt;"",LOOKUP(BJ170,Likelihoods!$A$7:$A$107,Likelihoods!S$7:S$107),"")</f>
        <v/>
      </c>
      <c r="BL170" s="8"/>
      <c r="BM170" s="8"/>
      <c r="BN170" s="8"/>
      <c r="BO170" s="8"/>
      <c r="BP170" s="8"/>
      <c r="BQ170" s="8"/>
      <c r="BR170" s="8"/>
      <c r="BS170" s="8"/>
      <c r="BT170" s="8"/>
      <c r="BU170" s="8"/>
      <c r="BV170" s="8"/>
      <c r="BW170" s="8"/>
      <c r="BX170" s="8"/>
      <c r="BY170" s="8"/>
    </row>
    <row r="171" spans="1:77" ht="14.25" x14ac:dyDescent="0.2">
      <c r="A171" s="68"/>
      <c r="B171" s="101"/>
      <c r="C171" s="102"/>
      <c r="D171" s="102"/>
      <c r="E171" s="102"/>
      <c r="F171" s="101"/>
      <c r="G171" s="102"/>
      <c r="H171" s="103"/>
      <c r="I171" s="102"/>
      <c r="J171" s="102"/>
      <c r="K171" s="101"/>
      <c r="L171" s="103"/>
      <c r="M171" s="102"/>
      <c r="N171" s="103"/>
      <c r="O171" s="101"/>
      <c r="P171" s="103"/>
      <c r="Q171" s="102"/>
      <c r="R171" s="102"/>
      <c r="S171" s="101"/>
      <c r="T171" s="103"/>
      <c r="U171" s="101"/>
      <c r="V171" s="103"/>
      <c r="W171" s="102"/>
      <c r="X171" s="102"/>
      <c r="Y171" s="102"/>
      <c r="Z171" s="102"/>
      <c r="AA171" s="102"/>
      <c r="AB171" s="104" t="str">
        <f>IF(AND(COUNTBLANK($B171:$E171)=3,COUNTBLANK($F171:$H171)=2,COUNTBLANK($I171:$J171)=1,COUNTBLANK($K171:$L171)=1,COUNTBLANK($M171:$N171)=1,COUNTBLANK($O171:$P171)=1,COUNTBLANK($Q171:$R171)=1,COUNTBLANK($S171:$T171)=1,COUNTBLANK($U171:$V171)=1,COUNTBLANK($W171:$AA171)=4),IF(Data!$B171&lt;&gt;"",Scoring!$D$7)+IF(Data!$C171&lt;&gt;"",Scoring!$D$8)+IF(Data!$D171&lt;&gt;"",Scoring!$D$9)+IF(Data!$E171&lt;&gt;"",Scoring!$D$10)+IF(Data!$F171&lt;&gt;"",Scoring!$D$11)+IF(Data!$G171&lt;&gt;"",Scoring!$D$12)+IF(Data!$H171&lt;&gt;"",Scoring!$D$13)+IF(Data!$I171&lt;&gt;"",Scoring!$D$14)+IF(Data!$J171&lt;&gt;"",Scoring!$D$15)+IF(Data!$K171&lt;&gt;"",Scoring!$D$16)+IF(Data!$L171&lt;&gt;"",Scoring!$D$17)+IF(Data!$M171&lt;&gt;"",Scoring!$D$18)+IF(Data!$N171&lt;&gt;"",Scoring!$D$19)+IF(Data!$O171&lt;&gt;"",Scoring!$D$20)+IF(Data!$P171&lt;&gt;"",Scoring!$D$21)+IF(Data!$Q171&lt;&gt;"",Scoring!$D$22)+IF(Data!$R171&lt;&gt;"",Scoring!$D$23)+IF(Data!$S171&lt;&gt;"",Scoring!$D$24)+IF(Data!T171&lt;&gt;"",Scoring!$D$25)+IF(Data!$U171&lt;&gt;"",Scoring!$D$26)+IF(Data!$V171&lt;&gt;"",Scoring!$D$27)+IF(Data!$W171&lt;&gt;"",Scoring!$D$28)+IF(Data!$X171&lt;&gt;"",Scoring!$D$29)+IF(Data!$Y171&lt;&gt;"",Scoring!$D$30)+IF(Data!$Z171&lt;&gt;"",Scoring!$D$31)+IF(Data!$AA171&lt;&gt;"",Scoring!$D$32),"")</f>
        <v/>
      </c>
      <c r="AC171" s="105" t="str">
        <f>IF(AB171&lt;&gt;"",LOOKUP(AB171,Likelihoods!$A$7:$A$107,Likelihoods!B$7:B$107),"")</f>
        <v/>
      </c>
      <c r="AD171" s="264" t="str">
        <f>IF(AND(COUNTBLANK($B171:$E171)=3,COUNTBLANK($F171:$H171)=2,COUNTBLANK($I171:$J171)=1,COUNTBLANK($K171:$L171)=1,COUNTBLANK($M171:$N171)=1,COUNTBLANK($O171:$P171)=1,COUNTBLANK($Q171:$R171)=1,COUNTBLANK($S171:$T171)=1,COUNTBLANK($U171:$V171)=1,COUNTBLANK($W171:$AA171)=4),IF(Data!$B171&lt;&gt;"",Scoring!$E$7)+IF(Data!$C171&lt;&gt;"",Scoring!$E$8)+IF(Data!$D171&lt;&gt;"",Scoring!$E$9)+IF(Data!$E171&lt;&gt;"",Scoring!$E$10)+IF(Data!$F171&lt;&gt;"",Scoring!$E$11)+IF(Data!$G171&lt;&gt;"",Scoring!$E$12)+IF(Data!$H171&lt;&gt;"",Scoring!$E$13)+IF(Data!$I171&lt;&gt;"",Scoring!$E$14)+IF(Data!$J171&lt;&gt;"",Scoring!$E$15)+IF(Data!$K171&lt;&gt;"",Scoring!$E$16)+IF(Data!$L171&lt;&gt;"",Scoring!$E$17)+IF(Data!$M171&lt;&gt;"",Scoring!$E$18)+IF(Data!$N171&lt;&gt;"",Scoring!$E$19)+IF(Data!$O171&lt;&gt;"",Scoring!$E$20)+IF(Data!$P171&lt;&gt;"",Scoring!$E$21)+IF(Data!$Q171&lt;&gt;"",Scoring!$E$22)+IF(Data!$R171&lt;&gt;"",Scoring!$E$23)+IF(Data!$S171&lt;&gt;"",Scoring!$E$24)+IF(Data!V171&lt;&gt;"",Scoring!$E$25)+IF(Data!$U171&lt;&gt;"",Scoring!$E$26)+IF(Data!$V171&lt;&gt;"",Scoring!$E$27)+IF(Data!$W171&lt;&gt;"",Scoring!$E$28)+IF(Data!$X171&lt;&gt;"",Scoring!$E$29)+IF(Data!$Y171&lt;&gt;"",Scoring!$E$30)+IF(Data!$Z171&lt;&gt;"",Scoring!$E$31)+IF(Data!$AA171&lt;&gt;"",Scoring!$E$32),"")</f>
        <v/>
      </c>
      <c r="AE171" s="107" t="str">
        <f>IF(AD171&lt;&gt;"",LOOKUP(AD171,Likelihoods!$A$7:$A$107,Likelihoods!C$7:C$107),"")</f>
        <v/>
      </c>
      <c r="AF171" s="108" t="str">
        <f>IF(AND(COUNTBLANK($B171:$E171)=3,COUNTBLANK($F171:$H171)=2,COUNTBLANK($I171:$J171)=1,COUNTBLANK($K171:$L171)=1,COUNTBLANK($M171:$N171)=1,COUNTBLANK($O171:$P171)=1,COUNTBLANK($Q171:$R171)=1,COUNTBLANK($S171:$T171)=1,COUNTBLANK($U171:$V171)=1,COUNTBLANK($W171:$AA171)=4),IF(Data!$B171&lt;&gt;"",Scoring!$F$7)+IF(Data!$C171&lt;&gt;"",Scoring!$F$8)+IF(Data!$D171&lt;&gt;"",Scoring!$F$9)+IF(Data!$E171&lt;&gt;"",Scoring!$F$10)+IF(Data!$F171&lt;&gt;"",Scoring!$F$11)+IF(Data!$G171&lt;&gt;"",Scoring!$F$12)+IF(Data!$H171&lt;&gt;"",Scoring!$F$13)+IF(Data!$I171&lt;&gt;"",Scoring!$F$14)+IF(Data!$J171&lt;&gt;"",Scoring!$F$15)+IF(Data!$K171&lt;&gt;"",Scoring!$F$16)+IF(Data!$L171&lt;&gt;"",Scoring!$F$17)+IF(Data!$M171&lt;&gt;"",Scoring!$F$18)+IF(Data!$N171&lt;&gt;"",Scoring!$F$19)+IF(Data!$O171&lt;&gt;"",Scoring!$F$20)+IF(Data!$P171&lt;&gt;"",Scoring!$F$21)+IF(Data!$Q171&lt;&gt;"",Scoring!$F$22)+IF(Data!$R171&lt;&gt;"",Scoring!$F$23)+IF(Data!$S171&lt;&gt;"",Scoring!$F$24)+IF(Data!T171&lt;&gt;"",Scoring!$F$25)+IF(Data!$U171&lt;&gt;"",Scoring!$F$26)+IF(Data!$V171&lt;&gt;"",Scoring!$F$27)+IF(Data!$W171&lt;&gt;"",Scoring!$F$28)+IF(Data!$X171&lt;&gt;"",Scoring!$F$29)+IF(Data!$Y171&lt;&gt;"",Scoring!$F$30)+IF(Data!$Z171&lt;&gt;"",Scoring!$F$31)+IF(Data!$AA171&lt;&gt;"",Scoring!$F$32),"")</f>
        <v/>
      </c>
      <c r="AG171" s="105" t="str">
        <f>IF(AF171&lt;&gt;"",LOOKUP(AF171,Likelihoods!$A$7:$A$107,Likelihoods!D$7:D$107),"")</f>
        <v/>
      </c>
      <c r="AH171" s="108" t="str">
        <f>IF(AND(COUNTBLANK($B171:$E171)=3,COUNTBLANK($F171:$H171)=2,COUNTBLANK($I171:$J171)=1,COUNTBLANK($K171:$L171)=1,COUNTBLANK($M171:$N171)=1,COUNTBLANK($O171:$P171)=1,COUNTBLANK($Q171:$R171)=1,COUNTBLANK($S171:$T171)=1,COUNTBLANK($U171:$V171)=1,COUNTBLANK($W171:$AA171)=4),IF(Data!$B171&lt;&gt;"",Scoring!$G$7)+IF(Data!$C171&lt;&gt;"",Scoring!$G$8)+IF(Data!$D171&lt;&gt;"",Scoring!$G$9)+IF(Data!$E171&lt;&gt;"",Scoring!$G$10)+IF(Data!$F171&lt;&gt;"",Scoring!$G$11)+IF(Data!$G171&lt;&gt;"",Scoring!$G$12)+IF(Data!$H171&lt;&gt;"",Scoring!$G$13)+IF(Data!$I171&lt;&gt;"",Scoring!$G$14)+IF(Data!$J171&lt;&gt;"",Scoring!$G$15)+IF(Data!$K171&lt;&gt;"",Scoring!$G$16)+IF(Data!$L171&lt;&gt;"",Scoring!$G$17)+IF(Data!$M171&lt;&gt;"",Scoring!$G$18)+IF(Data!$N171&lt;&gt;"",Scoring!$G$19)+IF(Data!$O171&lt;&gt;"",Scoring!$G$20)+IF(Data!$P171&lt;&gt;"",Scoring!$G$21)+IF(Data!$Q171&lt;&gt;"",Scoring!$G$22)+IF(Data!$R171&lt;&gt;"",Scoring!$G$23)+IF(Data!$S171&lt;&gt;"",Scoring!$G$24)+IF(Data!T171&lt;&gt;"",Scoring!$G$25)+IF(Data!$U171&lt;&gt;"",Scoring!$G$26)+IF(Data!$V171&lt;&gt;"",Scoring!$G$27)+IF(Data!$W171&lt;&gt;"",Scoring!$G$28)+IF(Data!$X171&lt;&gt;"",Scoring!$G$29)+IF(Data!$Y171&lt;&gt;"",Scoring!$G$30)+IF(Data!$Z171&lt;&gt;"",Scoring!$G$31)+IF(Data!$AA171&lt;&gt;"",Scoring!$G$32),"")</f>
        <v/>
      </c>
      <c r="AI171" s="106" t="str">
        <f>IF(AH171&lt;&gt;"",LOOKUP(AH171,Likelihoods!$A$7:$A$107,Likelihoods!E$7:E$107),"")</f>
        <v/>
      </c>
      <c r="AJ171" s="104" t="str">
        <f>IF(AND(COUNTBLANK($B171:$E171)=3,COUNTBLANK($F171:$H171)=2,COUNTBLANK($I171:$J171)=1,COUNTBLANK($K171:$L171)=1,COUNTBLANK($M171:$N171)=1,COUNTBLANK($O171:$P171)=1,COUNTBLANK($Q171:$R171)=1,COUNTBLANK($S171:$T171)=1,COUNTBLANK($U171:$V171)=1,COUNTBLANK($W171:$AA171)=4),IF(Data!$B171&lt;&gt;"",Scoring!$H$7)+IF(Data!$C171&lt;&gt;"",Scoring!$H$8)+IF(Data!$D171&lt;&gt;"",Scoring!$H$9)+IF(Data!$E171&lt;&gt;"",Scoring!$H$10)+IF(Data!$F171&lt;&gt;"",Scoring!$H$11)+IF(Data!$G171&lt;&gt;"",Scoring!$H$12)+IF(Data!$H171&lt;&gt;"",Scoring!$H$13)+IF(Data!$I171&lt;&gt;"",Scoring!$H$14)+IF(Data!$J171&lt;&gt;"",Scoring!$H$15)+IF(Data!$K171&lt;&gt;"",Scoring!$H$16)+IF(Data!$L171&lt;&gt;"",Scoring!$H$17)+IF(Data!$M171&lt;&gt;"",Scoring!$H$18)+IF(Data!$N171&lt;&gt;"",Scoring!$H$19)+IF(Data!$O171&lt;&gt;"",Scoring!$H$20)+IF(Data!$P171&lt;&gt;"",Scoring!$H$21)+IF(Data!$Q171&lt;&gt;"",Scoring!$H$22)+IF(Data!$R171&lt;&gt;"",Scoring!$H$23)+IF(Data!$S171&lt;&gt;"",Scoring!$H$24)+IF(Data!T171&lt;&gt;"",Scoring!$H$25)+IF(Data!$U171&lt;&gt;"",Scoring!$H$26)+IF(Data!$V171&lt;&gt;"",Scoring!$H$27)+IF(Data!$W171&lt;&gt;"",Scoring!$H$28)+IF(Data!$X171&lt;&gt;"",Scoring!$H$29)+IF(Data!$Y171&lt;&gt;"",Scoring!$H$30)+IF(Data!$Z171&lt;&gt;"",Scoring!$H$31)+IF(Data!$AA171&lt;&gt;"",Scoring!$H$32),"")</f>
        <v/>
      </c>
      <c r="AK171" s="105" t="str">
        <f>IF(AJ171&lt;&gt;"",LOOKUP(AJ171,Likelihoods!$A$7:$A$107,Likelihoods!F$7:F$107),"")</f>
        <v/>
      </c>
      <c r="AL171" s="102" t="str">
        <f>IF(AND(COUNTBLANK($B171:$E171)=3,COUNTBLANK($F171:$H171)=2,COUNTBLANK($I171:$J171)=1,COUNTBLANK($K171:$L171)=1,COUNTBLANK($M171:$N171)=1,COUNTBLANK($O171:$P171)=1,COUNTBLANK($Q171:$R171)=1,COUNTBLANK($S171:$T171)=1,COUNTBLANK($U171:$V171)=1,COUNTBLANK($W171:$AA171)=4),IF(Data!$B171&lt;&gt;"",Scoring!$I$7)+IF(Data!$C171&lt;&gt;"",Scoring!$I$8)+IF(Data!$D171&lt;&gt;"",Scoring!$I$9)+IF(Data!$E171&lt;&gt;"",Scoring!$I$10)+IF(Data!$F171&lt;&gt;"",Scoring!$I$11)+IF(Data!$G171&lt;&gt;"",Scoring!$I$12)+IF(Data!$H171&lt;&gt;"",Scoring!$I$13)+IF(Data!$I171&lt;&gt;"",Scoring!$I$14)+IF(Data!$J171&lt;&gt;"",Scoring!$I$15)+IF(Data!$K171&lt;&gt;"",Scoring!$I$16)+IF(Data!$L171&lt;&gt;"",Scoring!$I$17)+IF(Data!$M171&lt;&gt;"",Scoring!$I$18)+IF(Data!$N171&lt;&gt;"",Scoring!$I$19)+IF(Data!$O171&lt;&gt;"",Scoring!$I$20)+IF(Data!$P171&lt;&gt;"",Scoring!$I$21)+IF(Data!$Q171&lt;&gt;"",Scoring!$I$22)+IF(Data!$R171&lt;&gt;"",Scoring!$I$23)+IF(Data!$S171&lt;&gt;"",Scoring!$I$24)+IF(Data!T171&lt;&gt;"",Scoring!$I$25)+IF(Data!$U171&lt;&gt;"",Scoring!$I$26)+IF(Data!$V171&lt;&gt;"",Scoring!$I$27)+IF(Data!$W171&lt;&gt;"",Scoring!$I$28)+IF(Data!$X171&lt;&gt;"",Scoring!$I$29)+IF(Data!$Y171&lt;&gt;"",Scoring!$I$30)+IF(Data!$Z171&lt;&gt;"",Scoring!$I$31)+IF(Data!$AA171&lt;&gt;"",Scoring!$I$32),"")</f>
        <v/>
      </c>
      <c r="AM171" s="107" t="str">
        <f>IF(AL171&lt;&gt;"",LOOKUP(AL171,Likelihoods!$A$7:$A$107,Likelihoods!G$7:G$107),"")</f>
        <v/>
      </c>
      <c r="AN171" s="281" t="str">
        <f>IF(AND(COUNTBLANK($B171:$E171)=3,COUNTBLANK($F171:$H171)=2,COUNTBLANK($I171:$J171)=1,COUNTBLANK($K171:$L171)=1,COUNTBLANK($M171:$N171)=1,COUNTBLANK($O171:$P171)=1,COUNTBLANK($Q171:$R171)=1,COUNTBLANK($S171:$T171)=1,COUNTBLANK($U171:$V171)=1,COUNTBLANK($W171:$AA171)=4),IF(Data!$B171&lt;&gt;"",Scoring!$J$7)+IF(Data!$C171&lt;&gt;"",Scoring!$J$8)+IF(Data!$D171&lt;&gt;"",Scoring!$J$9)+IF(Data!$E171&lt;&gt;"",Scoring!$J$10)+IF(Data!$F171&lt;&gt;"",Scoring!$J$11)+IF(Data!$G171&lt;&gt;"",Scoring!$J$12)+IF(Data!$H171&lt;&gt;"",Scoring!$J$13)+IF(Data!$I171&lt;&gt;"",Scoring!$J$14)+IF(Data!$J171&lt;&gt;"",Scoring!$J$15)+IF(Data!$K171&lt;&gt;"",Scoring!$J$16)+IF(Data!$L171&lt;&gt;"",Scoring!$J$17)+IF(Data!$M171&lt;&gt;"",Scoring!$J$18)+IF(Data!$N171&lt;&gt;"",Scoring!$J$19)+IF(Data!$O171&lt;&gt;"",Scoring!$J$20)+IF(Data!$P171&lt;&gt;"",Scoring!$J$21)+IF(Data!$Q171&lt;&gt;"",Scoring!$J$22)+IF(Data!$R171&lt;&gt;"",Scoring!$J$23)+IF(Data!$S171&lt;&gt;"",Scoring!$J$24)+IF(Data!AF171&lt;&gt;"",Scoring!$J$25)+IF(Data!$U171&lt;&gt;"",Scoring!$J$26)+IF(Data!$V171&lt;&gt;"",Scoring!$J$27)+IF(Data!$W171&lt;&gt;"",Scoring!$J$28)+IF(Data!$X171&lt;&gt;"",Scoring!$J$29)+IF(Data!$Y171&lt;&gt;"",Scoring!$J$30)+IF(Data!$Z171&lt;&gt;"",Scoring!$J$31)+IF(Data!$AA171&lt;&gt;"",Scoring!$J$32),"")</f>
        <v/>
      </c>
      <c r="AO171" s="276" t="str">
        <f>IF(AN171&lt;&gt;"",LOOKUP(AN171,Likelihoods!$A$7:$A$107,Likelihoods!H$7:H$107),"")</f>
        <v/>
      </c>
      <c r="AP171" s="264" t="str">
        <f>IF(AND(COUNTBLANK($B171:$E171)=3,COUNTBLANK($F171:$H171)=2,COUNTBLANK($I171:$J171)=1,COUNTBLANK($K171:$L171)=1,COUNTBLANK($M171:$N171)=1,COUNTBLANK($O171:$P171)=1,COUNTBLANK($Q171:$R171)=1,COUNTBLANK($S171:$T171)=1,COUNTBLANK($U171:$V171)=1,COUNTBLANK($W171:$AA171)=4),IF(Data!$B171&lt;&gt;"",Scoring!$K$7)+IF(Data!$C171&lt;&gt;"",Scoring!$K$8)+IF(Data!$D171&lt;&gt;"",Scoring!$K$9)+IF(Data!$E171&lt;&gt;"",Scoring!$K$10)+IF(Data!$F171&lt;&gt;"",Scoring!$K$11)+IF(Data!$G171&lt;&gt;"",Scoring!$K$12)+IF(Data!$H171&lt;&gt;"",Scoring!$K$13)+IF(Data!$I171&lt;&gt;"",Scoring!$K$14)+IF(Data!$J171&lt;&gt;"",Scoring!$K$15)+IF(Data!$K171&lt;&gt;"",Scoring!$K$16)+IF(Data!$L171&lt;&gt;"",Scoring!$K$17)+IF(Data!$M171&lt;&gt;"",Scoring!$K$18)+IF(Data!$N171&lt;&gt;"",Scoring!$K$19)+IF(Data!$O171&lt;&gt;"",Scoring!$K$20)+IF(Data!$P171&lt;&gt;"",Scoring!$K$21)+IF(Data!$Q171&lt;&gt;"",Scoring!$K$22)+IF(Data!$R171&lt;&gt;"",Scoring!$K$23)+IF(Data!$S171&lt;&gt;"",Scoring!$K$24)+IF(Data!AH171&lt;&gt;"",Scoring!$K$25)+IF(Data!$U171&lt;&gt;"",Scoring!$K$26)+IF(Data!$V171&lt;&gt;"",Scoring!$K$27)+IF(Data!$W171&lt;&gt;"",Scoring!$K$28)+IF(Data!$X171&lt;&gt;"",Scoring!$K$29)+IF(Data!$Y171&lt;&gt;"",Scoring!$K$30)+IF(Data!$Z171&lt;&gt;"",Scoring!$K$31)+IF(Data!$AA171&lt;&gt;"",Scoring!$K$32),"")</f>
        <v/>
      </c>
      <c r="AQ171" s="107" t="str">
        <f>IF(AP171&lt;&gt;"",LOOKUP(AP171,Likelihoods!$A$7:$A$107,Likelihoods!I$7:I$107),"")</f>
        <v/>
      </c>
      <c r="AR171" s="281" t="str">
        <f>IF(AND(COUNTBLANK($B171:$E171)=3,COUNTBLANK($F171:$H171)=2,COUNTBLANK($I171:$J171)=1,COUNTBLANK($K171:$L171)=1,COUNTBLANK($M171:$N171)=1,COUNTBLANK($O171:$P171)=1,COUNTBLANK($Q171:$R171)=1,COUNTBLANK($S171:$T171)=1,COUNTBLANK($U171:$V171)=1,COUNTBLANK($W171:$AA171)=4),IF(Data!$B171&lt;&gt;"",Scoring!$L$7)+IF(Data!$C171&lt;&gt;"",Scoring!$L$8)+IF(Data!$D171&lt;&gt;"",Scoring!$L$9)+IF(Data!$E171&lt;&gt;"",Scoring!$L$10)+IF(Data!$F171&lt;&gt;"",Scoring!$L$11)+IF(Data!$G171&lt;&gt;"",Scoring!$L$12)+IF(Data!$H171&lt;&gt;"",Scoring!$L$13)+IF(Data!$I171&lt;&gt;"",Scoring!$L$14)+IF(Data!$J171&lt;&gt;"",Scoring!$L$15)+IF(Data!$K171&lt;&gt;"",Scoring!$L$16)+IF(Data!$L171&lt;&gt;"",Scoring!$L$17)+IF(Data!$M171&lt;&gt;"",Scoring!$L$18)+IF(Data!$N171&lt;&gt;"",Scoring!$L$19)+IF(Data!$O171&lt;&gt;"",Scoring!$L$20)+IF(Data!$P171&lt;&gt;"",Scoring!$L$21)+IF(Data!$Q171&lt;&gt;"",Scoring!$L$22)+IF(Data!$R171&lt;&gt;"",Scoring!$L$23)+IF(Data!$S171&lt;&gt;"",Scoring!$L$24)+IF(Data!AJ171&lt;&gt;"",Scoring!$L$25)+IF(Data!$U171&lt;&gt;"",Scoring!$L$26)+IF(Data!$V171&lt;&gt;"",Scoring!$L$27)+IF(Data!$W171&lt;&gt;"",Scoring!$L$28)+IF(Data!$X171&lt;&gt;"",Scoring!$L$29)+IF(Data!$Y171&lt;&gt;"",Scoring!$L$30)+IF(Data!$Z171&lt;&gt;"",Scoring!$L$31)+IF(Data!$AA171&lt;&gt;"",Scoring!$L$32),"")</f>
        <v/>
      </c>
      <c r="AS171" s="105" t="str">
        <f>IF(AR171&lt;&gt;"",LOOKUP(AR171,Likelihoods!$A$7:$A$107,Likelihoods!J$7:J$107),"")</f>
        <v/>
      </c>
      <c r="AT171" s="108" t="str">
        <f>IF(AND(COUNTBLANK($B171:$E171)=3,COUNTBLANK($F171:$H171)=2,COUNTBLANK($I171:$J171)=1,COUNTBLANK($K171:$L171)=1,COUNTBLANK($M171:$N171)=1,COUNTBLANK($O171:$P171)=1,COUNTBLANK($Q171:$R171)=1,COUNTBLANK($S171:$T171)=1,COUNTBLANK($U171:$V171)=1,COUNTBLANK($W171:$AA171)=4),IF(Data!$B171&lt;&gt;"",Scoring!$M$7)+IF(Data!$C171&lt;&gt;"",Scoring!$M$8)+IF(Data!$D171&lt;&gt;"",Scoring!$M$9)+IF(Data!$E171&lt;&gt;"",Scoring!$M$10)+IF(Data!$F171&lt;&gt;"",Scoring!$M$11)+IF(Data!$G171&lt;&gt;"",Scoring!$M$12)+IF(Data!$H171&lt;&gt;"",Scoring!$M$13)+IF(Data!$I171&lt;&gt;"",Scoring!$M$14)+IF(Data!$J171&lt;&gt;"",Scoring!$M$15)+IF(Data!$K171&lt;&gt;"",Scoring!$M$16)+IF(Data!$L171&lt;&gt;"",Scoring!$M$17)+IF(Data!$M171&lt;&gt;"",Scoring!$M$18)+IF(Data!$N171&lt;&gt;"",Scoring!$M$19)+IF(Data!$O171&lt;&gt;"",Scoring!$M$20)+IF(Data!$P171&lt;&gt;"",Scoring!$M$21)+IF(Data!$Q171&lt;&gt;"",Scoring!$M$22)+IF(Data!$R171&lt;&gt;"",Scoring!$M$23)+IF(Data!$S171&lt;&gt;"",Scoring!$M$24)+IF(Data!T171&lt;&gt;"",Scoring!$M$25)+IF(Data!$U171&lt;&gt;"",Scoring!$M$26)+IF(Data!$V171&lt;&gt;"",Scoring!$M$27)+IF(Data!$W171&lt;&gt;"",Scoring!$M$28)+IF(Data!$X171&lt;&gt;"",Scoring!$M$29)+IF(Data!$Y171&lt;&gt;"",Scoring!$M$30)+IF(Data!$Z171&lt;&gt;"",Scoring!$M$31)+IF(Data!$AA171&lt;&gt;"",Scoring!$M$32),"")</f>
        <v/>
      </c>
      <c r="AU171" s="105" t="str">
        <f>IF(AT171&lt;&gt;"",LOOKUP(AT171,Likelihoods!$A$7:$A$107,Likelihoods!K$7:K$107),"")</f>
        <v/>
      </c>
      <c r="AV171" s="108" t="str">
        <f>IF(AND(COUNTBLANK($B171:$E171)=3,COUNTBLANK($F171:$H171)=2,COUNTBLANK($I171:$J171)=1,COUNTBLANK($K171:$L171)=1,COUNTBLANK($M171:$N171)=1,COUNTBLANK($O171:$P171)=1,COUNTBLANK($Q171:$R171)=1,COUNTBLANK($S171:$T171)=1,COUNTBLANK($U171:$V171)=1,COUNTBLANK($W171:$AA171)=4),IF(Data!$B171&lt;&gt;"",Scoring!$N$7)+IF(Data!$C171&lt;&gt;"",Scoring!$N$8)+IF(Data!$D171&lt;&gt;"",Scoring!$N$9)+IF(Data!$E171&lt;&gt;"",Scoring!$N$10)+IF(Data!$F171&lt;&gt;"",Scoring!$N$11)+IF(Data!$G171&lt;&gt;"",Scoring!$N$12)+IF(Data!$H171&lt;&gt;"",Scoring!$N$13)+IF(Data!$I171&lt;&gt;"",Scoring!$N$14)+IF(Data!$J171&lt;&gt;"",Scoring!$N$15)+IF(Data!$K171&lt;&gt;"",Scoring!$N$16)+IF(Data!$L171&lt;&gt;"",Scoring!$N$17)+IF(Data!$M171&lt;&gt;"",Scoring!$N$18)+IF(Data!$N171&lt;&gt;"",Scoring!$N$19)+IF(Data!$O171&lt;&gt;"",Scoring!$N$20)+IF(Data!$P171&lt;&gt;"",Scoring!$N$21)+IF(Data!$Q171&lt;&gt;"",Scoring!$N$22)+IF(Data!$R171&lt;&gt;"",Scoring!$N$23)+IF(Data!$S171&lt;&gt;"",Scoring!$N$24)+IF(Data!T171&lt;&gt;"",Scoring!$N$25)+IF(Data!$U171&lt;&gt;"",Scoring!$N$26)+IF(Data!$V171&lt;&gt;"",Scoring!$N$27)+IF(Data!$W171&lt;&gt;"",Scoring!$N$28)+IF(Data!$X171&lt;&gt;"",Scoring!$N$29)+IF(Data!$Y171&lt;&gt;"",Scoring!$N$30)+IF(Data!$Z171&lt;&gt;"",Scoring!$N$31)+IF(Data!$AA171&lt;&gt;"",Scoring!$N$32),"")</f>
        <v/>
      </c>
      <c r="AW171" s="106" t="str">
        <f>IF(AV171&lt;&gt;"",LOOKUP(AV171,Likelihoods!$A$7:$A$107,Likelihoods!L$7:L$107),"")</f>
        <v/>
      </c>
      <c r="AX171" s="104" t="str">
        <f>IF(AND(COUNTBLANK($B171:$E171)=3,COUNTBLANK($F171:$H171)=2,COUNTBLANK($I171:$J171)=1,COUNTBLANK($K171:$L171)=1,COUNTBLANK($M171:$N171)=1,COUNTBLANK($O171:$P171)=1,COUNTBLANK($Q171:$R171)=1,COUNTBLANK($S171:$T171)=1,COUNTBLANK($U171:$V171)=1,COUNTBLANK($W171:$AA171)=4),IF(Data!$B171&lt;&gt;"",Scoring!$O$7)+IF(Data!$C171&lt;&gt;"",Scoring!$O$8)+IF(Data!$D171&lt;&gt;"",Scoring!$O$9)+IF(Data!$E171&lt;&gt;"",Scoring!$O$10)+IF(Data!$F171&lt;&gt;"",Scoring!$O$11)+IF(Data!$G171&lt;&gt;"",Scoring!$O$12)+IF(Data!$H171&lt;&gt;"",Scoring!$O$13)+IF(Data!$I171&lt;&gt;"",Scoring!$O$14)+IF(Data!$J171&lt;&gt;"",Scoring!$O$15)+IF(Data!$K171&lt;&gt;"",Scoring!$O$16)+IF(Data!$L171&lt;&gt;"",Scoring!$O$17)+IF(Data!$M171&lt;&gt;"",Scoring!$O$18)+IF(Data!$N171&lt;&gt;"",Scoring!$O$19)+IF(Data!$O171&lt;&gt;"",Scoring!$O$20)+IF(Data!$P171&lt;&gt;"",Scoring!$O$21)+IF(Data!$Q171&lt;&gt;"",Scoring!$O$22)+IF(Data!$R171&lt;&gt;"",Scoring!$O$23)+IF(Data!$S171&lt;&gt;"",Scoring!$O$24)+IF(Data!T171&lt;&gt;"",Scoring!$O$25)+IF(Data!$U171&lt;&gt;"",Scoring!$O$26)+IF(Data!$V171&lt;&gt;"",Scoring!$O$27)+IF(Data!$W171&lt;&gt;"",Scoring!$O$28)+IF(Data!$X171&lt;&gt;"",Scoring!$O$29)+IF(Data!$Y171&lt;&gt;"",Scoring!$O$30)+IF(Data!$Z171&lt;&gt;"",Scoring!$O$31)+IF(Data!$AA171&lt;&gt;"",Scoring!$O$32),"")</f>
        <v/>
      </c>
      <c r="AY171" s="107" t="str">
        <f>IF(AX171&lt;&gt;"",LOOKUP(AX171,Likelihoods!$A$7:$A$107,Likelihoods!M$7:M$107),"")</f>
        <v/>
      </c>
      <c r="AZ171" s="108" t="str">
        <f>IF(AND(COUNTBLANK($B171:$E171)=3,COUNTBLANK($F171:$H171)=2,COUNTBLANK($I171:$J171)=1,COUNTBLANK($K171:$L171)=1,COUNTBLANK($M171:$N171)=1,COUNTBLANK($O171:$P171)=1,COUNTBLANK($Q171:$R171)=1,COUNTBLANK($S171:$T171)=1,COUNTBLANK($U171:$V171)=1,COUNTBLANK($W171:$AA171)=4),IF(Data!$B171&lt;&gt;"",Scoring!$P$7)+IF(Data!$C171&lt;&gt;"",Scoring!$P$8)+IF(Data!$D171&lt;&gt;"",Scoring!$P$9)+IF(Data!$E171&lt;&gt;"",Scoring!$P$10)+IF(Data!$F171&lt;&gt;"",Scoring!$P$11)+IF(Data!$G171&lt;&gt;"",Scoring!$P$12)+IF(Data!$H171&lt;&gt;"",Scoring!$P$13)+IF(Data!$I171&lt;&gt;"",Scoring!$P$14)+IF(Data!$J171&lt;&gt;"",Scoring!$P$15)+IF(Data!$K171&lt;&gt;"",Scoring!$P$16)+IF(Data!$L171&lt;&gt;"",Scoring!$P$17)+IF(Data!$M171&lt;&gt;"",Scoring!$P$18)+IF(Data!$N171&lt;&gt;"",Scoring!$P$19)+IF(Data!$O171&lt;&gt;"",Scoring!$P$20)+IF(Data!$P171&lt;&gt;"",Scoring!$P$21)+IF(Data!$Q171&lt;&gt;"",Scoring!$P$22)+IF(Data!$R171&lt;&gt;"",Scoring!$P$23)+IF(Data!$S171&lt;&gt;"",Scoring!$P$24)+IF(Data!T171&lt;&gt;"",Scoring!$P$25)+IF(Data!$U171&lt;&gt;"",Scoring!$P$26)+IF(Data!$V171&lt;&gt;"",Scoring!$P$27)+IF(Data!$W171&lt;&gt;"",Scoring!$P$28)+IF(Data!$X171&lt;&gt;"",Scoring!$P$29)+IF(Data!$Y171&lt;&gt;"",Scoring!$P$30)+IF(Data!$Z171&lt;&gt;"",Scoring!$P$31)+IF(Data!$AA171&lt;&gt;"",Scoring!$P$32),"")</f>
        <v/>
      </c>
      <c r="BA171" s="105" t="str">
        <f>IF(AZ171&lt;&gt;"",LOOKUP(AZ171,Likelihoods!$A$7:$A$107,Likelihoods!N$7:N$107),"")</f>
        <v/>
      </c>
      <c r="BB171" s="102" t="str">
        <f>IF(AND(COUNTBLANK($B171:$E171)=3,COUNTBLANK($F171:$H171)=2,COUNTBLANK($I171:$J171)=1,COUNTBLANK($K171:$L171)=1,COUNTBLANK($M171:$N171)=1,COUNTBLANK($O171:$P171)=1,COUNTBLANK($Q171:$R171)=1,COUNTBLANK($S171:$T171)=1,COUNTBLANK($U171:$V171)=1,COUNTBLANK($W171:$AA171)=4),IF(Data!$B171&lt;&gt;"",Scoring!$Q$7)+IF(Data!$C171&lt;&gt;"",Scoring!$Q$8)+IF(Data!$D171&lt;&gt;"",Scoring!$Q$9)+IF(Data!$E171&lt;&gt;"",Scoring!$Q$10)+IF(Data!$F171&lt;&gt;"",Scoring!$Q$11)+IF(Data!$G171&lt;&gt;"",Scoring!$Q$12)+IF(Data!$H171&lt;&gt;"",Scoring!$Q$13)+IF(Data!$I171&lt;&gt;"",Scoring!$Q$14)+IF(Data!$J171&lt;&gt;"",Scoring!$Q$15)+IF(Data!$K171&lt;&gt;"",Scoring!$Q$16)+IF(Data!$L171&lt;&gt;"",Scoring!$Q$17)+IF(Data!$M171&lt;&gt;"",Scoring!$Q$18)+IF(Data!$N171&lt;&gt;"",Scoring!$Q$19)+IF(Data!$O171&lt;&gt;"",Scoring!$Q$20)+IF(Data!$P171&lt;&gt;"",Scoring!$Q$21)+IF(Data!$Q171&lt;&gt;"",Scoring!$Q$22)+IF(Data!$R171&lt;&gt;"",Scoring!$Q$23)+IF(Data!$S171&lt;&gt;"",Scoring!$Q$24)+IF(Data!T171&lt;&gt;"",Scoring!$Q$25)+IF(Data!$U171&lt;&gt;"",Scoring!$Q$26)+IF(Data!$V171&lt;&gt;"",Scoring!$Q$27)+IF(Data!$W171&lt;&gt;"",Scoring!$Q$28)+IF(Data!$X171&lt;&gt;"",Scoring!$Q$29)+IF(Data!$Y171&lt;&gt;"",Scoring!$Q$30)+IF(Data!$Z171&lt;&gt;"",Scoring!$Q$31)+IF(Data!$AA171&lt;&gt;"",Scoring!$Q$32),"")</f>
        <v/>
      </c>
      <c r="BC171" s="107" t="str">
        <f>IF(BB171&lt;&gt;"",LOOKUP(BB171,Likelihoods!$A$7:$A$107,Likelihoods!O$7:O$107),"")</f>
        <v/>
      </c>
      <c r="BD171" s="104" t="str">
        <f>IF(AND(COUNTBLANK($B171:$E171)=3,COUNTBLANK($F171:$H171)=2,COUNTBLANK($I171:$J171)=1,COUNTBLANK($K171:$L171)=1,COUNTBLANK($M171:$N171)=1,COUNTBLANK($O171:$P171)=1,COUNTBLANK($Q171:$R171)=1,COUNTBLANK($S171:$T171)=1,COUNTBLANK($U171:$V171)=1,COUNTBLANK($W171:$AA171)=4),IF(Data!$B171&lt;&gt;"",Scoring!$R$7)+IF(Data!$C171&lt;&gt;"",Scoring!$R$8)+IF(Data!$D171&lt;&gt;"",Scoring!$R$9)+IF(Data!$E171&lt;&gt;"",Scoring!$R$10)+IF(Data!$F171&lt;&gt;"",Scoring!$R$11)+IF(Data!$G171&lt;&gt;"",Scoring!$R$12)+IF(Data!$H171&lt;&gt;"",Scoring!$R$13)+IF(Data!$I171&lt;&gt;"",Scoring!$R$14)+IF(Data!$J171&lt;&gt;"",Scoring!$R$15)+IF(Data!$K171&lt;&gt;"",Scoring!$R$16)+IF(Data!$L171&lt;&gt;"",Scoring!$R$17)+IF(Data!$M171&lt;&gt;"",Scoring!$R$18)+IF(Data!$N171&lt;&gt;"",Scoring!$R$19)+IF(Data!$O171&lt;&gt;"",Scoring!$R$20)+IF(Data!$P171&lt;&gt;"",Scoring!$R$21)+IF(Data!$Q171&lt;&gt;"",Scoring!$R$22)+IF(Data!$R171&lt;&gt;"",Scoring!$R$23)+IF(Data!$S171&lt;&gt;"",Scoring!$R$24)+IF(Data!T171&lt;&gt;"",Scoring!$R$25)+IF(Data!$U171&lt;&gt;"",Scoring!$R$26)+IF(Data!$V171&lt;&gt;"",Scoring!$R$27)+IF(Data!$W171&lt;&gt;"",Scoring!$R$28)+IF(Data!$X171&lt;&gt;"",Scoring!$R$29)+IF(Data!$Y171&lt;&gt;"",Scoring!$R$30)+IF(Data!$Z171&lt;&gt;"",Scoring!$R$31)+IF(Data!$AA171&lt;&gt;"",Scoring!$R$32),"")</f>
        <v/>
      </c>
      <c r="BE171" s="105" t="str">
        <f>IF(BD171&lt;&gt;"",LOOKUP(BD171,Likelihoods!$A$7:$A$107,Likelihoods!P$7:P$107),"")</f>
        <v/>
      </c>
      <c r="BF171" s="102" t="str">
        <f>IF(AND(COUNTBLANK($B171:$E171)=3,COUNTBLANK($F171:$H171)=2,COUNTBLANK($I171:$J171)=1,COUNTBLANK($K171:$L171)=1,COUNTBLANK($M171:$N171)=1,COUNTBLANK($O171:$P171)=1,COUNTBLANK($Q171:$R171)=1,COUNTBLANK($S171:$T171)=1,COUNTBLANK($U171:$V171)=1,COUNTBLANK($W171:$AA171)=4),IF(Data!$B171&lt;&gt;"",Scoring!$S$7)+IF(Data!$C171&lt;&gt;"",Scoring!$S$8)+IF(Data!$D171&lt;&gt;"",Scoring!$S$9)+IF(Data!$E171&lt;&gt;"",Scoring!$S$10)+IF(Data!$F171&lt;&gt;"",Scoring!$S$11)+IF(Data!$G171&lt;&gt;"",Scoring!$S$12)+IF(Data!$H171&lt;&gt;"",Scoring!$S$13)+IF(Data!$I171&lt;&gt;"",Scoring!$S$14)+IF(Data!$J171&lt;&gt;"",Scoring!$S$15)+IF(Data!$K171&lt;&gt;"",Scoring!$S$16)+IF(Data!$L171&lt;&gt;"",Scoring!$S$17)+IF(Data!$M171&lt;&gt;"",Scoring!$S$18)+IF(Data!$N171&lt;&gt;"",Scoring!$S$19)+IF(Data!$O171&lt;&gt;"",Scoring!$S$20)+IF(Data!$P171&lt;&gt;"",Scoring!$S$21)+IF(Data!$Q171&lt;&gt;"",Scoring!$S$22)+IF(Data!$R171&lt;&gt;"",Scoring!$S$23)+IF(Data!$S171&lt;&gt;"",Scoring!$S$24)+IF(Data!T171&lt;&gt;"",Scoring!$S$25)+IF(Data!$U171&lt;&gt;"",Scoring!$S$26)+IF(Data!$V171&lt;&gt;"",Scoring!$S$27)+IF(Data!$W171&lt;&gt;"",Scoring!$S$28)+IF(Data!$X171&lt;&gt;"",Scoring!$S$29)+IF(Data!$Y171&lt;&gt;"",Scoring!$S$30)+IF(Data!$Z171&lt;&gt;"",Scoring!$S$31)+IF(Data!$AA171&lt;&gt;"",Scoring!$S$32),"")</f>
        <v/>
      </c>
      <c r="BG171" s="107" t="str">
        <f>IF(BF171&lt;&gt;"",LOOKUP(BF171,Likelihoods!$A$7:$A$107,Likelihoods!Q$7:Q$107),"")</f>
        <v/>
      </c>
      <c r="BH171" s="108" t="str">
        <f>IF(AND(COUNTBLANK($B171:$E171)=3,COUNTBLANK($F171:$H171)=2,COUNTBLANK($I171:$J171)=1,COUNTBLANK($K171:$L171)=1,COUNTBLANK($M171:$N171)=1,COUNTBLANK($O171:$P171)=1,COUNTBLANK($Q171:$R171)=1,COUNTBLANK($S171:$T171)=1,COUNTBLANK($U171:$V171)=1,COUNTBLANK($W171:$AA171)=4),IF(Data!$B171&lt;&gt;"",Scoring!$T$7)+IF(Data!$C171&lt;&gt;"",Scoring!$T$8)+IF(Data!$D171&lt;&gt;"",Scoring!$T$9)+IF(Data!$E171&lt;&gt;"",Scoring!$T$10)+IF(Data!$F171&lt;&gt;"",Scoring!$T$11)+IF(Data!$G171&lt;&gt;"",Scoring!$T$12)+IF(Data!$H171&lt;&gt;"",Scoring!$T$13)+IF(Data!$I171&lt;&gt;"",Scoring!$T$14)+IF(Data!$J171&lt;&gt;"",Scoring!$T$15)+IF(Data!$K171&lt;&gt;"",Scoring!$T$16)+IF(Data!$L171&lt;&gt;"",Scoring!$T$17)+IF(Data!$M171&lt;&gt;"",Scoring!$T$18)+IF(Data!$N171&lt;&gt;"",Scoring!$T$19)+IF(Data!$O171&lt;&gt;"",Scoring!$T$20)+IF(Data!$P171&lt;&gt;"",Scoring!$T$21)+IF(Data!$Q171&lt;&gt;"",Scoring!$T$22)+IF(Data!$R171&lt;&gt;"",Scoring!$T$23)+IF(Data!$S171&lt;&gt;"",Scoring!$T$24)+IF(Data!T171&lt;&gt;"",Scoring!$T$25)+IF(Data!$U171&lt;&gt;"",Scoring!$T$26)+IF(Data!$V171&lt;&gt;"",Scoring!$T$27)+IF(Data!$W171&lt;&gt;"",Scoring!$T$28)+IF(Data!$X171&lt;&gt;"",Scoring!$T$29)+IF(Data!$Y171&lt;&gt;"",Scoring!$T$30)+IF(Data!$Z171&lt;&gt;"",Scoring!$T$31)+IF(Data!$AA171&lt;&gt;"",Scoring!$T$32),"")</f>
        <v/>
      </c>
      <c r="BI171" s="105" t="str">
        <f>IF(BH171&lt;&gt;"",LOOKUP(BH171,Likelihoods!$A$7:$A$107,Likelihoods!R$7:R$107),"")</f>
        <v/>
      </c>
      <c r="BJ171" s="108" t="str">
        <f>IF(AND(COUNTBLANK($B171:$E171)=3,COUNTBLANK($F171:$H171)=2,COUNTBLANK($I171:$J171)=1,COUNTBLANK($K171:$L171)=1,COUNTBLANK($M171:$N171)=1,COUNTBLANK($O171:$P171)=1,COUNTBLANK($Q171:$R171)=1,COUNTBLANK($S171:$T171)=1,COUNTBLANK($U171:$V171)=1,COUNTBLANK($W171:$AA171)=4),IF(Data!$B171&lt;&gt;"",Scoring!$U$7)+IF(Data!$C171&lt;&gt;"",Scoring!$U$8)+IF(Data!$D171&lt;&gt;"",Scoring!$U$9)+IF(Data!$E171&lt;&gt;"",Scoring!$U$10)+IF(Data!$F171&lt;&gt;"",Scoring!$U$11)+IF(Data!$G171&lt;&gt;"",Scoring!$U$12)+IF(Data!$H171&lt;&gt;"",Scoring!$U$13)+IF(Data!$I171&lt;&gt;"",Scoring!$U$14)+IF(Data!$J171&lt;&gt;"",Scoring!$U$15)+IF(Data!$K171&lt;&gt;"",Scoring!$U$16)+IF(Data!$L171&lt;&gt;"",Scoring!$U$17)+IF(Data!$M171&lt;&gt;"",Scoring!$U$18)+IF(Data!$N171&lt;&gt;"",Scoring!$U$19)+IF(Data!$O171&lt;&gt;"",Scoring!$U$20)+IF(Data!$P171&lt;&gt;"",Scoring!$U$21)+IF(Data!$Q171&lt;&gt;"",Scoring!$U$22)+IF(Data!$R171&lt;&gt;"",Scoring!$U$23)+IF(Data!$S171&lt;&gt;"",Scoring!$U$24)+IF(Data!T171&lt;&gt;"",Scoring!$U$25)+IF(Data!$U171&lt;&gt;"",Scoring!$U$26)+IF(Data!$V171&lt;&gt;"",Scoring!$U$27)+IF(Data!$W171&lt;&gt;"",Scoring!$U$28)+IF(Data!$X171&lt;&gt;"",Scoring!$U$29)+IF(Data!$Y171&lt;&gt;"",Scoring!$U$30)+IF(Data!$Z171&lt;&gt;"",Scoring!$U$31)+IF(Data!$AA171&lt;&gt;"",Scoring!$U$32),"")</f>
        <v/>
      </c>
      <c r="BK171" s="106" t="str">
        <f>IF(BJ171&lt;&gt;"",LOOKUP(BJ171,Likelihoods!$A$7:$A$107,Likelihoods!S$7:S$107),"")</f>
        <v/>
      </c>
      <c r="BL171" s="8"/>
      <c r="BM171" s="8"/>
      <c r="BN171" s="8"/>
      <c r="BO171" s="8"/>
      <c r="BP171" s="8"/>
      <c r="BQ171" s="8"/>
      <c r="BR171" s="8"/>
      <c r="BS171" s="8"/>
      <c r="BT171" s="8"/>
      <c r="BU171" s="8"/>
      <c r="BV171" s="8"/>
      <c r="BW171" s="8"/>
      <c r="BX171" s="8"/>
      <c r="BY171" s="8"/>
    </row>
    <row r="172" spans="1:77" ht="14.25" x14ac:dyDescent="0.2">
      <c r="A172" s="68"/>
      <c r="B172" s="101"/>
      <c r="C172" s="102"/>
      <c r="D172" s="102"/>
      <c r="E172" s="102"/>
      <c r="F172" s="101"/>
      <c r="G172" s="102"/>
      <c r="H172" s="103"/>
      <c r="I172" s="102"/>
      <c r="J172" s="102"/>
      <c r="K172" s="101"/>
      <c r="L172" s="103"/>
      <c r="M172" s="102"/>
      <c r="N172" s="103"/>
      <c r="O172" s="101"/>
      <c r="P172" s="103"/>
      <c r="Q172" s="102"/>
      <c r="R172" s="102"/>
      <c r="S172" s="101"/>
      <c r="T172" s="103"/>
      <c r="U172" s="101"/>
      <c r="V172" s="103"/>
      <c r="W172" s="102"/>
      <c r="X172" s="102"/>
      <c r="Y172" s="102"/>
      <c r="Z172" s="102"/>
      <c r="AA172" s="102"/>
      <c r="AB172" s="104" t="str">
        <f>IF(AND(COUNTBLANK($B172:$E172)=3,COUNTBLANK($F172:$H172)=2,COUNTBLANK($I172:$J172)=1,COUNTBLANK($K172:$L172)=1,COUNTBLANK($M172:$N172)=1,COUNTBLANK($O172:$P172)=1,COUNTBLANK($Q172:$R172)=1,COUNTBLANK($S172:$T172)=1,COUNTBLANK($U172:$V172)=1,COUNTBLANK($W172:$AA172)=4),IF(Data!$B172&lt;&gt;"",Scoring!$D$7)+IF(Data!$C172&lt;&gt;"",Scoring!$D$8)+IF(Data!$D172&lt;&gt;"",Scoring!$D$9)+IF(Data!$E172&lt;&gt;"",Scoring!$D$10)+IF(Data!$F172&lt;&gt;"",Scoring!$D$11)+IF(Data!$G172&lt;&gt;"",Scoring!$D$12)+IF(Data!$H172&lt;&gt;"",Scoring!$D$13)+IF(Data!$I172&lt;&gt;"",Scoring!$D$14)+IF(Data!$J172&lt;&gt;"",Scoring!$D$15)+IF(Data!$K172&lt;&gt;"",Scoring!$D$16)+IF(Data!$L172&lt;&gt;"",Scoring!$D$17)+IF(Data!$M172&lt;&gt;"",Scoring!$D$18)+IF(Data!$N172&lt;&gt;"",Scoring!$D$19)+IF(Data!$O172&lt;&gt;"",Scoring!$D$20)+IF(Data!$P172&lt;&gt;"",Scoring!$D$21)+IF(Data!$Q172&lt;&gt;"",Scoring!$D$22)+IF(Data!$R172&lt;&gt;"",Scoring!$D$23)+IF(Data!$S172&lt;&gt;"",Scoring!$D$24)+IF(Data!T172&lt;&gt;"",Scoring!$D$25)+IF(Data!$U172&lt;&gt;"",Scoring!$D$26)+IF(Data!$V172&lt;&gt;"",Scoring!$D$27)+IF(Data!$W172&lt;&gt;"",Scoring!$D$28)+IF(Data!$X172&lt;&gt;"",Scoring!$D$29)+IF(Data!$Y172&lt;&gt;"",Scoring!$D$30)+IF(Data!$Z172&lt;&gt;"",Scoring!$D$31)+IF(Data!$AA172&lt;&gt;"",Scoring!$D$32),"")</f>
        <v/>
      </c>
      <c r="AC172" s="105" t="str">
        <f>IF(AB172&lt;&gt;"",LOOKUP(AB172,Likelihoods!$A$7:$A$107,Likelihoods!B$7:B$107),"")</f>
        <v/>
      </c>
      <c r="AD172" s="264" t="str">
        <f>IF(AND(COUNTBLANK($B172:$E172)=3,COUNTBLANK($F172:$H172)=2,COUNTBLANK($I172:$J172)=1,COUNTBLANK($K172:$L172)=1,COUNTBLANK($M172:$N172)=1,COUNTBLANK($O172:$P172)=1,COUNTBLANK($Q172:$R172)=1,COUNTBLANK($S172:$T172)=1,COUNTBLANK($U172:$V172)=1,COUNTBLANK($W172:$AA172)=4),IF(Data!$B172&lt;&gt;"",Scoring!$E$7)+IF(Data!$C172&lt;&gt;"",Scoring!$E$8)+IF(Data!$D172&lt;&gt;"",Scoring!$E$9)+IF(Data!$E172&lt;&gt;"",Scoring!$E$10)+IF(Data!$F172&lt;&gt;"",Scoring!$E$11)+IF(Data!$G172&lt;&gt;"",Scoring!$E$12)+IF(Data!$H172&lt;&gt;"",Scoring!$E$13)+IF(Data!$I172&lt;&gt;"",Scoring!$E$14)+IF(Data!$J172&lt;&gt;"",Scoring!$E$15)+IF(Data!$K172&lt;&gt;"",Scoring!$E$16)+IF(Data!$L172&lt;&gt;"",Scoring!$E$17)+IF(Data!$M172&lt;&gt;"",Scoring!$E$18)+IF(Data!$N172&lt;&gt;"",Scoring!$E$19)+IF(Data!$O172&lt;&gt;"",Scoring!$E$20)+IF(Data!$P172&lt;&gt;"",Scoring!$E$21)+IF(Data!$Q172&lt;&gt;"",Scoring!$E$22)+IF(Data!$R172&lt;&gt;"",Scoring!$E$23)+IF(Data!$S172&lt;&gt;"",Scoring!$E$24)+IF(Data!V172&lt;&gt;"",Scoring!$E$25)+IF(Data!$U172&lt;&gt;"",Scoring!$E$26)+IF(Data!$V172&lt;&gt;"",Scoring!$E$27)+IF(Data!$W172&lt;&gt;"",Scoring!$E$28)+IF(Data!$X172&lt;&gt;"",Scoring!$E$29)+IF(Data!$Y172&lt;&gt;"",Scoring!$E$30)+IF(Data!$Z172&lt;&gt;"",Scoring!$E$31)+IF(Data!$AA172&lt;&gt;"",Scoring!$E$32),"")</f>
        <v/>
      </c>
      <c r="AE172" s="107" t="str">
        <f>IF(AD172&lt;&gt;"",LOOKUP(AD172,Likelihoods!$A$7:$A$107,Likelihoods!C$7:C$107),"")</f>
        <v/>
      </c>
      <c r="AF172" s="108" t="str">
        <f>IF(AND(COUNTBLANK($B172:$E172)=3,COUNTBLANK($F172:$H172)=2,COUNTBLANK($I172:$J172)=1,COUNTBLANK($K172:$L172)=1,COUNTBLANK($M172:$N172)=1,COUNTBLANK($O172:$P172)=1,COUNTBLANK($Q172:$R172)=1,COUNTBLANK($S172:$T172)=1,COUNTBLANK($U172:$V172)=1,COUNTBLANK($W172:$AA172)=4),IF(Data!$B172&lt;&gt;"",Scoring!$F$7)+IF(Data!$C172&lt;&gt;"",Scoring!$F$8)+IF(Data!$D172&lt;&gt;"",Scoring!$F$9)+IF(Data!$E172&lt;&gt;"",Scoring!$F$10)+IF(Data!$F172&lt;&gt;"",Scoring!$F$11)+IF(Data!$G172&lt;&gt;"",Scoring!$F$12)+IF(Data!$H172&lt;&gt;"",Scoring!$F$13)+IF(Data!$I172&lt;&gt;"",Scoring!$F$14)+IF(Data!$J172&lt;&gt;"",Scoring!$F$15)+IF(Data!$K172&lt;&gt;"",Scoring!$F$16)+IF(Data!$L172&lt;&gt;"",Scoring!$F$17)+IF(Data!$M172&lt;&gt;"",Scoring!$F$18)+IF(Data!$N172&lt;&gt;"",Scoring!$F$19)+IF(Data!$O172&lt;&gt;"",Scoring!$F$20)+IF(Data!$P172&lt;&gt;"",Scoring!$F$21)+IF(Data!$Q172&lt;&gt;"",Scoring!$F$22)+IF(Data!$R172&lt;&gt;"",Scoring!$F$23)+IF(Data!$S172&lt;&gt;"",Scoring!$F$24)+IF(Data!T172&lt;&gt;"",Scoring!$F$25)+IF(Data!$U172&lt;&gt;"",Scoring!$F$26)+IF(Data!$V172&lt;&gt;"",Scoring!$F$27)+IF(Data!$W172&lt;&gt;"",Scoring!$F$28)+IF(Data!$X172&lt;&gt;"",Scoring!$F$29)+IF(Data!$Y172&lt;&gt;"",Scoring!$F$30)+IF(Data!$Z172&lt;&gt;"",Scoring!$F$31)+IF(Data!$AA172&lt;&gt;"",Scoring!$F$32),"")</f>
        <v/>
      </c>
      <c r="AG172" s="105" t="str">
        <f>IF(AF172&lt;&gt;"",LOOKUP(AF172,Likelihoods!$A$7:$A$107,Likelihoods!D$7:D$107),"")</f>
        <v/>
      </c>
      <c r="AH172" s="108" t="str">
        <f>IF(AND(COUNTBLANK($B172:$E172)=3,COUNTBLANK($F172:$H172)=2,COUNTBLANK($I172:$J172)=1,COUNTBLANK($K172:$L172)=1,COUNTBLANK($M172:$N172)=1,COUNTBLANK($O172:$P172)=1,COUNTBLANK($Q172:$R172)=1,COUNTBLANK($S172:$T172)=1,COUNTBLANK($U172:$V172)=1,COUNTBLANK($W172:$AA172)=4),IF(Data!$B172&lt;&gt;"",Scoring!$G$7)+IF(Data!$C172&lt;&gt;"",Scoring!$G$8)+IF(Data!$D172&lt;&gt;"",Scoring!$G$9)+IF(Data!$E172&lt;&gt;"",Scoring!$G$10)+IF(Data!$F172&lt;&gt;"",Scoring!$G$11)+IF(Data!$G172&lt;&gt;"",Scoring!$G$12)+IF(Data!$H172&lt;&gt;"",Scoring!$G$13)+IF(Data!$I172&lt;&gt;"",Scoring!$G$14)+IF(Data!$J172&lt;&gt;"",Scoring!$G$15)+IF(Data!$K172&lt;&gt;"",Scoring!$G$16)+IF(Data!$L172&lt;&gt;"",Scoring!$G$17)+IF(Data!$M172&lt;&gt;"",Scoring!$G$18)+IF(Data!$N172&lt;&gt;"",Scoring!$G$19)+IF(Data!$O172&lt;&gt;"",Scoring!$G$20)+IF(Data!$P172&lt;&gt;"",Scoring!$G$21)+IF(Data!$Q172&lt;&gt;"",Scoring!$G$22)+IF(Data!$R172&lt;&gt;"",Scoring!$G$23)+IF(Data!$S172&lt;&gt;"",Scoring!$G$24)+IF(Data!T172&lt;&gt;"",Scoring!$G$25)+IF(Data!$U172&lt;&gt;"",Scoring!$G$26)+IF(Data!$V172&lt;&gt;"",Scoring!$G$27)+IF(Data!$W172&lt;&gt;"",Scoring!$G$28)+IF(Data!$X172&lt;&gt;"",Scoring!$G$29)+IF(Data!$Y172&lt;&gt;"",Scoring!$G$30)+IF(Data!$Z172&lt;&gt;"",Scoring!$G$31)+IF(Data!$AA172&lt;&gt;"",Scoring!$G$32),"")</f>
        <v/>
      </c>
      <c r="AI172" s="106" t="str">
        <f>IF(AH172&lt;&gt;"",LOOKUP(AH172,Likelihoods!$A$7:$A$107,Likelihoods!E$7:E$107),"")</f>
        <v/>
      </c>
      <c r="AJ172" s="104" t="str">
        <f>IF(AND(COUNTBLANK($B172:$E172)=3,COUNTBLANK($F172:$H172)=2,COUNTBLANK($I172:$J172)=1,COUNTBLANK($K172:$L172)=1,COUNTBLANK($M172:$N172)=1,COUNTBLANK($O172:$P172)=1,COUNTBLANK($Q172:$R172)=1,COUNTBLANK($S172:$T172)=1,COUNTBLANK($U172:$V172)=1,COUNTBLANK($W172:$AA172)=4),IF(Data!$B172&lt;&gt;"",Scoring!$H$7)+IF(Data!$C172&lt;&gt;"",Scoring!$H$8)+IF(Data!$D172&lt;&gt;"",Scoring!$H$9)+IF(Data!$E172&lt;&gt;"",Scoring!$H$10)+IF(Data!$F172&lt;&gt;"",Scoring!$H$11)+IF(Data!$G172&lt;&gt;"",Scoring!$H$12)+IF(Data!$H172&lt;&gt;"",Scoring!$H$13)+IF(Data!$I172&lt;&gt;"",Scoring!$H$14)+IF(Data!$J172&lt;&gt;"",Scoring!$H$15)+IF(Data!$K172&lt;&gt;"",Scoring!$H$16)+IF(Data!$L172&lt;&gt;"",Scoring!$H$17)+IF(Data!$M172&lt;&gt;"",Scoring!$H$18)+IF(Data!$N172&lt;&gt;"",Scoring!$H$19)+IF(Data!$O172&lt;&gt;"",Scoring!$H$20)+IF(Data!$P172&lt;&gt;"",Scoring!$H$21)+IF(Data!$Q172&lt;&gt;"",Scoring!$H$22)+IF(Data!$R172&lt;&gt;"",Scoring!$H$23)+IF(Data!$S172&lt;&gt;"",Scoring!$H$24)+IF(Data!T172&lt;&gt;"",Scoring!$H$25)+IF(Data!$U172&lt;&gt;"",Scoring!$H$26)+IF(Data!$V172&lt;&gt;"",Scoring!$H$27)+IF(Data!$W172&lt;&gt;"",Scoring!$H$28)+IF(Data!$X172&lt;&gt;"",Scoring!$H$29)+IF(Data!$Y172&lt;&gt;"",Scoring!$H$30)+IF(Data!$Z172&lt;&gt;"",Scoring!$H$31)+IF(Data!$AA172&lt;&gt;"",Scoring!$H$32),"")</f>
        <v/>
      </c>
      <c r="AK172" s="105" t="str">
        <f>IF(AJ172&lt;&gt;"",LOOKUP(AJ172,Likelihoods!$A$7:$A$107,Likelihoods!F$7:F$107),"")</f>
        <v/>
      </c>
      <c r="AL172" s="102" t="str">
        <f>IF(AND(COUNTBLANK($B172:$E172)=3,COUNTBLANK($F172:$H172)=2,COUNTBLANK($I172:$J172)=1,COUNTBLANK($K172:$L172)=1,COUNTBLANK($M172:$N172)=1,COUNTBLANK($O172:$P172)=1,COUNTBLANK($Q172:$R172)=1,COUNTBLANK($S172:$T172)=1,COUNTBLANK($U172:$V172)=1,COUNTBLANK($W172:$AA172)=4),IF(Data!$B172&lt;&gt;"",Scoring!$I$7)+IF(Data!$C172&lt;&gt;"",Scoring!$I$8)+IF(Data!$D172&lt;&gt;"",Scoring!$I$9)+IF(Data!$E172&lt;&gt;"",Scoring!$I$10)+IF(Data!$F172&lt;&gt;"",Scoring!$I$11)+IF(Data!$G172&lt;&gt;"",Scoring!$I$12)+IF(Data!$H172&lt;&gt;"",Scoring!$I$13)+IF(Data!$I172&lt;&gt;"",Scoring!$I$14)+IF(Data!$J172&lt;&gt;"",Scoring!$I$15)+IF(Data!$K172&lt;&gt;"",Scoring!$I$16)+IF(Data!$L172&lt;&gt;"",Scoring!$I$17)+IF(Data!$M172&lt;&gt;"",Scoring!$I$18)+IF(Data!$N172&lt;&gt;"",Scoring!$I$19)+IF(Data!$O172&lt;&gt;"",Scoring!$I$20)+IF(Data!$P172&lt;&gt;"",Scoring!$I$21)+IF(Data!$Q172&lt;&gt;"",Scoring!$I$22)+IF(Data!$R172&lt;&gt;"",Scoring!$I$23)+IF(Data!$S172&lt;&gt;"",Scoring!$I$24)+IF(Data!T172&lt;&gt;"",Scoring!$I$25)+IF(Data!$U172&lt;&gt;"",Scoring!$I$26)+IF(Data!$V172&lt;&gt;"",Scoring!$I$27)+IF(Data!$W172&lt;&gt;"",Scoring!$I$28)+IF(Data!$X172&lt;&gt;"",Scoring!$I$29)+IF(Data!$Y172&lt;&gt;"",Scoring!$I$30)+IF(Data!$Z172&lt;&gt;"",Scoring!$I$31)+IF(Data!$AA172&lt;&gt;"",Scoring!$I$32),"")</f>
        <v/>
      </c>
      <c r="AM172" s="107" t="str">
        <f>IF(AL172&lt;&gt;"",LOOKUP(AL172,Likelihoods!$A$7:$A$107,Likelihoods!G$7:G$107),"")</f>
        <v/>
      </c>
      <c r="AN172" s="281" t="str">
        <f>IF(AND(COUNTBLANK($B172:$E172)=3,COUNTBLANK($F172:$H172)=2,COUNTBLANK($I172:$J172)=1,COUNTBLANK($K172:$L172)=1,COUNTBLANK($M172:$N172)=1,COUNTBLANK($O172:$P172)=1,COUNTBLANK($Q172:$R172)=1,COUNTBLANK($S172:$T172)=1,COUNTBLANK($U172:$V172)=1,COUNTBLANK($W172:$AA172)=4),IF(Data!$B172&lt;&gt;"",Scoring!$J$7)+IF(Data!$C172&lt;&gt;"",Scoring!$J$8)+IF(Data!$D172&lt;&gt;"",Scoring!$J$9)+IF(Data!$E172&lt;&gt;"",Scoring!$J$10)+IF(Data!$F172&lt;&gt;"",Scoring!$J$11)+IF(Data!$G172&lt;&gt;"",Scoring!$J$12)+IF(Data!$H172&lt;&gt;"",Scoring!$J$13)+IF(Data!$I172&lt;&gt;"",Scoring!$J$14)+IF(Data!$J172&lt;&gt;"",Scoring!$J$15)+IF(Data!$K172&lt;&gt;"",Scoring!$J$16)+IF(Data!$L172&lt;&gt;"",Scoring!$J$17)+IF(Data!$M172&lt;&gt;"",Scoring!$J$18)+IF(Data!$N172&lt;&gt;"",Scoring!$J$19)+IF(Data!$O172&lt;&gt;"",Scoring!$J$20)+IF(Data!$P172&lt;&gt;"",Scoring!$J$21)+IF(Data!$Q172&lt;&gt;"",Scoring!$J$22)+IF(Data!$R172&lt;&gt;"",Scoring!$J$23)+IF(Data!$S172&lt;&gt;"",Scoring!$J$24)+IF(Data!AF172&lt;&gt;"",Scoring!$J$25)+IF(Data!$U172&lt;&gt;"",Scoring!$J$26)+IF(Data!$V172&lt;&gt;"",Scoring!$J$27)+IF(Data!$W172&lt;&gt;"",Scoring!$J$28)+IF(Data!$X172&lt;&gt;"",Scoring!$J$29)+IF(Data!$Y172&lt;&gt;"",Scoring!$J$30)+IF(Data!$Z172&lt;&gt;"",Scoring!$J$31)+IF(Data!$AA172&lt;&gt;"",Scoring!$J$32),"")</f>
        <v/>
      </c>
      <c r="AO172" s="276" t="str">
        <f>IF(AN172&lt;&gt;"",LOOKUP(AN172,Likelihoods!$A$7:$A$107,Likelihoods!H$7:H$107),"")</f>
        <v/>
      </c>
      <c r="AP172" s="264" t="str">
        <f>IF(AND(COUNTBLANK($B172:$E172)=3,COUNTBLANK($F172:$H172)=2,COUNTBLANK($I172:$J172)=1,COUNTBLANK($K172:$L172)=1,COUNTBLANK($M172:$N172)=1,COUNTBLANK($O172:$P172)=1,COUNTBLANK($Q172:$R172)=1,COUNTBLANK($S172:$T172)=1,COUNTBLANK($U172:$V172)=1,COUNTBLANK($W172:$AA172)=4),IF(Data!$B172&lt;&gt;"",Scoring!$K$7)+IF(Data!$C172&lt;&gt;"",Scoring!$K$8)+IF(Data!$D172&lt;&gt;"",Scoring!$K$9)+IF(Data!$E172&lt;&gt;"",Scoring!$K$10)+IF(Data!$F172&lt;&gt;"",Scoring!$K$11)+IF(Data!$G172&lt;&gt;"",Scoring!$K$12)+IF(Data!$H172&lt;&gt;"",Scoring!$K$13)+IF(Data!$I172&lt;&gt;"",Scoring!$K$14)+IF(Data!$J172&lt;&gt;"",Scoring!$K$15)+IF(Data!$K172&lt;&gt;"",Scoring!$K$16)+IF(Data!$L172&lt;&gt;"",Scoring!$K$17)+IF(Data!$M172&lt;&gt;"",Scoring!$K$18)+IF(Data!$N172&lt;&gt;"",Scoring!$K$19)+IF(Data!$O172&lt;&gt;"",Scoring!$K$20)+IF(Data!$P172&lt;&gt;"",Scoring!$K$21)+IF(Data!$Q172&lt;&gt;"",Scoring!$K$22)+IF(Data!$R172&lt;&gt;"",Scoring!$K$23)+IF(Data!$S172&lt;&gt;"",Scoring!$K$24)+IF(Data!AH172&lt;&gt;"",Scoring!$K$25)+IF(Data!$U172&lt;&gt;"",Scoring!$K$26)+IF(Data!$V172&lt;&gt;"",Scoring!$K$27)+IF(Data!$W172&lt;&gt;"",Scoring!$K$28)+IF(Data!$X172&lt;&gt;"",Scoring!$K$29)+IF(Data!$Y172&lt;&gt;"",Scoring!$K$30)+IF(Data!$Z172&lt;&gt;"",Scoring!$K$31)+IF(Data!$AA172&lt;&gt;"",Scoring!$K$32),"")</f>
        <v/>
      </c>
      <c r="AQ172" s="107" t="str">
        <f>IF(AP172&lt;&gt;"",LOOKUP(AP172,Likelihoods!$A$7:$A$107,Likelihoods!I$7:I$107),"")</f>
        <v/>
      </c>
      <c r="AR172" s="281" t="str">
        <f>IF(AND(COUNTBLANK($B172:$E172)=3,COUNTBLANK($F172:$H172)=2,COUNTBLANK($I172:$J172)=1,COUNTBLANK($K172:$L172)=1,COUNTBLANK($M172:$N172)=1,COUNTBLANK($O172:$P172)=1,COUNTBLANK($Q172:$R172)=1,COUNTBLANK($S172:$T172)=1,COUNTBLANK($U172:$V172)=1,COUNTBLANK($W172:$AA172)=4),IF(Data!$B172&lt;&gt;"",Scoring!$L$7)+IF(Data!$C172&lt;&gt;"",Scoring!$L$8)+IF(Data!$D172&lt;&gt;"",Scoring!$L$9)+IF(Data!$E172&lt;&gt;"",Scoring!$L$10)+IF(Data!$F172&lt;&gt;"",Scoring!$L$11)+IF(Data!$G172&lt;&gt;"",Scoring!$L$12)+IF(Data!$H172&lt;&gt;"",Scoring!$L$13)+IF(Data!$I172&lt;&gt;"",Scoring!$L$14)+IF(Data!$J172&lt;&gt;"",Scoring!$L$15)+IF(Data!$K172&lt;&gt;"",Scoring!$L$16)+IF(Data!$L172&lt;&gt;"",Scoring!$L$17)+IF(Data!$M172&lt;&gt;"",Scoring!$L$18)+IF(Data!$N172&lt;&gt;"",Scoring!$L$19)+IF(Data!$O172&lt;&gt;"",Scoring!$L$20)+IF(Data!$P172&lt;&gt;"",Scoring!$L$21)+IF(Data!$Q172&lt;&gt;"",Scoring!$L$22)+IF(Data!$R172&lt;&gt;"",Scoring!$L$23)+IF(Data!$S172&lt;&gt;"",Scoring!$L$24)+IF(Data!AJ172&lt;&gt;"",Scoring!$L$25)+IF(Data!$U172&lt;&gt;"",Scoring!$L$26)+IF(Data!$V172&lt;&gt;"",Scoring!$L$27)+IF(Data!$W172&lt;&gt;"",Scoring!$L$28)+IF(Data!$X172&lt;&gt;"",Scoring!$L$29)+IF(Data!$Y172&lt;&gt;"",Scoring!$L$30)+IF(Data!$Z172&lt;&gt;"",Scoring!$L$31)+IF(Data!$AA172&lt;&gt;"",Scoring!$L$32),"")</f>
        <v/>
      </c>
      <c r="AS172" s="105" t="str">
        <f>IF(AR172&lt;&gt;"",LOOKUP(AR172,Likelihoods!$A$7:$A$107,Likelihoods!J$7:J$107),"")</f>
        <v/>
      </c>
      <c r="AT172" s="108" t="str">
        <f>IF(AND(COUNTBLANK($B172:$E172)=3,COUNTBLANK($F172:$H172)=2,COUNTBLANK($I172:$J172)=1,COUNTBLANK($K172:$L172)=1,COUNTBLANK($M172:$N172)=1,COUNTBLANK($O172:$P172)=1,COUNTBLANK($Q172:$R172)=1,COUNTBLANK($S172:$T172)=1,COUNTBLANK($U172:$V172)=1,COUNTBLANK($W172:$AA172)=4),IF(Data!$B172&lt;&gt;"",Scoring!$M$7)+IF(Data!$C172&lt;&gt;"",Scoring!$M$8)+IF(Data!$D172&lt;&gt;"",Scoring!$M$9)+IF(Data!$E172&lt;&gt;"",Scoring!$M$10)+IF(Data!$F172&lt;&gt;"",Scoring!$M$11)+IF(Data!$G172&lt;&gt;"",Scoring!$M$12)+IF(Data!$H172&lt;&gt;"",Scoring!$M$13)+IF(Data!$I172&lt;&gt;"",Scoring!$M$14)+IF(Data!$J172&lt;&gt;"",Scoring!$M$15)+IF(Data!$K172&lt;&gt;"",Scoring!$M$16)+IF(Data!$L172&lt;&gt;"",Scoring!$M$17)+IF(Data!$M172&lt;&gt;"",Scoring!$M$18)+IF(Data!$N172&lt;&gt;"",Scoring!$M$19)+IF(Data!$O172&lt;&gt;"",Scoring!$M$20)+IF(Data!$P172&lt;&gt;"",Scoring!$M$21)+IF(Data!$Q172&lt;&gt;"",Scoring!$M$22)+IF(Data!$R172&lt;&gt;"",Scoring!$M$23)+IF(Data!$S172&lt;&gt;"",Scoring!$M$24)+IF(Data!T172&lt;&gt;"",Scoring!$M$25)+IF(Data!$U172&lt;&gt;"",Scoring!$M$26)+IF(Data!$V172&lt;&gt;"",Scoring!$M$27)+IF(Data!$W172&lt;&gt;"",Scoring!$M$28)+IF(Data!$X172&lt;&gt;"",Scoring!$M$29)+IF(Data!$Y172&lt;&gt;"",Scoring!$M$30)+IF(Data!$Z172&lt;&gt;"",Scoring!$M$31)+IF(Data!$AA172&lt;&gt;"",Scoring!$M$32),"")</f>
        <v/>
      </c>
      <c r="AU172" s="105" t="str">
        <f>IF(AT172&lt;&gt;"",LOOKUP(AT172,Likelihoods!$A$7:$A$107,Likelihoods!K$7:K$107),"")</f>
        <v/>
      </c>
      <c r="AV172" s="108" t="str">
        <f>IF(AND(COUNTBLANK($B172:$E172)=3,COUNTBLANK($F172:$H172)=2,COUNTBLANK($I172:$J172)=1,COUNTBLANK($K172:$L172)=1,COUNTBLANK($M172:$N172)=1,COUNTBLANK($O172:$P172)=1,COUNTBLANK($Q172:$R172)=1,COUNTBLANK($S172:$T172)=1,COUNTBLANK($U172:$V172)=1,COUNTBLANK($W172:$AA172)=4),IF(Data!$B172&lt;&gt;"",Scoring!$N$7)+IF(Data!$C172&lt;&gt;"",Scoring!$N$8)+IF(Data!$D172&lt;&gt;"",Scoring!$N$9)+IF(Data!$E172&lt;&gt;"",Scoring!$N$10)+IF(Data!$F172&lt;&gt;"",Scoring!$N$11)+IF(Data!$G172&lt;&gt;"",Scoring!$N$12)+IF(Data!$H172&lt;&gt;"",Scoring!$N$13)+IF(Data!$I172&lt;&gt;"",Scoring!$N$14)+IF(Data!$J172&lt;&gt;"",Scoring!$N$15)+IF(Data!$K172&lt;&gt;"",Scoring!$N$16)+IF(Data!$L172&lt;&gt;"",Scoring!$N$17)+IF(Data!$M172&lt;&gt;"",Scoring!$N$18)+IF(Data!$N172&lt;&gt;"",Scoring!$N$19)+IF(Data!$O172&lt;&gt;"",Scoring!$N$20)+IF(Data!$P172&lt;&gt;"",Scoring!$N$21)+IF(Data!$Q172&lt;&gt;"",Scoring!$N$22)+IF(Data!$R172&lt;&gt;"",Scoring!$N$23)+IF(Data!$S172&lt;&gt;"",Scoring!$N$24)+IF(Data!T172&lt;&gt;"",Scoring!$N$25)+IF(Data!$U172&lt;&gt;"",Scoring!$N$26)+IF(Data!$V172&lt;&gt;"",Scoring!$N$27)+IF(Data!$W172&lt;&gt;"",Scoring!$N$28)+IF(Data!$X172&lt;&gt;"",Scoring!$N$29)+IF(Data!$Y172&lt;&gt;"",Scoring!$N$30)+IF(Data!$Z172&lt;&gt;"",Scoring!$N$31)+IF(Data!$AA172&lt;&gt;"",Scoring!$N$32),"")</f>
        <v/>
      </c>
      <c r="AW172" s="106" t="str">
        <f>IF(AV172&lt;&gt;"",LOOKUP(AV172,Likelihoods!$A$7:$A$107,Likelihoods!L$7:L$107),"")</f>
        <v/>
      </c>
      <c r="AX172" s="104" t="str">
        <f>IF(AND(COUNTBLANK($B172:$E172)=3,COUNTBLANK($F172:$H172)=2,COUNTBLANK($I172:$J172)=1,COUNTBLANK($K172:$L172)=1,COUNTBLANK($M172:$N172)=1,COUNTBLANK($O172:$P172)=1,COUNTBLANK($Q172:$R172)=1,COUNTBLANK($S172:$T172)=1,COUNTBLANK($U172:$V172)=1,COUNTBLANK($W172:$AA172)=4),IF(Data!$B172&lt;&gt;"",Scoring!$O$7)+IF(Data!$C172&lt;&gt;"",Scoring!$O$8)+IF(Data!$D172&lt;&gt;"",Scoring!$O$9)+IF(Data!$E172&lt;&gt;"",Scoring!$O$10)+IF(Data!$F172&lt;&gt;"",Scoring!$O$11)+IF(Data!$G172&lt;&gt;"",Scoring!$O$12)+IF(Data!$H172&lt;&gt;"",Scoring!$O$13)+IF(Data!$I172&lt;&gt;"",Scoring!$O$14)+IF(Data!$J172&lt;&gt;"",Scoring!$O$15)+IF(Data!$K172&lt;&gt;"",Scoring!$O$16)+IF(Data!$L172&lt;&gt;"",Scoring!$O$17)+IF(Data!$M172&lt;&gt;"",Scoring!$O$18)+IF(Data!$N172&lt;&gt;"",Scoring!$O$19)+IF(Data!$O172&lt;&gt;"",Scoring!$O$20)+IF(Data!$P172&lt;&gt;"",Scoring!$O$21)+IF(Data!$Q172&lt;&gt;"",Scoring!$O$22)+IF(Data!$R172&lt;&gt;"",Scoring!$O$23)+IF(Data!$S172&lt;&gt;"",Scoring!$O$24)+IF(Data!T172&lt;&gt;"",Scoring!$O$25)+IF(Data!$U172&lt;&gt;"",Scoring!$O$26)+IF(Data!$V172&lt;&gt;"",Scoring!$O$27)+IF(Data!$W172&lt;&gt;"",Scoring!$O$28)+IF(Data!$X172&lt;&gt;"",Scoring!$O$29)+IF(Data!$Y172&lt;&gt;"",Scoring!$O$30)+IF(Data!$Z172&lt;&gt;"",Scoring!$O$31)+IF(Data!$AA172&lt;&gt;"",Scoring!$O$32),"")</f>
        <v/>
      </c>
      <c r="AY172" s="107" t="str">
        <f>IF(AX172&lt;&gt;"",LOOKUP(AX172,Likelihoods!$A$7:$A$107,Likelihoods!M$7:M$107),"")</f>
        <v/>
      </c>
      <c r="AZ172" s="108" t="str">
        <f>IF(AND(COUNTBLANK($B172:$E172)=3,COUNTBLANK($F172:$H172)=2,COUNTBLANK($I172:$J172)=1,COUNTBLANK($K172:$L172)=1,COUNTBLANK($M172:$N172)=1,COUNTBLANK($O172:$P172)=1,COUNTBLANK($Q172:$R172)=1,COUNTBLANK($S172:$T172)=1,COUNTBLANK($U172:$V172)=1,COUNTBLANK($W172:$AA172)=4),IF(Data!$B172&lt;&gt;"",Scoring!$P$7)+IF(Data!$C172&lt;&gt;"",Scoring!$P$8)+IF(Data!$D172&lt;&gt;"",Scoring!$P$9)+IF(Data!$E172&lt;&gt;"",Scoring!$P$10)+IF(Data!$F172&lt;&gt;"",Scoring!$P$11)+IF(Data!$G172&lt;&gt;"",Scoring!$P$12)+IF(Data!$H172&lt;&gt;"",Scoring!$P$13)+IF(Data!$I172&lt;&gt;"",Scoring!$P$14)+IF(Data!$J172&lt;&gt;"",Scoring!$P$15)+IF(Data!$K172&lt;&gt;"",Scoring!$P$16)+IF(Data!$L172&lt;&gt;"",Scoring!$P$17)+IF(Data!$M172&lt;&gt;"",Scoring!$P$18)+IF(Data!$N172&lt;&gt;"",Scoring!$P$19)+IF(Data!$O172&lt;&gt;"",Scoring!$P$20)+IF(Data!$P172&lt;&gt;"",Scoring!$P$21)+IF(Data!$Q172&lt;&gt;"",Scoring!$P$22)+IF(Data!$R172&lt;&gt;"",Scoring!$P$23)+IF(Data!$S172&lt;&gt;"",Scoring!$P$24)+IF(Data!T172&lt;&gt;"",Scoring!$P$25)+IF(Data!$U172&lt;&gt;"",Scoring!$P$26)+IF(Data!$V172&lt;&gt;"",Scoring!$P$27)+IF(Data!$W172&lt;&gt;"",Scoring!$P$28)+IF(Data!$X172&lt;&gt;"",Scoring!$P$29)+IF(Data!$Y172&lt;&gt;"",Scoring!$P$30)+IF(Data!$Z172&lt;&gt;"",Scoring!$P$31)+IF(Data!$AA172&lt;&gt;"",Scoring!$P$32),"")</f>
        <v/>
      </c>
      <c r="BA172" s="105" t="str">
        <f>IF(AZ172&lt;&gt;"",LOOKUP(AZ172,Likelihoods!$A$7:$A$107,Likelihoods!N$7:N$107),"")</f>
        <v/>
      </c>
      <c r="BB172" s="102" t="str">
        <f>IF(AND(COUNTBLANK($B172:$E172)=3,COUNTBLANK($F172:$H172)=2,COUNTBLANK($I172:$J172)=1,COUNTBLANK($K172:$L172)=1,COUNTBLANK($M172:$N172)=1,COUNTBLANK($O172:$P172)=1,COUNTBLANK($Q172:$R172)=1,COUNTBLANK($S172:$T172)=1,COUNTBLANK($U172:$V172)=1,COUNTBLANK($W172:$AA172)=4),IF(Data!$B172&lt;&gt;"",Scoring!$Q$7)+IF(Data!$C172&lt;&gt;"",Scoring!$Q$8)+IF(Data!$D172&lt;&gt;"",Scoring!$Q$9)+IF(Data!$E172&lt;&gt;"",Scoring!$Q$10)+IF(Data!$F172&lt;&gt;"",Scoring!$Q$11)+IF(Data!$G172&lt;&gt;"",Scoring!$Q$12)+IF(Data!$H172&lt;&gt;"",Scoring!$Q$13)+IF(Data!$I172&lt;&gt;"",Scoring!$Q$14)+IF(Data!$J172&lt;&gt;"",Scoring!$Q$15)+IF(Data!$K172&lt;&gt;"",Scoring!$Q$16)+IF(Data!$L172&lt;&gt;"",Scoring!$Q$17)+IF(Data!$M172&lt;&gt;"",Scoring!$Q$18)+IF(Data!$N172&lt;&gt;"",Scoring!$Q$19)+IF(Data!$O172&lt;&gt;"",Scoring!$Q$20)+IF(Data!$P172&lt;&gt;"",Scoring!$Q$21)+IF(Data!$Q172&lt;&gt;"",Scoring!$Q$22)+IF(Data!$R172&lt;&gt;"",Scoring!$Q$23)+IF(Data!$S172&lt;&gt;"",Scoring!$Q$24)+IF(Data!T172&lt;&gt;"",Scoring!$Q$25)+IF(Data!$U172&lt;&gt;"",Scoring!$Q$26)+IF(Data!$V172&lt;&gt;"",Scoring!$Q$27)+IF(Data!$W172&lt;&gt;"",Scoring!$Q$28)+IF(Data!$X172&lt;&gt;"",Scoring!$Q$29)+IF(Data!$Y172&lt;&gt;"",Scoring!$Q$30)+IF(Data!$Z172&lt;&gt;"",Scoring!$Q$31)+IF(Data!$AA172&lt;&gt;"",Scoring!$Q$32),"")</f>
        <v/>
      </c>
      <c r="BC172" s="107" t="str">
        <f>IF(BB172&lt;&gt;"",LOOKUP(BB172,Likelihoods!$A$7:$A$107,Likelihoods!O$7:O$107),"")</f>
        <v/>
      </c>
      <c r="BD172" s="104" t="str">
        <f>IF(AND(COUNTBLANK($B172:$E172)=3,COUNTBLANK($F172:$H172)=2,COUNTBLANK($I172:$J172)=1,COUNTBLANK($K172:$L172)=1,COUNTBLANK($M172:$N172)=1,COUNTBLANK($O172:$P172)=1,COUNTBLANK($Q172:$R172)=1,COUNTBLANK($S172:$T172)=1,COUNTBLANK($U172:$V172)=1,COUNTBLANK($W172:$AA172)=4),IF(Data!$B172&lt;&gt;"",Scoring!$R$7)+IF(Data!$C172&lt;&gt;"",Scoring!$R$8)+IF(Data!$D172&lt;&gt;"",Scoring!$R$9)+IF(Data!$E172&lt;&gt;"",Scoring!$R$10)+IF(Data!$F172&lt;&gt;"",Scoring!$R$11)+IF(Data!$G172&lt;&gt;"",Scoring!$R$12)+IF(Data!$H172&lt;&gt;"",Scoring!$R$13)+IF(Data!$I172&lt;&gt;"",Scoring!$R$14)+IF(Data!$J172&lt;&gt;"",Scoring!$R$15)+IF(Data!$K172&lt;&gt;"",Scoring!$R$16)+IF(Data!$L172&lt;&gt;"",Scoring!$R$17)+IF(Data!$M172&lt;&gt;"",Scoring!$R$18)+IF(Data!$N172&lt;&gt;"",Scoring!$R$19)+IF(Data!$O172&lt;&gt;"",Scoring!$R$20)+IF(Data!$P172&lt;&gt;"",Scoring!$R$21)+IF(Data!$Q172&lt;&gt;"",Scoring!$R$22)+IF(Data!$R172&lt;&gt;"",Scoring!$R$23)+IF(Data!$S172&lt;&gt;"",Scoring!$R$24)+IF(Data!T172&lt;&gt;"",Scoring!$R$25)+IF(Data!$U172&lt;&gt;"",Scoring!$R$26)+IF(Data!$V172&lt;&gt;"",Scoring!$R$27)+IF(Data!$W172&lt;&gt;"",Scoring!$R$28)+IF(Data!$X172&lt;&gt;"",Scoring!$R$29)+IF(Data!$Y172&lt;&gt;"",Scoring!$R$30)+IF(Data!$Z172&lt;&gt;"",Scoring!$R$31)+IF(Data!$AA172&lt;&gt;"",Scoring!$R$32),"")</f>
        <v/>
      </c>
      <c r="BE172" s="105" t="str">
        <f>IF(BD172&lt;&gt;"",LOOKUP(BD172,Likelihoods!$A$7:$A$107,Likelihoods!P$7:P$107),"")</f>
        <v/>
      </c>
      <c r="BF172" s="102" t="str">
        <f>IF(AND(COUNTBLANK($B172:$E172)=3,COUNTBLANK($F172:$H172)=2,COUNTBLANK($I172:$J172)=1,COUNTBLANK($K172:$L172)=1,COUNTBLANK($M172:$N172)=1,COUNTBLANK($O172:$P172)=1,COUNTBLANK($Q172:$R172)=1,COUNTBLANK($S172:$T172)=1,COUNTBLANK($U172:$V172)=1,COUNTBLANK($W172:$AA172)=4),IF(Data!$B172&lt;&gt;"",Scoring!$S$7)+IF(Data!$C172&lt;&gt;"",Scoring!$S$8)+IF(Data!$D172&lt;&gt;"",Scoring!$S$9)+IF(Data!$E172&lt;&gt;"",Scoring!$S$10)+IF(Data!$F172&lt;&gt;"",Scoring!$S$11)+IF(Data!$G172&lt;&gt;"",Scoring!$S$12)+IF(Data!$H172&lt;&gt;"",Scoring!$S$13)+IF(Data!$I172&lt;&gt;"",Scoring!$S$14)+IF(Data!$J172&lt;&gt;"",Scoring!$S$15)+IF(Data!$K172&lt;&gt;"",Scoring!$S$16)+IF(Data!$L172&lt;&gt;"",Scoring!$S$17)+IF(Data!$M172&lt;&gt;"",Scoring!$S$18)+IF(Data!$N172&lt;&gt;"",Scoring!$S$19)+IF(Data!$O172&lt;&gt;"",Scoring!$S$20)+IF(Data!$P172&lt;&gt;"",Scoring!$S$21)+IF(Data!$Q172&lt;&gt;"",Scoring!$S$22)+IF(Data!$R172&lt;&gt;"",Scoring!$S$23)+IF(Data!$S172&lt;&gt;"",Scoring!$S$24)+IF(Data!T172&lt;&gt;"",Scoring!$S$25)+IF(Data!$U172&lt;&gt;"",Scoring!$S$26)+IF(Data!$V172&lt;&gt;"",Scoring!$S$27)+IF(Data!$W172&lt;&gt;"",Scoring!$S$28)+IF(Data!$X172&lt;&gt;"",Scoring!$S$29)+IF(Data!$Y172&lt;&gt;"",Scoring!$S$30)+IF(Data!$Z172&lt;&gt;"",Scoring!$S$31)+IF(Data!$AA172&lt;&gt;"",Scoring!$S$32),"")</f>
        <v/>
      </c>
      <c r="BG172" s="107" t="str">
        <f>IF(BF172&lt;&gt;"",LOOKUP(BF172,Likelihoods!$A$7:$A$107,Likelihoods!Q$7:Q$107),"")</f>
        <v/>
      </c>
      <c r="BH172" s="108" t="str">
        <f>IF(AND(COUNTBLANK($B172:$E172)=3,COUNTBLANK($F172:$H172)=2,COUNTBLANK($I172:$J172)=1,COUNTBLANK($K172:$L172)=1,COUNTBLANK($M172:$N172)=1,COUNTBLANK($O172:$P172)=1,COUNTBLANK($Q172:$R172)=1,COUNTBLANK($S172:$T172)=1,COUNTBLANK($U172:$V172)=1,COUNTBLANK($W172:$AA172)=4),IF(Data!$B172&lt;&gt;"",Scoring!$T$7)+IF(Data!$C172&lt;&gt;"",Scoring!$T$8)+IF(Data!$D172&lt;&gt;"",Scoring!$T$9)+IF(Data!$E172&lt;&gt;"",Scoring!$T$10)+IF(Data!$F172&lt;&gt;"",Scoring!$T$11)+IF(Data!$G172&lt;&gt;"",Scoring!$T$12)+IF(Data!$H172&lt;&gt;"",Scoring!$T$13)+IF(Data!$I172&lt;&gt;"",Scoring!$T$14)+IF(Data!$J172&lt;&gt;"",Scoring!$T$15)+IF(Data!$K172&lt;&gt;"",Scoring!$T$16)+IF(Data!$L172&lt;&gt;"",Scoring!$T$17)+IF(Data!$M172&lt;&gt;"",Scoring!$T$18)+IF(Data!$N172&lt;&gt;"",Scoring!$T$19)+IF(Data!$O172&lt;&gt;"",Scoring!$T$20)+IF(Data!$P172&lt;&gt;"",Scoring!$T$21)+IF(Data!$Q172&lt;&gt;"",Scoring!$T$22)+IF(Data!$R172&lt;&gt;"",Scoring!$T$23)+IF(Data!$S172&lt;&gt;"",Scoring!$T$24)+IF(Data!T172&lt;&gt;"",Scoring!$T$25)+IF(Data!$U172&lt;&gt;"",Scoring!$T$26)+IF(Data!$V172&lt;&gt;"",Scoring!$T$27)+IF(Data!$W172&lt;&gt;"",Scoring!$T$28)+IF(Data!$X172&lt;&gt;"",Scoring!$T$29)+IF(Data!$Y172&lt;&gt;"",Scoring!$T$30)+IF(Data!$Z172&lt;&gt;"",Scoring!$T$31)+IF(Data!$AA172&lt;&gt;"",Scoring!$T$32),"")</f>
        <v/>
      </c>
      <c r="BI172" s="105" t="str">
        <f>IF(BH172&lt;&gt;"",LOOKUP(BH172,Likelihoods!$A$7:$A$107,Likelihoods!R$7:R$107),"")</f>
        <v/>
      </c>
      <c r="BJ172" s="108" t="str">
        <f>IF(AND(COUNTBLANK($B172:$E172)=3,COUNTBLANK($F172:$H172)=2,COUNTBLANK($I172:$J172)=1,COUNTBLANK($K172:$L172)=1,COUNTBLANK($M172:$N172)=1,COUNTBLANK($O172:$P172)=1,COUNTBLANK($Q172:$R172)=1,COUNTBLANK($S172:$T172)=1,COUNTBLANK($U172:$V172)=1,COUNTBLANK($W172:$AA172)=4),IF(Data!$B172&lt;&gt;"",Scoring!$U$7)+IF(Data!$C172&lt;&gt;"",Scoring!$U$8)+IF(Data!$D172&lt;&gt;"",Scoring!$U$9)+IF(Data!$E172&lt;&gt;"",Scoring!$U$10)+IF(Data!$F172&lt;&gt;"",Scoring!$U$11)+IF(Data!$G172&lt;&gt;"",Scoring!$U$12)+IF(Data!$H172&lt;&gt;"",Scoring!$U$13)+IF(Data!$I172&lt;&gt;"",Scoring!$U$14)+IF(Data!$J172&lt;&gt;"",Scoring!$U$15)+IF(Data!$K172&lt;&gt;"",Scoring!$U$16)+IF(Data!$L172&lt;&gt;"",Scoring!$U$17)+IF(Data!$M172&lt;&gt;"",Scoring!$U$18)+IF(Data!$N172&lt;&gt;"",Scoring!$U$19)+IF(Data!$O172&lt;&gt;"",Scoring!$U$20)+IF(Data!$P172&lt;&gt;"",Scoring!$U$21)+IF(Data!$Q172&lt;&gt;"",Scoring!$U$22)+IF(Data!$R172&lt;&gt;"",Scoring!$U$23)+IF(Data!$S172&lt;&gt;"",Scoring!$U$24)+IF(Data!T172&lt;&gt;"",Scoring!$U$25)+IF(Data!$U172&lt;&gt;"",Scoring!$U$26)+IF(Data!$V172&lt;&gt;"",Scoring!$U$27)+IF(Data!$W172&lt;&gt;"",Scoring!$U$28)+IF(Data!$X172&lt;&gt;"",Scoring!$U$29)+IF(Data!$Y172&lt;&gt;"",Scoring!$U$30)+IF(Data!$Z172&lt;&gt;"",Scoring!$U$31)+IF(Data!$AA172&lt;&gt;"",Scoring!$U$32),"")</f>
        <v/>
      </c>
      <c r="BK172" s="106" t="str">
        <f>IF(BJ172&lt;&gt;"",LOOKUP(BJ172,Likelihoods!$A$7:$A$107,Likelihoods!S$7:S$107),"")</f>
        <v/>
      </c>
      <c r="BL172" s="8"/>
      <c r="BM172" s="8"/>
      <c r="BN172" s="8"/>
      <c r="BO172" s="8"/>
      <c r="BP172" s="8"/>
      <c r="BQ172" s="8"/>
      <c r="BR172" s="8"/>
      <c r="BS172" s="8"/>
      <c r="BT172" s="8"/>
      <c r="BU172" s="8"/>
      <c r="BV172" s="8"/>
      <c r="BW172" s="8"/>
      <c r="BX172" s="8"/>
      <c r="BY172" s="8"/>
    </row>
    <row r="173" spans="1:77" ht="14.25" x14ac:dyDescent="0.2">
      <c r="A173" s="68"/>
      <c r="B173" s="101"/>
      <c r="C173" s="102"/>
      <c r="D173" s="102"/>
      <c r="E173" s="102"/>
      <c r="F173" s="101"/>
      <c r="G173" s="102"/>
      <c r="H173" s="103"/>
      <c r="I173" s="102"/>
      <c r="J173" s="102"/>
      <c r="K173" s="101"/>
      <c r="L173" s="103"/>
      <c r="M173" s="102"/>
      <c r="N173" s="103"/>
      <c r="O173" s="101"/>
      <c r="P173" s="103"/>
      <c r="Q173" s="102"/>
      <c r="R173" s="102"/>
      <c r="S173" s="101"/>
      <c r="T173" s="103"/>
      <c r="U173" s="101"/>
      <c r="V173" s="103"/>
      <c r="W173" s="102"/>
      <c r="X173" s="102"/>
      <c r="Y173" s="102"/>
      <c r="Z173" s="102"/>
      <c r="AA173" s="102"/>
      <c r="AB173" s="104" t="str">
        <f>IF(AND(COUNTBLANK($B173:$E173)=3,COUNTBLANK($F173:$H173)=2,COUNTBLANK($I173:$J173)=1,COUNTBLANK($K173:$L173)=1,COUNTBLANK($M173:$N173)=1,COUNTBLANK($O173:$P173)=1,COUNTBLANK($Q173:$R173)=1,COUNTBLANK($S173:$T173)=1,COUNTBLANK($U173:$V173)=1,COUNTBLANK($W173:$AA173)=4),IF(Data!$B173&lt;&gt;"",Scoring!$D$7)+IF(Data!$C173&lt;&gt;"",Scoring!$D$8)+IF(Data!$D173&lt;&gt;"",Scoring!$D$9)+IF(Data!$E173&lt;&gt;"",Scoring!$D$10)+IF(Data!$F173&lt;&gt;"",Scoring!$D$11)+IF(Data!$G173&lt;&gt;"",Scoring!$D$12)+IF(Data!$H173&lt;&gt;"",Scoring!$D$13)+IF(Data!$I173&lt;&gt;"",Scoring!$D$14)+IF(Data!$J173&lt;&gt;"",Scoring!$D$15)+IF(Data!$K173&lt;&gt;"",Scoring!$D$16)+IF(Data!$L173&lt;&gt;"",Scoring!$D$17)+IF(Data!$M173&lt;&gt;"",Scoring!$D$18)+IF(Data!$N173&lt;&gt;"",Scoring!$D$19)+IF(Data!$O173&lt;&gt;"",Scoring!$D$20)+IF(Data!$P173&lt;&gt;"",Scoring!$D$21)+IF(Data!$Q173&lt;&gt;"",Scoring!$D$22)+IF(Data!$R173&lt;&gt;"",Scoring!$D$23)+IF(Data!$S173&lt;&gt;"",Scoring!$D$24)+IF(Data!T173&lt;&gt;"",Scoring!$D$25)+IF(Data!$U173&lt;&gt;"",Scoring!$D$26)+IF(Data!$V173&lt;&gt;"",Scoring!$D$27)+IF(Data!$W173&lt;&gt;"",Scoring!$D$28)+IF(Data!$X173&lt;&gt;"",Scoring!$D$29)+IF(Data!$Y173&lt;&gt;"",Scoring!$D$30)+IF(Data!$Z173&lt;&gt;"",Scoring!$D$31)+IF(Data!$AA173&lt;&gt;"",Scoring!$D$32),"")</f>
        <v/>
      </c>
      <c r="AC173" s="105" t="str">
        <f>IF(AB173&lt;&gt;"",LOOKUP(AB173,Likelihoods!$A$7:$A$107,Likelihoods!B$7:B$107),"")</f>
        <v/>
      </c>
      <c r="AD173" s="264" t="str">
        <f>IF(AND(COUNTBLANK($B173:$E173)=3,COUNTBLANK($F173:$H173)=2,COUNTBLANK($I173:$J173)=1,COUNTBLANK($K173:$L173)=1,COUNTBLANK($M173:$N173)=1,COUNTBLANK($O173:$P173)=1,COUNTBLANK($Q173:$R173)=1,COUNTBLANK($S173:$T173)=1,COUNTBLANK($U173:$V173)=1,COUNTBLANK($W173:$AA173)=4),IF(Data!$B173&lt;&gt;"",Scoring!$E$7)+IF(Data!$C173&lt;&gt;"",Scoring!$E$8)+IF(Data!$D173&lt;&gt;"",Scoring!$E$9)+IF(Data!$E173&lt;&gt;"",Scoring!$E$10)+IF(Data!$F173&lt;&gt;"",Scoring!$E$11)+IF(Data!$G173&lt;&gt;"",Scoring!$E$12)+IF(Data!$H173&lt;&gt;"",Scoring!$E$13)+IF(Data!$I173&lt;&gt;"",Scoring!$E$14)+IF(Data!$J173&lt;&gt;"",Scoring!$E$15)+IF(Data!$K173&lt;&gt;"",Scoring!$E$16)+IF(Data!$L173&lt;&gt;"",Scoring!$E$17)+IF(Data!$M173&lt;&gt;"",Scoring!$E$18)+IF(Data!$N173&lt;&gt;"",Scoring!$E$19)+IF(Data!$O173&lt;&gt;"",Scoring!$E$20)+IF(Data!$P173&lt;&gt;"",Scoring!$E$21)+IF(Data!$Q173&lt;&gt;"",Scoring!$E$22)+IF(Data!$R173&lt;&gt;"",Scoring!$E$23)+IF(Data!$S173&lt;&gt;"",Scoring!$E$24)+IF(Data!V173&lt;&gt;"",Scoring!$E$25)+IF(Data!$U173&lt;&gt;"",Scoring!$E$26)+IF(Data!$V173&lt;&gt;"",Scoring!$E$27)+IF(Data!$W173&lt;&gt;"",Scoring!$E$28)+IF(Data!$X173&lt;&gt;"",Scoring!$E$29)+IF(Data!$Y173&lt;&gt;"",Scoring!$E$30)+IF(Data!$Z173&lt;&gt;"",Scoring!$E$31)+IF(Data!$AA173&lt;&gt;"",Scoring!$E$32),"")</f>
        <v/>
      </c>
      <c r="AE173" s="107" t="str">
        <f>IF(AD173&lt;&gt;"",LOOKUP(AD173,Likelihoods!$A$7:$A$107,Likelihoods!C$7:C$107),"")</f>
        <v/>
      </c>
      <c r="AF173" s="108" t="str">
        <f>IF(AND(COUNTBLANK($B173:$E173)=3,COUNTBLANK($F173:$H173)=2,COUNTBLANK($I173:$J173)=1,COUNTBLANK($K173:$L173)=1,COUNTBLANK($M173:$N173)=1,COUNTBLANK($O173:$P173)=1,COUNTBLANK($Q173:$R173)=1,COUNTBLANK($S173:$T173)=1,COUNTBLANK($U173:$V173)=1,COUNTBLANK($W173:$AA173)=4),IF(Data!$B173&lt;&gt;"",Scoring!$F$7)+IF(Data!$C173&lt;&gt;"",Scoring!$F$8)+IF(Data!$D173&lt;&gt;"",Scoring!$F$9)+IF(Data!$E173&lt;&gt;"",Scoring!$F$10)+IF(Data!$F173&lt;&gt;"",Scoring!$F$11)+IF(Data!$G173&lt;&gt;"",Scoring!$F$12)+IF(Data!$H173&lt;&gt;"",Scoring!$F$13)+IF(Data!$I173&lt;&gt;"",Scoring!$F$14)+IF(Data!$J173&lt;&gt;"",Scoring!$F$15)+IF(Data!$K173&lt;&gt;"",Scoring!$F$16)+IF(Data!$L173&lt;&gt;"",Scoring!$F$17)+IF(Data!$M173&lt;&gt;"",Scoring!$F$18)+IF(Data!$N173&lt;&gt;"",Scoring!$F$19)+IF(Data!$O173&lt;&gt;"",Scoring!$F$20)+IF(Data!$P173&lt;&gt;"",Scoring!$F$21)+IF(Data!$Q173&lt;&gt;"",Scoring!$F$22)+IF(Data!$R173&lt;&gt;"",Scoring!$F$23)+IF(Data!$S173&lt;&gt;"",Scoring!$F$24)+IF(Data!T173&lt;&gt;"",Scoring!$F$25)+IF(Data!$U173&lt;&gt;"",Scoring!$F$26)+IF(Data!$V173&lt;&gt;"",Scoring!$F$27)+IF(Data!$W173&lt;&gt;"",Scoring!$F$28)+IF(Data!$X173&lt;&gt;"",Scoring!$F$29)+IF(Data!$Y173&lt;&gt;"",Scoring!$F$30)+IF(Data!$Z173&lt;&gt;"",Scoring!$F$31)+IF(Data!$AA173&lt;&gt;"",Scoring!$F$32),"")</f>
        <v/>
      </c>
      <c r="AG173" s="105" t="str">
        <f>IF(AF173&lt;&gt;"",LOOKUP(AF173,Likelihoods!$A$7:$A$107,Likelihoods!D$7:D$107),"")</f>
        <v/>
      </c>
      <c r="AH173" s="108" t="str">
        <f>IF(AND(COUNTBLANK($B173:$E173)=3,COUNTBLANK($F173:$H173)=2,COUNTBLANK($I173:$J173)=1,COUNTBLANK($K173:$L173)=1,COUNTBLANK($M173:$N173)=1,COUNTBLANK($O173:$P173)=1,COUNTBLANK($Q173:$R173)=1,COUNTBLANK($S173:$T173)=1,COUNTBLANK($U173:$V173)=1,COUNTBLANK($W173:$AA173)=4),IF(Data!$B173&lt;&gt;"",Scoring!$G$7)+IF(Data!$C173&lt;&gt;"",Scoring!$G$8)+IF(Data!$D173&lt;&gt;"",Scoring!$G$9)+IF(Data!$E173&lt;&gt;"",Scoring!$G$10)+IF(Data!$F173&lt;&gt;"",Scoring!$G$11)+IF(Data!$G173&lt;&gt;"",Scoring!$G$12)+IF(Data!$H173&lt;&gt;"",Scoring!$G$13)+IF(Data!$I173&lt;&gt;"",Scoring!$G$14)+IF(Data!$J173&lt;&gt;"",Scoring!$G$15)+IF(Data!$K173&lt;&gt;"",Scoring!$G$16)+IF(Data!$L173&lt;&gt;"",Scoring!$G$17)+IF(Data!$M173&lt;&gt;"",Scoring!$G$18)+IF(Data!$N173&lt;&gt;"",Scoring!$G$19)+IF(Data!$O173&lt;&gt;"",Scoring!$G$20)+IF(Data!$P173&lt;&gt;"",Scoring!$G$21)+IF(Data!$Q173&lt;&gt;"",Scoring!$G$22)+IF(Data!$R173&lt;&gt;"",Scoring!$G$23)+IF(Data!$S173&lt;&gt;"",Scoring!$G$24)+IF(Data!T173&lt;&gt;"",Scoring!$G$25)+IF(Data!$U173&lt;&gt;"",Scoring!$G$26)+IF(Data!$V173&lt;&gt;"",Scoring!$G$27)+IF(Data!$W173&lt;&gt;"",Scoring!$G$28)+IF(Data!$X173&lt;&gt;"",Scoring!$G$29)+IF(Data!$Y173&lt;&gt;"",Scoring!$G$30)+IF(Data!$Z173&lt;&gt;"",Scoring!$G$31)+IF(Data!$AA173&lt;&gt;"",Scoring!$G$32),"")</f>
        <v/>
      </c>
      <c r="AI173" s="106" t="str">
        <f>IF(AH173&lt;&gt;"",LOOKUP(AH173,Likelihoods!$A$7:$A$107,Likelihoods!E$7:E$107),"")</f>
        <v/>
      </c>
      <c r="AJ173" s="104" t="str">
        <f>IF(AND(COUNTBLANK($B173:$E173)=3,COUNTBLANK($F173:$H173)=2,COUNTBLANK($I173:$J173)=1,COUNTBLANK($K173:$L173)=1,COUNTBLANK($M173:$N173)=1,COUNTBLANK($O173:$P173)=1,COUNTBLANK($Q173:$R173)=1,COUNTBLANK($S173:$T173)=1,COUNTBLANK($U173:$V173)=1,COUNTBLANK($W173:$AA173)=4),IF(Data!$B173&lt;&gt;"",Scoring!$H$7)+IF(Data!$C173&lt;&gt;"",Scoring!$H$8)+IF(Data!$D173&lt;&gt;"",Scoring!$H$9)+IF(Data!$E173&lt;&gt;"",Scoring!$H$10)+IF(Data!$F173&lt;&gt;"",Scoring!$H$11)+IF(Data!$G173&lt;&gt;"",Scoring!$H$12)+IF(Data!$H173&lt;&gt;"",Scoring!$H$13)+IF(Data!$I173&lt;&gt;"",Scoring!$H$14)+IF(Data!$J173&lt;&gt;"",Scoring!$H$15)+IF(Data!$K173&lt;&gt;"",Scoring!$H$16)+IF(Data!$L173&lt;&gt;"",Scoring!$H$17)+IF(Data!$M173&lt;&gt;"",Scoring!$H$18)+IF(Data!$N173&lt;&gt;"",Scoring!$H$19)+IF(Data!$O173&lt;&gt;"",Scoring!$H$20)+IF(Data!$P173&lt;&gt;"",Scoring!$H$21)+IF(Data!$Q173&lt;&gt;"",Scoring!$H$22)+IF(Data!$R173&lt;&gt;"",Scoring!$H$23)+IF(Data!$S173&lt;&gt;"",Scoring!$H$24)+IF(Data!T173&lt;&gt;"",Scoring!$H$25)+IF(Data!$U173&lt;&gt;"",Scoring!$H$26)+IF(Data!$V173&lt;&gt;"",Scoring!$H$27)+IF(Data!$W173&lt;&gt;"",Scoring!$H$28)+IF(Data!$X173&lt;&gt;"",Scoring!$H$29)+IF(Data!$Y173&lt;&gt;"",Scoring!$H$30)+IF(Data!$Z173&lt;&gt;"",Scoring!$H$31)+IF(Data!$AA173&lt;&gt;"",Scoring!$H$32),"")</f>
        <v/>
      </c>
      <c r="AK173" s="105" t="str">
        <f>IF(AJ173&lt;&gt;"",LOOKUP(AJ173,Likelihoods!$A$7:$A$107,Likelihoods!F$7:F$107),"")</f>
        <v/>
      </c>
      <c r="AL173" s="102" t="str">
        <f>IF(AND(COUNTBLANK($B173:$E173)=3,COUNTBLANK($F173:$H173)=2,COUNTBLANK($I173:$J173)=1,COUNTBLANK($K173:$L173)=1,COUNTBLANK($M173:$N173)=1,COUNTBLANK($O173:$P173)=1,COUNTBLANK($Q173:$R173)=1,COUNTBLANK($S173:$T173)=1,COUNTBLANK($U173:$V173)=1,COUNTBLANK($W173:$AA173)=4),IF(Data!$B173&lt;&gt;"",Scoring!$I$7)+IF(Data!$C173&lt;&gt;"",Scoring!$I$8)+IF(Data!$D173&lt;&gt;"",Scoring!$I$9)+IF(Data!$E173&lt;&gt;"",Scoring!$I$10)+IF(Data!$F173&lt;&gt;"",Scoring!$I$11)+IF(Data!$G173&lt;&gt;"",Scoring!$I$12)+IF(Data!$H173&lt;&gt;"",Scoring!$I$13)+IF(Data!$I173&lt;&gt;"",Scoring!$I$14)+IF(Data!$J173&lt;&gt;"",Scoring!$I$15)+IF(Data!$K173&lt;&gt;"",Scoring!$I$16)+IF(Data!$L173&lt;&gt;"",Scoring!$I$17)+IF(Data!$M173&lt;&gt;"",Scoring!$I$18)+IF(Data!$N173&lt;&gt;"",Scoring!$I$19)+IF(Data!$O173&lt;&gt;"",Scoring!$I$20)+IF(Data!$P173&lt;&gt;"",Scoring!$I$21)+IF(Data!$Q173&lt;&gt;"",Scoring!$I$22)+IF(Data!$R173&lt;&gt;"",Scoring!$I$23)+IF(Data!$S173&lt;&gt;"",Scoring!$I$24)+IF(Data!T173&lt;&gt;"",Scoring!$I$25)+IF(Data!$U173&lt;&gt;"",Scoring!$I$26)+IF(Data!$V173&lt;&gt;"",Scoring!$I$27)+IF(Data!$W173&lt;&gt;"",Scoring!$I$28)+IF(Data!$X173&lt;&gt;"",Scoring!$I$29)+IF(Data!$Y173&lt;&gt;"",Scoring!$I$30)+IF(Data!$Z173&lt;&gt;"",Scoring!$I$31)+IF(Data!$AA173&lt;&gt;"",Scoring!$I$32),"")</f>
        <v/>
      </c>
      <c r="AM173" s="107" t="str">
        <f>IF(AL173&lt;&gt;"",LOOKUP(AL173,Likelihoods!$A$7:$A$107,Likelihoods!G$7:G$107),"")</f>
        <v/>
      </c>
      <c r="AN173" s="281" t="str">
        <f>IF(AND(COUNTBLANK($B173:$E173)=3,COUNTBLANK($F173:$H173)=2,COUNTBLANK($I173:$J173)=1,COUNTBLANK($K173:$L173)=1,COUNTBLANK($M173:$N173)=1,COUNTBLANK($O173:$P173)=1,COUNTBLANK($Q173:$R173)=1,COUNTBLANK($S173:$T173)=1,COUNTBLANK($U173:$V173)=1,COUNTBLANK($W173:$AA173)=4),IF(Data!$B173&lt;&gt;"",Scoring!$J$7)+IF(Data!$C173&lt;&gt;"",Scoring!$J$8)+IF(Data!$D173&lt;&gt;"",Scoring!$J$9)+IF(Data!$E173&lt;&gt;"",Scoring!$J$10)+IF(Data!$F173&lt;&gt;"",Scoring!$J$11)+IF(Data!$G173&lt;&gt;"",Scoring!$J$12)+IF(Data!$H173&lt;&gt;"",Scoring!$J$13)+IF(Data!$I173&lt;&gt;"",Scoring!$J$14)+IF(Data!$J173&lt;&gt;"",Scoring!$J$15)+IF(Data!$K173&lt;&gt;"",Scoring!$J$16)+IF(Data!$L173&lt;&gt;"",Scoring!$J$17)+IF(Data!$M173&lt;&gt;"",Scoring!$J$18)+IF(Data!$N173&lt;&gt;"",Scoring!$J$19)+IF(Data!$O173&lt;&gt;"",Scoring!$J$20)+IF(Data!$P173&lt;&gt;"",Scoring!$J$21)+IF(Data!$Q173&lt;&gt;"",Scoring!$J$22)+IF(Data!$R173&lt;&gt;"",Scoring!$J$23)+IF(Data!$S173&lt;&gt;"",Scoring!$J$24)+IF(Data!AF173&lt;&gt;"",Scoring!$J$25)+IF(Data!$U173&lt;&gt;"",Scoring!$J$26)+IF(Data!$V173&lt;&gt;"",Scoring!$J$27)+IF(Data!$W173&lt;&gt;"",Scoring!$J$28)+IF(Data!$X173&lt;&gt;"",Scoring!$J$29)+IF(Data!$Y173&lt;&gt;"",Scoring!$J$30)+IF(Data!$Z173&lt;&gt;"",Scoring!$J$31)+IF(Data!$AA173&lt;&gt;"",Scoring!$J$32),"")</f>
        <v/>
      </c>
      <c r="AO173" s="276" t="str">
        <f>IF(AN173&lt;&gt;"",LOOKUP(AN173,Likelihoods!$A$7:$A$107,Likelihoods!H$7:H$107),"")</f>
        <v/>
      </c>
      <c r="AP173" s="264" t="str">
        <f>IF(AND(COUNTBLANK($B173:$E173)=3,COUNTBLANK($F173:$H173)=2,COUNTBLANK($I173:$J173)=1,COUNTBLANK($K173:$L173)=1,COUNTBLANK($M173:$N173)=1,COUNTBLANK($O173:$P173)=1,COUNTBLANK($Q173:$R173)=1,COUNTBLANK($S173:$T173)=1,COUNTBLANK($U173:$V173)=1,COUNTBLANK($W173:$AA173)=4),IF(Data!$B173&lt;&gt;"",Scoring!$K$7)+IF(Data!$C173&lt;&gt;"",Scoring!$K$8)+IF(Data!$D173&lt;&gt;"",Scoring!$K$9)+IF(Data!$E173&lt;&gt;"",Scoring!$K$10)+IF(Data!$F173&lt;&gt;"",Scoring!$K$11)+IF(Data!$G173&lt;&gt;"",Scoring!$K$12)+IF(Data!$H173&lt;&gt;"",Scoring!$K$13)+IF(Data!$I173&lt;&gt;"",Scoring!$K$14)+IF(Data!$J173&lt;&gt;"",Scoring!$K$15)+IF(Data!$K173&lt;&gt;"",Scoring!$K$16)+IF(Data!$L173&lt;&gt;"",Scoring!$K$17)+IF(Data!$M173&lt;&gt;"",Scoring!$K$18)+IF(Data!$N173&lt;&gt;"",Scoring!$K$19)+IF(Data!$O173&lt;&gt;"",Scoring!$K$20)+IF(Data!$P173&lt;&gt;"",Scoring!$K$21)+IF(Data!$Q173&lt;&gt;"",Scoring!$K$22)+IF(Data!$R173&lt;&gt;"",Scoring!$K$23)+IF(Data!$S173&lt;&gt;"",Scoring!$K$24)+IF(Data!AH173&lt;&gt;"",Scoring!$K$25)+IF(Data!$U173&lt;&gt;"",Scoring!$K$26)+IF(Data!$V173&lt;&gt;"",Scoring!$K$27)+IF(Data!$W173&lt;&gt;"",Scoring!$K$28)+IF(Data!$X173&lt;&gt;"",Scoring!$K$29)+IF(Data!$Y173&lt;&gt;"",Scoring!$K$30)+IF(Data!$Z173&lt;&gt;"",Scoring!$K$31)+IF(Data!$AA173&lt;&gt;"",Scoring!$K$32),"")</f>
        <v/>
      </c>
      <c r="AQ173" s="107" t="str">
        <f>IF(AP173&lt;&gt;"",LOOKUP(AP173,Likelihoods!$A$7:$A$107,Likelihoods!I$7:I$107),"")</f>
        <v/>
      </c>
      <c r="AR173" s="281" t="str">
        <f>IF(AND(COUNTBLANK($B173:$E173)=3,COUNTBLANK($F173:$H173)=2,COUNTBLANK($I173:$J173)=1,COUNTBLANK($K173:$L173)=1,COUNTBLANK($M173:$N173)=1,COUNTBLANK($O173:$P173)=1,COUNTBLANK($Q173:$R173)=1,COUNTBLANK($S173:$T173)=1,COUNTBLANK($U173:$V173)=1,COUNTBLANK($W173:$AA173)=4),IF(Data!$B173&lt;&gt;"",Scoring!$L$7)+IF(Data!$C173&lt;&gt;"",Scoring!$L$8)+IF(Data!$D173&lt;&gt;"",Scoring!$L$9)+IF(Data!$E173&lt;&gt;"",Scoring!$L$10)+IF(Data!$F173&lt;&gt;"",Scoring!$L$11)+IF(Data!$G173&lt;&gt;"",Scoring!$L$12)+IF(Data!$H173&lt;&gt;"",Scoring!$L$13)+IF(Data!$I173&lt;&gt;"",Scoring!$L$14)+IF(Data!$J173&lt;&gt;"",Scoring!$L$15)+IF(Data!$K173&lt;&gt;"",Scoring!$L$16)+IF(Data!$L173&lt;&gt;"",Scoring!$L$17)+IF(Data!$M173&lt;&gt;"",Scoring!$L$18)+IF(Data!$N173&lt;&gt;"",Scoring!$L$19)+IF(Data!$O173&lt;&gt;"",Scoring!$L$20)+IF(Data!$P173&lt;&gt;"",Scoring!$L$21)+IF(Data!$Q173&lt;&gt;"",Scoring!$L$22)+IF(Data!$R173&lt;&gt;"",Scoring!$L$23)+IF(Data!$S173&lt;&gt;"",Scoring!$L$24)+IF(Data!AJ173&lt;&gt;"",Scoring!$L$25)+IF(Data!$U173&lt;&gt;"",Scoring!$L$26)+IF(Data!$V173&lt;&gt;"",Scoring!$L$27)+IF(Data!$W173&lt;&gt;"",Scoring!$L$28)+IF(Data!$X173&lt;&gt;"",Scoring!$L$29)+IF(Data!$Y173&lt;&gt;"",Scoring!$L$30)+IF(Data!$Z173&lt;&gt;"",Scoring!$L$31)+IF(Data!$AA173&lt;&gt;"",Scoring!$L$32),"")</f>
        <v/>
      </c>
      <c r="AS173" s="105" t="str">
        <f>IF(AR173&lt;&gt;"",LOOKUP(AR173,Likelihoods!$A$7:$A$107,Likelihoods!J$7:J$107),"")</f>
        <v/>
      </c>
      <c r="AT173" s="108" t="str">
        <f>IF(AND(COUNTBLANK($B173:$E173)=3,COUNTBLANK($F173:$H173)=2,COUNTBLANK($I173:$J173)=1,COUNTBLANK($K173:$L173)=1,COUNTBLANK($M173:$N173)=1,COUNTBLANK($O173:$P173)=1,COUNTBLANK($Q173:$R173)=1,COUNTBLANK($S173:$T173)=1,COUNTBLANK($U173:$V173)=1,COUNTBLANK($W173:$AA173)=4),IF(Data!$B173&lt;&gt;"",Scoring!$M$7)+IF(Data!$C173&lt;&gt;"",Scoring!$M$8)+IF(Data!$D173&lt;&gt;"",Scoring!$M$9)+IF(Data!$E173&lt;&gt;"",Scoring!$M$10)+IF(Data!$F173&lt;&gt;"",Scoring!$M$11)+IF(Data!$G173&lt;&gt;"",Scoring!$M$12)+IF(Data!$H173&lt;&gt;"",Scoring!$M$13)+IF(Data!$I173&lt;&gt;"",Scoring!$M$14)+IF(Data!$J173&lt;&gt;"",Scoring!$M$15)+IF(Data!$K173&lt;&gt;"",Scoring!$M$16)+IF(Data!$L173&lt;&gt;"",Scoring!$M$17)+IF(Data!$M173&lt;&gt;"",Scoring!$M$18)+IF(Data!$N173&lt;&gt;"",Scoring!$M$19)+IF(Data!$O173&lt;&gt;"",Scoring!$M$20)+IF(Data!$P173&lt;&gt;"",Scoring!$M$21)+IF(Data!$Q173&lt;&gt;"",Scoring!$M$22)+IF(Data!$R173&lt;&gt;"",Scoring!$M$23)+IF(Data!$S173&lt;&gt;"",Scoring!$M$24)+IF(Data!T173&lt;&gt;"",Scoring!$M$25)+IF(Data!$U173&lt;&gt;"",Scoring!$M$26)+IF(Data!$V173&lt;&gt;"",Scoring!$M$27)+IF(Data!$W173&lt;&gt;"",Scoring!$M$28)+IF(Data!$X173&lt;&gt;"",Scoring!$M$29)+IF(Data!$Y173&lt;&gt;"",Scoring!$M$30)+IF(Data!$Z173&lt;&gt;"",Scoring!$M$31)+IF(Data!$AA173&lt;&gt;"",Scoring!$M$32),"")</f>
        <v/>
      </c>
      <c r="AU173" s="105" t="str">
        <f>IF(AT173&lt;&gt;"",LOOKUP(AT173,Likelihoods!$A$7:$A$107,Likelihoods!K$7:K$107),"")</f>
        <v/>
      </c>
      <c r="AV173" s="108" t="str">
        <f>IF(AND(COUNTBLANK($B173:$E173)=3,COUNTBLANK($F173:$H173)=2,COUNTBLANK($I173:$J173)=1,COUNTBLANK($K173:$L173)=1,COUNTBLANK($M173:$N173)=1,COUNTBLANK($O173:$P173)=1,COUNTBLANK($Q173:$R173)=1,COUNTBLANK($S173:$T173)=1,COUNTBLANK($U173:$V173)=1,COUNTBLANK($W173:$AA173)=4),IF(Data!$B173&lt;&gt;"",Scoring!$N$7)+IF(Data!$C173&lt;&gt;"",Scoring!$N$8)+IF(Data!$D173&lt;&gt;"",Scoring!$N$9)+IF(Data!$E173&lt;&gt;"",Scoring!$N$10)+IF(Data!$F173&lt;&gt;"",Scoring!$N$11)+IF(Data!$G173&lt;&gt;"",Scoring!$N$12)+IF(Data!$H173&lt;&gt;"",Scoring!$N$13)+IF(Data!$I173&lt;&gt;"",Scoring!$N$14)+IF(Data!$J173&lt;&gt;"",Scoring!$N$15)+IF(Data!$K173&lt;&gt;"",Scoring!$N$16)+IF(Data!$L173&lt;&gt;"",Scoring!$N$17)+IF(Data!$M173&lt;&gt;"",Scoring!$N$18)+IF(Data!$N173&lt;&gt;"",Scoring!$N$19)+IF(Data!$O173&lt;&gt;"",Scoring!$N$20)+IF(Data!$P173&lt;&gt;"",Scoring!$N$21)+IF(Data!$Q173&lt;&gt;"",Scoring!$N$22)+IF(Data!$R173&lt;&gt;"",Scoring!$N$23)+IF(Data!$S173&lt;&gt;"",Scoring!$N$24)+IF(Data!T173&lt;&gt;"",Scoring!$N$25)+IF(Data!$U173&lt;&gt;"",Scoring!$N$26)+IF(Data!$V173&lt;&gt;"",Scoring!$N$27)+IF(Data!$W173&lt;&gt;"",Scoring!$N$28)+IF(Data!$X173&lt;&gt;"",Scoring!$N$29)+IF(Data!$Y173&lt;&gt;"",Scoring!$N$30)+IF(Data!$Z173&lt;&gt;"",Scoring!$N$31)+IF(Data!$AA173&lt;&gt;"",Scoring!$N$32),"")</f>
        <v/>
      </c>
      <c r="AW173" s="106" t="str">
        <f>IF(AV173&lt;&gt;"",LOOKUP(AV173,Likelihoods!$A$7:$A$107,Likelihoods!L$7:L$107),"")</f>
        <v/>
      </c>
      <c r="AX173" s="104" t="str">
        <f>IF(AND(COUNTBLANK($B173:$E173)=3,COUNTBLANK($F173:$H173)=2,COUNTBLANK($I173:$J173)=1,COUNTBLANK($K173:$L173)=1,COUNTBLANK($M173:$N173)=1,COUNTBLANK($O173:$P173)=1,COUNTBLANK($Q173:$R173)=1,COUNTBLANK($S173:$T173)=1,COUNTBLANK($U173:$V173)=1,COUNTBLANK($W173:$AA173)=4),IF(Data!$B173&lt;&gt;"",Scoring!$O$7)+IF(Data!$C173&lt;&gt;"",Scoring!$O$8)+IF(Data!$D173&lt;&gt;"",Scoring!$O$9)+IF(Data!$E173&lt;&gt;"",Scoring!$O$10)+IF(Data!$F173&lt;&gt;"",Scoring!$O$11)+IF(Data!$G173&lt;&gt;"",Scoring!$O$12)+IF(Data!$H173&lt;&gt;"",Scoring!$O$13)+IF(Data!$I173&lt;&gt;"",Scoring!$O$14)+IF(Data!$J173&lt;&gt;"",Scoring!$O$15)+IF(Data!$K173&lt;&gt;"",Scoring!$O$16)+IF(Data!$L173&lt;&gt;"",Scoring!$O$17)+IF(Data!$M173&lt;&gt;"",Scoring!$O$18)+IF(Data!$N173&lt;&gt;"",Scoring!$O$19)+IF(Data!$O173&lt;&gt;"",Scoring!$O$20)+IF(Data!$P173&lt;&gt;"",Scoring!$O$21)+IF(Data!$Q173&lt;&gt;"",Scoring!$O$22)+IF(Data!$R173&lt;&gt;"",Scoring!$O$23)+IF(Data!$S173&lt;&gt;"",Scoring!$O$24)+IF(Data!T173&lt;&gt;"",Scoring!$O$25)+IF(Data!$U173&lt;&gt;"",Scoring!$O$26)+IF(Data!$V173&lt;&gt;"",Scoring!$O$27)+IF(Data!$W173&lt;&gt;"",Scoring!$O$28)+IF(Data!$X173&lt;&gt;"",Scoring!$O$29)+IF(Data!$Y173&lt;&gt;"",Scoring!$O$30)+IF(Data!$Z173&lt;&gt;"",Scoring!$O$31)+IF(Data!$AA173&lt;&gt;"",Scoring!$O$32),"")</f>
        <v/>
      </c>
      <c r="AY173" s="107" t="str">
        <f>IF(AX173&lt;&gt;"",LOOKUP(AX173,Likelihoods!$A$7:$A$107,Likelihoods!M$7:M$107),"")</f>
        <v/>
      </c>
      <c r="AZ173" s="108" t="str">
        <f>IF(AND(COUNTBLANK($B173:$E173)=3,COUNTBLANK($F173:$H173)=2,COUNTBLANK($I173:$J173)=1,COUNTBLANK($K173:$L173)=1,COUNTBLANK($M173:$N173)=1,COUNTBLANK($O173:$P173)=1,COUNTBLANK($Q173:$R173)=1,COUNTBLANK($S173:$T173)=1,COUNTBLANK($U173:$V173)=1,COUNTBLANK($W173:$AA173)=4),IF(Data!$B173&lt;&gt;"",Scoring!$P$7)+IF(Data!$C173&lt;&gt;"",Scoring!$P$8)+IF(Data!$D173&lt;&gt;"",Scoring!$P$9)+IF(Data!$E173&lt;&gt;"",Scoring!$P$10)+IF(Data!$F173&lt;&gt;"",Scoring!$P$11)+IF(Data!$G173&lt;&gt;"",Scoring!$P$12)+IF(Data!$H173&lt;&gt;"",Scoring!$P$13)+IF(Data!$I173&lt;&gt;"",Scoring!$P$14)+IF(Data!$J173&lt;&gt;"",Scoring!$P$15)+IF(Data!$K173&lt;&gt;"",Scoring!$P$16)+IF(Data!$L173&lt;&gt;"",Scoring!$P$17)+IF(Data!$M173&lt;&gt;"",Scoring!$P$18)+IF(Data!$N173&lt;&gt;"",Scoring!$P$19)+IF(Data!$O173&lt;&gt;"",Scoring!$P$20)+IF(Data!$P173&lt;&gt;"",Scoring!$P$21)+IF(Data!$Q173&lt;&gt;"",Scoring!$P$22)+IF(Data!$R173&lt;&gt;"",Scoring!$P$23)+IF(Data!$S173&lt;&gt;"",Scoring!$P$24)+IF(Data!T173&lt;&gt;"",Scoring!$P$25)+IF(Data!$U173&lt;&gt;"",Scoring!$P$26)+IF(Data!$V173&lt;&gt;"",Scoring!$P$27)+IF(Data!$W173&lt;&gt;"",Scoring!$P$28)+IF(Data!$X173&lt;&gt;"",Scoring!$P$29)+IF(Data!$Y173&lt;&gt;"",Scoring!$P$30)+IF(Data!$Z173&lt;&gt;"",Scoring!$P$31)+IF(Data!$AA173&lt;&gt;"",Scoring!$P$32),"")</f>
        <v/>
      </c>
      <c r="BA173" s="105" t="str">
        <f>IF(AZ173&lt;&gt;"",LOOKUP(AZ173,Likelihoods!$A$7:$A$107,Likelihoods!N$7:N$107),"")</f>
        <v/>
      </c>
      <c r="BB173" s="102" t="str">
        <f>IF(AND(COUNTBLANK($B173:$E173)=3,COUNTBLANK($F173:$H173)=2,COUNTBLANK($I173:$J173)=1,COUNTBLANK($K173:$L173)=1,COUNTBLANK($M173:$N173)=1,COUNTBLANK($O173:$P173)=1,COUNTBLANK($Q173:$R173)=1,COUNTBLANK($S173:$T173)=1,COUNTBLANK($U173:$V173)=1,COUNTBLANK($W173:$AA173)=4),IF(Data!$B173&lt;&gt;"",Scoring!$Q$7)+IF(Data!$C173&lt;&gt;"",Scoring!$Q$8)+IF(Data!$D173&lt;&gt;"",Scoring!$Q$9)+IF(Data!$E173&lt;&gt;"",Scoring!$Q$10)+IF(Data!$F173&lt;&gt;"",Scoring!$Q$11)+IF(Data!$G173&lt;&gt;"",Scoring!$Q$12)+IF(Data!$H173&lt;&gt;"",Scoring!$Q$13)+IF(Data!$I173&lt;&gt;"",Scoring!$Q$14)+IF(Data!$J173&lt;&gt;"",Scoring!$Q$15)+IF(Data!$K173&lt;&gt;"",Scoring!$Q$16)+IF(Data!$L173&lt;&gt;"",Scoring!$Q$17)+IF(Data!$M173&lt;&gt;"",Scoring!$Q$18)+IF(Data!$N173&lt;&gt;"",Scoring!$Q$19)+IF(Data!$O173&lt;&gt;"",Scoring!$Q$20)+IF(Data!$P173&lt;&gt;"",Scoring!$Q$21)+IF(Data!$Q173&lt;&gt;"",Scoring!$Q$22)+IF(Data!$R173&lt;&gt;"",Scoring!$Q$23)+IF(Data!$S173&lt;&gt;"",Scoring!$Q$24)+IF(Data!T173&lt;&gt;"",Scoring!$Q$25)+IF(Data!$U173&lt;&gt;"",Scoring!$Q$26)+IF(Data!$V173&lt;&gt;"",Scoring!$Q$27)+IF(Data!$W173&lt;&gt;"",Scoring!$Q$28)+IF(Data!$X173&lt;&gt;"",Scoring!$Q$29)+IF(Data!$Y173&lt;&gt;"",Scoring!$Q$30)+IF(Data!$Z173&lt;&gt;"",Scoring!$Q$31)+IF(Data!$AA173&lt;&gt;"",Scoring!$Q$32),"")</f>
        <v/>
      </c>
      <c r="BC173" s="107" t="str">
        <f>IF(BB173&lt;&gt;"",LOOKUP(BB173,Likelihoods!$A$7:$A$107,Likelihoods!O$7:O$107),"")</f>
        <v/>
      </c>
      <c r="BD173" s="104" t="str">
        <f>IF(AND(COUNTBLANK($B173:$E173)=3,COUNTBLANK($F173:$H173)=2,COUNTBLANK($I173:$J173)=1,COUNTBLANK($K173:$L173)=1,COUNTBLANK($M173:$N173)=1,COUNTBLANK($O173:$P173)=1,COUNTBLANK($Q173:$R173)=1,COUNTBLANK($S173:$T173)=1,COUNTBLANK($U173:$V173)=1,COUNTBLANK($W173:$AA173)=4),IF(Data!$B173&lt;&gt;"",Scoring!$R$7)+IF(Data!$C173&lt;&gt;"",Scoring!$R$8)+IF(Data!$D173&lt;&gt;"",Scoring!$R$9)+IF(Data!$E173&lt;&gt;"",Scoring!$R$10)+IF(Data!$F173&lt;&gt;"",Scoring!$R$11)+IF(Data!$G173&lt;&gt;"",Scoring!$R$12)+IF(Data!$H173&lt;&gt;"",Scoring!$R$13)+IF(Data!$I173&lt;&gt;"",Scoring!$R$14)+IF(Data!$J173&lt;&gt;"",Scoring!$R$15)+IF(Data!$K173&lt;&gt;"",Scoring!$R$16)+IF(Data!$L173&lt;&gt;"",Scoring!$R$17)+IF(Data!$M173&lt;&gt;"",Scoring!$R$18)+IF(Data!$N173&lt;&gt;"",Scoring!$R$19)+IF(Data!$O173&lt;&gt;"",Scoring!$R$20)+IF(Data!$P173&lt;&gt;"",Scoring!$R$21)+IF(Data!$Q173&lt;&gt;"",Scoring!$R$22)+IF(Data!$R173&lt;&gt;"",Scoring!$R$23)+IF(Data!$S173&lt;&gt;"",Scoring!$R$24)+IF(Data!T173&lt;&gt;"",Scoring!$R$25)+IF(Data!$U173&lt;&gt;"",Scoring!$R$26)+IF(Data!$V173&lt;&gt;"",Scoring!$R$27)+IF(Data!$W173&lt;&gt;"",Scoring!$R$28)+IF(Data!$X173&lt;&gt;"",Scoring!$R$29)+IF(Data!$Y173&lt;&gt;"",Scoring!$R$30)+IF(Data!$Z173&lt;&gt;"",Scoring!$R$31)+IF(Data!$AA173&lt;&gt;"",Scoring!$R$32),"")</f>
        <v/>
      </c>
      <c r="BE173" s="105" t="str">
        <f>IF(BD173&lt;&gt;"",LOOKUP(BD173,Likelihoods!$A$7:$A$107,Likelihoods!P$7:P$107),"")</f>
        <v/>
      </c>
      <c r="BF173" s="102" t="str">
        <f>IF(AND(COUNTBLANK($B173:$E173)=3,COUNTBLANK($F173:$H173)=2,COUNTBLANK($I173:$J173)=1,COUNTBLANK($K173:$L173)=1,COUNTBLANK($M173:$N173)=1,COUNTBLANK($O173:$P173)=1,COUNTBLANK($Q173:$R173)=1,COUNTBLANK($S173:$T173)=1,COUNTBLANK($U173:$V173)=1,COUNTBLANK($W173:$AA173)=4),IF(Data!$B173&lt;&gt;"",Scoring!$S$7)+IF(Data!$C173&lt;&gt;"",Scoring!$S$8)+IF(Data!$D173&lt;&gt;"",Scoring!$S$9)+IF(Data!$E173&lt;&gt;"",Scoring!$S$10)+IF(Data!$F173&lt;&gt;"",Scoring!$S$11)+IF(Data!$G173&lt;&gt;"",Scoring!$S$12)+IF(Data!$H173&lt;&gt;"",Scoring!$S$13)+IF(Data!$I173&lt;&gt;"",Scoring!$S$14)+IF(Data!$J173&lt;&gt;"",Scoring!$S$15)+IF(Data!$K173&lt;&gt;"",Scoring!$S$16)+IF(Data!$L173&lt;&gt;"",Scoring!$S$17)+IF(Data!$M173&lt;&gt;"",Scoring!$S$18)+IF(Data!$N173&lt;&gt;"",Scoring!$S$19)+IF(Data!$O173&lt;&gt;"",Scoring!$S$20)+IF(Data!$P173&lt;&gt;"",Scoring!$S$21)+IF(Data!$Q173&lt;&gt;"",Scoring!$S$22)+IF(Data!$R173&lt;&gt;"",Scoring!$S$23)+IF(Data!$S173&lt;&gt;"",Scoring!$S$24)+IF(Data!T173&lt;&gt;"",Scoring!$S$25)+IF(Data!$U173&lt;&gt;"",Scoring!$S$26)+IF(Data!$V173&lt;&gt;"",Scoring!$S$27)+IF(Data!$W173&lt;&gt;"",Scoring!$S$28)+IF(Data!$X173&lt;&gt;"",Scoring!$S$29)+IF(Data!$Y173&lt;&gt;"",Scoring!$S$30)+IF(Data!$Z173&lt;&gt;"",Scoring!$S$31)+IF(Data!$AA173&lt;&gt;"",Scoring!$S$32),"")</f>
        <v/>
      </c>
      <c r="BG173" s="107" t="str">
        <f>IF(BF173&lt;&gt;"",LOOKUP(BF173,Likelihoods!$A$7:$A$107,Likelihoods!Q$7:Q$107),"")</f>
        <v/>
      </c>
      <c r="BH173" s="108" t="str">
        <f>IF(AND(COUNTBLANK($B173:$E173)=3,COUNTBLANK($F173:$H173)=2,COUNTBLANK($I173:$J173)=1,COUNTBLANK($K173:$L173)=1,COUNTBLANK($M173:$N173)=1,COUNTBLANK($O173:$P173)=1,COUNTBLANK($Q173:$R173)=1,COUNTBLANK($S173:$T173)=1,COUNTBLANK($U173:$V173)=1,COUNTBLANK($W173:$AA173)=4),IF(Data!$B173&lt;&gt;"",Scoring!$T$7)+IF(Data!$C173&lt;&gt;"",Scoring!$T$8)+IF(Data!$D173&lt;&gt;"",Scoring!$T$9)+IF(Data!$E173&lt;&gt;"",Scoring!$T$10)+IF(Data!$F173&lt;&gt;"",Scoring!$T$11)+IF(Data!$G173&lt;&gt;"",Scoring!$T$12)+IF(Data!$H173&lt;&gt;"",Scoring!$T$13)+IF(Data!$I173&lt;&gt;"",Scoring!$T$14)+IF(Data!$J173&lt;&gt;"",Scoring!$T$15)+IF(Data!$K173&lt;&gt;"",Scoring!$T$16)+IF(Data!$L173&lt;&gt;"",Scoring!$T$17)+IF(Data!$M173&lt;&gt;"",Scoring!$T$18)+IF(Data!$N173&lt;&gt;"",Scoring!$T$19)+IF(Data!$O173&lt;&gt;"",Scoring!$T$20)+IF(Data!$P173&lt;&gt;"",Scoring!$T$21)+IF(Data!$Q173&lt;&gt;"",Scoring!$T$22)+IF(Data!$R173&lt;&gt;"",Scoring!$T$23)+IF(Data!$S173&lt;&gt;"",Scoring!$T$24)+IF(Data!T173&lt;&gt;"",Scoring!$T$25)+IF(Data!$U173&lt;&gt;"",Scoring!$T$26)+IF(Data!$V173&lt;&gt;"",Scoring!$T$27)+IF(Data!$W173&lt;&gt;"",Scoring!$T$28)+IF(Data!$X173&lt;&gt;"",Scoring!$T$29)+IF(Data!$Y173&lt;&gt;"",Scoring!$T$30)+IF(Data!$Z173&lt;&gt;"",Scoring!$T$31)+IF(Data!$AA173&lt;&gt;"",Scoring!$T$32),"")</f>
        <v/>
      </c>
      <c r="BI173" s="105" t="str">
        <f>IF(BH173&lt;&gt;"",LOOKUP(BH173,Likelihoods!$A$7:$A$107,Likelihoods!R$7:R$107),"")</f>
        <v/>
      </c>
      <c r="BJ173" s="108" t="str">
        <f>IF(AND(COUNTBLANK($B173:$E173)=3,COUNTBLANK($F173:$H173)=2,COUNTBLANK($I173:$J173)=1,COUNTBLANK($K173:$L173)=1,COUNTBLANK($M173:$N173)=1,COUNTBLANK($O173:$P173)=1,COUNTBLANK($Q173:$R173)=1,COUNTBLANK($S173:$T173)=1,COUNTBLANK($U173:$V173)=1,COUNTBLANK($W173:$AA173)=4),IF(Data!$B173&lt;&gt;"",Scoring!$U$7)+IF(Data!$C173&lt;&gt;"",Scoring!$U$8)+IF(Data!$D173&lt;&gt;"",Scoring!$U$9)+IF(Data!$E173&lt;&gt;"",Scoring!$U$10)+IF(Data!$F173&lt;&gt;"",Scoring!$U$11)+IF(Data!$G173&lt;&gt;"",Scoring!$U$12)+IF(Data!$H173&lt;&gt;"",Scoring!$U$13)+IF(Data!$I173&lt;&gt;"",Scoring!$U$14)+IF(Data!$J173&lt;&gt;"",Scoring!$U$15)+IF(Data!$K173&lt;&gt;"",Scoring!$U$16)+IF(Data!$L173&lt;&gt;"",Scoring!$U$17)+IF(Data!$M173&lt;&gt;"",Scoring!$U$18)+IF(Data!$N173&lt;&gt;"",Scoring!$U$19)+IF(Data!$O173&lt;&gt;"",Scoring!$U$20)+IF(Data!$P173&lt;&gt;"",Scoring!$U$21)+IF(Data!$Q173&lt;&gt;"",Scoring!$U$22)+IF(Data!$R173&lt;&gt;"",Scoring!$U$23)+IF(Data!$S173&lt;&gt;"",Scoring!$U$24)+IF(Data!T173&lt;&gt;"",Scoring!$U$25)+IF(Data!$U173&lt;&gt;"",Scoring!$U$26)+IF(Data!$V173&lt;&gt;"",Scoring!$U$27)+IF(Data!$W173&lt;&gt;"",Scoring!$U$28)+IF(Data!$X173&lt;&gt;"",Scoring!$U$29)+IF(Data!$Y173&lt;&gt;"",Scoring!$U$30)+IF(Data!$Z173&lt;&gt;"",Scoring!$U$31)+IF(Data!$AA173&lt;&gt;"",Scoring!$U$32),"")</f>
        <v/>
      </c>
      <c r="BK173" s="106" t="str">
        <f>IF(BJ173&lt;&gt;"",LOOKUP(BJ173,Likelihoods!$A$7:$A$107,Likelihoods!S$7:S$107),"")</f>
        <v/>
      </c>
      <c r="BL173" s="8"/>
      <c r="BM173" s="8"/>
      <c r="BN173" s="8"/>
      <c r="BO173" s="8"/>
      <c r="BP173" s="8"/>
      <c r="BQ173" s="8"/>
      <c r="BR173" s="8"/>
      <c r="BS173" s="8"/>
      <c r="BT173" s="8"/>
      <c r="BU173" s="8"/>
      <c r="BV173" s="8"/>
      <c r="BW173" s="8"/>
      <c r="BX173" s="8"/>
      <c r="BY173" s="8"/>
    </row>
    <row r="174" spans="1:77" ht="14.25" x14ac:dyDescent="0.2">
      <c r="A174" s="68"/>
      <c r="B174" s="101"/>
      <c r="C174" s="102"/>
      <c r="D174" s="102"/>
      <c r="E174" s="102"/>
      <c r="F174" s="101"/>
      <c r="G174" s="102"/>
      <c r="H174" s="103"/>
      <c r="I174" s="102"/>
      <c r="J174" s="102"/>
      <c r="K174" s="101"/>
      <c r="L174" s="103"/>
      <c r="M174" s="102"/>
      <c r="N174" s="103"/>
      <c r="O174" s="101"/>
      <c r="P174" s="103"/>
      <c r="Q174" s="102"/>
      <c r="R174" s="102"/>
      <c r="S174" s="101"/>
      <c r="T174" s="103"/>
      <c r="U174" s="101"/>
      <c r="V174" s="103"/>
      <c r="W174" s="102"/>
      <c r="X174" s="102"/>
      <c r="Y174" s="102"/>
      <c r="Z174" s="102"/>
      <c r="AA174" s="102"/>
      <c r="AB174" s="104" t="str">
        <f>IF(AND(COUNTBLANK($B174:$E174)=3,COUNTBLANK($F174:$H174)=2,COUNTBLANK($I174:$J174)=1,COUNTBLANK($K174:$L174)=1,COUNTBLANK($M174:$N174)=1,COUNTBLANK($O174:$P174)=1,COUNTBLANK($Q174:$R174)=1,COUNTBLANK($S174:$T174)=1,COUNTBLANK($U174:$V174)=1,COUNTBLANK($W174:$AA174)=4),IF(Data!$B174&lt;&gt;"",Scoring!$D$7)+IF(Data!$C174&lt;&gt;"",Scoring!$D$8)+IF(Data!$D174&lt;&gt;"",Scoring!$D$9)+IF(Data!$E174&lt;&gt;"",Scoring!$D$10)+IF(Data!$F174&lt;&gt;"",Scoring!$D$11)+IF(Data!$G174&lt;&gt;"",Scoring!$D$12)+IF(Data!$H174&lt;&gt;"",Scoring!$D$13)+IF(Data!$I174&lt;&gt;"",Scoring!$D$14)+IF(Data!$J174&lt;&gt;"",Scoring!$D$15)+IF(Data!$K174&lt;&gt;"",Scoring!$D$16)+IF(Data!$L174&lt;&gt;"",Scoring!$D$17)+IF(Data!$M174&lt;&gt;"",Scoring!$D$18)+IF(Data!$N174&lt;&gt;"",Scoring!$D$19)+IF(Data!$O174&lt;&gt;"",Scoring!$D$20)+IF(Data!$P174&lt;&gt;"",Scoring!$D$21)+IF(Data!$Q174&lt;&gt;"",Scoring!$D$22)+IF(Data!$R174&lt;&gt;"",Scoring!$D$23)+IF(Data!$S174&lt;&gt;"",Scoring!$D$24)+IF(Data!T174&lt;&gt;"",Scoring!$D$25)+IF(Data!$U174&lt;&gt;"",Scoring!$D$26)+IF(Data!$V174&lt;&gt;"",Scoring!$D$27)+IF(Data!$W174&lt;&gt;"",Scoring!$D$28)+IF(Data!$X174&lt;&gt;"",Scoring!$D$29)+IF(Data!$Y174&lt;&gt;"",Scoring!$D$30)+IF(Data!$Z174&lt;&gt;"",Scoring!$D$31)+IF(Data!$AA174&lt;&gt;"",Scoring!$D$32),"")</f>
        <v/>
      </c>
      <c r="AC174" s="105" t="str">
        <f>IF(AB174&lt;&gt;"",LOOKUP(AB174,Likelihoods!$A$7:$A$107,Likelihoods!B$7:B$107),"")</f>
        <v/>
      </c>
      <c r="AD174" s="264" t="str">
        <f>IF(AND(COUNTBLANK($B174:$E174)=3,COUNTBLANK($F174:$H174)=2,COUNTBLANK($I174:$J174)=1,COUNTBLANK($K174:$L174)=1,COUNTBLANK($M174:$N174)=1,COUNTBLANK($O174:$P174)=1,COUNTBLANK($Q174:$R174)=1,COUNTBLANK($S174:$T174)=1,COUNTBLANK($U174:$V174)=1,COUNTBLANK($W174:$AA174)=4),IF(Data!$B174&lt;&gt;"",Scoring!$E$7)+IF(Data!$C174&lt;&gt;"",Scoring!$E$8)+IF(Data!$D174&lt;&gt;"",Scoring!$E$9)+IF(Data!$E174&lt;&gt;"",Scoring!$E$10)+IF(Data!$F174&lt;&gt;"",Scoring!$E$11)+IF(Data!$G174&lt;&gt;"",Scoring!$E$12)+IF(Data!$H174&lt;&gt;"",Scoring!$E$13)+IF(Data!$I174&lt;&gt;"",Scoring!$E$14)+IF(Data!$J174&lt;&gt;"",Scoring!$E$15)+IF(Data!$K174&lt;&gt;"",Scoring!$E$16)+IF(Data!$L174&lt;&gt;"",Scoring!$E$17)+IF(Data!$M174&lt;&gt;"",Scoring!$E$18)+IF(Data!$N174&lt;&gt;"",Scoring!$E$19)+IF(Data!$O174&lt;&gt;"",Scoring!$E$20)+IF(Data!$P174&lt;&gt;"",Scoring!$E$21)+IF(Data!$Q174&lt;&gt;"",Scoring!$E$22)+IF(Data!$R174&lt;&gt;"",Scoring!$E$23)+IF(Data!$S174&lt;&gt;"",Scoring!$E$24)+IF(Data!V174&lt;&gt;"",Scoring!$E$25)+IF(Data!$U174&lt;&gt;"",Scoring!$E$26)+IF(Data!$V174&lt;&gt;"",Scoring!$E$27)+IF(Data!$W174&lt;&gt;"",Scoring!$E$28)+IF(Data!$X174&lt;&gt;"",Scoring!$E$29)+IF(Data!$Y174&lt;&gt;"",Scoring!$E$30)+IF(Data!$Z174&lt;&gt;"",Scoring!$E$31)+IF(Data!$AA174&lt;&gt;"",Scoring!$E$32),"")</f>
        <v/>
      </c>
      <c r="AE174" s="107" t="str">
        <f>IF(AD174&lt;&gt;"",LOOKUP(AD174,Likelihoods!$A$7:$A$107,Likelihoods!C$7:C$107),"")</f>
        <v/>
      </c>
      <c r="AF174" s="108" t="str">
        <f>IF(AND(COUNTBLANK($B174:$E174)=3,COUNTBLANK($F174:$H174)=2,COUNTBLANK($I174:$J174)=1,COUNTBLANK($K174:$L174)=1,COUNTBLANK($M174:$N174)=1,COUNTBLANK($O174:$P174)=1,COUNTBLANK($Q174:$R174)=1,COUNTBLANK($S174:$T174)=1,COUNTBLANK($U174:$V174)=1,COUNTBLANK($W174:$AA174)=4),IF(Data!$B174&lt;&gt;"",Scoring!$F$7)+IF(Data!$C174&lt;&gt;"",Scoring!$F$8)+IF(Data!$D174&lt;&gt;"",Scoring!$F$9)+IF(Data!$E174&lt;&gt;"",Scoring!$F$10)+IF(Data!$F174&lt;&gt;"",Scoring!$F$11)+IF(Data!$G174&lt;&gt;"",Scoring!$F$12)+IF(Data!$H174&lt;&gt;"",Scoring!$F$13)+IF(Data!$I174&lt;&gt;"",Scoring!$F$14)+IF(Data!$J174&lt;&gt;"",Scoring!$F$15)+IF(Data!$K174&lt;&gt;"",Scoring!$F$16)+IF(Data!$L174&lt;&gt;"",Scoring!$F$17)+IF(Data!$M174&lt;&gt;"",Scoring!$F$18)+IF(Data!$N174&lt;&gt;"",Scoring!$F$19)+IF(Data!$O174&lt;&gt;"",Scoring!$F$20)+IF(Data!$P174&lt;&gt;"",Scoring!$F$21)+IF(Data!$Q174&lt;&gt;"",Scoring!$F$22)+IF(Data!$R174&lt;&gt;"",Scoring!$F$23)+IF(Data!$S174&lt;&gt;"",Scoring!$F$24)+IF(Data!T174&lt;&gt;"",Scoring!$F$25)+IF(Data!$U174&lt;&gt;"",Scoring!$F$26)+IF(Data!$V174&lt;&gt;"",Scoring!$F$27)+IF(Data!$W174&lt;&gt;"",Scoring!$F$28)+IF(Data!$X174&lt;&gt;"",Scoring!$F$29)+IF(Data!$Y174&lt;&gt;"",Scoring!$F$30)+IF(Data!$Z174&lt;&gt;"",Scoring!$F$31)+IF(Data!$AA174&lt;&gt;"",Scoring!$F$32),"")</f>
        <v/>
      </c>
      <c r="AG174" s="105" t="str">
        <f>IF(AF174&lt;&gt;"",LOOKUP(AF174,Likelihoods!$A$7:$A$107,Likelihoods!D$7:D$107),"")</f>
        <v/>
      </c>
      <c r="AH174" s="108" t="str">
        <f>IF(AND(COUNTBLANK($B174:$E174)=3,COUNTBLANK($F174:$H174)=2,COUNTBLANK($I174:$J174)=1,COUNTBLANK($K174:$L174)=1,COUNTBLANK($M174:$N174)=1,COUNTBLANK($O174:$P174)=1,COUNTBLANK($Q174:$R174)=1,COUNTBLANK($S174:$T174)=1,COUNTBLANK($U174:$V174)=1,COUNTBLANK($W174:$AA174)=4),IF(Data!$B174&lt;&gt;"",Scoring!$G$7)+IF(Data!$C174&lt;&gt;"",Scoring!$G$8)+IF(Data!$D174&lt;&gt;"",Scoring!$G$9)+IF(Data!$E174&lt;&gt;"",Scoring!$G$10)+IF(Data!$F174&lt;&gt;"",Scoring!$G$11)+IF(Data!$G174&lt;&gt;"",Scoring!$G$12)+IF(Data!$H174&lt;&gt;"",Scoring!$G$13)+IF(Data!$I174&lt;&gt;"",Scoring!$G$14)+IF(Data!$J174&lt;&gt;"",Scoring!$G$15)+IF(Data!$K174&lt;&gt;"",Scoring!$G$16)+IF(Data!$L174&lt;&gt;"",Scoring!$G$17)+IF(Data!$M174&lt;&gt;"",Scoring!$G$18)+IF(Data!$N174&lt;&gt;"",Scoring!$G$19)+IF(Data!$O174&lt;&gt;"",Scoring!$G$20)+IF(Data!$P174&lt;&gt;"",Scoring!$G$21)+IF(Data!$Q174&lt;&gt;"",Scoring!$G$22)+IF(Data!$R174&lt;&gt;"",Scoring!$G$23)+IF(Data!$S174&lt;&gt;"",Scoring!$G$24)+IF(Data!T174&lt;&gt;"",Scoring!$G$25)+IF(Data!$U174&lt;&gt;"",Scoring!$G$26)+IF(Data!$V174&lt;&gt;"",Scoring!$G$27)+IF(Data!$W174&lt;&gt;"",Scoring!$G$28)+IF(Data!$X174&lt;&gt;"",Scoring!$G$29)+IF(Data!$Y174&lt;&gt;"",Scoring!$G$30)+IF(Data!$Z174&lt;&gt;"",Scoring!$G$31)+IF(Data!$AA174&lt;&gt;"",Scoring!$G$32),"")</f>
        <v/>
      </c>
      <c r="AI174" s="106" t="str">
        <f>IF(AH174&lt;&gt;"",LOOKUP(AH174,Likelihoods!$A$7:$A$107,Likelihoods!E$7:E$107),"")</f>
        <v/>
      </c>
      <c r="AJ174" s="104" t="str">
        <f>IF(AND(COUNTBLANK($B174:$E174)=3,COUNTBLANK($F174:$H174)=2,COUNTBLANK($I174:$J174)=1,COUNTBLANK($K174:$L174)=1,COUNTBLANK($M174:$N174)=1,COUNTBLANK($O174:$P174)=1,COUNTBLANK($Q174:$R174)=1,COUNTBLANK($S174:$T174)=1,COUNTBLANK($U174:$V174)=1,COUNTBLANK($W174:$AA174)=4),IF(Data!$B174&lt;&gt;"",Scoring!$H$7)+IF(Data!$C174&lt;&gt;"",Scoring!$H$8)+IF(Data!$D174&lt;&gt;"",Scoring!$H$9)+IF(Data!$E174&lt;&gt;"",Scoring!$H$10)+IF(Data!$F174&lt;&gt;"",Scoring!$H$11)+IF(Data!$G174&lt;&gt;"",Scoring!$H$12)+IF(Data!$H174&lt;&gt;"",Scoring!$H$13)+IF(Data!$I174&lt;&gt;"",Scoring!$H$14)+IF(Data!$J174&lt;&gt;"",Scoring!$H$15)+IF(Data!$K174&lt;&gt;"",Scoring!$H$16)+IF(Data!$L174&lt;&gt;"",Scoring!$H$17)+IF(Data!$M174&lt;&gt;"",Scoring!$H$18)+IF(Data!$N174&lt;&gt;"",Scoring!$H$19)+IF(Data!$O174&lt;&gt;"",Scoring!$H$20)+IF(Data!$P174&lt;&gt;"",Scoring!$H$21)+IF(Data!$Q174&lt;&gt;"",Scoring!$H$22)+IF(Data!$R174&lt;&gt;"",Scoring!$H$23)+IF(Data!$S174&lt;&gt;"",Scoring!$H$24)+IF(Data!T174&lt;&gt;"",Scoring!$H$25)+IF(Data!$U174&lt;&gt;"",Scoring!$H$26)+IF(Data!$V174&lt;&gt;"",Scoring!$H$27)+IF(Data!$W174&lt;&gt;"",Scoring!$H$28)+IF(Data!$X174&lt;&gt;"",Scoring!$H$29)+IF(Data!$Y174&lt;&gt;"",Scoring!$H$30)+IF(Data!$Z174&lt;&gt;"",Scoring!$H$31)+IF(Data!$AA174&lt;&gt;"",Scoring!$H$32),"")</f>
        <v/>
      </c>
      <c r="AK174" s="105" t="str">
        <f>IF(AJ174&lt;&gt;"",LOOKUP(AJ174,Likelihoods!$A$7:$A$107,Likelihoods!F$7:F$107),"")</f>
        <v/>
      </c>
      <c r="AL174" s="102" t="str">
        <f>IF(AND(COUNTBLANK($B174:$E174)=3,COUNTBLANK($F174:$H174)=2,COUNTBLANK($I174:$J174)=1,COUNTBLANK($K174:$L174)=1,COUNTBLANK($M174:$N174)=1,COUNTBLANK($O174:$P174)=1,COUNTBLANK($Q174:$R174)=1,COUNTBLANK($S174:$T174)=1,COUNTBLANK($U174:$V174)=1,COUNTBLANK($W174:$AA174)=4),IF(Data!$B174&lt;&gt;"",Scoring!$I$7)+IF(Data!$C174&lt;&gt;"",Scoring!$I$8)+IF(Data!$D174&lt;&gt;"",Scoring!$I$9)+IF(Data!$E174&lt;&gt;"",Scoring!$I$10)+IF(Data!$F174&lt;&gt;"",Scoring!$I$11)+IF(Data!$G174&lt;&gt;"",Scoring!$I$12)+IF(Data!$H174&lt;&gt;"",Scoring!$I$13)+IF(Data!$I174&lt;&gt;"",Scoring!$I$14)+IF(Data!$J174&lt;&gt;"",Scoring!$I$15)+IF(Data!$K174&lt;&gt;"",Scoring!$I$16)+IF(Data!$L174&lt;&gt;"",Scoring!$I$17)+IF(Data!$M174&lt;&gt;"",Scoring!$I$18)+IF(Data!$N174&lt;&gt;"",Scoring!$I$19)+IF(Data!$O174&lt;&gt;"",Scoring!$I$20)+IF(Data!$P174&lt;&gt;"",Scoring!$I$21)+IF(Data!$Q174&lt;&gt;"",Scoring!$I$22)+IF(Data!$R174&lt;&gt;"",Scoring!$I$23)+IF(Data!$S174&lt;&gt;"",Scoring!$I$24)+IF(Data!T174&lt;&gt;"",Scoring!$I$25)+IF(Data!$U174&lt;&gt;"",Scoring!$I$26)+IF(Data!$V174&lt;&gt;"",Scoring!$I$27)+IF(Data!$W174&lt;&gt;"",Scoring!$I$28)+IF(Data!$X174&lt;&gt;"",Scoring!$I$29)+IF(Data!$Y174&lt;&gt;"",Scoring!$I$30)+IF(Data!$Z174&lt;&gt;"",Scoring!$I$31)+IF(Data!$AA174&lt;&gt;"",Scoring!$I$32),"")</f>
        <v/>
      </c>
      <c r="AM174" s="107" t="str">
        <f>IF(AL174&lt;&gt;"",LOOKUP(AL174,Likelihoods!$A$7:$A$107,Likelihoods!G$7:G$107),"")</f>
        <v/>
      </c>
      <c r="AN174" s="281" t="str">
        <f>IF(AND(COUNTBLANK($B174:$E174)=3,COUNTBLANK($F174:$H174)=2,COUNTBLANK($I174:$J174)=1,COUNTBLANK($K174:$L174)=1,COUNTBLANK($M174:$N174)=1,COUNTBLANK($O174:$P174)=1,COUNTBLANK($Q174:$R174)=1,COUNTBLANK($S174:$T174)=1,COUNTBLANK($U174:$V174)=1,COUNTBLANK($W174:$AA174)=4),IF(Data!$B174&lt;&gt;"",Scoring!$J$7)+IF(Data!$C174&lt;&gt;"",Scoring!$J$8)+IF(Data!$D174&lt;&gt;"",Scoring!$J$9)+IF(Data!$E174&lt;&gt;"",Scoring!$J$10)+IF(Data!$F174&lt;&gt;"",Scoring!$J$11)+IF(Data!$G174&lt;&gt;"",Scoring!$J$12)+IF(Data!$H174&lt;&gt;"",Scoring!$J$13)+IF(Data!$I174&lt;&gt;"",Scoring!$J$14)+IF(Data!$J174&lt;&gt;"",Scoring!$J$15)+IF(Data!$K174&lt;&gt;"",Scoring!$J$16)+IF(Data!$L174&lt;&gt;"",Scoring!$J$17)+IF(Data!$M174&lt;&gt;"",Scoring!$J$18)+IF(Data!$N174&lt;&gt;"",Scoring!$J$19)+IF(Data!$O174&lt;&gt;"",Scoring!$J$20)+IF(Data!$P174&lt;&gt;"",Scoring!$J$21)+IF(Data!$Q174&lt;&gt;"",Scoring!$J$22)+IF(Data!$R174&lt;&gt;"",Scoring!$J$23)+IF(Data!$S174&lt;&gt;"",Scoring!$J$24)+IF(Data!AF174&lt;&gt;"",Scoring!$J$25)+IF(Data!$U174&lt;&gt;"",Scoring!$J$26)+IF(Data!$V174&lt;&gt;"",Scoring!$J$27)+IF(Data!$W174&lt;&gt;"",Scoring!$J$28)+IF(Data!$X174&lt;&gt;"",Scoring!$J$29)+IF(Data!$Y174&lt;&gt;"",Scoring!$J$30)+IF(Data!$Z174&lt;&gt;"",Scoring!$J$31)+IF(Data!$AA174&lt;&gt;"",Scoring!$J$32),"")</f>
        <v/>
      </c>
      <c r="AO174" s="276" t="str">
        <f>IF(AN174&lt;&gt;"",LOOKUP(AN174,Likelihoods!$A$7:$A$107,Likelihoods!H$7:H$107),"")</f>
        <v/>
      </c>
      <c r="AP174" s="264" t="str">
        <f>IF(AND(COUNTBLANK($B174:$E174)=3,COUNTBLANK($F174:$H174)=2,COUNTBLANK($I174:$J174)=1,COUNTBLANK($K174:$L174)=1,COUNTBLANK($M174:$N174)=1,COUNTBLANK($O174:$P174)=1,COUNTBLANK($Q174:$R174)=1,COUNTBLANK($S174:$T174)=1,COUNTBLANK($U174:$V174)=1,COUNTBLANK($W174:$AA174)=4),IF(Data!$B174&lt;&gt;"",Scoring!$K$7)+IF(Data!$C174&lt;&gt;"",Scoring!$K$8)+IF(Data!$D174&lt;&gt;"",Scoring!$K$9)+IF(Data!$E174&lt;&gt;"",Scoring!$K$10)+IF(Data!$F174&lt;&gt;"",Scoring!$K$11)+IF(Data!$G174&lt;&gt;"",Scoring!$K$12)+IF(Data!$H174&lt;&gt;"",Scoring!$K$13)+IF(Data!$I174&lt;&gt;"",Scoring!$K$14)+IF(Data!$J174&lt;&gt;"",Scoring!$K$15)+IF(Data!$K174&lt;&gt;"",Scoring!$K$16)+IF(Data!$L174&lt;&gt;"",Scoring!$K$17)+IF(Data!$M174&lt;&gt;"",Scoring!$K$18)+IF(Data!$N174&lt;&gt;"",Scoring!$K$19)+IF(Data!$O174&lt;&gt;"",Scoring!$K$20)+IF(Data!$P174&lt;&gt;"",Scoring!$K$21)+IF(Data!$Q174&lt;&gt;"",Scoring!$K$22)+IF(Data!$R174&lt;&gt;"",Scoring!$K$23)+IF(Data!$S174&lt;&gt;"",Scoring!$K$24)+IF(Data!AH174&lt;&gt;"",Scoring!$K$25)+IF(Data!$U174&lt;&gt;"",Scoring!$K$26)+IF(Data!$V174&lt;&gt;"",Scoring!$K$27)+IF(Data!$W174&lt;&gt;"",Scoring!$K$28)+IF(Data!$X174&lt;&gt;"",Scoring!$K$29)+IF(Data!$Y174&lt;&gt;"",Scoring!$K$30)+IF(Data!$Z174&lt;&gt;"",Scoring!$K$31)+IF(Data!$AA174&lt;&gt;"",Scoring!$K$32),"")</f>
        <v/>
      </c>
      <c r="AQ174" s="107" t="str">
        <f>IF(AP174&lt;&gt;"",LOOKUP(AP174,Likelihoods!$A$7:$A$107,Likelihoods!I$7:I$107),"")</f>
        <v/>
      </c>
      <c r="AR174" s="281" t="str">
        <f>IF(AND(COUNTBLANK($B174:$E174)=3,COUNTBLANK($F174:$H174)=2,COUNTBLANK($I174:$J174)=1,COUNTBLANK($K174:$L174)=1,COUNTBLANK($M174:$N174)=1,COUNTBLANK($O174:$P174)=1,COUNTBLANK($Q174:$R174)=1,COUNTBLANK($S174:$T174)=1,COUNTBLANK($U174:$V174)=1,COUNTBLANK($W174:$AA174)=4),IF(Data!$B174&lt;&gt;"",Scoring!$L$7)+IF(Data!$C174&lt;&gt;"",Scoring!$L$8)+IF(Data!$D174&lt;&gt;"",Scoring!$L$9)+IF(Data!$E174&lt;&gt;"",Scoring!$L$10)+IF(Data!$F174&lt;&gt;"",Scoring!$L$11)+IF(Data!$G174&lt;&gt;"",Scoring!$L$12)+IF(Data!$H174&lt;&gt;"",Scoring!$L$13)+IF(Data!$I174&lt;&gt;"",Scoring!$L$14)+IF(Data!$J174&lt;&gt;"",Scoring!$L$15)+IF(Data!$K174&lt;&gt;"",Scoring!$L$16)+IF(Data!$L174&lt;&gt;"",Scoring!$L$17)+IF(Data!$M174&lt;&gt;"",Scoring!$L$18)+IF(Data!$N174&lt;&gt;"",Scoring!$L$19)+IF(Data!$O174&lt;&gt;"",Scoring!$L$20)+IF(Data!$P174&lt;&gt;"",Scoring!$L$21)+IF(Data!$Q174&lt;&gt;"",Scoring!$L$22)+IF(Data!$R174&lt;&gt;"",Scoring!$L$23)+IF(Data!$S174&lt;&gt;"",Scoring!$L$24)+IF(Data!AJ174&lt;&gt;"",Scoring!$L$25)+IF(Data!$U174&lt;&gt;"",Scoring!$L$26)+IF(Data!$V174&lt;&gt;"",Scoring!$L$27)+IF(Data!$W174&lt;&gt;"",Scoring!$L$28)+IF(Data!$X174&lt;&gt;"",Scoring!$L$29)+IF(Data!$Y174&lt;&gt;"",Scoring!$L$30)+IF(Data!$Z174&lt;&gt;"",Scoring!$L$31)+IF(Data!$AA174&lt;&gt;"",Scoring!$L$32),"")</f>
        <v/>
      </c>
      <c r="AS174" s="105" t="str">
        <f>IF(AR174&lt;&gt;"",LOOKUP(AR174,Likelihoods!$A$7:$A$107,Likelihoods!J$7:J$107),"")</f>
        <v/>
      </c>
      <c r="AT174" s="108" t="str">
        <f>IF(AND(COUNTBLANK($B174:$E174)=3,COUNTBLANK($F174:$H174)=2,COUNTBLANK($I174:$J174)=1,COUNTBLANK($K174:$L174)=1,COUNTBLANK($M174:$N174)=1,COUNTBLANK($O174:$P174)=1,COUNTBLANK($Q174:$R174)=1,COUNTBLANK($S174:$T174)=1,COUNTBLANK($U174:$V174)=1,COUNTBLANK($W174:$AA174)=4),IF(Data!$B174&lt;&gt;"",Scoring!$M$7)+IF(Data!$C174&lt;&gt;"",Scoring!$M$8)+IF(Data!$D174&lt;&gt;"",Scoring!$M$9)+IF(Data!$E174&lt;&gt;"",Scoring!$M$10)+IF(Data!$F174&lt;&gt;"",Scoring!$M$11)+IF(Data!$G174&lt;&gt;"",Scoring!$M$12)+IF(Data!$H174&lt;&gt;"",Scoring!$M$13)+IF(Data!$I174&lt;&gt;"",Scoring!$M$14)+IF(Data!$J174&lt;&gt;"",Scoring!$M$15)+IF(Data!$K174&lt;&gt;"",Scoring!$M$16)+IF(Data!$L174&lt;&gt;"",Scoring!$M$17)+IF(Data!$M174&lt;&gt;"",Scoring!$M$18)+IF(Data!$N174&lt;&gt;"",Scoring!$M$19)+IF(Data!$O174&lt;&gt;"",Scoring!$M$20)+IF(Data!$P174&lt;&gt;"",Scoring!$M$21)+IF(Data!$Q174&lt;&gt;"",Scoring!$M$22)+IF(Data!$R174&lt;&gt;"",Scoring!$M$23)+IF(Data!$S174&lt;&gt;"",Scoring!$M$24)+IF(Data!T174&lt;&gt;"",Scoring!$M$25)+IF(Data!$U174&lt;&gt;"",Scoring!$M$26)+IF(Data!$V174&lt;&gt;"",Scoring!$M$27)+IF(Data!$W174&lt;&gt;"",Scoring!$M$28)+IF(Data!$X174&lt;&gt;"",Scoring!$M$29)+IF(Data!$Y174&lt;&gt;"",Scoring!$M$30)+IF(Data!$Z174&lt;&gt;"",Scoring!$M$31)+IF(Data!$AA174&lt;&gt;"",Scoring!$M$32),"")</f>
        <v/>
      </c>
      <c r="AU174" s="105" t="str">
        <f>IF(AT174&lt;&gt;"",LOOKUP(AT174,Likelihoods!$A$7:$A$107,Likelihoods!K$7:K$107),"")</f>
        <v/>
      </c>
      <c r="AV174" s="108" t="str">
        <f>IF(AND(COUNTBLANK($B174:$E174)=3,COUNTBLANK($F174:$H174)=2,COUNTBLANK($I174:$J174)=1,COUNTBLANK($K174:$L174)=1,COUNTBLANK($M174:$N174)=1,COUNTBLANK($O174:$P174)=1,COUNTBLANK($Q174:$R174)=1,COUNTBLANK($S174:$T174)=1,COUNTBLANK($U174:$V174)=1,COUNTBLANK($W174:$AA174)=4),IF(Data!$B174&lt;&gt;"",Scoring!$N$7)+IF(Data!$C174&lt;&gt;"",Scoring!$N$8)+IF(Data!$D174&lt;&gt;"",Scoring!$N$9)+IF(Data!$E174&lt;&gt;"",Scoring!$N$10)+IF(Data!$F174&lt;&gt;"",Scoring!$N$11)+IF(Data!$G174&lt;&gt;"",Scoring!$N$12)+IF(Data!$H174&lt;&gt;"",Scoring!$N$13)+IF(Data!$I174&lt;&gt;"",Scoring!$N$14)+IF(Data!$J174&lt;&gt;"",Scoring!$N$15)+IF(Data!$K174&lt;&gt;"",Scoring!$N$16)+IF(Data!$L174&lt;&gt;"",Scoring!$N$17)+IF(Data!$M174&lt;&gt;"",Scoring!$N$18)+IF(Data!$N174&lt;&gt;"",Scoring!$N$19)+IF(Data!$O174&lt;&gt;"",Scoring!$N$20)+IF(Data!$P174&lt;&gt;"",Scoring!$N$21)+IF(Data!$Q174&lt;&gt;"",Scoring!$N$22)+IF(Data!$R174&lt;&gt;"",Scoring!$N$23)+IF(Data!$S174&lt;&gt;"",Scoring!$N$24)+IF(Data!T174&lt;&gt;"",Scoring!$N$25)+IF(Data!$U174&lt;&gt;"",Scoring!$N$26)+IF(Data!$V174&lt;&gt;"",Scoring!$N$27)+IF(Data!$W174&lt;&gt;"",Scoring!$N$28)+IF(Data!$X174&lt;&gt;"",Scoring!$N$29)+IF(Data!$Y174&lt;&gt;"",Scoring!$N$30)+IF(Data!$Z174&lt;&gt;"",Scoring!$N$31)+IF(Data!$AA174&lt;&gt;"",Scoring!$N$32),"")</f>
        <v/>
      </c>
      <c r="AW174" s="106" t="str">
        <f>IF(AV174&lt;&gt;"",LOOKUP(AV174,Likelihoods!$A$7:$A$107,Likelihoods!L$7:L$107),"")</f>
        <v/>
      </c>
      <c r="AX174" s="104" t="str">
        <f>IF(AND(COUNTBLANK($B174:$E174)=3,COUNTBLANK($F174:$H174)=2,COUNTBLANK($I174:$J174)=1,COUNTBLANK($K174:$L174)=1,COUNTBLANK($M174:$N174)=1,COUNTBLANK($O174:$P174)=1,COUNTBLANK($Q174:$R174)=1,COUNTBLANK($S174:$T174)=1,COUNTBLANK($U174:$V174)=1,COUNTBLANK($W174:$AA174)=4),IF(Data!$B174&lt;&gt;"",Scoring!$O$7)+IF(Data!$C174&lt;&gt;"",Scoring!$O$8)+IF(Data!$D174&lt;&gt;"",Scoring!$O$9)+IF(Data!$E174&lt;&gt;"",Scoring!$O$10)+IF(Data!$F174&lt;&gt;"",Scoring!$O$11)+IF(Data!$G174&lt;&gt;"",Scoring!$O$12)+IF(Data!$H174&lt;&gt;"",Scoring!$O$13)+IF(Data!$I174&lt;&gt;"",Scoring!$O$14)+IF(Data!$J174&lt;&gt;"",Scoring!$O$15)+IF(Data!$K174&lt;&gt;"",Scoring!$O$16)+IF(Data!$L174&lt;&gt;"",Scoring!$O$17)+IF(Data!$M174&lt;&gt;"",Scoring!$O$18)+IF(Data!$N174&lt;&gt;"",Scoring!$O$19)+IF(Data!$O174&lt;&gt;"",Scoring!$O$20)+IF(Data!$P174&lt;&gt;"",Scoring!$O$21)+IF(Data!$Q174&lt;&gt;"",Scoring!$O$22)+IF(Data!$R174&lt;&gt;"",Scoring!$O$23)+IF(Data!$S174&lt;&gt;"",Scoring!$O$24)+IF(Data!T174&lt;&gt;"",Scoring!$O$25)+IF(Data!$U174&lt;&gt;"",Scoring!$O$26)+IF(Data!$V174&lt;&gt;"",Scoring!$O$27)+IF(Data!$W174&lt;&gt;"",Scoring!$O$28)+IF(Data!$X174&lt;&gt;"",Scoring!$O$29)+IF(Data!$Y174&lt;&gt;"",Scoring!$O$30)+IF(Data!$Z174&lt;&gt;"",Scoring!$O$31)+IF(Data!$AA174&lt;&gt;"",Scoring!$O$32),"")</f>
        <v/>
      </c>
      <c r="AY174" s="107" t="str">
        <f>IF(AX174&lt;&gt;"",LOOKUP(AX174,Likelihoods!$A$7:$A$107,Likelihoods!M$7:M$107),"")</f>
        <v/>
      </c>
      <c r="AZ174" s="108" t="str">
        <f>IF(AND(COUNTBLANK($B174:$E174)=3,COUNTBLANK($F174:$H174)=2,COUNTBLANK($I174:$J174)=1,COUNTBLANK($K174:$L174)=1,COUNTBLANK($M174:$N174)=1,COUNTBLANK($O174:$P174)=1,COUNTBLANK($Q174:$R174)=1,COUNTBLANK($S174:$T174)=1,COUNTBLANK($U174:$V174)=1,COUNTBLANK($W174:$AA174)=4),IF(Data!$B174&lt;&gt;"",Scoring!$P$7)+IF(Data!$C174&lt;&gt;"",Scoring!$P$8)+IF(Data!$D174&lt;&gt;"",Scoring!$P$9)+IF(Data!$E174&lt;&gt;"",Scoring!$P$10)+IF(Data!$F174&lt;&gt;"",Scoring!$P$11)+IF(Data!$G174&lt;&gt;"",Scoring!$P$12)+IF(Data!$H174&lt;&gt;"",Scoring!$P$13)+IF(Data!$I174&lt;&gt;"",Scoring!$P$14)+IF(Data!$J174&lt;&gt;"",Scoring!$P$15)+IF(Data!$K174&lt;&gt;"",Scoring!$P$16)+IF(Data!$L174&lt;&gt;"",Scoring!$P$17)+IF(Data!$M174&lt;&gt;"",Scoring!$P$18)+IF(Data!$N174&lt;&gt;"",Scoring!$P$19)+IF(Data!$O174&lt;&gt;"",Scoring!$P$20)+IF(Data!$P174&lt;&gt;"",Scoring!$P$21)+IF(Data!$Q174&lt;&gt;"",Scoring!$P$22)+IF(Data!$R174&lt;&gt;"",Scoring!$P$23)+IF(Data!$S174&lt;&gt;"",Scoring!$P$24)+IF(Data!T174&lt;&gt;"",Scoring!$P$25)+IF(Data!$U174&lt;&gt;"",Scoring!$P$26)+IF(Data!$V174&lt;&gt;"",Scoring!$P$27)+IF(Data!$W174&lt;&gt;"",Scoring!$P$28)+IF(Data!$X174&lt;&gt;"",Scoring!$P$29)+IF(Data!$Y174&lt;&gt;"",Scoring!$P$30)+IF(Data!$Z174&lt;&gt;"",Scoring!$P$31)+IF(Data!$AA174&lt;&gt;"",Scoring!$P$32),"")</f>
        <v/>
      </c>
      <c r="BA174" s="105" t="str">
        <f>IF(AZ174&lt;&gt;"",LOOKUP(AZ174,Likelihoods!$A$7:$A$107,Likelihoods!N$7:N$107),"")</f>
        <v/>
      </c>
      <c r="BB174" s="102" t="str">
        <f>IF(AND(COUNTBLANK($B174:$E174)=3,COUNTBLANK($F174:$H174)=2,COUNTBLANK($I174:$J174)=1,COUNTBLANK($K174:$L174)=1,COUNTBLANK($M174:$N174)=1,COUNTBLANK($O174:$P174)=1,COUNTBLANK($Q174:$R174)=1,COUNTBLANK($S174:$T174)=1,COUNTBLANK($U174:$V174)=1,COUNTBLANK($W174:$AA174)=4),IF(Data!$B174&lt;&gt;"",Scoring!$Q$7)+IF(Data!$C174&lt;&gt;"",Scoring!$Q$8)+IF(Data!$D174&lt;&gt;"",Scoring!$Q$9)+IF(Data!$E174&lt;&gt;"",Scoring!$Q$10)+IF(Data!$F174&lt;&gt;"",Scoring!$Q$11)+IF(Data!$G174&lt;&gt;"",Scoring!$Q$12)+IF(Data!$H174&lt;&gt;"",Scoring!$Q$13)+IF(Data!$I174&lt;&gt;"",Scoring!$Q$14)+IF(Data!$J174&lt;&gt;"",Scoring!$Q$15)+IF(Data!$K174&lt;&gt;"",Scoring!$Q$16)+IF(Data!$L174&lt;&gt;"",Scoring!$Q$17)+IF(Data!$M174&lt;&gt;"",Scoring!$Q$18)+IF(Data!$N174&lt;&gt;"",Scoring!$Q$19)+IF(Data!$O174&lt;&gt;"",Scoring!$Q$20)+IF(Data!$P174&lt;&gt;"",Scoring!$Q$21)+IF(Data!$Q174&lt;&gt;"",Scoring!$Q$22)+IF(Data!$R174&lt;&gt;"",Scoring!$Q$23)+IF(Data!$S174&lt;&gt;"",Scoring!$Q$24)+IF(Data!T174&lt;&gt;"",Scoring!$Q$25)+IF(Data!$U174&lt;&gt;"",Scoring!$Q$26)+IF(Data!$V174&lt;&gt;"",Scoring!$Q$27)+IF(Data!$W174&lt;&gt;"",Scoring!$Q$28)+IF(Data!$X174&lt;&gt;"",Scoring!$Q$29)+IF(Data!$Y174&lt;&gt;"",Scoring!$Q$30)+IF(Data!$Z174&lt;&gt;"",Scoring!$Q$31)+IF(Data!$AA174&lt;&gt;"",Scoring!$Q$32),"")</f>
        <v/>
      </c>
      <c r="BC174" s="107" t="str">
        <f>IF(BB174&lt;&gt;"",LOOKUP(BB174,Likelihoods!$A$7:$A$107,Likelihoods!O$7:O$107),"")</f>
        <v/>
      </c>
      <c r="BD174" s="104" t="str">
        <f>IF(AND(COUNTBLANK($B174:$E174)=3,COUNTBLANK($F174:$H174)=2,COUNTBLANK($I174:$J174)=1,COUNTBLANK($K174:$L174)=1,COUNTBLANK($M174:$N174)=1,COUNTBLANK($O174:$P174)=1,COUNTBLANK($Q174:$R174)=1,COUNTBLANK($S174:$T174)=1,COUNTBLANK($U174:$V174)=1,COUNTBLANK($W174:$AA174)=4),IF(Data!$B174&lt;&gt;"",Scoring!$R$7)+IF(Data!$C174&lt;&gt;"",Scoring!$R$8)+IF(Data!$D174&lt;&gt;"",Scoring!$R$9)+IF(Data!$E174&lt;&gt;"",Scoring!$R$10)+IF(Data!$F174&lt;&gt;"",Scoring!$R$11)+IF(Data!$G174&lt;&gt;"",Scoring!$R$12)+IF(Data!$H174&lt;&gt;"",Scoring!$R$13)+IF(Data!$I174&lt;&gt;"",Scoring!$R$14)+IF(Data!$J174&lt;&gt;"",Scoring!$R$15)+IF(Data!$K174&lt;&gt;"",Scoring!$R$16)+IF(Data!$L174&lt;&gt;"",Scoring!$R$17)+IF(Data!$M174&lt;&gt;"",Scoring!$R$18)+IF(Data!$N174&lt;&gt;"",Scoring!$R$19)+IF(Data!$O174&lt;&gt;"",Scoring!$R$20)+IF(Data!$P174&lt;&gt;"",Scoring!$R$21)+IF(Data!$Q174&lt;&gt;"",Scoring!$R$22)+IF(Data!$R174&lt;&gt;"",Scoring!$R$23)+IF(Data!$S174&lt;&gt;"",Scoring!$R$24)+IF(Data!T174&lt;&gt;"",Scoring!$R$25)+IF(Data!$U174&lt;&gt;"",Scoring!$R$26)+IF(Data!$V174&lt;&gt;"",Scoring!$R$27)+IF(Data!$W174&lt;&gt;"",Scoring!$R$28)+IF(Data!$X174&lt;&gt;"",Scoring!$R$29)+IF(Data!$Y174&lt;&gt;"",Scoring!$R$30)+IF(Data!$Z174&lt;&gt;"",Scoring!$R$31)+IF(Data!$AA174&lt;&gt;"",Scoring!$R$32),"")</f>
        <v/>
      </c>
      <c r="BE174" s="105" t="str">
        <f>IF(BD174&lt;&gt;"",LOOKUP(BD174,Likelihoods!$A$7:$A$107,Likelihoods!P$7:P$107),"")</f>
        <v/>
      </c>
      <c r="BF174" s="102" t="str">
        <f>IF(AND(COUNTBLANK($B174:$E174)=3,COUNTBLANK($F174:$H174)=2,COUNTBLANK($I174:$J174)=1,COUNTBLANK($K174:$L174)=1,COUNTBLANK($M174:$N174)=1,COUNTBLANK($O174:$P174)=1,COUNTBLANK($Q174:$R174)=1,COUNTBLANK($S174:$T174)=1,COUNTBLANK($U174:$V174)=1,COUNTBLANK($W174:$AA174)=4),IF(Data!$B174&lt;&gt;"",Scoring!$S$7)+IF(Data!$C174&lt;&gt;"",Scoring!$S$8)+IF(Data!$D174&lt;&gt;"",Scoring!$S$9)+IF(Data!$E174&lt;&gt;"",Scoring!$S$10)+IF(Data!$F174&lt;&gt;"",Scoring!$S$11)+IF(Data!$G174&lt;&gt;"",Scoring!$S$12)+IF(Data!$H174&lt;&gt;"",Scoring!$S$13)+IF(Data!$I174&lt;&gt;"",Scoring!$S$14)+IF(Data!$J174&lt;&gt;"",Scoring!$S$15)+IF(Data!$K174&lt;&gt;"",Scoring!$S$16)+IF(Data!$L174&lt;&gt;"",Scoring!$S$17)+IF(Data!$M174&lt;&gt;"",Scoring!$S$18)+IF(Data!$N174&lt;&gt;"",Scoring!$S$19)+IF(Data!$O174&lt;&gt;"",Scoring!$S$20)+IF(Data!$P174&lt;&gt;"",Scoring!$S$21)+IF(Data!$Q174&lt;&gt;"",Scoring!$S$22)+IF(Data!$R174&lt;&gt;"",Scoring!$S$23)+IF(Data!$S174&lt;&gt;"",Scoring!$S$24)+IF(Data!T174&lt;&gt;"",Scoring!$S$25)+IF(Data!$U174&lt;&gt;"",Scoring!$S$26)+IF(Data!$V174&lt;&gt;"",Scoring!$S$27)+IF(Data!$W174&lt;&gt;"",Scoring!$S$28)+IF(Data!$X174&lt;&gt;"",Scoring!$S$29)+IF(Data!$Y174&lt;&gt;"",Scoring!$S$30)+IF(Data!$Z174&lt;&gt;"",Scoring!$S$31)+IF(Data!$AA174&lt;&gt;"",Scoring!$S$32),"")</f>
        <v/>
      </c>
      <c r="BG174" s="107" t="str">
        <f>IF(BF174&lt;&gt;"",LOOKUP(BF174,Likelihoods!$A$7:$A$107,Likelihoods!Q$7:Q$107),"")</f>
        <v/>
      </c>
      <c r="BH174" s="108" t="str">
        <f>IF(AND(COUNTBLANK($B174:$E174)=3,COUNTBLANK($F174:$H174)=2,COUNTBLANK($I174:$J174)=1,COUNTBLANK($K174:$L174)=1,COUNTBLANK($M174:$N174)=1,COUNTBLANK($O174:$P174)=1,COUNTBLANK($Q174:$R174)=1,COUNTBLANK($S174:$T174)=1,COUNTBLANK($U174:$V174)=1,COUNTBLANK($W174:$AA174)=4),IF(Data!$B174&lt;&gt;"",Scoring!$T$7)+IF(Data!$C174&lt;&gt;"",Scoring!$T$8)+IF(Data!$D174&lt;&gt;"",Scoring!$T$9)+IF(Data!$E174&lt;&gt;"",Scoring!$T$10)+IF(Data!$F174&lt;&gt;"",Scoring!$T$11)+IF(Data!$G174&lt;&gt;"",Scoring!$T$12)+IF(Data!$H174&lt;&gt;"",Scoring!$T$13)+IF(Data!$I174&lt;&gt;"",Scoring!$T$14)+IF(Data!$J174&lt;&gt;"",Scoring!$T$15)+IF(Data!$K174&lt;&gt;"",Scoring!$T$16)+IF(Data!$L174&lt;&gt;"",Scoring!$T$17)+IF(Data!$M174&lt;&gt;"",Scoring!$T$18)+IF(Data!$N174&lt;&gt;"",Scoring!$T$19)+IF(Data!$O174&lt;&gt;"",Scoring!$T$20)+IF(Data!$P174&lt;&gt;"",Scoring!$T$21)+IF(Data!$Q174&lt;&gt;"",Scoring!$T$22)+IF(Data!$R174&lt;&gt;"",Scoring!$T$23)+IF(Data!$S174&lt;&gt;"",Scoring!$T$24)+IF(Data!T174&lt;&gt;"",Scoring!$T$25)+IF(Data!$U174&lt;&gt;"",Scoring!$T$26)+IF(Data!$V174&lt;&gt;"",Scoring!$T$27)+IF(Data!$W174&lt;&gt;"",Scoring!$T$28)+IF(Data!$X174&lt;&gt;"",Scoring!$T$29)+IF(Data!$Y174&lt;&gt;"",Scoring!$T$30)+IF(Data!$Z174&lt;&gt;"",Scoring!$T$31)+IF(Data!$AA174&lt;&gt;"",Scoring!$T$32),"")</f>
        <v/>
      </c>
      <c r="BI174" s="105" t="str">
        <f>IF(BH174&lt;&gt;"",LOOKUP(BH174,Likelihoods!$A$7:$A$107,Likelihoods!R$7:R$107),"")</f>
        <v/>
      </c>
      <c r="BJ174" s="108" t="str">
        <f>IF(AND(COUNTBLANK($B174:$E174)=3,COUNTBLANK($F174:$H174)=2,COUNTBLANK($I174:$J174)=1,COUNTBLANK($K174:$L174)=1,COUNTBLANK($M174:$N174)=1,COUNTBLANK($O174:$P174)=1,COUNTBLANK($Q174:$R174)=1,COUNTBLANK($S174:$T174)=1,COUNTBLANK($U174:$V174)=1,COUNTBLANK($W174:$AA174)=4),IF(Data!$B174&lt;&gt;"",Scoring!$U$7)+IF(Data!$C174&lt;&gt;"",Scoring!$U$8)+IF(Data!$D174&lt;&gt;"",Scoring!$U$9)+IF(Data!$E174&lt;&gt;"",Scoring!$U$10)+IF(Data!$F174&lt;&gt;"",Scoring!$U$11)+IF(Data!$G174&lt;&gt;"",Scoring!$U$12)+IF(Data!$H174&lt;&gt;"",Scoring!$U$13)+IF(Data!$I174&lt;&gt;"",Scoring!$U$14)+IF(Data!$J174&lt;&gt;"",Scoring!$U$15)+IF(Data!$K174&lt;&gt;"",Scoring!$U$16)+IF(Data!$L174&lt;&gt;"",Scoring!$U$17)+IF(Data!$M174&lt;&gt;"",Scoring!$U$18)+IF(Data!$N174&lt;&gt;"",Scoring!$U$19)+IF(Data!$O174&lt;&gt;"",Scoring!$U$20)+IF(Data!$P174&lt;&gt;"",Scoring!$U$21)+IF(Data!$Q174&lt;&gt;"",Scoring!$U$22)+IF(Data!$R174&lt;&gt;"",Scoring!$U$23)+IF(Data!$S174&lt;&gt;"",Scoring!$U$24)+IF(Data!T174&lt;&gt;"",Scoring!$U$25)+IF(Data!$U174&lt;&gt;"",Scoring!$U$26)+IF(Data!$V174&lt;&gt;"",Scoring!$U$27)+IF(Data!$W174&lt;&gt;"",Scoring!$U$28)+IF(Data!$X174&lt;&gt;"",Scoring!$U$29)+IF(Data!$Y174&lt;&gt;"",Scoring!$U$30)+IF(Data!$Z174&lt;&gt;"",Scoring!$U$31)+IF(Data!$AA174&lt;&gt;"",Scoring!$U$32),"")</f>
        <v/>
      </c>
      <c r="BK174" s="106" t="str">
        <f>IF(BJ174&lt;&gt;"",LOOKUP(BJ174,Likelihoods!$A$7:$A$107,Likelihoods!S$7:S$107),"")</f>
        <v/>
      </c>
      <c r="BL174" s="8"/>
      <c r="BM174" s="8"/>
      <c r="BN174" s="8"/>
      <c r="BO174" s="8"/>
      <c r="BP174" s="8"/>
      <c r="BQ174" s="8"/>
      <c r="BR174" s="8"/>
      <c r="BS174" s="8"/>
      <c r="BT174" s="8"/>
      <c r="BU174" s="8"/>
      <c r="BV174" s="8"/>
      <c r="BW174" s="8"/>
      <c r="BX174" s="8"/>
      <c r="BY174" s="8"/>
    </row>
    <row r="175" spans="1:77" ht="14.25" x14ac:dyDescent="0.2">
      <c r="A175" s="68"/>
      <c r="B175" s="101"/>
      <c r="C175" s="102"/>
      <c r="D175" s="102"/>
      <c r="E175" s="102"/>
      <c r="F175" s="101"/>
      <c r="G175" s="102"/>
      <c r="H175" s="103"/>
      <c r="I175" s="102"/>
      <c r="J175" s="102"/>
      <c r="K175" s="101"/>
      <c r="L175" s="103"/>
      <c r="M175" s="102"/>
      <c r="N175" s="103"/>
      <c r="O175" s="101"/>
      <c r="P175" s="103"/>
      <c r="Q175" s="102"/>
      <c r="R175" s="102"/>
      <c r="S175" s="101"/>
      <c r="T175" s="103"/>
      <c r="U175" s="101"/>
      <c r="V175" s="103"/>
      <c r="W175" s="102"/>
      <c r="X175" s="102"/>
      <c r="Y175" s="102"/>
      <c r="Z175" s="102"/>
      <c r="AA175" s="102"/>
      <c r="AB175" s="104" t="str">
        <f>IF(AND(COUNTBLANK($B175:$E175)=3,COUNTBLANK($F175:$H175)=2,COUNTBLANK($I175:$J175)=1,COUNTBLANK($K175:$L175)=1,COUNTBLANK($M175:$N175)=1,COUNTBLANK($O175:$P175)=1,COUNTBLANK($Q175:$R175)=1,COUNTBLANK($S175:$T175)=1,COUNTBLANK($U175:$V175)=1,COUNTBLANK($W175:$AA175)=4),IF(Data!$B175&lt;&gt;"",Scoring!$D$7)+IF(Data!$C175&lt;&gt;"",Scoring!$D$8)+IF(Data!$D175&lt;&gt;"",Scoring!$D$9)+IF(Data!$E175&lt;&gt;"",Scoring!$D$10)+IF(Data!$F175&lt;&gt;"",Scoring!$D$11)+IF(Data!$G175&lt;&gt;"",Scoring!$D$12)+IF(Data!$H175&lt;&gt;"",Scoring!$D$13)+IF(Data!$I175&lt;&gt;"",Scoring!$D$14)+IF(Data!$J175&lt;&gt;"",Scoring!$D$15)+IF(Data!$K175&lt;&gt;"",Scoring!$D$16)+IF(Data!$L175&lt;&gt;"",Scoring!$D$17)+IF(Data!$M175&lt;&gt;"",Scoring!$D$18)+IF(Data!$N175&lt;&gt;"",Scoring!$D$19)+IF(Data!$O175&lt;&gt;"",Scoring!$D$20)+IF(Data!$P175&lt;&gt;"",Scoring!$D$21)+IF(Data!$Q175&lt;&gt;"",Scoring!$D$22)+IF(Data!$R175&lt;&gt;"",Scoring!$D$23)+IF(Data!$S175&lt;&gt;"",Scoring!$D$24)+IF(Data!T175&lt;&gt;"",Scoring!$D$25)+IF(Data!$U175&lt;&gt;"",Scoring!$D$26)+IF(Data!$V175&lt;&gt;"",Scoring!$D$27)+IF(Data!$W175&lt;&gt;"",Scoring!$D$28)+IF(Data!$X175&lt;&gt;"",Scoring!$D$29)+IF(Data!$Y175&lt;&gt;"",Scoring!$D$30)+IF(Data!$Z175&lt;&gt;"",Scoring!$D$31)+IF(Data!$AA175&lt;&gt;"",Scoring!$D$32),"")</f>
        <v/>
      </c>
      <c r="AC175" s="105" t="str">
        <f>IF(AB175&lt;&gt;"",LOOKUP(AB175,Likelihoods!$A$7:$A$107,Likelihoods!B$7:B$107),"")</f>
        <v/>
      </c>
      <c r="AD175" s="264" t="str">
        <f>IF(AND(COUNTBLANK($B175:$E175)=3,COUNTBLANK($F175:$H175)=2,COUNTBLANK($I175:$J175)=1,COUNTBLANK($K175:$L175)=1,COUNTBLANK($M175:$N175)=1,COUNTBLANK($O175:$P175)=1,COUNTBLANK($Q175:$R175)=1,COUNTBLANK($S175:$T175)=1,COUNTBLANK($U175:$V175)=1,COUNTBLANK($W175:$AA175)=4),IF(Data!$B175&lt;&gt;"",Scoring!$E$7)+IF(Data!$C175&lt;&gt;"",Scoring!$E$8)+IF(Data!$D175&lt;&gt;"",Scoring!$E$9)+IF(Data!$E175&lt;&gt;"",Scoring!$E$10)+IF(Data!$F175&lt;&gt;"",Scoring!$E$11)+IF(Data!$G175&lt;&gt;"",Scoring!$E$12)+IF(Data!$H175&lt;&gt;"",Scoring!$E$13)+IF(Data!$I175&lt;&gt;"",Scoring!$E$14)+IF(Data!$J175&lt;&gt;"",Scoring!$E$15)+IF(Data!$K175&lt;&gt;"",Scoring!$E$16)+IF(Data!$L175&lt;&gt;"",Scoring!$E$17)+IF(Data!$M175&lt;&gt;"",Scoring!$E$18)+IF(Data!$N175&lt;&gt;"",Scoring!$E$19)+IF(Data!$O175&lt;&gt;"",Scoring!$E$20)+IF(Data!$P175&lt;&gt;"",Scoring!$E$21)+IF(Data!$Q175&lt;&gt;"",Scoring!$E$22)+IF(Data!$R175&lt;&gt;"",Scoring!$E$23)+IF(Data!$S175&lt;&gt;"",Scoring!$E$24)+IF(Data!V175&lt;&gt;"",Scoring!$E$25)+IF(Data!$U175&lt;&gt;"",Scoring!$E$26)+IF(Data!$V175&lt;&gt;"",Scoring!$E$27)+IF(Data!$W175&lt;&gt;"",Scoring!$E$28)+IF(Data!$X175&lt;&gt;"",Scoring!$E$29)+IF(Data!$Y175&lt;&gt;"",Scoring!$E$30)+IF(Data!$Z175&lt;&gt;"",Scoring!$E$31)+IF(Data!$AA175&lt;&gt;"",Scoring!$E$32),"")</f>
        <v/>
      </c>
      <c r="AE175" s="107" t="str">
        <f>IF(AD175&lt;&gt;"",LOOKUP(AD175,Likelihoods!$A$7:$A$107,Likelihoods!C$7:C$107),"")</f>
        <v/>
      </c>
      <c r="AF175" s="108" t="str">
        <f>IF(AND(COUNTBLANK($B175:$E175)=3,COUNTBLANK($F175:$H175)=2,COUNTBLANK($I175:$J175)=1,COUNTBLANK($K175:$L175)=1,COUNTBLANK($M175:$N175)=1,COUNTBLANK($O175:$P175)=1,COUNTBLANK($Q175:$R175)=1,COUNTBLANK($S175:$T175)=1,COUNTBLANK($U175:$V175)=1,COUNTBLANK($W175:$AA175)=4),IF(Data!$B175&lt;&gt;"",Scoring!$F$7)+IF(Data!$C175&lt;&gt;"",Scoring!$F$8)+IF(Data!$D175&lt;&gt;"",Scoring!$F$9)+IF(Data!$E175&lt;&gt;"",Scoring!$F$10)+IF(Data!$F175&lt;&gt;"",Scoring!$F$11)+IF(Data!$G175&lt;&gt;"",Scoring!$F$12)+IF(Data!$H175&lt;&gt;"",Scoring!$F$13)+IF(Data!$I175&lt;&gt;"",Scoring!$F$14)+IF(Data!$J175&lt;&gt;"",Scoring!$F$15)+IF(Data!$K175&lt;&gt;"",Scoring!$F$16)+IF(Data!$L175&lt;&gt;"",Scoring!$F$17)+IF(Data!$M175&lt;&gt;"",Scoring!$F$18)+IF(Data!$N175&lt;&gt;"",Scoring!$F$19)+IF(Data!$O175&lt;&gt;"",Scoring!$F$20)+IF(Data!$P175&lt;&gt;"",Scoring!$F$21)+IF(Data!$Q175&lt;&gt;"",Scoring!$F$22)+IF(Data!$R175&lt;&gt;"",Scoring!$F$23)+IF(Data!$S175&lt;&gt;"",Scoring!$F$24)+IF(Data!T175&lt;&gt;"",Scoring!$F$25)+IF(Data!$U175&lt;&gt;"",Scoring!$F$26)+IF(Data!$V175&lt;&gt;"",Scoring!$F$27)+IF(Data!$W175&lt;&gt;"",Scoring!$F$28)+IF(Data!$X175&lt;&gt;"",Scoring!$F$29)+IF(Data!$Y175&lt;&gt;"",Scoring!$F$30)+IF(Data!$Z175&lt;&gt;"",Scoring!$F$31)+IF(Data!$AA175&lt;&gt;"",Scoring!$F$32),"")</f>
        <v/>
      </c>
      <c r="AG175" s="105" t="str">
        <f>IF(AF175&lt;&gt;"",LOOKUP(AF175,Likelihoods!$A$7:$A$107,Likelihoods!D$7:D$107),"")</f>
        <v/>
      </c>
      <c r="AH175" s="108" t="str">
        <f>IF(AND(COUNTBLANK($B175:$E175)=3,COUNTBLANK($F175:$H175)=2,COUNTBLANK($I175:$J175)=1,COUNTBLANK($K175:$L175)=1,COUNTBLANK($M175:$N175)=1,COUNTBLANK($O175:$P175)=1,COUNTBLANK($Q175:$R175)=1,COUNTBLANK($S175:$T175)=1,COUNTBLANK($U175:$V175)=1,COUNTBLANK($W175:$AA175)=4),IF(Data!$B175&lt;&gt;"",Scoring!$G$7)+IF(Data!$C175&lt;&gt;"",Scoring!$G$8)+IF(Data!$D175&lt;&gt;"",Scoring!$G$9)+IF(Data!$E175&lt;&gt;"",Scoring!$G$10)+IF(Data!$F175&lt;&gt;"",Scoring!$G$11)+IF(Data!$G175&lt;&gt;"",Scoring!$G$12)+IF(Data!$H175&lt;&gt;"",Scoring!$G$13)+IF(Data!$I175&lt;&gt;"",Scoring!$G$14)+IF(Data!$J175&lt;&gt;"",Scoring!$G$15)+IF(Data!$K175&lt;&gt;"",Scoring!$G$16)+IF(Data!$L175&lt;&gt;"",Scoring!$G$17)+IF(Data!$M175&lt;&gt;"",Scoring!$G$18)+IF(Data!$N175&lt;&gt;"",Scoring!$G$19)+IF(Data!$O175&lt;&gt;"",Scoring!$G$20)+IF(Data!$P175&lt;&gt;"",Scoring!$G$21)+IF(Data!$Q175&lt;&gt;"",Scoring!$G$22)+IF(Data!$R175&lt;&gt;"",Scoring!$G$23)+IF(Data!$S175&lt;&gt;"",Scoring!$G$24)+IF(Data!T175&lt;&gt;"",Scoring!$G$25)+IF(Data!$U175&lt;&gt;"",Scoring!$G$26)+IF(Data!$V175&lt;&gt;"",Scoring!$G$27)+IF(Data!$W175&lt;&gt;"",Scoring!$G$28)+IF(Data!$X175&lt;&gt;"",Scoring!$G$29)+IF(Data!$Y175&lt;&gt;"",Scoring!$G$30)+IF(Data!$Z175&lt;&gt;"",Scoring!$G$31)+IF(Data!$AA175&lt;&gt;"",Scoring!$G$32),"")</f>
        <v/>
      </c>
      <c r="AI175" s="106" t="str">
        <f>IF(AH175&lt;&gt;"",LOOKUP(AH175,Likelihoods!$A$7:$A$107,Likelihoods!E$7:E$107),"")</f>
        <v/>
      </c>
      <c r="AJ175" s="104" t="str">
        <f>IF(AND(COUNTBLANK($B175:$E175)=3,COUNTBLANK($F175:$H175)=2,COUNTBLANK($I175:$J175)=1,COUNTBLANK($K175:$L175)=1,COUNTBLANK($M175:$N175)=1,COUNTBLANK($O175:$P175)=1,COUNTBLANK($Q175:$R175)=1,COUNTBLANK($S175:$T175)=1,COUNTBLANK($U175:$V175)=1,COUNTBLANK($W175:$AA175)=4),IF(Data!$B175&lt;&gt;"",Scoring!$H$7)+IF(Data!$C175&lt;&gt;"",Scoring!$H$8)+IF(Data!$D175&lt;&gt;"",Scoring!$H$9)+IF(Data!$E175&lt;&gt;"",Scoring!$H$10)+IF(Data!$F175&lt;&gt;"",Scoring!$H$11)+IF(Data!$G175&lt;&gt;"",Scoring!$H$12)+IF(Data!$H175&lt;&gt;"",Scoring!$H$13)+IF(Data!$I175&lt;&gt;"",Scoring!$H$14)+IF(Data!$J175&lt;&gt;"",Scoring!$H$15)+IF(Data!$K175&lt;&gt;"",Scoring!$H$16)+IF(Data!$L175&lt;&gt;"",Scoring!$H$17)+IF(Data!$M175&lt;&gt;"",Scoring!$H$18)+IF(Data!$N175&lt;&gt;"",Scoring!$H$19)+IF(Data!$O175&lt;&gt;"",Scoring!$H$20)+IF(Data!$P175&lt;&gt;"",Scoring!$H$21)+IF(Data!$Q175&lt;&gt;"",Scoring!$H$22)+IF(Data!$R175&lt;&gt;"",Scoring!$H$23)+IF(Data!$S175&lt;&gt;"",Scoring!$H$24)+IF(Data!T175&lt;&gt;"",Scoring!$H$25)+IF(Data!$U175&lt;&gt;"",Scoring!$H$26)+IF(Data!$V175&lt;&gt;"",Scoring!$H$27)+IF(Data!$W175&lt;&gt;"",Scoring!$H$28)+IF(Data!$X175&lt;&gt;"",Scoring!$H$29)+IF(Data!$Y175&lt;&gt;"",Scoring!$H$30)+IF(Data!$Z175&lt;&gt;"",Scoring!$H$31)+IF(Data!$AA175&lt;&gt;"",Scoring!$H$32),"")</f>
        <v/>
      </c>
      <c r="AK175" s="105" t="str">
        <f>IF(AJ175&lt;&gt;"",LOOKUP(AJ175,Likelihoods!$A$7:$A$107,Likelihoods!F$7:F$107),"")</f>
        <v/>
      </c>
      <c r="AL175" s="102" t="str">
        <f>IF(AND(COUNTBLANK($B175:$E175)=3,COUNTBLANK($F175:$H175)=2,COUNTBLANK($I175:$J175)=1,COUNTBLANK($K175:$L175)=1,COUNTBLANK($M175:$N175)=1,COUNTBLANK($O175:$P175)=1,COUNTBLANK($Q175:$R175)=1,COUNTBLANK($S175:$T175)=1,COUNTBLANK($U175:$V175)=1,COUNTBLANK($W175:$AA175)=4),IF(Data!$B175&lt;&gt;"",Scoring!$I$7)+IF(Data!$C175&lt;&gt;"",Scoring!$I$8)+IF(Data!$D175&lt;&gt;"",Scoring!$I$9)+IF(Data!$E175&lt;&gt;"",Scoring!$I$10)+IF(Data!$F175&lt;&gt;"",Scoring!$I$11)+IF(Data!$G175&lt;&gt;"",Scoring!$I$12)+IF(Data!$H175&lt;&gt;"",Scoring!$I$13)+IF(Data!$I175&lt;&gt;"",Scoring!$I$14)+IF(Data!$J175&lt;&gt;"",Scoring!$I$15)+IF(Data!$K175&lt;&gt;"",Scoring!$I$16)+IF(Data!$L175&lt;&gt;"",Scoring!$I$17)+IF(Data!$M175&lt;&gt;"",Scoring!$I$18)+IF(Data!$N175&lt;&gt;"",Scoring!$I$19)+IF(Data!$O175&lt;&gt;"",Scoring!$I$20)+IF(Data!$P175&lt;&gt;"",Scoring!$I$21)+IF(Data!$Q175&lt;&gt;"",Scoring!$I$22)+IF(Data!$R175&lt;&gt;"",Scoring!$I$23)+IF(Data!$S175&lt;&gt;"",Scoring!$I$24)+IF(Data!T175&lt;&gt;"",Scoring!$I$25)+IF(Data!$U175&lt;&gt;"",Scoring!$I$26)+IF(Data!$V175&lt;&gt;"",Scoring!$I$27)+IF(Data!$W175&lt;&gt;"",Scoring!$I$28)+IF(Data!$X175&lt;&gt;"",Scoring!$I$29)+IF(Data!$Y175&lt;&gt;"",Scoring!$I$30)+IF(Data!$Z175&lt;&gt;"",Scoring!$I$31)+IF(Data!$AA175&lt;&gt;"",Scoring!$I$32),"")</f>
        <v/>
      </c>
      <c r="AM175" s="107" t="str">
        <f>IF(AL175&lt;&gt;"",LOOKUP(AL175,Likelihoods!$A$7:$A$107,Likelihoods!G$7:G$107),"")</f>
        <v/>
      </c>
      <c r="AN175" s="281" t="str">
        <f>IF(AND(COUNTBLANK($B175:$E175)=3,COUNTBLANK($F175:$H175)=2,COUNTBLANK($I175:$J175)=1,COUNTBLANK($K175:$L175)=1,COUNTBLANK($M175:$N175)=1,COUNTBLANK($O175:$P175)=1,COUNTBLANK($Q175:$R175)=1,COUNTBLANK($S175:$T175)=1,COUNTBLANK($U175:$V175)=1,COUNTBLANK($W175:$AA175)=4),IF(Data!$B175&lt;&gt;"",Scoring!$J$7)+IF(Data!$C175&lt;&gt;"",Scoring!$J$8)+IF(Data!$D175&lt;&gt;"",Scoring!$J$9)+IF(Data!$E175&lt;&gt;"",Scoring!$J$10)+IF(Data!$F175&lt;&gt;"",Scoring!$J$11)+IF(Data!$G175&lt;&gt;"",Scoring!$J$12)+IF(Data!$H175&lt;&gt;"",Scoring!$J$13)+IF(Data!$I175&lt;&gt;"",Scoring!$J$14)+IF(Data!$J175&lt;&gt;"",Scoring!$J$15)+IF(Data!$K175&lt;&gt;"",Scoring!$J$16)+IF(Data!$L175&lt;&gt;"",Scoring!$J$17)+IF(Data!$M175&lt;&gt;"",Scoring!$J$18)+IF(Data!$N175&lt;&gt;"",Scoring!$J$19)+IF(Data!$O175&lt;&gt;"",Scoring!$J$20)+IF(Data!$P175&lt;&gt;"",Scoring!$J$21)+IF(Data!$Q175&lt;&gt;"",Scoring!$J$22)+IF(Data!$R175&lt;&gt;"",Scoring!$J$23)+IF(Data!$S175&lt;&gt;"",Scoring!$J$24)+IF(Data!AF175&lt;&gt;"",Scoring!$J$25)+IF(Data!$U175&lt;&gt;"",Scoring!$J$26)+IF(Data!$V175&lt;&gt;"",Scoring!$J$27)+IF(Data!$W175&lt;&gt;"",Scoring!$J$28)+IF(Data!$X175&lt;&gt;"",Scoring!$J$29)+IF(Data!$Y175&lt;&gt;"",Scoring!$J$30)+IF(Data!$Z175&lt;&gt;"",Scoring!$J$31)+IF(Data!$AA175&lt;&gt;"",Scoring!$J$32),"")</f>
        <v/>
      </c>
      <c r="AO175" s="276" t="str">
        <f>IF(AN175&lt;&gt;"",LOOKUP(AN175,Likelihoods!$A$7:$A$107,Likelihoods!H$7:H$107),"")</f>
        <v/>
      </c>
      <c r="AP175" s="264" t="str">
        <f>IF(AND(COUNTBLANK($B175:$E175)=3,COUNTBLANK($F175:$H175)=2,COUNTBLANK($I175:$J175)=1,COUNTBLANK($K175:$L175)=1,COUNTBLANK($M175:$N175)=1,COUNTBLANK($O175:$P175)=1,COUNTBLANK($Q175:$R175)=1,COUNTBLANK($S175:$T175)=1,COUNTBLANK($U175:$V175)=1,COUNTBLANK($W175:$AA175)=4),IF(Data!$B175&lt;&gt;"",Scoring!$K$7)+IF(Data!$C175&lt;&gt;"",Scoring!$K$8)+IF(Data!$D175&lt;&gt;"",Scoring!$K$9)+IF(Data!$E175&lt;&gt;"",Scoring!$K$10)+IF(Data!$F175&lt;&gt;"",Scoring!$K$11)+IF(Data!$G175&lt;&gt;"",Scoring!$K$12)+IF(Data!$H175&lt;&gt;"",Scoring!$K$13)+IF(Data!$I175&lt;&gt;"",Scoring!$K$14)+IF(Data!$J175&lt;&gt;"",Scoring!$K$15)+IF(Data!$K175&lt;&gt;"",Scoring!$K$16)+IF(Data!$L175&lt;&gt;"",Scoring!$K$17)+IF(Data!$M175&lt;&gt;"",Scoring!$K$18)+IF(Data!$N175&lt;&gt;"",Scoring!$K$19)+IF(Data!$O175&lt;&gt;"",Scoring!$K$20)+IF(Data!$P175&lt;&gt;"",Scoring!$K$21)+IF(Data!$Q175&lt;&gt;"",Scoring!$K$22)+IF(Data!$R175&lt;&gt;"",Scoring!$K$23)+IF(Data!$S175&lt;&gt;"",Scoring!$K$24)+IF(Data!AH175&lt;&gt;"",Scoring!$K$25)+IF(Data!$U175&lt;&gt;"",Scoring!$K$26)+IF(Data!$V175&lt;&gt;"",Scoring!$K$27)+IF(Data!$W175&lt;&gt;"",Scoring!$K$28)+IF(Data!$X175&lt;&gt;"",Scoring!$K$29)+IF(Data!$Y175&lt;&gt;"",Scoring!$K$30)+IF(Data!$Z175&lt;&gt;"",Scoring!$K$31)+IF(Data!$AA175&lt;&gt;"",Scoring!$K$32),"")</f>
        <v/>
      </c>
      <c r="AQ175" s="107" t="str">
        <f>IF(AP175&lt;&gt;"",LOOKUP(AP175,Likelihoods!$A$7:$A$107,Likelihoods!I$7:I$107),"")</f>
        <v/>
      </c>
      <c r="AR175" s="281" t="str">
        <f>IF(AND(COUNTBLANK($B175:$E175)=3,COUNTBLANK($F175:$H175)=2,COUNTBLANK($I175:$J175)=1,COUNTBLANK($K175:$L175)=1,COUNTBLANK($M175:$N175)=1,COUNTBLANK($O175:$P175)=1,COUNTBLANK($Q175:$R175)=1,COUNTBLANK($S175:$T175)=1,COUNTBLANK($U175:$V175)=1,COUNTBLANK($W175:$AA175)=4),IF(Data!$B175&lt;&gt;"",Scoring!$L$7)+IF(Data!$C175&lt;&gt;"",Scoring!$L$8)+IF(Data!$D175&lt;&gt;"",Scoring!$L$9)+IF(Data!$E175&lt;&gt;"",Scoring!$L$10)+IF(Data!$F175&lt;&gt;"",Scoring!$L$11)+IF(Data!$G175&lt;&gt;"",Scoring!$L$12)+IF(Data!$H175&lt;&gt;"",Scoring!$L$13)+IF(Data!$I175&lt;&gt;"",Scoring!$L$14)+IF(Data!$J175&lt;&gt;"",Scoring!$L$15)+IF(Data!$K175&lt;&gt;"",Scoring!$L$16)+IF(Data!$L175&lt;&gt;"",Scoring!$L$17)+IF(Data!$M175&lt;&gt;"",Scoring!$L$18)+IF(Data!$N175&lt;&gt;"",Scoring!$L$19)+IF(Data!$O175&lt;&gt;"",Scoring!$L$20)+IF(Data!$P175&lt;&gt;"",Scoring!$L$21)+IF(Data!$Q175&lt;&gt;"",Scoring!$L$22)+IF(Data!$R175&lt;&gt;"",Scoring!$L$23)+IF(Data!$S175&lt;&gt;"",Scoring!$L$24)+IF(Data!AJ175&lt;&gt;"",Scoring!$L$25)+IF(Data!$U175&lt;&gt;"",Scoring!$L$26)+IF(Data!$V175&lt;&gt;"",Scoring!$L$27)+IF(Data!$W175&lt;&gt;"",Scoring!$L$28)+IF(Data!$X175&lt;&gt;"",Scoring!$L$29)+IF(Data!$Y175&lt;&gt;"",Scoring!$L$30)+IF(Data!$Z175&lt;&gt;"",Scoring!$L$31)+IF(Data!$AA175&lt;&gt;"",Scoring!$L$32),"")</f>
        <v/>
      </c>
      <c r="AS175" s="105" t="str">
        <f>IF(AR175&lt;&gt;"",LOOKUP(AR175,Likelihoods!$A$7:$A$107,Likelihoods!J$7:J$107),"")</f>
        <v/>
      </c>
      <c r="AT175" s="108" t="str">
        <f>IF(AND(COUNTBLANK($B175:$E175)=3,COUNTBLANK($F175:$H175)=2,COUNTBLANK($I175:$J175)=1,COUNTBLANK($K175:$L175)=1,COUNTBLANK($M175:$N175)=1,COUNTBLANK($O175:$P175)=1,COUNTBLANK($Q175:$R175)=1,COUNTBLANK($S175:$T175)=1,COUNTBLANK($U175:$V175)=1,COUNTBLANK($W175:$AA175)=4),IF(Data!$B175&lt;&gt;"",Scoring!$M$7)+IF(Data!$C175&lt;&gt;"",Scoring!$M$8)+IF(Data!$D175&lt;&gt;"",Scoring!$M$9)+IF(Data!$E175&lt;&gt;"",Scoring!$M$10)+IF(Data!$F175&lt;&gt;"",Scoring!$M$11)+IF(Data!$G175&lt;&gt;"",Scoring!$M$12)+IF(Data!$H175&lt;&gt;"",Scoring!$M$13)+IF(Data!$I175&lt;&gt;"",Scoring!$M$14)+IF(Data!$J175&lt;&gt;"",Scoring!$M$15)+IF(Data!$K175&lt;&gt;"",Scoring!$M$16)+IF(Data!$L175&lt;&gt;"",Scoring!$M$17)+IF(Data!$M175&lt;&gt;"",Scoring!$M$18)+IF(Data!$N175&lt;&gt;"",Scoring!$M$19)+IF(Data!$O175&lt;&gt;"",Scoring!$M$20)+IF(Data!$P175&lt;&gt;"",Scoring!$M$21)+IF(Data!$Q175&lt;&gt;"",Scoring!$M$22)+IF(Data!$R175&lt;&gt;"",Scoring!$M$23)+IF(Data!$S175&lt;&gt;"",Scoring!$M$24)+IF(Data!T175&lt;&gt;"",Scoring!$M$25)+IF(Data!$U175&lt;&gt;"",Scoring!$M$26)+IF(Data!$V175&lt;&gt;"",Scoring!$M$27)+IF(Data!$W175&lt;&gt;"",Scoring!$M$28)+IF(Data!$X175&lt;&gt;"",Scoring!$M$29)+IF(Data!$Y175&lt;&gt;"",Scoring!$M$30)+IF(Data!$Z175&lt;&gt;"",Scoring!$M$31)+IF(Data!$AA175&lt;&gt;"",Scoring!$M$32),"")</f>
        <v/>
      </c>
      <c r="AU175" s="105" t="str">
        <f>IF(AT175&lt;&gt;"",LOOKUP(AT175,Likelihoods!$A$7:$A$107,Likelihoods!K$7:K$107),"")</f>
        <v/>
      </c>
      <c r="AV175" s="108" t="str">
        <f>IF(AND(COUNTBLANK($B175:$E175)=3,COUNTBLANK($F175:$H175)=2,COUNTBLANK($I175:$J175)=1,COUNTBLANK($K175:$L175)=1,COUNTBLANK($M175:$N175)=1,COUNTBLANK($O175:$P175)=1,COUNTBLANK($Q175:$R175)=1,COUNTBLANK($S175:$T175)=1,COUNTBLANK($U175:$V175)=1,COUNTBLANK($W175:$AA175)=4),IF(Data!$B175&lt;&gt;"",Scoring!$N$7)+IF(Data!$C175&lt;&gt;"",Scoring!$N$8)+IF(Data!$D175&lt;&gt;"",Scoring!$N$9)+IF(Data!$E175&lt;&gt;"",Scoring!$N$10)+IF(Data!$F175&lt;&gt;"",Scoring!$N$11)+IF(Data!$G175&lt;&gt;"",Scoring!$N$12)+IF(Data!$H175&lt;&gt;"",Scoring!$N$13)+IF(Data!$I175&lt;&gt;"",Scoring!$N$14)+IF(Data!$J175&lt;&gt;"",Scoring!$N$15)+IF(Data!$K175&lt;&gt;"",Scoring!$N$16)+IF(Data!$L175&lt;&gt;"",Scoring!$N$17)+IF(Data!$M175&lt;&gt;"",Scoring!$N$18)+IF(Data!$N175&lt;&gt;"",Scoring!$N$19)+IF(Data!$O175&lt;&gt;"",Scoring!$N$20)+IF(Data!$P175&lt;&gt;"",Scoring!$N$21)+IF(Data!$Q175&lt;&gt;"",Scoring!$N$22)+IF(Data!$R175&lt;&gt;"",Scoring!$N$23)+IF(Data!$S175&lt;&gt;"",Scoring!$N$24)+IF(Data!T175&lt;&gt;"",Scoring!$N$25)+IF(Data!$U175&lt;&gt;"",Scoring!$N$26)+IF(Data!$V175&lt;&gt;"",Scoring!$N$27)+IF(Data!$W175&lt;&gt;"",Scoring!$N$28)+IF(Data!$X175&lt;&gt;"",Scoring!$N$29)+IF(Data!$Y175&lt;&gt;"",Scoring!$N$30)+IF(Data!$Z175&lt;&gt;"",Scoring!$N$31)+IF(Data!$AA175&lt;&gt;"",Scoring!$N$32),"")</f>
        <v/>
      </c>
      <c r="AW175" s="106" t="str">
        <f>IF(AV175&lt;&gt;"",LOOKUP(AV175,Likelihoods!$A$7:$A$107,Likelihoods!L$7:L$107),"")</f>
        <v/>
      </c>
      <c r="AX175" s="104" t="str">
        <f>IF(AND(COUNTBLANK($B175:$E175)=3,COUNTBLANK($F175:$H175)=2,COUNTBLANK($I175:$J175)=1,COUNTBLANK($K175:$L175)=1,COUNTBLANK($M175:$N175)=1,COUNTBLANK($O175:$P175)=1,COUNTBLANK($Q175:$R175)=1,COUNTBLANK($S175:$T175)=1,COUNTBLANK($U175:$V175)=1,COUNTBLANK($W175:$AA175)=4),IF(Data!$B175&lt;&gt;"",Scoring!$O$7)+IF(Data!$C175&lt;&gt;"",Scoring!$O$8)+IF(Data!$D175&lt;&gt;"",Scoring!$O$9)+IF(Data!$E175&lt;&gt;"",Scoring!$O$10)+IF(Data!$F175&lt;&gt;"",Scoring!$O$11)+IF(Data!$G175&lt;&gt;"",Scoring!$O$12)+IF(Data!$H175&lt;&gt;"",Scoring!$O$13)+IF(Data!$I175&lt;&gt;"",Scoring!$O$14)+IF(Data!$J175&lt;&gt;"",Scoring!$O$15)+IF(Data!$K175&lt;&gt;"",Scoring!$O$16)+IF(Data!$L175&lt;&gt;"",Scoring!$O$17)+IF(Data!$M175&lt;&gt;"",Scoring!$O$18)+IF(Data!$N175&lt;&gt;"",Scoring!$O$19)+IF(Data!$O175&lt;&gt;"",Scoring!$O$20)+IF(Data!$P175&lt;&gt;"",Scoring!$O$21)+IF(Data!$Q175&lt;&gt;"",Scoring!$O$22)+IF(Data!$R175&lt;&gt;"",Scoring!$O$23)+IF(Data!$S175&lt;&gt;"",Scoring!$O$24)+IF(Data!T175&lt;&gt;"",Scoring!$O$25)+IF(Data!$U175&lt;&gt;"",Scoring!$O$26)+IF(Data!$V175&lt;&gt;"",Scoring!$O$27)+IF(Data!$W175&lt;&gt;"",Scoring!$O$28)+IF(Data!$X175&lt;&gt;"",Scoring!$O$29)+IF(Data!$Y175&lt;&gt;"",Scoring!$O$30)+IF(Data!$Z175&lt;&gt;"",Scoring!$O$31)+IF(Data!$AA175&lt;&gt;"",Scoring!$O$32),"")</f>
        <v/>
      </c>
      <c r="AY175" s="107" t="str">
        <f>IF(AX175&lt;&gt;"",LOOKUP(AX175,Likelihoods!$A$7:$A$107,Likelihoods!M$7:M$107),"")</f>
        <v/>
      </c>
      <c r="AZ175" s="108" t="str">
        <f>IF(AND(COUNTBLANK($B175:$E175)=3,COUNTBLANK($F175:$H175)=2,COUNTBLANK($I175:$J175)=1,COUNTBLANK($K175:$L175)=1,COUNTBLANK($M175:$N175)=1,COUNTBLANK($O175:$P175)=1,COUNTBLANK($Q175:$R175)=1,COUNTBLANK($S175:$T175)=1,COUNTBLANK($U175:$V175)=1,COUNTBLANK($W175:$AA175)=4),IF(Data!$B175&lt;&gt;"",Scoring!$P$7)+IF(Data!$C175&lt;&gt;"",Scoring!$P$8)+IF(Data!$D175&lt;&gt;"",Scoring!$P$9)+IF(Data!$E175&lt;&gt;"",Scoring!$P$10)+IF(Data!$F175&lt;&gt;"",Scoring!$P$11)+IF(Data!$G175&lt;&gt;"",Scoring!$P$12)+IF(Data!$H175&lt;&gt;"",Scoring!$P$13)+IF(Data!$I175&lt;&gt;"",Scoring!$P$14)+IF(Data!$J175&lt;&gt;"",Scoring!$P$15)+IF(Data!$K175&lt;&gt;"",Scoring!$P$16)+IF(Data!$L175&lt;&gt;"",Scoring!$P$17)+IF(Data!$M175&lt;&gt;"",Scoring!$P$18)+IF(Data!$N175&lt;&gt;"",Scoring!$P$19)+IF(Data!$O175&lt;&gt;"",Scoring!$P$20)+IF(Data!$P175&lt;&gt;"",Scoring!$P$21)+IF(Data!$Q175&lt;&gt;"",Scoring!$P$22)+IF(Data!$R175&lt;&gt;"",Scoring!$P$23)+IF(Data!$S175&lt;&gt;"",Scoring!$P$24)+IF(Data!T175&lt;&gt;"",Scoring!$P$25)+IF(Data!$U175&lt;&gt;"",Scoring!$P$26)+IF(Data!$V175&lt;&gt;"",Scoring!$P$27)+IF(Data!$W175&lt;&gt;"",Scoring!$P$28)+IF(Data!$X175&lt;&gt;"",Scoring!$P$29)+IF(Data!$Y175&lt;&gt;"",Scoring!$P$30)+IF(Data!$Z175&lt;&gt;"",Scoring!$P$31)+IF(Data!$AA175&lt;&gt;"",Scoring!$P$32),"")</f>
        <v/>
      </c>
      <c r="BA175" s="105" t="str">
        <f>IF(AZ175&lt;&gt;"",LOOKUP(AZ175,Likelihoods!$A$7:$A$107,Likelihoods!N$7:N$107),"")</f>
        <v/>
      </c>
      <c r="BB175" s="102" t="str">
        <f>IF(AND(COUNTBLANK($B175:$E175)=3,COUNTBLANK($F175:$H175)=2,COUNTBLANK($I175:$J175)=1,COUNTBLANK($K175:$L175)=1,COUNTBLANK($M175:$N175)=1,COUNTBLANK($O175:$P175)=1,COUNTBLANK($Q175:$R175)=1,COUNTBLANK($S175:$T175)=1,COUNTBLANK($U175:$V175)=1,COUNTBLANK($W175:$AA175)=4),IF(Data!$B175&lt;&gt;"",Scoring!$Q$7)+IF(Data!$C175&lt;&gt;"",Scoring!$Q$8)+IF(Data!$D175&lt;&gt;"",Scoring!$Q$9)+IF(Data!$E175&lt;&gt;"",Scoring!$Q$10)+IF(Data!$F175&lt;&gt;"",Scoring!$Q$11)+IF(Data!$G175&lt;&gt;"",Scoring!$Q$12)+IF(Data!$H175&lt;&gt;"",Scoring!$Q$13)+IF(Data!$I175&lt;&gt;"",Scoring!$Q$14)+IF(Data!$J175&lt;&gt;"",Scoring!$Q$15)+IF(Data!$K175&lt;&gt;"",Scoring!$Q$16)+IF(Data!$L175&lt;&gt;"",Scoring!$Q$17)+IF(Data!$M175&lt;&gt;"",Scoring!$Q$18)+IF(Data!$N175&lt;&gt;"",Scoring!$Q$19)+IF(Data!$O175&lt;&gt;"",Scoring!$Q$20)+IF(Data!$P175&lt;&gt;"",Scoring!$Q$21)+IF(Data!$Q175&lt;&gt;"",Scoring!$Q$22)+IF(Data!$R175&lt;&gt;"",Scoring!$Q$23)+IF(Data!$S175&lt;&gt;"",Scoring!$Q$24)+IF(Data!T175&lt;&gt;"",Scoring!$Q$25)+IF(Data!$U175&lt;&gt;"",Scoring!$Q$26)+IF(Data!$V175&lt;&gt;"",Scoring!$Q$27)+IF(Data!$W175&lt;&gt;"",Scoring!$Q$28)+IF(Data!$X175&lt;&gt;"",Scoring!$Q$29)+IF(Data!$Y175&lt;&gt;"",Scoring!$Q$30)+IF(Data!$Z175&lt;&gt;"",Scoring!$Q$31)+IF(Data!$AA175&lt;&gt;"",Scoring!$Q$32),"")</f>
        <v/>
      </c>
      <c r="BC175" s="107" t="str">
        <f>IF(BB175&lt;&gt;"",LOOKUP(BB175,Likelihoods!$A$7:$A$107,Likelihoods!O$7:O$107),"")</f>
        <v/>
      </c>
      <c r="BD175" s="104" t="str">
        <f>IF(AND(COUNTBLANK($B175:$E175)=3,COUNTBLANK($F175:$H175)=2,COUNTBLANK($I175:$J175)=1,COUNTBLANK($K175:$L175)=1,COUNTBLANK($M175:$N175)=1,COUNTBLANK($O175:$P175)=1,COUNTBLANK($Q175:$R175)=1,COUNTBLANK($S175:$T175)=1,COUNTBLANK($U175:$V175)=1,COUNTBLANK($W175:$AA175)=4),IF(Data!$B175&lt;&gt;"",Scoring!$R$7)+IF(Data!$C175&lt;&gt;"",Scoring!$R$8)+IF(Data!$D175&lt;&gt;"",Scoring!$R$9)+IF(Data!$E175&lt;&gt;"",Scoring!$R$10)+IF(Data!$F175&lt;&gt;"",Scoring!$R$11)+IF(Data!$G175&lt;&gt;"",Scoring!$R$12)+IF(Data!$H175&lt;&gt;"",Scoring!$R$13)+IF(Data!$I175&lt;&gt;"",Scoring!$R$14)+IF(Data!$J175&lt;&gt;"",Scoring!$R$15)+IF(Data!$K175&lt;&gt;"",Scoring!$R$16)+IF(Data!$L175&lt;&gt;"",Scoring!$R$17)+IF(Data!$M175&lt;&gt;"",Scoring!$R$18)+IF(Data!$N175&lt;&gt;"",Scoring!$R$19)+IF(Data!$O175&lt;&gt;"",Scoring!$R$20)+IF(Data!$P175&lt;&gt;"",Scoring!$R$21)+IF(Data!$Q175&lt;&gt;"",Scoring!$R$22)+IF(Data!$R175&lt;&gt;"",Scoring!$R$23)+IF(Data!$S175&lt;&gt;"",Scoring!$R$24)+IF(Data!T175&lt;&gt;"",Scoring!$R$25)+IF(Data!$U175&lt;&gt;"",Scoring!$R$26)+IF(Data!$V175&lt;&gt;"",Scoring!$R$27)+IF(Data!$W175&lt;&gt;"",Scoring!$R$28)+IF(Data!$X175&lt;&gt;"",Scoring!$R$29)+IF(Data!$Y175&lt;&gt;"",Scoring!$R$30)+IF(Data!$Z175&lt;&gt;"",Scoring!$R$31)+IF(Data!$AA175&lt;&gt;"",Scoring!$R$32),"")</f>
        <v/>
      </c>
      <c r="BE175" s="105" t="str">
        <f>IF(BD175&lt;&gt;"",LOOKUP(BD175,Likelihoods!$A$7:$A$107,Likelihoods!P$7:P$107),"")</f>
        <v/>
      </c>
      <c r="BF175" s="102" t="str">
        <f>IF(AND(COUNTBLANK($B175:$E175)=3,COUNTBLANK($F175:$H175)=2,COUNTBLANK($I175:$J175)=1,COUNTBLANK($K175:$L175)=1,COUNTBLANK($M175:$N175)=1,COUNTBLANK($O175:$P175)=1,COUNTBLANK($Q175:$R175)=1,COUNTBLANK($S175:$T175)=1,COUNTBLANK($U175:$V175)=1,COUNTBLANK($W175:$AA175)=4),IF(Data!$B175&lt;&gt;"",Scoring!$S$7)+IF(Data!$C175&lt;&gt;"",Scoring!$S$8)+IF(Data!$D175&lt;&gt;"",Scoring!$S$9)+IF(Data!$E175&lt;&gt;"",Scoring!$S$10)+IF(Data!$F175&lt;&gt;"",Scoring!$S$11)+IF(Data!$G175&lt;&gt;"",Scoring!$S$12)+IF(Data!$H175&lt;&gt;"",Scoring!$S$13)+IF(Data!$I175&lt;&gt;"",Scoring!$S$14)+IF(Data!$J175&lt;&gt;"",Scoring!$S$15)+IF(Data!$K175&lt;&gt;"",Scoring!$S$16)+IF(Data!$L175&lt;&gt;"",Scoring!$S$17)+IF(Data!$M175&lt;&gt;"",Scoring!$S$18)+IF(Data!$N175&lt;&gt;"",Scoring!$S$19)+IF(Data!$O175&lt;&gt;"",Scoring!$S$20)+IF(Data!$P175&lt;&gt;"",Scoring!$S$21)+IF(Data!$Q175&lt;&gt;"",Scoring!$S$22)+IF(Data!$R175&lt;&gt;"",Scoring!$S$23)+IF(Data!$S175&lt;&gt;"",Scoring!$S$24)+IF(Data!T175&lt;&gt;"",Scoring!$S$25)+IF(Data!$U175&lt;&gt;"",Scoring!$S$26)+IF(Data!$V175&lt;&gt;"",Scoring!$S$27)+IF(Data!$W175&lt;&gt;"",Scoring!$S$28)+IF(Data!$X175&lt;&gt;"",Scoring!$S$29)+IF(Data!$Y175&lt;&gt;"",Scoring!$S$30)+IF(Data!$Z175&lt;&gt;"",Scoring!$S$31)+IF(Data!$AA175&lt;&gt;"",Scoring!$S$32),"")</f>
        <v/>
      </c>
      <c r="BG175" s="107" t="str">
        <f>IF(BF175&lt;&gt;"",LOOKUP(BF175,Likelihoods!$A$7:$A$107,Likelihoods!Q$7:Q$107),"")</f>
        <v/>
      </c>
      <c r="BH175" s="108" t="str">
        <f>IF(AND(COUNTBLANK($B175:$E175)=3,COUNTBLANK($F175:$H175)=2,COUNTBLANK($I175:$J175)=1,COUNTBLANK($K175:$L175)=1,COUNTBLANK($M175:$N175)=1,COUNTBLANK($O175:$P175)=1,COUNTBLANK($Q175:$R175)=1,COUNTBLANK($S175:$T175)=1,COUNTBLANK($U175:$V175)=1,COUNTBLANK($W175:$AA175)=4),IF(Data!$B175&lt;&gt;"",Scoring!$T$7)+IF(Data!$C175&lt;&gt;"",Scoring!$T$8)+IF(Data!$D175&lt;&gt;"",Scoring!$T$9)+IF(Data!$E175&lt;&gt;"",Scoring!$T$10)+IF(Data!$F175&lt;&gt;"",Scoring!$T$11)+IF(Data!$G175&lt;&gt;"",Scoring!$T$12)+IF(Data!$H175&lt;&gt;"",Scoring!$T$13)+IF(Data!$I175&lt;&gt;"",Scoring!$T$14)+IF(Data!$J175&lt;&gt;"",Scoring!$T$15)+IF(Data!$K175&lt;&gt;"",Scoring!$T$16)+IF(Data!$L175&lt;&gt;"",Scoring!$T$17)+IF(Data!$M175&lt;&gt;"",Scoring!$T$18)+IF(Data!$N175&lt;&gt;"",Scoring!$T$19)+IF(Data!$O175&lt;&gt;"",Scoring!$T$20)+IF(Data!$P175&lt;&gt;"",Scoring!$T$21)+IF(Data!$Q175&lt;&gt;"",Scoring!$T$22)+IF(Data!$R175&lt;&gt;"",Scoring!$T$23)+IF(Data!$S175&lt;&gt;"",Scoring!$T$24)+IF(Data!T175&lt;&gt;"",Scoring!$T$25)+IF(Data!$U175&lt;&gt;"",Scoring!$T$26)+IF(Data!$V175&lt;&gt;"",Scoring!$T$27)+IF(Data!$W175&lt;&gt;"",Scoring!$T$28)+IF(Data!$X175&lt;&gt;"",Scoring!$T$29)+IF(Data!$Y175&lt;&gt;"",Scoring!$T$30)+IF(Data!$Z175&lt;&gt;"",Scoring!$T$31)+IF(Data!$AA175&lt;&gt;"",Scoring!$T$32),"")</f>
        <v/>
      </c>
      <c r="BI175" s="105" t="str">
        <f>IF(BH175&lt;&gt;"",LOOKUP(BH175,Likelihoods!$A$7:$A$107,Likelihoods!R$7:R$107),"")</f>
        <v/>
      </c>
      <c r="BJ175" s="108" t="str">
        <f>IF(AND(COUNTBLANK($B175:$E175)=3,COUNTBLANK($F175:$H175)=2,COUNTBLANK($I175:$J175)=1,COUNTBLANK($K175:$L175)=1,COUNTBLANK($M175:$N175)=1,COUNTBLANK($O175:$P175)=1,COUNTBLANK($Q175:$R175)=1,COUNTBLANK($S175:$T175)=1,COUNTBLANK($U175:$V175)=1,COUNTBLANK($W175:$AA175)=4),IF(Data!$B175&lt;&gt;"",Scoring!$U$7)+IF(Data!$C175&lt;&gt;"",Scoring!$U$8)+IF(Data!$D175&lt;&gt;"",Scoring!$U$9)+IF(Data!$E175&lt;&gt;"",Scoring!$U$10)+IF(Data!$F175&lt;&gt;"",Scoring!$U$11)+IF(Data!$G175&lt;&gt;"",Scoring!$U$12)+IF(Data!$H175&lt;&gt;"",Scoring!$U$13)+IF(Data!$I175&lt;&gt;"",Scoring!$U$14)+IF(Data!$J175&lt;&gt;"",Scoring!$U$15)+IF(Data!$K175&lt;&gt;"",Scoring!$U$16)+IF(Data!$L175&lt;&gt;"",Scoring!$U$17)+IF(Data!$M175&lt;&gt;"",Scoring!$U$18)+IF(Data!$N175&lt;&gt;"",Scoring!$U$19)+IF(Data!$O175&lt;&gt;"",Scoring!$U$20)+IF(Data!$P175&lt;&gt;"",Scoring!$U$21)+IF(Data!$Q175&lt;&gt;"",Scoring!$U$22)+IF(Data!$R175&lt;&gt;"",Scoring!$U$23)+IF(Data!$S175&lt;&gt;"",Scoring!$U$24)+IF(Data!T175&lt;&gt;"",Scoring!$U$25)+IF(Data!$U175&lt;&gt;"",Scoring!$U$26)+IF(Data!$V175&lt;&gt;"",Scoring!$U$27)+IF(Data!$W175&lt;&gt;"",Scoring!$U$28)+IF(Data!$X175&lt;&gt;"",Scoring!$U$29)+IF(Data!$Y175&lt;&gt;"",Scoring!$U$30)+IF(Data!$Z175&lt;&gt;"",Scoring!$U$31)+IF(Data!$AA175&lt;&gt;"",Scoring!$U$32),"")</f>
        <v/>
      </c>
      <c r="BK175" s="106" t="str">
        <f>IF(BJ175&lt;&gt;"",LOOKUP(BJ175,Likelihoods!$A$7:$A$107,Likelihoods!S$7:S$107),"")</f>
        <v/>
      </c>
      <c r="BL175" s="8"/>
      <c r="BM175" s="8"/>
      <c r="BN175" s="8"/>
      <c r="BO175" s="8"/>
      <c r="BP175" s="8"/>
      <c r="BQ175" s="8"/>
      <c r="BR175" s="8"/>
      <c r="BS175" s="8"/>
      <c r="BT175" s="8"/>
      <c r="BU175" s="8"/>
      <c r="BV175" s="8"/>
      <c r="BW175" s="8"/>
      <c r="BX175" s="8"/>
      <c r="BY175" s="8"/>
    </row>
    <row r="176" spans="1:77" ht="14.25" x14ac:dyDescent="0.2">
      <c r="A176" s="68"/>
      <c r="B176" s="101"/>
      <c r="C176" s="102"/>
      <c r="D176" s="102"/>
      <c r="E176" s="102"/>
      <c r="F176" s="101"/>
      <c r="G176" s="102"/>
      <c r="H176" s="103"/>
      <c r="I176" s="102"/>
      <c r="J176" s="102"/>
      <c r="K176" s="101"/>
      <c r="L176" s="103"/>
      <c r="M176" s="102"/>
      <c r="N176" s="103"/>
      <c r="O176" s="101"/>
      <c r="P176" s="103"/>
      <c r="Q176" s="102"/>
      <c r="R176" s="102"/>
      <c r="S176" s="101"/>
      <c r="T176" s="103"/>
      <c r="U176" s="101"/>
      <c r="V176" s="103"/>
      <c r="W176" s="102"/>
      <c r="X176" s="102"/>
      <c r="Y176" s="102"/>
      <c r="Z176" s="102"/>
      <c r="AA176" s="102"/>
      <c r="AB176" s="104" t="str">
        <f>IF(AND(COUNTBLANK($B176:$E176)=3,COUNTBLANK($F176:$H176)=2,COUNTBLANK($I176:$J176)=1,COUNTBLANK($K176:$L176)=1,COUNTBLANK($M176:$N176)=1,COUNTBLANK($O176:$P176)=1,COUNTBLANK($Q176:$R176)=1,COUNTBLANK($S176:$T176)=1,COUNTBLANK($U176:$V176)=1,COUNTBLANK($W176:$AA176)=4),IF(Data!$B176&lt;&gt;"",Scoring!$D$7)+IF(Data!$C176&lt;&gt;"",Scoring!$D$8)+IF(Data!$D176&lt;&gt;"",Scoring!$D$9)+IF(Data!$E176&lt;&gt;"",Scoring!$D$10)+IF(Data!$F176&lt;&gt;"",Scoring!$D$11)+IF(Data!$G176&lt;&gt;"",Scoring!$D$12)+IF(Data!$H176&lt;&gt;"",Scoring!$D$13)+IF(Data!$I176&lt;&gt;"",Scoring!$D$14)+IF(Data!$J176&lt;&gt;"",Scoring!$D$15)+IF(Data!$K176&lt;&gt;"",Scoring!$D$16)+IF(Data!$L176&lt;&gt;"",Scoring!$D$17)+IF(Data!$M176&lt;&gt;"",Scoring!$D$18)+IF(Data!$N176&lt;&gt;"",Scoring!$D$19)+IF(Data!$O176&lt;&gt;"",Scoring!$D$20)+IF(Data!$P176&lt;&gt;"",Scoring!$D$21)+IF(Data!$Q176&lt;&gt;"",Scoring!$D$22)+IF(Data!$R176&lt;&gt;"",Scoring!$D$23)+IF(Data!$S176&lt;&gt;"",Scoring!$D$24)+IF(Data!T176&lt;&gt;"",Scoring!$D$25)+IF(Data!$U176&lt;&gt;"",Scoring!$D$26)+IF(Data!$V176&lt;&gt;"",Scoring!$D$27)+IF(Data!$W176&lt;&gt;"",Scoring!$D$28)+IF(Data!$X176&lt;&gt;"",Scoring!$D$29)+IF(Data!$Y176&lt;&gt;"",Scoring!$D$30)+IF(Data!$Z176&lt;&gt;"",Scoring!$D$31)+IF(Data!$AA176&lt;&gt;"",Scoring!$D$32),"")</f>
        <v/>
      </c>
      <c r="AC176" s="105" t="str">
        <f>IF(AB176&lt;&gt;"",LOOKUP(AB176,Likelihoods!$A$7:$A$107,Likelihoods!B$7:B$107),"")</f>
        <v/>
      </c>
      <c r="AD176" s="264" t="str">
        <f>IF(AND(COUNTBLANK($B176:$E176)=3,COUNTBLANK($F176:$H176)=2,COUNTBLANK($I176:$J176)=1,COUNTBLANK($K176:$L176)=1,COUNTBLANK($M176:$N176)=1,COUNTBLANK($O176:$P176)=1,COUNTBLANK($Q176:$R176)=1,COUNTBLANK($S176:$T176)=1,COUNTBLANK($U176:$V176)=1,COUNTBLANK($W176:$AA176)=4),IF(Data!$B176&lt;&gt;"",Scoring!$E$7)+IF(Data!$C176&lt;&gt;"",Scoring!$E$8)+IF(Data!$D176&lt;&gt;"",Scoring!$E$9)+IF(Data!$E176&lt;&gt;"",Scoring!$E$10)+IF(Data!$F176&lt;&gt;"",Scoring!$E$11)+IF(Data!$G176&lt;&gt;"",Scoring!$E$12)+IF(Data!$H176&lt;&gt;"",Scoring!$E$13)+IF(Data!$I176&lt;&gt;"",Scoring!$E$14)+IF(Data!$J176&lt;&gt;"",Scoring!$E$15)+IF(Data!$K176&lt;&gt;"",Scoring!$E$16)+IF(Data!$L176&lt;&gt;"",Scoring!$E$17)+IF(Data!$M176&lt;&gt;"",Scoring!$E$18)+IF(Data!$N176&lt;&gt;"",Scoring!$E$19)+IF(Data!$O176&lt;&gt;"",Scoring!$E$20)+IF(Data!$P176&lt;&gt;"",Scoring!$E$21)+IF(Data!$Q176&lt;&gt;"",Scoring!$E$22)+IF(Data!$R176&lt;&gt;"",Scoring!$E$23)+IF(Data!$S176&lt;&gt;"",Scoring!$E$24)+IF(Data!V176&lt;&gt;"",Scoring!$E$25)+IF(Data!$U176&lt;&gt;"",Scoring!$E$26)+IF(Data!$V176&lt;&gt;"",Scoring!$E$27)+IF(Data!$W176&lt;&gt;"",Scoring!$E$28)+IF(Data!$X176&lt;&gt;"",Scoring!$E$29)+IF(Data!$Y176&lt;&gt;"",Scoring!$E$30)+IF(Data!$Z176&lt;&gt;"",Scoring!$E$31)+IF(Data!$AA176&lt;&gt;"",Scoring!$E$32),"")</f>
        <v/>
      </c>
      <c r="AE176" s="107" t="str">
        <f>IF(AD176&lt;&gt;"",LOOKUP(AD176,Likelihoods!$A$7:$A$107,Likelihoods!C$7:C$107),"")</f>
        <v/>
      </c>
      <c r="AF176" s="108" t="str">
        <f>IF(AND(COUNTBLANK($B176:$E176)=3,COUNTBLANK($F176:$H176)=2,COUNTBLANK($I176:$J176)=1,COUNTBLANK($K176:$L176)=1,COUNTBLANK($M176:$N176)=1,COUNTBLANK($O176:$P176)=1,COUNTBLANK($Q176:$R176)=1,COUNTBLANK($S176:$T176)=1,COUNTBLANK($U176:$V176)=1,COUNTBLANK($W176:$AA176)=4),IF(Data!$B176&lt;&gt;"",Scoring!$F$7)+IF(Data!$C176&lt;&gt;"",Scoring!$F$8)+IF(Data!$D176&lt;&gt;"",Scoring!$F$9)+IF(Data!$E176&lt;&gt;"",Scoring!$F$10)+IF(Data!$F176&lt;&gt;"",Scoring!$F$11)+IF(Data!$G176&lt;&gt;"",Scoring!$F$12)+IF(Data!$H176&lt;&gt;"",Scoring!$F$13)+IF(Data!$I176&lt;&gt;"",Scoring!$F$14)+IF(Data!$J176&lt;&gt;"",Scoring!$F$15)+IF(Data!$K176&lt;&gt;"",Scoring!$F$16)+IF(Data!$L176&lt;&gt;"",Scoring!$F$17)+IF(Data!$M176&lt;&gt;"",Scoring!$F$18)+IF(Data!$N176&lt;&gt;"",Scoring!$F$19)+IF(Data!$O176&lt;&gt;"",Scoring!$F$20)+IF(Data!$P176&lt;&gt;"",Scoring!$F$21)+IF(Data!$Q176&lt;&gt;"",Scoring!$F$22)+IF(Data!$R176&lt;&gt;"",Scoring!$F$23)+IF(Data!$S176&lt;&gt;"",Scoring!$F$24)+IF(Data!T176&lt;&gt;"",Scoring!$F$25)+IF(Data!$U176&lt;&gt;"",Scoring!$F$26)+IF(Data!$V176&lt;&gt;"",Scoring!$F$27)+IF(Data!$W176&lt;&gt;"",Scoring!$F$28)+IF(Data!$X176&lt;&gt;"",Scoring!$F$29)+IF(Data!$Y176&lt;&gt;"",Scoring!$F$30)+IF(Data!$Z176&lt;&gt;"",Scoring!$F$31)+IF(Data!$AA176&lt;&gt;"",Scoring!$F$32),"")</f>
        <v/>
      </c>
      <c r="AG176" s="105" t="str">
        <f>IF(AF176&lt;&gt;"",LOOKUP(AF176,Likelihoods!$A$7:$A$107,Likelihoods!D$7:D$107),"")</f>
        <v/>
      </c>
      <c r="AH176" s="108" t="str">
        <f>IF(AND(COUNTBLANK($B176:$E176)=3,COUNTBLANK($F176:$H176)=2,COUNTBLANK($I176:$J176)=1,COUNTBLANK($K176:$L176)=1,COUNTBLANK($M176:$N176)=1,COUNTBLANK($O176:$P176)=1,COUNTBLANK($Q176:$R176)=1,COUNTBLANK($S176:$T176)=1,COUNTBLANK($U176:$V176)=1,COUNTBLANK($W176:$AA176)=4),IF(Data!$B176&lt;&gt;"",Scoring!$G$7)+IF(Data!$C176&lt;&gt;"",Scoring!$G$8)+IF(Data!$D176&lt;&gt;"",Scoring!$G$9)+IF(Data!$E176&lt;&gt;"",Scoring!$G$10)+IF(Data!$F176&lt;&gt;"",Scoring!$G$11)+IF(Data!$G176&lt;&gt;"",Scoring!$G$12)+IF(Data!$H176&lt;&gt;"",Scoring!$G$13)+IF(Data!$I176&lt;&gt;"",Scoring!$G$14)+IF(Data!$J176&lt;&gt;"",Scoring!$G$15)+IF(Data!$K176&lt;&gt;"",Scoring!$G$16)+IF(Data!$L176&lt;&gt;"",Scoring!$G$17)+IF(Data!$M176&lt;&gt;"",Scoring!$G$18)+IF(Data!$N176&lt;&gt;"",Scoring!$G$19)+IF(Data!$O176&lt;&gt;"",Scoring!$G$20)+IF(Data!$P176&lt;&gt;"",Scoring!$G$21)+IF(Data!$Q176&lt;&gt;"",Scoring!$G$22)+IF(Data!$R176&lt;&gt;"",Scoring!$G$23)+IF(Data!$S176&lt;&gt;"",Scoring!$G$24)+IF(Data!T176&lt;&gt;"",Scoring!$G$25)+IF(Data!$U176&lt;&gt;"",Scoring!$G$26)+IF(Data!$V176&lt;&gt;"",Scoring!$G$27)+IF(Data!$W176&lt;&gt;"",Scoring!$G$28)+IF(Data!$X176&lt;&gt;"",Scoring!$G$29)+IF(Data!$Y176&lt;&gt;"",Scoring!$G$30)+IF(Data!$Z176&lt;&gt;"",Scoring!$G$31)+IF(Data!$AA176&lt;&gt;"",Scoring!$G$32),"")</f>
        <v/>
      </c>
      <c r="AI176" s="106" t="str">
        <f>IF(AH176&lt;&gt;"",LOOKUP(AH176,Likelihoods!$A$7:$A$107,Likelihoods!E$7:E$107),"")</f>
        <v/>
      </c>
      <c r="AJ176" s="104" t="str">
        <f>IF(AND(COUNTBLANK($B176:$E176)=3,COUNTBLANK($F176:$H176)=2,COUNTBLANK($I176:$J176)=1,COUNTBLANK($K176:$L176)=1,COUNTBLANK($M176:$N176)=1,COUNTBLANK($O176:$P176)=1,COUNTBLANK($Q176:$R176)=1,COUNTBLANK($S176:$T176)=1,COUNTBLANK($U176:$V176)=1,COUNTBLANK($W176:$AA176)=4),IF(Data!$B176&lt;&gt;"",Scoring!$H$7)+IF(Data!$C176&lt;&gt;"",Scoring!$H$8)+IF(Data!$D176&lt;&gt;"",Scoring!$H$9)+IF(Data!$E176&lt;&gt;"",Scoring!$H$10)+IF(Data!$F176&lt;&gt;"",Scoring!$H$11)+IF(Data!$G176&lt;&gt;"",Scoring!$H$12)+IF(Data!$H176&lt;&gt;"",Scoring!$H$13)+IF(Data!$I176&lt;&gt;"",Scoring!$H$14)+IF(Data!$J176&lt;&gt;"",Scoring!$H$15)+IF(Data!$K176&lt;&gt;"",Scoring!$H$16)+IF(Data!$L176&lt;&gt;"",Scoring!$H$17)+IF(Data!$M176&lt;&gt;"",Scoring!$H$18)+IF(Data!$N176&lt;&gt;"",Scoring!$H$19)+IF(Data!$O176&lt;&gt;"",Scoring!$H$20)+IF(Data!$P176&lt;&gt;"",Scoring!$H$21)+IF(Data!$Q176&lt;&gt;"",Scoring!$H$22)+IF(Data!$R176&lt;&gt;"",Scoring!$H$23)+IF(Data!$S176&lt;&gt;"",Scoring!$H$24)+IF(Data!T176&lt;&gt;"",Scoring!$H$25)+IF(Data!$U176&lt;&gt;"",Scoring!$H$26)+IF(Data!$V176&lt;&gt;"",Scoring!$H$27)+IF(Data!$W176&lt;&gt;"",Scoring!$H$28)+IF(Data!$X176&lt;&gt;"",Scoring!$H$29)+IF(Data!$Y176&lt;&gt;"",Scoring!$H$30)+IF(Data!$Z176&lt;&gt;"",Scoring!$H$31)+IF(Data!$AA176&lt;&gt;"",Scoring!$H$32),"")</f>
        <v/>
      </c>
      <c r="AK176" s="105" t="str">
        <f>IF(AJ176&lt;&gt;"",LOOKUP(AJ176,Likelihoods!$A$7:$A$107,Likelihoods!F$7:F$107),"")</f>
        <v/>
      </c>
      <c r="AL176" s="102" t="str">
        <f>IF(AND(COUNTBLANK($B176:$E176)=3,COUNTBLANK($F176:$H176)=2,COUNTBLANK($I176:$J176)=1,COUNTBLANK($K176:$L176)=1,COUNTBLANK($M176:$N176)=1,COUNTBLANK($O176:$P176)=1,COUNTBLANK($Q176:$R176)=1,COUNTBLANK($S176:$T176)=1,COUNTBLANK($U176:$V176)=1,COUNTBLANK($W176:$AA176)=4),IF(Data!$B176&lt;&gt;"",Scoring!$I$7)+IF(Data!$C176&lt;&gt;"",Scoring!$I$8)+IF(Data!$D176&lt;&gt;"",Scoring!$I$9)+IF(Data!$E176&lt;&gt;"",Scoring!$I$10)+IF(Data!$F176&lt;&gt;"",Scoring!$I$11)+IF(Data!$G176&lt;&gt;"",Scoring!$I$12)+IF(Data!$H176&lt;&gt;"",Scoring!$I$13)+IF(Data!$I176&lt;&gt;"",Scoring!$I$14)+IF(Data!$J176&lt;&gt;"",Scoring!$I$15)+IF(Data!$K176&lt;&gt;"",Scoring!$I$16)+IF(Data!$L176&lt;&gt;"",Scoring!$I$17)+IF(Data!$M176&lt;&gt;"",Scoring!$I$18)+IF(Data!$N176&lt;&gt;"",Scoring!$I$19)+IF(Data!$O176&lt;&gt;"",Scoring!$I$20)+IF(Data!$P176&lt;&gt;"",Scoring!$I$21)+IF(Data!$Q176&lt;&gt;"",Scoring!$I$22)+IF(Data!$R176&lt;&gt;"",Scoring!$I$23)+IF(Data!$S176&lt;&gt;"",Scoring!$I$24)+IF(Data!T176&lt;&gt;"",Scoring!$I$25)+IF(Data!$U176&lt;&gt;"",Scoring!$I$26)+IF(Data!$V176&lt;&gt;"",Scoring!$I$27)+IF(Data!$W176&lt;&gt;"",Scoring!$I$28)+IF(Data!$X176&lt;&gt;"",Scoring!$I$29)+IF(Data!$Y176&lt;&gt;"",Scoring!$I$30)+IF(Data!$Z176&lt;&gt;"",Scoring!$I$31)+IF(Data!$AA176&lt;&gt;"",Scoring!$I$32),"")</f>
        <v/>
      </c>
      <c r="AM176" s="107" t="str">
        <f>IF(AL176&lt;&gt;"",LOOKUP(AL176,Likelihoods!$A$7:$A$107,Likelihoods!G$7:G$107),"")</f>
        <v/>
      </c>
      <c r="AN176" s="281" t="str">
        <f>IF(AND(COUNTBLANK($B176:$E176)=3,COUNTBLANK($F176:$H176)=2,COUNTBLANK($I176:$J176)=1,COUNTBLANK($K176:$L176)=1,COUNTBLANK($M176:$N176)=1,COUNTBLANK($O176:$P176)=1,COUNTBLANK($Q176:$R176)=1,COUNTBLANK($S176:$T176)=1,COUNTBLANK($U176:$V176)=1,COUNTBLANK($W176:$AA176)=4),IF(Data!$B176&lt;&gt;"",Scoring!$J$7)+IF(Data!$C176&lt;&gt;"",Scoring!$J$8)+IF(Data!$D176&lt;&gt;"",Scoring!$J$9)+IF(Data!$E176&lt;&gt;"",Scoring!$J$10)+IF(Data!$F176&lt;&gt;"",Scoring!$J$11)+IF(Data!$G176&lt;&gt;"",Scoring!$J$12)+IF(Data!$H176&lt;&gt;"",Scoring!$J$13)+IF(Data!$I176&lt;&gt;"",Scoring!$J$14)+IF(Data!$J176&lt;&gt;"",Scoring!$J$15)+IF(Data!$K176&lt;&gt;"",Scoring!$J$16)+IF(Data!$L176&lt;&gt;"",Scoring!$J$17)+IF(Data!$M176&lt;&gt;"",Scoring!$J$18)+IF(Data!$N176&lt;&gt;"",Scoring!$J$19)+IF(Data!$O176&lt;&gt;"",Scoring!$J$20)+IF(Data!$P176&lt;&gt;"",Scoring!$J$21)+IF(Data!$Q176&lt;&gt;"",Scoring!$J$22)+IF(Data!$R176&lt;&gt;"",Scoring!$J$23)+IF(Data!$S176&lt;&gt;"",Scoring!$J$24)+IF(Data!AF176&lt;&gt;"",Scoring!$J$25)+IF(Data!$U176&lt;&gt;"",Scoring!$J$26)+IF(Data!$V176&lt;&gt;"",Scoring!$J$27)+IF(Data!$W176&lt;&gt;"",Scoring!$J$28)+IF(Data!$X176&lt;&gt;"",Scoring!$J$29)+IF(Data!$Y176&lt;&gt;"",Scoring!$J$30)+IF(Data!$Z176&lt;&gt;"",Scoring!$J$31)+IF(Data!$AA176&lt;&gt;"",Scoring!$J$32),"")</f>
        <v/>
      </c>
      <c r="AO176" s="276" t="str">
        <f>IF(AN176&lt;&gt;"",LOOKUP(AN176,Likelihoods!$A$7:$A$107,Likelihoods!H$7:H$107),"")</f>
        <v/>
      </c>
      <c r="AP176" s="264" t="str">
        <f>IF(AND(COUNTBLANK($B176:$E176)=3,COUNTBLANK($F176:$H176)=2,COUNTBLANK($I176:$J176)=1,COUNTBLANK($K176:$L176)=1,COUNTBLANK($M176:$N176)=1,COUNTBLANK($O176:$P176)=1,COUNTBLANK($Q176:$R176)=1,COUNTBLANK($S176:$T176)=1,COUNTBLANK($U176:$V176)=1,COUNTBLANK($W176:$AA176)=4),IF(Data!$B176&lt;&gt;"",Scoring!$K$7)+IF(Data!$C176&lt;&gt;"",Scoring!$K$8)+IF(Data!$D176&lt;&gt;"",Scoring!$K$9)+IF(Data!$E176&lt;&gt;"",Scoring!$K$10)+IF(Data!$F176&lt;&gt;"",Scoring!$K$11)+IF(Data!$G176&lt;&gt;"",Scoring!$K$12)+IF(Data!$H176&lt;&gt;"",Scoring!$K$13)+IF(Data!$I176&lt;&gt;"",Scoring!$K$14)+IF(Data!$J176&lt;&gt;"",Scoring!$K$15)+IF(Data!$K176&lt;&gt;"",Scoring!$K$16)+IF(Data!$L176&lt;&gt;"",Scoring!$K$17)+IF(Data!$M176&lt;&gt;"",Scoring!$K$18)+IF(Data!$N176&lt;&gt;"",Scoring!$K$19)+IF(Data!$O176&lt;&gt;"",Scoring!$K$20)+IF(Data!$P176&lt;&gt;"",Scoring!$K$21)+IF(Data!$Q176&lt;&gt;"",Scoring!$K$22)+IF(Data!$R176&lt;&gt;"",Scoring!$K$23)+IF(Data!$S176&lt;&gt;"",Scoring!$K$24)+IF(Data!AH176&lt;&gt;"",Scoring!$K$25)+IF(Data!$U176&lt;&gt;"",Scoring!$K$26)+IF(Data!$V176&lt;&gt;"",Scoring!$K$27)+IF(Data!$W176&lt;&gt;"",Scoring!$K$28)+IF(Data!$X176&lt;&gt;"",Scoring!$K$29)+IF(Data!$Y176&lt;&gt;"",Scoring!$K$30)+IF(Data!$Z176&lt;&gt;"",Scoring!$K$31)+IF(Data!$AA176&lt;&gt;"",Scoring!$K$32),"")</f>
        <v/>
      </c>
      <c r="AQ176" s="107" t="str">
        <f>IF(AP176&lt;&gt;"",LOOKUP(AP176,Likelihoods!$A$7:$A$107,Likelihoods!I$7:I$107),"")</f>
        <v/>
      </c>
      <c r="AR176" s="281" t="str">
        <f>IF(AND(COUNTBLANK($B176:$E176)=3,COUNTBLANK($F176:$H176)=2,COUNTBLANK($I176:$J176)=1,COUNTBLANK($K176:$L176)=1,COUNTBLANK($M176:$N176)=1,COUNTBLANK($O176:$P176)=1,COUNTBLANK($Q176:$R176)=1,COUNTBLANK($S176:$T176)=1,COUNTBLANK($U176:$V176)=1,COUNTBLANK($W176:$AA176)=4),IF(Data!$B176&lt;&gt;"",Scoring!$L$7)+IF(Data!$C176&lt;&gt;"",Scoring!$L$8)+IF(Data!$D176&lt;&gt;"",Scoring!$L$9)+IF(Data!$E176&lt;&gt;"",Scoring!$L$10)+IF(Data!$F176&lt;&gt;"",Scoring!$L$11)+IF(Data!$G176&lt;&gt;"",Scoring!$L$12)+IF(Data!$H176&lt;&gt;"",Scoring!$L$13)+IF(Data!$I176&lt;&gt;"",Scoring!$L$14)+IF(Data!$J176&lt;&gt;"",Scoring!$L$15)+IF(Data!$K176&lt;&gt;"",Scoring!$L$16)+IF(Data!$L176&lt;&gt;"",Scoring!$L$17)+IF(Data!$M176&lt;&gt;"",Scoring!$L$18)+IF(Data!$N176&lt;&gt;"",Scoring!$L$19)+IF(Data!$O176&lt;&gt;"",Scoring!$L$20)+IF(Data!$P176&lt;&gt;"",Scoring!$L$21)+IF(Data!$Q176&lt;&gt;"",Scoring!$L$22)+IF(Data!$R176&lt;&gt;"",Scoring!$L$23)+IF(Data!$S176&lt;&gt;"",Scoring!$L$24)+IF(Data!AJ176&lt;&gt;"",Scoring!$L$25)+IF(Data!$U176&lt;&gt;"",Scoring!$L$26)+IF(Data!$V176&lt;&gt;"",Scoring!$L$27)+IF(Data!$W176&lt;&gt;"",Scoring!$L$28)+IF(Data!$X176&lt;&gt;"",Scoring!$L$29)+IF(Data!$Y176&lt;&gt;"",Scoring!$L$30)+IF(Data!$Z176&lt;&gt;"",Scoring!$L$31)+IF(Data!$AA176&lt;&gt;"",Scoring!$L$32),"")</f>
        <v/>
      </c>
      <c r="AS176" s="105" t="str">
        <f>IF(AR176&lt;&gt;"",LOOKUP(AR176,Likelihoods!$A$7:$A$107,Likelihoods!J$7:J$107),"")</f>
        <v/>
      </c>
      <c r="AT176" s="108" t="str">
        <f>IF(AND(COUNTBLANK($B176:$E176)=3,COUNTBLANK($F176:$H176)=2,COUNTBLANK($I176:$J176)=1,COUNTBLANK($K176:$L176)=1,COUNTBLANK($M176:$N176)=1,COUNTBLANK($O176:$P176)=1,COUNTBLANK($Q176:$R176)=1,COUNTBLANK($S176:$T176)=1,COUNTBLANK($U176:$V176)=1,COUNTBLANK($W176:$AA176)=4),IF(Data!$B176&lt;&gt;"",Scoring!$M$7)+IF(Data!$C176&lt;&gt;"",Scoring!$M$8)+IF(Data!$D176&lt;&gt;"",Scoring!$M$9)+IF(Data!$E176&lt;&gt;"",Scoring!$M$10)+IF(Data!$F176&lt;&gt;"",Scoring!$M$11)+IF(Data!$G176&lt;&gt;"",Scoring!$M$12)+IF(Data!$H176&lt;&gt;"",Scoring!$M$13)+IF(Data!$I176&lt;&gt;"",Scoring!$M$14)+IF(Data!$J176&lt;&gt;"",Scoring!$M$15)+IF(Data!$K176&lt;&gt;"",Scoring!$M$16)+IF(Data!$L176&lt;&gt;"",Scoring!$M$17)+IF(Data!$M176&lt;&gt;"",Scoring!$M$18)+IF(Data!$N176&lt;&gt;"",Scoring!$M$19)+IF(Data!$O176&lt;&gt;"",Scoring!$M$20)+IF(Data!$P176&lt;&gt;"",Scoring!$M$21)+IF(Data!$Q176&lt;&gt;"",Scoring!$M$22)+IF(Data!$R176&lt;&gt;"",Scoring!$M$23)+IF(Data!$S176&lt;&gt;"",Scoring!$M$24)+IF(Data!T176&lt;&gt;"",Scoring!$M$25)+IF(Data!$U176&lt;&gt;"",Scoring!$M$26)+IF(Data!$V176&lt;&gt;"",Scoring!$M$27)+IF(Data!$W176&lt;&gt;"",Scoring!$M$28)+IF(Data!$X176&lt;&gt;"",Scoring!$M$29)+IF(Data!$Y176&lt;&gt;"",Scoring!$M$30)+IF(Data!$Z176&lt;&gt;"",Scoring!$M$31)+IF(Data!$AA176&lt;&gt;"",Scoring!$M$32),"")</f>
        <v/>
      </c>
      <c r="AU176" s="105" t="str">
        <f>IF(AT176&lt;&gt;"",LOOKUP(AT176,Likelihoods!$A$7:$A$107,Likelihoods!K$7:K$107),"")</f>
        <v/>
      </c>
      <c r="AV176" s="108" t="str">
        <f>IF(AND(COUNTBLANK($B176:$E176)=3,COUNTBLANK($F176:$H176)=2,COUNTBLANK($I176:$J176)=1,COUNTBLANK($K176:$L176)=1,COUNTBLANK($M176:$N176)=1,COUNTBLANK($O176:$P176)=1,COUNTBLANK($Q176:$R176)=1,COUNTBLANK($S176:$T176)=1,COUNTBLANK($U176:$V176)=1,COUNTBLANK($W176:$AA176)=4),IF(Data!$B176&lt;&gt;"",Scoring!$N$7)+IF(Data!$C176&lt;&gt;"",Scoring!$N$8)+IF(Data!$D176&lt;&gt;"",Scoring!$N$9)+IF(Data!$E176&lt;&gt;"",Scoring!$N$10)+IF(Data!$F176&lt;&gt;"",Scoring!$N$11)+IF(Data!$G176&lt;&gt;"",Scoring!$N$12)+IF(Data!$H176&lt;&gt;"",Scoring!$N$13)+IF(Data!$I176&lt;&gt;"",Scoring!$N$14)+IF(Data!$J176&lt;&gt;"",Scoring!$N$15)+IF(Data!$K176&lt;&gt;"",Scoring!$N$16)+IF(Data!$L176&lt;&gt;"",Scoring!$N$17)+IF(Data!$M176&lt;&gt;"",Scoring!$N$18)+IF(Data!$N176&lt;&gt;"",Scoring!$N$19)+IF(Data!$O176&lt;&gt;"",Scoring!$N$20)+IF(Data!$P176&lt;&gt;"",Scoring!$N$21)+IF(Data!$Q176&lt;&gt;"",Scoring!$N$22)+IF(Data!$R176&lt;&gt;"",Scoring!$N$23)+IF(Data!$S176&lt;&gt;"",Scoring!$N$24)+IF(Data!T176&lt;&gt;"",Scoring!$N$25)+IF(Data!$U176&lt;&gt;"",Scoring!$N$26)+IF(Data!$V176&lt;&gt;"",Scoring!$N$27)+IF(Data!$W176&lt;&gt;"",Scoring!$N$28)+IF(Data!$X176&lt;&gt;"",Scoring!$N$29)+IF(Data!$Y176&lt;&gt;"",Scoring!$N$30)+IF(Data!$Z176&lt;&gt;"",Scoring!$N$31)+IF(Data!$AA176&lt;&gt;"",Scoring!$N$32),"")</f>
        <v/>
      </c>
      <c r="AW176" s="106" t="str">
        <f>IF(AV176&lt;&gt;"",LOOKUP(AV176,Likelihoods!$A$7:$A$107,Likelihoods!L$7:L$107),"")</f>
        <v/>
      </c>
      <c r="AX176" s="104" t="str">
        <f>IF(AND(COUNTBLANK($B176:$E176)=3,COUNTBLANK($F176:$H176)=2,COUNTBLANK($I176:$J176)=1,COUNTBLANK($K176:$L176)=1,COUNTBLANK($M176:$N176)=1,COUNTBLANK($O176:$P176)=1,COUNTBLANK($Q176:$R176)=1,COUNTBLANK($S176:$T176)=1,COUNTBLANK($U176:$V176)=1,COUNTBLANK($W176:$AA176)=4),IF(Data!$B176&lt;&gt;"",Scoring!$O$7)+IF(Data!$C176&lt;&gt;"",Scoring!$O$8)+IF(Data!$D176&lt;&gt;"",Scoring!$O$9)+IF(Data!$E176&lt;&gt;"",Scoring!$O$10)+IF(Data!$F176&lt;&gt;"",Scoring!$O$11)+IF(Data!$G176&lt;&gt;"",Scoring!$O$12)+IF(Data!$H176&lt;&gt;"",Scoring!$O$13)+IF(Data!$I176&lt;&gt;"",Scoring!$O$14)+IF(Data!$J176&lt;&gt;"",Scoring!$O$15)+IF(Data!$K176&lt;&gt;"",Scoring!$O$16)+IF(Data!$L176&lt;&gt;"",Scoring!$O$17)+IF(Data!$M176&lt;&gt;"",Scoring!$O$18)+IF(Data!$N176&lt;&gt;"",Scoring!$O$19)+IF(Data!$O176&lt;&gt;"",Scoring!$O$20)+IF(Data!$P176&lt;&gt;"",Scoring!$O$21)+IF(Data!$Q176&lt;&gt;"",Scoring!$O$22)+IF(Data!$R176&lt;&gt;"",Scoring!$O$23)+IF(Data!$S176&lt;&gt;"",Scoring!$O$24)+IF(Data!T176&lt;&gt;"",Scoring!$O$25)+IF(Data!$U176&lt;&gt;"",Scoring!$O$26)+IF(Data!$V176&lt;&gt;"",Scoring!$O$27)+IF(Data!$W176&lt;&gt;"",Scoring!$O$28)+IF(Data!$X176&lt;&gt;"",Scoring!$O$29)+IF(Data!$Y176&lt;&gt;"",Scoring!$O$30)+IF(Data!$Z176&lt;&gt;"",Scoring!$O$31)+IF(Data!$AA176&lt;&gt;"",Scoring!$O$32),"")</f>
        <v/>
      </c>
      <c r="AY176" s="107" t="str">
        <f>IF(AX176&lt;&gt;"",LOOKUP(AX176,Likelihoods!$A$7:$A$107,Likelihoods!M$7:M$107),"")</f>
        <v/>
      </c>
      <c r="AZ176" s="108" t="str">
        <f>IF(AND(COUNTBLANK($B176:$E176)=3,COUNTBLANK($F176:$H176)=2,COUNTBLANK($I176:$J176)=1,COUNTBLANK($K176:$L176)=1,COUNTBLANK($M176:$N176)=1,COUNTBLANK($O176:$P176)=1,COUNTBLANK($Q176:$R176)=1,COUNTBLANK($S176:$T176)=1,COUNTBLANK($U176:$V176)=1,COUNTBLANK($W176:$AA176)=4),IF(Data!$B176&lt;&gt;"",Scoring!$P$7)+IF(Data!$C176&lt;&gt;"",Scoring!$P$8)+IF(Data!$D176&lt;&gt;"",Scoring!$P$9)+IF(Data!$E176&lt;&gt;"",Scoring!$P$10)+IF(Data!$F176&lt;&gt;"",Scoring!$P$11)+IF(Data!$G176&lt;&gt;"",Scoring!$P$12)+IF(Data!$H176&lt;&gt;"",Scoring!$P$13)+IF(Data!$I176&lt;&gt;"",Scoring!$P$14)+IF(Data!$J176&lt;&gt;"",Scoring!$P$15)+IF(Data!$K176&lt;&gt;"",Scoring!$P$16)+IF(Data!$L176&lt;&gt;"",Scoring!$P$17)+IF(Data!$M176&lt;&gt;"",Scoring!$P$18)+IF(Data!$N176&lt;&gt;"",Scoring!$P$19)+IF(Data!$O176&lt;&gt;"",Scoring!$P$20)+IF(Data!$P176&lt;&gt;"",Scoring!$P$21)+IF(Data!$Q176&lt;&gt;"",Scoring!$P$22)+IF(Data!$R176&lt;&gt;"",Scoring!$P$23)+IF(Data!$S176&lt;&gt;"",Scoring!$P$24)+IF(Data!T176&lt;&gt;"",Scoring!$P$25)+IF(Data!$U176&lt;&gt;"",Scoring!$P$26)+IF(Data!$V176&lt;&gt;"",Scoring!$P$27)+IF(Data!$W176&lt;&gt;"",Scoring!$P$28)+IF(Data!$X176&lt;&gt;"",Scoring!$P$29)+IF(Data!$Y176&lt;&gt;"",Scoring!$P$30)+IF(Data!$Z176&lt;&gt;"",Scoring!$P$31)+IF(Data!$AA176&lt;&gt;"",Scoring!$P$32),"")</f>
        <v/>
      </c>
      <c r="BA176" s="105" t="str">
        <f>IF(AZ176&lt;&gt;"",LOOKUP(AZ176,Likelihoods!$A$7:$A$107,Likelihoods!N$7:N$107),"")</f>
        <v/>
      </c>
      <c r="BB176" s="102" t="str">
        <f>IF(AND(COUNTBLANK($B176:$E176)=3,COUNTBLANK($F176:$H176)=2,COUNTBLANK($I176:$J176)=1,COUNTBLANK($K176:$L176)=1,COUNTBLANK($M176:$N176)=1,COUNTBLANK($O176:$P176)=1,COUNTBLANK($Q176:$R176)=1,COUNTBLANK($S176:$T176)=1,COUNTBLANK($U176:$V176)=1,COUNTBLANK($W176:$AA176)=4),IF(Data!$B176&lt;&gt;"",Scoring!$Q$7)+IF(Data!$C176&lt;&gt;"",Scoring!$Q$8)+IF(Data!$D176&lt;&gt;"",Scoring!$Q$9)+IF(Data!$E176&lt;&gt;"",Scoring!$Q$10)+IF(Data!$F176&lt;&gt;"",Scoring!$Q$11)+IF(Data!$G176&lt;&gt;"",Scoring!$Q$12)+IF(Data!$H176&lt;&gt;"",Scoring!$Q$13)+IF(Data!$I176&lt;&gt;"",Scoring!$Q$14)+IF(Data!$J176&lt;&gt;"",Scoring!$Q$15)+IF(Data!$K176&lt;&gt;"",Scoring!$Q$16)+IF(Data!$L176&lt;&gt;"",Scoring!$Q$17)+IF(Data!$M176&lt;&gt;"",Scoring!$Q$18)+IF(Data!$N176&lt;&gt;"",Scoring!$Q$19)+IF(Data!$O176&lt;&gt;"",Scoring!$Q$20)+IF(Data!$P176&lt;&gt;"",Scoring!$Q$21)+IF(Data!$Q176&lt;&gt;"",Scoring!$Q$22)+IF(Data!$R176&lt;&gt;"",Scoring!$Q$23)+IF(Data!$S176&lt;&gt;"",Scoring!$Q$24)+IF(Data!T176&lt;&gt;"",Scoring!$Q$25)+IF(Data!$U176&lt;&gt;"",Scoring!$Q$26)+IF(Data!$V176&lt;&gt;"",Scoring!$Q$27)+IF(Data!$W176&lt;&gt;"",Scoring!$Q$28)+IF(Data!$X176&lt;&gt;"",Scoring!$Q$29)+IF(Data!$Y176&lt;&gt;"",Scoring!$Q$30)+IF(Data!$Z176&lt;&gt;"",Scoring!$Q$31)+IF(Data!$AA176&lt;&gt;"",Scoring!$Q$32),"")</f>
        <v/>
      </c>
      <c r="BC176" s="107" t="str">
        <f>IF(BB176&lt;&gt;"",LOOKUP(BB176,Likelihoods!$A$7:$A$107,Likelihoods!O$7:O$107),"")</f>
        <v/>
      </c>
      <c r="BD176" s="104" t="str">
        <f>IF(AND(COUNTBLANK($B176:$E176)=3,COUNTBLANK($F176:$H176)=2,COUNTBLANK($I176:$J176)=1,COUNTBLANK($K176:$L176)=1,COUNTBLANK($M176:$N176)=1,COUNTBLANK($O176:$P176)=1,COUNTBLANK($Q176:$R176)=1,COUNTBLANK($S176:$T176)=1,COUNTBLANK($U176:$V176)=1,COUNTBLANK($W176:$AA176)=4),IF(Data!$B176&lt;&gt;"",Scoring!$R$7)+IF(Data!$C176&lt;&gt;"",Scoring!$R$8)+IF(Data!$D176&lt;&gt;"",Scoring!$R$9)+IF(Data!$E176&lt;&gt;"",Scoring!$R$10)+IF(Data!$F176&lt;&gt;"",Scoring!$R$11)+IF(Data!$G176&lt;&gt;"",Scoring!$R$12)+IF(Data!$H176&lt;&gt;"",Scoring!$R$13)+IF(Data!$I176&lt;&gt;"",Scoring!$R$14)+IF(Data!$J176&lt;&gt;"",Scoring!$R$15)+IF(Data!$K176&lt;&gt;"",Scoring!$R$16)+IF(Data!$L176&lt;&gt;"",Scoring!$R$17)+IF(Data!$M176&lt;&gt;"",Scoring!$R$18)+IF(Data!$N176&lt;&gt;"",Scoring!$R$19)+IF(Data!$O176&lt;&gt;"",Scoring!$R$20)+IF(Data!$P176&lt;&gt;"",Scoring!$R$21)+IF(Data!$Q176&lt;&gt;"",Scoring!$R$22)+IF(Data!$R176&lt;&gt;"",Scoring!$R$23)+IF(Data!$S176&lt;&gt;"",Scoring!$R$24)+IF(Data!T176&lt;&gt;"",Scoring!$R$25)+IF(Data!$U176&lt;&gt;"",Scoring!$R$26)+IF(Data!$V176&lt;&gt;"",Scoring!$R$27)+IF(Data!$W176&lt;&gt;"",Scoring!$R$28)+IF(Data!$X176&lt;&gt;"",Scoring!$R$29)+IF(Data!$Y176&lt;&gt;"",Scoring!$R$30)+IF(Data!$Z176&lt;&gt;"",Scoring!$R$31)+IF(Data!$AA176&lt;&gt;"",Scoring!$R$32),"")</f>
        <v/>
      </c>
      <c r="BE176" s="105" t="str">
        <f>IF(BD176&lt;&gt;"",LOOKUP(BD176,Likelihoods!$A$7:$A$107,Likelihoods!P$7:P$107),"")</f>
        <v/>
      </c>
      <c r="BF176" s="102" t="str">
        <f>IF(AND(COUNTBLANK($B176:$E176)=3,COUNTBLANK($F176:$H176)=2,COUNTBLANK($I176:$J176)=1,COUNTBLANK($K176:$L176)=1,COUNTBLANK($M176:$N176)=1,COUNTBLANK($O176:$P176)=1,COUNTBLANK($Q176:$R176)=1,COUNTBLANK($S176:$T176)=1,COUNTBLANK($U176:$V176)=1,COUNTBLANK($W176:$AA176)=4),IF(Data!$B176&lt;&gt;"",Scoring!$S$7)+IF(Data!$C176&lt;&gt;"",Scoring!$S$8)+IF(Data!$D176&lt;&gt;"",Scoring!$S$9)+IF(Data!$E176&lt;&gt;"",Scoring!$S$10)+IF(Data!$F176&lt;&gt;"",Scoring!$S$11)+IF(Data!$G176&lt;&gt;"",Scoring!$S$12)+IF(Data!$H176&lt;&gt;"",Scoring!$S$13)+IF(Data!$I176&lt;&gt;"",Scoring!$S$14)+IF(Data!$J176&lt;&gt;"",Scoring!$S$15)+IF(Data!$K176&lt;&gt;"",Scoring!$S$16)+IF(Data!$L176&lt;&gt;"",Scoring!$S$17)+IF(Data!$M176&lt;&gt;"",Scoring!$S$18)+IF(Data!$N176&lt;&gt;"",Scoring!$S$19)+IF(Data!$O176&lt;&gt;"",Scoring!$S$20)+IF(Data!$P176&lt;&gt;"",Scoring!$S$21)+IF(Data!$Q176&lt;&gt;"",Scoring!$S$22)+IF(Data!$R176&lt;&gt;"",Scoring!$S$23)+IF(Data!$S176&lt;&gt;"",Scoring!$S$24)+IF(Data!T176&lt;&gt;"",Scoring!$S$25)+IF(Data!$U176&lt;&gt;"",Scoring!$S$26)+IF(Data!$V176&lt;&gt;"",Scoring!$S$27)+IF(Data!$W176&lt;&gt;"",Scoring!$S$28)+IF(Data!$X176&lt;&gt;"",Scoring!$S$29)+IF(Data!$Y176&lt;&gt;"",Scoring!$S$30)+IF(Data!$Z176&lt;&gt;"",Scoring!$S$31)+IF(Data!$AA176&lt;&gt;"",Scoring!$S$32),"")</f>
        <v/>
      </c>
      <c r="BG176" s="107" t="str">
        <f>IF(BF176&lt;&gt;"",LOOKUP(BF176,Likelihoods!$A$7:$A$107,Likelihoods!Q$7:Q$107),"")</f>
        <v/>
      </c>
      <c r="BH176" s="108" t="str">
        <f>IF(AND(COUNTBLANK($B176:$E176)=3,COUNTBLANK($F176:$H176)=2,COUNTBLANK($I176:$J176)=1,COUNTBLANK($K176:$L176)=1,COUNTBLANK($M176:$N176)=1,COUNTBLANK($O176:$P176)=1,COUNTBLANK($Q176:$R176)=1,COUNTBLANK($S176:$T176)=1,COUNTBLANK($U176:$V176)=1,COUNTBLANK($W176:$AA176)=4),IF(Data!$B176&lt;&gt;"",Scoring!$T$7)+IF(Data!$C176&lt;&gt;"",Scoring!$T$8)+IF(Data!$D176&lt;&gt;"",Scoring!$T$9)+IF(Data!$E176&lt;&gt;"",Scoring!$T$10)+IF(Data!$F176&lt;&gt;"",Scoring!$T$11)+IF(Data!$G176&lt;&gt;"",Scoring!$T$12)+IF(Data!$H176&lt;&gt;"",Scoring!$T$13)+IF(Data!$I176&lt;&gt;"",Scoring!$T$14)+IF(Data!$J176&lt;&gt;"",Scoring!$T$15)+IF(Data!$K176&lt;&gt;"",Scoring!$T$16)+IF(Data!$L176&lt;&gt;"",Scoring!$T$17)+IF(Data!$M176&lt;&gt;"",Scoring!$T$18)+IF(Data!$N176&lt;&gt;"",Scoring!$T$19)+IF(Data!$O176&lt;&gt;"",Scoring!$T$20)+IF(Data!$P176&lt;&gt;"",Scoring!$T$21)+IF(Data!$Q176&lt;&gt;"",Scoring!$T$22)+IF(Data!$R176&lt;&gt;"",Scoring!$T$23)+IF(Data!$S176&lt;&gt;"",Scoring!$T$24)+IF(Data!T176&lt;&gt;"",Scoring!$T$25)+IF(Data!$U176&lt;&gt;"",Scoring!$T$26)+IF(Data!$V176&lt;&gt;"",Scoring!$T$27)+IF(Data!$W176&lt;&gt;"",Scoring!$T$28)+IF(Data!$X176&lt;&gt;"",Scoring!$T$29)+IF(Data!$Y176&lt;&gt;"",Scoring!$T$30)+IF(Data!$Z176&lt;&gt;"",Scoring!$T$31)+IF(Data!$AA176&lt;&gt;"",Scoring!$T$32),"")</f>
        <v/>
      </c>
      <c r="BI176" s="105" t="str">
        <f>IF(BH176&lt;&gt;"",LOOKUP(BH176,Likelihoods!$A$7:$A$107,Likelihoods!R$7:R$107),"")</f>
        <v/>
      </c>
      <c r="BJ176" s="108" t="str">
        <f>IF(AND(COUNTBLANK($B176:$E176)=3,COUNTBLANK($F176:$H176)=2,COUNTBLANK($I176:$J176)=1,COUNTBLANK($K176:$L176)=1,COUNTBLANK($M176:$N176)=1,COUNTBLANK($O176:$P176)=1,COUNTBLANK($Q176:$R176)=1,COUNTBLANK($S176:$T176)=1,COUNTBLANK($U176:$V176)=1,COUNTBLANK($W176:$AA176)=4),IF(Data!$B176&lt;&gt;"",Scoring!$U$7)+IF(Data!$C176&lt;&gt;"",Scoring!$U$8)+IF(Data!$D176&lt;&gt;"",Scoring!$U$9)+IF(Data!$E176&lt;&gt;"",Scoring!$U$10)+IF(Data!$F176&lt;&gt;"",Scoring!$U$11)+IF(Data!$G176&lt;&gt;"",Scoring!$U$12)+IF(Data!$H176&lt;&gt;"",Scoring!$U$13)+IF(Data!$I176&lt;&gt;"",Scoring!$U$14)+IF(Data!$J176&lt;&gt;"",Scoring!$U$15)+IF(Data!$K176&lt;&gt;"",Scoring!$U$16)+IF(Data!$L176&lt;&gt;"",Scoring!$U$17)+IF(Data!$M176&lt;&gt;"",Scoring!$U$18)+IF(Data!$N176&lt;&gt;"",Scoring!$U$19)+IF(Data!$O176&lt;&gt;"",Scoring!$U$20)+IF(Data!$P176&lt;&gt;"",Scoring!$U$21)+IF(Data!$Q176&lt;&gt;"",Scoring!$U$22)+IF(Data!$R176&lt;&gt;"",Scoring!$U$23)+IF(Data!$S176&lt;&gt;"",Scoring!$U$24)+IF(Data!T176&lt;&gt;"",Scoring!$U$25)+IF(Data!$U176&lt;&gt;"",Scoring!$U$26)+IF(Data!$V176&lt;&gt;"",Scoring!$U$27)+IF(Data!$W176&lt;&gt;"",Scoring!$U$28)+IF(Data!$X176&lt;&gt;"",Scoring!$U$29)+IF(Data!$Y176&lt;&gt;"",Scoring!$U$30)+IF(Data!$Z176&lt;&gt;"",Scoring!$U$31)+IF(Data!$AA176&lt;&gt;"",Scoring!$U$32),"")</f>
        <v/>
      </c>
      <c r="BK176" s="106" t="str">
        <f>IF(BJ176&lt;&gt;"",LOOKUP(BJ176,Likelihoods!$A$7:$A$107,Likelihoods!S$7:S$107),"")</f>
        <v/>
      </c>
      <c r="BL176" s="8"/>
      <c r="BM176" s="8"/>
      <c r="BN176" s="8"/>
      <c r="BO176" s="8"/>
      <c r="BP176" s="8"/>
      <c r="BQ176" s="8"/>
      <c r="BR176" s="8"/>
      <c r="BS176" s="8"/>
      <c r="BT176" s="8"/>
      <c r="BU176" s="8"/>
      <c r="BV176" s="8"/>
      <c r="BW176" s="8"/>
      <c r="BX176" s="8"/>
      <c r="BY176" s="8"/>
    </row>
    <row r="177" spans="1:77" ht="14.25" x14ac:dyDescent="0.2">
      <c r="A177" s="68"/>
      <c r="B177" s="101"/>
      <c r="C177" s="102"/>
      <c r="D177" s="102"/>
      <c r="E177" s="102"/>
      <c r="F177" s="101"/>
      <c r="G177" s="102"/>
      <c r="H177" s="103"/>
      <c r="I177" s="102"/>
      <c r="J177" s="102"/>
      <c r="K177" s="101"/>
      <c r="L177" s="103"/>
      <c r="M177" s="102"/>
      <c r="N177" s="103"/>
      <c r="O177" s="101"/>
      <c r="P177" s="103"/>
      <c r="Q177" s="102"/>
      <c r="R177" s="102"/>
      <c r="S177" s="101"/>
      <c r="T177" s="103"/>
      <c r="U177" s="101"/>
      <c r="V177" s="103"/>
      <c r="W177" s="102"/>
      <c r="X177" s="102"/>
      <c r="Y177" s="102"/>
      <c r="Z177" s="102"/>
      <c r="AA177" s="102"/>
      <c r="AB177" s="104" t="str">
        <f>IF(AND(COUNTBLANK($B177:$E177)=3,COUNTBLANK($F177:$H177)=2,COUNTBLANK($I177:$J177)=1,COUNTBLANK($K177:$L177)=1,COUNTBLANK($M177:$N177)=1,COUNTBLANK($O177:$P177)=1,COUNTBLANK($Q177:$R177)=1,COUNTBLANK($S177:$T177)=1,COUNTBLANK($U177:$V177)=1,COUNTBLANK($W177:$AA177)=4),IF(Data!$B177&lt;&gt;"",Scoring!$D$7)+IF(Data!$C177&lt;&gt;"",Scoring!$D$8)+IF(Data!$D177&lt;&gt;"",Scoring!$D$9)+IF(Data!$E177&lt;&gt;"",Scoring!$D$10)+IF(Data!$F177&lt;&gt;"",Scoring!$D$11)+IF(Data!$G177&lt;&gt;"",Scoring!$D$12)+IF(Data!$H177&lt;&gt;"",Scoring!$D$13)+IF(Data!$I177&lt;&gt;"",Scoring!$D$14)+IF(Data!$J177&lt;&gt;"",Scoring!$D$15)+IF(Data!$K177&lt;&gt;"",Scoring!$D$16)+IF(Data!$L177&lt;&gt;"",Scoring!$D$17)+IF(Data!$M177&lt;&gt;"",Scoring!$D$18)+IF(Data!$N177&lt;&gt;"",Scoring!$D$19)+IF(Data!$O177&lt;&gt;"",Scoring!$D$20)+IF(Data!$P177&lt;&gt;"",Scoring!$D$21)+IF(Data!$Q177&lt;&gt;"",Scoring!$D$22)+IF(Data!$R177&lt;&gt;"",Scoring!$D$23)+IF(Data!$S177&lt;&gt;"",Scoring!$D$24)+IF(Data!T177&lt;&gt;"",Scoring!$D$25)+IF(Data!$U177&lt;&gt;"",Scoring!$D$26)+IF(Data!$V177&lt;&gt;"",Scoring!$D$27)+IF(Data!$W177&lt;&gt;"",Scoring!$D$28)+IF(Data!$X177&lt;&gt;"",Scoring!$D$29)+IF(Data!$Y177&lt;&gt;"",Scoring!$D$30)+IF(Data!$Z177&lt;&gt;"",Scoring!$D$31)+IF(Data!$AA177&lt;&gt;"",Scoring!$D$32),"")</f>
        <v/>
      </c>
      <c r="AC177" s="105" t="str">
        <f>IF(AB177&lt;&gt;"",LOOKUP(AB177,Likelihoods!$A$7:$A$107,Likelihoods!B$7:B$107),"")</f>
        <v/>
      </c>
      <c r="AD177" s="264" t="str">
        <f>IF(AND(COUNTBLANK($B177:$E177)=3,COUNTBLANK($F177:$H177)=2,COUNTBLANK($I177:$J177)=1,COUNTBLANK($K177:$L177)=1,COUNTBLANK($M177:$N177)=1,COUNTBLANK($O177:$P177)=1,COUNTBLANK($Q177:$R177)=1,COUNTBLANK($S177:$T177)=1,COUNTBLANK($U177:$V177)=1,COUNTBLANK($W177:$AA177)=4),IF(Data!$B177&lt;&gt;"",Scoring!$E$7)+IF(Data!$C177&lt;&gt;"",Scoring!$E$8)+IF(Data!$D177&lt;&gt;"",Scoring!$E$9)+IF(Data!$E177&lt;&gt;"",Scoring!$E$10)+IF(Data!$F177&lt;&gt;"",Scoring!$E$11)+IF(Data!$G177&lt;&gt;"",Scoring!$E$12)+IF(Data!$H177&lt;&gt;"",Scoring!$E$13)+IF(Data!$I177&lt;&gt;"",Scoring!$E$14)+IF(Data!$J177&lt;&gt;"",Scoring!$E$15)+IF(Data!$K177&lt;&gt;"",Scoring!$E$16)+IF(Data!$L177&lt;&gt;"",Scoring!$E$17)+IF(Data!$M177&lt;&gt;"",Scoring!$E$18)+IF(Data!$N177&lt;&gt;"",Scoring!$E$19)+IF(Data!$O177&lt;&gt;"",Scoring!$E$20)+IF(Data!$P177&lt;&gt;"",Scoring!$E$21)+IF(Data!$Q177&lt;&gt;"",Scoring!$E$22)+IF(Data!$R177&lt;&gt;"",Scoring!$E$23)+IF(Data!$S177&lt;&gt;"",Scoring!$E$24)+IF(Data!V177&lt;&gt;"",Scoring!$E$25)+IF(Data!$U177&lt;&gt;"",Scoring!$E$26)+IF(Data!$V177&lt;&gt;"",Scoring!$E$27)+IF(Data!$W177&lt;&gt;"",Scoring!$E$28)+IF(Data!$X177&lt;&gt;"",Scoring!$E$29)+IF(Data!$Y177&lt;&gt;"",Scoring!$E$30)+IF(Data!$Z177&lt;&gt;"",Scoring!$E$31)+IF(Data!$AA177&lt;&gt;"",Scoring!$E$32),"")</f>
        <v/>
      </c>
      <c r="AE177" s="107" t="str">
        <f>IF(AD177&lt;&gt;"",LOOKUP(AD177,Likelihoods!$A$7:$A$107,Likelihoods!C$7:C$107),"")</f>
        <v/>
      </c>
      <c r="AF177" s="108" t="str">
        <f>IF(AND(COUNTBLANK($B177:$E177)=3,COUNTBLANK($F177:$H177)=2,COUNTBLANK($I177:$J177)=1,COUNTBLANK($K177:$L177)=1,COUNTBLANK($M177:$N177)=1,COUNTBLANK($O177:$P177)=1,COUNTBLANK($Q177:$R177)=1,COUNTBLANK($S177:$T177)=1,COUNTBLANK($U177:$V177)=1,COUNTBLANK($W177:$AA177)=4),IF(Data!$B177&lt;&gt;"",Scoring!$F$7)+IF(Data!$C177&lt;&gt;"",Scoring!$F$8)+IF(Data!$D177&lt;&gt;"",Scoring!$F$9)+IF(Data!$E177&lt;&gt;"",Scoring!$F$10)+IF(Data!$F177&lt;&gt;"",Scoring!$F$11)+IF(Data!$G177&lt;&gt;"",Scoring!$F$12)+IF(Data!$H177&lt;&gt;"",Scoring!$F$13)+IF(Data!$I177&lt;&gt;"",Scoring!$F$14)+IF(Data!$J177&lt;&gt;"",Scoring!$F$15)+IF(Data!$K177&lt;&gt;"",Scoring!$F$16)+IF(Data!$L177&lt;&gt;"",Scoring!$F$17)+IF(Data!$M177&lt;&gt;"",Scoring!$F$18)+IF(Data!$N177&lt;&gt;"",Scoring!$F$19)+IF(Data!$O177&lt;&gt;"",Scoring!$F$20)+IF(Data!$P177&lt;&gt;"",Scoring!$F$21)+IF(Data!$Q177&lt;&gt;"",Scoring!$F$22)+IF(Data!$R177&lt;&gt;"",Scoring!$F$23)+IF(Data!$S177&lt;&gt;"",Scoring!$F$24)+IF(Data!T177&lt;&gt;"",Scoring!$F$25)+IF(Data!$U177&lt;&gt;"",Scoring!$F$26)+IF(Data!$V177&lt;&gt;"",Scoring!$F$27)+IF(Data!$W177&lt;&gt;"",Scoring!$F$28)+IF(Data!$X177&lt;&gt;"",Scoring!$F$29)+IF(Data!$Y177&lt;&gt;"",Scoring!$F$30)+IF(Data!$Z177&lt;&gt;"",Scoring!$F$31)+IF(Data!$AA177&lt;&gt;"",Scoring!$F$32),"")</f>
        <v/>
      </c>
      <c r="AG177" s="105" t="str">
        <f>IF(AF177&lt;&gt;"",LOOKUP(AF177,Likelihoods!$A$7:$A$107,Likelihoods!D$7:D$107),"")</f>
        <v/>
      </c>
      <c r="AH177" s="108" t="str">
        <f>IF(AND(COUNTBLANK($B177:$E177)=3,COUNTBLANK($F177:$H177)=2,COUNTBLANK($I177:$J177)=1,COUNTBLANK($K177:$L177)=1,COUNTBLANK($M177:$N177)=1,COUNTBLANK($O177:$P177)=1,COUNTBLANK($Q177:$R177)=1,COUNTBLANK($S177:$T177)=1,COUNTBLANK($U177:$V177)=1,COUNTBLANK($W177:$AA177)=4),IF(Data!$B177&lt;&gt;"",Scoring!$G$7)+IF(Data!$C177&lt;&gt;"",Scoring!$G$8)+IF(Data!$D177&lt;&gt;"",Scoring!$G$9)+IF(Data!$E177&lt;&gt;"",Scoring!$G$10)+IF(Data!$F177&lt;&gt;"",Scoring!$G$11)+IF(Data!$G177&lt;&gt;"",Scoring!$G$12)+IF(Data!$H177&lt;&gt;"",Scoring!$G$13)+IF(Data!$I177&lt;&gt;"",Scoring!$G$14)+IF(Data!$J177&lt;&gt;"",Scoring!$G$15)+IF(Data!$K177&lt;&gt;"",Scoring!$G$16)+IF(Data!$L177&lt;&gt;"",Scoring!$G$17)+IF(Data!$M177&lt;&gt;"",Scoring!$G$18)+IF(Data!$N177&lt;&gt;"",Scoring!$G$19)+IF(Data!$O177&lt;&gt;"",Scoring!$G$20)+IF(Data!$P177&lt;&gt;"",Scoring!$G$21)+IF(Data!$Q177&lt;&gt;"",Scoring!$G$22)+IF(Data!$R177&lt;&gt;"",Scoring!$G$23)+IF(Data!$S177&lt;&gt;"",Scoring!$G$24)+IF(Data!T177&lt;&gt;"",Scoring!$G$25)+IF(Data!$U177&lt;&gt;"",Scoring!$G$26)+IF(Data!$V177&lt;&gt;"",Scoring!$G$27)+IF(Data!$W177&lt;&gt;"",Scoring!$G$28)+IF(Data!$X177&lt;&gt;"",Scoring!$G$29)+IF(Data!$Y177&lt;&gt;"",Scoring!$G$30)+IF(Data!$Z177&lt;&gt;"",Scoring!$G$31)+IF(Data!$AA177&lt;&gt;"",Scoring!$G$32),"")</f>
        <v/>
      </c>
      <c r="AI177" s="106" t="str">
        <f>IF(AH177&lt;&gt;"",LOOKUP(AH177,Likelihoods!$A$7:$A$107,Likelihoods!E$7:E$107),"")</f>
        <v/>
      </c>
      <c r="AJ177" s="104" t="str">
        <f>IF(AND(COUNTBLANK($B177:$E177)=3,COUNTBLANK($F177:$H177)=2,COUNTBLANK($I177:$J177)=1,COUNTBLANK($K177:$L177)=1,COUNTBLANK($M177:$N177)=1,COUNTBLANK($O177:$P177)=1,COUNTBLANK($Q177:$R177)=1,COUNTBLANK($S177:$T177)=1,COUNTBLANK($U177:$V177)=1,COUNTBLANK($W177:$AA177)=4),IF(Data!$B177&lt;&gt;"",Scoring!$H$7)+IF(Data!$C177&lt;&gt;"",Scoring!$H$8)+IF(Data!$D177&lt;&gt;"",Scoring!$H$9)+IF(Data!$E177&lt;&gt;"",Scoring!$H$10)+IF(Data!$F177&lt;&gt;"",Scoring!$H$11)+IF(Data!$G177&lt;&gt;"",Scoring!$H$12)+IF(Data!$H177&lt;&gt;"",Scoring!$H$13)+IF(Data!$I177&lt;&gt;"",Scoring!$H$14)+IF(Data!$J177&lt;&gt;"",Scoring!$H$15)+IF(Data!$K177&lt;&gt;"",Scoring!$H$16)+IF(Data!$L177&lt;&gt;"",Scoring!$H$17)+IF(Data!$M177&lt;&gt;"",Scoring!$H$18)+IF(Data!$N177&lt;&gt;"",Scoring!$H$19)+IF(Data!$O177&lt;&gt;"",Scoring!$H$20)+IF(Data!$P177&lt;&gt;"",Scoring!$H$21)+IF(Data!$Q177&lt;&gt;"",Scoring!$H$22)+IF(Data!$R177&lt;&gt;"",Scoring!$H$23)+IF(Data!$S177&lt;&gt;"",Scoring!$H$24)+IF(Data!T177&lt;&gt;"",Scoring!$H$25)+IF(Data!$U177&lt;&gt;"",Scoring!$H$26)+IF(Data!$V177&lt;&gt;"",Scoring!$H$27)+IF(Data!$W177&lt;&gt;"",Scoring!$H$28)+IF(Data!$X177&lt;&gt;"",Scoring!$H$29)+IF(Data!$Y177&lt;&gt;"",Scoring!$H$30)+IF(Data!$Z177&lt;&gt;"",Scoring!$H$31)+IF(Data!$AA177&lt;&gt;"",Scoring!$H$32),"")</f>
        <v/>
      </c>
      <c r="AK177" s="105" t="str">
        <f>IF(AJ177&lt;&gt;"",LOOKUP(AJ177,Likelihoods!$A$7:$A$107,Likelihoods!F$7:F$107),"")</f>
        <v/>
      </c>
      <c r="AL177" s="102" t="str">
        <f>IF(AND(COUNTBLANK($B177:$E177)=3,COUNTBLANK($F177:$H177)=2,COUNTBLANK($I177:$J177)=1,COUNTBLANK($K177:$L177)=1,COUNTBLANK($M177:$N177)=1,COUNTBLANK($O177:$P177)=1,COUNTBLANK($Q177:$R177)=1,COUNTBLANK($S177:$T177)=1,COUNTBLANK($U177:$V177)=1,COUNTBLANK($W177:$AA177)=4),IF(Data!$B177&lt;&gt;"",Scoring!$I$7)+IF(Data!$C177&lt;&gt;"",Scoring!$I$8)+IF(Data!$D177&lt;&gt;"",Scoring!$I$9)+IF(Data!$E177&lt;&gt;"",Scoring!$I$10)+IF(Data!$F177&lt;&gt;"",Scoring!$I$11)+IF(Data!$G177&lt;&gt;"",Scoring!$I$12)+IF(Data!$H177&lt;&gt;"",Scoring!$I$13)+IF(Data!$I177&lt;&gt;"",Scoring!$I$14)+IF(Data!$J177&lt;&gt;"",Scoring!$I$15)+IF(Data!$K177&lt;&gt;"",Scoring!$I$16)+IF(Data!$L177&lt;&gt;"",Scoring!$I$17)+IF(Data!$M177&lt;&gt;"",Scoring!$I$18)+IF(Data!$N177&lt;&gt;"",Scoring!$I$19)+IF(Data!$O177&lt;&gt;"",Scoring!$I$20)+IF(Data!$P177&lt;&gt;"",Scoring!$I$21)+IF(Data!$Q177&lt;&gt;"",Scoring!$I$22)+IF(Data!$R177&lt;&gt;"",Scoring!$I$23)+IF(Data!$S177&lt;&gt;"",Scoring!$I$24)+IF(Data!T177&lt;&gt;"",Scoring!$I$25)+IF(Data!$U177&lt;&gt;"",Scoring!$I$26)+IF(Data!$V177&lt;&gt;"",Scoring!$I$27)+IF(Data!$W177&lt;&gt;"",Scoring!$I$28)+IF(Data!$X177&lt;&gt;"",Scoring!$I$29)+IF(Data!$Y177&lt;&gt;"",Scoring!$I$30)+IF(Data!$Z177&lt;&gt;"",Scoring!$I$31)+IF(Data!$AA177&lt;&gt;"",Scoring!$I$32),"")</f>
        <v/>
      </c>
      <c r="AM177" s="107" t="str">
        <f>IF(AL177&lt;&gt;"",LOOKUP(AL177,Likelihoods!$A$7:$A$107,Likelihoods!G$7:G$107),"")</f>
        <v/>
      </c>
      <c r="AN177" s="281" t="str">
        <f>IF(AND(COUNTBLANK($B177:$E177)=3,COUNTBLANK($F177:$H177)=2,COUNTBLANK($I177:$J177)=1,COUNTBLANK($K177:$L177)=1,COUNTBLANK($M177:$N177)=1,COUNTBLANK($O177:$P177)=1,COUNTBLANK($Q177:$R177)=1,COUNTBLANK($S177:$T177)=1,COUNTBLANK($U177:$V177)=1,COUNTBLANK($W177:$AA177)=4),IF(Data!$B177&lt;&gt;"",Scoring!$J$7)+IF(Data!$C177&lt;&gt;"",Scoring!$J$8)+IF(Data!$D177&lt;&gt;"",Scoring!$J$9)+IF(Data!$E177&lt;&gt;"",Scoring!$J$10)+IF(Data!$F177&lt;&gt;"",Scoring!$J$11)+IF(Data!$G177&lt;&gt;"",Scoring!$J$12)+IF(Data!$H177&lt;&gt;"",Scoring!$J$13)+IF(Data!$I177&lt;&gt;"",Scoring!$J$14)+IF(Data!$J177&lt;&gt;"",Scoring!$J$15)+IF(Data!$K177&lt;&gt;"",Scoring!$J$16)+IF(Data!$L177&lt;&gt;"",Scoring!$J$17)+IF(Data!$M177&lt;&gt;"",Scoring!$J$18)+IF(Data!$N177&lt;&gt;"",Scoring!$J$19)+IF(Data!$O177&lt;&gt;"",Scoring!$J$20)+IF(Data!$P177&lt;&gt;"",Scoring!$J$21)+IF(Data!$Q177&lt;&gt;"",Scoring!$J$22)+IF(Data!$R177&lt;&gt;"",Scoring!$J$23)+IF(Data!$S177&lt;&gt;"",Scoring!$J$24)+IF(Data!AF177&lt;&gt;"",Scoring!$J$25)+IF(Data!$U177&lt;&gt;"",Scoring!$J$26)+IF(Data!$V177&lt;&gt;"",Scoring!$J$27)+IF(Data!$W177&lt;&gt;"",Scoring!$J$28)+IF(Data!$X177&lt;&gt;"",Scoring!$J$29)+IF(Data!$Y177&lt;&gt;"",Scoring!$J$30)+IF(Data!$Z177&lt;&gt;"",Scoring!$J$31)+IF(Data!$AA177&lt;&gt;"",Scoring!$J$32),"")</f>
        <v/>
      </c>
      <c r="AO177" s="276" t="str">
        <f>IF(AN177&lt;&gt;"",LOOKUP(AN177,Likelihoods!$A$7:$A$107,Likelihoods!H$7:H$107),"")</f>
        <v/>
      </c>
      <c r="AP177" s="264" t="str">
        <f>IF(AND(COUNTBLANK($B177:$E177)=3,COUNTBLANK($F177:$H177)=2,COUNTBLANK($I177:$J177)=1,COUNTBLANK($K177:$L177)=1,COUNTBLANK($M177:$N177)=1,COUNTBLANK($O177:$P177)=1,COUNTBLANK($Q177:$R177)=1,COUNTBLANK($S177:$T177)=1,COUNTBLANK($U177:$V177)=1,COUNTBLANK($W177:$AA177)=4),IF(Data!$B177&lt;&gt;"",Scoring!$K$7)+IF(Data!$C177&lt;&gt;"",Scoring!$K$8)+IF(Data!$D177&lt;&gt;"",Scoring!$K$9)+IF(Data!$E177&lt;&gt;"",Scoring!$K$10)+IF(Data!$F177&lt;&gt;"",Scoring!$K$11)+IF(Data!$G177&lt;&gt;"",Scoring!$K$12)+IF(Data!$H177&lt;&gt;"",Scoring!$K$13)+IF(Data!$I177&lt;&gt;"",Scoring!$K$14)+IF(Data!$J177&lt;&gt;"",Scoring!$K$15)+IF(Data!$K177&lt;&gt;"",Scoring!$K$16)+IF(Data!$L177&lt;&gt;"",Scoring!$K$17)+IF(Data!$M177&lt;&gt;"",Scoring!$K$18)+IF(Data!$N177&lt;&gt;"",Scoring!$K$19)+IF(Data!$O177&lt;&gt;"",Scoring!$K$20)+IF(Data!$P177&lt;&gt;"",Scoring!$K$21)+IF(Data!$Q177&lt;&gt;"",Scoring!$K$22)+IF(Data!$R177&lt;&gt;"",Scoring!$K$23)+IF(Data!$S177&lt;&gt;"",Scoring!$K$24)+IF(Data!AH177&lt;&gt;"",Scoring!$K$25)+IF(Data!$U177&lt;&gt;"",Scoring!$K$26)+IF(Data!$V177&lt;&gt;"",Scoring!$K$27)+IF(Data!$W177&lt;&gt;"",Scoring!$K$28)+IF(Data!$X177&lt;&gt;"",Scoring!$K$29)+IF(Data!$Y177&lt;&gt;"",Scoring!$K$30)+IF(Data!$Z177&lt;&gt;"",Scoring!$K$31)+IF(Data!$AA177&lt;&gt;"",Scoring!$K$32),"")</f>
        <v/>
      </c>
      <c r="AQ177" s="107" t="str">
        <f>IF(AP177&lt;&gt;"",LOOKUP(AP177,Likelihoods!$A$7:$A$107,Likelihoods!I$7:I$107),"")</f>
        <v/>
      </c>
      <c r="AR177" s="281" t="str">
        <f>IF(AND(COUNTBLANK($B177:$E177)=3,COUNTBLANK($F177:$H177)=2,COUNTBLANK($I177:$J177)=1,COUNTBLANK($K177:$L177)=1,COUNTBLANK($M177:$N177)=1,COUNTBLANK($O177:$P177)=1,COUNTBLANK($Q177:$R177)=1,COUNTBLANK($S177:$T177)=1,COUNTBLANK($U177:$V177)=1,COUNTBLANK($W177:$AA177)=4),IF(Data!$B177&lt;&gt;"",Scoring!$L$7)+IF(Data!$C177&lt;&gt;"",Scoring!$L$8)+IF(Data!$D177&lt;&gt;"",Scoring!$L$9)+IF(Data!$E177&lt;&gt;"",Scoring!$L$10)+IF(Data!$F177&lt;&gt;"",Scoring!$L$11)+IF(Data!$G177&lt;&gt;"",Scoring!$L$12)+IF(Data!$H177&lt;&gt;"",Scoring!$L$13)+IF(Data!$I177&lt;&gt;"",Scoring!$L$14)+IF(Data!$J177&lt;&gt;"",Scoring!$L$15)+IF(Data!$K177&lt;&gt;"",Scoring!$L$16)+IF(Data!$L177&lt;&gt;"",Scoring!$L$17)+IF(Data!$M177&lt;&gt;"",Scoring!$L$18)+IF(Data!$N177&lt;&gt;"",Scoring!$L$19)+IF(Data!$O177&lt;&gt;"",Scoring!$L$20)+IF(Data!$P177&lt;&gt;"",Scoring!$L$21)+IF(Data!$Q177&lt;&gt;"",Scoring!$L$22)+IF(Data!$R177&lt;&gt;"",Scoring!$L$23)+IF(Data!$S177&lt;&gt;"",Scoring!$L$24)+IF(Data!AJ177&lt;&gt;"",Scoring!$L$25)+IF(Data!$U177&lt;&gt;"",Scoring!$L$26)+IF(Data!$V177&lt;&gt;"",Scoring!$L$27)+IF(Data!$W177&lt;&gt;"",Scoring!$L$28)+IF(Data!$X177&lt;&gt;"",Scoring!$L$29)+IF(Data!$Y177&lt;&gt;"",Scoring!$L$30)+IF(Data!$Z177&lt;&gt;"",Scoring!$L$31)+IF(Data!$AA177&lt;&gt;"",Scoring!$L$32),"")</f>
        <v/>
      </c>
      <c r="AS177" s="105" t="str">
        <f>IF(AR177&lt;&gt;"",LOOKUP(AR177,Likelihoods!$A$7:$A$107,Likelihoods!J$7:J$107),"")</f>
        <v/>
      </c>
      <c r="AT177" s="108" t="str">
        <f>IF(AND(COUNTBLANK($B177:$E177)=3,COUNTBLANK($F177:$H177)=2,COUNTBLANK($I177:$J177)=1,COUNTBLANK($K177:$L177)=1,COUNTBLANK($M177:$N177)=1,COUNTBLANK($O177:$P177)=1,COUNTBLANK($Q177:$R177)=1,COUNTBLANK($S177:$T177)=1,COUNTBLANK($U177:$V177)=1,COUNTBLANK($W177:$AA177)=4),IF(Data!$B177&lt;&gt;"",Scoring!$M$7)+IF(Data!$C177&lt;&gt;"",Scoring!$M$8)+IF(Data!$D177&lt;&gt;"",Scoring!$M$9)+IF(Data!$E177&lt;&gt;"",Scoring!$M$10)+IF(Data!$F177&lt;&gt;"",Scoring!$M$11)+IF(Data!$G177&lt;&gt;"",Scoring!$M$12)+IF(Data!$H177&lt;&gt;"",Scoring!$M$13)+IF(Data!$I177&lt;&gt;"",Scoring!$M$14)+IF(Data!$J177&lt;&gt;"",Scoring!$M$15)+IF(Data!$K177&lt;&gt;"",Scoring!$M$16)+IF(Data!$L177&lt;&gt;"",Scoring!$M$17)+IF(Data!$M177&lt;&gt;"",Scoring!$M$18)+IF(Data!$N177&lt;&gt;"",Scoring!$M$19)+IF(Data!$O177&lt;&gt;"",Scoring!$M$20)+IF(Data!$P177&lt;&gt;"",Scoring!$M$21)+IF(Data!$Q177&lt;&gt;"",Scoring!$M$22)+IF(Data!$R177&lt;&gt;"",Scoring!$M$23)+IF(Data!$S177&lt;&gt;"",Scoring!$M$24)+IF(Data!T177&lt;&gt;"",Scoring!$M$25)+IF(Data!$U177&lt;&gt;"",Scoring!$M$26)+IF(Data!$V177&lt;&gt;"",Scoring!$M$27)+IF(Data!$W177&lt;&gt;"",Scoring!$M$28)+IF(Data!$X177&lt;&gt;"",Scoring!$M$29)+IF(Data!$Y177&lt;&gt;"",Scoring!$M$30)+IF(Data!$Z177&lt;&gt;"",Scoring!$M$31)+IF(Data!$AA177&lt;&gt;"",Scoring!$M$32),"")</f>
        <v/>
      </c>
      <c r="AU177" s="105" t="str">
        <f>IF(AT177&lt;&gt;"",LOOKUP(AT177,Likelihoods!$A$7:$A$107,Likelihoods!K$7:K$107),"")</f>
        <v/>
      </c>
      <c r="AV177" s="108" t="str">
        <f>IF(AND(COUNTBLANK($B177:$E177)=3,COUNTBLANK($F177:$H177)=2,COUNTBLANK($I177:$J177)=1,COUNTBLANK($K177:$L177)=1,COUNTBLANK($M177:$N177)=1,COUNTBLANK($O177:$P177)=1,COUNTBLANK($Q177:$R177)=1,COUNTBLANK($S177:$T177)=1,COUNTBLANK($U177:$V177)=1,COUNTBLANK($W177:$AA177)=4),IF(Data!$B177&lt;&gt;"",Scoring!$N$7)+IF(Data!$C177&lt;&gt;"",Scoring!$N$8)+IF(Data!$D177&lt;&gt;"",Scoring!$N$9)+IF(Data!$E177&lt;&gt;"",Scoring!$N$10)+IF(Data!$F177&lt;&gt;"",Scoring!$N$11)+IF(Data!$G177&lt;&gt;"",Scoring!$N$12)+IF(Data!$H177&lt;&gt;"",Scoring!$N$13)+IF(Data!$I177&lt;&gt;"",Scoring!$N$14)+IF(Data!$J177&lt;&gt;"",Scoring!$N$15)+IF(Data!$K177&lt;&gt;"",Scoring!$N$16)+IF(Data!$L177&lt;&gt;"",Scoring!$N$17)+IF(Data!$M177&lt;&gt;"",Scoring!$N$18)+IF(Data!$N177&lt;&gt;"",Scoring!$N$19)+IF(Data!$O177&lt;&gt;"",Scoring!$N$20)+IF(Data!$P177&lt;&gt;"",Scoring!$N$21)+IF(Data!$Q177&lt;&gt;"",Scoring!$N$22)+IF(Data!$R177&lt;&gt;"",Scoring!$N$23)+IF(Data!$S177&lt;&gt;"",Scoring!$N$24)+IF(Data!T177&lt;&gt;"",Scoring!$N$25)+IF(Data!$U177&lt;&gt;"",Scoring!$N$26)+IF(Data!$V177&lt;&gt;"",Scoring!$N$27)+IF(Data!$W177&lt;&gt;"",Scoring!$N$28)+IF(Data!$X177&lt;&gt;"",Scoring!$N$29)+IF(Data!$Y177&lt;&gt;"",Scoring!$N$30)+IF(Data!$Z177&lt;&gt;"",Scoring!$N$31)+IF(Data!$AA177&lt;&gt;"",Scoring!$N$32),"")</f>
        <v/>
      </c>
      <c r="AW177" s="106" t="str">
        <f>IF(AV177&lt;&gt;"",LOOKUP(AV177,Likelihoods!$A$7:$A$107,Likelihoods!L$7:L$107),"")</f>
        <v/>
      </c>
      <c r="AX177" s="104" t="str">
        <f>IF(AND(COUNTBLANK($B177:$E177)=3,COUNTBLANK($F177:$H177)=2,COUNTBLANK($I177:$J177)=1,COUNTBLANK($K177:$L177)=1,COUNTBLANK($M177:$N177)=1,COUNTBLANK($O177:$P177)=1,COUNTBLANK($Q177:$R177)=1,COUNTBLANK($S177:$T177)=1,COUNTBLANK($U177:$V177)=1,COUNTBLANK($W177:$AA177)=4),IF(Data!$B177&lt;&gt;"",Scoring!$O$7)+IF(Data!$C177&lt;&gt;"",Scoring!$O$8)+IF(Data!$D177&lt;&gt;"",Scoring!$O$9)+IF(Data!$E177&lt;&gt;"",Scoring!$O$10)+IF(Data!$F177&lt;&gt;"",Scoring!$O$11)+IF(Data!$G177&lt;&gt;"",Scoring!$O$12)+IF(Data!$H177&lt;&gt;"",Scoring!$O$13)+IF(Data!$I177&lt;&gt;"",Scoring!$O$14)+IF(Data!$J177&lt;&gt;"",Scoring!$O$15)+IF(Data!$K177&lt;&gt;"",Scoring!$O$16)+IF(Data!$L177&lt;&gt;"",Scoring!$O$17)+IF(Data!$M177&lt;&gt;"",Scoring!$O$18)+IF(Data!$N177&lt;&gt;"",Scoring!$O$19)+IF(Data!$O177&lt;&gt;"",Scoring!$O$20)+IF(Data!$P177&lt;&gt;"",Scoring!$O$21)+IF(Data!$Q177&lt;&gt;"",Scoring!$O$22)+IF(Data!$R177&lt;&gt;"",Scoring!$O$23)+IF(Data!$S177&lt;&gt;"",Scoring!$O$24)+IF(Data!T177&lt;&gt;"",Scoring!$O$25)+IF(Data!$U177&lt;&gt;"",Scoring!$O$26)+IF(Data!$V177&lt;&gt;"",Scoring!$O$27)+IF(Data!$W177&lt;&gt;"",Scoring!$O$28)+IF(Data!$X177&lt;&gt;"",Scoring!$O$29)+IF(Data!$Y177&lt;&gt;"",Scoring!$O$30)+IF(Data!$Z177&lt;&gt;"",Scoring!$O$31)+IF(Data!$AA177&lt;&gt;"",Scoring!$O$32),"")</f>
        <v/>
      </c>
      <c r="AY177" s="107" t="str">
        <f>IF(AX177&lt;&gt;"",LOOKUP(AX177,Likelihoods!$A$7:$A$107,Likelihoods!M$7:M$107),"")</f>
        <v/>
      </c>
      <c r="AZ177" s="108" t="str">
        <f>IF(AND(COUNTBLANK($B177:$E177)=3,COUNTBLANK($F177:$H177)=2,COUNTBLANK($I177:$J177)=1,COUNTBLANK($K177:$L177)=1,COUNTBLANK($M177:$N177)=1,COUNTBLANK($O177:$P177)=1,COUNTBLANK($Q177:$R177)=1,COUNTBLANK($S177:$T177)=1,COUNTBLANK($U177:$V177)=1,COUNTBLANK($W177:$AA177)=4),IF(Data!$B177&lt;&gt;"",Scoring!$P$7)+IF(Data!$C177&lt;&gt;"",Scoring!$P$8)+IF(Data!$D177&lt;&gt;"",Scoring!$P$9)+IF(Data!$E177&lt;&gt;"",Scoring!$P$10)+IF(Data!$F177&lt;&gt;"",Scoring!$P$11)+IF(Data!$G177&lt;&gt;"",Scoring!$P$12)+IF(Data!$H177&lt;&gt;"",Scoring!$P$13)+IF(Data!$I177&lt;&gt;"",Scoring!$P$14)+IF(Data!$J177&lt;&gt;"",Scoring!$P$15)+IF(Data!$K177&lt;&gt;"",Scoring!$P$16)+IF(Data!$L177&lt;&gt;"",Scoring!$P$17)+IF(Data!$M177&lt;&gt;"",Scoring!$P$18)+IF(Data!$N177&lt;&gt;"",Scoring!$P$19)+IF(Data!$O177&lt;&gt;"",Scoring!$P$20)+IF(Data!$P177&lt;&gt;"",Scoring!$P$21)+IF(Data!$Q177&lt;&gt;"",Scoring!$P$22)+IF(Data!$R177&lt;&gt;"",Scoring!$P$23)+IF(Data!$S177&lt;&gt;"",Scoring!$P$24)+IF(Data!T177&lt;&gt;"",Scoring!$P$25)+IF(Data!$U177&lt;&gt;"",Scoring!$P$26)+IF(Data!$V177&lt;&gt;"",Scoring!$P$27)+IF(Data!$W177&lt;&gt;"",Scoring!$P$28)+IF(Data!$X177&lt;&gt;"",Scoring!$P$29)+IF(Data!$Y177&lt;&gt;"",Scoring!$P$30)+IF(Data!$Z177&lt;&gt;"",Scoring!$P$31)+IF(Data!$AA177&lt;&gt;"",Scoring!$P$32),"")</f>
        <v/>
      </c>
      <c r="BA177" s="105" t="str">
        <f>IF(AZ177&lt;&gt;"",LOOKUP(AZ177,Likelihoods!$A$7:$A$107,Likelihoods!N$7:N$107),"")</f>
        <v/>
      </c>
      <c r="BB177" s="102" t="str">
        <f>IF(AND(COUNTBLANK($B177:$E177)=3,COUNTBLANK($F177:$H177)=2,COUNTBLANK($I177:$J177)=1,COUNTBLANK($K177:$L177)=1,COUNTBLANK($M177:$N177)=1,COUNTBLANK($O177:$P177)=1,COUNTBLANK($Q177:$R177)=1,COUNTBLANK($S177:$T177)=1,COUNTBLANK($U177:$V177)=1,COUNTBLANK($W177:$AA177)=4),IF(Data!$B177&lt;&gt;"",Scoring!$Q$7)+IF(Data!$C177&lt;&gt;"",Scoring!$Q$8)+IF(Data!$D177&lt;&gt;"",Scoring!$Q$9)+IF(Data!$E177&lt;&gt;"",Scoring!$Q$10)+IF(Data!$F177&lt;&gt;"",Scoring!$Q$11)+IF(Data!$G177&lt;&gt;"",Scoring!$Q$12)+IF(Data!$H177&lt;&gt;"",Scoring!$Q$13)+IF(Data!$I177&lt;&gt;"",Scoring!$Q$14)+IF(Data!$J177&lt;&gt;"",Scoring!$Q$15)+IF(Data!$K177&lt;&gt;"",Scoring!$Q$16)+IF(Data!$L177&lt;&gt;"",Scoring!$Q$17)+IF(Data!$M177&lt;&gt;"",Scoring!$Q$18)+IF(Data!$N177&lt;&gt;"",Scoring!$Q$19)+IF(Data!$O177&lt;&gt;"",Scoring!$Q$20)+IF(Data!$P177&lt;&gt;"",Scoring!$Q$21)+IF(Data!$Q177&lt;&gt;"",Scoring!$Q$22)+IF(Data!$R177&lt;&gt;"",Scoring!$Q$23)+IF(Data!$S177&lt;&gt;"",Scoring!$Q$24)+IF(Data!T177&lt;&gt;"",Scoring!$Q$25)+IF(Data!$U177&lt;&gt;"",Scoring!$Q$26)+IF(Data!$V177&lt;&gt;"",Scoring!$Q$27)+IF(Data!$W177&lt;&gt;"",Scoring!$Q$28)+IF(Data!$X177&lt;&gt;"",Scoring!$Q$29)+IF(Data!$Y177&lt;&gt;"",Scoring!$Q$30)+IF(Data!$Z177&lt;&gt;"",Scoring!$Q$31)+IF(Data!$AA177&lt;&gt;"",Scoring!$Q$32),"")</f>
        <v/>
      </c>
      <c r="BC177" s="107" t="str">
        <f>IF(BB177&lt;&gt;"",LOOKUP(BB177,Likelihoods!$A$7:$A$107,Likelihoods!O$7:O$107),"")</f>
        <v/>
      </c>
      <c r="BD177" s="104" t="str">
        <f>IF(AND(COUNTBLANK($B177:$E177)=3,COUNTBLANK($F177:$H177)=2,COUNTBLANK($I177:$J177)=1,COUNTBLANK($K177:$L177)=1,COUNTBLANK($M177:$N177)=1,COUNTBLANK($O177:$P177)=1,COUNTBLANK($Q177:$R177)=1,COUNTBLANK($S177:$T177)=1,COUNTBLANK($U177:$V177)=1,COUNTBLANK($W177:$AA177)=4),IF(Data!$B177&lt;&gt;"",Scoring!$R$7)+IF(Data!$C177&lt;&gt;"",Scoring!$R$8)+IF(Data!$D177&lt;&gt;"",Scoring!$R$9)+IF(Data!$E177&lt;&gt;"",Scoring!$R$10)+IF(Data!$F177&lt;&gt;"",Scoring!$R$11)+IF(Data!$G177&lt;&gt;"",Scoring!$R$12)+IF(Data!$H177&lt;&gt;"",Scoring!$R$13)+IF(Data!$I177&lt;&gt;"",Scoring!$R$14)+IF(Data!$J177&lt;&gt;"",Scoring!$R$15)+IF(Data!$K177&lt;&gt;"",Scoring!$R$16)+IF(Data!$L177&lt;&gt;"",Scoring!$R$17)+IF(Data!$M177&lt;&gt;"",Scoring!$R$18)+IF(Data!$N177&lt;&gt;"",Scoring!$R$19)+IF(Data!$O177&lt;&gt;"",Scoring!$R$20)+IF(Data!$P177&lt;&gt;"",Scoring!$R$21)+IF(Data!$Q177&lt;&gt;"",Scoring!$R$22)+IF(Data!$R177&lt;&gt;"",Scoring!$R$23)+IF(Data!$S177&lt;&gt;"",Scoring!$R$24)+IF(Data!T177&lt;&gt;"",Scoring!$R$25)+IF(Data!$U177&lt;&gt;"",Scoring!$R$26)+IF(Data!$V177&lt;&gt;"",Scoring!$R$27)+IF(Data!$W177&lt;&gt;"",Scoring!$R$28)+IF(Data!$X177&lt;&gt;"",Scoring!$R$29)+IF(Data!$Y177&lt;&gt;"",Scoring!$R$30)+IF(Data!$Z177&lt;&gt;"",Scoring!$R$31)+IF(Data!$AA177&lt;&gt;"",Scoring!$R$32),"")</f>
        <v/>
      </c>
      <c r="BE177" s="105" t="str">
        <f>IF(BD177&lt;&gt;"",LOOKUP(BD177,Likelihoods!$A$7:$A$107,Likelihoods!P$7:P$107),"")</f>
        <v/>
      </c>
      <c r="BF177" s="102" t="str">
        <f>IF(AND(COUNTBLANK($B177:$E177)=3,COUNTBLANK($F177:$H177)=2,COUNTBLANK($I177:$J177)=1,COUNTBLANK($K177:$L177)=1,COUNTBLANK($M177:$N177)=1,COUNTBLANK($O177:$P177)=1,COUNTBLANK($Q177:$R177)=1,COUNTBLANK($S177:$T177)=1,COUNTBLANK($U177:$V177)=1,COUNTBLANK($W177:$AA177)=4),IF(Data!$B177&lt;&gt;"",Scoring!$S$7)+IF(Data!$C177&lt;&gt;"",Scoring!$S$8)+IF(Data!$D177&lt;&gt;"",Scoring!$S$9)+IF(Data!$E177&lt;&gt;"",Scoring!$S$10)+IF(Data!$F177&lt;&gt;"",Scoring!$S$11)+IF(Data!$G177&lt;&gt;"",Scoring!$S$12)+IF(Data!$H177&lt;&gt;"",Scoring!$S$13)+IF(Data!$I177&lt;&gt;"",Scoring!$S$14)+IF(Data!$J177&lt;&gt;"",Scoring!$S$15)+IF(Data!$K177&lt;&gt;"",Scoring!$S$16)+IF(Data!$L177&lt;&gt;"",Scoring!$S$17)+IF(Data!$M177&lt;&gt;"",Scoring!$S$18)+IF(Data!$N177&lt;&gt;"",Scoring!$S$19)+IF(Data!$O177&lt;&gt;"",Scoring!$S$20)+IF(Data!$P177&lt;&gt;"",Scoring!$S$21)+IF(Data!$Q177&lt;&gt;"",Scoring!$S$22)+IF(Data!$R177&lt;&gt;"",Scoring!$S$23)+IF(Data!$S177&lt;&gt;"",Scoring!$S$24)+IF(Data!T177&lt;&gt;"",Scoring!$S$25)+IF(Data!$U177&lt;&gt;"",Scoring!$S$26)+IF(Data!$V177&lt;&gt;"",Scoring!$S$27)+IF(Data!$W177&lt;&gt;"",Scoring!$S$28)+IF(Data!$X177&lt;&gt;"",Scoring!$S$29)+IF(Data!$Y177&lt;&gt;"",Scoring!$S$30)+IF(Data!$Z177&lt;&gt;"",Scoring!$S$31)+IF(Data!$AA177&lt;&gt;"",Scoring!$S$32),"")</f>
        <v/>
      </c>
      <c r="BG177" s="107" t="str">
        <f>IF(BF177&lt;&gt;"",LOOKUP(BF177,Likelihoods!$A$7:$A$107,Likelihoods!Q$7:Q$107),"")</f>
        <v/>
      </c>
      <c r="BH177" s="108" t="str">
        <f>IF(AND(COUNTBLANK($B177:$E177)=3,COUNTBLANK($F177:$H177)=2,COUNTBLANK($I177:$J177)=1,COUNTBLANK($K177:$L177)=1,COUNTBLANK($M177:$N177)=1,COUNTBLANK($O177:$P177)=1,COUNTBLANK($Q177:$R177)=1,COUNTBLANK($S177:$T177)=1,COUNTBLANK($U177:$V177)=1,COUNTBLANK($W177:$AA177)=4),IF(Data!$B177&lt;&gt;"",Scoring!$T$7)+IF(Data!$C177&lt;&gt;"",Scoring!$T$8)+IF(Data!$D177&lt;&gt;"",Scoring!$T$9)+IF(Data!$E177&lt;&gt;"",Scoring!$T$10)+IF(Data!$F177&lt;&gt;"",Scoring!$T$11)+IF(Data!$G177&lt;&gt;"",Scoring!$T$12)+IF(Data!$H177&lt;&gt;"",Scoring!$T$13)+IF(Data!$I177&lt;&gt;"",Scoring!$T$14)+IF(Data!$J177&lt;&gt;"",Scoring!$T$15)+IF(Data!$K177&lt;&gt;"",Scoring!$T$16)+IF(Data!$L177&lt;&gt;"",Scoring!$T$17)+IF(Data!$M177&lt;&gt;"",Scoring!$T$18)+IF(Data!$N177&lt;&gt;"",Scoring!$T$19)+IF(Data!$O177&lt;&gt;"",Scoring!$T$20)+IF(Data!$P177&lt;&gt;"",Scoring!$T$21)+IF(Data!$Q177&lt;&gt;"",Scoring!$T$22)+IF(Data!$R177&lt;&gt;"",Scoring!$T$23)+IF(Data!$S177&lt;&gt;"",Scoring!$T$24)+IF(Data!T177&lt;&gt;"",Scoring!$T$25)+IF(Data!$U177&lt;&gt;"",Scoring!$T$26)+IF(Data!$V177&lt;&gt;"",Scoring!$T$27)+IF(Data!$W177&lt;&gt;"",Scoring!$T$28)+IF(Data!$X177&lt;&gt;"",Scoring!$T$29)+IF(Data!$Y177&lt;&gt;"",Scoring!$T$30)+IF(Data!$Z177&lt;&gt;"",Scoring!$T$31)+IF(Data!$AA177&lt;&gt;"",Scoring!$T$32),"")</f>
        <v/>
      </c>
      <c r="BI177" s="105" t="str">
        <f>IF(BH177&lt;&gt;"",LOOKUP(BH177,Likelihoods!$A$7:$A$107,Likelihoods!R$7:R$107),"")</f>
        <v/>
      </c>
      <c r="BJ177" s="108" t="str">
        <f>IF(AND(COUNTBLANK($B177:$E177)=3,COUNTBLANK($F177:$H177)=2,COUNTBLANK($I177:$J177)=1,COUNTBLANK($K177:$L177)=1,COUNTBLANK($M177:$N177)=1,COUNTBLANK($O177:$P177)=1,COUNTBLANK($Q177:$R177)=1,COUNTBLANK($S177:$T177)=1,COUNTBLANK($U177:$V177)=1,COUNTBLANK($W177:$AA177)=4),IF(Data!$B177&lt;&gt;"",Scoring!$U$7)+IF(Data!$C177&lt;&gt;"",Scoring!$U$8)+IF(Data!$D177&lt;&gt;"",Scoring!$U$9)+IF(Data!$E177&lt;&gt;"",Scoring!$U$10)+IF(Data!$F177&lt;&gt;"",Scoring!$U$11)+IF(Data!$G177&lt;&gt;"",Scoring!$U$12)+IF(Data!$H177&lt;&gt;"",Scoring!$U$13)+IF(Data!$I177&lt;&gt;"",Scoring!$U$14)+IF(Data!$J177&lt;&gt;"",Scoring!$U$15)+IF(Data!$K177&lt;&gt;"",Scoring!$U$16)+IF(Data!$L177&lt;&gt;"",Scoring!$U$17)+IF(Data!$M177&lt;&gt;"",Scoring!$U$18)+IF(Data!$N177&lt;&gt;"",Scoring!$U$19)+IF(Data!$O177&lt;&gt;"",Scoring!$U$20)+IF(Data!$P177&lt;&gt;"",Scoring!$U$21)+IF(Data!$Q177&lt;&gt;"",Scoring!$U$22)+IF(Data!$R177&lt;&gt;"",Scoring!$U$23)+IF(Data!$S177&lt;&gt;"",Scoring!$U$24)+IF(Data!T177&lt;&gt;"",Scoring!$U$25)+IF(Data!$U177&lt;&gt;"",Scoring!$U$26)+IF(Data!$V177&lt;&gt;"",Scoring!$U$27)+IF(Data!$W177&lt;&gt;"",Scoring!$U$28)+IF(Data!$X177&lt;&gt;"",Scoring!$U$29)+IF(Data!$Y177&lt;&gt;"",Scoring!$U$30)+IF(Data!$Z177&lt;&gt;"",Scoring!$U$31)+IF(Data!$AA177&lt;&gt;"",Scoring!$U$32),"")</f>
        <v/>
      </c>
      <c r="BK177" s="106" t="str">
        <f>IF(BJ177&lt;&gt;"",LOOKUP(BJ177,Likelihoods!$A$7:$A$107,Likelihoods!S$7:S$107),"")</f>
        <v/>
      </c>
      <c r="BL177" s="8"/>
      <c r="BM177" s="8"/>
      <c r="BN177" s="8"/>
      <c r="BO177" s="8"/>
      <c r="BP177" s="8"/>
      <c r="BQ177" s="8"/>
      <c r="BR177" s="8"/>
      <c r="BS177" s="8"/>
      <c r="BT177" s="8"/>
      <c r="BU177" s="8"/>
      <c r="BV177" s="8"/>
      <c r="BW177" s="8"/>
      <c r="BX177" s="8"/>
      <c r="BY177" s="8"/>
    </row>
    <row r="178" spans="1:77" ht="14.25" x14ac:dyDescent="0.2">
      <c r="A178" s="68"/>
      <c r="B178" s="101"/>
      <c r="C178" s="102"/>
      <c r="D178" s="102"/>
      <c r="E178" s="102"/>
      <c r="F178" s="101"/>
      <c r="G178" s="102"/>
      <c r="H178" s="103"/>
      <c r="I178" s="102"/>
      <c r="J178" s="102"/>
      <c r="K178" s="101"/>
      <c r="L178" s="103"/>
      <c r="M178" s="102"/>
      <c r="N178" s="103"/>
      <c r="O178" s="101"/>
      <c r="P178" s="103"/>
      <c r="Q178" s="102"/>
      <c r="R178" s="102"/>
      <c r="S178" s="101"/>
      <c r="T178" s="103"/>
      <c r="U178" s="101"/>
      <c r="V178" s="103"/>
      <c r="W178" s="102"/>
      <c r="X178" s="102"/>
      <c r="Y178" s="102"/>
      <c r="Z178" s="102"/>
      <c r="AA178" s="102"/>
      <c r="AB178" s="104" t="str">
        <f>IF(AND(COUNTBLANK($B178:$E178)=3,COUNTBLANK($F178:$H178)=2,COUNTBLANK($I178:$J178)=1,COUNTBLANK($K178:$L178)=1,COUNTBLANK($M178:$N178)=1,COUNTBLANK($O178:$P178)=1,COUNTBLANK($Q178:$R178)=1,COUNTBLANK($S178:$T178)=1,COUNTBLANK($U178:$V178)=1,COUNTBLANK($W178:$AA178)=4),IF(Data!$B178&lt;&gt;"",Scoring!$D$7)+IF(Data!$C178&lt;&gt;"",Scoring!$D$8)+IF(Data!$D178&lt;&gt;"",Scoring!$D$9)+IF(Data!$E178&lt;&gt;"",Scoring!$D$10)+IF(Data!$F178&lt;&gt;"",Scoring!$D$11)+IF(Data!$G178&lt;&gt;"",Scoring!$D$12)+IF(Data!$H178&lt;&gt;"",Scoring!$D$13)+IF(Data!$I178&lt;&gt;"",Scoring!$D$14)+IF(Data!$J178&lt;&gt;"",Scoring!$D$15)+IF(Data!$K178&lt;&gt;"",Scoring!$D$16)+IF(Data!$L178&lt;&gt;"",Scoring!$D$17)+IF(Data!$M178&lt;&gt;"",Scoring!$D$18)+IF(Data!$N178&lt;&gt;"",Scoring!$D$19)+IF(Data!$O178&lt;&gt;"",Scoring!$D$20)+IF(Data!$P178&lt;&gt;"",Scoring!$D$21)+IF(Data!$Q178&lt;&gt;"",Scoring!$D$22)+IF(Data!$R178&lt;&gt;"",Scoring!$D$23)+IF(Data!$S178&lt;&gt;"",Scoring!$D$24)+IF(Data!T178&lt;&gt;"",Scoring!$D$25)+IF(Data!$U178&lt;&gt;"",Scoring!$D$26)+IF(Data!$V178&lt;&gt;"",Scoring!$D$27)+IF(Data!$W178&lt;&gt;"",Scoring!$D$28)+IF(Data!$X178&lt;&gt;"",Scoring!$D$29)+IF(Data!$Y178&lt;&gt;"",Scoring!$D$30)+IF(Data!$Z178&lt;&gt;"",Scoring!$D$31)+IF(Data!$AA178&lt;&gt;"",Scoring!$D$32),"")</f>
        <v/>
      </c>
      <c r="AC178" s="105" t="str">
        <f>IF(AB178&lt;&gt;"",LOOKUP(AB178,Likelihoods!$A$7:$A$107,Likelihoods!B$7:B$107),"")</f>
        <v/>
      </c>
      <c r="AD178" s="264" t="str">
        <f>IF(AND(COUNTBLANK($B178:$E178)=3,COUNTBLANK($F178:$H178)=2,COUNTBLANK($I178:$J178)=1,COUNTBLANK($K178:$L178)=1,COUNTBLANK($M178:$N178)=1,COUNTBLANK($O178:$P178)=1,COUNTBLANK($Q178:$R178)=1,COUNTBLANK($S178:$T178)=1,COUNTBLANK($U178:$V178)=1,COUNTBLANK($W178:$AA178)=4),IF(Data!$B178&lt;&gt;"",Scoring!$E$7)+IF(Data!$C178&lt;&gt;"",Scoring!$E$8)+IF(Data!$D178&lt;&gt;"",Scoring!$E$9)+IF(Data!$E178&lt;&gt;"",Scoring!$E$10)+IF(Data!$F178&lt;&gt;"",Scoring!$E$11)+IF(Data!$G178&lt;&gt;"",Scoring!$E$12)+IF(Data!$H178&lt;&gt;"",Scoring!$E$13)+IF(Data!$I178&lt;&gt;"",Scoring!$E$14)+IF(Data!$J178&lt;&gt;"",Scoring!$E$15)+IF(Data!$K178&lt;&gt;"",Scoring!$E$16)+IF(Data!$L178&lt;&gt;"",Scoring!$E$17)+IF(Data!$M178&lt;&gt;"",Scoring!$E$18)+IF(Data!$N178&lt;&gt;"",Scoring!$E$19)+IF(Data!$O178&lt;&gt;"",Scoring!$E$20)+IF(Data!$P178&lt;&gt;"",Scoring!$E$21)+IF(Data!$Q178&lt;&gt;"",Scoring!$E$22)+IF(Data!$R178&lt;&gt;"",Scoring!$E$23)+IF(Data!$S178&lt;&gt;"",Scoring!$E$24)+IF(Data!V178&lt;&gt;"",Scoring!$E$25)+IF(Data!$U178&lt;&gt;"",Scoring!$E$26)+IF(Data!$V178&lt;&gt;"",Scoring!$E$27)+IF(Data!$W178&lt;&gt;"",Scoring!$E$28)+IF(Data!$X178&lt;&gt;"",Scoring!$E$29)+IF(Data!$Y178&lt;&gt;"",Scoring!$E$30)+IF(Data!$Z178&lt;&gt;"",Scoring!$E$31)+IF(Data!$AA178&lt;&gt;"",Scoring!$E$32),"")</f>
        <v/>
      </c>
      <c r="AE178" s="107" t="str">
        <f>IF(AD178&lt;&gt;"",LOOKUP(AD178,Likelihoods!$A$7:$A$107,Likelihoods!C$7:C$107),"")</f>
        <v/>
      </c>
      <c r="AF178" s="108" t="str">
        <f>IF(AND(COUNTBLANK($B178:$E178)=3,COUNTBLANK($F178:$H178)=2,COUNTBLANK($I178:$J178)=1,COUNTBLANK($K178:$L178)=1,COUNTBLANK($M178:$N178)=1,COUNTBLANK($O178:$P178)=1,COUNTBLANK($Q178:$R178)=1,COUNTBLANK($S178:$T178)=1,COUNTBLANK($U178:$V178)=1,COUNTBLANK($W178:$AA178)=4),IF(Data!$B178&lt;&gt;"",Scoring!$F$7)+IF(Data!$C178&lt;&gt;"",Scoring!$F$8)+IF(Data!$D178&lt;&gt;"",Scoring!$F$9)+IF(Data!$E178&lt;&gt;"",Scoring!$F$10)+IF(Data!$F178&lt;&gt;"",Scoring!$F$11)+IF(Data!$G178&lt;&gt;"",Scoring!$F$12)+IF(Data!$H178&lt;&gt;"",Scoring!$F$13)+IF(Data!$I178&lt;&gt;"",Scoring!$F$14)+IF(Data!$J178&lt;&gt;"",Scoring!$F$15)+IF(Data!$K178&lt;&gt;"",Scoring!$F$16)+IF(Data!$L178&lt;&gt;"",Scoring!$F$17)+IF(Data!$M178&lt;&gt;"",Scoring!$F$18)+IF(Data!$N178&lt;&gt;"",Scoring!$F$19)+IF(Data!$O178&lt;&gt;"",Scoring!$F$20)+IF(Data!$P178&lt;&gt;"",Scoring!$F$21)+IF(Data!$Q178&lt;&gt;"",Scoring!$F$22)+IF(Data!$R178&lt;&gt;"",Scoring!$F$23)+IF(Data!$S178&lt;&gt;"",Scoring!$F$24)+IF(Data!T178&lt;&gt;"",Scoring!$F$25)+IF(Data!$U178&lt;&gt;"",Scoring!$F$26)+IF(Data!$V178&lt;&gt;"",Scoring!$F$27)+IF(Data!$W178&lt;&gt;"",Scoring!$F$28)+IF(Data!$X178&lt;&gt;"",Scoring!$F$29)+IF(Data!$Y178&lt;&gt;"",Scoring!$F$30)+IF(Data!$Z178&lt;&gt;"",Scoring!$F$31)+IF(Data!$AA178&lt;&gt;"",Scoring!$F$32),"")</f>
        <v/>
      </c>
      <c r="AG178" s="105" t="str">
        <f>IF(AF178&lt;&gt;"",LOOKUP(AF178,Likelihoods!$A$7:$A$107,Likelihoods!D$7:D$107),"")</f>
        <v/>
      </c>
      <c r="AH178" s="108" t="str">
        <f>IF(AND(COUNTBLANK($B178:$E178)=3,COUNTBLANK($F178:$H178)=2,COUNTBLANK($I178:$J178)=1,COUNTBLANK($K178:$L178)=1,COUNTBLANK($M178:$N178)=1,COUNTBLANK($O178:$P178)=1,COUNTBLANK($Q178:$R178)=1,COUNTBLANK($S178:$T178)=1,COUNTBLANK($U178:$V178)=1,COUNTBLANK($W178:$AA178)=4),IF(Data!$B178&lt;&gt;"",Scoring!$G$7)+IF(Data!$C178&lt;&gt;"",Scoring!$G$8)+IF(Data!$D178&lt;&gt;"",Scoring!$G$9)+IF(Data!$E178&lt;&gt;"",Scoring!$G$10)+IF(Data!$F178&lt;&gt;"",Scoring!$G$11)+IF(Data!$G178&lt;&gt;"",Scoring!$G$12)+IF(Data!$H178&lt;&gt;"",Scoring!$G$13)+IF(Data!$I178&lt;&gt;"",Scoring!$G$14)+IF(Data!$J178&lt;&gt;"",Scoring!$G$15)+IF(Data!$K178&lt;&gt;"",Scoring!$G$16)+IF(Data!$L178&lt;&gt;"",Scoring!$G$17)+IF(Data!$M178&lt;&gt;"",Scoring!$G$18)+IF(Data!$N178&lt;&gt;"",Scoring!$G$19)+IF(Data!$O178&lt;&gt;"",Scoring!$G$20)+IF(Data!$P178&lt;&gt;"",Scoring!$G$21)+IF(Data!$Q178&lt;&gt;"",Scoring!$G$22)+IF(Data!$R178&lt;&gt;"",Scoring!$G$23)+IF(Data!$S178&lt;&gt;"",Scoring!$G$24)+IF(Data!T178&lt;&gt;"",Scoring!$G$25)+IF(Data!$U178&lt;&gt;"",Scoring!$G$26)+IF(Data!$V178&lt;&gt;"",Scoring!$G$27)+IF(Data!$W178&lt;&gt;"",Scoring!$G$28)+IF(Data!$X178&lt;&gt;"",Scoring!$G$29)+IF(Data!$Y178&lt;&gt;"",Scoring!$G$30)+IF(Data!$Z178&lt;&gt;"",Scoring!$G$31)+IF(Data!$AA178&lt;&gt;"",Scoring!$G$32),"")</f>
        <v/>
      </c>
      <c r="AI178" s="106" t="str">
        <f>IF(AH178&lt;&gt;"",LOOKUP(AH178,Likelihoods!$A$7:$A$107,Likelihoods!E$7:E$107),"")</f>
        <v/>
      </c>
      <c r="AJ178" s="104" t="str">
        <f>IF(AND(COUNTBLANK($B178:$E178)=3,COUNTBLANK($F178:$H178)=2,COUNTBLANK($I178:$J178)=1,COUNTBLANK($K178:$L178)=1,COUNTBLANK($M178:$N178)=1,COUNTBLANK($O178:$P178)=1,COUNTBLANK($Q178:$R178)=1,COUNTBLANK($S178:$T178)=1,COUNTBLANK($U178:$V178)=1,COUNTBLANK($W178:$AA178)=4),IF(Data!$B178&lt;&gt;"",Scoring!$H$7)+IF(Data!$C178&lt;&gt;"",Scoring!$H$8)+IF(Data!$D178&lt;&gt;"",Scoring!$H$9)+IF(Data!$E178&lt;&gt;"",Scoring!$H$10)+IF(Data!$F178&lt;&gt;"",Scoring!$H$11)+IF(Data!$G178&lt;&gt;"",Scoring!$H$12)+IF(Data!$H178&lt;&gt;"",Scoring!$H$13)+IF(Data!$I178&lt;&gt;"",Scoring!$H$14)+IF(Data!$J178&lt;&gt;"",Scoring!$H$15)+IF(Data!$K178&lt;&gt;"",Scoring!$H$16)+IF(Data!$L178&lt;&gt;"",Scoring!$H$17)+IF(Data!$M178&lt;&gt;"",Scoring!$H$18)+IF(Data!$N178&lt;&gt;"",Scoring!$H$19)+IF(Data!$O178&lt;&gt;"",Scoring!$H$20)+IF(Data!$P178&lt;&gt;"",Scoring!$H$21)+IF(Data!$Q178&lt;&gt;"",Scoring!$H$22)+IF(Data!$R178&lt;&gt;"",Scoring!$H$23)+IF(Data!$S178&lt;&gt;"",Scoring!$H$24)+IF(Data!T178&lt;&gt;"",Scoring!$H$25)+IF(Data!$U178&lt;&gt;"",Scoring!$H$26)+IF(Data!$V178&lt;&gt;"",Scoring!$H$27)+IF(Data!$W178&lt;&gt;"",Scoring!$H$28)+IF(Data!$X178&lt;&gt;"",Scoring!$H$29)+IF(Data!$Y178&lt;&gt;"",Scoring!$H$30)+IF(Data!$Z178&lt;&gt;"",Scoring!$H$31)+IF(Data!$AA178&lt;&gt;"",Scoring!$H$32),"")</f>
        <v/>
      </c>
      <c r="AK178" s="105" t="str">
        <f>IF(AJ178&lt;&gt;"",LOOKUP(AJ178,Likelihoods!$A$7:$A$107,Likelihoods!F$7:F$107),"")</f>
        <v/>
      </c>
      <c r="AL178" s="102" t="str">
        <f>IF(AND(COUNTBLANK($B178:$E178)=3,COUNTBLANK($F178:$H178)=2,COUNTBLANK($I178:$J178)=1,COUNTBLANK($K178:$L178)=1,COUNTBLANK($M178:$N178)=1,COUNTBLANK($O178:$P178)=1,COUNTBLANK($Q178:$R178)=1,COUNTBLANK($S178:$T178)=1,COUNTBLANK($U178:$V178)=1,COUNTBLANK($W178:$AA178)=4),IF(Data!$B178&lt;&gt;"",Scoring!$I$7)+IF(Data!$C178&lt;&gt;"",Scoring!$I$8)+IF(Data!$D178&lt;&gt;"",Scoring!$I$9)+IF(Data!$E178&lt;&gt;"",Scoring!$I$10)+IF(Data!$F178&lt;&gt;"",Scoring!$I$11)+IF(Data!$G178&lt;&gt;"",Scoring!$I$12)+IF(Data!$H178&lt;&gt;"",Scoring!$I$13)+IF(Data!$I178&lt;&gt;"",Scoring!$I$14)+IF(Data!$J178&lt;&gt;"",Scoring!$I$15)+IF(Data!$K178&lt;&gt;"",Scoring!$I$16)+IF(Data!$L178&lt;&gt;"",Scoring!$I$17)+IF(Data!$M178&lt;&gt;"",Scoring!$I$18)+IF(Data!$N178&lt;&gt;"",Scoring!$I$19)+IF(Data!$O178&lt;&gt;"",Scoring!$I$20)+IF(Data!$P178&lt;&gt;"",Scoring!$I$21)+IF(Data!$Q178&lt;&gt;"",Scoring!$I$22)+IF(Data!$R178&lt;&gt;"",Scoring!$I$23)+IF(Data!$S178&lt;&gt;"",Scoring!$I$24)+IF(Data!T178&lt;&gt;"",Scoring!$I$25)+IF(Data!$U178&lt;&gt;"",Scoring!$I$26)+IF(Data!$V178&lt;&gt;"",Scoring!$I$27)+IF(Data!$W178&lt;&gt;"",Scoring!$I$28)+IF(Data!$X178&lt;&gt;"",Scoring!$I$29)+IF(Data!$Y178&lt;&gt;"",Scoring!$I$30)+IF(Data!$Z178&lt;&gt;"",Scoring!$I$31)+IF(Data!$AA178&lt;&gt;"",Scoring!$I$32),"")</f>
        <v/>
      </c>
      <c r="AM178" s="107" t="str">
        <f>IF(AL178&lt;&gt;"",LOOKUP(AL178,Likelihoods!$A$7:$A$107,Likelihoods!G$7:G$107),"")</f>
        <v/>
      </c>
      <c r="AN178" s="281" t="str">
        <f>IF(AND(COUNTBLANK($B178:$E178)=3,COUNTBLANK($F178:$H178)=2,COUNTBLANK($I178:$J178)=1,COUNTBLANK($K178:$L178)=1,COUNTBLANK($M178:$N178)=1,COUNTBLANK($O178:$P178)=1,COUNTBLANK($Q178:$R178)=1,COUNTBLANK($S178:$T178)=1,COUNTBLANK($U178:$V178)=1,COUNTBLANK($W178:$AA178)=4),IF(Data!$B178&lt;&gt;"",Scoring!$J$7)+IF(Data!$C178&lt;&gt;"",Scoring!$J$8)+IF(Data!$D178&lt;&gt;"",Scoring!$J$9)+IF(Data!$E178&lt;&gt;"",Scoring!$J$10)+IF(Data!$F178&lt;&gt;"",Scoring!$J$11)+IF(Data!$G178&lt;&gt;"",Scoring!$J$12)+IF(Data!$H178&lt;&gt;"",Scoring!$J$13)+IF(Data!$I178&lt;&gt;"",Scoring!$J$14)+IF(Data!$J178&lt;&gt;"",Scoring!$J$15)+IF(Data!$K178&lt;&gt;"",Scoring!$J$16)+IF(Data!$L178&lt;&gt;"",Scoring!$J$17)+IF(Data!$M178&lt;&gt;"",Scoring!$J$18)+IF(Data!$N178&lt;&gt;"",Scoring!$J$19)+IF(Data!$O178&lt;&gt;"",Scoring!$J$20)+IF(Data!$P178&lt;&gt;"",Scoring!$J$21)+IF(Data!$Q178&lt;&gt;"",Scoring!$J$22)+IF(Data!$R178&lt;&gt;"",Scoring!$J$23)+IF(Data!$S178&lt;&gt;"",Scoring!$J$24)+IF(Data!AF178&lt;&gt;"",Scoring!$J$25)+IF(Data!$U178&lt;&gt;"",Scoring!$J$26)+IF(Data!$V178&lt;&gt;"",Scoring!$J$27)+IF(Data!$W178&lt;&gt;"",Scoring!$J$28)+IF(Data!$X178&lt;&gt;"",Scoring!$J$29)+IF(Data!$Y178&lt;&gt;"",Scoring!$J$30)+IF(Data!$Z178&lt;&gt;"",Scoring!$J$31)+IF(Data!$AA178&lt;&gt;"",Scoring!$J$32),"")</f>
        <v/>
      </c>
      <c r="AO178" s="276" t="str">
        <f>IF(AN178&lt;&gt;"",LOOKUP(AN178,Likelihoods!$A$7:$A$107,Likelihoods!H$7:H$107),"")</f>
        <v/>
      </c>
      <c r="AP178" s="264" t="str">
        <f>IF(AND(COUNTBLANK($B178:$E178)=3,COUNTBLANK($F178:$H178)=2,COUNTBLANK($I178:$J178)=1,COUNTBLANK($K178:$L178)=1,COUNTBLANK($M178:$N178)=1,COUNTBLANK($O178:$P178)=1,COUNTBLANK($Q178:$R178)=1,COUNTBLANK($S178:$T178)=1,COUNTBLANK($U178:$V178)=1,COUNTBLANK($W178:$AA178)=4),IF(Data!$B178&lt;&gt;"",Scoring!$K$7)+IF(Data!$C178&lt;&gt;"",Scoring!$K$8)+IF(Data!$D178&lt;&gt;"",Scoring!$K$9)+IF(Data!$E178&lt;&gt;"",Scoring!$K$10)+IF(Data!$F178&lt;&gt;"",Scoring!$K$11)+IF(Data!$G178&lt;&gt;"",Scoring!$K$12)+IF(Data!$H178&lt;&gt;"",Scoring!$K$13)+IF(Data!$I178&lt;&gt;"",Scoring!$K$14)+IF(Data!$J178&lt;&gt;"",Scoring!$K$15)+IF(Data!$K178&lt;&gt;"",Scoring!$K$16)+IF(Data!$L178&lt;&gt;"",Scoring!$K$17)+IF(Data!$M178&lt;&gt;"",Scoring!$K$18)+IF(Data!$N178&lt;&gt;"",Scoring!$K$19)+IF(Data!$O178&lt;&gt;"",Scoring!$K$20)+IF(Data!$P178&lt;&gt;"",Scoring!$K$21)+IF(Data!$Q178&lt;&gt;"",Scoring!$K$22)+IF(Data!$R178&lt;&gt;"",Scoring!$K$23)+IF(Data!$S178&lt;&gt;"",Scoring!$K$24)+IF(Data!AH178&lt;&gt;"",Scoring!$K$25)+IF(Data!$U178&lt;&gt;"",Scoring!$K$26)+IF(Data!$V178&lt;&gt;"",Scoring!$K$27)+IF(Data!$W178&lt;&gt;"",Scoring!$K$28)+IF(Data!$X178&lt;&gt;"",Scoring!$K$29)+IF(Data!$Y178&lt;&gt;"",Scoring!$K$30)+IF(Data!$Z178&lt;&gt;"",Scoring!$K$31)+IF(Data!$AA178&lt;&gt;"",Scoring!$K$32),"")</f>
        <v/>
      </c>
      <c r="AQ178" s="107" t="str">
        <f>IF(AP178&lt;&gt;"",LOOKUP(AP178,Likelihoods!$A$7:$A$107,Likelihoods!I$7:I$107),"")</f>
        <v/>
      </c>
      <c r="AR178" s="281" t="str">
        <f>IF(AND(COUNTBLANK($B178:$E178)=3,COUNTBLANK($F178:$H178)=2,COUNTBLANK($I178:$J178)=1,COUNTBLANK($K178:$L178)=1,COUNTBLANK($M178:$N178)=1,COUNTBLANK($O178:$P178)=1,COUNTBLANK($Q178:$R178)=1,COUNTBLANK($S178:$T178)=1,COUNTBLANK($U178:$V178)=1,COUNTBLANK($W178:$AA178)=4),IF(Data!$B178&lt;&gt;"",Scoring!$L$7)+IF(Data!$C178&lt;&gt;"",Scoring!$L$8)+IF(Data!$D178&lt;&gt;"",Scoring!$L$9)+IF(Data!$E178&lt;&gt;"",Scoring!$L$10)+IF(Data!$F178&lt;&gt;"",Scoring!$L$11)+IF(Data!$G178&lt;&gt;"",Scoring!$L$12)+IF(Data!$H178&lt;&gt;"",Scoring!$L$13)+IF(Data!$I178&lt;&gt;"",Scoring!$L$14)+IF(Data!$J178&lt;&gt;"",Scoring!$L$15)+IF(Data!$K178&lt;&gt;"",Scoring!$L$16)+IF(Data!$L178&lt;&gt;"",Scoring!$L$17)+IF(Data!$M178&lt;&gt;"",Scoring!$L$18)+IF(Data!$N178&lt;&gt;"",Scoring!$L$19)+IF(Data!$O178&lt;&gt;"",Scoring!$L$20)+IF(Data!$P178&lt;&gt;"",Scoring!$L$21)+IF(Data!$Q178&lt;&gt;"",Scoring!$L$22)+IF(Data!$R178&lt;&gt;"",Scoring!$L$23)+IF(Data!$S178&lt;&gt;"",Scoring!$L$24)+IF(Data!AJ178&lt;&gt;"",Scoring!$L$25)+IF(Data!$U178&lt;&gt;"",Scoring!$L$26)+IF(Data!$V178&lt;&gt;"",Scoring!$L$27)+IF(Data!$W178&lt;&gt;"",Scoring!$L$28)+IF(Data!$X178&lt;&gt;"",Scoring!$L$29)+IF(Data!$Y178&lt;&gt;"",Scoring!$L$30)+IF(Data!$Z178&lt;&gt;"",Scoring!$L$31)+IF(Data!$AA178&lt;&gt;"",Scoring!$L$32),"")</f>
        <v/>
      </c>
      <c r="AS178" s="105" t="str">
        <f>IF(AR178&lt;&gt;"",LOOKUP(AR178,Likelihoods!$A$7:$A$107,Likelihoods!J$7:J$107),"")</f>
        <v/>
      </c>
      <c r="AT178" s="108" t="str">
        <f>IF(AND(COUNTBLANK($B178:$E178)=3,COUNTBLANK($F178:$H178)=2,COUNTBLANK($I178:$J178)=1,COUNTBLANK($K178:$L178)=1,COUNTBLANK($M178:$N178)=1,COUNTBLANK($O178:$P178)=1,COUNTBLANK($Q178:$R178)=1,COUNTBLANK($S178:$T178)=1,COUNTBLANK($U178:$V178)=1,COUNTBLANK($W178:$AA178)=4),IF(Data!$B178&lt;&gt;"",Scoring!$M$7)+IF(Data!$C178&lt;&gt;"",Scoring!$M$8)+IF(Data!$D178&lt;&gt;"",Scoring!$M$9)+IF(Data!$E178&lt;&gt;"",Scoring!$M$10)+IF(Data!$F178&lt;&gt;"",Scoring!$M$11)+IF(Data!$G178&lt;&gt;"",Scoring!$M$12)+IF(Data!$H178&lt;&gt;"",Scoring!$M$13)+IF(Data!$I178&lt;&gt;"",Scoring!$M$14)+IF(Data!$J178&lt;&gt;"",Scoring!$M$15)+IF(Data!$K178&lt;&gt;"",Scoring!$M$16)+IF(Data!$L178&lt;&gt;"",Scoring!$M$17)+IF(Data!$M178&lt;&gt;"",Scoring!$M$18)+IF(Data!$N178&lt;&gt;"",Scoring!$M$19)+IF(Data!$O178&lt;&gt;"",Scoring!$M$20)+IF(Data!$P178&lt;&gt;"",Scoring!$M$21)+IF(Data!$Q178&lt;&gt;"",Scoring!$M$22)+IF(Data!$R178&lt;&gt;"",Scoring!$M$23)+IF(Data!$S178&lt;&gt;"",Scoring!$M$24)+IF(Data!T178&lt;&gt;"",Scoring!$M$25)+IF(Data!$U178&lt;&gt;"",Scoring!$M$26)+IF(Data!$V178&lt;&gt;"",Scoring!$M$27)+IF(Data!$W178&lt;&gt;"",Scoring!$M$28)+IF(Data!$X178&lt;&gt;"",Scoring!$M$29)+IF(Data!$Y178&lt;&gt;"",Scoring!$M$30)+IF(Data!$Z178&lt;&gt;"",Scoring!$M$31)+IF(Data!$AA178&lt;&gt;"",Scoring!$M$32),"")</f>
        <v/>
      </c>
      <c r="AU178" s="105" t="str">
        <f>IF(AT178&lt;&gt;"",LOOKUP(AT178,Likelihoods!$A$7:$A$107,Likelihoods!K$7:K$107),"")</f>
        <v/>
      </c>
      <c r="AV178" s="108" t="str">
        <f>IF(AND(COUNTBLANK($B178:$E178)=3,COUNTBLANK($F178:$H178)=2,COUNTBLANK($I178:$J178)=1,COUNTBLANK($K178:$L178)=1,COUNTBLANK($M178:$N178)=1,COUNTBLANK($O178:$P178)=1,COUNTBLANK($Q178:$R178)=1,COUNTBLANK($S178:$T178)=1,COUNTBLANK($U178:$V178)=1,COUNTBLANK($W178:$AA178)=4),IF(Data!$B178&lt;&gt;"",Scoring!$N$7)+IF(Data!$C178&lt;&gt;"",Scoring!$N$8)+IF(Data!$D178&lt;&gt;"",Scoring!$N$9)+IF(Data!$E178&lt;&gt;"",Scoring!$N$10)+IF(Data!$F178&lt;&gt;"",Scoring!$N$11)+IF(Data!$G178&lt;&gt;"",Scoring!$N$12)+IF(Data!$H178&lt;&gt;"",Scoring!$N$13)+IF(Data!$I178&lt;&gt;"",Scoring!$N$14)+IF(Data!$J178&lt;&gt;"",Scoring!$N$15)+IF(Data!$K178&lt;&gt;"",Scoring!$N$16)+IF(Data!$L178&lt;&gt;"",Scoring!$N$17)+IF(Data!$M178&lt;&gt;"",Scoring!$N$18)+IF(Data!$N178&lt;&gt;"",Scoring!$N$19)+IF(Data!$O178&lt;&gt;"",Scoring!$N$20)+IF(Data!$P178&lt;&gt;"",Scoring!$N$21)+IF(Data!$Q178&lt;&gt;"",Scoring!$N$22)+IF(Data!$R178&lt;&gt;"",Scoring!$N$23)+IF(Data!$S178&lt;&gt;"",Scoring!$N$24)+IF(Data!T178&lt;&gt;"",Scoring!$N$25)+IF(Data!$U178&lt;&gt;"",Scoring!$N$26)+IF(Data!$V178&lt;&gt;"",Scoring!$N$27)+IF(Data!$W178&lt;&gt;"",Scoring!$N$28)+IF(Data!$X178&lt;&gt;"",Scoring!$N$29)+IF(Data!$Y178&lt;&gt;"",Scoring!$N$30)+IF(Data!$Z178&lt;&gt;"",Scoring!$N$31)+IF(Data!$AA178&lt;&gt;"",Scoring!$N$32),"")</f>
        <v/>
      </c>
      <c r="AW178" s="106" t="str">
        <f>IF(AV178&lt;&gt;"",LOOKUP(AV178,Likelihoods!$A$7:$A$107,Likelihoods!L$7:L$107),"")</f>
        <v/>
      </c>
      <c r="AX178" s="104" t="str">
        <f>IF(AND(COUNTBLANK($B178:$E178)=3,COUNTBLANK($F178:$H178)=2,COUNTBLANK($I178:$J178)=1,COUNTBLANK($K178:$L178)=1,COUNTBLANK($M178:$N178)=1,COUNTBLANK($O178:$P178)=1,COUNTBLANK($Q178:$R178)=1,COUNTBLANK($S178:$T178)=1,COUNTBLANK($U178:$V178)=1,COUNTBLANK($W178:$AA178)=4),IF(Data!$B178&lt;&gt;"",Scoring!$O$7)+IF(Data!$C178&lt;&gt;"",Scoring!$O$8)+IF(Data!$D178&lt;&gt;"",Scoring!$O$9)+IF(Data!$E178&lt;&gt;"",Scoring!$O$10)+IF(Data!$F178&lt;&gt;"",Scoring!$O$11)+IF(Data!$G178&lt;&gt;"",Scoring!$O$12)+IF(Data!$H178&lt;&gt;"",Scoring!$O$13)+IF(Data!$I178&lt;&gt;"",Scoring!$O$14)+IF(Data!$J178&lt;&gt;"",Scoring!$O$15)+IF(Data!$K178&lt;&gt;"",Scoring!$O$16)+IF(Data!$L178&lt;&gt;"",Scoring!$O$17)+IF(Data!$M178&lt;&gt;"",Scoring!$O$18)+IF(Data!$N178&lt;&gt;"",Scoring!$O$19)+IF(Data!$O178&lt;&gt;"",Scoring!$O$20)+IF(Data!$P178&lt;&gt;"",Scoring!$O$21)+IF(Data!$Q178&lt;&gt;"",Scoring!$O$22)+IF(Data!$R178&lt;&gt;"",Scoring!$O$23)+IF(Data!$S178&lt;&gt;"",Scoring!$O$24)+IF(Data!T178&lt;&gt;"",Scoring!$O$25)+IF(Data!$U178&lt;&gt;"",Scoring!$O$26)+IF(Data!$V178&lt;&gt;"",Scoring!$O$27)+IF(Data!$W178&lt;&gt;"",Scoring!$O$28)+IF(Data!$X178&lt;&gt;"",Scoring!$O$29)+IF(Data!$Y178&lt;&gt;"",Scoring!$O$30)+IF(Data!$Z178&lt;&gt;"",Scoring!$O$31)+IF(Data!$AA178&lt;&gt;"",Scoring!$O$32),"")</f>
        <v/>
      </c>
      <c r="AY178" s="107" t="str">
        <f>IF(AX178&lt;&gt;"",LOOKUP(AX178,Likelihoods!$A$7:$A$107,Likelihoods!M$7:M$107),"")</f>
        <v/>
      </c>
      <c r="AZ178" s="108" t="str">
        <f>IF(AND(COUNTBLANK($B178:$E178)=3,COUNTBLANK($F178:$H178)=2,COUNTBLANK($I178:$J178)=1,COUNTBLANK($K178:$L178)=1,COUNTBLANK($M178:$N178)=1,COUNTBLANK($O178:$P178)=1,COUNTBLANK($Q178:$R178)=1,COUNTBLANK($S178:$T178)=1,COUNTBLANK($U178:$V178)=1,COUNTBLANK($W178:$AA178)=4),IF(Data!$B178&lt;&gt;"",Scoring!$P$7)+IF(Data!$C178&lt;&gt;"",Scoring!$P$8)+IF(Data!$D178&lt;&gt;"",Scoring!$P$9)+IF(Data!$E178&lt;&gt;"",Scoring!$P$10)+IF(Data!$F178&lt;&gt;"",Scoring!$P$11)+IF(Data!$G178&lt;&gt;"",Scoring!$P$12)+IF(Data!$H178&lt;&gt;"",Scoring!$P$13)+IF(Data!$I178&lt;&gt;"",Scoring!$P$14)+IF(Data!$J178&lt;&gt;"",Scoring!$P$15)+IF(Data!$K178&lt;&gt;"",Scoring!$P$16)+IF(Data!$L178&lt;&gt;"",Scoring!$P$17)+IF(Data!$M178&lt;&gt;"",Scoring!$P$18)+IF(Data!$N178&lt;&gt;"",Scoring!$P$19)+IF(Data!$O178&lt;&gt;"",Scoring!$P$20)+IF(Data!$P178&lt;&gt;"",Scoring!$P$21)+IF(Data!$Q178&lt;&gt;"",Scoring!$P$22)+IF(Data!$R178&lt;&gt;"",Scoring!$P$23)+IF(Data!$S178&lt;&gt;"",Scoring!$P$24)+IF(Data!T178&lt;&gt;"",Scoring!$P$25)+IF(Data!$U178&lt;&gt;"",Scoring!$P$26)+IF(Data!$V178&lt;&gt;"",Scoring!$P$27)+IF(Data!$W178&lt;&gt;"",Scoring!$P$28)+IF(Data!$X178&lt;&gt;"",Scoring!$P$29)+IF(Data!$Y178&lt;&gt;"",Scoring!$P$30)+IF(Data!$Z178&lt;&gt;"",Scoring!$P$31)+IF(Data!$AA178&lt;&gt;"",Scoring!$P$32),"")</f>
        <v/>
      </c>
      <c r="BA178" s="105" t="str">
        <f>IF(AZ178&lt;&gt;"",LOOKUP(AZ178,Likelihoods!$A$7:$A$107,Likelihoods!N$7:N$107),"")</f>
        <v/>
      </c>
      <c r="BB178" s="102" t="str">
        <f>IF(AND(COUNTBLANK($B178:$E178)=3,COUNTBLANK($F178:$H178)=2,COUNTBLANK($I178:$J178)=1,COUNTBLANK($K178:$L178)=1,COUNTBLANK($M178:$N178)=1,COUNTBLANK($O178:$P178)=1,COUNTBLANK($Q178:$R178)=1,COUNTBLANK($S178:$T178)=1,COUNTBLANK($U178:$V178)=1,COUNTBLANK($W178:$AA178)=4),IF(Data!$B178&lt;&gt;"",Scoring!$Q$7)+IF(Data!$C178&lt;&gt;"",Scoring!$Q$8)+IF(Data!$D178&lt;&gt;"",Scoring!$Q$9)+IF(Data!$E178&lt;&gt;"",Scoring!$Q$10)+IF(Data!$F178&lt;&gt;"",Scoring!$Q$11)+IF(Data!$G178&lt;&gt;"",Scoring!$Q$12)+IF(Data!$H178&lt;&gt;"",Scoring!$Q$13)+IF(Data!$I178&lt;&gt;"",Scoring!$Q$14)+IF(Data!$J178&lt;&gt;"",Scoring!$Q$15)+IF(Data!$K178&lt;&gt;"",Scoring!$Q$16)+IF(Data!$L178&lt;&gt;"",Scoring!$Q$17)+IF(Data!$M178&lt;&gt;"",Scoring!$Q$18)+IF(Data!$N178&lt;&gt;"",Scoring!$Q$19)+IF(Data!$O178&lt;&gt;"",Scoring!$Q$20)+IF(Data!$P178&lt;&gt;"",Scoring!$Q$21)+IF(Data!$Q178&lt;&gt;"",Scoring!$Q$22)+IF(Data!$R178&lt;&gt;"",Scoring!$Q$23)+IF(Data!$S178&lt;&gt;"",Scoring!$Q$24)+IF(Data!T178&lt;&gt;"",Scoring!$Q$25)+IF(Data!$U178&lt;&gt;"",Scoring!$Q$26)+IF(Data!$V178&lt;&gt;"",Scoring!$Q$27)+IF(Data!$W178&lt;&gt;"",Scoring!$Q$28)+IF(Data!$X178&lt;&gt;"",Scoring!$Q$29)+IF(Data!$Y178&lt;&gt;"",Scoring!$Q$30)+IF(Data!$Z178&lt;&gt;"",Scoring!$Q$31)+IF(Data!$AA178&lt;&gt;"",Scoring!$Q$32),"")</f>
        <v/>
      </c>
      <c r="BC178" s="107" t="str">
        <f>IF(BB178&lt;&gt;"",LOOKUP(BB178,Likelihoods!$A$7:$A$107,Likelihoods!O$7:O$107),"")</f>
        <v/>
      </c>
      <c r="BD178" s="104" t="str">
        <f>IF(AND(COUNTBLANK($B178:$E178)=3,COUNTBLANK($F178:$H178)=2,COUNTBLANK($I178:$J178)=1,COUNTBLANK($K178:$L178)=1,COUNTBLANK($M178:$N178)=1,COUNTBLANK($O178:$P178)=1,COUNTBLANK($Q178:$R178)=1,COUNTBLANK($S178:$T178)=1,COUNTBLANK($U178:$V178)=1,COUNTBLANK($W178:$AA178)=4),IF(Data!$B178&lt;&gt;"",Scoring!$R$7)+IF(Data!$C178&lt;&gt;"",Scoring!$R$8)+IF(Data!$D178&lt;&gt;"",Scoring!$R$9)+IF(Data!$E178&lt;&gt;"",Scoring!$R$10)+IF(Data!$F178&lt;&gt;"",Scoring!$R$11)+IF(Data!$G178&lt;&gt;"",Scoring!$R$12)+IF(Data!$H178&lt;&gt;"",Scoring!$R$13)+IF(Data!$I178&lt;&gt;"",Scoring!$R$14)+IF(Data!$J178&lt;&gt;"",Scoring!$R$15)+IF(Data!$K178&lt;&gt;"",Scoring!$R$16)+IF(Data!$L178&lt;&gt;"",Scoring!$R$17)+IF(Data!$M178&lt;&gt;"",Scoring!$R$18)+IF(Data!$N178&lt;&gt;"",Scoring!$R$19)+IF(Data!$O178&lt;&gt;"",Scoring!$R$20)+IF(Data!$P178&lt;&gt;"",Scoring!$R$21)+IF(Data!$Q178&lt;&gt;"",Scoring!$R$22)+IF(Data!$R178&lt;&gt;"",Scoring!$R$23)+IF(Data!$S178&lt;&gt;"",Scoring!$R$24)+IF(Data!T178&lt;&gt;"",Scoring!$R$25)+IF(Data!$U178&lt;&gt;"",Scoring!$R$26)+IF(Data!$V178&lt;&gt;"",Scoring!$R$27)+IF(Data!$W178&lt;&gt;"",Scoring!$R$28)+IF(Data!$X178&lt;&gt;"",Scoring!$R$29)+IF(Data!$Y178&lt;&gt;"",Scoring!$R$30)+IF(Data!$Z178&lt;&gt;"",Scoring!$R$31)+IF(Data!$AA178&lt;&gt;"",Scoring!$R$32),"")</f>
        <v/>
      </c>
      <c r="BE178" s="105" t="str">
        <f>IF(BD178&lt;&gt;"",LOOKUP(BD178,Likelihoods!$A$7:$A$107,Likelihoods!P$7:P$107),"")</f>
        <v/>
      </c>
      <c r="BF178" s="102" t="str">
        <f>IF(AND(COUNTBLANK($B178:$E178)=3,COUNTBLANK($F178:$H178)=2,COUNTBLANK($I178:$J178)=1,COUNTBLANK($K178:$L178)=1,COUNTBLANK($M178:$N178)=1,COUNTBLANK($O178:$P178)=1,COUNTBLANK($Q178:$R178)=1,COUNTBLANK($S178:$T178)=1,COUNTBLANK($U178:$V178)=1,COUNTBLANK($W178:$AA178)=4),IF(Data!$B178&lt;&gt;"",Scoring!$S$7)+IF(Data!$C178&lt;&gt;"",Scoring!$S$8)+IF(Data!$D178&lt;&gt;"",Scoring!$S$9)+IF(Data!$E178&lt;&gt;"",Scoring!$S$10)+IF(Data!$F178&lt;&gt;"",Scoring!$S$11)+IF(Data!$G178&lt;&gt;"",Scoring!$S$12)+IF(Data!$H178&lt;&gt;"",Scoring!$S$13)+IF(Data!$I178&lt;&gt;"",Scoring!$S$14)+IF(Data!$J178&lt;&gt;"",Scoring!$S$15)+IF(Data!$K178&lt;&gt;"",Scoring!$S$16)+IF(Data!$L178&lt;&gt;"",Scoring!$S$17)+IF(Data!$M178&lt;&gt;"",Scoring!$S$18)+IF(Data!$N178&lt;&gt;"",Scoring!$S$19)+IF(Data!$O178&lt;&gt;"",Scoring!$S$20)+IF(Data!$P178&lt;&gt;"",Scoring!$S$21)+IF(Data!$Q178&lt;&gt;"",Scoring!$S$22)+IF(Data!$R178&lt;&gt;"",Scoring!$S$23)+IF(Data!$S178&lt;&gt;"",Scoring!$S$24)+IF(Data!T178&lt;&gt;"",Scoring!$S$25)+IF(Data!$U178&lt;&gt;"",Scoring!$S$26)+IF(Data!$V178&lt;&gt;"",Scoring!$S$27)+IF(Data!$W178&lt;&gt;"",Scoring!$S$28)+IF(Data!$X178&lt;&gt;"",Scoring!$S$29)+IF(Data!$Y178&lt;&gt;"",Scoring!$S$30)+IF(Data!$Z178&lt;&gt;"",Scoring!$S$31)+IF(Data!$AA178&lt;&gt;"",Scoring!$S$32),"")</f>
        <v/>
      </c>
      <c r="BG178" s="107" t="str">
        <f>IF(BF178&lt;&gt;"",LOOKUP(BF178,Likelihoods!$A$7:$A$107,Likelihoods!Q$7:Q$107),"")</f>
        <v/>
      </c>
      <c r="BH178" s="108" t="str">
        <f>IF(AND(COUNTBLANK($B178:$E178)=3,COUNTBLANK($F178:$H178)=2,COUNTBLANK($I178:$J178)=1,COUNTBLANK($K178:$L178)=1,COUNTBLANK($M178:$N178)=1,COUNTBLANK($O178:$P178)=1,COUNTBLANK($Q178:$R178)=1,COUNTBLANK($S178:$T178)=1,COUNTBLANK($U178:$V178)=1,COUNTBLANK($W178:$AA178)=4),IF(Data!$B178&lt;&gt;"",Scoring!$T$7)+IF(Data!$C178&lt;&gt;"",Scoring!$T$8)+IF(Data!$D178&lt;&gt;"",Scoring!$T$9)+IF(Data!$E178&lt;&gt;"",Scoring!$T$10)+IF(Data!$F178&lt;&gt;"",Scoring!$T$11)+IF(Data!$G178&lt;&gt;"",Scoring!$T$12)+IF(Data!$H178&lt;&gt;"",Scoring!$T$13)+IF(Data!$I178&lt;&gt;"",Scoring!$T$14)+IF(Data!$J178&lt;&gt;"",Scoring!$T$15)+IF(Data!$K178&lt;&gt;"",Scoring!$T$16)+IF(Data!$L178&lt;&gt;"",Scoring!$T$17)+IF(Data!$M178&lt;&gt;"",Scoring!$T$18)+IF(Data!$N178&lt;&gt;"",Scoring!$T$19)+IF(Data!$O178&lt;&gt;"",Scoring!$T$20)+IF(Data!$P178&lt;&gt;"",Scoring!$T$21)+IF(Data!$Q178&lt;&gt;"",Scoring!$T$22)+IF(Data!$R178&lt;&gt;"",Scoring!$T$23)+IF(Data!$S178&lt;&gt;"",Scoring!$T$24)+IF(Data!T178&lt;&gt;"",Scoring!$T$25)+IF(Data!$U178&lt;&gt;"",Scoring!$T$26)+IF(Data!$V178&lt;&gt;"",Scoring!$T$27)+IF(Data!$W178&lt;&gt;"",Scoring!$T$28)+IF(Data!$X178&lt;&gt;"",Scoring!$T$29)+IF(Data!$Y178&lt;&gt;"",Scoring!$T$30)+IF(Data!$Z178&lt;&gt;"",Scoring!$T$31)+IF(Data!$AA178&lt;&gt;"",Scoring!$T$32),"")</f>
        <v/>
      </c>
      <c r="BI178" s="105" t="str">
        <f>IF(BH178&lt;&gt;"",LOOKUP(BH178,Likelihoods!$A$7:$A$107,Likelihoods!R$7:R$107),"")</f>
        <v/>
      </c>
      <c r="BJ178" s="108" t="str">
        <f>IF(AND(COUNTBLANK($B178:$E178)=3,COUNTBLANK($F178:$H178)=2,COUNTBLANK($I178:$J178)=1,COUNTBLANK($K178:$L178)=1,COUNTBLANK($M178:$N178)=1,COUNTBLANK($O178:$P178)=1,COUNTBLANK($Q178:$R178)=1,COUNTBLANK($S178:$T178)=1,COUNTBLANK($U178:$V178)=1,COUNTBLANK($W178:$AA178)=4),IF(Data!$B178&lt;&gt;"",Scoring!$U$7)+IF(Data!$C178&lt;&gt;"",Scoring!$U$8)+IF(Data!$D178&lt;&gt;"",Scoring!$U$9)+IF(Data!$E178&lt;&gt;"",Scoring!$U$10)+IF(Data!$F178&lt;&gt;"",Scoring!$U$11)+IF(Data!$G178&lt;&gt;"",Scoring!$U$12)+IF(Data!$H178&lt;&gt;"",Scoring!$U$13)+IF(Data!$I178&lt;&gt;"",Scoring!$U$14)+IF(Data!$J178&lt;&gt;"",Scoring!$U$15)+IF(Data!$K178&lt;&gt;"",Scoring!$U$16)+IF(Data!$L178&lt;&gt;"",Scoring!$U$17)+IF(Data!$M178&lt;&gt;"",Scoring!$U$18)+IF(Data!$N178&lt;&gt;"",Scoring!$U$19)+IF(Data!$O178&lt;&gt;"",Scoring!$U$20)+IF(Data!$P178&lt;&gt;"",Scoring!$U$21)+IF(Data!$Q178&lt;&gt;"",Scoring!$U$22)+IF(Data!$R178&lt;&gt;"",Scoring!$U$23)+IF(Data!$S178&lt;&gt;"",Scoring!$U$24)+IF(Data!T178&lt;&gt;"",Scoring!$U$25)+IF(Data!$U178&lt;&gt;"",Scoring!$U$26)+IF(Data!$V178&lt;&gt;"",Scoring!$U$27)+IF(Data!$W178&lt;&gt;"",Scoring!$U$28)+IF(Data!$X178&lt;&gt;"",Scoring!$U$29)+IF(Data!$Y178&lt;&gt;"",Scoring!$U$30)+IF(Data!$Z178&lt;&gt;"",Scoring!$U$31)+IF(Data!$AA178&lt;&gt;"",Scoring!$U$32),"")</f>
        <v/>
      </c>
      <c r="BK178" s="106" t="str">
        <f>IF(BJ178&lt;&gt;"",LOOKUP(BJ178,Likelihoods!$A$7:$A$107,Likelihoods!S$7:S$107),"")</f>
        <v/>
      </c>
      <c r="BL178" s="8"/>
      <c r="BM178" s="8"/>
      <c r="BN178" s="8"/>
      <c r="BO178" s="8"/>
      <c r="BP178" s="8"/>
      <c r="BQ178" s="8"/>
      <c r="BR178" s="8"/>
      <c r="BS178" s="8"/>
      <c r="BT178" s="8"/>
      <c r="BU178" s="8"/>
      <c r="BV178" s="8"/>
      <c r="BW178" s="8"/>
      <c r="BX178" s="8"/>
      <c r="BY178" s="8"/>
    </row>
    <row r="179" spans="1:77" ht="14.25" x14ac:dyDescent="0.2">
      <c r="A179" s="68"/>
      <c r="B179" s="101"/>
      <c r="C179" s="102"/>
      <c r="D179" s="102"/>
      <c r="E179" s="102"/>
      <c r="F179" s="101"/>
      <c r="G179" s="102"/>
      <c r="H179" s="103"/>
      <c r="I179" s="102"/>
      <c r="J179" s="102"/>
      <c r="K179" s="101"/>
      <c r="L179" s="103"/>
      <c r="M179" s="102"/>
      <c r="N179" s="103"/>
      <c r="O179" s="101"/>
      <c r="P179" s="103"/>
      <c r="Q179" s="102"/>
      <c r="R179" s="102"/>
      <c r="S179" s="101"/>
      <c r="T179" s="103"/>
      <c r="U179" s="101"/>
      <c r="V179" s="103"/>
      <c r="W179" s="102"/>
      <c r="X179" s="102"/>
      <c r="Y179" s="102"/>
      <c r="Z179" s="102"/>
      <c r="AA179" s="102"/>
      <c r="AB179" s="104" t="str">
        <f>IF(AND(COUNTBLANK($B179:$E179)=3,COUNTBLANK($F179:$H179)=2,COUNTBLANK($I179:$J179)=1,COUNTBLANK($K179:$L179)=1,COUNTBLANK($M179:$N179)=1,COUNTBLANK($O179:$P179)=1,COUNTBLANK($Q179:$R179)=1,COUNTBLANK($S179:$T179)=1,COUNTBLANK($U179:$V179)=1,COUNTBLANK($W179:$AA179)=4),IF(Data!$B179&lt;&gt;"",Scoring!$D$7)+IF(Data!$C179&lt;&gt;"",Scoring!$D$8)+IF(Data!$D179&lt;&gt;"",Scoring!$D$9)+IF(Data!$E179&lt;&gt;"",Scoring!$D$10)+IF(Data!$F179&lt;&gt;"",Scoring!$D$11)+IF(Data!$G179&lt;&gt;"",Scoring!$D$12)+IF(Data!$H179&lt;&gt;"",Scoring!$D$13)+IF(Data!$I179&lt;&gt;"",Scoring!$D$14)+IF(Data!$J179&lt;&gt;"",Scoring!$D$15)+IF(Data!$K179&lt;&gt;"",Scoring!$D$16)+IF(Data!$L179&lt;&gt;"",Scoring!$D$17)+IF(Data!$M179&lt;&gt;"",Scoring!$D$18)+IF(Data!$N179&lt;&gt;"",Scoring!$D$19)+IF(Data!$O179&lt;&gt;"",Scoring!$D$20)+IF(Data!$P179&lt;&gt;"",Scoring!$D$21)+IF(Data!$Q179&lt;&gt;"",Scoring!$D$22)+IF(Data!$R179&lt;&gt;"",Scoring!$D$23)+IF(Data!$S179&lt;&gt;"",Scoring!$D$24)+IF(Data!T179&lt;&gt;"",Scoring!$D$25)+IF(Data!$U179&lt;&gt;"",Scoring!$D$26)+IF(Data!$V179&lt;&gt;"",Scoring!$D$27)+IF(Data!$W179&lt;&gt;"",Scoring!$D$28)+IF(Data!$X179&lt;&gt;"",Scoring!$D$29)+IF(Data!$Y179&lt;&gt;"",Scoring!$D$30)+IF(Data!$Z179&lt;&gt;"",Scoring!$D$31)+IF(Data!$AA179&lt;&gt;"",Scoring!$D$32),"")</f>
        <v/>
      </c>
      <c r="AC179" s="105" t="str">
        <f>IF(AB179&lt;&gt;"",LOOKUP(AB179,Likelihoods!$A$7:$A$107,Likelihoods!B$7:B$107),"")</f>
        <v/>
      </c>
      <c r="AD179" s="264" t="str">
        <f>IF(AND(COUNTBLANK($B179:$E179)=3,COUNTBLANK($F179:$H179)=2,COUNTBLANK($I179:$J179)=1,COUNTBLANK($K179:$L179)=1,COUNTBLANK($M179:$N179)=1,COUNTBLANK($O179:$P179)=1,COUNTBLANK($Q179:$R179)=1,COUNTBLANK($S179:$T179)=1,COUNTBLANK($U179:$V179)=1,COUNTBLANK($W179:$AA179)=4),IF(Data!$B179&lt;&gt;"",Scoring!$E$7)+IF(Data!$C179&lt;&gt;"",Scoring!$E$8)+IF(Data!$D179&lt;&gt;"",Scoring!$E$9)+IF(Data!$E179&lt;&gt;"",Scoring!$E$10)+IF(Data!$F179&lt;&gt;"",Scoring!$E$11)+IF(Data!$G179&lt;&gt;"",Scoring!$E$12)+IF(Data!$H179&lt;&gt;"",Scoring!$E$13)+IF(Data!$I179&lt;&gt;"",Scoring!$E$14)+IF(Data!$J179&lt;&gt;"",Scoring!$E$15)+IF(Data!$K179&lt;&gt;"",Scoring!$E$16)+IF(Data!$L179&lt;&gt;"",Scoring!$E$17)+IF(Data!$M179&lt;&gt;"",Scoring!$E$18)+IF(Data!$N179&lt;&gt;"",Scoring!$E$19)+IF(Data!$O179&lt;&gt;"",Scoring!$E$20)+IF(Data!$P179&lt;&gt;"",Scoring!$E$21)+IF(Data!$Q179&lt;&gt;"",Scoring!$E$22)+IF(Data!$R179&lt;&gt;"",Scoring!$E$23)+IF(Data!$S179&lt;&gt;"",Scoring!$E$24)+IF(Data!V179&lt;&gt;"",Scoring!$E$25)+IF(Data!$U179&lt;&gt;"",Scoring!$E$26)+IF(Data!$V179&lt;&gt;"",Scoring!$E$27)+IF(Data!$W179&lt;&gt;"",Scoring!$E$28)+IF(Data!$X179&lt;&gt;"",Scoring!$E$29)+IF(Data!$Y179&lt;&gt;"",Scoring!$E$30)+IF(Data!$Z179&lt;&gt;"",Scoring!$E$31)+IF(Data!$AA179&lt;&gt;"",Scoring!$E$32),"")</f>
        <v/>
      </c>
      <c r="AE179" s="107" t="str">
        <f>IF(AD179&lt;&gt;"",LOOKUP(AD179,Likelihoods!$A$7:$A$107,Likelihoods!C$7:C$107),"")</f>
        <v/>
      </c>
      <c r="AF179" s="108" t="str">
        <f>IF(AND(COUNTBLANK($B179:$E179)=3,COUNTBLANK($F179:$H179)=2,COUNTBLANK($I179:$J179)=1,COUNTBLANK($K179:$L179)=1,COUNTBLANK($M179:$N179)=1,COUNTBLANK($O179:$P179)=1,COUNTBLANK($Q179:$R179)=1,COUNTBLANK($S179:$T179)=1,COUNTBLANK($U179:$V179)=1,COUNTBLANK($W179:$AA179)=4),IF(Data!$B179&lt;&gt;"",Scoring!$F$7)+IF(Data!$C179&lt;&gt;"",Scoring!$F$8)+IF(Data!$D179&lt;&gt;"",Scoring!$F$9)+IF(Data!$E179&lt;&gt;"",Scoring!$F$10)+IF(Data!$F179&lt;&gt;"",Scoring!$F$11)+IF(Data!$G179&lt;&gt;"",Scoring!$F$12)+IF(Data!$H179&lt;&gt;"",Scoring!$F$13)+IF(Data!$I179&lt;&gt;"",Scoring!$F$14)+IF(Data!$J179&lt;&gt;"",Scoring!$F$15)+IF(Data!$K179&lt;&gt;"",Scoring!$F$16)+IF(Data!$L179&lt;&gt;"",Scoring!$F$17)+IF(Data!$M179&lt;&gt;"",Scoring!$F$18)+IF(Data!$N179&lt;&gt;"",Scoring!$F$19)+IF(Data!$O179&lt;&gt;"",Scoring!$F$20)+IF(Data!$P179&lt;&gt;"",Scoring!$F$21)+IF(Data!$Q179&lt;&gt;"",Scoring!$F$22)+IF(Data!$R179&lt;&gt;"",Scoring!$F$23)+IF(Data!$S179&lt;&gt;"",Scoring!$F$24)+IF(Data!T179&lt;&gt;"",Scoring!$F$25)+IF(Data!$U179&lt;&gt;"",Scoring!$F$26)+IF(Data!$V179&lt;&gt;"",Scoring!$F$27)+IF(Data!$W179&lt;&gt;"",Scoring!$F$28)+IF(Data!$X179&lt;&gt;"",Scoring!$F$29)+IF(Data!$Y179&lt;&gt;"",Scoring!$F$30)+IF(Data!$Z179&lt;&gt;"",Scoring!$F$31)+IF(Data!$AA179&lt;&gt;"",Scoring!$F$32),"")</f>
        <v/>
      </c>
      <c r="AG179" s="105" t="str">
        <f>IF(AF179&lt;&gt;"",LOOKUP(AF179,Likelihoods!$A$7:$A$107,Likelihoods!D$7:D$107),"")</f>
        <v/>
      </c>
      <c r="AH179" s="108" t="str">
        <f>IF(AND(COUNTBLANK($B179:$E179)=3,COUNTBLANK($F179:$H179)=2,COUNTBLANK($I179:$J179)=1,COUNTBLANK($K179:$L179)=1,COUNTBLANK($M179:$N179)=1,COUNTBLANK($O179:$P179)=1,COUNTBLANK($Q179:$R179)=1,COUNTBLANK($S179:$T179)=1,COUNTBLANK($U179:$V179)=1,COUNTBLANK($W179:$AA179)=4),IF(Data!$B179&lt;&gt;"",Scoring!$G$7)+IF(Data!$C179&lt;&gt;"",Scoring!$G$8)+IF(Data!$D179&lt;&gt;"",Scoring!$G$9)+IF(Data!$E179&lt;&gt;"",Scoring!$G$10)+IF(Data!$F179&lt;&gt;"",Scoring!$G$11)+IF(Data!$G179&lt;&gt;"",Scoring!$G$12)+IF(Data!$H179&lt;&gt;"",Scoring!$G$13)+IF(Data!$I179&lt;&gt;"",Scoring!$G$14)+IF(Data!$J179&lt;&gt;"",Scoring!$G$15)+IF(Data!$K179&lt;&gt;"",Scoring!$G$16)+IF(Data!$L179&lt;&gt;"",Scoring!$G$17)+IF(Data!$M179&lt;&gt;"",Scoring!$G$18)+IF(Data!$N179&lt;&gt;"",Scoring!$G$19)+IF(Data!$O179&lt;&gt;"",Scoring!$G$20)+IF(Data!$P179&lt;&gt;"",Scoring!$G$21)+IF(Data!$Q179&lt;&gt;"",Scoring!$G$22)+IF(Data!$R179&lt;&gt;"",Scoring!$G$23)+IF(Data!$S179&lt;&gt;"",Scoring!$G$24)+IF(Data!T179&lt;&gt;"",Scoring!$G$25)+IF(Data!$U179&lt;&gt;"",Scoring!$G$26)+IF(Data!$V179&lt;&gt;"",Scoring!$G$27)+IF(Data!$W179&lt;&gt;"",Scoring!$G$28)+IF(Data!$X179&lt;&gt;"",Scoring!$G$29)+IF(Data!$Y179&lt;&gt;"",Scoring!$G$30)+IF(Data!$Z179&lt;&gt;"",Scoring!$G$31)+IF(Data!$AA179&lt;&gt;"",Scoring!$G$32),"")</f>
        <v/>
      </c>
      <c r="AI179" s="106" t="str">
        <f>IF(AH179&lt;&gt;"",LOOKUP(AH179,Likelihoods!$A$7:$A$107,Likelihoods!E$7:E$107),"")</f>
        <v/>
      </c>
      <c r="AJ179" s="104" t="str">
        <f>IF(AND(COUNTBLANK($B179:$E179)=3,COUNTBLANK($F179:$H179)=2,COUNTBLANK($I179:$J179)=1,COUNTBLANK($K179:$L179)=1,COUNTBLANK($M179:$N179)=1,COUNTBLANK($O179:$P179)=1,COUNTBLANK($Q179:$R179)=1,COUNTBLANK($S179:$T179)=1,COUNTBLANK($U179:$V179)=1,COUNTBLANK($W179:$AA179)=4),IF(Data!$B179&lt;&gt;"",Scoring!$H$7)+IF(Data!$C179&lt;&gt;"",Scoring!$H$8)+IF(Data!$D179&lt;&gt;"",Scoring!$H$9)+IF(Data!$E179&lt;&gt;"",Scoring!$H$10)+IF(Data!$F179&lt;&gt;"",Scoring!$H$11)+IF(Data!$G179&lt;&gt;"",Scoring!$H$12)+IF(Data!$H179&lt;&gt;"",Scoring!$H$13)+IF(Data!$I179&lt;&gt;"",Scoring!$H$14)+IF(Data!$J179&lt;&gt;"",Scoring!$H$15)+IF(Data!$K179&lt;&gt;"",Scoring!$H$16)+IF(Data!$L179&lt;&gt;"",Scoring!$H$17)+IF(Data!$M179&lt;&gt;"",Scoring!$H$18)+IF(Data!$N179&lt;&gt;"",Scoring!$H$19)+IF(Data!$O179&lt;&gt;"",Scoring!$H$20)+IF(Data!$P179&lt;&gt;"",Scoring!$H$21)+IF(Data!$Q179&lt;&gt;"",Scoring!$H$22)+IF(Data!$R179&lt;&gt;"",Scoring!$H$23)+IF(Data!$S179&lt;&gt;"",Scoring!$H$24)+IF(Data!T179&lt;&gt;"",Scoring!$H$25)+IF(Data!$U179&lt;&gt;"",Scoring!$H$26)+IF(Data!$V179&lt;&gt;"",Scoring!$H$27)+IF(Data!$W179&lt;&gt;"",Scoring!$H$28)+IF(Data!$X179&lt;&gt;"",Scoring!$H$29)+IF(Data!$Y179&lt;&gt;"",Scoring!$H$30)+IF(Data!$Z179&lt;&gt;"",Scoring!$H$31)+IF(Data!$AA179&lt;&gt;"",Scoring!$H$32),"")</f>
        <v/>
      </c>
      <c r="AK179" s="105" t="str">
        <f>IF(AJ179&lt;&gt;"",LOOKUP(AJ179,Likelihoods!$A$7:$A$107,Likelihoods!F$7:F$107),"")</f>
        <v/>
      </c>
      <c r="AL179" s="102" t="str">
        <f>IF(AND(COUNTBLANK($B179:$E179)=3,COUNTBLANK($F179:$H179)=2,COUNTBLANK($I179:$J179)=1,COUNTBLANK($K179:$L179)=1,COUNTBLANK($M179:$N179)=1,COUNTBLANK($O179:$P179)=1,COUNTBLANK($Q179:$R179)=1,COUNTBLANK($S179:$T179)=1,COUNTBLANK($U179:$V179)=1,COUNTBLANK($W179:$AA179)=4),IF(Data!$B179&lt;&gt;"",Scoring!$I$7)+IF(Data!$C179&lt;&gt;"",Scoring!$I$8)+IF(Data!$D179&lt;&gt;"",Scoring!$I$9)+IF(Data!$E179&lt;&gt;"",Scoring!$I$10)+IF(Data!$F179&lt;&gt;"",Scoring!$I$11)+IF(Data!$G179&lt;&gt;"",Scoring!$I$12)+IF(Data!$H179&lt;&gt;"",Scoring!$I$13)+IF(Data!$I179&lt;&gt;"",Scoring!$I$14)+IF(Data!$J179&lt;&gt;"",Scoring!$I$15)+IF(Data!$K179&lt;&gt;"",Scoring!$I$16)+IF(Data!$L179&lt;&gt;"",Scoring!$I$17)+IF(Data!$M179&lt;&gt;"",Scoring!$I$18)+IF(Data!$N179&lt;&gt;"",Scoring!$I$19)+IF(Data!$O179&lt;&gt;"",Scoring!$I$20)+IF(Data!$P179&lt;&gt;"",Scoring!$I$21)+IF(Data!$Q179&lt;&gt;"",Scoring!$I$22)+IF(Data!$R179&lt;&gt;"",Scoring!$I$23)+IF(Data!$S179&lt;&gt;"",Scoring!$I$24)+IF(Data!T179&lt;&gt;"",Scoring!$I$25)+IF(Data!$U179&lt;&gt;"",Scoring!$I$26)+IF(Data!$V179&lt;&gt;"",Scoring!$I$27)+IF(Data!$W179&lt;&gt;"",Scoring!$I$28)+IF(Data!$X179&lt;&gt;"",Scoring!$I$29)+IF(Data!$Y179&lt;&gt;"",Scoring!$I$30)+IF(Data!$Z179&lt;&gt;"",Scoring!$I$31)+IF(Data!$AA179&lt;&gt;"",Scoring!$I$32),"")</f>
        <v/>
      </c>
      <c r="AM179" s="107" t="str">
        <f>IF(AL179&lt;&gt;"",LOOKUP(AL179,Likelihoods!$A$7:$A$107,Likelihoods!G$7:G$107),"")</f>
        <v/>
      </c>
      <c r="AN179" s="281" t="str">
        <f>IF(AND(COUNTBLANK($B179:$E179)=3,COUNTBLANK($F179:$H179)=2,COUNTBLANK($I179:$J179)=1,COUNTBLANK($K179:$L179)=1,COUNTBLANK($M179:$N179)=1,COUNTBLANK($O179:$P179)=1,COUNTBLANK($Q179:$R179)=1,COUNTBLANK($S179:$T179)=1,COUNTBLANK($U179:$V179)=1,COUNTBLANK($W179:$AA179)=4),IF(Data!$B179&lt;&gt;"",Scoring!$J$7)+IF(Data!$C179&lt;&gt;"",Scoring!$J$8)+IF(Data!$D179&lt;&gt;"",Scoring!$J$9)+IF(Data!$E179&lt;&gt;"",Scoring!$J$10)+IF(Data!$F179&lt;&gt;"",Scoring!$J$11)+IF(Data!$G179&lt;&gt;"",Scoring!$J$12)+IF(Data!$H179&lt;&gt;"",Scoring!$J$13)+IF(Data!$I179&lt;&gt;"",Scoring!$J$14)+IF(Data!$J179&lt;&gt;"",Scoring!$J$15)+IF(Data!$K179&lt;&gt;"",Scoring!$J$16)+IF(Data!$L179&lt;&gt;"",Scoring!$J$17)+IF(Data!$M179&lt;&gt;"",Scoring!$J$18)+IF(Data!$N179&lt;&gt;"",Scoring!$J$19)+IF(Data!$O179&lt;&gt;"",Scoring!$J$20)+IF(Data!$P179&lt;&gt;"",Scoring!$J$21)+IF(Data!$Q179&lt;&gt;"",Scoring!$J$22)+IF(Data!$R179&lt;&gt;"",Scoring!$J$23)+IF(Data!$S179&lt;&gt;"",Scoring!$J$24)+IF(Data!AF179&lt;&gt;"",Scoring!$J$25)+IF(Data!$U179&lt;&gt;"",Scoring!$J$26)+IF(Data!$V179&lt;&gt;"",Scoring!$J$27)+IF(Data!$W179&lt;&gt;"",Scoring!$J$28)+IF(Data!$X179&lt;&gt;"",Scoring!$J$29)+IF(Data!$Y179&lt;&gt;"",Scoring!$J$30)+IF(Data!$Z179&lt;&gt;"",Scoring!$J$31)+IF(Data!$AA179&lt;&gt;"",Scoring!$J$32),"")</f>
        <v/>
      </c>
      <c r="AO179" s="276" t="str">
        <f>IF(AN179&lt;&gt;"",LOOKUP(AN179,Likelihoods!$A$7:$A$107,Likelihoods!H$7:H$107),"")</f>
        <v/>
      </c>
      <c r="AP179" s="264" t="str">
        <f>IF(AND(COUNTBLANK($B179:$E179)=3,COUNTBLANK($F179:$H179)=2,COUNTBLANK($I179:$J179)=1,COUNTBLANK($K179:$L179)=1,COUNTBLANK($M179:$N179)=1,COUNTBLANK($O179:$P179)=1,COUNTBLANK($Q179:$R179)=1,COUNTBLANK($S179:$T179)=1,COUNTBLANK($U179:$V179)=1,COUNTBLANK($W179:$AA179)=4),IF(Data!$B179&lt;&gt;"",Scoring!$K$7)+IF(Data!$C179&lt;&gt;"",Scoring!$K$8)+IF(Data!$D179&lt;&gt;"",Scoring!$K$9)+IF(Data!$E179&lt;&gt;"",Scoring!$K$10)+IF(Data!$F179&lt;&gt;"",Scoring!$K$11)+IF(Data!$G179&lt;&gt;"",Scoring!$K$12)+IF(Data!$H179&lt;&gt;"",Scoring!$K$13)+IF(Data!$I179&lt;&gt;"",Scoring!$K$14)+IF(Data!$J179&lt;&gt;"",Scoring!$K$15)+IF(Data!$K179&lt;&gt;"",Scoring!$K$16)+IF(Data!$L179&lt;&gt;"",Scoring!$K$17)+IF(Data!$M179&lt;&gt;"",Scoring!$K$18)+IF(Data!$N179&lt;&gt;"",Scoring!$K$19)+IF(Data!$O179&lt;&gt;"",Scoring!$K$20)+IF(Data!$P179&lt;&gt;"",Scoring!$K$21)+IF(Data!$Q179&lt;&gt;"",Scoring!$K$22)+IF(Data!$R179&lt;&gt;"",Scoring!$K$23)+IF(Data!$S179&lt;&gt;"",Scoring!$K$24)+IF(Data!AH179&lt;&gt;"",Scoring!$K$25)+IF(Data!$U179&lt;&gt;"",Scoring!$K$26)+IF(Data!$V179&lt;&gt;"",Scoring!$K$27)+IF(Data!$W179&lt;&gt;"",Scoring!$K$28)+IF(Data!$X179&lt;&gt;"",Scoring!$K$29)+IF(Data!$Y179&lt;&gt;"",Scoring!$K$30)+IF(Data!$Z179&lt;&gt;"",Scoring!$K$31)+IF(Data!$AA179&lt;&gt;"",Scoring!$K$32),"")</f>
        <v/>
      </c>
      <c r="AQ179" s="107" t="str">
        <f>IF(AP179&lt;&gt;"",LOOKUP(AP179,Likelihoods!$A$7:$A$107,Likelihoods!I$7:I$107),"")</f>
        <v/>
      </c>
      <c r="AR179" s="281" t="str">
        <f>IF(AND(COUNTBLANK($B179:$E179)=3,COUNTBLANK($F179:$H179)=2,COUNTBLANK($I179:$J179)=1,COUNTBLANK($K179:$L179)=1,COUNTBLANK($M179:$N179)=1,COUNTBLANK($O179:$P179)=1,COUNTBLANK($Q179:$R179)=1,COUNTBLANK($S179:$T179)=1,COUNTBLANK($U179:$V179)=1,COUNTBLANK($W179:$AA179)=4),IF(Data!$B179&lt;&gt;"",Scoring!$L$7)+IF(Data!$C179&lt;&gt;"",Scoring!$L$8)+IF(Data!$D179&lt;&gt;"",Scoring!$L$9)+IF(Data!$E179&lt;&gt;"",Scoring!$L$10)+IF(Data!$F179&lt;&gt;"",Scoring!$L$11)+IF(Data!$G179&lt;&gt;"",Scoring!$L$12)+IF(Data!$H179&lt;&gt;"",Scoring!$L$13)+IF(Data!$I179&lt;&gt;"",Scoring!$L$14)+IF(Data!$J179&lt;&gt;"",Scoring!$L$15)+IF(Data!$K179&lt;&gt;"",Scoring!$L$16)+IF(Data!$L179&lt;&gt;"",Scoring!$L$17)+IF(Data!$M179&lt;&gt;"",Scoring!$L$18)+IF(Data!$N179&lt;&gt;"",Scoring!$L$19)+IF(Data!$O179&lt;&gt;"",Scoring!$L$20)+IF(Data!$P179&lt;&gt;"",Scoring!$L$21)+IF(Data!$Q179&lt;&gt;"",Scoring!$L$22)+IF(Data!$R179&lt;&gt;"",Scoring!$L$23)+IF(Data!$S179&lt;&gt;"",Scoring!$L$24)+IF(Data!AJ179&lt;&gt;"",Scoring!$L$25)+IF(Data!$U179&lt;&gt;"",Scoring!$L$26)+IF(Data!$V179&lt;&gt;"",Scoring!$L$27)+IF(Data!$W179&lt;&gt;"",Scoring!$L$28)+IF(Data!$X179&lt;&gt;"",Scoring!$L$29)+IF(Data!$Y179&lt;&gt;"",Scoring!$L$30)+IF(Data!$Z179&lt;&gt;"",Scoring!$L$31)+IF(Data!$AA179&lt;&gt;"",Scoring!$L$32),"")</f>
        <v/>
      </c>
      <c r="AS179" s="105" t="str">
        <f>IF(AR179&lt;&gt;"",LOOKUP(AR179,Likelihoods!$A$7:$A$107,Likelihoods!J$7:J$107),"")</f>
        <v/>
      </c>
      <c r="AT179" s="108" t="str">
        <f>IF(AND(COUNTBLANK($B179:$E179)=3,COUNTBLANK($F179:$H179)=2,COUNTBLANK($I179:$J179)=1,COUNTBLANK($K179:$L179)=1,COUNTBLANK($M179:$N179)=1,COUNTBLANK($O179:$P179)=1,COUNTBLANK($Q179:$R179)=1,COUNTBLANK($S179:$T179)=1,COUNTBLANK($U179:$V179)=1,COUNTBLANK($W179:$AA179)=4),IF(Data!$B179&lt;&gt;"",Scoring!$M$7)+IF(Data!$C179&lt;&gt;"",Scoring!$M$8)+IF(Data!$D179&lt;&gt;"",Scoring!$M$9)+IF(Data!$E179&lt;&gt;"",Scoring!$M$10)+IF(Data!$F179&lt;&gt;"",Scoring!$M$11)+IF(Data!$G179&lt;&gt;"",Scoring!$M$12)+IF(Data!$H179&lt;&gt;"",Scoring!$M$13)+IF(Data!$I179&lt;&gt;"",Scoring!$M$14)+IF(Data!$J179&lt;&gt;"",Scoring!$M$15)+IF(Data!$K179&lt;&gt;"",Scoring!$M$16)+IF(Data!$L179&lt;&gt;"",Scoring!$M$17)+IF(Data!$M179&lt;&gt;"",Scoring!$M$18)+IF(Data!$N179&lt;&gt;"",Scoring!$M$19)+IF(Data!$O179&lt;&gt;"",Scoring!$M$20)+IF(Data!$P179&lt;&gt;"",Scoring!$M$21)+IF(Data!$Q179&lt;&gt;"",Scoring!$M$22)+IF(Data!$R179&lt;&gt;"",Scoring!$M$23)+IF(Data!$S179&lt;&gt;"",Scoring!$M$24)+IF(Data!T179&lt;&gt;"",Scoring!$M$25)+IF(Data!$U179&lt;&gt;"",Scoring!$M$26)+IF(Data!$V179&lt;&gt;"",Scoring!$M$27)+IF(Data!$W179&lt;&gt;"",Scoring!$M$28)+IF(Data!$X179&lt;&gt;"",Scoring!$M$29)+IF(Data!$Y179&lt;&gt;"",Scoring!$M$30)+IF(Data!$Z179&lt;&gt;"",Scoring!$M$31)+IF(Data!$AA179&lt;&gt;"",Scoring!$M$32),"")</f>
        <v/>
      </c>
      <c r="AU179" s="105" t="str">
        <f>IF(AT179&lt;&gt;"",LOOKUP(AT179,Likelihoods!$A$7:$A$107,Likelihoods!K$7:K$107),"")</f>
        <v/>
      </c>
      <c r="AV179" s="108" t="str">
        <f>IF(AND(COUNTBLANK($B179:$E179)=3,COUNTBLANK($F179:$H179)=2,COUNTBLANK($I179:$J179)=1,COUNTBLANK($K179:$L179)=1,COUNTBLANK($M179:$N179)=1,COUNTBLANK($O179:$P179)=1,COUNTBLANK($Q179:$R179)=1,COUNTBLANK($S179:$T179)=1,COUNTBLANK($U179:$V179)=1,COUNTBLANK($W179:$AA179)=4),IF(Data!$B179&lt;&gt;"",Scoring!$N$7)+IF(Data!$C179&lt;&gt;"",Scoring!$N$8)+IF(Data!$D179&lt;&gt;"",Scoring!$N$9)+IF(Data!$E179&lt;&gt;"",Scoring!$N$10)+IF(Data!$F179&lt;&gt;"",Scoring!$N$11)+IF(Data!$G179&lt;&gt;"",Scoring!$N$12)+IF(Data!$H179&lt;&gt;"",Scoring!$N$13)+IF(Data!$I179&lt;&gt;"",Scoring!$N$14)+IF(Data!$J179&lt;&gt;"",Scoring!$N$15)+IF(Data!$K179&lt;&gt;"",Scoring!$N$16)+IF(Data!$L179&lt;&gt;"",Scoring!$N$17)+IF(Data!$M179&lt;&gt;"",Scoring!$N$18)+IF(Data!$N179&lt;&gt;"",Scoring!$N$19)+IF(Data!$O179&lt;&gt;"",Scoring!$N$20)+IF(Data!$P179&lt;&gt;"",Scoring!$N$21)+IF(Data!$Q179&lt;&gt;"",Scoring!$N$22)+IF(Data!$R179&lt;&gt;"",Scoring!$N$23)+IF(Data!$S179&lt;&gt;"",Scoring!$N$24)+IF(Data!T179&lt;&gt;"",Scoring!$N$25)+IF(Data!$U179&lt;&gt;"",Scoring!$N$26)+IF(Data!$V179&lt;&gt;"",Scoring!$N$27)+IF(Data!$W179&lt;&gt;"",Scoring!$N$28)+IF(Data!$X179&lt;&gt;"",Scoring!$N$29)+IF(Data!$Y179&lt;&gt;"",Scoring!$N$30)+IF(Data!$Z179&lt;&gt;"",Scoring!$N$31)+IF(Data!$AA179&lt;&gt;"",Scoring!$N$32),"")</f>
        <v/>
      </c>
      <c r="AW179" s="106" t="str">
        <f>IF(AV179&lt;&gt;"",LOOKUP(AV179,Likelihoods!$A$7:$A$107,Likelihoods!L$7:L$107),"")</f>
        <v/>
      </c>
      <c r="AX179" s="104" t="str">
        <f>IF(AND(COUNTBLANK($B179:$E179)=3,COUNTBLANK($F179:$H179)=2,COUNTBLANK($I179:$J179)=1,COUNTBLANK($K179:$L179)=1,COUNTBLANK($M179:$N179)=1,COUNTBLANK($O179:$P179)=1,COUNTBLANK($Q179:$R179)=1,COUNTBLANK($S179:$T179)=1,COUNTBLANK($U179:$V179)=1,COUNTBLANK($W179:$AA179)=4),IF(Data!$B179&lt;&gt;"",Scoring!$O$7)+IF(Data!$C179&lt;&gt;"",Scoring!$O$8)+IF(Data!$D179&lt;&gt;"",Scoring!$O$9)+IF(Data!$E179&lt;&gt;"",Scoring!$O$10)+IF(Data!$F179&lt;&gt;"",Scoring!$O$11)+IF(Data!$G179&lt;&gt;"",Scoring!$O$12)+IF(Data!$H179&lt;&gt;"",Scoring!$O$13)+IF(Data!$I179&lt;&gt;"",Scoring!$O$14)+IF(Data!$J179&lt;&gt;"",Scoring!$O$15)+IF(Data!$K179&lt;&gt;"",Scoring!$O$16)+IF(Data!$L179&lt;&gt;"",Scoring!$O$17)+IF(Data!$M179&lt;&gt;"",Scoring!$O$18)+IF(Data!$N179&lt;&gt;"",Scoring!$O$19)+IF(Data!$O179&lt;&gt;"",Scoring!$O$20)+IF(Data!$P179&lt;&gt;"",Scoring!$O$21)+IF(Data!$Q179&lt;&gt;"",Scoring!$O$22)+IF(Data!$R179&lt;&gt;"",Scoring!$O$23)+IF(Data!$S179&lt;&gt;"",Scoring!$O$24)+IF(Data!T179&lt;&gt;"",Scoring!$O$25)+IF(Data!$U179&lt;&gt;"",Scoring!$O$26)+IF(Data!$V179&lt;&gt;"",Scoring!$O$27)+IF(Data!$W179&lt;&gt;"",Scoring!$O$28)+IF(Data!$X179&lt;&gt;"",Scoring!$O$29)+IF(Data!$Y179&lt;&gt;"",Scoring!$O$30)+IF(Data!$Z179&lt;&gt;"",Scoring!$O$31)+IF(Data!$AA179&lt;&gt;"",Scoring!$O$32),"")</f>
        <v/>
      </c>
      <c r="AY179" s="107" t="str">
        <f>IF(AX179&lt;&gt;"",LOOKUP(AX179,Likelihoods!$A$7:$A$107,Likelihoods!M$7:M$107),"")</f>
        <v/>
      </c>
      <c r="AZ179" s="108" t="str">
        <f>IF(AND(COUNTBLANK($B179:$E179)=3,COUNTBLANK($F179:$H179)=2,COUNTBLANK($I179:$J179)=1,COUNTBLANK($K179:$L179)=1,COUNTBLANK($M179:$N179)=1,COUNTBLANK($O179:$P179)=1,COUNTBLANK($Q179:$R179)=1,COUNTBLANK($S179:$T179)=1,COUNTBLANK($U179:$V179)=1,COUNTBLANK($W179:$AA179)=4),IF(Data!$B179&lt;&gt;"",Scoring!$P$7)+IF(Data!$C179&lt;&gt;"",Scoring!$P$8)+IF(Data!$D179&lt;&gt;"",Scoring!$P$9)+IF(Data!$E179&lt;&gt;"",Scoring!$P$10)+IF(Data!$F179&lt;&gt;"",Scoring!$P$11)+IF(Data!$G179&lt;&gt;"",Scoring!$P$12)+IF(Data!$H179&lt;&gt;"",Scoring!$P$13)+IF(Data!$I179&lt;&gt;"",Scoring!$P$14)+IF(Data!$J179&lt;&gt;"",Scoring!$P$15)+IF(Data!$K179&lt;&gt;"",Scoring!$P$16)+IF(Data!$L179&lt;&gt;"",Scoring!$P$17)+IF(Data!$M179&lt;&gt;"",Scoring!$P$18)+IF(Data!$N179&lt;&gt;"",Scoring!$P$19)+IF(Data!$O179&lt;&gt;"",Scoring!$P$20)+IF(Data!$P179&lt;&gt;"",Scoring!$P$21)+IF(Data!$Q179&lt;&gt;"",Scoring!$P$22)+IF(Data!$R179&lt;&gt;"",Scoring!$P$23)+IF(Data!$S179&lt;&gt;"",Scoring!$P$24)+IF(Data!T179&lt;&gt;"",Scoring!$P$25)+IF(Data!$U179&lt;&gt;"",Scoring!$P$26)+IF(Data!$V179&lt;&gt;"",Scoring!$P$27)+IF(Data!$W179&lt;&gt;"",Scoring!$P$28)+IF(Data!$X179&lt;&gt;"",Scoring!$P$29)+IF(Data!$Y179&lt;&gt;"",Scoring!$P$30)+IF(Data!$Z179&lt;&gt;"",Scoring!$P$31)+IF(Data!$AA179&lt;&gt;"",Scoring!$P$32),"")</f>
        <v/>
      </c>
      <c r="BA179" s="105" t="str">
        <f>IF(AZ179&lt;&gt;"",LOOKUP(AZ179,Likelihoods!$A$7:$A$107,Likelihoods!N$7:N$107),"")</f>
        <v/>
      </c>
      <c r="BB179" s="102" t="str">
        <f>IF(AND(COUNTBLANK($B179:$E179)=3,COUNTBLANK($F179:$H179)=2,COUNTBLANK($I179:$J179)=1,COUNTBLANK($K179:$L179)=1,COUNTBLANK($M179:$N179)=1,COUNTBLANK($O179:$P179)=1,COUNTBLANK($Q179:$R179)=1,COUNTBLANK($S179:$T179)=1,COUNTBLANK($U179:$V179)=1,COUNTBLANK($W179:$AA179)=4),IF(Data!$B179&lt;&gt;"",Scoring!$Q$7)+IF(Data!$C179&lt;&gt;"",Scoring!$Q$8)+IF(Data!$D179&lt;&gt;"",Scoring!$Q$9)+IF(Data!$E179&lt;&gt;"",Scoring!$Q$10)+IF(Data!$F179&lt;&gt;"",Scoring!$Q$11)+IF(Data!$G179&lt;&gt;"",Scoring!$Q$12)+IF(Data!$H179&lt;&gt;"",Scoring!$Q$13)+IF(Data!$I179&lt;&gt;"",Scoring!$Q$14)+IF(Data!$J179&lt;&gt;"",Scoring!$Q$15)+IF(Data!$K179&lt;&gt;"",Scoring!$Q$16)+IF(Data!$L179&lt;&gt;"",Scoring!$Q$17)+IF(Data!$M179&lt;&gt;"",Scoring!$Q$18)+IF(Data!$N179&lt;&gt;"",Scoring!$Q$19)+IF(Data!$O179&lt;&gt;"",Scoring!$Q$20)+IF(Data!$P179&lt;&gt;"",Scoring!$Q$21)+IF(Data!$Q179&lt;&gt;"",Scoring!$Q$22)+IF(Data!$R179&lt;&gt;"",Scoring!$Q$23)+IF(Data!$S179&lt;&gt;"",Scoring!$Q$24)+IF(Data!T179&lt;&gt;"",Scoring!$Q$25)+IF(Data!$U179&lt;&gt;"",Scoring!$Q$26)+IF(Data!$V179&lt;&gt;"",Scoring!$Q$27)+IF(Data!$W179&lt;&gt;"",Scoring!$Q$28)+IF(Data!$X179&lt;&gt;"",Scoring!$Q$29)+IF(Data!$Y179&lt;&gt;"",Scoring!$Q$30)+IF(Data!$Z179&lt;&gt;"",Scoring!$Q$31)+IF(Data!$AA179&lt;&gt;"",Scoring!$Q$32),"")</f>
        <v/>
      </c>
      <c r="BC179" s="107" t="str">
        <f>IF(BB179&lt;&gt;"",LOOKUP(BB179,Likelihoods!$A$7:$A$107,Likelihoods!O$7:O$107),"")</f>
        <v/>
      </c>
      <c r="BD179" s="104" t="str">
        <f>IF(AND(COUNTBLANK($B179:$E179)=3,COUNTBLANK($F179:$H179)=2,COUNTBLANK($I179:$J179)=1,COUNTBLANK($K179:$L179)=1,COUNTBLANK($M179:$N179)=1,COUNTBLANK($O179:$P179)=1,COUNTBLANK($Q179:$R179)=1,COUNTBLANK($S179:$T179)=1,COUNTBLANK($U179:$V179)=1,COUNTBLANK($W179:$AA179)=4),IF(Data!$B179&lt;&gt;"",Scoring!$R$7)+IF(Data!$C179&lt;&gt;"",Scoring!$R$8)+IF(Data!$D179&lt;&gt;"",Scoring!$R$9)+IF(Data!$E179&lt;&gt;"",Scoring!$R$10)+IF(Data!$F179&lt;&gt;"",Scoring!$R$11)+IF(Data!$G179&lt;&gt;"",Scoring!$R$12)+IF(Data!$H179&lt;&gt;"",Scoring!$R$13)+IF(Data!$I179&lt;&gt;"",Scoring!$R$14)+IF(Data!$J179&lt;&gt;"",Scoring!$R$15)+IF(Data!$K179&lt;&gt;"",Scoring!$R$16)+IF(Data!$L179&lt;&gt;"",Scoring!$R$17)+IF(Data!$M179&lt;&gt;"",Scoring!$R$18)+IF(Data!$N179&lt;&gt;"",Scoring!$R$19)+IF(Data!$O179&lt;&gt;"",Scoring!$R$20)+IF(Data!$P179&lt;&gt;"",Scoring!$R$21)+IF(Data!$Q179&lt;&gt;"",Scoring!$R$22)+IF(Data!$R179&lt;&gt;"",Scoring!$R$23)+IF(Data!$S179&lt;&gt;"",Scoring!$R$24)+IF(Data!T179&lt;&gt;"",Scoring!$R$25)+IF(Data!$U179&lt;&gt;"",Scoring!$R$26)+IF(Data!$V179&lt;&gt;"",Scoring!$R$27)+IF(Data!$W179&lt;&gt;"",Scoring!$R$28)+IF(Data!$X179&lt;&gt;"",Scoring!$R$29)+IF(Data!$Y179&lt;&gt;"",Scoring!$R$30)+IF(Data!$Z179&lt;&gt;"",Scoring!$R$31)+IF(Data!$AA179&lt;&gt;"",Scoring!$R$32),"")</f>
        <v/>
      </c>
      <c r="BE179" s="105" t="str">
        <f>IF(BD179&lt;&gt;"",LOOKUP(BD179,Likelihoods!$A$7:$A$107,Likelihoods!P$7:P$107),"")</f>
        <v/>
      </c>
      <c r="BF179" s="102" t="str">
        <f>IF(AND(COUNTBLANK($B179:$E179)=3,COUNTBLANK($F179:$H179)=2,COUNTBLANK($I179:$J179)=1,COUNTBLANK($K179:$L179)=1,COUNTBLANK($M179:$N179)=1,COUNTBLANK($O179:$P179)=1,COUNTBLANK($Q179:$R179)=1,COUNTBLANK($S179:$T179)=1,COUNTBLANK($U179:$V179)=1,COUNTBLANK($W179:$AA179)=4),IF(Data!$B179&lt;&gt;"",Scoring!$S$7)+IF(Data!$C179&lt;&gt;"",Scoring!$S$8)+IF(Data!$D179&lt;&gt;"",Scoring!$S$9)+IF(Data!$E179&lt;&gt;"",Scoring!$S$10)+IF(Data!$F179&lt;&gt;"",Scoring!$S$11)+IF(Data!$G179&lt;&gt;"",Scoring!$S$12)+IF(Data!$H179&lt;&gt;"",Scoring!$S$13)+IF(Data!$I179&lt;&gt;"",Scoring!$S$14)+IF(Data!$J179&lt;&gt;"",Scoring!$S$15)+IF(Data!$K179&lt;&gt;"",Scoring!$S$16)+IF(Data!$L179&lt;&gt;"",Scoring!$S$17)+IF(Data!$M179&lt;&gt;"",Scoring!$S$18)+IF(Data!$N179&lt;&gt;"",Scoring!$S$19)+IF(Data!$O179&lt;&gt;"",Scoring!$S$20)+IF(Data!$P179&lt;&gt;"",Scoring!$S$21)+IF(Data!$Q179&lt;&gt;"",Scoring!$S$22)+IF(Data!$R179&lt;&gt;"",Scoring!$S$23)+IF(Data!$S179&lt;&gt;"",Scoring!$S$24)+IF(Data!T179&lt;&gt;"",Scoring!$S$25)+IF(Data!$U179&lt;&gt;"",Scoring!$S$26)+IF(Data!$V179&lt;&gt;"",Scoring!$S$27)+IF(Data!$W179&lt;&gt;"",Scoring!$S$28)+IF(Data!$X179&lt;&gt;"",Scoring!$S$29)+IF(Data!$Y179&lt;&gt;"",Scoring!$S$30)+IF(Data!$Z179&lt;&gt;"",Scoring!$S$31)+IF(Data!$AA179&lt;&gt;"",Scoring!$S$32),"")</f>
        <v/>
      </c>
      <c r="BG179" s="107" t="str">
        <f>IF(BF179&lt;&gt;"",LOOKUP(BF179,Likelihoods!$A$7:$A$107,Likelihoods!Q$7:Q$107),"")</f>
        <v/>
      </c>
      <c r="BH179" s="108" t="str">
        <f>IF(AND(COUNTBLANK($B179:$E179)=3,COUNTBLANK($F179:$H179)=2,COUNTBLANK($I179:$J179)=1,COUNTBLANK($K179:$L179)=1,COUNTBLANK($M179:$N179)=1,COUNTBLANK($O179:$P179)=1,COUNTBLANK($Q179:$R179)=1,COUNTBLANK($S179:$T179)=1,COUNTBLANK($U179:$V179)=1,COUNTBLANK($W179:$AA179)=4),IF(Data!$B179&lt;&gt;"",Scoring!$T$7)+IF(Data!$C179&lt;&gt;"",Scoring!$T$8)+IF(Data!$D179&lt;&gt;"",Scoring!$T$9)+IF(Data!$E179&lt;&gt;"",Scoring!$T$10)+IF(Data!$F179&lt;&gt;"",Scoring!$T$11)+IF(Data!$G179&lt;&gt;"",Scoring!$T$12)+IF(Data!$H179&lt;&gt;"",Scoring!$T$13)+IF(Data!$I179&lt;&gt;"",Scoring!$T$14)+IF(Data!$J179&lt;&gt;"",Scoring!$T$15)+IF(Data!$K179&lt;&gt;"",Scoring!$T$16)+IF(Data!$L179&lt;&gt;"",Scoring!$T$17)+IF(Data!$M179&lt;&gt;"",Scoring!$T$18)+IF(Data!$N179&lt;&gt;"",Scoring!$T$19)+IF(Data!$O179&lt;&gt;"",Scoring!$T$20)+IF(Data!$P179&lt;&gt;"",Scoring!$T$21)+IF(Data!$Q179&lt;&gt;"",Scoring!$T$22)+IF(Data!$R179&lt;&gt;"",Scoring!$T$23)+IF(Data!$S179&lt;&gt;"",Scoring!$T$24)+IF(Data!T179&lt;&gt;"",Scoring!$T$25)+IF(Data!$U179&lt;&gt;"",Scoring!$T$26)+IF(Data!$V179&lt;&gt;"",Scoring!$T$27)+IF(Data!$W179&lt;&gt;"",Scoring!$T$28)+IF(Data!$X179&lt;&gt;"",Scoring!$T$29)+IF(Data!$Y179&lt;&gt;"",Scoring!$T$30)+IF(Data!$Z179&lt;&gt;"",Scoring!$T$31)+IF(Data!$AA179&lt;&gt;"",Scoring!$T$32),"")</f>
        <v/>
      </c>
      <c r="BI179" s="105" t="str">
        <f>IF(BH179&lt;&gt;"",LOOKUP(BH179,Likelihoods!$A$7:$A$107,Likelihoods!R$7:R$107),"")</f>
        <v/>
      </c>
      <c r="BJ179" s="108" t="str">
        <f>IF(AND(COUNTBLANK($B179:$E179)=3,COUNTBLANK($F179:$H179)=2,COUNTBLANK($I179:$J179)=1,COUNTBLANK($K179:$L179)=1,COUNTBLANK($M179:$N179)=1,COUNTBLANK($O179:$P179)=1,COUNTBLANK($Q179:$R179)=1,COUNTBLANK($S179:$T179)=1,COUNTBLANK($U179:$V179)=1,COUNTBLANK($W179:$AA179)=4),IF(Data!$B179&lt;&gt;"",Scoring!$U$7)+IF(Data!$C179&lt;&gt;"",Scoring!$U$8)+IF(Data!$D179&lt;&gt;"",Scoring!$U$9)+IF(Data!$E179&lt;&gt;"",Scoring!$U$10)+IF(Data!$F179&lt;&gt;"",Scoring!$U$11)+IF(Data!$G179&lt;&gt;"",Scoring!$U$12)+IF(Data!$H179&lt;&gt;"",Scoring!$U$13)+IF(Data!$I179&lt;&gt;"",Scoring!$U$14)+IF(Data!$J179&lt;&gt;"",Scoring!$U$15)+IF(Data!$K179&lt;&gt;"",Scoring!$U$16)+IF(Data!$L179&lt;&gt;"",Scoring!$U$17)+IF(Data!$M179&lt;&gt;"",Scoring!$U$18)+IF(Data!$N179&lt;&gt;"",Scoring!$U$19)+IF(Data!$O179&lt;&gt;"",Scoring!$U$20)+IF(Data!$P179&lt;&gt;"",Scoring!$U$21)+IF(Data!$Q179&lt;&gt;"",Scoring!$U$22)+IF(Data!$R179&lt;&gt;"",Scoring!$U$23)+IF(Data!$S179&lt;&gt;"",Scoring!$U$24)+IF(Data!T179&lt;&gt;"",Scoring!$U$25)+IF(Data!$U179&lt;&gt;"",Scoring!$U$26)+IF(Data!$V179&lt;&gt;"",Scoring!$U$27)+IF(Data!$W179&lt;&gt;"",Scoring!$U$28)+IF(Data!$X179&lt;&gt;"",Scoring!$U$29)+IF(Data!$Y179&lt;&gt;"",Scoring!$U$30)+IF(Data!$Z179&lt;&gt;"",Scoring!$U$31)+IF(Data!$AA179&lt;&gt;"",Scoring!$U$32),"")</f>
        <v/>
      </c>
      <c r="BK179" s="106" t="str">
        <f>IF(BJ179&lt;&gt;"",LOOKUP(BJ179,Likelihoods!$A$7:$A$107,Likelihoods!S$7:S$107),"")</f>
        <v/>
      </c>
      <c r="BL179" s="8"/>
      <c r="BM179" s="8"/>
      <c r="BN179" s="8"/>
      <c r="BO179" s="8"/>
      <c r="BP179" s="8"/>
      <c r="BQ179" s="8"/>
      <c r="BR179" s="8"/>
      <c r="BS179" s="8"/>
      <c r="BT179" s="8"/>
      <c r="BU179" s="8"/>
      <c r="BV179" s="8"/>
      <c r="BW179" s="8"/>
      <c r="BX179" s="8"/>
      <c r="BY179" s="8"/>
    </row>
    <row r="180" spans="1:77" ht="14.25" x14ac:dyDescent="0.2">
      <c r="A180" s="68"/>
      <c r="B180" s="101"/>
      <c r="C180" s="102"/>
      <c r="D180" s="102"/>
      <c r="E180" s="102"/>
      <c r="F180" s="101"/>
      <c r="G180" s="102"/>
      <c r="H180" s="103"/>
      <c r="I180" s="102"/>
      <c r="J180" s="102"/>
      <c r="K180" s="101"/>
      <c r="L180" s="103"/>
      <c r="M180" s="102"/>
      <c r="N180" s="103"/>
      <c r="O180" s="101"/>
      <c r="P180" s="103"/>
      <c r="Q180" s="102"/>
      <c r="R180" s="102"/>
      <c r="S180" s="101"/>
      <c r="T180" s="103"/>
      <c r="U180" s="101"/>
      <c r="V180" s="103"/>
      <c r="W180" s="102"/>
      <c r="X180" s="102"/>
      <c r="Y180" s="102"/>
      <c r="Z180" s="102"/>
      <c r="AA180" s="102"/>
      <c r="AB180" s="104" t="str">
        <f>IF(AND(COUNTBLANK($B180:$E180)=3,COUNTBLANK($F180:$H180)=2,COUNTBLANK($I180:$J180)=1,COUNTBLANK($K180:$L180)=1,COUNTBLANK($M180:$N180)=1,COUNTBLANK($O180:$P180)=1,COUNTBLANK($Q180:$R180)=1,COUNTBLANK($S180:$T180)=1,COUNTBLANK($U180:$V180)=1,COUNTBLANK($W180:$AA180)=4),IF(Data!$B180&lt;&gt;"",Scoring!$D$7)+IF(Data!$C180&lt;&gt;"",Scoring!$D$8)+IF(Data!$D180&lt;&gt;"",Scoring!$D$9)+IF(Data!$E180&lt;&gt;"",Scoring!$D$10)+IF(Data!$F180&lt;&gt;"",Scoring!$D$11)+IF(Data!$G180&lt;&gt;"",Scoring!$D$12)+IF(Data!$H180&lt;&gt;"",Scoring!$D$13)+IF(Data!$I180&lt;&gt;"",Scoring!$D$14)+IF(Data!$J180&lt;&gt;"",Scoring!$D$15)+IF(Data!$K180&lt;&gt;"",Scoring!$D$16)+IF(Data!$L180&lt;&gt;"",Scoring!$D$17)+IF(Data!$M180&lt;&gt;"",Scoring!$D$18)+IF(Data!$N180&lt;&gt;"",Scoring!$D$19)+IF(Data!$O180&lt;&gt;"",Scoring!$D$20)+IF(Data!$P180&lt;&gt;"",Scoring!$D$21)+IF(Data!$Q180&lt;&gt;"",Scoring!$D$22)+IF(Data!$R180&lt;&gt;"",Scoring!$D$23)+IF(Data!$S180&lt;&gt;"",Scoring!$D$24)+IF(Data!T180&lt;&gt;"",Scoring!$D$25)+IF(Data!$U180&lt;&gt;"",Scoring!$D$26)+IF(Data!$V180&lt;&gt;"",Scoring!$D$27)+IF(Data!$W180&lt;&gt;"",Scoring!$D$28)+IF(Data!$X180&lt;&gt;"",Scoring!$D$29)+IF(Data!$Y180&lt;&gt;"",Scoring!$D$30)+IF(Data!$Z180&lt;&gt;"",Scoring!$D$31)+IF(Data!$AA180&lt;&gt;"",Scoring!$D$32),"")</f>
        <v/>
      </c>
      <c r="AC180" s="105" t="str">
        <f>IF(AB180&lt;&gt;"",LOOKUP(AB180,Likelihoods!$A$7:$A$107,Likelihoods!B$7:B$107),"")</f>
        <v/>
      </c>
      <c r="AD180" s="264" t="str">
        <f>IF(AND(COUNTBLANK($B180:$E180)=3,COUNTBLANK($F180:$H180)=2,COUNTBLANK($I180:$J180)=1,COUNTBLANK($K180:$L180)=1,COUNTBLANK($M180:$N180)=1,COUNTBLANK($O180:$P180)=1,COUNTBLANK($Q180:$R180)=1,COUNTBLANK($S180:$T180)=1,COUNTBLANK($U180:$V180)=1,COUNTBLANK($W180:$AA180)=4),IF(Data!$B180&lt;&gt;"",Scoring!$E$7)+IF(Data!$C180&lt;&gt;"",Scoring!$E$8)+IF(Data!$D180&lt;&gt;"",Scoring!$E$9)+IF(Data!$E180&lt;&gt;"",Scoring!$E$10)+IF(Data!$F180&lt;&gt;"",Scoring!$E$11)+IF(Data!$G180&lt;&gt;"",Scoring!$E$12)+IF(Data!$H180&lt;&gt;"",Scoring!$E$13)+IF(Data!$I180&lt;&gt;"",Scoring!$E$14)+IF(Data!$J180&lt;&gt;"",Scoring!$E$15)+IF(Data!$K180&lt;&gt;"",Scoring!$E$16)+IF(Data!$L180&lt;&gt;"",Scoring!$E$17)+IF(Data!$M180&lt;&gt;"",Scoring!$E$18)+IF(Data!$N180&lt;&gt;"",Scoring!$E$19)+IF(Data!$O180&lt;&gt;"",Scoring!$E$20)+IF(Data!$P180&lt;&gt;"",Scoring!$E$21)+IF(Data!$Q180&lt;&gt;"",Scoring!$E$22)+IF(Data!$R180&lt;&gt;"",Scoring!$E$23)+IF(Data!$S180&lt;&gt;"",Scoring!$E$24)+IF(Data!V180&lt;&gt;"",Scoring!$E$25)+IF(Data!$U180&lt;&gt;"",Scoring!$E$26)+IF(Data!$V180&lt;&gt;"",Scoring!$E$27)+IF(Data!$W180&lt;&gt;"",Scoring!$E$28)+IF(Data!$X180&lt;&gt;"",Scoring!$E$29)+IF(Data!$Y180&lt;&gt;"",Scoring!$E$30)+IF(Data!$Z180&lt;&gt;"",Scoring!$E$31)+IF(Data!$AA180&lt;&gt;"",Scoring!$E$32),"")</f>
        <v/>
      </c>
      <c r="AE180" s="107" t="str">
        <f>IF(AD180&lt;&gt;"",LOOKUP(AD180,Likelihoods!$A$7:$A$107,Likelihoods!C$7:C$107),"")</f>
        <v/>
      </c>
      <c r="AF180" s="108" t="str">
        <f>IF(AND(COUNTBLANK($B180:$E180)=3,COUNTBLANK($F180:$H180)=2,COUNTBLANK($I180:$J180)=1,COUNTBLANK($K180:$L180)=1,COUNTBLANK($M180:$N180)=1,COUNTBLANK($O180:$P180)=1,COUNTBLANK($Q180:$R180)=1,COUNTBLANK($S180:$T180)=1,COUNTBLANK($U180:$V180)=1,COUNTBLANK($W180:$AA180)=4),IF(Data!$B180&lt;&gt;"",Scoring!$F$7)+IF(Data!$C180&lt;&gt;"",Scoring!$F$8)+IF(Data!$D180&lt;&gt;"",Scoring!$F$9)+IF(Data!$E180&lt;&gt;"",Scoring!$F$10)+IF(Data!$F180&lt;&gt;"",Scoring!$F$11)+IF(Data!$G180&lt;&gt;"",Scoring!$F$12)+IF(Data!$H180&lt;&gt;"",Scoring!$F$13)+IF(Data!$I180&lt;&gt;"",Scoring!$F$14)+IF(Data!$J180&lt;&gt;"",Scoring!$F$15)+IF(Data!$K180&lt;&gt;"",Scoring!$F$16)+IF(Data!$L180&lt;&gt;"",Scoring!$F$17)+IF(Data!$M180&lt;&gt;"",Scoring!$F$18)+IF(Data!$N180&lt;&gt;"",Scoring!$F$19)+IF(Data!$O180&lt;&gt;"",Scoring!$F$20)+IF(Data!$P180&lt;&gt;"",Scoring!$F$21)+IF(Data!$Q180&lt;&gt;"",Scoring!$F$22)+IF(Data!$R180&lt;&gt;"",Scoring!$F$23)+IF(Data!$S180&lt;&gt;"",Scoring!$F$24)+IF(Data!T180&lt;&gt;"",Scoring!$F$25)+IF(Data!$U180&lt;&gt;"",Scoring!$F$26)+IF(Data!$V180&lt;&gt;"",Scoring!$F$27)+IF(Data!$W180&lt;&gt;"",Scoring!$F$28)+IF(Data!$X180&lt;&gt;"",Scoring!$F$29)+IF(Data!$Y180&lt;&gt;"",Scoring!$F$30)+IF(Data!$Z180&lt;&gt;"",Scoring!$F$31)+IF(Data!$AA180&lt;&gt;"",Scoring!$F$32),"")</f>
        <v/>
      </c>
      <c r="AG180" s="105" t="str">
        <f>IF(AF180&lt;&gt;"",LOOKUP(AF180,Likelihoods!$A$7:$A$107,Likelihoods!D$7:D$107),"")</f>
        <v/>
      </c>
      <c r="AH180" s="108" t="str">
        <f>IF(AND(COUNTBLANK($B180:$E180)=3,COUNTBLANK($F180:$H180)=2,COUNTBLANK($I180:$J180)=1,COUNTBLANK($K180:$L180)=1,COUNTBLANK($M180:$N180)=1,COUNTBLANK($O180:$P180)=1,COUNTBLANK($Q180:$R180)=1,COUNTBLANK($S180:$T180)=1,COUNTBLANK($U180:$V180)=1,COUNTBLANK($W180:$AA180)=4),IF(Data!$B180&lt;&gt;"",Scoring!$G$7)+IF(Data!$C180&lt;&gt;"",Scoring!$G$8)+IF(Data!$D180&lt;&gt;"",Scoring!$G$9)+IF(Data!$E180&lt;&gt;"",Scoring!$G$10)+IF(Data!$F180&lt;&gt;"",Scoring!$G$11)+IF(Data!$G180&lt;&gt;"",Scoring!$G$12)+IF(Data!$H180&lt;&gt;"",Scoring!$G$13)+IF(Data!$I180&lt;&gt;"",Scoring!$G$14)+IF(Data!$J180&lt;&gt;"",Scoring!$G$15)+IF(Data!$K180&lt;&gt;"",Scoring!$G$16)+IF(Data!$L180&lt;&gt;"",Scoring!$G$17)+IF(Data!$M180&lt;&gt;"",Scoring!$G$18)+IF(Data!$N180&lt;&gt;"",Scoring!$G$19)+IF(Data!$O180&lt;&gt;"",Scoring!$G$20)+IF(Data!$P180&lt;&gt;"",Scoring!$G$21)+IF(Data!$Q180&lt;&gt;"",Scoring!$G$22)+IF(Data!$R180&lt;&gt;"",Scoring!$G$23)+IF(Data!$S180&lt;&gt;"",Scoring!$G$24)+IF(Data!T180&lt;&gt;"",Scoring!$G$25)+IF(Data!$U180&lt;&gt;"",Scoring!$G$26)+IF(Data!$V180&lt;&gt;"",Scoring!$G$27)+IF(Data!$W180&lt;&gt;"",Scoring!$G$28)+IF(Data!$X180&lt;&gt;"",Scoring!$G$29)+IF(Data!$Y180&lt;&gt;"",Scoring!$G$30)+IF(Data!$Z180&lt;&gt;"",Scoring!$G$31)+IF(Data!$AA180&lt;&gt;"",Scoring!$G$32),"")</f>
        <v/>
      </c>
      <c r="AI180" s="106" t="str">
        <f>IF(AH180&lt;&gt;"",LOOKUP(AH180,Likelihoods!$A$7:$A$107,Likelihoods!E$7:E$107),"")</f>
        <v/>
      </c>
      <c r="AJ180" s="104" t="str">
        <f>IF(AND(COUNTBLANK($B180:$E180)=3,COUNTBLANK($F180:$H180)=2,COUNTBLANK($I180:$J180)=1,COUNTBLANK($K180:$L180)=1,COUNTBLANK($M180:$N180)=1,COUNTBLANK($O180:$P180)=1,COUNTBLANK($Q180:$R180)=1,COUNTBLANK($S180:$T180)=1,COUNTBLANK($U180:$V180)=1,COUNTBLANK($W180:$AA180)=4),IF(Data!$B180&lt;&gt;"",Scoring!$H$7)+IF(Data!$C180&lt;&gt;"",Scoring!$H$8)+IF(Data!$D180&lt;&gt;"",Scoring!$H$9)+IF(Data!$E180&lt;&gt;"",Scoring!$H$10)+IF(Data!$F180&lt;&gt;"",Scoring!$H$11)+IF(Data!$G180&lt;&gt;"",Scoring!$H$12)+IF(Data!$H180&lt;&gt;"",Scoring!$H$13)+IF(Data!$I180&lt;&gt;"",Scoring!$H$14)+IF(Data!$J180&lt;&gt;"",Scoring!$H$15)+IF(Data!$K180&lt;&gt;"",Scoring!$H$16)+IF(Data!$L180&lt;&gt;"",Scoring!$H$17)+IF(Data!$M180&lt;&gt;"",Scoring!$H$18)+IF(Data!$N180&lt;&gt;"",Scoring!$H$19)+IF(Data!$O180&lt;&gt;"",Scoring!$H$20)+IF(Data!$P180&lt;&gt;"",Scoring!$H$21)+IF(Data!$Q180&lt;&gt;"",Scoring!$H$22)+IF(Data!$R180&lt;&gt;"",Scoring!$H$23)+IF(Data!$S180&lt;&gt;"",Scoring!$H$24)+IF(Data!T180&lt;&gt;"",Scoring!$H$25)+IF(Data!$U180&lt;&gt;"",Scoring!$H$26)+IF(Data!$V180&lt;&gt;"",Scoring!$H$27)+IF(Data!$W180&lt;&gt;"",Scoring!$H$28)+IF(Data!$X180&lt;&gt;"",Scoring!$H$29)+IF(Data!$Y180&lt;&gt;"",Scoring!$H$30)+IF(Data!$Z180&lt;&gt;"",Scoring!$H$31)+IF(Data!$AA180&lt;&gt;"",Scoring!$H$32),"")</f>
        <v/>
      </c>
      <c r="AK180" s="105" t="str">
        <f>IF(AJ180&lt;&gt;"",LOOKUP(AJ180,Likelihoods!$A$7:$A$107,Likelihoods!F$7:F$107),"")</f>
        <v/>
      </c>
      <c r="AL180" s="102" t="str">
        <f>IF(AND(COUNTBLANK($B180:$E180)=3,COUNTBLANK($F180:$H180)=2,COUNTBLANK($I180:$J180)=1,COUNTBLANK($K180:$L180)=1,COUNTBLANK($M180:$N180)=1,COUNTBLANK($O180:$P180)=1,COUNTBLANK($Q180:$R180)=1,COUNTBLANK($S180:$T180)=1,COUNTBLANK($U180:$V180)=1,COUNTBLANK($W180:$AA180)=4),IF(Data!$B180&lt;&gt;"",Scoring!$I$7)+IF(Data!$C180&lt;&gt;"",Scoring!$I$8)+IF(Data!$D180&lt;&gt;"",Scoring!$I$9)+IF(Data!$E180&lt;&gt;"",Scoring!$I$10)+IF(Data!$F180&lt;&gt;"",Scoring!$I$11)+IF(Data!$G180&lt;&gt;"",Scoring!$I$12)+IF(Data!$H180&lt;&gt;"",Scoring!$I$13)+IF(Data!$I180&lt;&gt;"",Scoring!$I$14)+IF(Data!$J180&lt;&gt;"",Scoring!$I$15)+IF(Data!$K180&lt;&gt;"",Scoring!$I$16)+IF(Data!$L180&lt;&gt;"",Scoring!$I$17)+IF(Data!$M180&lt;&gt;"",Scoring!$I$18)+IF(Data!$N180&lt;&gt;"",Scoring!$I$19)+IF(Data!$O180&lt;&gt;"",Scoring!$I$20)+IF(Data!$P180&lt;&gt;"",Scoring!$I$21)+IF(Data!$Q180&lt;&gt;"",Scoring!$I$22)+IF(Data!$R180&lt;&gt;"",Scoring!$I$23)+IF(Data!$S180&lt;&gt;"",Scoring!$I$24)+IF(Data!T180&lt;&gt;"",Scoring!$I$25)+IF(Data!$U180&lt;&gt;"",Scoring!$I$26)+IF(Data!$V180&lt;&gt;"",Scoring!$I$27)+IF(Data!$W180&lt;&gt;"",Scoring!$I$28)+IF(Data!$X180&lt;&gt;"",Scoring!$I$29)+IF(Data!$Y180&lt;&gt;"",Scoring!$I$30)+IF(Data!$Z180&lt;&gt;"",Scoring!$I$31)+IF(Data!$AA180&lt;&gt;"",Scoring!$I$32),"")</f>
        <v/>
      </c>
      <c r="AM180" s="107" t="str">
        <f>IF(AL180&lt;&gt;"",LOOKUP(AL180,Likelihoods!$A$7:$A$107,Likelihoods!G$7:G$107),"")</f>
        <v/>
      </c>
      <c r="AN180" s="281" t="str">
        <f>IF(AND(COUNTBLANK($B180:$E180)=3,COUNTBLANK($F180:$H180)=2,COUNTBLANK($I180:$J180)=1,COUNTBLANK($K180:$L180)=1,COUNTBLANK($M180:$N180)=1,COUNTBLANK($O180:$P180)=1,COUNTBLANK($Q180:$R180)=1,COUNTBLANK($S180:$T180)=1,COUNTBLANK($U180:$V180)=1,COUNTBLANK($W180:$AA180)=4),IF(Data!$B180&lt;&gt;"",Scoring!$J$7)+IF(Data!$C180&lt;&gt;"",Scoring!$J$8)+IF(Data!$D180&lt;&gt;"",Scoring!$J$9)+IF(Data!$E180&lt;&gt;"",Scoring!$J$10)+IF(Data!$F180&lt;&gt;"",Scoring!$J$11)+IF(Data!$G180&lt;&gt;"",Scoring!$J$12)+IF(Data!$H180&lt;&gt;"",Scoring!$J$13)+IF(Data!$I180&lt;&gt;"",Scoring!$J$14)+IF(Data!$J180&lt;&gt;"",Scoring!$J$15)+IF(Data!$K180&lt;&gt;"",Scoring!$J$16)+IF(Data!$L180&lt;&gt;"",Scoring!$J$17)+IF(Data!$M180&lt;&gt;"",Scoring!$J$18)+IF(Data!$N180&lt;&gt;"",Scoring!$J$19)+IF(Data!$O180&lt;&gt;"",Scoring!$J$20)+IF(Data!$P180&lt;&gt;"",Scoring!$J$21)+IF(Data!$Q180&lt;&gt;"",Scoring!$J$22)+IF(Data!$R180&lt;&gt;"",Scoring!$J$23)+IF(Data!$S180&lt;&gt;"",Scoring!$J$24)+IF(Data!AF180&lt;&gt;"",Scoring!$J$25)+IF(Data!$U180&lt;&gt;"",Scoring!$J$26)+IF(Data!$V180&lt;&gt;"",Scoring!$J$27)+IF(Data!$W180&lt;&gt;"",Scoring!$J$28)+IF(Data!$X180&lt;&gt;"",Scoring!$J$29)+IF(Data!$Y180&lt;&gt;"",Scoring!$J$30)+IF(Data!$Z180&lt;&gt;"",Scoring!$J$31)+IF(Data!$AA180&lt;&gt;"",Scoring!$J$32),"")</f>
        <v/>
      </c>
      <c r="AO180" s="276" t="str">
        <f>IF(AN180&lt;&gt;"",LOOKUP(AN180,Likelihoods!$A$7:$A$107,Likelihoods!H$7:H$107),"")</f>
        <v/>
      </c>
      <c r="AP180" s="264" t="str">
        <f>IF(AND(COUNTBLANK($B180:$E180)=3,COUNTBLANK($F180:$H180)=2,COUNTBLANK($I180:$J180)=1,COUNTBLANK($K180:$L180)=1,COUNTBLANK($M180:$N180)=1,COUNTBLANK($O180:$P180)=1,COUNTBLANK($Q180:$R180)=1,COUNTBLANK($S180:$T180)=1,COUNTBLANK($U180:$V180)=1,COUNTBLANK($W180:$AA180)=4),IF(Data!$B180&lt;&gt;"",Scoring!$K$7)+IF(Data!$C180&lt;&gt;"",Scoring!$K$8)+IF(Data!$D180&lt;&gt;"",Scoring!$K$9)+IF(Data!$E180&lt;&gt;"",Scoring!$K$10)+IF(Data!$F180&lt;&gt;"",Scoring!$K$11)+IF(Data!$G180&lt;&gt;"",Scoring!$K$12)+IF(Data!$H180&lt;&gt;"",Scoring!$K$13)+IF(Data!$I180&lt;&gt;"",Scoring!$K$14)+IF(Data!$J180&lt;&gt;"",Scoring!$K$15)+IF(Data!$K180&lt;&gt;"",Scoring!$K$16)+IF(Data!$L180&lt;&gt;"",Scoring!$K$17)+IF(Data!$M180&lt;&gt;"",Scoring!$K$18)+IF(Data!$N180&lt;&gt;"",Scoring!$K$19)+IF(Data!$O180&lt;&gt;"",Scoring!$K$20)+IF(Data!$P180&lt;&gt;"",Scoring!$K$21)+IF(Data!$Q180&lt;&gt;"",Scoring!$K$22)+IF(Data!$R180&lt;&gt;"",Scoring!$K$23)+IF(Data!$S180&lt;&gt;"",Scoring!$K$24)+IF(Data!AH180&lt;&gt;"",Scoring!$K$25)+IF(Data!$U180&lt;&gt;"",Scoring!$K$26)+IF(Data!$V180&lt;&gt;"",Scoring!$K$27)+IF(Data!$W180&lt;&gt;"",Scoring!$K$28)+IF(Data!$X180&lt;&gt;"",Scoring!$K$29)+IF(Data!$Y180&lt;&gt;"",Scoring!$K$30)+IF(Data!$Z180&lt;&gt;"",Scoring!$K$31)+IF(Data!$AA180&lt;&gt;"",Scoring!$K$32),"")</f>
        <v/>
      </c>
      <c r="AQ180" s="107" t="str">
        <f>IF(AP180&lt;&gt;"",LOOKUP(AP180,Likelihoods!$A$7:$A$107,Likelihoods!I$7:I$107),"")</f>
        <v/>
      </c>
      <c r="AR180" s="281" t="str">
        <f>IF(AND(COUNTBLANK($B180:$E180)=3,COUNTBLANK($F180:$H180)=2,COUNTBLANK($I180:$J180)=1,COUNTBLANK($K180:$L180)=1,COUNTBLANK($M180:$N180)=1,COUNTBLANK($O180:$P180)=1,COUNTBLANK($Q180:$R180)=1,COUNTBLANK($S180:$T180)=1,COUNTBLANK($U180:$V180)=1,COUNTBLANK($W180:$AA180)=4),IF(Data!$B180&lt;&gt;"",Scoring!$L$7)+IF(Data!$C180&lt;&gt;"",Scoring!$L$8)+IF(Data!$D180&lt;&gt;"",Scoring!$L$9)+IF(Data!$E180&lt;&gt;"",Scoring!$L$10)+IF(Data!$F180&lt;&gt;"",Scoring!$L$11)+IF(Data!$G180&lt;&gt;"",Scoring!$L$12)+IF(Data!$H180&lt;&gt;"",Scoring!$L$13)+IF(Data!$I180&lt;&gt;"",Scoring!$L$14)+IF(Data!$J180&lt;&gt;"",Scoring!$L$15)+IF(Data!$K180&lt;&gt;"",Scoring!$L$16)+IF(Data!$L180&lt;&gt;"",Scoring!$L$17)+IF(Data!$M180&lt;&gt;"",Scoring!$L$18)+IF(Data!$N180&lt;&gt;"",Scoring!$L$19)+IF(Data!$O180&lt;&gt;"",Scoring!$L$20)+IF(Data!$P180&lt;&gt;"",Scoring!$L$21)+IF(Data!$Q180&lt;&gt;"",Scoring!$L$22)+IF(Data!$R180&lt;&gt;"",Scoring!$L$23)+IF(Data!$S180&lt;&gt;"",Scoring!$L$24)+IF(Data!AJ180&lt;&gt;"",Scoring!$L$25)+IF(Data!$U180&lt;&gt;"",Scoring!$L$26)+IF(Data!$V180&lt;&gt;"",Scoring!$L$27)+IF(Data!$W180&lt;&gt;"",Scoring!$L$28)+IF(Data!$X180&lt;&gt;"",Scoring!$L$29)+IF(Data!$Y180&lt;&gt;"",Scoring!$L$30)+IF(Data!$Z180&lt;&gt;"",Scoring!$L$31)+IF(Data!$AA180&lt;&gt;"",Scoring!$L$32),"")</f>
        <v/>
      </c>
      <c r="AS180" s="105" t="str">
        <f>IF(AR180&lt;&gt;"",LOOKUP(AR180,Likelihoods!$A$7:$A$107,Likelihoods!J$7:J$107),"")</f>
        <v/>
      </c>
      <c r="AT180" s="108" t="str">
        <f>IF(AND(COUNTBLANK($B180:$E180)=3,COUNTBLANK($F180:$H180)=2,COUNTBLANK($I180:$J180)=1,COUNTBLANK($K180:$L180)=1,COUNTBLANK($M180:$N180)=1,COUNTBLANK($O180:$P180)=1,COUNTBLANK($Q180:$R180)=1,COUNTBLANK($S180:$T180)=1,COUNTBLANK($U180:$V180)=1,COUNTBLANK($W180:$AA180)=4),IF(Data!$B180&lt;&gt;"",Scoring!$M$7)+IF(Data!$C180&lt;&gt;"",Scoring!$M$8)+IF(Data!$D180&lt;&gt;"",Scoring!$M$9)+IF(Data!$E180&lt;&gt;"",Scoring!$M$10)+IF(Data!$F180&lt;&gt;"",Scoring!$M$11)+IF(Data!$G180&lt;&gt;"",Scoring!$M$12)+IF(Data!$H180&lt;&gt;"",Scoring!$M$13)+IF(Data!$I180&lt;&gt;"",Scoring!$M$14)+IF(Data!$J180&lt;&gt;"",Scoring!$M$15)+IF(Data!$K180&lt;&gt;"",Scoring!$M$16)+IF(Data!$L180&lt;&gt;"",Scoring!$M$17)+IF(Data!$M180&lt;&gt;"",Scoring!$M$18)+IF(Data!$N180&lt;&gt;"",Scoring!$M$19)+IF(Data!$O180&lt;&gt;"",Scoring!$M$20)+IF(Data!$P180&lt;&gt;"",Scoring!$M$21)+IF(Data!$Q180&lt;&gt;"",Scoring!$M$22)+IF(Data!$R180&lt;&gt;"",Scoring!$M$23)+IF(Data!$S180&lt;&gt;"",Scoring!$M$24)+IF(Data!T180&lt;&gt;"",Scoring!$M$25)+IF(Data!$U180&lt;&gt;"",Scoring!$M$26)+IF(Data!$V180&lt;&gt;"",Scoring!$M$27)+IF(Data!$W180&lt;&gt;"",Scoring!$M$28)+IF(Data!$X180&lt;&gt;"",Scoring!$M$29)+IF(Data!$Y180&lt;&gt;"",Scoring!$M$30)+IF(Data!$Z180&lt;&gt;"",Scoring!$M$31)+IF(Data!$AA180&lt;&gt;"",Scoring!$M$32),"")</f>
        <v/>
      </c>
      <c r="AU180" s="105" t="str">
        <f>IF(AT180&lt;&gt;"",LOOKUP(AT180,Likelihoods!$A$7:$A$107,Likelihoods!K$7:K$107),"")</f>
        <v/>
      </c>
      <c r="AV180" s="108" t="str">
        <f>IF(AND(COUNTBLANK($B180:$E180)=3,COUNTBLANK($F180:$H180)=2,COUNTBLANK($I180:$J180)=1,COUNTBLANK($K180:$L180)=1,COUNTBLANK($M180:$N180)=1,COUNTBLANK($O180:$P180)=1,COUNTBLANK($Q180:$R180)=1,COUNTBLANK($S180:$T180)=1,COUNTBLANK($U180:$V180)=1,COUNTBLANK($W180:$AA180)=4),IF(Data!$B180&lt;&gt;"",Scoring!$N$7)+IF(Data!$C180&lt;&gt;"",Scoring!$N$8)+IF(Data!$D180&lt;&gt;"",Scoring!$N$9)+IF(Data!$E180&lt;&gt;"",Scoring!$N$10)+IF(Data!$F180&lt;&gt;"",Scoring!$N$11)+IF(Data!$G180&lt;&gt;"",Scoring!$N$12)+IF(Data!$H180&lt;&gt;"",Scoring!$N$13)+IF(Data!$I180&lt;&gt;"",Scoring!$N$14)+IF(Data!$J180&lt;&gt;"",Scoring!$N$15)+IF(Data!$K180&lt;&gt;"",Scoring!$N$16)+IF(Data!$L180&lt;&gt;"",Scoring!$N$17)+IF(Data!$M180&lt;&gt;"",Scoring!$N$18)+IF(Data!$N180&lt;&gt;"",Scoring!$N$19)+IF(Data!$O180&lt;&gt;"",Scoring!$N$20)+IF(Data!$P180&lt;&gt;"",Scoring!$N$21)+IF(Data!$Q180&lt;&gt;"",Scoring!$N$22)+IF(Data!$R180&lt;&gt;"",Scoring!$N$23)+IF(Data!$S180&lt;&gt;"",Scoring!$N$24)+IF(Data!T180&lt;&gt;"",Scoring!$N$25)+IF(Data!$U180&lt;&gt;"",Scoring!$N$26)+IF(Data!$V180&lt;&gt;"",Scoring!$N$27)+IF(Data!$W180&lt;&gt;"",Scoring!$N$28)+IF(Data!$X180&lt;&gt;"",Scoring!$N$29)+IF(Data!$Y180&lt;&gt;"",Scoring!$N$30)+IF(Data!$Z180&lt;&gt;"",Scoring!$N$31)+IF(Data!$AA180&lt;&gt;"",Scoring!$N$32),"")</f>
        <v/>
      </c>
      <c r="AW180" s="106" t="str">
        <f>IF(AV180&lt;&gt;"",LOOKUP(AV180,Likelihoods!$A$7:$A$107,Likelihoods!L$7:L$107),"")</f>
        <v/>
      </c>
      <c r="AX180" s="104" t="str">
        <f>IF(AND(COUNTBLANK($B180:$E180)=3,COUNTBLANK($F180:$H180)=2,COUNTBLANK($I180:$J180)=1,COUNTBLANK($K180:$L180)=1,COUNTBLANK($M180:$N180)=1,COUNTBLANK($O180:$P180)=1,COUNTBLANK($Q180:$R180)=1,COUNTBLANK($S180:$T180)=1,COUNTBLANK($U180:$V180)=1,COUNTBLANK($W180:$AA180)=4),IF(Data!$B180&lt;&gt;"",Scoring!$O$7)+IF(Data!$C180&lt;&gt;"",Scoring!$O$8)+IF(Data!$D180&lt;&gt;"",Scoring!$O$9)+IF(Data!$E180&lt;&gt;"",Scoring!$O$10)+IF(Data!$F180&lt;&gt;"",Scoring!$O$11)+IF(Data!$G180&lt;&gt;"",Scoring!$O$12)+IF(Data!$H180&lt;&gt;"",Scoring!$O$13)+IF(Data!$I180&lt;&gt;"",Scoring!$O$14)+IF(Data!$J180&lt;&gt;"",Scoring!$O$15)+IF(Data!$K180&lt;&gt;"",Scoring!$O$16)+IF(Data!$L180&lt;&gt;"",Scoring!$O$17)+IF(Data!$M180&lt;&gt;"",Scoring!$O$18)+IF(Data!$N180&lt;&gt;"",Scoring!$O$19)+IF(Data!$O180&lt;&gt;"",Scoring!$O$20)+IF(Data!$P180&lt;&gt;"",Scoring!$O$21)+IF(Data!$Q180&lt;&gt;"",Scoring!$O$22)+IF(Data!$R180&lt;&gt;"",Scoring!$O$23)+IF(Data!$S180&lt;&gt;"",Scoring!$O$24)+IF(Data!T180&lt;&gt;"",Scoring!$O$25)+IF(Data!$U180&lt;&gt;"",Scoring!$O$26)+IF(Data!$V180&lt;&gt;"",Scoring!$O$27)+IF(Data!$W180&lt;&gt;"",Scoring!$O$28)+IF(Data!$X180&lt;&gt;"",Scoring!$O$29)+IF(Data!$Y180&lt;&gt;"",Scoring!$O$30)+IF(Data!$Z180&lt;&gt;"",Scoring!$O$31)+IF(Data!$AA180&lt;&gt;"",Scoring!$O$32),"")</f>
        <v/>
      </c>
      <c r="AY180" s="107" t="str">
        <f>IF(AX180&lt;&gt;"",LOOKUP(AX180,Likelihoods!$A$7:$A$107,Likelihoods!M$7:M$107),"")</f>
        <v/>
      </c>
      <c r="AZ180" s="108" t="str">
        <f>IF(AND(COUNTBLANK($B180:$E180)=3,COUNTBLANK($F180:$H180)=2,COUNTBLANK($I180:$J180)=1,COUNTBLANK($K180:$L180)=1,COUNTBLANK($M180:$N180)=1,COUNTBLANK($O180:$P180)=1,COUNTBLANK($Q180:$R180)=1,COUNTBLANK($S180:$T180)=1,COUNTBLANK($U180:$V180)=1,COUNTBLANK($W180:$AA180)=4),IF(Data!$B180&lt;&gt;"",Scoring!$P$7)+IF(Data!$C180&lt;&gt;"",Scoring!$P$8)+IF(Data!$D180&lt;&gt;"",Scoring!$P$9)+IF(Data!$E180&lt;&gt;"",Scoring!$P$10)+IF(Data!$F180&lt;&gt;"",Scoring!$P$11)+IF(Data!$G180&lt;&gt;"",Scoring!$P$12)+IF(Data!$H180&lt;&gt;"",Scoring!$P$13)+IF(Data!$I180&lt;&gt;"",Scoring!$P$14)+IF(Data!$J180&lt;&gt;"",Scoring!$P$15)+IF(Data!$K180&lt;&gt;"",Scoring!$P$16)+IF(Data!$L180&lt;&gt;"",Scoring!$P$17)+IF(Data!$M180&lt;&gt;"",Scoring!$P$18)+IF(Data!$N180&lt;&gt;"",Scoring!$P$19)+IF(Data!$O180&lt;&gt;"",Scoring!$P$20)+IF(Data!$P180&lt;&gt;"",Scoring!$P$21)+IF(Data!$Q180&lt;&gt;"",Scoring!$P$22)+IF(Data!$R180&lt;&gt;"",Scoring!$P$23)+IF(Data!$S180&lt;&gt;"",Scoring!$P$24)+IF(Data!T180&lt;&gt;"",Scoring!$P$25)+IF(Data!$U180&lt;&gt;"",Scoring!$P$26)+IF(Data!$V180&lt;&gt;"",Scoring!$P$27)+IF(Data!$W180&lt;&gt;"",Scoring!$P$28)+IF(Data!$X180&lt;&gt;"",Scoring!$P$29)+IF(Data!$Y180&lt;&gt;"",Scoring!$P$30)+IF(Data!$Z180&lt;&gt;"",Scoring!$P$31)+IF(Data!$AA180&lt;&gt;"",Scoring!$P$32),"")</f>
        <v/>
      </c>
      <c r="BA180" s="105" t="str">
        <f>IF(AZ180&lt;&gt;"",LOOKUP(AZ180,Likelihoods!$A$7:$A$107,Likelihoods!N$7:N$107),"")</f>
        <v/>
      </c>
      <c r="BB180" s="102" t="str">
        <f>IF(AND(COUNTBLANK($B180:$E180)=3,COUNTBLANK($F180:$H180)=2,COUNTBLANK($I180:$J180)=1,COUNTBLANK($K180:$L180)=1,COUNTBLANK($M180:$N180)=1,COUNTBLANK($O180:$P180)=1,COUNTBLANK($Q180:$R180)=1,COUNTBLANK($S180:$T180)=1,COUNTBLANK($U180:$V180)=1,COUNTBLANK($W180:$AA180)=4),IF(Data!$B180&lt;&gt;"",Scoring!$Q$7)+IF(Data!$C180&lt;&gt;"",Scoring!$Q$8)+IF(Data!$D180&lt;&gt;"",Scoring!$Q$9)+IF(Data!$E180&lt;&gt;"",Scoring!$Q$10)+IF(Data!$F180&lt;&gt;"",Scoring!$Q$11)+IF(Data!$G180&lt;&gt;"",Scoring!$Q$12)+IF(Data!$H180&lt;&gt;"",Scoring!$Q$13)+IF(Data!$I180&lt;&gt;"",Scoring!$Q$14)+IF(Data!$J180&lt;&gt;"",Scoring!$Q$15)+IF(Data!$K180&lt;&gt;"",Scoring!$Q$16)+IF(Data!$L180&lt;&gt;"",Scoring!$Q$17)+IF(Data!$M180&lt;&gt;"",Scoring!$Q$18)+IF(Data!$N180&lt;&gt;"",Scoring!$Q$19)+IF(Data!$O180&lt;&gt;"",Scoring!$Q$20)+IF(Data!$P180&lt;&gt;"",Scoring!$Q$21)+IF(Data!$Q180&lt;&gt;"",Scoring!$Q$22)+IF(Data!$R180&lt;&gt;"",Scoring!$Q$23)+IF(Data!$S180&lt;&gt;"",Scoring!$Q$24)+IF(Data!T180&lt;&gt;"",Scoring!$Q$25)+IF(Data!$U180&lt;&gt;"",Scoring!$Q$26)+IF(Data!$V180&lt;&gt;"",Scoring!$Q$27)+IF(Data!$W180&lt;&gt;"",Scoring!$Q$28)+IF(Data!$X180&lt;&gt;"",Scoring!$Q$29)+IF(Data!$Y180&lt;&gt;"",Scoring!$Q$30)+IF(Data!$Z180&lt;&gt;"",Scoring!$Q$31)+IF(Data!$AA180&lt;&gt;"",Scoring!$Q$32),"")</f>
        <v/>
      </c>
      <c r="BC180" s="107" t="str">
        <f>IF(BB180&lt;&gt;"",LOOKUP(BB180,Likelihoods!$A$7:$A$107,Likelihoods!O$7:O$107),"")</f>
        <v/>
      </c>
      <c r="BD180" s="104" t="str">
        <f>IF(AND(COUNTBLANK($B180:$E180)=3,COUNTBLANK($F180:$H180)=2,COUNTBLANK($I180:$J180)=1,COUNTBLANK($K180:$L180)=1,COUNTBLANK($M180:$N180)=1,COUNTBLANK($O180:$P180)=1,COUNTBLANK($Q180:$R180)=1,COUNTBLANK($S180:$T180)=1,COUNTBLANK($U180:$V180)=1,COUNTBLANK($W180:$AA180)=4),IF(Data!$B180&lt;&gt;"",Scoring!$R$7)+IF(Data!$C180&lt;&gt;"",Scoring!$R$8)+IF(Data!$D180&lt;&gt;"",Scoring!$R$9)+IF(Data!$E180&lt;&gt;"",Scoring!$R$10)+IF(Data!$F180&lt;&gt;"",Scoring!$R$11)+IF(Data!$G180&lt;&gt;"",Scoring!$R$12)+IF(Data!$H180&lt;&gt;"",Scoring!$R$13)+IF(Data!$I180&lt;&gt;"",Scoring!$R$14)+IF(Data!$J180&lt;&gt;"",Scoring!$R$15)+IF(Data!$K180&lt;&gt;"",Scoring!$R$16)+IF(Data!$L180&lt;&gt;"",Scoring!$R$17)+IF(Data!$M180&lt;&gt;"",Scoring!$R$18)+IF(Data!$N180&lt;&gt;"",Scoring!$R$19)+IF(Data!$O180&lt;&gt;"",Scoring!$R$20)+IF(Data!$P180&lt;&gt;"",Scoring!$R$21)+IF(Data!$Q180&lt;&gt;"",Scoring!$R$22)+IF(Data!$R180&lt;&gt;"",Scoring!$R$23)+IF(Data!$S180&lt;&gt;"",Scoring!$R$24)+IF(Data!T180&lt;&gt;"",Scoring!$R$25)+IF(Data!$U180&lt;&gt;"",Scoring!$R$26)+IF(Data!$V180&lt;&gt;"",Scoring!$R$27)+IF(Data!$W180&lt;&gt;"",Scoring!$R$28)+IF(Data!$X180&lt;&gt;"",Scoring!$R$29)+IF(Data!$Y180&lt;&gt;"",Scoring!$R$30)+IF(Data!$Z180&lt;&gt;"",Scoring!$R$31)+IF(Data!$AA180&lt;&gt;"",Scoring!$R$32),"")</f>
        <v/>
      </c>
      <c r="BE180" s="105" t="str">
        <f>IF(BD180&lt;&gt;"",LOOKUP(BD180,Likelihoods!$A$7:$A$107,Likelihoods!P$7:P$107),"")</f>
        <v/>
      </c>
      <c r="BF180" s="102" t="str">
        <f>IF(AND(COUNTBLANK($B180:$E180)=3,COUNTBLANK($F180:$H180)=2,COUNTBLANK($I180:$J180)=1,COUNTBLANK($K180:$L180)=1,COUNTBLANK($M180:$N180)=1,COUNTBLANK($O180:$P180)=1,COUNTBLANK($Q180:$R180)=1,COUNTBLANK($S180:$T180)=1,COUNTBLANK($U180:$V180)=1,COUNTBLANK($W180:$AA180)=4),IF(Data!$B180&lt;&gt;"",Scoring!$S$7)+IF(Data!$C180&lt;&gt;"",Scoring!$S$8)+IF(Data!$D180&lt;&gt;"",Scoring!$S$9)+IF(Data!$E180&lt;&gt;"",Scoring!$S$10)+IF(Data!$F180&lt;&gt;"",Scoring!$S$11)+IF(Data!$G180&lt;&gt;"",Scoring!$S$12)+IF(Data!$H180&lt;&gt;"",Scoring!$S$13)+IF(Data!$I180&lt;&gt;"",Scoring!$S$14)+IF(Data!$J180&lt;&gt;"",Scoring!$S$15)+IF(Data!$K180&lt;&gt;"",Scoring!$S$16)+IF(Data!$L180&lt;&gt;"",Scoring!$S$17)+IF(Data!$M180&lt;&gt;"",Scoring!$S$18)+IF(Data!$N180&lt;&gt;"",Scoring!$S$19)+IF(Data!$O180&lt;&gt;"",Scoring!$S$20)+IF(Data!$P180&lt;&gt;"",Scoring!$S$21)+IF(Data!$Q180&lt;&gt;"",Scoring!$S$22)+IF(Data!$R180&lt;&gt;"",Scoring!$S$23)+IF(Data!$S180&lt;&gt;"",Scoring!$S$24)+IF(Data!T180&lt;&gt;"",Scoring!$S$25)+IF(Data!$U180&lt;&gt;"",Scoring!$S$26)+IF(Data!$V180&lt;&gt;"",Scoring!$S$27)+IF(Data!$W180&lt;&gt;"",Scoring!$S$28)+IF(Data!$X180&lt;&gt;"",Scoring!$S$29)+IF(Data!$Y180&lt;&gt;"",Scoring!$S$30)+IF(Data!$Z180&lt;&gt;"",Scoring!$S$31)+IF(Data!$AA180&lt;&gt;"",Scoring!$S$32),"")</f>
        <v/>
      </c>
      <c r="BG180" s="107" t="str">
        <f>IF(BF180&lt;&gt;"",LOOKUP(BF180,Likelihoods!$A$7:$A$107,Likelihoods!Q$7:Q$107),"")</f>
        <v/>
      </c>
      <c r="BH180" s="108" t="str">
        <f>IF(AND(COUNTBLANK($B180:$E180)=3,COUNTBLANK($F180:$H180)=2,COUNTBLANK($I180:$J180)=1,COUNTBLANK($K180:$L180)=1,COUNTBLANK($M180:$N180)=1,COUNTBLANK($O180:$P180)=1,COUNTBLANK($Q180:$R180)=1,COUNTBLANK($S180:$T180)=1,COUNTBLANK($U180:$V180)=1,COUNTBLANK($W180:$AA180)=4),IF(Data!$B180&lt;&gt;"",Scoring!$T$7)+IF(Data!$C180&lt;&gt;"",Scoring!$T$8)+IF(Data!$D180&lt;&gt;"",Scoring!$T$9)+IF(Data!$E180&lt;&gt;"",Scoring!$T$10)+IF(Data!$F180&lt;&gt;"",Scoring!$T$11)+IF(Data!$G180&lt;&gt;"",Scoring!$T$12)+IF(Data!$H180&lt;&gt;"",Scoring!$T$13)+IF(Data!$I180&lt;&gt;"",Scoring!$T$14)+IF(Data!$J180&lt;&gt;"",Scoring!$T$15)+IF(Data!$K180&lt;&gt;"",Scoring!$T$16)+IF(Data!$L180&lt;&gt;"",Scoring!$T$17)+IF(Data!$M180&lt;&gt;"",Scoring!$T$18)+IF(Data!$N180&lt;&gt;"",Scoring!$T$19)+IF(Data!$O180&lt;&gt;"",Scoring!$T$20)+IF(Data!$P180&lt;&gt;"",Scoring!$T$21)+IF(Data!$Q180&lt;&gt;"",Scoring!$T$22)+IF(Data!$R180&lt;&gt;"",Scoring!$T$23)+IF(Data!$S180&lt;&gt;"",Scoring!$T$24)+IF(Data!T180&lt;&gt;"",Scoring!$T$25)+IF(Data!$U180&lt;&gt;"",Scoring!$T$26)+IF(Data!$V180&lt;&gt;"",Scoring!$T$27)+IF(Data!$W180&lt;&gt;"",Scoring!$T$28)+IF(Data!$X180&lt;&gt;"",Scoring!$T$29)+IF(Data!$Y180&lt;&gt;"",Scoring!$T$30)+IF(Data!$Z180&lt;&gt;"",Scoring!$T$31)+IF(Data!$AA180&lt;&gt;"",Scoring!$T$32),"")</f>
        <v/>
      </c>
      <c r="BI180" s="105" t="str">
        <f>IF(BH180&lt;&gt;"",LOOKUP(BH180,Likelihoods!$A$7:$A$107,Likelihoods!R$7:R$107),"")</f>
        <v/>
      </c>
      <c r="BJ180" s="108" t="str">
        <f>IF(AND(COUNTBLANK($B180:$E180)=3,COUNTBLANK($F180:$H180)=2,COUNTBLANK($I180:$J180)=1,COUNTBLANK($K180:$L180)=1,COUNTBLANK($M180:$N180)=1,COUNTBLANK($O180:$P180)=1,COUNTBLANK($Q180:$R180)=1,COUNTBLANK($S180:$T180)=1,COUNTBLANK($U180:$V180)=1,COUNTBLANK($W180:$AA180)=4),IF(Data!$B180&lt;&gt;"",Scoring!$U$7)+IF(Data!$C180&lt;&gt;"",Scoring!$U$8)+IF(Data!$D180&lt;&gt;"",Scoring!$U$9)+IF(Data!$E180&lt;&gt;"",Scoring!$U$10)+IF(Data!$F180&lt;&gt;"",Scoring!$U$11)+IF(Data!$G180&lt;&gt;"",Scoring!$U$12)+IF(Data!$H180&lt;&gt;"",Scoring!$U$13)+IF(Data!$I180&lt;&gt;"",Scoring!$U$14)+IF(Data!$J180&lt;&gt;"",Scoring!$U$15)+IF(Data!$K180&lt;&gt;"",Scoring!$U$16)+IF(Data!$L180&lt;&gt;"",Scoring!$U$17)+IF(Data!$M180&lt;&gt;"",Scoring!$U$18)+IF(Data!$N180&lt;&gt;"",Scoring!$U$19)+IF(Data!$O180&lt;&gt;"",Scoring!$U$20)+IF(Data!$P180&lt;&gt;"",Scoring!$U$21)+IF(Data!$Q180&lt;&gt;"",Scoring!$U$22)+IF(Data!$R180&lt;&gt;"",Scoring!$U$23)+IF(Data!$S180&lt;&gt;"",Scoring!$U$24)+IF(Data!T180&lt;&gt;"",Scoring!$U$25)+IF(Data!$U180&lt;&gt;"",Scoring!$U$26)+IF(Data!$V180&lt;&gt;"",Scoring!$U$27)+IF(Data!$W180&lt;&gt;"",Scoring!$U$28)+IF(Data!$X180&lt;&gt;"",Scoring!$U$29)+IF(Data!$Y180&lt;&gt;"",Scoring!$U$30)+IF(Data!$Z180&lt;&gt;"",Scoring!$U$31)+IF(Data!$AA180&lt;&gt;"",Scoring!$U$32),"")</f>
        <v/>
      </c>
      <c r="BK180" s="106" t="str">
        <f>IF(BJ180&lt;&gt;"",LOOKUP(BJ180,Likelihoods!$A$7:$A$107,Likelihoods!S$7:S$107),"")</f>
        <v/>
      </c>
      <c r="BL180" s="8"/>
      <c r="BM180" s="8"/>
      <c r="BN180" s="8"/>
      <c r="BO180" s="8"/>
      <c r="BP180" s="8"/>
      <c r="BQ180" s="8"/>
      <c r="BR180" s="8"/>
      <c r="BS180" s="8"/>
      <c r="BT180" s="8"/>
      <c r="BU180" s="8"/>
      <c r="BV180" s="8"/>
      <c r="BW180" s="8"/>
      <c r="BX180" s="8"/>
      <c r="BY180" s="8"/>
    </row>
    <row r="181" spans="1:77" ht="14.25" x14ac:dyDescent="0.2">
      <c r="A181" s="68"/>
      <c r="B181" s="101"/>
      <c r="C181" s="102"/>
      <c r="D181" s="102"/>
      <c r="E181" s="102"/>
      <c r="F181" s="101"/>
      <c r="G181" s="102"/>
      <c r="H181" s="103"/>
      <c r="I181" s="102"/>
      <c r="J181" s="102"/>
      <c r="K181" s="101"/>
      <c r="L181" s="103"/>
      <c r="M181" s="102"/>
      <c r="N181" s="103"/>
      <c r="O181" s="101"/>
      <c r="P181" s="103"/>
      <c r="Q181" s="102"/>
      <c r="R181" s="102"/>
      <c r="S181" s="101"/>
      <c r="T181" s="103"/>
      <c r="U181" s="101"/>
      <c r="V181" s="103"/>
      <c r="W181" s="102"/>
      <c r="X181" s="102"/>
      <c r="Y181" s="102"/>
      <c r="Z181" s="102"/>
      <c r="AA181" s="102"/>
      <c r="AB181" s="104" t="str">
        <f>IF(AND(COUNTBLANK($B181:$E181)=3,COUNTBLANK($F181:$H181)=2,COUNTBLANK($I181:$J181)=1,COUNTBLANK($K181:$L181)=1,COUNTBLANK($M181:$N181)=1,COUNTBLANK($O181:$P181)=1,COUNTBLANK($Q181:$R181)=1,COUNTBLANK($S181:$T181)=1,COUNTBLANK($U181:$V181)=1,COUNTBLANK($W181:$AA181)=4),IF(Data!$B181&lt;&gt;"",Scoring!$D$7)+IF(Data!$C181&lt;&gt;"",Scoring!$D$8)+IF(Data!$D181&lt;&gt;"",Scoring!$D$9)+IF(Data!$E181&lt;&gt;"",Scoring!$D$10)+IF(Data!$F181&lt;&gt;"",Scoring!$D$11)+IF(Data!$G181&lt;&gt;"",Scoring!$D$12)+IF(Data!$H181&lt;&gt;"",Scoring!$D$13)+IF(Data!$I181&lt;&gt;"",Scoring!$D$14)+IF(Data!$J181&lt;&gt;"",Scoring!$D$15)+IF(Data!$K181&lt;&gt;"",Scoring!$D$16)+IF(Data!$L181&lt;&gt;"",Scoring!$D$17)+IF(Data!$M181&lt;&gt;"",Scoring!$D$18)+IF(Data!$N181&lt;&gt;"",Scoring!$D$19)+IF(Data!$O181&lt;&gt;"",Scoring!$D$20)+IF(Data!$P181&lt;&gt;"",Scoring!$D$21)+IF(Data!$Q181&lt;&gt;"",Scoring!$D$22)+IF(Data!$R181&lt;&gt;"",Scoring!$D$23)+IF(Data!$S181&lt;&gt;"",Scoring!$D$24)+IF(Data!T181&lt;&gt;"",Scoring!$D$25)+IF(Data!$U181&lt;&gt;"",Scoring!$D$26)+IF(Data!$V181&lt;&gt;"",Scoring!$D$27)+IF(Data!$W181&lt;&gt;"",Scoring!$D$28)+IF(Data!$X181&lt;&gt;"",Scoring!$D$29)+IF(Data!$Y181&lt;&gt;"",Scoring!$D$30)+IF(Data!$Z181&lt;&gt;"",Scoring!$D$31)+IF(Data!$AA181&lt;&gt;"",Scoring!$D$32),"")</f>
        <v/>
      </c>
      <c r="AC181" s="105" t="str">
        <f>IF(AB181&lt;&gt;"",LOOKUP(AB181,Likelihoods!$A$7:$A$107,Likelihoods!B$7:B$107),"")</f>
        <v/>
      </c>
      <c r="AD181" s="264" t="str">
        <f>IF(AND(COUNTBLANK($B181:$E181)=3,COUNTBLANK($F181:$H181)=2,COUNTBLANK($I181:$J181)=1,COUNTBLANK($K181:$L181)=1,COUNTBLANK($M181:$N181)=1,COUNTBLANK($O181:$P181)=1,COUNTBLANK($Q181:$R181)=1,COUNTBLANK($S181:$T181)=1,COUNTBLANK($U181:$V181)=1,COUNTBLANK($W181:$AA181)=4),IF(Data!$B181&lt;&gt;"",Scoring!$E$7)+IF(Data!$C181&lt;&gt;"",Scoring!$E$8)+IF(Data!$D181&lt;&gt;"",Scoring!$E$9)+IF(Data!$E181&lt;&gt;"",Scoring!$E$10)+IF(Data!$F181&lt;&gt;"",Scoring!$E$11)+IF(Data!$G181&lt;&gt;"",Scoring!$E$12)+IF(Data!$H181&lt;&gt;"",Scoring!$E$13)+IF(Data!$I181&lt;&gt;"",Scoring!$E$14)+IF(Data!$J181&lt;&gt;"",Scoring!$E$15)+IF(Data!$K181&lt;&gt;"",Scoring!$E$16)+IF(Data!$L181&lt;&gt;"",Scoring!$E$17)+IF(Data!$M181&lt;&gt;"",Scoring!$E$18)+IF(Data!$N181&lt;&gt;"",Scoring!$E$19)+IF(Data!$O181&lt;&gt;"",Scoring!$E$20)+IF(Data!$P181&lt;&gt;"",Scoring!$E$21)+IF(Data!$Q181&lt;&gt;"",Scoring!$E$22)+IF(Data!$R181&lt;&gt;"",Scoring!$E$23)+IF(Data!$S181&lt;&gt;"",Scoring!$E$24)+IF(Data!V181&lt;&gt;"",Scoring!$E$25)+IF(Data!$U181&lt;&gt;"",Scoring!$E$26)+IF(Data!$V181&lt;&gt;"",Scoring!$E$27)+IF(Data!$W181&lt;&gt;"",Scoring!$E$28)+IF(Data!$X181&lt;&gt;"",Scoring!$E$29)+IF(Data!$Y181&lt;&gt;"",Scoring!$E$30)+IF(Data!$Z181&lt;&gt;"",Scoring!$E$31)+IF(Data!$AA181&lt;&gt;"",Scoring!$E$32),"")</f>
        <v/>
      </c>
      <c r="AE181" s="107" t="str">
        <f>IF(AD181&lt;&gt;"",LOOKUP(AD181,Likelihoods!$A$7:$A$107,Likelihoods!C$7:C$107),"")</f>
        <v/>
      </c>
      <c r="AF181" s="108" t="str">
        <f>IF(AND(COUNTBLANK($B181:$E181)=3,COUNTBLANK($F181:$H181)=2,COUNTBLANK($I181:$J181)=1,COUNTBLANK($K181:$L181)=1,COUNTBLANK($M181:$N181)=1,COUNTBLANK($O181:$P181)=1,COUNTBLANK($Q181:$R181)=1,COUNTBLANK($S181:$T181)=1,COUNTBLANK($U181:$V181)=1,COUNTBLANK($W181:$AA181)=4),IF(Data!$B181&lt;&gt;"",Scoring!$F$7)+IF(Data!$C181&lt;&gt;"",Scoring!$F$8)+IF(Data!$D181&lt;&gt;"",Scoring!$F$9)+IF(Data!$E181&lt;&gt;"",Scoring!$F$10)+IF(Data!$F181&lt;&gt;"",Scoring!$F$11)+IF(Data!$G181&lt;&gt;"",Scoring!$F$12)+IF(Data!$H181&lt;&gt;"",Scoring!$F$13)+IF(Data!$I181&lt;&gt;"",Scoring!$F$14)+IF(Data!$J181&lt;&gt;"",Scoring!$F$15)+IF(Data!$K181&lt;&gt;"",Scoring!$F$16)+IF(Data!$L181&lt;&gt;"",Scoring!$F$17)+IF(Data!$M181&lt;&gt;"",Scoring!$F$18)+IF(Data!$N181&lt;&gt;"",Scoring!$F$19)+IF(Data!$O181&lt;&gt;"",Scoring!$F$20)+IF(Data!$P181&lt;&gt;"",Scoring!$F$21)+IF(Data!$Q181&lt;&gt;"",Scoring!$F$22)+IF(Data!$R181&lt;&gt;"",Scoring!$F$23)+IF(Data!$S181&lt;&gt;"",Scoring!$F$24)+IF(Data!T181&lt;&gt;"",Scoring!$F$25)+IF(Data!$U181&lt;&gt;"",Scoring!$F$26)+IF(Data!$V181&lt;&gt;"",Scoring!$F$27)+IF(Data!$W181&lt;&gt;"",Scoring!$F$28)+IF(Data!$X181&lt;&gt;"",Scoring!$F$29)+IF(Data!$Y181&lt;&gt;"",Scoring!$F$30)+IF(Data!$Z181&lt;&gt;"",Scoring!$F$31)+IF(Data!$AA181&lt;&gt;"",Scoring!$F$32),"")</f>
        <v/>
      </c>
      <c r="AG181" s="105" t="str">
        <f>IF(AF181&lt;&gt;"",LOOKUP(AF181,Likelihoods!$A$7:$A$107,Likelihoods!D$7:D$107),"")</f>
        <v/>
      </c>
      <c r="AH181" s="108" t="str">
        <f>IF(AND(COUNTBLANK($B181:$E181)=3,COUNTBLANK($F181:$H181)=2,COUNTBLANK($I181:$J181)=1,COUNTBLANK($K181:$L181)=1,COUNTBLANK($M181:$N181)=1,COUNTBLANK($O181:$P181)=1,COUNTBLANK($Q181:$R181)=1,COUNTBLANK($S181:$T181)=1,COUNTBLANK($U181:$V181)=1,COUNTBLANK($W181:$AA181)=4),IF(Data!$B181&lt;&gt;"",Scoring!$G$7)+IF(Data!$C181&lt;&gt;"",Scoring!$G$8)+IF(Data!$D181&lt;&gt;"",Scoring!$G$9)+IF(Data!$E181&lt;&gt;"",Scoring!$G$10)+IF(Data!$F181&lt;&gt;"",Scoring!$G$11)+IF(Data!$G181&lt;&gt;"",Scoring!$G$12)+IF(Data!$H181&lt;&gt;"",Scoring!$G$13)+IF(Data!$I181&lt;&gt;"",Scoring!$G$14)+IF(Data!$J181&lt;&gt;"",Scoring!$G$15)+IF(Data!$K181&lt;&gt;"",Scoring!$G$16)+IF(Data!$L181&lt;&gt;"",Scoring!$G$17)+IF(Data!$M181&lt;&gt;"",Scoring!$G$18)+IF(Data!$N181&lt;&gt;"",Scoring!$G$19)+IF(Data!$O181&lt;&gt;"",Scoring!$G$20)+IF(Data!$P181&lt;&gt;"",Scoring!$G$21)+IF(Data!$Q181&lt;&gt;"",Scoring!$G$22)+IF(Data!$R181&lt;&gt;"",Scoring!$G$23)+IF(Data!$S181&lt;&gt;"",Scoring!$G$24)+IF(Data!T181&lt;&gt;"",Scoring!$G$25)+IF(Data!$U181&lt;&gt;"",Scoring!$G$26)+IF(Data!$V181&lt;&gt;"",Scoring!$G$27)+IF(Data!$W181&lt;&gt;"",Scoring!$G$28)+IF(Data!$X181&lt;&gt;"",Scoring!$G$29)+IF(Data!$Y181&lt;&gt;"",Scoring!$G$30)+IF(Data!$Z181&lt;&gt;"",Scoring!$G$31)+IF(Data!$AA181&lt;&gt;"",Scoring!$G$32),"")</f>
        <v/>
      </c>
      <c r="AI181" s="106" t="str">
        <f>IF(AH181&lt;&gt;"",LOOKUP(AH181,Likelihoods!$A$7:$A$107,Likelihoods!E$7:E$107),"")</f>
        <v/>
      </c>
      <c r="AJ181" s="104" t="str">
        <f>IF(AND(COUNTBLANK($B181:$E181)=3,COUNTBLANK($F181:$H181)=2,COUNTBLANK($I181:$J181)=1,COUNTBLANK($K181:$L181)=1,COUNTBLANK($M181:$N181)=1,COUNTBLANK($O181:$P181)=1,COUNTBLANK($Q181:$R181)=1,COUNTBLANK($S181:$T181)=1,COUNTBLANK($U181:$V181)=1,COUNTBLANK($W181:$AA181)=4),IF(Data!$B181&lt;&gt;"",Scoring!$H$7)+IF(Data!$C181&lt;&gt;"",Scoring!$H$8)+IF(Data!$D181&lt;&gt;"",Scoring!$H$9)+IF(Data!$E181&lt;&gt;"",Scoring!$H$10)+IF(Data!$F181&lt;&gt;"",Scoring!$H$11)+IF(Data!$G181&lt;&gt;"",Scoring!$H$12)+IF(Data!$H181&lt;&gt;"",Scoring!$H$13)+IF(Data!$I181&lt;&gt;"",Scoring!$H$14)+IF(Data!$J181&lt;&gt;"",Scoring!$H$15)+IF(Data!$K181&lt;&gt;"",Scoring!$H$16)+IF(Data!$L181&lt;&gt;"",Scoring!$H$17)+IF(Data!$M181&lt;&gt;"",Scoring!$H$18)+IF(Data!$N181&lt;&gt;"",Scoring!$H$19)+IF(Data!$O181&lt;&gt;"",Scoring!$H$20)+IF(Data!$P181&lt;&gt;"",Scoring!$H$21)+IF(Data!$Q181&lt;&gt;"",Scoring!$H$22)+IF(Data!$R181&lt;&gt;"",Scoring!$H$23)+IF(Data!$S181&lt;&gt;"",Scoring!$H$24)+IF(Data!T181&lt;&gt;"",Scoring!$H$25)+IF(Data!$U181&lt;&gt;"",Scoring!$H$26)+IF(Data!$V181&lt;&gt;"",Scoring!$H$27)+IF(Data!$W181&lt;&gt;"",Scoring!$H$28)+IF(Data!$X181&lt;&gt;"",Scoring!$H$29)+IF(Data!$Y181&lt;&gt;"",Scoring!$H$30)+IF(Data!$Z181&lt;&gt;"",Scoring!$H$31)+IF(Data!$AA181&lt;&gt;"",Scoring!$H$32),"")</f>
        <v/>
      </c>
      <c r="AK181" s="105" t="str">
        <f>IF(AJ181&lt;&gt;"",LOOKUP(AJ181,Likelihoods!$A$7:$A$107,Likelihoods!F$7:F$107),"")</f>
        <v/>
      </c>
      <c r="AL181" s="102" t="str">
        <f>IF(AND(COUNTBLANK($B181:$E181)=3,COUNTBLANK($F181:$H181)=2,COUNTBLANK($I181:$J181)=1,COUNTBLANK($K181:$L181)=1,COUNTBLANK($M181:$N181)=1,COUNTBLANK($O181:$P181)=1,COUNTBLANK($Q181:$R181)=1,COUNTBLANK($S181:$T181)=1,COUNTBLANK($U181:$V181)=1,COUNTBLANK($W181:$AA181)=4),IF(Data!$B181&lt;&gt;"",Scoring!$I$7)+IF(Data!$C181&lt;&gt;"",Scoring!$I$8)+IF(Data!$D181&lt;&gt;"",Scoring!$I$9)+IF(Data!$E181&lt;&gt;"",Scoring!$I$10)+IF(Data!$F181&lt;&gt;"",Scoring!$I$11)+IF(Data!$G181&lt;&gt;"",Scoring!$I$12)+IF(Data!$H181&lt;&gt;"",Scoring!$I$13)+IF(Data!$I181&lt;&gt;"",Scoring!$I$14)+IF(Data!$J181&lt;&gt;"",Scoring!$I$15)+IF(Data!$K181&lt;&gt;"",Scoring!$I$16)+IF(Data!$L181&lt;&gt;"",Scoring!$I$17)+IF(Data!$M181&lt;&gt;"",Scoring!$I$18)+IF(Data!$N181&lt;&gt;"",Scoring!$I$19)+IF(Data!$O181&lt;&gt;"",Scoring!$I$20)+IF(Data!$P181&lt;&gt;"",Scoring!$I$21)+IF(Data!$Q181&lt;&gt;"",Scoring!$I$22)+IF(Data!$R181&lt;&gt;"",Scoring!$I$23)+IF(Data!$S181&lt;&gt;"",Scoring!$I$24)+IF(Data!T181&lt;&gt;"",Scoring!$I$25)+IF(Data!$U181&lt;&gt;"",Scoring!$I$26)+IF(Data!$V181&lt;&gt;"",Scoring!$I$27)+IF(Data!$W181&lt;&gt;"",Scoring!$I$28)+IF(Data!$X181&lt;&gt;"",Scoring!$I$29)+IF(Data!$Y181&lt;&gt;"",Scoring!$I$30)+IF(Data!$Z181&lt;&gt;"",Scoring!$I$31)+IF(Data!$AA181&lt;&gt;"",Scoring!$I$32),"")</f>
        <v/>
      </c>
      <c r="AM181" s="107" t="str">
        <f>IF(AL181&lt;&gt;"",LOOKUP(AL181,Likelihoods!$A$7:$A$107,Likelihoods!G$7:G$107),"")</f>
        <v/>
      </c>
      <c r="AN181" s="281" t="str">
        <f>IF(AND(COUNTBLANK($B181:$E181)=3,COUNTBLANK($F181:$H181)=2,COUNTBLANK($I181:$J181)=1,COUNTBLANK($K181:$L181)=1,COUNTBLANK($M181:$N181)=1,COUNTBLANK($O181:$P181)=1,COUNTBLANK($Q181:$R181)=1,COUNTBLANK($S181:$T181)=1,COUNTBLANK($U181:$V181)=1,COUNTBLANK($W181:$AA181)=4),IF(Data!$B181&lt;&gt;"",Scoring!$J$7)+IF(Data!$C181&lt;&gt;"",Scoring!$J$8)+IF(Data!$D181&lt;&gt;"",Scoring!$J$9)+IF(Data!$E181&lt;&gt;"",Scoring!$J$10)+IF(Data!$F181&lt;&gt;"",Scoring!$J$11)+IF(Data!$G181&lt;&gt;"",Scoring!$J$12)+IF(Data!$H181&lt;&gt;"",Scoring!$J$13)+IF(Data!$I181&lt;&gt;"",Scoring!$J$14)+IF(Data!$J181&lt;&gt;"",Scoring!$J$15)+IF(Data!$K181&lt;&gt;"",Scoring!$J$16)+IF(Data!$L181&lt;&gt;"",Scoring!$J$17)+IF(Data!$M181&lt;&gt;"",Scoring!$J$18)+IF(Data!$N181&lt;&gt;"",Scoring!$J$19)+IF(Data!$O181&lt;&gt;"",Scoring!$J$20)+IF(Data!$P181&lt;&gt;"",Scoring!$J$21)+IF(Data!$Q181&lt;&gt;"",Scoring!$J$22)+IF(Data!$R181&lt;&gt;"",Scoring!$J$23)+IF(Data!$S181&lt;&gt;"",Scoring!$J$24)+IF(Data!AF181&lt;&gt;"",Scoring!$J$25)+IF(Data!$U181&lt;&gt;"",Scoring!$J$26)+IF(Data!$V181&lt;&gt;"",Scoring!$J$27)+IF(Data!$W181&lt;&gt;"",Scoring!$J$28)+IF(Data!$X181&lt;&gt;"",Scoring!$J$29)+IF(Data!$Y181&lt;&gt;"",Scoring!$J$30)+IF(Data!$Z181&lt;&gt;"",Scoring!$J$31)+IF(Data!$AA181&lt;&gt;"",Scoring!$J$32),"")</f>
        <v/>
      </c>
      <c r="AO181" s="276" t="str">
        <f>IF(AN181&lt;&gt;"",LOOKUP(AN181,Likelihoods!$A$7:$A$107,Likelihoods!H$7:H$107),"")</f>
        <v/>
      </c>
      <c r="AP181" s="264" t="str">
        <f>IF(AND(COUNTBLANK($B181:$E181)=3,COUNTBLANK($F181:$H181)=2,COUNTBLANK($I181:$J181)=1,COUNTBLANK($K181:$L181)=1,COUNTBLANK($M181:$N181)=1,COUNTBLANK($O181:$P181)=1,COUNTBLANK($Q181:$R181)=1,COUNTBLANK($S181:$T181)=1,COUNTBLANK($U181:$V181)=1,COUNTBLANK($W181:$AA181)=4),IF(Data!$B181&lt;&gt;"",Scoring!$K$7)+IF(Data!$C181&lt;&gt;"",Scoring!$K$8)+IF(Data!$D181&lt;&gt;"",Scoring!$K$9)+IF(Data!$E181&lt;&gt;"",Scoring!$K$10)+IF(Data!$F181&lt;&gt;"",Scoring!$K$11)+IF(Data!$G181&lt;&gt;"",Scoring!$K$12)+IF(Data!$H181&lt;&gt;"",Scoring!$K$13)+IF(Data!$I181&lt;&gt;"",Scoring!$K$14)+IF(Data!$J181&lt;&gt;"",Scoring!$K$15)+IF(Data!$K181&lt;&gt;"",Scoring!$K$16)+IF(Data!$L181&lt;&gt;"",Scoring!$K$17)+IF(Data!$M181&lt;&gt;"",Scoring!$K$18)+IF(Data!$N181&lt;&gt;"",Scoring!$K$19)+IF(Data!$O181&lt;&gt;"",Scoring!$K$20)+IF(Data!$P181&lt;&gt;"",Scoring!$K$21)+IF(Data!$Q181&lt;&gt;"",Scoring!$K$22)+IF(Data!$R181&lt;&gt;"",Scoring!$K$23)+IF(Data!$S181&lt;&gt;"",Scoring!$K$24)+IF(Data!AH181&lt;&gt;"",Scoring!$K$25)+IF(Data!$U181&lt;&gt;"",Scoring!$K$26)+IF(Data!$V181&lt;&gt;"",Scoring!$K$27)+IF(Data!$W181&lt;&gt;"",Scoring!$K$28)+IF(Data!$X181&lt;&gt;"",Scoring!$K$29)+IF(Data!$Y181&lt;&gt;"",Scoring!$K$30)+IF(Data!$Z181&lt;&gt;"",Scoring!$K$31)+IF(Data!$AA181&lt;&gt;"",Scoring!$K$32),"")</f>
        <v/>
      </c>
      <c r="AQ181" s="107" t="str">
        <f>IF(AP181&lt;&gt;"",LOOKUP(AP181,Likelihoods!$A$7:$A$107,Likelihoods!I$7:I$107),"")</f>
        <v/>
      </c>
      <c r="AR181" s="281" t="str">
        <f>IF(AND(COUNTBLANK($B181:$E181)=3,COUNTBLANK($F181:$H181)=2,COUNTBLANK($I181:$J181)=1,COUNTBLANK($K181:$L181)=1,COUNTBLANK($M181:$N181)=1,COUNTBLANK($O181:$P181)=1,COUNTBLANK($Q181:$R181)=1,COUNTBLANK($S181:$T181)=1,COUNTBLANK($U181:$V181)=1,COUNTBLANK($W181:$AA181)=4),IF(Data!$B181&lt;&gt;"",Scoring!$L$7)+IF(Data!$C181&lt;&gt;"",Scoring!$L$8)+IF(Data!$D181&lt;&gt;"",Scoring!$L$9)+IF(Data!$E181&lt;&gt;"",Scoring!$L$10)+IF(Data!$F181&lt;&gt;"",Scoring!$L$11)+IF(Data!$G181&lt;&gt;"",Scoring!$L$12)+IF(Data!$H181&lt;&gt;"",Scoring!$L$13)+IF(Data!$I181&lt;&gt;"",Scoring!$L$14)+IF(Data!$J181&lt;&gt;"",Scoring!$L$15)+IF(Data!$K181&lt;&gt;"",Scoring!$L$16)+IF(Data!$L181&lt;&gt;"",Scoring!$L$17)+IF(Data!$M181&lt;&gt;"",Scoring!$L$18)+IF(Data!$N181&lt;&gt;"",Scoring!$L$19)+IF(Data!$O181&lt;&gt;"",Scoring!$L$20)+IF(Data!$P181&lt;&gt;"",Scoring!$L$21)+IF(Data!$Q181&lt;&gt;"",Scoring!$L$22)+IF(Data!$R181&lt;&gt;"",Scoring!$L$23)+IF(Data!$S181&lt;&gt;"",Scoring!$L$24)+IF(Data!AJ181&lt;&gt;"",Scoring!$L$25)+IF(Data!$U181&lt;&gt;"",Scoring!$L$26)+IF(Data!$V181&lt;&gt;"",Scoring!$L$27)+IF(Data!$W181&lt;&gt;"",Scoring!$L$28)+IF(Data!$X181&lt;&gt;"",Scoring!$L$29)+IF(Data!$Y181&lt;&gt;"",Scoring!$L$30)+IF(Data!$Z181&lt;&gt;"",Scoring!$L$31)+IF(Data!$AA181&lt;&gt;"",Scoring!$L$32),"")</f>
        <v/>
      </c>
      <c r="AS181" s="105" t="str">
        <f>IF(AR181&lt;&gt;"",LOOKUP(AR181,Likelihoods!$A$7:$A$107,Likelihoods!J$7:J$107),"")</f>
        <v/>
      </c>
      <c r="AT181" s="108" t="str">
        <f>IF(AND(COUNTBLANK($B181:$E181)=3,COUNTBLANK($F181:$H181)=2,COUNTBLANK($I181:$J181)=1,COUNTBLANK($K181:$L181)=1,COUNTBLANK($M181:$N181)=1,COUNTBLANK($O181:$P181)=1,COUNTBLANK($Q181:$R181)=1,COUNTBLANK($S181:$T181)=1,COUNTBLANK($U181:$V181)=1,COUNTBLANK($W181:$AA181)=4),IF(Data!$B181&lt;&gt;"",Scoring!$M$7)+IF(Data!$C181&lt;&gt;"",Scoring!$M$8)+IF(Data!$D181&lt;&gt;"",Scoring!$M$9)+IF(Data!$E181&lt;&gt;"",Scoring!$M$10)+IF(Data!$F181&lt;&gt;"",Scoring!$M$11)+IF(Data!$G181&lt;&gt;"",Scoring!$M$12)+IF(Data!$H181&lt;&gt;"",Scoring!$M$13)+IF(Data!$I181&lt;&gt;"",Scoring!$M$14)+IF(Data!$J181&lt;&gt;"",Scoring!$M$15)+IF(Data!$K181&lt;&gt;"",Scoring!$M$16)+IF(Data!$L181&lt;&gt;"",Scoring!$M$17)+IF(Data!$M181&lt;&gt;"",Scoring!$M$18)+IF(Data!$N181&lt;&gt;"",Scoring!$M$19)+IF(Data!$O181&lt;&gt;"",Scoring!$M$20)+IF(Data!$P181&lt;&gt;"",Scoring!$M$21)+IF(Data!$Q181&lt;&gt;"",Scoring!$M$22)+IF(Data!$R181&lt;&gt;"",Scoring!$M$23)+IF(Data!$S181&lt;&gt;"",Scoring!$M$24)+IF(Data!T181&lt;&gt;"",Scoring!$M$25)+IF(Data!$U181&lt;&gt;"",Scoring!$M$26)+IF(Data!$V181&lt;&gt;"",Scoring!$M$27)+IF(Data!$W181&lt;&gt;"",Scoring!$M$28)+IF(Data!$X181&lt;&gt;"",Scoring!$M$29)+IF(Data!$Y181&lt;&gt;"",Scoring!$M$30)+IF(Data!$Z181&lt;&gt;"",Scoring!$M$31)+IF(Data!$AA181&lt;&gt;"",Scoring!$M$32),"")</f>
        <v/>
      </c>
      <c r="AU181" s="105" t="str">
        <f>IF(AT181&lt;&gt;"",LOOKUP(AT181,Likelihoods!$A$7:$A$107,Likelihoods!K$7:K$107),"")</f>
        <v/>
      </c>
      <c r="AV181" s="108" t="str">
        <f>IF(AND(COUNTBLANK($B181:$E181)=3,COUNTBLANK($F181:$H181)=2,COUNTBLANK($I181:$J181)=1,COUNTBLANK($K181:$L181)=1,COUNTBLANK($M181:$N181)=1,COUNTBLANK($O181:$P181)=1,COUNTBLANK($Q181:$R181)=1,COUNTBLANK($S181:$T181)=1,COUNTBLANK($U181:$V181)=1,COUNTBLANK($W181:$AA181)=4),IF(Data!$B181&lt;&gt;"",Scoring!$N$7)+IF(Data!$C181&lt;&gt;"",Scoring!$N$8)+IF(Data!$D181&lt;&gt;"",Scoring!$N$9)+IF(Data!$E181&lt;&gt;"",Scoring!$N$10)+IF(Data!$F181&lt;&gt;"",Scoring!$N$11)+IF(Data!$G181&lt;&gt;"",Scoring!$N$12)+IF(Data!$H181&lt;&gt;"",Scoring!$N$13)+IF(Data!$I181&lt;&gt;"",Scoring!$N$14)+IF(Data!$J181&lt;&gt;"",Scoring!$N$15)+IF(Data!$K181&lt;&gt;"",Scoring!$N$16)+IF(Data!$L181&lt;&gt;"",Scoring!$N$17)+IF(Data!$M181&lt;&gt;"",Scoring!$N$18)+IF(Data!$N181&lt;&gt;"",Scoring!$N$19)+IF(Data!$O181&lt;&gt;"",Scoring!$N$20)+IF(Data!$P181&lt;&gt;"",Scoring!$N$21)+IF(Data!$Q181&lt;&gt;"",Scoring!$N$22)+IF(Data!$R181&lt;&gt;"",Scoring!$N$23)+IF(Data!$S181&lt;&gt;"",Scoring!$N$24)+IF(Data!T181&lt;&gt;"",Scoring!$N$25)+IF(Data!$U181&lt;&gt;"",Scoring!$N$26)+IF(Data!$V181&lt;&gt;"",Scoring!$N$27)+IF(Data!$W181&lt;&gt;"",Scoring!$N$28)+IF(Data!$X181&lt;&gt;"",Scoring!$N$29)+IF(Data!$Y181&lt;&gt;"",Scoring!$N$30)+IF(Data!$Z181&lt;&gt;"",Scoring!$N$31)+IF(Data!$AA181&lt;&gt;"",Scoring!$N$32),"")</f>
        <v/>
      </c>
      <c r="AW181" s="106" t="str">
        <f>IF(AV181&lt;&gt;"",LOOKUP(AV181,Likelihoods!$A$7:$A$107,Likelihoods!L$7:L$107),"")</f>
        <v/>
      </c>
      <c r="AX181" s="104" t="str">
        <f>IF(AND(COUNTBLANK($B181:$E181)=3,COUNTBLANK($F181:$H181)=2,COUNTBLANK($I181:$J181)=1,COUNTBLANK($K181:$L181)=1,COUNTBLANK($M181:$N181)=1,COUNTBLANK($O181:$P181)=1,COUNTBLANK($Q181:$R181)=1,COUNTBLANK($S181:$T181)=1,COUNTBLANK($U181:$V181)=1,COUNTBLANK($W181:$AA181)=4),IF(Data!$B181&lt;&gt;"",Scoring!$O$7)+IF(Data!$C181&lt;&gt;"",Scoring!$O$8)+IF(Data!$D181&lt;&gt;"",Scoring!$O$9)+IF(Data!$E181&lt;&gt;"",Scoring!$O$10)+IF(Data!$F181&lt;&gt;"",Scoring!$O$11)+IF(Data!$G181&lt;&gt;"",Scoring!$O$12)+IF(Data!$H181&lt;&gt;"",Scoring!$O$13)+IF(Data!$I181&lt;&gt;"",Scoring!$O$14)+IF(Data!$J181&lt;&gt;"",Scoring!$O$15)+IF(Data!$K181&lt;&gt;"",Scoring!$O$16)+IF(Data!$L181&lt;&gt;"",Scoring!$O$17)+IF(Data!$M181&lt;&gt;"",Scoring!$O$18)+IF(Data!$N181&lt;&gt;"",Scoring!$O$19)+IF(Data!$O181&lt;&gt;"",Scoring!$O$20)+IF(Data!$P181&lt;&gt;"",Scoring!$O$21)+IF(Data!$Q181&lt;&gt;"",Scoring!$O$22)+IF(Data!$R181&lt;&gt;"",Scoring!$O$23)+IF(Data!$S181&lt;&gt;"",Scoring!$O$24)+IF(Data!T181&lt;&gt;"",Scoring!$O$25)+IF(Data!$U181&lt;&gt;"",Scoring!$O$26)+IF(Data!$V181&lt;&gt;"",Scoring!$O$27)+IF(Data!$W181&lt;&gt;"",Scoring!$O$28)+IF(Data!$X181&lt;&gt;"",Scoring!$O$29)+IF(Data!$Y181&lt;&gt;"",Scoring!$O$30)+IF(Data!$Z181&lt;&gt;"",Scoring!$O$31)+IF(Data!$AA181&lt;&gt;"",Scoring!$O$32),"")</f>
        <v/>
      </c>
      <c r="AY181" s="107" t="str">
        <f>IF(AX181&lt;&gt;"",LOOKUP(AX181,Likelihoods!$A$7:$A$107,Likelihoods!M$7:M$107),"")</f>
        <v/>
      </c>
      <c r="AZ181" s="108" t="str">
        <f>IF(AND(COUNTBLANK($B181:$E181)=3,COUNTBLANK($F181:$H181)=2,COUNTBLANK($I181:$J181)=1,COUNTBLANK($K181:$L181)=1,COUNTBLANK($M181:$N181)=1,COUNTBLANK($O181:$P181)=1,COUNTBLANK($Q181:$R181)=1,COUNTBLANK($S181:$T181)=1,COUNTBLANK($U181:$V181)=1,COUNTBLANK($W181:$AA181)=4),IF(Data!$B181&lt;&gt;"",Scoring!$P$7)+IF(Data!$C181&lt;&gt;"",Scoring!$P$8)+IF(Data!$D181&lt;&gt;"",Scoring!$P$9)+IF(Data!$E181&lt;&gt;"",Scoring!$P$10)+IF(Data!$F181&lt;&gt;"",Scoring!$P$11)+IF(Data!$G181&lt;&gt;"",Scoring!$P$12)+IF(Data!$H181&lt;&gt;"",Scoring!$P$13)+IF(Data!$I181&lt;&gt;"",Scoring!$P$14)+IF(Data!$J181&lt;&gt;"",Scoring!$P$15)+IF(Data!$K181&lt;&gt;"",Scoring!$P$16)+IF(Data!$L181&lt;&gt;"",Scoring!$P$17)+IF(Data!$M181&lt;&gt;"",Scoring!$P$18)+IF(Data!$N181&lt;&gt;"",Scoring!$P$19)+IF(Data!$O181&lt;&gt;"",Scoring!$P$20)+IF(Data!$P181&lt;&gt;"",Scoring!$P$21)+IF(Data!$Q181&lt;&gt;"",Scoring!$P$22)+IF(Data!$R181&lt;&gt;"",Scoring!$P$23)+IF(Data!$S181&lt;&gt;"",Scoring!$P$24)+IF(Data!T181&lt;&gt;"",Scoring!$P$25)+IF(Data!$U181&lt;&gt;"",Scoring!$P$26)+IF(Data!$V181&lt;&gt;"",Scoring!$P$27)+IF(Data!$W181&lt;&gt;"",Scoring!$P$28)+IF(Data!$X181&lt;&gt;"",Scoring!$P$29)+IF(Data!$Y181&lt;&gt;"",Scoring!$P$30)+IF(Data!$Z181&lt;&gt;"",Scoring!$P$31)+IF(Data!$AA181&lt;&gt;"",Scoring!$P$32),"")</f>
        <v/>
      </c>
      <c r="BA181" s="105" t="str">
        <f>IF(AZ181&lt;&gt;"",LOOKUP(AZ181,Likelihoods!$A$7:$A$107,Likelihoods!N$7:N$107),"")</f>
        <v/>
      </c>
      <c r="BB181" s="102" t="str">
        <f>IF(AND(COUNTBLANK($B181:$E181)=3,COUNTBLANK($F181:$H181)=2,COUNTBLANK($I181:$J181)=1,COUNTBLANK($K181:$L181)=1,COUNTBLANK($M181:$N181)=1,COUNTBLANK($O181:$P181)=1,COUNTBLANK($Q181:$R181)=1,COUNTBLANK($S181:$T181)=1,COUNTBLANK($U181:$V181)=1,COUNTBLANK($W181:$AA181)=4),IF(Data!$B181&lt;&gt;"",Scoring!$Q$7)+IF(Data!$C181&lt;&gt;"",Scoring!$Q$8)+IF(Data!$D181&lt;&gt;"",Scoring!$Q$9)+IF(Data!$E181&lt;&gt;"",Scoring!$Q$10)+IF(Data!$F181&lt;&gt;"",Scoring!$Q$11)+IF(Data!$G181&lt;&gt;"",Scoring!$Q$12)+IF(Data!$H181&lt;&gt;"",Scoring!$Q$13)+IF(Data!$I181&lt;&gt;"",Scoring!$Q$14)+IF(Data!$J181&lt;&gt;"",Scoring!$Q$15)+IF(Data!$K181&lt;&gt;"",Scoring!$Q$16)+IF(Data!$L181&lt;&gt;"",Scoring!$Q$17)+IF(Data!$M181&lt;&gt;"",Scoring!$Q$18)+IF(Data!$N181&lt;&gt;"",Scoring!$Q$19)+IF(Data!$O181&lt;&gt;"",Scoring!$Q$20)+IF(Data!$P181&lt;&gt;"",Scoring!$Q$21)+IF(Data!$Q181&lt;&gt;"",Scoring!$Q$22)+IF(Data!$R181&lt;&gt;"",Scoring!$Q$23)+IF(Data!$S181&lt;&gt;"",Scoring!$Q$24)+IF(Data!T181&lt;&gt;"",Scoring!$Q$25)+IF(Data!$U181&lt;&gt;"",Scoring!$Q$26)+IF(Data!$V181&lt;&gt;"",Scoring!$Q$27)+IF(Data!$W181&lt;&gt;"",Scoring!$Q$28)+IF(Data!$X181&lt;&gt;"",Scoring!$Q$29)+IF(Data!$Y181&lt;&gt;"",Scoring!$Q$30)+IF(Data!$Z181&lt;&gt;"",Scoring!$Q$31)+IF(Data!$AA181&lt;&gt;"",Scoring!$Q$32),"")</f>
        <v/>
      </c>
      <c r="BC181" s="107" t="str">
        <f>IF(BB181&lt;&gt;"",LOOKUP(BB181,Likelihoods!$A$7:$A$107,Likelihoods!O$7:O$107),"")</f>
        <v/>
      </c>
      <c r="BD181" s="104" t="str">
        <f>IF(AND(COUNTBLANK($B181:$E181)=3,COUNTBLANK($F181:$H181)=2,COUNTBLANK($I181:$J181)=1,COUNTBLANK($K181:$L181)=1,COUNTBLANK($M181:$N181)=1,COUNTBLANK($O181:$P181)=1,COUNTBLANK($Q181:$R181)=1,COUNTBLANK($S181:$T181)=1,COUNTBLANK($U181:$V181)=1,COUNTBLANK($W181:$AA181)=4),IF(Data!$B181&lt;&gt;"",Scoring!$R$7)+IF(Data!$C181&lt;&gt;"",Scoring!$R$8)+IF(Data!$D181&lt;&gt;"",Scoring!$R$9)+IF(Data!$E181&lt;&gt;"",Scoring!$R$10)+IF(Data!$F181&lt;&gt;"",Scoring!$R$11)+IF(Data!$G181&lt;&gt;"",Scoring!$R$12)+IF(Data!$H181&lt;&gt;"",Scoring!$R$13)+IF(Data!$I181&lt;&gt;"",Scoring!$R$14)+IF(Data!$J181&lt;&gt;"",Scoring!$R$15)+IF(Data!$K181&lt;&gt;"",Scoring!$R$16)+IF(Data!$L181&lt;&gt;"",Scoring!$R$17)+IF(Data!$M181&lt;&gt;"",Scoring!$R$18)+IF(Data!$N181&lt;&gt;"",Scoring!$R$19)+IF(Data!$O181&lt;&gt;"",Scoring!$R$20)+IF(Data!$P181&lt;&gt;"",Scoring!$R$21)+IF(Data!$Q181&lt;&gt;"",Scoring!$R$22)+IF(Data!$R181&lt;&gt;"",Scoring!$R$23)+IF(Data!$S181&lt;&gt;"",Scoring!$R$24)+IF(Data!T181&lt;&gt;"",Scoring!$R$25)+IF(Data!$U181&lt;&gt;"",Scoring!$R$26)+IF(Data!$V181&lt;&gt;"",Scoring!$R$27)+IF(Data!$W181&lt;&gt;"",Scoring!$R$28)+IF(Data!$X181&lt;&gt;"",Scoring!$R$29)+IF(Data!$Y181&lt;&gt;"",Scoring!$R$30)+IF(Data!$Z181&lt;&gt;"",Scoring!$R$31)+IF(Data!$AA181&lt;&gt;"",Scoring!$R$32),"")</f>
        <v/>
      </c>
      <c r="BE181" s="105" t="str">
        <f>IF(BD181&lt;&gt;"",LOOKUP(BD181,Likelihoods!$A$7:$A$107,Likelihoods!P$7:P$107),"")</f>
        <v/>
      </c>
      <c r="BF181" s="102" t="str">
        <f>IF(AND(COUNTBLANK($B181:$E181)=3,COUNTBLANK($F181:$H181)=2,COUNTBLANK($I181:$J181)=1,COUNTBLANK($K181:$L181)=1,COUNTBLANK($M181:$N181)=1,COUNTBLANK($O181:$P181)=1,COUNTBLANK($Q181:$R181)=1,COUNTBLANK($S181:$T181)=1,COUNTBLANK($U181:$V181)=1,COUNTBLANK($W181:$AA181)=4),IF(Data!$B181&lt;&gt;"",Scoring!$S$7)+IF(Data!$C181&lt;&gt;"",Scoring!$S$8)+IF(Data!$D181&lt;&gt;"",Scoring!$S$9)+IF(Data!$E181&lt;&gt;"",Scoring!$S$10)+IF(Data!$F181&lt;&gt;"",Scoring!$S$11)+IF(Data!$G181&lt;&gt;"",Scoring!$S$12)+IF(Data!$H181&lt;&gt;"",Scoring!$S$13)+IF(Data!$I181&lt;&gt;"",Scoring!$S$14)+IF(Data!$J181&lt;&gt;"",Scoring!$S$15)+IF(Data!$K181&lt;&gt;"",Scoring!$S$16)+IF(Data!$L181&lt;&gt;"",Scoring!$S$17)+IF(Data!$M181&lt;&gt;"",Scoring!$S$18)+IF(Data!$N181&lt;&gt;"",Scoring!$S$19)+IF(Data!$O181&lt;&gt;"",Scoring!$S$20)+IF(Data!$P181&lt;&gt;"",Scoring!$S$21)+IF(Data!$Q181&lt;&gt;"",Scoring!$S$22)+IF(Data!$R181&lt;&gt;"",Scoring!$S$23)+IF(Data!$S181&lt;&gt;"",Scoring!$S$24)+IF(Data!T181&lt;&gt;"",Scoring!$S$25)+IF(Data!$U181&lt;&gt;"",Scoring!$S$26)+IF(Data!$V181&lt;&gt;"",Scoring!$S$27)+IF(Data!$W181&lt;&gt;"",Scoring!$S$28)+IF(Data!$X181&lt;&gt;"",Scoring!$S$29)+IF(Data!$Y181&lt;&gt;"",Scoring!$S$30)+IF(Data!$Z181&lt;&gt;"",Scoring!$S$31)+IF(Data!$AA181&lt;&gt;"",Scoring!$S$32),"")</f>
        <v/>
      </c>
      <c r="BG181" s="107" t="str">
        <f>IF(BF181&lt;&gt;"",LOOKUP(BF181,Likelihoods!$A$7:$A$107,Likelihoods!Q$7:Q$107),"")</f>
        <v/>
      </c>
      <c r="BH181" s="108" t="str">
        <f>IF(AND(COUNTBLANK($B181:$E181)=3,COUNTBLANK($F181:$H181)=2,COUNTBLANK($I181:$J181)=1,COUNTBLANK($K181:$L181)=1,COUNTBLANK($M181:$N181)=1,COUNTBLANK($O181:$P181)=1,COUNTBLANK($Q181:$R181)=1,COUNTBLANK($S181:$T181)=1,COUNTBLANK($U181:$V181)=1,COUNTBLANK($W181:$AA181)=4),IF(Data!$B181&lt;&gt;"",Scoring!$T$7)+IF(Data!$C181&lt;&gt;"",Scoring!$T$8)+IF(Data!$D181&lt;&gt;"",Scoring!$T$9)+IF(Data!$E181&lt;&gt;"",Scoring!$T$10)+IF(Data!$F181&lt;&gt;"",Scoring!$T$11)+IF(Data!$G181&lt;&gt;"",Scoring!$T$12)+IF(Data!$H181&lt;&gt;"",Scoring!$T$13)+IF(Data!$I181&lt;&gt;"",Scoring!$T$14)+IF(Data!$J181&lt;&gt;"",Scoring!$T$15)+IF(Data!$K181&lt;&gt;"",Scoring!$T$16)+IF(Data!$L181&lt;&gt;"",Scoring!$T$17)+IF(Data!$M181&lt;&gt;"",Scoring!$T$18)+IF(Data!$N181&lt;&gt;"",Scoring!$T$19)+IF(Data!$O181&lt;&gt;"",Scoring!$T$20)+IF(Data!$P181&lt;&gt;"",Scoring!$T$21)+IF(Data!$Q181&lt;&gt;"",Scoring!$T$22)+IF(Data!$R181&lt;&gt;"",Scoring!$T$23)+IF(Data!$S181&lt;&gt;"",Scoring!$T$24)+IF(Data!T181&lt;&gt;"",Scoring!$T$25)+IF(Data!$U181&lt;&gt;"",Scoring!$T$26)+IF(Data!$V181&lt;&gt;"",Scoring!$T$27)+IF(Data!$W181&lt;&gt;"",Scoring!$T$28)+IF(Data!$X181&lt;&gt;"",Scoring!$T$29)+IF(Data!$Y181&lt;&gt;"",Scoring!$T$30)+IF(Data!$Z181&lt;&gt;"",Scoring!$T$31)+IF(Data!$AA181&lt;&gt;"",Scoring!$T$32),"")</f>
        <v/>
      </c>
      <c r="BI181" s="105" t="str">
        <f>IF(BH181&lt;&gt;"",LOOKUP(BH181,Likelihoods!$A$7:$A$107,Likelihoods!R$7:R$107),"")</f>
        <v/>
      </c>
      <c r="BJ181" s="108" t="str">
        <f>IF(AND(COUNTBLANK($B181:$E181)=3,COUNTBLANK($F181:$H181)=2,COUNTBLANK($I181:$J181)=1,COUNTBLANK($K181:$L181)=1,COUNTBLANK($M181:$N181)=1,COUNTBLANK($O181:$P181)=1,COUNTBLANK($Q181:$R181)=1,COUNTBLANK($S181:$T181)=1,COUNTBLANK($U181:$V181)=1,COUNTBLANK($W181:$AA181)=4),IF(Data!$B181&lt;&gt;"",Scoring!$U$7)+IF(Data!$C181&lt;&gt;"",Scoring!$U$8)+IF(Data!$D181&lt;&gt;"",Scoring!$U$9)+IF(Data!$E181&lt;&gt;"",Scoring!$U$10)+IF(Data!$F181&lt;&gt;"",Scoring!$U$11)+IF(Data!$G181&lt;&gt;"",Scoring!$U$12)+IF(Data!$H181&lt;&gt;"",Scoring!$U$13)+IF(Data!$I181&lt;&gt;"",Scoring!$U$14)+IF(Data!$J181&lt;&gt;"",Scoring!$U$15)+IF(Data!$K181&lt;&gt;"",Scoring!$U$16)+IF(Data!$L181&lt;&gt;"",Scoring!$U$17)+IF(Data!$M181&lt;&gt;"",Scoring!$U$18)+IF(Data!$N181&lt;&gt;"",Scoring!$U$19)+IF(Data!$O181&lt;&gt;"",Scoring!$U$20)+IF(Data!$P181&lt;&gt;"",Scoring!$U$21)+IF(Data!$Q181&lt;&gt;"",Scoring!$U$22)+IF(Data!$R181&lt;&gt;"",Scoring!$U$23)+IF(Data!$S181&lt;&gt;"",Scoring!$U$24)+IF(Data!T181&lt;&gt;"",Scoring!$U$25)+IF(Data!$U181&lt;&gt;"",Scoring!$U$26)+IF(Data!$V181&lt;&gt;"",Scoring!$U$27)+IF(Data!$W181&lt;&gt;"",Scoring!$U$28)+IF(Data!$X181&lt;&gt;"",Scoring!$U$29)+IF(Data!$Y181&lt;&gt;"",Scoring!$U$30)+IF(Data!$Z181&lt;&gt;"",Scoring!$U$31)+IF(Data!$AA181&lt;&gt;"",Scoring!$U$32),"")</f>
        <v/>
      </c>
      <c r="BK181" s="106" t="str">
        <f>IF(BJ181&lt;&gt;"",LOOKUP(BJ181,Likelihoods!$A$7:$A$107,Likelihoods!S$7:S$107),"")</f>
        <v/>
      </c>
      <c r="BL181" s="8"/>
      <c r="BM181" s="8"/>
      <c r="BN181" s="8"/>
      <c r="BO181" s="8"/>
      <c r="BP181" s="8"/>
      <c r="BQ181" s="8"/>
      <c r="BR181" s="8"/>
      <c r="BS181" s="8"/>
      <c r="BT181" s="8"/>
      <c r="BU181" s="8"/>
      <c r="BV181" s="8"/>
      <c r="BW181" s="8"/>
      <c r="BX181" s="8"/>
      <c r="BY181" s="8"/>
    </row>
    <row r="182" spans="1:77" ht="14.25" x14ac:dyDescent="0.2">
      <c r="A182" s="68"/>
      <c r="B182" s="101"/>
      <c r="C182" s="102"/>
      <c r="D182" s="102"/>
      <c r="E182" s="102"/>
      <c r="F182" s="101"/>
      <c r="G182" s="102"/>
      <c r="H182" s="103"/>
      <c r="I182" s="102"/>
      <c r="J182" s="102"/>
      <c r="K182" s="101"/>
      <c r="L182" s="103"/>
      <c r="M182" s="102"/>
      <c r="N182" s="103"/>
      <c r="O182" s="101"/>
      <c r="P182" s="103"/>
      <c r="Q182" s="102"/>
      <c r="R182" s="102"/>
      <c r="S182" s="101"/>
      <c r="T182" s="103"/>
      <c r="U182" s="101"/>
      <c r="V182" s="103"/>
      <c r="W182" s="102"/>
      <c r="X182" s="102"/>
      <c r="Y182" s="102"/>
      <c r="Z182" s="102"/>
      <c r="AA182" s="102"/>
      <c r="AB182" s="104" t="str">
        <f>IF(AND(COUNTBLANK($B182:$E182)=3,COUNTBLANK($F182:$H182)=2,COUNTBLANK($I182:$J182)=1,COUNTBLANK($K182:$L182)=1,COUNTBLANK($M182:$N182)=1,COUNTBLANK($O182:$P182)=1,COUNTBLANK($Q182:$R182)=1,COUNTBLANK($S182:$T182)=1,COUNTBLANK($U182:$V182)=1,COUNTBLANK($W182:$AA182)=4),IF(Data!$B182&lt;&gt;"",Scoring!$D$7)+IF(Data!$C182&lt;&gt;"",Scoring!$D$8)+IF(Data!$D182&lt;&gt;"",Scoring!$D$9)+IF(Data!$E182&lt;&gt;"",Scoring!$D$10)+IF(Data!$F182&lt;&gt;"",Scoring!$D$11)+IF(Data!$G182&lt;&gt;"",Scoring!$D$12)+IF(Data!$H182&lt;&gt;"",Scoring!$D$13)+IF(Data!$I182&lt;&gt;"",Scoring!$D$14)+IF(Data!$J182&lt;&gt;"",Scoring!$D$15)+IF(Data!$K182&lt;&gt;"",Scoring!$D$16)+IF(Data!$L182&lt;&gt;"",Scoring!$D$17)+IF(Data!$M182&lt;&gt;"",Scoring!$D$18)+IF(Data!$N182&lt;&gt;"",Scoring!$D$19)+IF(Data!$O182&lt;&gt;"",Scoring!$D$20)+IF(Data!$P182&lt;&gt;"",Scoring!$D$21)+IF(Data!$Q182&lt;&gt;"",Scoring!$D$22)+IF(Data!$R182&lt;&gt;"",Scoring!$D$23)+IF(Data!$S182&lt;&gt;"",Scoring!$D$24)+IF(Data!T182&lt;&gt;"",Scoring!$D$25)+IF(Data!$U182&lt;&gt;"",Scoring!$D$26)+IF(Data!$V182&lt;&gt;"",Scoring!$D$27)+IF(Data!$W182&lt;&gt;"",Scoring!$D$28)+IF(Data!$X182&lt;&gt;"",Scoring!$D$29)+IF(Data!$Y182&lt;&gt;"",Scoring!$D$30)+IF(Data!$Z182&lt;&gt;"",Scoring!$D$31)+IF(Data!$AA182&lt;&gt;"",Scoring!$D$32),"")</f>
        <v/>
      </c>
      <c r="AC182" s="105" t="str">
        <f>IF(AB182&lt;&gt;"",LOOKUP(AB182,Likelihoods!$A$7:$A$107,Likelihoods!B$7:B$107),"")</f>
        <v/>
      </c>
      <c r="AD182" s="264" t="str">
        <f>IF(AND(COUNTBLANK($B182:$E182)=3,COUNTBLANK($F182:$H182)=2,COUNTBLANK($I182:$J182)=1,COUNTBLANK($K182:$L182)=1,COUNTBLANK($M182:$N182)=1,COUNTBLANK($O182:$P182)=1,COUNTBLANK($Q182:$R182)=1,COUNTBLANK($S182:$T182)=1,COUNTBLANK($U182:$V182)=1,COUNTBLANK($W182:$AA182)=4),IF(Data!$B182&lt;&gt;"",Scoring!$E$7)+IF(Data!$C182&lt;&gt;"",Scoring!$E$8)+IF(Data!$D182&lt;&gt;"",Scoring!$E$9)+IF(Data!$E182&lt;&gt;"",Scoring!$E$10)+IF(Data!$F182&lt;&gt;"",Scoring!$E$11)+IF(Data!$G182&lt;&gt;"",Scoring!$E$12)+IF(Data!$H182&lt;&gt;"",Scoring!$E$13)+IF(Data!$I182&lt;&gt;"",Scoring!$E$14)+IF(Data!$J182&lt;&gt;"",Scoring!$E$15)+IF(Data!$K182&lt;&gt;"",Scoring!$E$16)+IF(Data!$L182&lt;&gt;"",Scoring!$E$17)+IF(Data!$M182&lt;&gt;"",Scoring!$E$18)+IF(Data!$N182&lt;&gt;"",Scoring!$E$19)+IF(Data!$O182&lt;&gt;"",Scoring!$E$20)+IF(Data!$P182&lt;&gt;"",Scoring!$E$21)+IF(Data!$Q182&lt;&gt;"",Scoring!$E$22)+IF(Data!$R182&lt;&gt;"",Scoring!$E$23)+IF(Data!$S182&lt;&gt;"",Scoring!$E$24)+IF(Data!V182&lt;&gt;"",Scoring!$E$25)+IF(Data!$U182&lt;&gt;"",Scoring!$E$26)+IF(Data!$V182&lt;&gt;"",Scoring!$E$27)+IF(Data!$W182&lt;&gt;"",Scoring!$E$28)+IF(Data!$X182&lt;&gt;"",Scoring!$E$29)+IF(Data!$Y182&lt;&gt;"",Scoring!$E$30)+IF(Data!$Z182&lt;&gt;"",Scoring!$E$31)+IF(Data!$AA182&lt;&gt;"",Scoring!$E$32),"")</f>
        <v/>
      </c>
      <c r="AE182" s="107" t="str">
        <f>IF(AD182&lt;&gt;"",LOOKUP(AD182,Likelihoods!$A$7:$A$107,Likelihoods!C$7:C$107),"")</f>
        <v/>
      </c>
      <c r="AF182" s="108" t="str">
        <f>IF(AND(COUNTBLANK($B182:$E182)=3,COUNTBLANK($F182:$H182)=2,COUNTBLANK($I182:$J182)=1,COUNTBLANK($K182:$L182)=1,COUNTBLANK($M182:$N182)=1,COUNTBLANK($O182:$P182)=1,COUNTBLANK($Q182:$R182)=1,COUNTBLANK($S182:$T182)=1,COUNTBLANK($U182:$V182)=1,COUNTBLANK($W182:$AA182)=4),IF(Data!$B182&lt;&gt;"",Scoring!$F$7)+IF(Data!$C182&lt;&gt;"",Scoring!$F$8)+IF(Data!$D182&lt;&gt;"",Scoring!$F$9)+IF(Data!$E182&lt;&gt;"",Scoring!$F$10)+IF(Data!$F182&lt;&gt;"",Scoring!$F$11)+IF(Data!$G182&lt;&gt;"",Scoring!$F$12)+IF(Data!$H182&lt;&gt;"",Scoring!$F$13)+IF(Data!$I182&lt;&gt;"",Scoring!$F$14)+IF(Data!$J182&lt;&gt;"",Scoring!$F$15)+IF(Data!$K182&lt;&gt;"",Scoring!$F$16)+IF(Data!$L182&lt;&gt;"",Scoring!$F$17)+IF(Data!$M182&lt;&gt;"",Scoring!$F$18)+IF(Data!$N182&lt;&gt;"",Scoring!$F$19)+IF(Data!$O182&lt;&gt;"",Scoring!$F$20)+IF(Data!$P182&lt;&gt;"",Scoring!$F$21)+IF(Data!$Q182&lt;&gt;"",Scoring!$F$22)+IF(Data!$R182&lt;&gt;"",Scoring!$F$23)+IF(Data!$S182&lt;&gt;"",Scoring!$F$24)+IF(Data!T182&lt;&gt;"",Scoring!$F$25)+IF(Data!$U182&lt;&gt;"",Scoring!$F$26)+IF(Data!$V182&lt;&gt;"",Scoring!$F$27)+IF(Data!$W182&lt;&gt;"",Scoring!$F$28)+IF(Data!$X182&lt;&gt;"",Scoring!$F$29)+IF(Data!$Y182&lt;&gt;"",Scoring!$F$30)+IF(Data!$Z182&lt;&gt;"",Scoring!$F$31)+IF(Data!$AA182&lt;&gt;"",Scoring!$F$32),"")</f>
        <v/>
      </c>
      <c r="AG182" s="105" t="str">
        <f>IF(AF182&lt;&gt;"",LOOKUP(AF182,Likelihoods!$A$7:$A$107,Likelihoods!D$7:D$107),"")</f>
        <v/>
      </c>
      <c r="AH182" s="108" t="str">
        <f>IF(AND(COUNTBLANK($B182:$E182)=3,COUNTBLANK($F182:$H182)=2,COUNTBLANK($I182:$J182)=1,COUNTBLANK($K182:$L182)=1,COUNTBLANK($M182:$N182)=1,COUNTBLANK($O182:$P182)=1,COUNTBLANK($Q182:$R182)=1,COUNTBLANK($S182:$T182)=1,COUNTBLANK($U182:$V182)=1,COUNTBLANK($W182:$AA182)=4),IF(Data!$B182&lt;&gt;"",Scoring!$G$7)+IF(Data!$C182&lt;&gt;"",Scoring!$G$8)+IF(Data!$D182&lt;&gt;"",Scoring!$G$9)+IF(Data!$E182&lt;&gt;"",Scoring!$G$10)+IF(Data!$F182&lt;&gt;"",Scoring!$G$11)+IF(Data!$G182&lt;&gt;"",Scoring!$G$12)+IF(Data!$H182&lt;&gt;"",Scoring!$G$13)+IF(Data!$I182&lt;&gt;"",Scoring!$G$14)+IF(Data!$J182&lt;&gt;"",Scoring!$G$15)+IF(Data!$K182&lt;&gt;"",Scoring!$G$16)+IF(Data!$L182&lt;&gt;"",Scoring!$G$17)+IF(Data!$M182&lt;&gt;"",Scoring!$G$18)+IF(Data!$N182&lt;&gt;"",Scoring!$G$19)+IF(Data!$O182&lt;&gt;"",Scoring!$G$20)+IF(Data!$P182&lt;&gt;"",Scoring!$G$21)+IF(Data!$Q182&lt;&gt;"",Scoring!$G$22)+IF(Data!$R182&lt;&gt;"",Scoring!$G$23)+IF(Data!$S182&lt;&gt;"",Scoring!$G$24)+IF(Data!T182&lt;&gt;"",Scoring!$G$25)+IF(Data!$U182&lt;&gt;"",Scoring!$G$26)+IF(Data!$V182&lt;&gt;"",Scoring!$G$27)+IF(Data!$W182&lt;&gt;"",Scoring!$G$28)+IF(Data!$X182&lt;&gt;"",Scoring!$G$29)+IF(Data!$Y182&lt;&gt;"",Scoring!$G$30)+IF(Data!$Z182&lt;&gt;"",Scoring!$G$31)+IF(Data!$AA182&lt;&gt;"",Scoring!$G$32),"")</f>
        <v/>
      </c>
      <c r="AI182" s="106" t="str">
        <f>IF(AH182&lt;&gt;"",LOOKUP(AH182,Likelihoods!$A$7:$A$107,Likelihoods!E$7:E$107),"")</f>
        <v/>
      </c>
      <c r="AJ182" s="104" t="str">
        <f>IF(AND(COUNTBLANK($B182:$E182)=3,COUNTBLANK($F182:$H182)=2,COUNTBLANK($I182:$J182)=1,COUNTBLANK($K182:$L182)=1,COUNTBLANK($M182:$N182)=1,COUNTBLANK($O182:$P182)=1,COUNTBLANK($Q182:$R182)=1,COUNTBLANK($S182:$T182)=1,COUNTBLANK($U182:$V182)=1,COUNTBLANK($W182:$AA182)=4),IF(Data!$B182&lt;&gt;"",Scoring!$H$7)+IF(Data!$C182&lt;&gt;"",Scoring!$H$8)+IF(Data!$D182&lt;&gt;"",Scoring!$H$9)+IF(Data!$E182&lt;&gt;"",Scoring!$H$10)+IF(Data!$F182&lt;&gt;"",Scoring!$H$11)+IF(Data!$G182&lt;&gt;"",Scoring!$H$12)+IF(Data!$H182&lt;&gt;"",Scoring!$H$13)+IF(Data!$I182&lt;&gt;"",Scoring!$H$14)+IF(Data!$J182&lt;&gt;"",Scoring!$H$15)+IF(Data!$K182&lt;&gt;"",Scoring!$H$16)+IF(Data!$L182&lt;&gt;"",Scoring!$H$17)+IF(Data!$M182&lt;&gt;"",Scoring!$H$18)+IF(Data!$N182&lt;&gt;"",Scoring!$H$19)+IF(Data!$O182&lt;&gt;"",Scoring!$H$20)+IF(Data!$P182&lt;&gt;"",Scoring!$H$21)+IF(Data!$Q182&lt;&gt;"",Scoring!$H$22)+IF(Data!$R182&lt;&gt;"",Scoring!$H$23)+IF(Data!$S182&lt;&gt;"",Scoring!$H$24)+IF(Data!T182&lt;&gt;"",Scoring!$H$25)+IF(Data!$U182&lt;&gt;"",Scoring!$H$26)+IF(Data!$V182&lt;&gt;"",Scoring!$H$27)+IF(Data!$W182&lt;&gt;"",Scoring!$H$28)+IF(Data!$X182&lt;&gt;"",Scoring!$H$29)+IF(Data!$Y182&lt;&gt;"",Scoring!$H$30)+IF(Data!$Z182&lt;&gt;"",Scoring!$H$31)+IF(Data!$AA182&lt;&gt;"",Scoring!$H$32),"")</f>
        <v/>
      </c>
      <c r="AK182" s="105" t="str">
        <f>IF(AJ182&lt;&gt;"",LOOKUP(AJ182,Likelihoods!$A$7:$A$107,Likelihoods!F$7:F$107),"")</f>
        <v/>
      </c>
      <c r="AL182" s="102" t="str">
        <f>IF(AND(COUNTBLANK($B182:$E182)=3,COUNTBLANK($F182:$H182)=2,COUNTBLANK($I182:$J182)=1,COUNTBLANK($K182:$L182)=1,COUNTBLANK($M182:$N182)=1,COUNTBLANK($O182:$P182)=1,COUNTBLANK($Q182:$R182)=1,COUNTBLANK($S182:$T182)=1,COUNTBLANK($U182:$V182)=1,COUNTBLANK($W182:$AA182)=4),IF(Data!$B182&lt;&gt;"",Scoring!$I$7)+IF(Data!$C182&lt;&gt;"",Scoring!$I$8)+IF(Data!$D182&lt;&gt;"",Scoring!$I$9)+IF(Data!$E182&lt;&gt;"",Scoring!$I$10)+IF(Data!$F182&lt;&gt;"",Scoring!$I$11)+IF(Data!$G182&lt;&gt;"",Scoring!$I$12)+IF(Data!$H182&lt;&gt;"",Scoring!$I$13)+IF(Data!$I182&lt;&gt;"",Scoring!$I$14)+IF(Data!$J182&lt;&gt;"",Scoring!$I$15)+IF(Data!$K182&lt;&gt;"",Scoring!$I$16)+IF(Data!$L182&lt;&gt;"",Scoring!$I$17)+IF(Data!$M182&lt;&gt;"",Scoring!$I$18)+IF(Data!$N182&lt;&gt;"",Scoring!$I$19)+IF(Data!$O182&lt;&gt;"",Scoring!$I$20)+IF(Data!$P182&lt;&gt;"",Scoring!$I$21)+IF(Data!$Q182&lt;&gt;"",Scoring!$I$22)+IF(Data!$R182&lt;&gt;"",Scoring!$I$23)+IF(Data!$S182&lt;&gt;"",Scoring!$I$24)+IF(Data!T182&lt;&gt;"",Scoring!$I$25)+IF(Data!$U182&lt;&gt;"",Scoring!$I$26)+IF(Data!$V182&lt;&gt;"",Scoring!$I$27)+IF(Data!$W182&lt;&gt;"",Scoring!$I$28)+IF(Data!$X182&lt;&gt;"",Scoring!$I$29)+IF(Data!$Y182&lt;&gt;"",Scoring!$I$30)+IF(Data!$Z182&lt;&gt;"",Scoring!$I$31)+IF(Data!$AA182&lt;&gt;"",Scoring!$I$32),"")</f>
        <v/>
      </c>
      <c r="AM182" s="107" t="str">
        <f>IF(AL182&lt;&gt;"",LOOKUP(AL182,Likelihoods!$A$7:$A$107,Likelihoods!G$7:G$107),"")</f>
        <v/>
      </c>
      <c r="AN182" s="281" t="str">
        <f>IF(AND(COUNTBLANK($B182:$E182)=3,COUNTBLANK($F182:$H182)=2,COUNTBLANK($I182:$J182)=1,COUNTBLANK($K182:$L182)=1,COUNTBLANK($M182:$N182)=1,COUNTBLANK($O182:$P182)=1,COUNTBLANK($Q182:$R182)=1,COUNTBLANK($S182:$T182)=1,COUNTBLANK($U182:$V182)=1,COUNTBLANK($W182:$AA182)=4),IF(Data!$B182&lt;&gt;"",Scoring!$J$7)+IF(Data!$C182&lt;&gt;"",Scoring!$J$8)+IF(Data!$D182&lt;&gt;"",Scoring!$J$9)+IF(Data!$E182&lt;&gt;"",Scoring!$J$10)+IF(Data!$F182&lt;&gt;"",Scoring!$J$11)+IF(Data!$G182&lt;&gt;"",Scoring!$J$12)+IF(Data!$H182&lt;&gt;"",Scoring!$J$13)+IF(Data!$I182&lt;&gt;"",Scoring!$J$14)+IF(Data!$J182&lt;&gt;"",Scoring!$J$15)+IF(Data!$K182&lt;&gt;"",Scoring!$J$16)+IF(Data!$L182&lt;&gt;"",Scoring!$J$17)+IF(Data!$M182&lt;&gt;"",Scoring!$J$18)+IF(Data!$N182&lt;&gt;"",Scoring!$J$19)+IF(Data!$O182&lt;&gt;"",Scoring!$J$20)+IF(Data!$P182&lt;&gt;"",Scoring!$J$21)+IF(Data!$Q182&lt;&gt;"",Scoring!$J$22)+IF(Data!$R182&lt;&gt;"",Scoring!$J$23)+IF(Data!$S182&lt;&gt;"",Scoring!$J$24)+IF(Data!AF182&lt;&gt;"",Scoring!$J$25)+IF(Data!$U182&lt;&gt;"",Scoring!$J$26)+IF(Data!$V182&lt;&gt;"",Scoring!$J$27)+IF(Data!$W182&lt;&gt;"",Scoring!$J$28)+IF(Data!$X182&lt;&gt;"",Scoring!$J$29)+IF(Data!$Y182&lt;&gt;"",Scoring!$J$30)+IF(Data!$Z182&lt;&gt;"",Scoring!$J$31)+IF(Data!$AA182&lt;&gt;"",Scoring!$J$32),"")</f>
        <v/>
      </c>
      <c r="AO182" s="276" t="str">
        <f>IF(AN182&lt;&gt;"",LOOKUP(AN182,Likelihoods!$A$7:$A$107,Likelihoods!H$7:H$107),"")</f>
        <v/>
      </c>
      <c r="AP182" s="264" t="str">
        <f>IF(AND(COUNTBLANK($B182:$E182)=3,COUNTBLANK($F182:$H182)=2,COUNTBLANK($I182:$J182)=1,COUNTBLANK($K182:$L182)=1,COUNTBLANK($M182:$N182)=1,COUNTBLANK($O182:$P182)=1,COUNTBLANK($Q182:$R182)=1,COUNTBLANK($S182:$T182)=1,COUNTBLANK($U182:$V182)=1,COUNTBLANK($W182:$AA182)=4),IF(Data!$B182&lt;&gt;"",Scoring!$K$7)+IF(Data!$C182&lt;&gt;"",Scoring!$K$8)+IF(Data!$D182&lt;&gt;"",Scoring!$K$9)+IF(Data!$E182&lt;&gt;"",Scoring!$K$10)+IF(Data!$F182&lt;&gt;"",Scoring!$K$11)+IF(Data!$G182&lt;&gt;"",Scoring!$K$12)+IF(Data!$H182&lt;&gt;"",Scoring!$K$13)+IF(Data!$I182&lt;&gt;"",Scoring!$K$14)+IF(Data!$J182&lt;&gt;"",Scoring!$K$15)+IF(Data!$K182&lt;&gt;"",Scoring!$K$16)+IF(Data!$L182&lt;&gt;"",Scoring!$K$17)+IF(Data!$M182&lt;&gt;"",Scoring!$K$18)+IF(Data!$N182&lt;&gt;"",Scoring!$K$19)+IF(Data!$O182&lt;&gt;"",Scoring!$K$20)+IF(Data!$P182&lt;&gt;"",Scoring!$K$21)+IF(Data!$Q182&lt;&gt;"",Scoring!$K$22)+IF(Data!$R182&lt;&gt;"",Scoring!$K$23)+IF(Data!$S182&lt;&gt;"",Scoring!$K$24)+IF(Data!AH182&lt;&gt;"",Scoring!$K$25)+IF(Data!$U182&lt;&gt;"",Scoring!$K$26)+IF(Data!$V182&lt;&gt;"",Scoring!$K$27)+IF(Data!$W182&lt;&gt;"",Scoring!$K$28)+IF(Data!$X182&lt;&gt;"",Scoring!$K$29)+IF(Data!$Y182&lt;&gt;"",Scoring!$K$30)+IF(Data!$Z182&lt;&gt;"",Scoring!$K$31)+IF(Data!$AA182&lt;&gt;"",Scoring!$K$32),"")</f>
        <v/>
      </c>
      <c r="AQ182" s="107" t="str">
        <f>IF(AP182&lt;&gt;"",LOOKUP(AP182,Likelihoods!$A$7:$A$107,Likelihoods!I$7:I$107),"")</f>
        <v/>
      </c>
      <c r="AR182" s="281" t="str">
        <f>IF(AND(COUNTBLANK($B182:$E182)=3,COUNTBLANK($F182:$H182)=2,COUNTBLANK($I182:$J182)=1,COUNTBLANK($K182:$L182)=1,COUNTBLANK($M182:$N182)=1,COUNTBLANK($O182:$P182)=1,COUNTBLANK($Q182:$R182)=1,COUNTBLANK($S182:$T182)=1,COUNTBLANK($U182:$V182)=1,COUNTBLANK($W182:$AA182)=4),IF(Data!$B182&lt;&gt;"",Scoring!$L$7)+IF(Data!$C182&lt;&gt;"",Scoring!$L$8)+IF(Data!$D182&lt;&gt;"",Scoring!$L$9)+IF(Data!$E182&lt;&gt;"",Scoring!$L$10)+IF(Data!$F182&lt;&gt;"",Scoring!$L$11)+IF(Data!$G182&lt;&gt;"",Scoring!$L$12)+IF(Data!$H182&lt;&gt;"",Scoring!$L$13)+IF(Data!$I182&lt;&gt;"",Scoring!$L$14)+IF(Data!$J182&lt;&gt;"",Scoring!$L$15)+IF(Data!$K182&lt;&gt;"",Scoring!$L$16)+IF(Data!$L182&lt;&gt;"",Scoring!$L$17)+IF(Data!$M182&lt;&gt;"",Scoring!$L$18)+IF(Data!$N182&lt;&gt;"",Scoring!$L$19)+IF(Data!$O182&lt;&gt;"",Scoring!$L$20)+IF(Data!$P182&lt;&gt;"",Scoring!$L$21)+IF(Data!$Q182&lt;&gt;"",Scoring!$L$22)+IF(Data!$R182&lt;&gt;"",Scoring!$L$23)+IF(Data!$S182&lt;&gt;"",Scoring!$L$24)+IF(Data!AJ182&lt;&gt;"",Scoring!$L$25)+IF(Data!$U182&lt;&gt;"",Scoring!$L$26)+IF(Data!$V182&lt;&gt;"",Scoring!$L$27)+IF(Data!$W182&lt;&gt;"",Scoring!$L$28)+IF(Data!$X182&lt;&gt;"",Scoring!$L$29)+IF(Data!$Y182&lt;&gt;"",Scoring!$L$30)+IF(Data!$Z182&lt;&gt;"",Scoring!$L$31)+IF(Data!$AA182&lt;&gt;"",Scoring!$L$32),"")</f>
        <v/>
      </c>
      <c r="AS182" s="105" t="str">
        <f>IF(AR182&lt;&gt;"",LOOKUP(AR182,Likelihoods!$A$7:$A$107,Likelihoods!J$7:J$107),"")</f>
        <v/>
      </c>
      <c r="AT182" s="108" t="str">
        <f>IF(AND(COUNTBLANK($B182:$E182)=3,COUNTBLANK($F182:$H182)=2,COUNTBLANK($I182:$J182)=1,COUNTBLANK($K182:$L182)=1,COUNTBLANK($M182:$N182)=1,COUNTBLANK($O182:$P182)=1,COUNTBLANK($Q182:$R182)=1,COUNTBLANK($S182:$T182)=1,COUNTBLANK($U182:$V182)=1,COUNTBLANK($W182:$AA182)=4),IF(Data!$B182&lt;&gt;"",Scoring!$M$7)+IF(Data!$C182&lt;&gt;"",Scoring!$M$8)+IF(Data!$D182&lt;&gt;"",Scoring!$M$9)+IF(Data!$E182&lt;&gt;"",Scoring!$M$10)+IF(Data!$F182&lt;&gt;"",Scoring!$M$11)+IF(Data!$G182&lt;&gt;"",Scoring!$M$12)+IF(Data!$H182&lt;&gt;"",Scoring!$M$13)+IF(Data!$I182&lt;&gt;"",Scoring!$M$14)+IF(Data!$J182&lt;&gt;"",Scoring!$M$15)+IF(Data!$K182&lt;&gt;"",Scoring!$M$16)+IF(Data!$L182&lt;&gt;"",Scoring!$M$17)+IF(Data!$M182&lt;&gt;"",Scoring!$M$18)+IF(Data!$N182&lt;&gt;"",Scoring!$M$19)+IF(Data!$O182&lt;&gt;"",Scoring!$M$20)+IF(Data!$P182&lt;&gt;"",Scoring!$M$21)+IF(Data!$Q182&lt;&gt;"",Scoring!$M$22)+IF(Data!$R182&lt;&gt;"",Scoring!$M$23)+IF(Data!$S182&lt;&gt;"",Scoring!$M$24)+IF(Data!T182&lt;&gt;"",Scoring!$M$25)+IF(Data!$U182&lt;&gt;"",Scoring!$M$26)+IF(Data!$V182&lt;&gt;"",Scoring!$M$27)+IF(Data!$W182&lt;&gt;"",Scoring!$M$28)+IF(Data!$X182&lt;&gt;"",Scoring!$M$29)+IF(Data!$Y182&lt;&gt;"",Scoring!$M$30)+IF(Data!$Z182&lt;&gt;"",Scoring!$M$31)+IF(Data!$AA182&lt;&gt;"",Scoring!$M$32),"")</f>
        <v/>
      </c>
      <c r="AU182" s="105" t="str">
        <f>IF(AT182&lt;&gt;"",LOOKUP(AT182,Likelihoods!$A$7:$A$107,Likelihoods!K$7:K$107),"")</f>
        <v/>
      </c>
      <c r="AV182" s="108" t="str">
        <f>IF(AND(COUNTBLANK($B182:$E182)=3,COUNTBLANK($F182:$H182)=2,COUNTBLANK($I182:$J182)=1,COUNTBLANK($K182:$L182)=1,COUNTBLANK($M182:$N182)=1,COUNTBLANK($O182:$P182)=1,COUNTBLANK($Q182:$R182)=1,COUNTBLANK($S182:$T182)=1,COUNTBLANK($U182:$V182)=1,COUNTBLANK($W182:$AA182)=4),IF(Data!$B182&lt;&gt;"",Scoring!$N$7)+IF(Data!$C182&lt;&gt;"",Scoring!$N$8)+IF(Data!$D182&lt;&gt;"",Scoring!$N$9)+IF(Data!$E182&lt;&gt;"",Scoring!$N$10)+IF(Data!$F182&lt;&gt;"",Scoring!$N$11)+IF(Data!$G182&lt;&gt;"",Scoring!$N$12)+IF(Data!$H182&lt;&gt;"",Scoring!$N$13)+IF(Data!$I182&lt;&gt;"",Scoring!$N$14)+IF(Data!$J182&lt;&gt;"",Scoring!$N$15)+IF(Data!$K182&lt;&gt;"",Scoring!$N$16)+IF(Data!$L182&lt;&gt;"",Scoring!$N$17)+IF(Data!$M182&lt;&gt;"",Scoring!$N$18)+IF(Data!$N182&lt;&gt;"",Scoring!$N$19)+IF(Data!$O182&lt;&gt;"",Scoring!$N$20)+IF(Data!$P182&lt;&gt;"",Scoring!$N$21)+IF(Data!$Q182&lt;&gt;"",Scoring!$N$22)+IF(Data!$R182&lt;&gt;"",Scoring!$N$23)+IF(Data!$S182&lt;&gt;"",Scoring!$N$24)+IF(Data!T182&lt;&gt;"",Scoring!$N$25)+IF(Data!$U182&lt;&gt;"",Scoring!$N$26)+IF(Data!$V182&lt;&gt;"",Scoring!$N$27)+IF(Data!$W182&lt;&gt;"",Scoring!$N$28)+IF(Data!$X182&lt;&gt;"",Scoring!$N$29)+IF(Data!$Y182&lt;&gt;"",Scoring!$N$30)+IF(Data!$Z182&lt;&gt;"",Scoring!$N$31)+IF(Data!$AA182&lt;&gt;"",Scoring!$N$32),"")</f>
        <v/>
      </c>
      <c r="AW182" s="106" t="str">
        <f>IF(AV182&lt;&gt;"",LOOKUP(AV182,Likelihoods!$A$7:$A$107,Likelihoods!L$7:L$107),"")</f>
        <v/>
      </c>
      <c r="AX182" s="104" t="str">
        <f>IF(AND(COUNTBLANK($B182:$E182)=3,COUNTBLANK($F182:$H182)=2,COUNTBLANK($I182:$J182)=1,COUNTBLANK($K182:$L182)=1,COUNTBLANK($M182:$N182)=1,COUNTBLANK($O182:$P182)=1,COUNTBLANK($Q182:$R182)=1,COUNTBLANK($S182:$T182)=1,COUNTBLANK($U182:$V182)=1,COUNTBLANK($W182:$AA182)=4),IF(Data!$B182&lt;&gt;"",Scoring!$O$7)+IF(Data!$C182&lt;&gt;"",Scoring!$O$8)+IF(Data!$D182&lt;&gt;"",Scoring!$O$9)+IF(Data!$E182&lt;&gt;"",Scoring!$O$10)+IF(Data!$F182&lt;&gt;"",Scoring!$O$11)+IF(Data!$G182&lt;&gt;"",Scoring!$O$12)+IF(Data!$H182&lt;&gt;"",Scoring!$O$13)+IF(Data!$I182&lt;&gt;"",Scoring!$O$14)+IF(Data!$J182&lt;&gt;"",Scoring!$O$15)+IF(Data!$K182&lt;&gt;"",Scoring!$O$16)+IF(Data!$L182&lt;&gt;"",Scoring!$O$17)+IF(Data!$M182&lt;&gt;"",Scoring!$O$18)+IF(Data!$N182&lt;&gt;"",Scoring!$O$19)+IF(Data!$O182&lt;&gt;"",Scoring!$O$20)+IF(Data!$P182&lt;&gt;"",Scoring!$O$21)+IF(Data!$Q182&lt;&gt;"",Scoring!$O$22)+IF(Data!$R182&lt;&gt;"",Scoring!$O$23)+IF(Data!$S182&lt;&gt;"",Scoring!$O$24)+IF(Data!T182&lt;&gt;"",Scoring!$O$25)+IF(Data!$U182&lt;&gt;"",Scoring!$O$26)+IF(Data!$V182&lt;&gt;"",Scoring!$O$27)+IF(Data!$W182&lt;&gt;"",Scoring!$O$28)+IF(Data!$X182&lt;&gt;"",Scoring!$O$29)+IF(Data!$Y182&lt;&gt;"",Scoring!$O$30)+IF(Data!$Z182&lt;&gt;"",Scoring!$O$31)+IF(Data!$AA182&lt;&gt;"",Scoring!$O$32),"")</f>
        <v/>
      </c>
      <c r="AY182" s="107" t="str">
        <f>IF(AX182&lt;&gt;"",LOOKUP(AX182,Likelihoods!$A$7:$A$107,Likelihoods!M$7:M$107),"")</f>
        <v/>
      </c>
      <c r="AZ182" s="108" t="str">
        <f>IF(AND(COUNTBLANK($B182:$E182)=3,COUNTBLANK($F182:$H182)=2,COUNTBLANK($I182:$J182)=1,COUNTBLANK($K182:$L182)=1,COUNTBLANK($M182:$N182)=1,COUNTBLANK($O182:$P182)=1,COUNTBLANK($Q182:$R182)=1,COUNTBLANK($S182:$T182)=1,COUNTBLANK($U182:$V182)=1,COUNTBLANK($W182:$AA182)=4),IF(Data!$B182&lt;&gt;"",Scoring!$P$7)+IF(Data!$C182&lt;&gt;"",Scoring!$P$8)+IF(Data!$D182&lt;&gt;"",Scoring!$P$9)+IF(Data!$E182&lt;&gt;"",Scoring!$P$10)+IF(Data!$F182&lt;&gt;"",Scoring!$P$11)+IF(Data!$G182&lt;&gt;"",Scoring!$P$12)+IF(Data!$H182&lt;&gt;"",Scoring!$P$13)+IF(Data!$I182&lt;&gt;"",Scoring!$P$14)+IF(Data!$J182&lt;&gt;"",Scoring!$P$15)+IF(Data!$K182&lt;&gt;"",Scoring!$P$16)+IF(Data!$L182&lt;&gt;"",Scoring!$P$17)+IF(Data!$M182&lt;&gt;"",Scoring!$P$18)+IF(Data!$N182&lt;&gt;"",Scoring!$P$19)+IF(Data!$O182&lt;&gt;"",Scoring!$P$20)+IF(Data!$P182&lt;&gt;"",Scoring!$P$21)+IF(Data!$Q182&lt;&gt;"",Scoring!$P$22)+IF(Data!$R182&lt;&gt;"",Scoring!$P$23)+IF(Data!$S182&lt;&gt;"",Scoring!$P$24)+IF(Data!T182&lt;&gt;"",Scoring!$P$25)+IF(Data!$U182&lt;&gt;"",Scoring!$P$26)+IF(Data!$V182&lt;&gt;"",Scoring!$P$27)+IF(Data!$W182&lt;&gt;"",Scoring!$P$28)+IF(Data!$X182&lt;&gt;"",Scoring!$P$29)+IF(Data!$Y182&lt;&gt;"",Scoring!$P$30)+IF(Data!$Z182&lt;&gt;"",Scoring!$P$31)+IF(Data!$AA182&lt;&gt;"",Scoring!$P$32),"")</f>
        <v/>
      </c>
      <c r="BA182" s="105" t="str">
        <f>IF(AZ182&lt;&gt;"",LOOKUP(AZ182,Likelihoods!$A$7:$A$107,Likelihoods!N$7:N$107),"")</f>
        <v/>
      </c>
      <c r="BB182" s="102" t="str">
        <f>IF(AND(COUNTBLANK($B182:$E182)=3,COUNTBLANK($F182:$H182)=2,COUNTBLANK($I182:$J182)=1,COUNTBLANK($K182:$L182)=1,COUNTBLANK($M182:$N182)=1,COUNTBLANK($O182:$P182)=1,COUNTBLANK($Q182:$R182)=1,COUNTBLANK($S182:$T182)=1,COUNTBLANK($U182:$V182)=1,COUNTBLANK($W182:$AA182)=4),IF(Data!$B182&lt;&gt;"",Scoring!$Q$7)+IF(Data!$C182&lt;&gt;"",Scoring!$Q$8)+IF(Data!$D182&lt;&gt;"",Scoring!$Q$9)+IF(Data!$E182&lt;&gt;"",Scoring!$Q$10)+IF(Data!$F182&lt;&gt;"",Scoring!$Q$11)+IF(Data!$G182&lt;&gt;"",Scoring!$Q$12)+IF(Data!$H182&lt;&gt;"",Scoring!$Q$13)+IF(Data!$I182&lt;&gt;"",Scoring!$Q$14)+IF(Data!$J182&lt;&gt;"",Scoring!$Q$15)+IF(Data!$K182&lt;&gt;"",Scoring!$Q$16)+IF(Data!$L182&lt;&gt;"",Scoring!$Q$17)+IF(Data!$M182&lt;&gt;"",Scoring!$Q$18)+IF(Data!$N182&lt;&gt;"",Scoring!$Q$19)+IF(Data!$O182&lt;&gt;"",Scoring!$Q$20)+IF(Data!$P182&lt;&gt;"",Scoring!$Q$21)+IF(Data!$Q182&lt;&gt;"",Scoring!$Q$22)+IF(Data!$R182&lt;&gt;"",Scoring!$Q$23)+IF(Data!$S182&lt;&gt;"",Scoring!$Q$24)+IF(Data!T182&lt;&gt;"",Scoring!$Q$25)+IF(Data!$U182&lt;&gt;"",Scoring!$Q$26)+IF(Data!$V182&lt;&gt;"",Scoring!$Q$27)+IF(Data!$W182&lt;&gt;"",Scoring!$Q$28)+IF(Data!$X182&lt;&gt;"",Scoring!$Q$29)+IF(Data!$Y182&lt;&gt;"",Scoring!$Q$30)+IF(Data!$Z182&lt;&gt;"",Scoring!$Q$31)+IF(Data!$AA182&lt;&gt;"",Scoring!$Q$32),"")</f>
        <v/>
      </c>
      <c r="BC182" s="107" t="str">
        <f>IF(BB182&lt;&gt;"",LOOKUP(BB182,Likelihoods!$A$7:$A$107,Likelihoods!O$7:O$107),"")</f>
        <v/>
      </c>
      <c r="BD182" s="104" t="str">
        <f>IF(AND(COUNTBLANK($B182:$E182)=3,COUNTBLANK($F182:$H182)=2,COUNTBLANK($I182:$J182)=1,COUNTBLANK($K182:$L182)=1,COUNTBLANK($M182:$N182)=1,COUNTBLANK($O182:$P182)=1,COUNTBLANK($Q182:$R182)=1,COUNTBLANK($S182:$T182)=1,COUNTBLANK($U182:$V182)=1,COUNTBLANK($W182:$AA182)=4),IF(Data!$B182&lt;&gt;"",Scoring!$R$7)+IF(Data!$C182&lt;&gt;"",Scoring!$R$8)+IF(Data!$D182&lt;&gt;"",Scoring!$R$9)+IF(Data!$E182&lt;&gt;"",Scoring!$R$10)+IF(Data!$F182&lt;&gt;"",Scoring!$R$11)+IF(Data!$G182&lt;&gt;"",Scoring!$R$12)+IF(Data!$H182&lt;&gt;"",Scoring!$R$13)+IF(Data!$I182&lt;&gt;"",Scoring!$R$14)+IF(Data!$J182&lt;&gt;"",Scoring!$R$15)+IF(Data!$K182&lt;&gt;"",Scoring!$R$16)+IF(Data!$L182&lt;&gt;"",Scoring!$R$17)+IF(Data!$M182&lt;&gt;"",Scoring!$R$18)+IF(Data!$N182&lt;&gt;"",Scoring!$R$19)+IF(Data!$O182&lt;&gt;"",Scoring!$R$20)+IF(Data!$P182&lt;&gt;"",Scoring!$R$21)+IF(Data!$Q182&lt;&gt;"",Scoring!$R$22)+IF(Data!$R182&lt;&gt;"",Scoring!$R$23)+IF(Data!$S182&lt;&gt;"",Scoring!$R$24)+IF(Data!T182&lt;&gt;"",Scoring!$R$25)+IF(Data!$U182&lt;&gt;"",Scoring!$R$26)+IF(Data!$V182&lt;&gt;"",Scoring!$R$27)+IF(Data!$W182&lt;&gt;"",Scoring!$R$28)+IF(Data!$X182&lt;&gt;"",Scoring!$R$29)+IF(Data!$Y182&lt;&gt;"",Scoring!$R$30)+IF(Data!$Z182&lt;&gt;"",Scoring!$R$31)+IF(Data!$AA182&lt;&gt;"",Scoring!$R$32),"")</f>
        <v/>
      </c>
      <c r="BE182" s="105" t="str">
        <f>IF(BD182&lt;&gt;"",LOOKUP(BD182,Likelihoods!$A$7:$A$107,Likelihoods!P$7:P$107),"")</f>
        <v/>
      </c>
      <c r="BF182" s="102" t="str">
        <f>IF(AND(COUNTBLANK($B182:$E182)=3,COUNTBLANK($F182:$H182)=2,COUNTBLANK($I182:$J182)=1,COUNTBLANK($K182:$L182)=1,COUNTBLANK($M182:$N182)=1,COUNTBLANK($O182:$P182)=1,COUNTBLANK($Q182:$R182)=1,COUNTBLANK($S182:$T182)=1,COUNTBLANK($U182:$V182)=1,COUNTBLANK($W182:$AA182)=4),IF(Data!$B182&lt;&gt;"",Scoring!$S$7)+IF(Data!$C182&lt;&gt;"",Scoring!$S$8)+IF(Data!$D182&lt;&gt;"",Scoring!$S$9)+IF(Data!$E182&lt;&gt;"",Scoring!$S$10)+IF(Data!$F182&lt;&gt;"",Scoring!$S$11)+IF(Data!$G182&lt;&gt;"",Scoring!$S$12)+IF(Data!$H182&lt;&gt;"",Scoring!$S$13)+IF(Data!$I182&lt;&gt;"",Scoring!$S$14)+IF(Data!$J182&lt;&gt;"",Scoring!$S$15)+IF(Data!$K182&lt;&gt;"",Scoring!$S$16)+IF(Data!$L182&lt;&gt;"",Scoring!$S$17)+IF(Data!$M182&lt;&gt;"",Scoring!$S$18)+IF(Data!$N182&lt;&gt;"",Scoring!$S$19)+IF(Data!$O182&lt;&gt;"",Scoring!$S$20)+IF(Data!$P182&lt;&gt;"",Scoring!$S$21)+IF(Data!$Q182&lt;&gt;"",Scoring!$S$22)+IF(Data!$R182&lt;&gt;"",Scoring!$S$23)+IF(Data!$S182&lt;&gt;"",Scoring!$S$24)+IF(Data!T182&lt;&gt;"",Scoring!$S$25)+IF(Data!$U182&lt;&gt;"",Scoring!$S$26)+IF(Data!$V182&lt;&gt;"",Scoring!$S$27)+IF(Data!$W182&lt;&gt;"",Scoring!$S$28)+IF(Data!$X182&lt;&gt;"",Scoring!$S$29)+IF(Data!$Y182&lt;&gt;"",Scoring!$S$30)+IF(Data!$Z182&lt;&gt;"",Scoring!$S$31)+IF(Data!$AA182&lt;&gt;"",Scoring!$S$32),"")</f>
        <v/>
      </c>
      <c r="BG182" s="107" t="str">
        <f>IF(BF182&lt;&gt;"",LOOKUP(BF182,Likelihoods!$A$7:$A$107,Likelihoods!Q$7:Q$107),"")</f>
        <v/>
      </c>
      <c r="BH182" s="108" t="str">
        <f>IF(AND(COUNTBLANK($B182:$E182)=3,COUNTBLANK($F182:$H182)=2,COUNTBLANK($I182:$J182)=1,COUNTBLANK($K182:$L182)=1,COUNTBLANK($M182:$N182)=1,COUNTBLANK($O182:$P182)=1,COUNTBLANK($Q182:$R182)=1,COUNTBLANK($S182:$T182)=1,COUNTBLANK($U182:$V182)=1,COUNTBLANK($W182:$AA182)=4),IF(Data!$B182&lt;&gt;"",Scoring!$T$7)+IF(Data!$C182&lt;&gt;"",Scoring!$T$8)+IF(Data!$D182&lt;&gt;"",Scoring!$T$9)+IF(Data!$E182&lt;&gt;"",Scoring!$T$10)+IF(Data!$F182&lt;&gt;"",Scoring!$T$11)+IF(Data!$G182&lt;&gt;"",Scoring!$T$12)+IF(Data!$H182&lt;&gt;"",Scoring!$T$13)+IF(Data!$I182&lt;&gt;"",Scoring!$T$14)+IF(Data!$J182&lt;&gt;"",Scoring!$T$15)+IF(Data!$K182&lt;&gt;"",Scoring!$T$16)+IF(Data!$L182&lt;&gt;"",Scoring!$T$17)+IF(Data!$M182&lt;&gt;"",Scoring!$T$18)+IF(Data!$N182&lt;&gt;"",Scoring!$T$19)+IF(Data!$O182&lt;&gt;"",Scoring!$T$20)+IF(Data!$P182&lt;&gt;"",Scoring!$T$21)+IF(Data!$Q182&lt;&gt;"",Scoring!$T$22)+IF(Data!$R182&lt;&gt;"",Scoring!$T$23)+IF(Data!$S182&lt;&gt;"",Scoring!$T$24)+IF(Data!T182&lt;&gt;"",Scoring!$T$25)+IF(Data!$U182&lt;&gt;"",Scoring!$T$26)+IF(Data!$V182&lt;&gt;"",Scoring!$T$27)+IF(Data!$W182&lt;&gt;"",Scoring!$T$28)+IF(Data!$X182&lt;&gt;"",Scoring!$T$29)+IF(Data!$Y182&lt;&gt;"",Scoring!$T$30)+IF(Data!$Z182&lt;&gt;"",Scoring!$T$31)+IF(Data!$AA182&lt;&gt;"",Scoring!$T$32),"")</f>
        <v/>
      </c>
      <c r="BI182" s="105" t="str">
        <f>IF(BH182&lt;&gt;"",LOOKUP(BH182,Likelihoods!$A$7:$A$107,Likelihoods!R$7:R$107),"")</f>
        <v/>
      </c>
      <c r="BJ182" s="108" t="str">
        <f>IF(AND(COUNTBLANK($B182:$E182)=3,COUNTBLANK($F182:$H182)=2,COUNTBLANK($I182:$J182)=1,COUNTBLANK($K182:$L182)=1,COUNTBLANK($M182:$N182)=1,COUNTBLANK($O182:$P182)=1,COUNTBLANK($Q182:$R182)=1,COUNTBLANK($S182:$T182)=1,COUNTBLANK($U182:$V182)=1,COUNTBLANK($W182:$AA182)=4),IF(Data!$B182&lt;&gt;"",Scoring!$U$7)+IF(Data!$C182&lt;&gt;"",Scoring!$U$8)+IF(Data!$D182&lt;&gt;"",Scoring!$U$9)+IF(Data!$E182&lt;&gt;"",Scoring!$U$10)+IF(Data!$F182&lt;&gt;"",Scoring!$U$11)+IF(Data!$G182&lt;&gt;"",Scoring!$U$12)+IF(Data!$H182&lt;&gt;"",Scoring!$U$13)+IF(Data!$I182&lt;&gt;"",Scoring!$U$14)+IF(Data!$J182&lt;&gt;"",Scoring!$U$15)+IF(Data!$K182&lt;&gt;"",Scoring!$U$16)+IF(Data!$L182&lt;&gt;"",Scoring!$U$17)+IF(Data!$M182&lt;&gt;"",Scoring!$U$18)+IF(Data!$N182&lt;&gt;"",Scoring!$U$19)+IF(Data!$O182&lt;&gt;"",Scoring!$U$20)+IF(Data!$P182&lt;&gt;"",Scoring!$U$21)+IF(Data!$Q182&lt;&gt;"",Scoring!$U$22)+IF(Data!$R182&lt;&gt;"",Scoring!$U$23)+IF(Data!$S182&lt;&gt;"",Scoring!$U$24)+IF(Data!T182&lt;&gt;"",Scoring!$U$25)+IF(Data!$U182&lt;&gt;"",Scoring!$U$26)+IF(Data!$V182&lt;&gt;"",Scoring!$U$27)+IF(Data!$W182&lt;&gt;"",Scoring!$U$28)+IF(Data!$X182&lt;&gt;"",Scoring!$U$29)+IF(Data!$Y182&lt;&gt;"",Scoring!$U$30)+IF(Data!$Z182&lt;&gt;"",Scoring!$U$31)+IF(Data!$AA182&lt;&gt;"",Scoring!$U$32),"")</f>
        <v/>
      </c>
      <c r="BK182" s="106" t="str">
        <f>IF(BJ182&lt;&gt;"",LOOKUP(BJ182,Likelihoods!$A$7:$A$107,Likelihoods!S$7:S$107),"")</f>
        <v/>
      </c>
      <c r="BL182" s="8"/>
      <c r="BM182" s="8"/>
      <c r="BN182" s="8"/>
      <c r="BO182" s="8"/>
      <c r="BP182" s="8"/>
      <c r="BQ182" s="8"/>
      <c r="BR182" s="8"/>
      <c r="BS182" s="8"/>
      <c r="BT182" s="8"/>
      <c r="BU182" s="8"/>
      <c r="BV182" s="8"/>
      <c r="BW182" s="8"/>
      <c r="BX182" s="8"/>
      <c r="BY182" s="8"/>
    </row>
    <row r="183" spans="1:77" ht="14.25" x14ac:dyDescent="0.2">
      <c r="A183" s="68"/>
      <c r="B183" s="101"/>
      <c r="C183" s="102"/>
      <c r="D183" s="102"/>
      <c r="E183" s="102"/>
      <c r="F183" s="101"/>
      <c r="G183" s="102"/>
      <c r="H183" s="103"/>
      <c r="I183" s="102"/>
      <c r="J183" s="102"/>
      <c r="K183" s="101"/>
      <c r="L183" s="103"/>
      <c r="M183" s="102"/>
      <c r="N183" s="103"/>
      <c r="O183" s="101"/>
      <c r="P183" s="103"/>
      <c r="Q183" s="102"/>
      <c r="R183" s="102"/>
      <c r="S183" s="101"/>
      <c r="T183" s="103"/>
      <c r="U183" s="101"/>
      <c r="V183" s="103"/>
      <c r="W183" s="102"/>
      <c r="X183" s="102"/>
      <c r="Y183" s="102"/>
      <c r="Z183" s="102"/>
      <c r="AA183" s="102"/>
      <c r="AB183" s="104" t="str">
        <f>IF(AND(COUNTBLANK($B183:$E183)=3,COUNTBLANK($F183:$H183)=2,COUNTBLANK($I183:$J183)=1,COUNTBLANK($K183:$L183)=1,COUNTBLANK($M183:$N183)=1,COUNTBLANK($O183:$P183)=1,COUNTBLANK($Q183:$R183)=1,COUNTBLANK($S183:$T183)=1,COUNTBLANK($U183:$V183)=1,COUNTBLANK($W183:$AA183)=4),IF(Data!$B183&lt;&gt;"",Scoring!$D$7)+IF(Data!$C183&lt;&gt;"",Scoring!$D$8)+IF(Data!$D183&lt;&gt;"",Scoring!$D$9)+IF(Data!$E183&lt;&gt;"",Scoring!$D$10)+IF(Data!$F183&lt;&gt;"",Scoring!$D$11)+IF(Data!$G183&lt;&gt;"",Scoring!$D$12)+IF(Data!$H183&lt;&gt;"",Scoring!$D$13)+IF(Data!$I183&lt;&gt;"",Scoring!$D$14)+IF(Data!$J183&lt;&gt;"",Scoring!$D$15)+IF(Data!$K183&lt;&gt;"",Scoring!$D$16)+IF(Data!$L183&lt;&gt;"",Scoring!$D$17)+IF(Data!$M183&lt;&gt;"",Scoring!$D$18)+IF(Data!$N183&lt;&gt;"",Scoring!$D$19)+IF(Data!$O183&lt;&gt;"",Scoring!$D$20)+IF(Data!$P183&lt;&gt;"",Scoring!$D$21)+IF(Data!$Q183&lt;&gt;"",Scoring!$D$22)+IF(Data!$R183&lt;&gt;"",Scoring!$D$23)+IF(Data!$S183&lt;&gt;"",Scoring!$D$24)+IF(Data!T183&lt;&gt;"",Scoring!$D$25)+IF(Data!$U183&lt;&gt;"",Scoring!$D$26)+IF(Data!$V183&lt;&gt;"",Scoring!$D$27)+IF(Data!$W183&lt;&gt;"",Scoring!$D$28)+IF(Data!$X183&lt;&gt;"",Scoring!$D$29)+IF(Data!$Y183&lt;&gt;"",Scoring!$D$30)+IF(Data!$Z183&lt;&gt;"",Scoring!$D$31)+IF(Data!$AA183&lt;&gt;"",Scoring!$D$32),"")</f>
        <v/>
      </c>
      <c r="AC183" s="105" t="str">
        <f>IF(AB183&lt;&gt;"",LOOKUP(AB183,Likelihoods!$A$7:$A$107,Likelihoods!B$7:B$107),"")</f>
        <v/>
      </c>
      <c r="AD183" s="264" t="str">
        <f>IF(AND(COUNTBLANK($B183:$E183)=3,COUNTBLANK($F183:$H183)=2,COUNTBLANK($I183:$J183)=1,COUNTBLANK($K183:$L183)=1,COUNTBLANK($M183:$N183)=1,COUNTBLANK($O183:$P183)=1,COUNTBLANK($Q183:$R183)=1,COUNTBLANK($S183:$T183)=1,COUNTBLANK($U183:$V183)=1,COUNTBLANK($W183:$AA183)=4),IF(Data!$B183&lt;&gt;"",Scoring!$E$7)+IF(Data!$C183&lt;&gt;"",Scoring!$E$8)+IF(Data!$D183&lt;&gt;"",Scoring!$E$9)+IF(Data!$E183&lt;&gt;"",Scoring!$E$10)+IF(Data!$F183&lt;&gt;"",Scoring!$E$11)+IF(Data!$G183&lt;&gt;"",Scoring!$E$12)+IF(Data!$H183&lt;&gt;"",Scoring!$E$13)+IF(Data!$I183&lt;&gt;"",Scoring!$E$14)+IF(Data!$J183&lt;&gt;"",Scoring!$E$15)+IF(Data!$K183&lt;&gt;"",Scoring!$E$16)+IF(Data!$L183&lt;&gt;"",Scoring!$E$17)+IF(Data!$M183&lt;&gt;"",Scoring!$E$18)+IF(Data!$N183&lt;&gt;"",Scoring!$E$19)+IF(Data!$O183&lt;&gt;"",Scoring!$E$20)+IF(Data!$P183&lt;&gt;"",Scoring!$E$21)+IF(Data!$Q183&lt;&gt;"",Scoring!$E$22)+IF(Data!$R183&lt;&gt;"",Scoring!$E$23)+IF(Data!$S183&lt;&gt;"",Scoring!$E$24)+IF(Data!V183&lt;&gt;"",Scoring!$E$25)+IF(Data!$U183&lt;&gt;"",Scoring!$E$26)+IF(Data!$V183&lt;&gt;"",Scoring!$E$27)+IF(Data!$W183&lt;&gt;"",Scoring!$E$28)+IF(Data!$X183&lt;&gt;"",Scoring!$E$29)+IF(Data!$Y183&lt;&gt;"",Scoring!$E$30)+IF(Data!$Z183&lt;&gt;"",Scoring!$E$31)+IF(Data!$AA183&lt;&gt;"",Scoring!$E$32),"")</f>
        <v/>
      </c>
      <c r="AE183" s="107" t="str">
        <f>IF(AD183&lt;&gt;"",LOOKUP(AD183,Likelihoods!$A$7:$A$107,Likelihoods!C$7:C$107),"")</f>
        <v/>
      </c>
      <c r="AF183" s="108" t="str">
        <f>IF(AND(COUNTBLANK($B183:$E183)=3,COUNTBLANK($F183:$H183)=2,COUNTBLANK($I183:$J183)=1,COUNTBLANK($K183:$L183)=1,COUNTBLANK($M183:$N183)=1,COUNTBLANK($O183:$P183)=1,COUNTBLANK($Q183:$R183)=1,COUNTBLANK($S183:$T183)=1,COUNTBLANK($U183:$V183)=1,COUNTBLANK($W183:$AA183)=4),IF(Data!$B183&lt;&gt;"",Scoring!$F$7)+IF(Data!$C183&lt;&gt;"",Scoring!$F$8)+IF(Data!$D183&lt;&gt;"",Scoring!$F$9)+IF(Data!$E183&lt;&gt;"",Scoring!$F$10)+IF(Data!$F183&lt;&gt;"",Scoring!$F$11)+IF(Data!$G183&lt;&gt;"",Scoring!$F$12)+IF(Data!$H183&lt;&gt;"",Scoring!$F$13)+IF(Data!$I183&lt;&gt;"",Scoring!$F$14)+IF(Data!$J183&lt;&gt;"",Scoring!$F$15)+IF(Data!$K183&lt;&gt;"",Scoring!$F$16)+IF(Data!$L183&lt;&gt;"",Scoring!$F$17)+IF(Data!$M183&lt;&gt;"",Scoring!$F$18)+IF(Data!$N183&lt;&gt;"",Scoring!$F$19)+IF(Data!$O183&lt;&gt;"",Scoring!$F$20)+IF(Data!$P183&lt;&gt;"",Scoring!$F$21)+IF(Data!$Q183&lt;&gt;"",Scoring!$F$22)+IF(Data!$R183&lt;&gt;"",Scoring!$F$23)+IF(Data!$S183&lt;&gt;"",Scoring!$F$24)+IF(Data!T183&lt;&gt;"",Scoring!$F$25)+IF(Data!$U183&lt;&gt;"",Scoring!$F$26)+IF(Data!$V183&lt;&gt;"",Scoring!$F$27)+IF(Data!$W183&lt;&gt;"",Scoring!$F$28)+IF(Data!$X183&lt;&gt;"",Scoring!$F$29)+IF(Data!$Y183&lt;&gt;"",Scoring!$F$30)+IF(Data!$Z183&lt;&gt;"",Scoring!$F$31)+IF(Data!$AA183&lt;&gt;"",Scoring!$F$32),"")</f>
        <v/>
      </c>
      <c r="AG183" s="105" t="str">
        <f>IF(AF183&lt;&gt;"",LOOKUP(AF183,Likelihoods!$A$7:$A$107,Likelihoods!D$7:D$107),"")</f>
        <v/>
      </c>
      <c r="AH183" s="108" t="str">
        <f>IF(AND(COUNTBLANK($B183:$E183)=3,COUNTBLANK($F183:$H183)=2,COUNTBLANK($I183:$J183)=1,COUNTBLANK($K183:$L183)=1,COUNTBLANK($M183:$N183)=1,COUNTBLANK($O183:$P183)=1,COUNTBLANK($Q183:$R183)=1,COUNTBLANK($S183:$T183)=1,COUNTBLANK($U183:$V183)=1,COUNTBLANK($W183:$AA183)=4),IF(Data!$B183&lt;&gt;"",Scoring!$G$7)+IF(Data!$C183&lt;&gt;"",Scoring!$G$8)+IF(Data!$D183&lt;&gt;"",Scoring!$G$9)+IF(Data!$E183&lt;&gt;"",Scoring!$G$10)+IF(Data!$F183&lt;&gt;"",Scoring!$G$11)+IF(Data!$G183&lt;&gt;"",Scoring!$G$12)+IF(Data!$H183&lt;&gt;"",Scoring!$G$13)+IF(Data!$I183&lt;&gt;"",Scoring!$G$14)+IF(Data!$J183&lt;&gt;"",Scoring!$G$15)+IF(Data!$K183&lt;&gt;"",Scoring!$G$16)+IF(Data!$L183&lt;&gt;"",Scoring!$G$17)+IF(Data!$M183&lt;&gt;"",Scoring!$G$18)+IF(Data!$N183&lt;&gt;"",Scoring!$G$19)+IF(Data!$O183&lt;&gt;"",Scoring!$G$20)+IF(Data!$P183&lt;&gt;"",Scoring!$G$21)+IF(Data!$Q183&lt;&gt;"",Scoring!$G$22)+IF(Data!$R183&lt;&gt;"",Scoring!$G$23)+IF(Data!$S183&lt;&gt;"",Scoring!$G$24)+IF(Data!T183&lt;&gt;"",Scoring!$G$25)+IF(Data!$U183&lt;&gt;"",Scoring!$G$26)+IF(Data!$V183&lt;&gt;"",Scoring!$G$27)+IF(Data!$W183&lt;&gt;"",Scoring!$G$28)+IF(Data!$X183&lt;&gt;"",Scoring!$G$29)+IF(Data!$Y183&lt;&gt;"",Scoring!$G$30)+IF(Data!$Z183&lt;&gt;"",Scoring!$G$31)+IF(Data!$AA183&lt;&gt;"",Scoring!$G$32),"")</f>
        <v/>
      </c>
      <c r="AI183" s="106" t="str">
        <f>IF(AH183&lt;&gt;"",LOOKUP(AH183,Likelihoods!$A$7:$A$107,Likelihoods!E$7:E$107),"")</f>
        <v/>
      </c>
      <c r="AJ183" s="104" t="str">
        <f>IF(AND(COUNTBLANK($B183:$E183)=3,COUNTBLANK($F183:$H183)=2,COUNTBLANK($I183:$J183)=1,COUNTBLANK($K183:$L183)=1,COUNTBLANK($M183:$N183)=1,COUNTBLANK($O183:$P183)=1,COUNTBLANK($Q183:$R183)=1,COUNTBLANK($S183:$T183)=1,COUNTBLANK($U183:$V183)=1,COUNTBLANK($W183:$AA183)=4),IF(Data!$B183&lt;&gt;"",Scoring!$H$7)+IF(Data!$C183&lt;&gt;"",Scoring!$H$8)+IF(Data!$D183&lt;&gt;"",Scoring!$H$9)+IF(Data!$E183&lt;&gt;"",Scoring!$H$10)+IF(Data!$F183&lt;&gt;"",Scoring!$H$11)+IF(Data!$G183&lt;&gt;"",Scoring!$H$12)+IF(Data!$H183&lt;&gt;"",Scoring!$H$13)+IF(Data!$I183&lt;&gt;"",Scoring!$H$14)+IF(Data!$J183&lt;&gt;"",Scoring!$H$15)+IF(Data!$K183&lt;&gt;"",Scoring!$H$16)+IF(Data!$L183&lt;&gt;"",Scoring!$H$17)+IF(Data!$M183&lt;&gt;"",Scoring!$H$18)+IF(Data!$N183&lt;&gt;"",Scoring!$H$19)+IF(Data!$O183&lt;&gt;"",Scoring!$H$20)+IF(Data!$P183&lt;&gt;"",Scoring!$H$21)+IF(Data!$Q183&lt;&gt;"",Scoring!$H$22)+IF(Data!$R183&lt;&gt;"",Scoring!$H$23)+IF(Data!$S183&lt;&gt;"",Scoring!$H$24)+IF(Data!T183&lt;&gt;"",Scoring!$H$25)+IF(Data!$U183&lt;&gt;"",Scoring!$H$26)+IF(Data!$V183&lt;&gt;"",Scoring!$H$27)+IF(Data!$W183&lt;&gt;"",Scoring!$H$28)+IF(Data!$X183&lt;&gt;"",Scoring!$H$29)+IF(Data!$Y183&lt;&gt;"",Scoring!$H$30)+IF(Data!$Z183&lt;&gt;"",Scoring!$H$31)+IF(Data!$AA183&lt;&gt;"",Scoring!$H$32),"")</f>
        <v/>
      </c>
      <c r="AK183" s="105" t="str">
        <f>IF(AJ183&lt;&gt;"",LOOKUP(AJ183,Likelihoods!$A$7:$A$107,Likelihoods!F$7:F$107),"")</f>
        <v/>
      </c>
      <c r="AL183" s="102" t="str">
        <f>IF(AND(COUNTBLANK($B183:$E183)=3,COUNTBLANK($F183:$H183)=2,COUNTBLANK($I183:$J183)=1,COUNTBLANK($K183:$L183)=1,COUNTBLANK($M183:$N183)=1,COUNTBLANK($O183:$P183)=1,COUNTBLANK($Q183:$R183)=1,COUNTBLANK($S183:$T183)=1,COUNTBLANK($U183:$V183)=1,COUNTBLANK($W183:$AA183)=4),IF(Data!$B183&lt;&gt;"",Scoring!$I$7)+IF(Data!$C183&lt;&gt;"",Scoring!$I$8)+IF(Data!$D183&lt;&gt;"",Scoring!$I$9)+IF(Data!$E183&lt;&gt;"",Scoring!$I$10)+IF(Data!$F183&lt;&gt;"",Scoring!$I$11)+IF(Data!$G183&lt;&gt;"",Scoring!$I$12)+IF(Data!$H183&lt;&gt;"",Scoring!$I$13)+IF(Data!$I183&lt;&gt;"",Scoring!$I$14)+IF(Data!$J183&lt;&gt;"",Scoring!$I$15)+IF(Data!$K183&lt;&gt;"",Scoring!$I$16)+IF(Data!$L183&lt;&gt;"",Scoring!$I$17)+IF(Data!$M183&lt;&gt;"",Scoring!$I$18)+IF(Data!$N183&lt;&gt;"",Scoring!$I$19)+IF(Data!$O183&lt;&gt;"",Scoring!$I$20)+IF(Data!$P183&lt;&gt;"",Scoring!$I$21)+IF(Data!$Q183&lt;&gt;"",Scoring!$I$22)+IF(Data!$R183&lt;&gt;"",Scoring!$I$23)+IF(Data!$S183&lt;&gt;"",Scoring!$I$24)+IF(Data!T183&lt;&gt;"",Scoring!$I$25)+IF(Data!$U183&lt;&gt;"",Scoring!$I$26)+IF(Data!$V183&lt;&gt;"",Scoring!$I$27)+IF(Data!$W183&lt;&gt;"",Scoring!$I$28)+IF(Data!$X183&lt;&gt;"",Scoring!$I$29)+IF(Data!$Y183&lt;&gt;"",Scoring!$I$30)+IF(Data!$Z183&lt;&gt;"",Scoring!$I$31)+IF(Data!$AA183&lt;&gt;"",Scoring!$I$32),"")</f>
        <v/>
      </c>
      <c r="AM183" s="107" t="str">
        <f>IF(AL183&lt;&gt;"",LOOKUP(AL183,Likelihoods!$A$7:$A$107,Likelihoods!G$7:G$107),"")</f>
        <v/>
      </c>
      <c r="AN183" s="281" t="str">
        <f>IF(AND(COUNTBLANK($B183:$E183)=3,COUNTBLANK($F183:$H183)=2,COUNTBLANK($I183:$J183)=1,COUNTBLANK($K183:$L183)=1,COUNTBLANK($M183:$N183)=1,COUNTBLANK($O183:$P183)=1,COUNTBLANK($Q183:$R183)=1,COUNTBLANK($S183:$T183)=1,COUNTBLANK($U183:$V183)=1,COUNTBLANK($W183:$AA183)=4),IF(Data!$B183&lt;&gt;"",Scoring!$J$7)+IF(Data!$C183&lt;&gt;"",Scoring!$J$8)+IF(Data!$D183&lt;&gt;"",Scoring!$J$9)+IF(Data!$E183&lt;&gt;"",Scoring!$J$10)+IF(Data!$F183&lt;&gt;"",Scoring!$J$11)+IF(Data!$G183&lt;&gt;"",Scoring!$J$12)+IF(Data!$H183&lt;&gt;"",Scoring!$J$13)+IF(Data!$I183&lt;&gt;"",Scoring!$J$14)+IF(Data!$J183&lt;&gt;"",Scoring!$J$15)+IF(Data!$K183&lt;&gt;"",Scoring!$J$16)+IF(Data!$L183&lt;&gt;"",Scoring!$J$17)+IF(Data!$M183&lt;&gt;"",Scoring!$J$18)+IF(Data!$N183&lt;&gt;"",Scoring!$J$19)+IF(Data!$O183&lt;&gt;"",Scoring!$J$20)+IF(Data!$P183&lt;&gt;"",Scoring!$J$21)+IF(Data!$Q183&lt;&gt;"",Scoring!$J$22)+IF(Data!$R183&lt;&gt;"",Scoring!$J$23)+IF(Data!$S183&lt;&gt;"",Scoring!$J$24)+IF(Data!AF183&lt;&gt;"",Scoring!$J$25)+IF(Data!$U183&lt;&gt;"",Scoring!$J$26)+IF(Data!$V183&lt;&gt;"",Scoring!$J$27)+IF(Data!$W183&lt;&gt;"",Scoring!$J$28)+IF(Data!$X183&lt;&gt;"",Scoring!$J$29)+IF(Data!$Y183&lt;&gt;"",Scoring!$J$30)+IF(Data!$Z183&lt;&gt;"",Scoring!$J$31)+IF(Data!$AA183&lt;&gt;"",Scoring!$J$32),"")</f>
        <v/>
      </c>
      <c r="AO183" s="276" t="str">
        <f>IF(AN183&lt;&gt;"",LOOKUP(AN183,Likelihoods!$A$7:$A$107,Likelihoods!H$7:H$107),"")</f>
        <v/>
      </c>
      <c r="AP183" s="264" t="str">
        <f>IF(AND(COUNTBLANK($B183:$E183)=3,COUNTBLANK($F183:$H183)=2,COUNTBLANK($I183:$J183)=1,COUNTBLANK($K183:$L183)=1,COUNTBLANK($M183:$N183)=1,COUNTBLANK($O183:$P183)=1,COUNTBLANK($Q183:$R183)=1,COUNTBLANK($S183:$T183)=1,COUNTBLANK($U183:$V183)=1,COUNTBLANK($W183:$AA183)=4),IF(Data!$B183&lt;&gt;"",Scoring!$K$7)+IF(Data!$C183&lt;&gt;"",Scoring!$K$8)+IF(Data!$D183&lt;&gt;"",Scoring!$K$9)+IF(Data!$E183&lt;&gt;"",Scoring!$K$10)+IF(Data!$F183&lt;&gt;"",Scoring!$K$11)+IF(Data!$G183&lt;&gt;"",Scoring!$K$12)+IF(Data!$H183&lt;&gt;"",Scoring!$K$13)+IF(Data!$I183&lt;&gt;"",Scoring!$K$14)+IF(Data!$J183&lt;&gt;"",Scoring!$K$15)+IF(Data!$K183&lt;&gt;"",Scoring!$K$16)+IF(Data!$L183&lt;&gt;"",Scoring!$K$17)+IF(Data!$M183&lt;&gt;"",Scoring!$K$18)+IF(Data!$N183&lt;&gt;"",Scoring!$K$19)+IF(Data!$O183&lt;&gt;"",Scoring!$K$20)+IF(Data!$P183&lt;&gt;"",Scoring!$K$21)+IF(Data!$Q183&lt;&gt;"",Scoring!$K$22)+IF(Data!$R183&lt;&gt;"",Scoring!$K$23)+IF(Data!$S183&lt;&gt;"",Scoring!$K$24)+IF(Data!AH183&lt;&gt;"",Scoring!$K$25)+IF(Data!$U183&lt;&gt;"",Scoring!$K$26)+IF(Data!$V183&lt;&gt;"",Scoring!$K$27)+IF(Data!$W183&lt;&gt;"",Scoring!$K$28)+IF(Data!$X183&lt;&gt;"",Scoring!$K$29)+IF(Data!$Y183&lt;&gt;"",Scoring!$K$30)+IF(Data!$Z183&lt;&gt;"",Scoring!$K$31)+IF(Data!$AA183&lt;&gt;"",Scoring!$K$32),"")</f>
        <v/>
      </c>
      <c r="AQ183" s="107" t="str">
        <f>IF(AP183&lt;&gt;"",LOOKUP(AP183,Likelihoods!$A$7:$A$107,Likelihoods!I$7:I$107),"")</f>
        <v/>
      </c>
      <c r="AR183" s="281" t="str">
        <f>IF(AND(COUNTBLANK($B183:$E183)=3,COUNTBLANK($F183:$H183)=2,COUNTBLANK($I183:$J183)=1,COUNTBLANK($K183:$L183)=1,COUNTBLANK($M183:$N183)=1,COUNTBLANK($O183:$P183)=1,COUNTBLANK($Q183:$R183)=1,COUNTBLANK($S183:$T183)=1,COUNTBLANK($U183:$V183)=1,COUNTBLANK($W183:$AA183)=4),IF(Data!$B183&lt;&gt;"",Scoring!$L$7)+IF(Data!$C183&lt;&gt;"",Scoring!$L$8)+IF(Data!$D183&lt;&gt;"",Scoring!$L$9)+IF(Data!$E183&lt;&gt;"",Scoring!$L$10)+IF(Data!$F183&lt;&gt;"",Scoring!$L$11)+IF(Data!$G183&lt;&gt;"",Scoring!$L$12)+IF(Data!$H183&lt;&gt;"",Scoring!$L$13)+IF(Data!$I183&lt;&gt;"",Scoring!$L$14)+IF(Data!$J183&lt;&gt;"",Scoring!$L$15)+IF(Data!$K183&lt;&gt;"",Scoring!$L$16)+IF(Data!$L183&lt;&gt;"",Scoring!$L$17)+IF(Data!$M183&lt;&gt;"",Scoring!$L$18)+IF(Data!$N183&lt;&gt;"",Scoring!$L$19)+IF(Data!$O183&lt;&gt;"",Scoring!$L$20)+IF(Data!$P183&lt;&gt;"",Scoring!$L$21)+IF(Data!$Q183&lt;&gt;"",Scoring!$L$22)+IF(Data!$R183&lt;&gt;"",Scoring!$L$23)+IF(Data!$S183&lt;&gt;"",Scoring!$L$24)+IF(Data!AJ183&lt;&gt;"",Scoring!$L$25)+IF(Data!$U183&lt;&gt;"",Scoring!$L$26)+IF(Data!$V183&lt;&gt;"",Scoring!$L$27)+IF(Data!$W183&lt;&gt;"",Scoring!$L$28)+IF(Data!$X183&lt;&gt;"",Scoring!$L$29)+IF(Data!$Y183&lt;&gt;"",Scoring!$L$30)+IF(Data!$Z183&lt;&gt;"",Scoring!$L$31)+IF(Data!$AA183&lt;&gt;"",Scoring!$L$32),"")</f>
        <v/>
      </c>
      <c r="AS183" s="105" t="str">
        <f>IF(AR183&lt;&gt;"",LOOKUP(AR183,Likelihoods!$A$7:$A$107,Likelihoods!J$7:J$107),"")</f>
        <v/>
      </c>
      <c r="AT183" s="108" t="str">
        <f>IF(AND(COUNTBLANK($B183:$E183)=3,COUNTBLANK($F183:$H183)=2,COUNTBLANK($I183:$J183)=1,COUNTBLANK($K183:$L183)=1,COUNTBLANK($M183:$N183)=1,COUNTBLANK($O183:$P183)=1,COUNTBLANK($Q183:$R183)=1,COUNTBLANK($S183:$T183)=1,COUNTBLANK($U183:$V183)=1,COUNTBLANK($W183:$AA183)=4),IF(Data!$B183&lt;&gt;"",Scoring!$M$7)+IF(Data!$C183&lt;&gt;"",Scoring!$M$8)+IF(Data!$D183&lt;&gt;"",Scoring!$M$9)+IF(Data!$E183&lt;&gt;"",Scoring!$M$10)+IF(Data!$F183&lt;&gt;"",Scoring!$M$11)+IF(Data!$G183&lt;&gt;"",Scoring!$M$12)+IF(Data!$H183&lt;&gt;"",Scoring!$M$13)+IF(Data!$I183&lt;&gt;"",Scoring!$M$14)+IF(Data!$J183&lt;&gt;"",Scoring!$M$15)+IF(Data!$K183&lt;&gt;"",Scoring!$M$16)+IF(Data!$L183&lt;&gt;"",Scoring!$M$17)+IF(Data!$M183&lt;&gt;"",Scoring!$M$18)+IF(Data!$N183&lt;&gt;"",Scoring!$M$19)+IF(Data!$O183&lt;&gt;"",Scoring!$M$20)+IF(Data!$P183&lt;&gt;"",Scoring!$M$21)+IF(Data!$Q183&lt;&gt;"",Scoring!$M$22)+IF(Data!$R183&lt;&gt;"",Scoring!$M$23)+IF(Data!$S183&lt;&gt;"",Scoring!$M$24)+IF(Data!T183&lt;&gt;"",Scoring!$M$25)+IF(Data!$U183&lt;&gt;"",Scoring!$M$26)+IF(Data!$V183&lt;&gt;"",Scoring!$M$27)+IF(Data!$W183&lt;&gt;"",Scoring!$M$28)+IF(Data!$X183&lt;&gt;"",Scoring!$M$29)+IF(Data!$Y183&lt;&gt;"",Scoring!$M$30)+IF(Data!$Z183&lt;&gt;"",Scoring!$M$31)+IF(Data!$AA183&lt;&gt;"",Scoring!$M$32),"")</f>
        <v/>
      </c>
      <c r="AU183" s="105" t="str">
        <f>IF(AT183&lt;&gt;"",LOOKUP(AT183,Likelihoods!$A$7:$A$107,Likelihoods!K$7:K$107),"")</f>
        <v/>
      </c>
      <c r="AV183" s="108" t="str">
        <f>IF(AND(COUNTBLANK($B183:$E183)=3,COUNTBLANK($F183:$H183)=2,COUNTBLANK($I183:$J183)=1,COUNTBLANK($K183:$L183)=1,COUNTBLANK($M183:$N183)=1,COUNTBLANK($O183:$P183)=1,COUNTBLANK($Q183:$R183)=1,COUNTBLANK($S183:$T183)=1,COUNTBLANK($U183:$V183)=1,COUNTBLANK($W183:$AA183)=4),IF(Data!$B183&lt;&gt;"",Scoring!$N$7)+IF(Data!$C183&lt;&gt;"",Scoring!$N$8)+IF(Data!$D183&lt;&gt;"",Scoring!$N$9)+IF(Data!$E183&lt;&gt;"",Scoring!$N$10)+IF(Data!$F183&lt;&gt;"",Scoring!$N$11)+IF(Data!$G183&lt;&gt;"",Scoring!$N$12)+IF(Data!$H183&lt;&gt;"",Scoring!$N$13)+IF(Data!$I183&lt;&gt;"",Scoring!$N$14)+IF(Data!$J183&lt;&gt;"",Scoring!$N$15)+IF(Data!$K183&lt;&gt;"",Scoring!$N$16)+IF(Data!$L183&lt;&gt;"",Scoring!$N$17)+IF(Data!$M183&lt;&gt;"",Scoring!$N$18)+IF(Data!$N183&lt;&gt;"",Scoring!$N$19)+IF(Data!$O183&lt;&gt;"",Scoring!$N$20)+IF(Data!$P183&lt;&gt;"",Scoring!$N$21)+IF(Data!$Q183&lt;&gt;"",Scoring!$N$22)+IF(Data!$R183&lt;&gt;"",Scoring!$N$23)+IF(Data!$S183&lt;&gt;"",Scoring!$N$24)+IF(Data!T183&lt;&gt;"",Scoring!$N$25)+IF(Data!$U183&lt;&gt;"",Scoring!$N$26)+IF(Data!$V183&lt;&gt;"",Scoring!$N$27)+IF(Data!$W183&lt;&gt;"",Scoring!$N$28)+IF(Data!$X183&lt;&gt;"",Scoring!$N$29)+IF(Data!$Y183&lt;&gt;"",Scoring!$N$30)+IF(Data!$Z183&lt;&gt;"",Scoring!$N$31)+IF(Data!$AA183&lt;&gt;"",Scoring!$N$32),"")</f>
        <v/>
      </c>
      <c r="AW183" s="106" t="str">
        <f>IF(AV183&lt;&gt;"",LOOKUP(AV183,Likelihoods!$A$7:$A$107,Likelihoods!L$7:L$107),"")</f>
        <v/>
      </c>
      <c r="AX183" s="104" t="str">
        <f>IF(AND(COUNTBLANK($B183:$E183)=3,COUNTBLANK($F183:$H183)=2,COUNTBLANK($I183:$J183)=1,COUNTBLANK($K183:$L183)=1,COUNTBLANK($M183:$N183)=1,COUNTBLANK($O183:$P183)=1,COUNTBLANK($Q183:$R183)=1,COUNTBLANK($S183:$T183)=1,COUNTBLANK($U183:$V183)=1,COUNTBLANK($W183:$AA183)=4),IF(Data!$B183&lt;&gt;"",Scoring!$O$7)+IF(Data!$C183&lt;&gt;"",Scoring!$O$8)+IF(Data!$D183&lt;&gt;"",Scoring!$O$9)+IF(Data!$E183&lt;&gt;"",Scoring!$O$10)+IF(Data!$F183&lt;&gt;"",Scoring!$O$11)+IF(Data!$G183&lt;&gt;"",Scoring!$O$12)+IF(Data!$H183&lt;&gt;"",Scoring!$O$13)+IF(Data!$I183&lt;&gt;"",Scoring!$O$14)+IF(Data!$J183&lt;&gt;"",Scoring!$O$15)+IF(Data!$K183&lt;&gt;"",Scoring!$O$16)+IF(Data!$L183&lt;&gt;"",Scoring!$O$17)+IF(Data!$M183&lt;&gt;"",Scoring!$O$18)+IF(Data!$N183&lt;&gt;"",Scoring!$O$19)+IF(Data!$O183&lt;&gt;"",Scoring!$O$20)+IF(Data!$P183&lt;&gt;"",Scoring!$O$21)+IF(Data!$Q183&lt;&gt;"",Scoring!$O$22)+IF(Data!$R183&lt;&gt;"",Scoring!$O$23)+IF(Data!$S183&lt;&gt;"",Scoring!$O$24)+IF(Data!T183&lt;&gt;"",Scoring!$O$25)+IF(Data!$U183&lt;&gt;"",Scoring!$O$26)+IF(Data!$V183&lt;&gt;"",Scoring!$O$27)+IF(Data!$W183&lt;&gt;"",Scoring!$O$28)+IF(Data!$X183&lt;&gt;"",Scoring!$O$29)+IF(Data!$Y183&lt;&gt;"",Scoring!$O$30)+IF(Data!$Z183&lt;&gt;"",Scoring!$O$31)+IF(Data!$AA183&lt;&gt;"",Scoring!$O$32),"")</f>
        <v/>
      </c>
      <c r="AY183" s="107" t="str">
        <f>IF(AX183&lt;&gt;"",LOOKUP(AX183,Likelihoods!$A$7:$A$107,Likelihoods!M$7:M$107),"")</f>
        <v/>
      </c>
      <c r="AZ183" s="108" t="str">
        <f>IF(AND(COUNTBLANK($B183:$E183)=3,COUNTBLANK($F183:$H183)=2,COUNTBLANK($I183:$J183)=1,COUNTBLANK($K183:$L183)=1,COUNTBLANK($M183:$N183)=1,COUNTBLANK($O183:$P183)=1,COUNTBLANK($Q183:$R183)=1,COUNTBLANK($S183:$T183)=1,COUNTBLANK($U183:$V183)=1,COUNTBLANK($W183:$AA183)=4),IF(Data!$B183&lt;&gt;"",Scoring!$P$7)+IF(Data!$C183&lt;&gt;"",Scoring!$P$8)+IF(Data!$D183&lt;&gt;"",Scoring!$P$9)+IF(Data!$E183&lt;&gt;"",Scoring!$P$10)+IF(Data!$F183&lt;&gt;"",Scoring!$P$11)+IF(Data!$G183&lt;&gt;"",Scoring!$P$12)+IF(Data!$H183&lt;&gt;"",Scoring!$P$13)+IF(Data!$I183&lt;&gt;"",Scoring!$P$14)+IF(Data!$J183&lt;&gt;"",Scoring!$P$15)+IF(Data!$K183&lt;&gt;"",Scoring!$P$16)+IF(Data!$L183&lt;&gt;"",Scoring!$P$17)+IF(Data!$M183&lt;&gt;"",Scoring!$P$18)+IF(Data!$N183&lt;&gt;"",Scoring!$P$19)+IF(Data!$O183&lt;&gt;"",Scoring!$P$20)+IF(Data!$P183&lt;&gt;"",Scoring!$P$21)+IF(Data!$Q183&lt;&gt;"",Scoring!$P$22)+IF(Data!$R183&lt;&gt;"",Scoring!$P$23)+IF(Data!$S183&lt;&gt;"",Scoring!$P$24)+IF(Data!T183&lt;&gt;"",Scoring!$P$25)+IF(Data!$U183&lt;&gt;"",Scoring!$P$26)+IF(Data!$V183&lt;&gt;"",Scoring!$P$27)+IF(Data!$W183&lt;&gt;"",Scoring!$P$28)+IF(Data!$X183&lt;&gt;"",Scoring!$P$29)+IF(Data!$Y183&lt;&gt;"",Scoring!$P$30)+IF(Data!$Z183&lt;&gt;"",Scoring!$P$31)+IF(Data!$AA183&lt;&gt;"",Scoring!$P$32),"")</f>
        <v/>
      </c>
      <c r="BA183" s="105" t="str">
        <f>IF(AZ183&lt;&gt;"",LOOKUP(AZ183,Likelihoods!$A$7:$A$107,Likelihoods!N$7:N$107),"")</f>
        <v/>
      </c>
      <c r="BB183" s="102" t="str">
        <f>IF(AND(COUNTBLANK($B183:$E183)=3,COUNTBLANK($F183:$H183)=2,COUNTBLANK($I183:$J183)=1,COUNTBLANK($K183:$L183)=1,COUNTBLANK($M183:$N183)=1,COUNTBLANK($O183:$P183)=1,COUNTBLANK($Q183:$R183)=1,COUNTBLANK($S183:$T183)=1,COUNTBLANK($U183:$V183)=1,COUNTBLANK($W183:$AA183)=4),IF(Data!$B183&lt;&gt;"",Scoring!$Q$7)+IF(Data!$C183&lt;&gt;"",Scoring!$Q$8)+IF(Data!$D183&lt;&gt;"",Scoring!$Q$9)+IF(Data!$E183&lt;&gt;"",Scoring!$Q$10)+IF(Data!$F183&lt;&gt;"",Scoring!$Q$11)+IF(Data!$G183&lt;&gt;"",Scoring!$Q$12)+IF(Data!$H183&lt;&gt;"",Scoring!$Q$13)+IF(Data!$I183&lt;&gt;"",Scoring!$Q$14)+IF(Data!$J183&lt;&gt;"",Scoring!$Q$15)+IF(Data!$K183&lt;&gt;"",Scoring!$Q$16)+IF(Data!$L183&lt;&gt;"",Scoring!$Q$17)+IF(Data!$M183&lt;&gt;"",Scoring!$Q$18)+IF(Data!$N183&lt;&gt;"",Scoring!$Q$19)+IF(Data!$O183&lt;&gt;"",Scoring!$Q$20)+IF(Data!$P183&lt;&gt;"",Scoring!$Q$21)+IF(Data!$Q183&lt;&gt;"",Scoring!$Q$22)+IF(Data!$R183&lt;&gt;"",Scoring!$Q$23)+IF(Data!$S183&lt;&gt;"",Scoring!$Q$24)+IF(Data!T183&lt;&gt;"",Scoring!$Q$25)+IF(Data!$U183&lt;&gt;"",Scoring!$Q$26)+IF(Data!$V183&lt;&gt;"",Scoring!$Q$27)+IF(Data!$W183&lt;&gt;"",Scoring!$Q$28)+IF(Data!$X183&lt;&gt;"",Scoring!$Q$29)+IF(Data!$Y183&lt;&gt;"",Scoring!$Q$30)+IF(Data!$Z183&lt;&gt;"",Scoring!$Q$31)+IF(Data!$AA183&lt;&gt;"",Scoring!$Q$32),"")</f>
        <v/>
      </c>
      <c r="BC183" s="107" t="str">
        <f>IF(BB183&lt;&gt;"",LOOKUP(BB183,Likelihoods!$A$7:$A$107,Likelihoods!O$7:O$107),"")</f>
        <v/>
      </c>
      <c r="BD183" s="104" t="str">
        <f>IF(AND(COUNTBLANK($B183:$E183)=3,COUNTBLANK($F183:$H183)=2,COUNTBLANK($I183:$J183)=1,COUNTBLANK($K183:$L183)=1,COUNTBLANK($M183:$N183)=1,COUNTBLANK($O183:$P183)=1,COUNTBLANK($Q183:$R183)=1,COUNTBLANK($S183:$T183)=1,COUNTBLANK($U183:$V183)=1,COUNTBLANK($W183:$AA183)=4),IF(Data!$B183&lt;&gt;"",Scoring!$R$7)+IF(Data!$C183&lt;&gt;"",Scoring!$R$8)+IF(Data!$D183&lt;&gt;"",Scoring!$R$9)+IF(Data!$E183&lt;&gt;"",Scoring!$R$10)+IF(Data!$F183&lt;&gt;"",Scoring!$R$11)+IF(Data!$G183&lt;&gt;"",Scoring!$R$12)+IF(Data!$H183&lt;&gt;"",Scoring!$R$13)+IF(Data!$I183&lt;&gt;"",Scoring!$R$14)+IF(Data!$J183&lt;&gt;"",Scoring!$R$15)+IF(Data!$K183&lt;&gt;"",Scoring!$R$16)+IF(Data!$L183&lt;&gt;"",Scoring!$R$17)+IF(Data!$M183&lt;&gt;"",Scoring!$R$18)+IF(Data!$N183&lt;&gt;"",Scoring!$R$19)+IF(Data!$O183&lt;&gt;"",Scoring!$R$20)+IF(Data!$P183&lt;&gt;"",Scoring!$R$21)+IF(Data!$Q183&lt;&gt;"",Scoring!$R$22)+IF(Data!$R183&lt;&gt;"",Scoring!$R$23)+IF(Data!$S183&lt;&gt;"",Scoring!$R$24)+IF(Data!T183&lt;&gt;"",Scoring!$R$25)+IF(Data!$U183&lt;&gt;"",Scoring!$R$26)+IF(Data!$V183&lt;&gt;"",Scoring!$R$27)+IF(Data!$W183&lt;&gt;"",Scoring!$R$28)+IF(Data!$X183&lt;&gt;"",Scoring!$R$29)+IF(Data!$Y183&lt;&gt;"",Scoring!$R$30)+IF(Data!$Z183&lt;&gt;"",Scoring!$R$31)+IF(Data!$AA183&lt;&gt;"",Scoring!$R$32),"")</f>
        <v/>
      </c>
      <c r="BE183" s="105" t="str">
        <f>IF(BD183&lt;&gt;"",LOOKUP(BD183,Likelihoods!$A$7:$A$107,Likelihoods!P$7:P$107),"")</f>
        <v/>
      </c>
      <c r="BF183" s="102" t="str">
        <f>IF(AND(COUNTBLANK($B183:$E183)=3,COUNTBLANK($F183:$H183)=2,COUNTBLANK($I183:$J183)=1,COUNTBLANK($K183:$L183)=1,COUNTBLANK($M183:$N183)=1,COUNTBLANK($O183:$P183)=1,COUNTBLANK($Q183:$R183)=1,COUNTBLANK($S183:$T183)=1,COUNTBLANK($U183:$V183)=1,COUNTBLANK($W183:$AA183)=4),IF(Data!$B183&lt;&gt;"",Scoring!$S$7)+IF(Data!$C183&lt;&gt;"",Scoring!$S$8)+IF(Data!$D183&lt;&gt;"",Scoring!$S$9)+IF(Data!$E183&lt;&gt;"",Scoring!$S$10)+IF(Data!$F183&lt;&gt;"",Scoring!$S$11)+IF(Data!$G183&lt;&gt;"",Scoring!$S$12)+IF(Data!$H183&lt;&gt;"",Scoring!$S$13)+IF(Data!$I183&lt;&gt;"",Scoring!$S$14)+IF(Data!$J183&lt;&gt;"",Scoring!$S$15)+IF(Data!$K183&lt;&gt;"",Scoring!$S$16)+IF(Data!$L183&lt;&gt;"",Scoring!$S$17)+IF(Data!$M183&lt;&gt;"",Scoring!$S$18)+IF(Data!$N183&lt;&gt;"",Scoring!$S$19)+IF(Data!$O183&lt;&gt;"",Scoring!$S$20)+IF(Data!$P183&lt;&gt;"",Scoring!$S$21)+IF(Data!$Q183&lt;&gt;"",Scoring!$S$22)+IF(Data!$R183&lt;&gt;"",Scoring!$S$23)+IF(Data!$S183&lt;&gt;"",Scoring!$S$24)+IF(Data!T183&lt;&gt;"",Scoring!$S$25)+IF(Data!$U183&lt;&gt;"",Scoring!$S$26)+IF(Data!$V183&lt;&gt;"",Scoring!$S$27)+IF(Data!$W183&lt;&gt;"",Scoring!$S$28)+IF(Data!$X183&lt;&gt;"",Scoring!$S$29)+IF(Data!$Y183&lt;&gt;"",Scoring!$S$30)+IF(Data!$Z183&lt;&gt;"",Scoring!$S$31)+IF(Data!$AA183&lt;&gt;"",Scoring!$S$32),"")</f>
        <v/>
      </c>
      <c r="BG183" s="107" t="str">
        <f>IF(BF183&lt;&gt;"",LOOKUP(BF183,Likelihoods!$A$7:$A$107,Likelihoods!Q$7:Q$107),"")</f>
        <v/>
      </c>
      <c r="BH183" s="108" t="str">
        <f>IF(AND(COUNTBLANK($B183:$E183)=3,COUNTBLANK($F183:$H183)=2,COUNTBLANK($I183:$J183)=1,COUNTBLANK($K183:$L183)=1,COUNTBLANK($M183:$N183)=1,COUNTBLANK($O183:$P183)=1,COUNTBLANK($Q183:$R183)=1,COUNTBLANK($S183:$T183)=1,COUNTBLANK($U183:$V183)=1,COUNTBLANK($W183:$AA183)=4),IF(Data!$B183&lt;&gt;"",Scoring!$T$7)+IF(Data!$C183&lt;&gt;"",Scoring!$T$8)+IF(Data!$D183&lt;&gt;"",Scoring!$T$9)+IF(Data!$E183&lt;&gt;"",Scoring!$T$10)+IF(Data!$F183&lt;&gt;"",Scoring!$T$11)+IF(Data!$G183&lt;&gt;"",Scoring!$T$12)+IF(Data!$H183&lt;&gt;"",Scoring!$T$13)+IF(Data!$I183&lt;&gt;"",Scoring!$T$14)+IF(Data!$J183&lt;&gt;"",Scoring!$T$15)+IF(Data!$K183&lt;&gt;"",Scoring!$T$16)+IF(Data!$L183&lt;&gt;"",Scoring!$T$17)+IF(Data!$M183&lt;&gt;"",Scoring!$T$18)+IF(Data!$N183&lt;&gt;"",Scoring!$T$19)+IF(Data!$O183&lt;&gt;"",Scoring!$T$20)+IF(Data!$P183&lt;&gt;"",Scoring!$T$21)+IF(Data!$Q183&lt;&gt;"",Scoring!$T$22)+IF(Data!$R183&lt;&gt;"",Scoring!$T$23)+IF(Data!$S183&lt;&gt;"",Scoring!$T$24)+IF(Data!T183&lt;&gt;"",Scoring!$T$25)+IF(Data!$U183&lt;&gt;"",Scoring!$T$26)+IF(Data!$V183&lt;&gt;"",Scoring!$T$27)+IF(Data!$W183&lt;&gt;"",Scoring!$T$28)+IF(Data!$X183&lt;&gt;"",Scoring!$T$29)+IF(Data!$Y183&lt;&gt;"",Scoring!$T$30)+IF(Data!$Z183&lt;&gt;"",Scoring!$T$31)+IF(Data!$AA183&lt;&gt;"",Scoring!$T$32),"")</f>
        <v/>
      </c>
      <c r="BI183" s="105" t="str">
        <f>IF(BH183&lt;&gt;"",LOOKUP(BH183,Likelihoods!$A$7:$A$107,Likelihoods!R$7:R$107),"")</f>
        <v/>
      </c>
      <c r="BJ183" s="108" t="str">
        <f>IF(AND(COUNTBLANK($B183:$E183)=3,COUNTBLANK($F183:$H183)=2,COUNTBLANK($I183:$J183)=1,COUNTBLANK($K183:$L183)=1,COUNTBLANK($M183:$N183)=1,COUNTBLANK($O183:$P183)=1,COUNTBLANK($Q183:$R183)=1,COUNTBLANK($S183:$T183)=1,COUNTBLANK($U183:$V183)=1,COUNTBLANK($W183:$AA183)=4),IF(Data!$B183&lt;&gt;"",Scoring!$U$7)+IF(Data!$C183&lt;&gt;"",Scoring!$U$8)+IF(Data!$D183&lt;&gt;"",Scoring!$U$9)+IF(Data!$E183&lt;&gt;"",Scoring!$U$10)+IF(Data!$F183&lt;&gt;"",Scoring!$U$11)+IF(Data!$G183&lt;&gt;"",Scoring!$U$12)+IF(Data!$H183&lt;&gt;"",Scoring!$U$13)+IF(Data!$I183&lt;&gt;"",Scoring!$U$14)+IF(Data!$J183&lt;&gt;"",Scoring!$U$15)+IF(Data!$K183&lt;&gt;"",Scoring!$U$16)+IF(Data!$L183&lt;&gt;"",Scoring!$U$17)+IF(Data!$M183&lt;&gt;"",Scoring!$U$18)+IF(Data!$N183&lt;&gt;"",Scoring!$U$19)+IF(Data!$O183&lt;&gt;"",Scoring!$U$20)+IF(Data!$P183&lt;&gt;"",Scoring!$U$21)+IF(Data!$Q183&lt;&gt;"",Scoring!$U$22)+IF(Data!$R183&lt;&gt;"",Scoring!$U$23)+IF(Data!$S183&lt;&gt;"",Scoring!$U$24)+IF(Data!T183&lt;&gt;"",Scoring!$U$25)+IF(Data!$U183&lt;&gt;"",Scoring!$U$26)+IF(Data!$V183&lt;&gt;"",Scoring!$U$27)+IF(Data!$W183&lt;&gt;"",Scoring!$U$28)+IF(Data!$X183&lt;&gt;"",Scoring!$U$29)+IF(Data!$Y183&lt;&gt;"",Scoring!$U$30)+IF(Data!$Z183&lt;&gt;"",Scoring!$U$31)+IF(Data!$AA183&lt;&gt;"",Scoring!$U$32),"")</f>
        <v/>
      </c>
      <c r="BK183" s="106" t="str">
        <f>IF(BJ183&lt;&gt;"",LOOKUP(BJ183,Likelihoods!$A$7:$A$107,Likelihoods!S$7:S$107),"")</f>
        <v/>
      </c>
      <c r="BL183" s="8"/>
      <c r="BM183" s="8"/>
      <c r="BN183" s="8"/>
      <c r="BO183" s="8"/>
      <c r="BP183" s="8"/>
      <c r="BQ183" s="8"/>
      <c r="BR183" s="8"/>
      <c r="BS183" s="8"/>
      <c r="BT183" s="8"/>
      <c r="BU183" s="8"/>
      <c r="BV183" s="8"/>
      <c r="BW183" s="8"/>
      <c r="BX183" s="8"/>
      <c r="BY183" s="8"/>
    </row>
    <row r="184" spans="1:77" ht="14.25" x14ac:dyDescent="0.2">
      <c r="A184" s="68"/>
      <c r="B184" s="101"/>
      <c r="C184" s="102"/>
      <c r="D184" s="102"/>
      <c r="E184" s="102"/>
      <c r="F184" s="101"/>
      <c r="G184" s="102"/>
      <c r="H184" s="103"/>
      <c r="I184" s="102"/>
      <c r="J184" s="102"/>
      <c r="K184" s="101"/>
      <c r="L184" s="103"/>
      <c r="M184" s="102"/>
      <c r="N184" s="103"/>
      <c r="O184" s="101"/>
      <c r="P184" s="103"/>
      <c r="Q184" s="102"/>
      <c r="R184" s="102"/>
      <c r="S184" s="101"/>
      <c r="T184" s="103"/>
      <c r="U184" s="101"/>
      <c r="V184" s="103"/>
      <c r="W184" s="102"/>
      <c r="X184" s="102"/>
      <c r="Y184" s="102"/>
      <c r="Z184" s="102"/>
      <c r="AA184" s="102"/>
      <c r="AB184" s="104" t="str">
        <f>IF(AND(COUNTBLANK($B184:$E184)=3,COUNTBLANK($F184:$H184)=2,COUNTBLANK($I184:$J184)=1,COUNTBLANK($K184:$L184)=1,COUNTBLANK($M184:$N184)=1,COUNTBLANK($O184:$P184)=1,COUNTBLANK($Q184:$R184)=1,COUNTBLANK($S184:$T184)=1,COUNTBLANK($U184:$V184)=1,COUNTBLANK($W184:$AA184)=4),IF(Data!$B184&lt;&gt;"",Scoring!$D$7)+IF(Data!$C184&lt;&gt;"",Scoring!$D$8)+IF(Data!$D184&lt;&gt;"",Scoring!$D$9)+IF(Data!$E184&lt;&gt;"",Scoring!$D$10)+IF(Data!$F184&lt;&gt;"",Scoring!$D$11)+IF(Data!$G184&lt;&gt;"",Scoring!$D$12)+IF(Data!$H184&lt;&gt;"",Scoring!$D$13)+IF(Data!$I184&lt;&gt;"",Scoring!$D$14)+IF(Data!$J184&lt;&gt;"",Scoring!$D$15)+IF(Data!$K184&lt;&gt;"",Scoring!$D$16)+IF(Data!$L184&lt;&gt;"",Scoring!$D$17)+IF(Data!$M184&lt;&gt;"",Scoring!$D$18)+IF(Data!$N184&lt;&gt;"",Scoring!$D$19)+IF(Data!$O184&lt;&gt;"",Scoring!$D$20)+IF(Data!$P184&lt;&gt;"",Scoring!$D$21)+IF(Data!$Q184&lt;&gt;"",Scoring!$D$22)+IF(Data!$R184&lt;&gt;"",Scoring!$D$23)+IF(Data!$S184&lt;&gt;"",Scoring!$D$24)+IF(Data!T184&lt;&gt;"",Scoring!$D$25)+IF(Data!$U184&lt;&gt;"",Scoring!$D$26)+IF(Data!$V184&lt;&gt;"",Scoring!$D$27)+IF(Data!$W184&lt;&gt;"",Scoring!$D$28)+IF(Data!$X184&lt;&gt;"",Scoring!$D$29)+IF(Data!$Y184&lt;&gt;"",Scoring!$D$30)+IF(Data!$Z184&lt;&gt;"",Scoring!$D$31)+IF(Data!$AA184&lt;&gt;"",Scoring!$D$32),"")</f>
        <v/>
      </c>
      <c r="AC184" s="105" t="str">
        <f>IF(AB184&lt;&gt;"",LOOKUP(AB184,Likelihoods!$A$7:$A$107,Likelihoods!B$7:B$107),"")</f>
        <v/>
      </c>
      <c r="AD184" s="264" t="str">
        <f>IF(AND(COUNTBLANK($B184:$E184)=3,COUNTBLANK($F184:$H184)=2,COUNTBLANK($I184:$J184)=1,COUNTBLANK($K184:$L184)=1,COUNTBLANK($M184:$N184)=1,COUNTBLANK($O184:$P184)=1,COUNTBLANK($Q184:$R184)=1,COUNTBLANK($S184:$T184)=1,COUNTBLANK($U184:$V184)=1,COUNTBLANK($W184:$AA184)=4),IF(Data!$B184&lt;&gt;"",Scoring!$E$7)+IF(Data!$C184&lt;&gt;"",Scoring!$E$8)+IF(Data!$D184&lt;&gt;"",Scoring!$E$9)+IF(Data!$E184&lt;&gt;"",Scoring!$E$10)+IF(Data!$F184&lt;&gt;"",Scoring!$E$11)+IF(Data!$G184&lt;&gt;"",Scoring!$E$12)+IF(Data!$H184&lt;&gt;"",Scoring!$E$13)+IF(Data!$I184&lt;&gt;"",Scoring!$E$14)+IF(Data!$J184&lt;&gt;"",Scoring!$E$15)+IF(Data!$K184&lt;&gt;"",Scoring!$E$16)+IF(Data!$L184&lt;&gt;"",Scoring!$E$17)+IF(Data!$M184&lt;&gt;"",Scoring!$E$18)+IF(Data!$N184&lt;&gt;"",Scoring!$E$19)+IF(Data!$O184&lt;&gt;"",Scoring!$E$20)+IF(Data!$P184&lt;&gt;"",Scoring!$E$21)+IF(Data!$Q184&lt;&gt;"",Scoring!$E$22)+IF(Data!$R184&lt;&gt;"",Scoring!$E$23)+IF(Data!$S184&lt;&gt;"",Scoring!$E$24)+IF(Data!V184&lt;&gt;"",Scoring!$E$25)+IF(Data!$U184&lt;&gt;"",Scoring!$E$26)+IF(Data!$V184&lt;&gt;"",Scoring!$E$27)+IF(Data!$W184&lt;&gt;"",Scoring!$E$28)+IF(Data!$X184&lt;&gt;"",Scoring!$E$29)+IF(Data!$Y184&lt;&gt;"",Scoring!$E$30)+IF(Data!$Z184&lt;&gt;"",Scoring!$E$31)+IF(Data!$AA184&lt;&gt;"",Scoring!$E$32),"")</f>
        <v/>
      </c>
      <c r="AE184" s="107" t="str">
        <f>IF(AD184&lt;&gt;"",LOOKUP(AD184,Likelihoods!$A$7:$A$107,Likelihoods!C$7:C$107),"")</f>
        <v/>
      </c>
      <c r="AF184" s="108" t="str">
        <f>IF(AND(COUNTBLANK($B184:$E184)=3,COUNTBLANK($F184:$H184)=2,COUNTBLANK($I184:$J184)=1,COUNTBLANK($K184:$L184)=1,COUNTBLANK($M184:$N184)=1,COUNTBLANK($O184:$P184)=1,COUNTBLANK($Q184:$R184)=1,COUNTBLANK($S184:$T184)=1,COUNTBLANK($U184:$V184)=1,COUNTBLANK($W184:$AA184)=4),IF(Data!$B184&lt;&gt;"",Scoring!$F$7)+IF(Data!$C184&lt;&gt;"",Scoring!$F$8)+IF(Data!$D184&lt;&gt;"",Scoring!$F$9)+IF(Data!$E184&lt;&gt;"",Scoring!$F$10)+IF(Data!$F184&lt;&gt;"",Scoring!$F$11)+IF(Data!$G184&lt;&gt;"",Scoring!$F$12)+IF(Data!$H184&lt;&gt;"",Scoring!$F$13)+IF(Data!$I184&lt;&gt;"",Scoring!$F$14)+IF(Data!$J184&lt;&gt;"",Scoring!$F$15)+IF(Data!$K184&lt;&gt;"",Scoring!$F$16)+IF(Data!$L184&lt;&gt;"",Scoring!$F$17)+IF(Data!$M184&lt;&gt;"",Scoring!$F$18)+IF(Data!$N184&lt;&gt;"",Scoring!$F$19)+IF(Data!$O184&lt;&gt;"",Scoring!$F$20)+IF(Data!$P184&lt;&gt;"",Scoring!$F$21)+IF(Data!$Q184&lt;&gt;"",Scoring!$F$22)+IF(Data!$R184&lt;&gt;"",Scoring!$F$23)+IF(Data!$S184&lt;&gt;"",Scoring!$F$24)+IF(Data!T184&lt;&gt;"",Scoring!$F$25)+IF(Data!$U184&lt;&gt;"",Scoring!$F$26)+IF(Data!$V184&lt;&gt;"",Scoring!$F$27)+IF(Data!$W184&lt;&gt;"",Scoring!$F$28)+IF(Data!$X184&lt;&gt;"",Scoring!$F$29)+IF(Data!$Y184&lt;&gt;"",Scoring!$F$30)+IF(Data!$Z184&lt;&gt;"",Scoring!$F$31)+IF(Data!$AA184&lt;&gt;"",Scoring!$F$32),"")</f>
        <v/>
      </c>
      <c r="AG184" s="105" t="str">
        <f>IF(AF184&lt;&gt;"",LOOKUP(AF184,Likelihoods!$A$7:$A$107,Likelihoods!D$7:D$107),"")</f>
        <v/>
      </c>
      <c r="AH184" s="108" t="str">
        <f>IF(AND(COUNTBLANK($B184:$E184)=3,COUNTBLANK($F184:$H184)=2,COUNTBLANK($I184:$J184)=1,COUNTBLANK($K184:$L184)=1,COUNTBLANK($M184:$N184)=1,COUNTBLANK($O184:$P184)=1,COUNTBLANK($Q184:$R184)=1,COUNTBLANK($S184:$T184)=1,COUNTBLANK($U184:$V184)=1,COUNTBLANK($W184:$AA184)=4),IF(Data!$B184&lt;&gt;"",Scoring!$G$7)+IF(Data!$C184&lt;&gt;"",Scoring!$G$8)+IF(Data!$D184&lt;&gt;"",Scoring!$G$9)+IF(Data!$E184&lt;&gt;"",Scoring!$G$10)+IF(Data!$F184&lt;&gt;"",Scoring!$G$11)+IF(Data!$G184&lt;&gt;"",Scoring!$G$12)+IF(Data!$H184&lt;&gt;"",Scoring!$G$13)+IF(Data!$I184&lt;&gt;"",Scoring!$G$14)+IF(Data!$J184&lt;&gt;"",Scoring!$G$15)+IF(Data!$K184&lt;&gt;"",Scoring!$G$16)+IF(Data!$L184&lt;&gt;"",Scoring!$G$17)+IF(Data!$M184&lt;&gt;"",Scoring!$G$18)+IF(Data!$N184&lt;&gt;"",Scoring!$G$19)+IF(Data!$O184&lt;&gt;"",Scoring!$G$20)+IF(Data!$P184&lt;&gt;"",Scoring!$G$21)+IF(Data!$Q184&lt;&gt;"",Scoring!$G$22)+IF(Data!$R184&lt;&gt;"",Scoring!$G$23)+IF(Data!$S184&lt;&gt;"",Scoring!$G$24)+IF(Data!T184&lt;&gt;"",Scoring!$G$25)+IF(Data!$U184&lt;&gt;"",Scoring!$G$26)+IF(Data!$V184&lt;&gt;"",Scoring!$G$27)+IF(Data!$W184&lt;&gt;"",Scoring!$G$28)+IF(Data!$X184&lt;&gt;"",Scoring!$G$29)+IF(Data!$Y184&lt;&gt;"",Scoring!$G$30)+IF(Data!$Z184&lt;&gt;"",Scoring!$G$31)+IF(Data!$AA184&lt;&gt;"",Scoring!$G$32),"")</f>
        <v/>
      </c>
      <c r="AI184" s="106" t="str">
        <f>IF(AH184&lt;&gt;"",LOOKUP(AH184,Likelihoods!$A$7:$A$107,Likelihoods!E$7:E$107),"")</f>
        <v/>
      </c>
      <c r="AJ184" s="104" t="str">
        <f>IF(AND(COUNTBLANK($B184:$E184)=3,COUNTBLANK($F184:$H184)=2,COUNTBLANK($I184:$J184)=1,COUNTBLANK($K184:$L184)=1,COUNTBLANK($M184:$N184)=1,COUNTBLANK($O184:$P184)=1,COUNTBLANK($Q184:$R184)=1,COUNTBLANK($S184:$T184)=1,COUNTBLANK($U184:$V184)=1,COUNTBLANK($W184:$AA184)=4),IF(Data!$B184&lt;&gt;"",Scoring!$H$7)+IF(Data!$C184&lt;&gt;"",Scoring!$H$8)+IF(Data!$D184&lt;&gt;"",Scoring!$H$9)+IF(Data!$E184&lt;&gt;"",Scoring!$H$10)+IF(Data!$F184&lt;&gt;"",Scoring!$H$11)+IF(Data!$G184&lt;&gt;"",Scoring!$H$12)+IF(Data!$H184&lt;&gt;"",Scoring!$H$13)+IF(Data!$I184&lt;&gt;"",Scoring!$H$14)+IF(Data!$J184&lt;&gt;"",Scoring!$H$15)+IF(Data!$K184&lt;&gt;"",Scoring!$H$16)+IF(Data!$L184&lt;&gt;"",Scoring!$H$17)+IF(Data!$M184&lt;&gt;"",Scoring!$H$18)+IF(Data!$N184&lt;&gt;"",Scoring!$H$19)+IF(Data!$O184&lt;&gt;"",Scoring!$H$20)+IF(Data!$P184&lt;&gt;"",Scoring!$H$21)+IF(Data!$Q184&lt;&gt;"",Scoring!$H$22)+IF(Data!$R184&lt;&gt;"",Scoring!$H$23)+IF(Data!$S184&lt;&gt;"",Scoring!$H$24)+IF(Data!T184&lt;&gt;"",Scoring!$H$25)+IF(Data!$U184&lt;&gt;"",Scoring!$H$26)+IF(Data!$V184&lt;&gt;"",Scoring!$H$27)+IF(Data!$W184&lt;&gt;"",Scoring!$H$28)+IF(Data!$X184&lt;&gt;"",Scoring!$H$29)+IF(Data!$Y184&lt;&gt;"",Scoring!$H$30)+IF(Data!$Z184&lt;&gt;"",Scoring!$H$31)+IF(Data!$AA184&lt;&gt;"",Scoring!$H$32),"")</f>
        <v/>
      </c>
      <c r="AK184" s="105" t="str">
        <f>IF(AJ184&lt;&gt;"",LOOKUP(AJ184,Likelihoods!$A$7:$A$107,Likelihoods!F$7:F$107),"")</f>
        <v/>
      </c>
      <c r="AL184" s="102" t="str">
        <f>IF(AND(COUNTBLANK($B184:$E184)=3,COUNTBLANK($F184:$H184)=2,COUNTBLANK($I184:$J184)=1,COUNTBLANK($K184:$L184)=1,COUNTBLANK($M184:$N184)=1,COUNTBLANK($O184:$P184)=1,COUNTBLANK($Q184:$R184)=1,COUNTBLANK($S184:$T184)=1,COUNTBLANK($U184:$V184)=1,COUNTBLANK($W184:$AA184)=4),IF(Data!$B184&lt;&gt;"",Scoring!$I$7)+IF(Data!$C184&lt;&gt;"",Scoring!$I$8)+IF(Data!$D184&lt;&gt;"",Scoring!$I$9)+IF(Data!$E184&lt;&gt;"",Scoring!$I$10)+IF(Data!$F184&lt;&gt;"",Scoring!$I$11)+IF(Data!$G184&lt;&gt;"",Scoring!$I$12)+IF(Data!$H184&lt;&gt;"",Scoring!$I$13)+IF(Data!$I184&lt;&gt;"",Scoring!$I$14)+IF(Data!$J184&lt;&gt;"",Scoring!$I$15)+IF(Data!$K184&lt;&gt;"",Scoring!$I$16)+IF(Data!$L184&lt;&gt;"",Scoring!$I$17)+IF(Data!$M184&lt;&gt;"",Scoring!$I$18)+IF(Data!$N184&lt;&gt;"",Scoring!$I$19)+IF(Data!$O184&lt;&gt;"",Scoring!$I$20)+IF(Data!$P184&lt;&gt;"",Scoring!$I$21)+IF(Data!$Q184&lt;&gt;"",Scoring!$I$22)+IF(Data!$R184&lt;&gt;"",Scoring!$I$23)+IF(Data!$S184&lt;&gt;"",Scoring!$I$24)+IF(Data!T184&lt;&gt;"",Scoring!$I$25)+IF(Data!$U184&lt;&gt;"",Scoring!$I$26)+IF(Data!$V184&lt;&gt;"",Scoring!$I$27)+IF(Data!$W184&lt;&gt;"",Scoring!$I$28)+IF(Data!$X184&lt;&gt;"",Scoring!$I$29)+IF(Data!$Y184&lt;&gt;"",Scoring!$I$30)+IF(Data!$Z184&lt;&gt;"",Scoring!$I$31)+IF(Data!$AA184&lt;&gt;"",Scoring!$I$32),"")</f>
        <v/>
      </c>
      <c r="AM184" s="107" t="str">
        <f>IF(AL184&lt;&gt;"",LOOKUP(AL184,Likelihoods!$A$7:$A$107,Likelihoods!G$7:G$107),"")</f>
        <v/>
      </c>
      <c r="AN184" s="281" t="str">
        <f>IF(AND(COUNTBLANK($B184:$E184)=3,COUNTBLANK($F184:$H184)=2,COUNTBLANK($I184:$J184)=1,COUNTBLANK($K184:$L184)=1,COUNTBLANK($M184:$N184)=1,COUNTBLANK($O184:$P184)=1,COUNTBLANK($Q184:$R184)=1,COUNTBLANK($S184:$T184)=1,COUNTBLANK($U184:$V184)=1,COUNTBLANK($W184:$AA184)=4),IF(Data!$B184&lt;&gt;"",Scoring!$J$7)+IF(Data!$C184&lt;&gt;"",Scoring!$J$8)+IF(Data!$D184&lt;&gt;"",Scoring!$J$9)+IF(Data!$E184&lt;&gt;"",Scoring!$J$10)+IF(Data!$F184&lt;&gt;"",Scoring!$J$11)+IF(Data!$G184&lt;&gt;"",Scoring!$J$12)+IF(Data!$H184&lt;&gt;"",Scoring!$J$13)+IF(Data!$I184&lt;&gt;"",Scoring!$J$14)+IF(Data!$J184&lt;&gt;"",Scoring!$J$15)+IF(Data!$K184&lt;&gt;"",Scoring!$J$16)+IF(Data!$L184&lt;&gt;"",Scoring!$J$17)+IF(Data!$M184&lt;&gt;"",Scoring!$J$18)+IF(Data!$N184&lt;&gt;"",Scoring!$J$19)+IF(Data!$O184&lt;&gt;"",Scoring!$J$20)+IF(Data!$P184&lt;&gt;"",Scoring!$J$21)+IF(Data!$Q184&lt;&gt;"",Scoring!$J$22)+IF(Data!$R184&lt;&gt;"",Scoring!$J$23)+IF(Data!$S184&lt;&gt;"",Scoring!$J$24)+IF(Data!AF184&lt;&gt;"",Scoring!$J$25)+IF(Data!$U184&lt;&gt;"",Scoring!$J$26)+IF(Data!$V184&lt;&gt;"",Scoring!$J$27)+IF(Data!$W184&lt;&gt;"",Scoring!$J$28)+IF(Data!$X184&lt;&gt;"",Scoring!$J$29)+IF(Data!$Y184&lt;&gt;"",Scoring!$J$30)+IF(Data!$Z184&lt;&gt;"",Scoring!$J$31)+IF(Data!$AA184&lt;&gt;"",Scoring!$J$32),"")</f>
        <v/>
      </c>
      <c r="AO184" s="276" t="str">
        <f>IF(AN184&lt;&gt;"",LOOKUP(AN184,Likelihoods!$A$7:$A$107,Likelihoods!H$7:H$107),"")</f>
        <v/>
      </c>
      <c r="AP184" s="264" t="str">
        <f>IF(AND(COUNTBLANK($B184:$E184)=3,COUNTBLANK($F184:$H184)=2,COUNTBLANK($I184:$J184)=1,COUNTBLANK($K184:$L184)=1,COUNTBLANK($M184:$N184)=1,COUNTBLANK($O184:$P184)=1,COUNTBLANK($Q184:$R184)=1,COUNTBLANK($S184:$T184)=1,COUNTBLANK($U184:$V184)=1,COUNTBLANK($W184:$AA184)=4),IF(Data!$B184&lt;&gt;"",Scoring!$K$7)+IF(Data!$C184&lt;&gt;"",Scoring!$K$8)+IF(Data!$D184&lt;&gt;"",Scoring!$K$9)+IF(Data!$E184&lt;&gt;"",Scoring!$K$10)+IF(Data!$F184&lt;&gt;"",Scoring!$K$11)+IF(Data!$G184&lt;&gt;"",Scoring!$K$12)+IF(Data!$H184&lt;&gt;"",Scoring!$K$13)+IF(Data!$I184&lt;&gt;"",Scoring!$K$14)+IF(Data!$J184&lt;&gt;"",Scoring!$K$15)+IF(Data!$K184&lt;&gt;"",Scoring!$K$16)+IF(Data!$L184&lt;&gt;"",Scoring!$K$17)+IF(Data!$M184&lt;&gt;"",Scoring!$K$18)+IF(Data!$N184&lt;&gt;"",Scoring!$K$19)+IF(Data!$O184&lt;&gt;"",Scoring!$K$20)+IF(Data!$P184&lt;&gt;"",Scoring!$K$21)+IF(Data!$Q184&lt;&gt;"",Scoring!$K$22)+IF(Data!$R184&lt;&gt;"",Scoring!$K$23)+IF(Data!$S184&lt;&gt;"",Scoring!$K$24)+IF(Data!AH184&lt;&gt;"",Scoring!$K$25)+IF(Data!$U184&lt;&gt;"",Scoring!$K$26)+IF(Data!$V184&lt;&gt;"",Scoring!$K$27)+IF(Data!$W184&lt;&gt;"",Scoring!$K$28)+IF(Data!$X184&lt;&gt;"",Scoring!$K$29)+IF(Data!$Y184&lt;&gt;"",Scoring!$K$30)+IF(Data!$Z184&lt;&gt;"",Scoring!$K$31)+IF(Data!$AA184&lt;&gt;"",Scoring!$K$32),"")</f>
        <v/>
      </c>
      <c r="AQ184" s="107" t="str">
        <f>IF(AP184&lt;&gt;"",LOOKUP(AP184,Likelihoods!$A$7:$A$107,Likelihoods!I$7:I$107),"")</f>
        <v/>
      </c>
      <c r="AR184" s="281" t="str">
        <f>IF(AND(COUNTBLANK($B184:$E184)=3,COUNTBLANK($F184:$H184)=2,COUNTBLANK($I184:$J184)=1,COUNTBLANK($K184:$L184)=1,COUNTBLANK($M184:$N184)=1,COUNTBLANK($O184:$P184)=1,COUNTBLANK($Q184:$R184)=1,COUNTBLANK($S184:$T184)=1,COUNTBLANK($U184:$V184)=1,COUNTBLANK($W184:$AA184)=4),IF(Data!$B184&lt;&gt;"",Scoring!$L$7)+IF(Data!$C184&lt;&gt;"",Scoring!$L$8)+IF(Data!$D184&lt;&gt;"",Scoring!$L$9)+IF(Data!$E184&lt;&gt;"",Scoring!$L$10)+IF(Data!$F184&lt;&gt;"",Scoring!$L$11)+IF(Data!$G184&lt;&gt;"",Scoring!$L$12)+IF(Data!$H184&lt;&gt;"",Scoring!$L$13)+IF(Data!$I184&lt;&gt;"",Scoring!$L$14)+IF(Data!$J184&lt;&gt;"",Scoring!$L$15)+IF(Data!$K184&lt;&gt;"",Scoring!$L$16)+IF(Data!$L184&lt;&gt;"",Scoring!$L$17)+IF(Data!$M184&lt;&gt;"",Scoring!$L$18)+IF(Data!$N184&lt;&gt;"",Scoring!$L$19)+IF(Data!$O184&lt;&gt;"",Scoring!$L$20)+IF(Data!$P184&lt;&gt;"",Scoring!$L$21)+IF(Data!$Q184&lt;&gt;"",Scoring!$L$22)+IF(Data!$R184&lt;&gt;"",Scoring!$L$23)+IF(Data!$S184&lt;&gt;"",Scoring!$L$24)+IF(Data!AJ184&lt;&gt;"",Scoring!$L$25)+IF(Data!$U184&lt;&gt;"",Scoring!$L$26)+IF(Data!$V184&lt;&gt;"",Scoring!$L$27)+IF(Data!$W184&lt;&gt;"",Scoring!$L$28)+IF(Data!$X184&lt;&gt;"",Scoring!$L$29)+IF(Data!$Y184&lt;&gt;"",Scoring!$L$30)+IF(Data!$Z184&lt;&gt;"",Scoring!$L$31)+IF(Data!$AA184&lt;&gt;"",Scoring!$L$32),"")</f>
        <v/>
      </c>
      <c r="AS184" s="105" t="str">
        <f>IF(AR184&lt;&gt;"",LOOKUP(AR184,Likelihoods!$A$7:$A$107,Likelihoods!J$7:J$107),"")</f>
        <v/>
      </c>
      <c r="AT184" s="108" t="str">
        <f>IF(AND(COUNTBLANK($B184:$E184)=3,COUNTBLANK($F184:$H184)=2,COUNTBLANK($I184:$J184)=1,COUNTBLANK($K184:$L184)=1,COUNTBLANK($M184:$N184)=1,COUNTBLANK($O184:$P184)=1,COUNTBLANK($Q184:$R184)=1,COUNTBLANK($S184:$T184)=1,COUNTBLANK($U184:$V184)=1,COUNTBLANK($W184:$AA184)=4),IF(Data!$B184&lt;&gt;"",Scoring!$M$7)+IF(Data!$C184&lt;&gt;"",Scoring!$M$8)+IF(Data!$D184&lt;&gt;"",Scoring!$M$9)+IF(Data!$E184&lt;&gt;"",Scoring!$M$10)+IF(Data!$F184&lt;&gt;"",Scoring!$M$11)+IF(Data!$G184&lt;&gt;"",Scoring!$M$12)+IF(Data!$H184&lt;&gt;"",Scoring!$M$13)+IF(Data!$I184&lt;&gt;"",Scoring!$M$14)+IF(Data!$J184&lt;&gt;"",Scoring!$M$15)+IF(Data!$K184&lt;&gt;"",Scoring!$M$16)+IF(Data!$L184&lt;&gt;"",Scoring!$M$17)+IF(Data!$M184&lt;&gt;"",Scoring!$M$18)+IF(Data!$N184&lt;&gt;"",Scoring!$M$19)+IF(Data!$O184&lt;&gt;"",Scoring!$M$20)+IF(Data!$P184&lt;&gt;"",Scoring!$M$21)+IF(Data!$Q184&lt;&gt;"",Scoring!$M$22)+IF(Data!$R184&lt;&gt;"",Scoring!$M$23)+IF(Data!$S184&lt;&gt;"",Scoring!$M$24)+IF(Data!T184&lt;&gt;"",Scoring!$M$25)+IF(Data!$U184&lt;&gt;"",Scoring!$M$26)+IF(Data!$V184&lt;&gt;"",Scoring!$M$27)+IF(Data!$W184&lt;&gt;"",Scoring!$M$28)+IF(Data!$X184&lt;&gt;"",Scoring!$M$29)+IF(Data!$Y184&lt;&gt;"",Scoring!$M$30)+IF(Data!$Z184&lt;&gt;"",Scoring!$M$31)+IF(Data!$AA184&lt;&gt;"",Scoring!$M$32),"")</f>
        <v/>
      </c>
      <c r="AU184" s="105" t="str">
        <f>IF(AT184&lt;&gt;"",LOOKUP(AT184,Likelihoods!$A$7:$A$107,Likelihoods!K$7:K$107),"")</f>
        <v/>
      </c>
      <c r="AV184" s="108" t="str">
        <f>IF(AND(COUNTBLANK($B184:$E184)=3,COUNTBLANK($F184:$H184)=2,COUNTBLANK($I184:$J184)=1,COUNTBLANK($K184:$L184)=1,COUNTBLANK($M184:$N184)=1,COUNTBLANK($O184:$P184)=1,COUNTBLANK($Q184:$R184)=1,COUNTBLANK($S184:$T184)=1,COUNTBLANK($U184:$V184)=1,COUNTBLANK($W184:$AA184)=4),IF(Data!$B184&lt;&gt;"",Scoring!$N$7)+IF(Data!$C184&lt;&gt;"",Scoring!$N$8)+IF(Data!$D184&lt;&gt;"",Scoring!$N$9)+IF(Data!$E184&lt;&gt;"",Scoring!$N$10)+IF(Data!$F184&lt;&gt;"",Scoring!$N$11)+IF(Data!$G184&lt;&gt;"",Scoring!$N$12)+IF(Data!$H184&lt;&gt;"",Scoring!$N$13)+IF(Data!$I184&lt;&gt;"",Scoring!$N$14)+IF(Data!$J184&lt;&gt;"",Scoring!$N$15)+IF(Data!$K184&lt;&gt;"",Scoring!$N$16)+IF(Data!$L184&lt;&gt;"",Scoring!$N$17)+IF(Data!$M184&lt;&gt;"",Scoring!$N$18)+IF(Data!$N184&lt;&gt;"",Scoring!$N$19)+IF(Data!$O184&lt;&gt;"",Scoring!$N$20)+IF(Data!$P184&lt;&gt;"",Scoring!$N$21)+IF(Data!$Q184&lt;&gt;"",Scoring!$N$22)+IF(Data!$R184&lt;&gt;"",Scoring!$N$23)+IF(Data!$S184&lt;&gt;"",Scoring!$N$24)+IF(Data!T184&lt;&gt;"",Scoring!$N$25)+IF(Data!$U184&lt;&gt;"",Scoring!$N$26)+IF(Data!$V184&lt;&gt;"",Scoring!$N$27)+IF(Data!$W184&lt;&gt;"",Scoring!$N$28)+IF(Data!$X184&lt;&gt;"",Scoring!$N$29)+IF(Data!$Y184&lt;&gt;"",Scoring!$N$30)+IF(Data!$Z184&lt;&gt;"",Scoring!$N$31)+IF(Data!$AA184&lt;&gt;"",Scoring!$N$32),"")</f>
        <v/>
      </c>
      <c r="AW184" s="106" t="str">
        <f>IF(AV184&lt;&gt;"",LOOKUP(AV184,Likelihoods!$A$7:$A$107,Likelihoods!L$7:L$107),"")</f>
        <v/>
      </c>
      <c r="AX184" s="104" t="str">
        <f>IF(AND(COUNTBLANK($B184:$E184)=3,COUNTBLANK($F184:$H184)=2,COUNTBLANK($I184:$J184)=1,COUNTBLANK($K184:$L184)=1,COUNTBLANK($M184:$N184)=1,COUNTBLANK($O184:$P184)=1,COUNTBLANK($Q184:$R184)=1,COUNTBLANK($S184:$T184)=1,COUNTBLANK($U184:$V184)=1,COUNTBLANK($W184:$AA184)=4),IF(Data!$B184&lt;&gt;"",Scoring!$O$7)+IF(Data!$C184&lt;&gt;"",Scoring!$O$8)+IF(Data!$D184&lt;&gt;"",Scoring!$O$9)+IF(Data!$E184&lt;&gt;"",Scoring!$O$10)+IF(Data!$F184&lt;&gt;"",Scoring!$O$11)+IF(Data!$G184&lt;&gt;"",Scoring!$O$12)+IF(Data!$H184&lt;&gt;"",Scoring!$O$13)+IF(Data!$I184&lt;&gt;"",Scoring!$O$14)+IF(Data!$J184&lt;&gt;"",Scoring!$O$15)+IF(Data!$K184&lt;&gt;"",Scoring!$O$16)+IF(Data!$L184&lt;&gt;"",Scoring!$O$17)+IF(Data!$M184&lt;&gt;"",Scoring!$O$18)+IF(Data!$N184&lt;&gt;"",Scoring!$O$19)+IF(Data!$O184&lt;&gt;"",Scoring!$O$20)+IF(Data!$P184&lt;&gt;"",Scoring!$O$21)+IF(Data!$Q184&lt;&gt;"",Scoring!$O$22)+IF(Data!$R184&lt;&gt;"",Scoring!$O$23)+IF(Data!$S184&lt;&gt;"",Scoring!$O$24)+IF(Data!T184&lt;&gt;"",Scoring!$O$25)+IF(Data!$U184&lt;&gt;"",Scoring!$O$26)+IF(Data!$V184&lt;&gt;"",Scoring!$O$27)+IF(Data!$W184&lt;&gt;"",Scoring!$O$28)+IF(Data!$X184&lt;&gt;"",Scoring!$O$29)+IF(Data!$Y184&lt;&gt;"",Scoring!$O$30)+IF(Data!$Z184&lt;&gt;"",Scoring!$O$31)+IF(Data!$AA184&lt;&gt;"",Scoring!$O$32),"")</f>
        <v/>
      </c>
      <c r="AY184" s="107" t="str">
        <f>IF(AX184&lt;&gt;"",LOOKUP(AX184,Likelihoods!$A$7:$A$107,Likelihoods!M$7:M$107),"")</f>
        <v/>
      </c>
      <c r="AZ184" s="108" t="str">
        <f>IF(AND(COUNTBLANK($B184:$E184)=3,COUNTBLANK($F184:$H184)=2,COUNTBLANK($I184:$J184)=1,COUNTBLANK($K184:$L184)=1,COUNTBLANK($M184:$N184)=1,COUNTBLANK($O184:$P184)=1,COUNTBLANK($Q184:$R184)=1,COUNTBLANK($S184:$T184)=1,COUNTBLANK($U184:$V184)=1,COUNTBLANK($W184:$AA184)=4),IF(Data!$B184&lt;&gt;"",Scoring!$P$7)+IF(Data!$C184&lt;&gt;"",Scoring!$P$8)+IF(Data!$D184&lt;&gt;"",Scoring!$P$9)+IF(Data!$E184&lt;&gt;"",Scoring!$P$10)+IF(Data!$F184&lt;&gt;"",Scoring!$P$11)+IF(Data!$G184&lt;&gt;"",Scoring!$P$12)+IF(Data!$H184&lt;&gt;"",Scoring!$P$13)+IF(Data!$I184&lt;&gt;"",Scoring!$P$14)+IF(Data!$J184&lt;&gt;"",Scoring!$P$15)+IF(Data!$K184&lt;&gt;"",Scoring!$P$16)+IF(Data!$L184&lt;&gt;"",Scoring!$P$17)+IF(Data!$M184&lt;&gt;"",Scoring!$P$18)+IF(Data!$N184&lt;&gt;"",Scoring!$P$19)+IF(Data!$O184&lt;&gt;"",Scoring!$P$20)+IF(Data!$P184&lt;&gt;"",Scoring!$P$21)+IF(Data!$Q184&lt;&gt;"",Scoring!$P$22)+IF(Data!$R184&lt;&gt;"",Scoring!$P$23)+IF(Data!$S184&lt;&gt;"",Scoring!$P$24)+IF(Data!T184&lt;&gt;"",Scoring!$P$25)+IF(Data!$U184&lt;&gt;"",Scoring!$P$26)+IF(Data!$V184&lt;&gt;"",Scoring!$P$27)+IF(Data!$W184&lt;&gt;"",Scoring!$P$28)+IF(Data!$X184&lt;&gt;"",Scoring!$P$29)+IF(Data!$Y184&lt;&gt;"",Scoring!$P$30)+IF(Data!$Z184&lt;&gt;"",Scoring!$P$31)+IF(Data!$AA184&lt;&gt;"",Scoring!$P$32),"")</f>
        <v/>
      </c>
      <c r="BA184" s="105" t="str">
        <f>IF(AZ184&lt;&gt;"",LOOKUP(AZ184,Likelihoods!$A$7:$A$107,Likelihoods!N$7:N$107),"")</f>
        <v/>
      </c>
      <c r="BB184" s="102" t="str">
        <f>IF(AND(COUNTBLANK($B184:$E184)=3,COUNTBLANK($F184:$H184)=2,COUNTBLANK($I184:$J184)=1,COUNTBLANK($K184:$L184)=1,COUNTBLANK($M184:$N184)=1,COUNTBLANK($O184:$P184)=1,COUNTBLANK($Q184:$R184)=1,COUNTBLANK($S184:$T184)=1,COUNTBLANK($U184:$V184)=1,COUNTBLANK($W184:$AA184)=4),IF(Data!$B184&lt;&gt;"",Scoring!$Q$7)+IF(Data!$C184&lt;&gt;"",Scoring!$Q$8)+IF(Data!$D184&lt;&gt;"",Scoring!$Q$9)+IF(Data!$E184&lt;&gt;"",Scoring!$Q$10)+IF(Data!$F184&lt;&gt;"",Scoring!$Q$11)+IF(Data!$G184&lt;&gt;"",Scoring!$Q$12)+IF(Data!$H184&lt;&gt;"",Scoring!$Q$13)+IF(Data!$I184&lt;&gt;"",Scoring!$Q$14)+IF(Data!$J184&lt;&gt;"",Scoring!$Q$15)+IF(Data!$K184&lt;&gt;"",Scoring!$Q$16)+IF(Data!$L184&lt;&gt;"",Scoring!$Q$17)+IF(Data!$M184&lt;&gt;"",Scoring!$Q$18)+IF(Data!$N184&lt;&gt;"",Scoring!$Q$19)+IF(Data!$O184&lt;&gt;"",Scoring!$Q$20)+IF(Data!$P184&lt;&gt;"",Scoring!$Q$21)+IF(Data!$Q184&lt;&gt;"",Scoring!$Q$22)+IF(Data!$R184&lt;&gt;"",Scoring!$Q$23)+IF(Data!$S184&lt;&gt;"",Scoring!$Q$24)+IF(Data!T184&lt;&gt;"",Scoring!$Q$25)+IF(Data!$U184&lt;&gt;"",Scoring!$Q$26)+IF(Data!$V184&lt;&gt;"",Scoring!$Q$27)+IF(Data!$W184&lt;&gt;"",Scoring!$Q$28)+IF(Data!$X184&lt;&gt;"",Scoring!$Q$29)+IF(Data!$Y184&lt;&gt;"",Scoring!$Q$30)+IF(Data!$Z184&lt;&gt;"",Scoring!$Q$31)+IF(Data!$AA184&lt;&gt;"",Scoring!$Q$32),"")</f>
        <v/>
      </c>
      <c r="BC184" s="107" t="str">
        <f>IF(BB184&lt;&gt;"",LOOKUP(BB184,Likelihoods!$A$7:$A$107,Likelihoods!O$7:O$107),"")</f>
        <v/>
      </c>
      <c r="BD184" s="104" t="str">
        <f>IF(AND(COUNTBLANK($B184:$E184)=3,COUNTBLANK($F184:$H184)=2,COUNTBLANK($I184:$J184)=1,COUNTBLANK($K184:$L184)=1,COUNTBLANK($M184:$N184)=1,COUNTBLANK($O184:$P184)=1,COUNTBLANK($Q184:$R184)=1,COUNTBLANK($S184:$T184)=1,COUNTBLANK($U184:$V184)=1,COUNTBLANK($W184:$AA184)=4),IF(Data!$B184&lt;&gt;"",Scoring!$R$7)+IF(Data!$C184&lt;&gt;"",Scoring!$R$8)+IF(Data!$D184&lt;&gt;"",Scoring!$R$9)+IF(Data!$E184&lt;&gt;"",Scoring!$R$10)+IF(Data!$F184&lt;&gt;"",Scoring!$R$11)+IF(Data!$G184&lt;&gt;"",Scoring!$R$12)+IF(Data!$H184&lt;&gt;"",Scoring!$R$13)+IF(Data!$I184&lt;&gt;"",Scoring!$R$14)+IF(Data!$J184&lt;&gt;"",Scoring!$R$15)+IF(Data!$K184&lt;&gt;"",Scoring!$R$16)+IF(Data!$L184&lt;&gt;"",Scoring!$R$17)+IF(Data!$M184&lt;&gt;"",Scoring!$R$18)+IF(Data!$N184&lt;&gt;"",Scoring!$R$19)+IF(Data!$O184&lt;&gt;"",Scoring!$R$20)+IF(Data!$P184&lt;&gt;"",Scoring!$R$21)+IF(Data!$Q184&lt;&gt;"",Scoring!$R$22)+IF(Data!$R184&lt;&gt;"",Scoring!$R$23)+IF(Data!$S184&lt;&gt;"",Scoring!$R$24)+IF(Data!T184&lt;&gt;"",Scoring!$R$25)+IF(Data!$U184&lt;&gt;"",Scoring!$R$26)+IF(Data!$V184&lt;&gt;"",Scoring!$R$27)+IF(Data!$W184&lt;&gt;"",Scoring!$R$28)+IF(Data!$X184&lt;&gt;"",Scoring!$R$29)+IF(Data!$Y184&lt;&gt;"",Scoring!$R$30)+IF(Data!$Z184&lt;&gt;"",Scoring!$R$31)+IF(Data!$AA184&lt;&gt;"",Scoring!$R$32),"")</f>
        <v/>
      </c>
      <c r="BE184" s="105" t="str">
        <f>IF(BD184&lt;&gt;"",LOOKUP(BD184,Likelihoods!$A$7:$A$107,Likelihoods!P$7:P$107),"")</f>
        <v/>
      </c>
      <c r="BF184" s="102" t="str">
        <f>IF(AND(COUNTBLANK($B184:$E184)=3,COUNTBLANK($F184:$H184)=2,COUNTBLANK($I184:$J184)=1,COUNTBLANK($K184:$L184)=1,COUNTBLANK($M184:$N184)=1,COUNTBLANK($O184:$P184)=1,COUNTBLANK($Q184:$R184)=1,COUNTBLANK($S184:$T184)=1,COUNTBLANK($U184:$V184)=1,COUNTBLANK($W184:$AA184)=4),IF(Data!$B184&lt;&gt;"",Scoring!$S$7)+IF(Data!$C184&lt;&gt;"",Scoring!$S$8)+IF(Data!$D184&lt;&gt;"",Scoring!$S$9)+IF(Data!$E184&lt;&gt;"",Scoring!$S$10)+IF(Data!$F184&lt;&gt;"",Scoring!$S$11)+IF(Data!$G184&lt;&gt;"",Scoring!$S$12)+IF(Data!$H184&lt;&gt;"",Scoring!$S$13)+IF(Data!$I184&lt;&gt;"",Scoring!$S$14)+IF(Data!$J184&lt;&gt;"",Scoring!$S$15)+IF(Data!$K184&lt;&gt;"",Scoring!$S$16)+IF(Data!$L184&lt;&gt;"",Scoring!$S$17)+IF(Data!$M184&lt;&gt;"",Scoring!$S$18)+IF(Data!$N184&lt;&gt;"",Scoring!$S$19)+IF(Data!$O184&lt;&gt;"",Scoring!$S$20)+IF(Data!$P184&lt;&gt;"",Scoring!$S$21)+IF(Data!$Q184&lt;&gt;"",Scoring!$S$22)+IF(Data!$R184&lt;&gt;"",Scoring!$S$23)+IF(Data!$S184&lt;&gt;"",Scoring!$S$24)+IF(Data!T184&lt;&gt;"",Scoring!$S$25)+IF(Data!$U184&lt;&gt;"",Scoring!$S$26)+IF(Data!$V184&lt;&gt;"",Scoring!$S$27)+IF(Data!$W184&lt;&gt;"",Scoring!$S$28)+IF(Data!$X184&lt;&gt;"",Scoring!$S$29)+IF(Data!$Y184&lt;&gt;"",Scoring!$S$30)+IF(Data!$Z184&lt;&gt;"",Scoring!$S$31)+IF(Data!$AA184&lt;&gt;"",Scoring!$S$32),"")</f>
        <v/>
      </c>
      <c r="BG184" s="107" t="str">
        <f>IF(BF184&lt;&gt;"",LOOKUP(BF184,Likelihoods!$A$7:$A$107,Likelihoods!Q$7:Q$107),"")</f>
        <v/>
      </c>
      <c r="BH184" s="108" t="str">
        <f>IF(AND(COUNTBLANK($B184:$E184)=3,COUNTBLANK($F184:$H184)=2,COUNTBLANK($I184:$J184)=1,COUNTBLANK($K184:$L184)=1,COUNTBLANK($M184:$N184)=1,COUNTBLANK($O184:$P184)=1,COUNTBLANK($Q184:$R184)=1,COUNTBLANK($S184:$T184)=1,COUNTBLANK($U184:$V184)=1,COUNTBLANK($W184:$AA184)=4),IF(Data!$B184&lt;&gt;"",Scoring!$T$7)+IF(Data!$C184&lt;&gt;"",Scoring!$T$8)+IF(Data!$D184&lt;&gt;"",Scoring!$T$9)+IF(Data!$E184&lt;&gt;"",Scoring!$T$10)+IF(Data!$F184&lt;&gt;"",Scoring!$T$11)+IF(Data!$G184&lt;&gt;"",Scoring!$T$12)+IF(Data!$H184&lt;&gt;"",Scoring!$T$13)+IF(Data!$I184&lt;&gt;"",Scoring!$T$14)+IF(Data!$J184&lt;&gt;"",Scoring!$T$15)+IF(Data!$K184&lt;&gt;"",Scoring!$T$16)+IF(Data!$L184&lt;&gt;"",Scoring!$T$17)+IF(Data!$M184&lt;&gt;"",Scoring!$T$18)+IF(Data!$N184&lt;&gt;"",Scoring!$T$19)+IF(Data!$O184&lt;&gt;"",Scoring!$T$20)+IF(Data!$P184&lt;&gt;"",Scoring!$T$21)+IF(Data!$Q184&lt;&gt;"",Scoring!$T$22)+IF(Data!$R184&lt;&gt;"",Scoring!$T$23)+IF(Data!$S184&lt;&gt;"",Scoring!$T$24)+IF(Data!T184&lt;&gt;"",Scoring!$T$25)+IF(Data!$U184&lt;&gt;"",Scoring!$T$26)+IF(Data!$V184&lt;&gt;"",Scoring!$T$27)+IF(Data!$W184&lt;&gt;"",Scoring!$T$28)+IF(Data!$X184&lt;&gt;"",Scoring!$T$29)+IF(Data!$Y184&lt;&gt;"",Scoring!$T$30)+IF(Data!$Z184&lt;&gt;"",Scoring!$T$31)+IF(Data!$AA184&lt;&gt;"",Scoring!$T$32),"")</f>
        <v/>
      </c>
      <c r="BI184" s="105" t="str">
        <f>IF(BH184&lt;&gt;"",LOOKUP(BH184,Likelihoods!$A$7:$A$107,Likelihoods!R$7:R$107),"")</f>
        <v/>
      </c>
      <c r="BJ184" s="108" t="str">
        <f>IF(AND(COUNTBLANK($B184:$E184)=3,COUNTBLANK($F184:$H184)=2,COUNTBLANK($I184:$J184)=1,COUNTBLANK($K184:$L184)=1,COUNTBLANK($M184:$N184)=1,COUNTBLANK($O184:$P184)=1,COUNTBLANK($Q184:$R184)=1,COUNTBLANK($S184:$T184)=1,COUNTBLANK($U184:$V184)=1,COUNTBLANK($W184:$AA184)=4),IF(Data!$B184&lt;&gt;"",Scoring!$U$7)+IF(Data!$C184&lt;&gt;"",Scoring!$U$8)+IF(Data!$D184&lt;&gt;"",Scoring!$U$9)+IF(Data!$E184&lt;&gt;"",Scoring!$U$10)+IF(Data!$F184&lt;&gt;"",Scoring!$U$11)+IF(Data!$G184&lt;&gt;"",Scoring!$U$12)+IF(Data!$H184&lt;&gt;"",Scoring!$U$13)+IF(Data!$I184&lt;&gt;"",Scoring!$U$14)+IF(Data!$J184&lt;&gt;"",Scoring!$U$15)+IF(Data!$K184&lt;&gt;"",Scoring!$U$16)+IF(Data!$L184&lt;&gt;"",Scoring!$U$17)+IF(Data!$M184&lt;&gt;"",Scoring!$U$18)+IF(Data!$N184&lt;&gt;"",Scoring!$U$19)+IF(Data!$O184&lt;&gt;"",Scoring!$U$20)+IF(Data!$P184&lt;&gt;"",Scoring!$U$21)+IF(Data!$Q184&lt;&gt;"",Scoring!$U$22)+IF(Data!$R184&lt;&gt;"",Scoring!$U$23)+IF(Data!$S184&lt;&gt;"",Scoring!$U$24)+IF(Data!T184&lt;&gt;"",Scoring!$U$25)+IF(Data!$U184&lt;&gt;"",Scoring!$U$26)+IF(Data!$V184&lt;&gt;"",Scoring!$U$27)+IF(Data!$W184&lt;&gt;"",Scoring!$U$28)+IF(Data!$X184&lt;&gt;"",Scoring!$U$29)+IF(Data!$Y184&lt;&gt;"",Scoring!$U$30)+IF(Data!$Z184&lt;&gt;"",Scoring!$U$31)+IF(Data!$AA184&lt;&gt;"",Scoring!$U$32),"")</f>
        <v/>
      </c>
      <c r="BK184" s="106" t="str">
        <f>IF(BJ184&lt;&gt;"",LOOKUP(BJ184,Likelihoods!$A$7:$A$107,Likelihoods!S$7:S$107),"")</f>
        <v/>
      </c>
      <c r="BL184" s="8"/>
      <c r="BM184" s="8"/>
      <c r="BN184" s="8"/>
      <c r="BO184" s="8"/>
      <c r="BP184" s="8"/>
      <c r="BQ184" s="8"/>
      <c r="BR184" s="8"/>
      <c r="BS184" s="8"/>
      <c r="BT184" s="8"/>
      <c r="BU184" s="8"/>
      <c r="BV184" s="8"/>
      <c r="BW184" s="8"/>
      <c r="BX184" s="8"/>
      <c r="BY184" s="8"/>
    </row>
    <row r="185" spans="1:77" ht="14.25" x14ac:dyDescent="0.2">
      <c r="A185" s="68"/>
      <c r="B185" s="101"/>
      <c r="C185" s="102"/>
      <c r="D185" s="102"/>
      <c r="E185" s="102"/>
      <c r="F185" s="101"/>
      <c r="G185" s="102"/>
      <c r="H185" s="103"/>
      <c r="I185" s="102"/>
      <c r="J185" s="102"/>
      <c r="K185" s="101"/>
      <c r="L185" s="103"/>
      <c r="M185" s="102"/>
      <c r="N185" s="103"/>
      <c r="O185" s="101"/>
      <c r="P185" s="103"/>
      <c r="Q185" s="102"/>
      <c r="R185" s="102"/>
      <c r="S185" s="101"/>
      <c r="T185" s="103"/>
      <c r="U185" s="101"/>
      <c r="V185" s="103"/>
      <c r="W185" s="102"/>
      <c r="X185" s="102"/>
      <c r="Y185" s="102"/>
      <c r="Z185" s="102"/>
      <c r="AA185" s="102"/>
      <c r="AB185" s="104" t="str">
        <f>IF(AND(COUNTBLANK($B185:$E185)=3,COUNTBLANK($F185:$H185)=2,COUNTBLANK($I185:$J185)=1,COUNTBLANK($K185:$L185)=1,COUNTBLANK($M185:$N185)=1,COUNTBLANK($O185:$P185)=1,COUNTBLANK($Q185:$R185)=1,COUNTBLANK($S185:$T185)=1,COUNTBLANK($U185:$V185)=1,COUNTBLANK($W185:$AA185)=4),IF(Data!$B185&lt;&gt;"",Scoring!$D$7)+IF(Data!$C185&lt;&gt;"",Scoring!$D$8)+IF(Data!$D185&lt;&gt;"",Scoring!$D$9)+IF(Data!$E185&lt;&gt;"",Scoring!$D$10)+IF(Data!$F185&lt;&gt;"",Scoring!$D$11)+IF(Data!$G185&lt;&gt;"",Scoring!$D$12)+IF(Data!$H185&lt;&gt;"",Scoring!$D$13)+IF(Data!$I185&lt;&gt;"",Scoring!$D$14)+IF(Data!$J185&lt;&gt;"",Scoring!$D$15)+IF(Data!$K185&lt;&gt;"",Scoring!$D$16)+IF(Data!$L185&lt;&gt;"",Scoring!$D$17)+IF(Data!$M185&lt;&gt;"",Scoring!$D$18)+IF(Data!$N185&lt;&gt;"",Scoring!$D$19)+IF(Data!$O185&lt;&gt;"",Scoring!$D$20)+IF(Data!$P185&lt;&gt;"",Scoring!$D$21)+IF(Data!$Q185&lt;&gt;"",Scoring!$D$22)+IF(Data!$R185&lt;&gt;"",Scoring!$D$23)+IF(Data!$S185&lt;&gt;"",Scoring!$D$24)+IF(Data!T185&lt;&gt;"",Scoring!$D$25)+IF(Data!$U185&lt;&gt;"",Scoring!$D$26)+IF(Data!$V185&lt;&gt;"",Scoring!$D$27)+IF(Data!$W185&lt;&gt;"",Scoring!$D$28)+IF(Data!$X185&lt;&gt;"",Scoring!$D$29)+IF(Data!$Y185&lt;&gt;"",Scoring!$D$30)+IF(Data!$Z185&lt;&gt;"",Scoring!$D$31)+IF(Data!$AA185&lt;&gt;"",Scoring!$D$32),"")</f>
        <v/>
      </c>
      <c r="AC185" s="105" t="str">
        <f>IF(AB185&lt;&gt;"",LOOKUP(AB185,Likelihoods!$A$7:$A$107,Likelihoods!B$7:B$107),"")</f>
        <v/>
      </c>
      <c r="AD185" s="264" t="str">
        <f>IF(AND(COUNTBLANK($B185:$E185)=3,COUNTBLANK($F185:$H185)=2,COUNTBLANK($I185:$J185)=1,COUNTBLANK($K185:$L185)=1,COUNTBLANK($M185:$N185)=1,COUNTBLANK($O185:$P185)=1,COUNTBLANK($Q185:$R185)=1,COUNTBLANK($S185:$T185)=1,COUNTBLANK($U185:$V185)=1,COUNTBLANK($W185:$AA185)=4),IF(Data!$B185&lt;&gt;"",Scoring!$E$7)+IF(Data!$C185&lt;&gt;"",Scoring!$E$8)+IF(Data!$D185&lt;&gt;"",Scoring!$E$9)+IF(Data!$E185&lt;&gt;"",Scoring!$E$10)+IF(Data!$F185&lt;&gt;"",Scoring!$E$11)+IF(Data!$G185&lt;&gt;"",Scoring!$E$12)+IF(Data!$H185&lt;&gt;"",Scoring!$E$13)+IF(Data!$I185&lt;&gt;"",Scoring!$E$14)+IF(Data!$J185&lt;&gt;"",Scoring!$E$15)+IF(Data!$K185&lt;&gt;"",Scoring!$E$16)+IF(Data!$L185&lt;&gt;"",Scoring!$E$17)+IF(Data!$M185&lt;&gt;"",Scoring!$E$18)+IF(Data!$N185&lt;&gt;"",Scoring!$E$19)+IF(Data!$O185&lt;&gt;"",Scoring!$E$20)+IF(Data!$P185&lt;&gt;"",Scoring!$E$21)+IF(Data!$Q185&lt;&gt;"",Scoring!$E$22)+IF(Data!$R185&lt;&gt;"",Scoring!$E$23)+IF(Data!$S185&lt;&gt;"",Scoring!$E$24)+IF(Data!V185&lt;&gt;"",Scoring!$E$25)+IF(Data!$U185&lt;&gt;"",Scoring!$E$26)+IF(Data!$V185&lt;&gt;"",Scoring!$E$27)+IF(Data!$W185&lt;&gt;"",Scoring!$E$28)+IF(Data!$X185&lt;&gt;"",Scoring!$E$29)+IF(Data!$Y185&lt;&gt;"",Scoring!$E$30)+IF(Data!$Z185&lt;&gt;"",Scoring!$E$31)+IF(Data!$AA185&lt;&gt;"",Scoring!$E$32),"")</f>
        <v/>
      </c>
      <c r="AE185" s="107" t="str">
        <f>IF(AD185&lt;&gt;"",LOOKUP(AD185,Likelihoods!$A$7:$A$107,Likelihoods!C$7:C$107),"")</f>
        <v/>
      </c>
      <c r="AF185" s="108" t="str">
        <f>IF(AND(COUNTBLANK($B185:$E185)=3,COUNTBLANK($F185:$H185)=2,COUNTBLANK($I185:$J185)=1,COUNTBLANK($K185:$L185)=1,COUNTBLANK($M185:$N185)=1,COUNTBLANK($O185:$P185)=1,COUNTBLANK($Q185:$R185)=1,COUNTBLANK($S185:$T185)=1,COUNTBLANK($U185:$V185)=1,COUNTBLANK($W185:$AA185)=4),IF(Data!$B185&lt;&gt;"",Scoring!$F$7)+IF(Data!$C185&lt;&gt;"",Scoring!$F$8)+IF(Data!$D185&lt;&gt;"",Scoring!$F$9)+IF(Data!$E185&lt;&gt;"",Scoring!$F$10)+IF(Data!$F185&lt;&gt;"",Scoring!$F$11)+IF(Data!$G185&lt;&gt;"",Scoring!$F$12)+IF(Data!$H185&lt;&gt;"",Scoring!$F$13)+IF(Data!$I185&lt;&gt;"",Scoring!$F$14)+IF(Data!$J185&lt;&gt;"",Scoring!$F$15)+IF(Data!$K185&lt;&gt;"",Scoring!$F$16)+IF(Data!$L185&lt;&gt;"",Scoring!$F$17)+IF(Data!$M185&lt;&gt;"",Scoring!$F$18)+IF(Data!$N185&lt;&gt;"",Scoring!$F$19)+IF(Data!$O185&lt;&gt;"",Scoring!$F$20)+IF(Data!$P185&lt;&gt;"",Scoring!$F$21)+IF(Data!$Q185&lt;&gt;"",Scoring!$F$22)+IF(Data!$R185&lt;&gt;"",Scoring!$F$23)+IF(Data!$S185&lt;&gt;"",Scoring!$F$24)+IF(Data!T185&lt;&gt;"",Scoring!$F$25)+IF(Data!$U185&lt;&gt;"",Scoring!$F$26)+IF(Data!$V185&lt;&gt;"",Scoring!$F$27)+IF(Data!$W185&lt;&gt;"",Scoring!$F$28)+IF(Data!$X185&lt;&gt;"",Scoring!$F$29)+IF(Data!$Y185&lt;&gt;"",Scoring!$F$30)+IF(Data!$Z185&lt;&gt;"",Scoring!$F$31)+IF(Data!$AA185&lt;&gt;"",Scoring!$F$32),"")</f>
        <v/>
      </c>
      <c r="AG185" s="105" t="str">
        <f>IF(AF185&lt;&gt;"",LOOKUP(AF185,Likelihoods!$A$7:$A$107,Likelihoods!D$7:D$107),"")</f>
        <v/>
      </c>
      <c r="AH185" s="108" t="str">
        <f>IF(AND(COUNTBLANK($B185:$E185)=3,COUNTBLANK($F185:$H185)=2,COUNTBLANK($I185:$J185)=1,COUNTBLANK($K185:$L185)=1,COUNTBLANK($M185:$N185)=1,COUNTBLANK($O185:$P185)=1,COUNTBLANK($Q185:$R185)=1,COUNTBLANK($S185:$T185)=1,COUNTBLANK($U185:$V185)=1,COUNTBLANK($W185:$AA185)=4),IF(Data!$B185&lt;&gt;"",Scoring!$G$7)+IF(Data!$C185&lt;&gt;"",Scoring!$G$8)+IF(Data!$D185&lt;&gt;"",Scoring!$G$9)+IF(Data!$E185&lt;&gt;"",Scoring!$G$10)+IF(Data!$F185&lt;&gt;"",Scoring!$G$11)+IF(Data!$G185&lt;&gt;"",Scoring!$G$12)+IF(Data!$H185&lt;&gt;"",Scoring!$G$13)+IF(Data!$I185&lt;&gt;"",Scoring!$G$14)+IF(Data!$J185&lt;&gt;"",Scoring!$G$15)+IF(Data!$K185&lt;&gt;"",Scoring!$G$16)+IF(Data!$L185&lt;&gt;"",Scoring!$G$17)+IF(Data!$M185&lt;&gt;"",Scoring!$G$18)+IF(Data!$N185&lt;&gt;"",Scoring!$G$19)+IF(Data!$O185&lt;&gt;"",Scoring!$G$20)+IF(Data!$P185&lt;&gt;"",Scoring!$G$21)+IF(Data!$Q185&lt;&gt;"",Scoring!$G$22)+IF(Data!$R185&lt;&gt;"",Scoring!$G$23)+IF(Data!$S185&lt;&gt;"",Scoring!$G$24)+IF(Data!T185&lt;&gt;"",Scoring!$G$25)+IF(Data!$U185&lt;&gt;"",Scoring!$G$26)+IF(Data!$V185&lt;&gt;"",Scoring!$G$27)+IF(Data!$W185&lt;&gt;"",Scoring!$G$28)+IF(Data!$X185&lt;&gt;"",Scoring!$G$29)+IF(Data!$Y185&lt;&gt;"",Scoring!$G$30)+IF(Data!$Z185&lt;&gt;"",Scoring!$G$31)+IF(Data!$AA185&lt;&gt;"",Scoring!$G$32),"")</f>
        <v/>
      </c>
      <c r="AI185" s="106" t="str">
        <f>IF(AH185&lt;&gt;"",LOOKUP(AH185,Likelihoods!$A$7:$A$107,Likelihoods!E$7:E$107),"")</f>
        <v/>
      </c>
      <c r="AJ185" s="104" t="str">
        <f>IF(AND(COUNTBLANK($B185:$E185)=3,COUNTBLANK($F185:$H185)=2,COUNTBLANK($I185:$J185)=1,COUNTBLANK($K185:$L185)=1,COUNTBLANK($M185:$N185)=1,COUNTBLANK($O185:$P185)=1,COUNTBLANK($Q185:$R185)=1,COUNTBLANK($S185:$T185)=1,COUNTBLANK($U185:$V185)=1,COUNTBLANK($W185:$AA185)=4),IF(Data!$B185&lt;&gt;"",Scoring!$H$7)+IF(Data!$C185&lt;&gt;"",Scoring!$H$8)+IF(Data!$D185&lt;&gt;"",Scoring!$H$9)+IF(Data!$E185&lt;&gt;"",Scoring!$H$10)+IF(Data!$F185&lt;&gt;"",Scoring!$H$11)+IF(Data!$G185&lt;&gt;"",Scoring!$H$12)+IF(Data!$H185&lt;&gt;"",Scoring!$H$13)+IF(Data!$I185&lt;&gt;"",Scoring!$H$14)+IF(Data!$J185&lt;&gt;"",Scoring!$H$15)+IF(Data!$K185&lt;&gt;"",Scoring!$H$16)+IF(Data!$L185&lt;&gt;"",Scoring!$H$17)+IF(Data!$M185&lt;&gt;"",Scoring!$H$18)+IF(Data!$N185&lt;&gt;"",Scoring!$H$19)+IF(Data!$O185&lt;&gt;"",Scoring!$H$20)+IF(Data!$P185&lt;&gt;"",Scoring!$H$21)+IF(Data!$Q185&lt;&gt;"",Scoring!$H$22)+IF(Data!$R185&lt;&gt;"",Scoring!$H$23)+IF(Data!$S185&lt;&gt;"",Scoring!$H$24)+IF(Data!T185&lt;&gt;"",Scoring!$H$25)+IF(Data!$U185&lt;&gt;"",Scoring!$H$26)+IF(Data!$V185&lt;&gt;"",Scoring!$H$27)+IF(Data!$W185&lt;&gt;"",Scoring!$H$28)+IF(Data!$X185&lt;&gt;"",Scoring!$H$29)+IF(Data!$Y185&lt;&gt;"",Scoring!$H$30)+IF(Data!$Z185&lt;&gt;"",Scoring!$H$31)+IF(Data!$AA185&lt;&gt;"",Scoring!$H$32),"")</f>
        <v/>
      </c>
      <c r="AK185" s="105" t="str">
        <f>IF(AJ185&lt;&gt;"",LOOKUP(AJ185,Likelihoods!$A$7:$A$107,Likelihoods!F$7:F$107),"")</f>
        <v/>
      </c>
      <c r="AL185" s="102" t="str">
        <f>IF(AND(COUNTBLANK($B185:$E185)=3,COUNTBLANK($F185:$H185)=2,COUNTBLANK($I185:$J185)=1,COUNTBLANK($K185:$L185)=1,COUNTBLANK($M185:$N185)=1,COUNTBLANK($O185:$P185)=1,COUNTBLANK($Q185:$R185)=1,COUNTBLANK($S185:$T185)=1,COUNTBLANK($U185:$V185)=1,COUNTBLANK($W185:$AA185)=4),IF(Data!$B185&lt;&gt;"",Scoring!$I$7)+IF(Data!$C185&lt;&gt;"",Scoring!$I$8)+IF(Data!$D185&lt;&gt;"",Scoring!$I$9)+IF(Data!$E185&lt;&gt;"",Scoring!$I$10)+IF(Data!$F185&lt;&gt;"",Scoring!$I$11)+IF(Data!$G185&lt;&gt;"",Scoring!$I$12)+IF(Data!$H185&lt;&gt;"",Scoring!$I$13)+IF(Data!$I185&lt;&gt;"",Scoring!$I$14)+IF(Data!$J185&lt;&gt;"",Scoring!$I$15)+IF(Data!$K185&lt;&gt;"",Scoring!$I$16)+IF(Data!$L185&lt;&gt;"",Scoring!$I$17)+IF(Data!$M185&lt;&gt;"",Scoring!$I$18)+IF(Data!$N185&lt;&gt;"",Scoring!$I$19)+IF(Data!$O185&lt;&gt;"",Scoring!$I$20)+IF(Data!$P185&lt;&gt;"",Scoring!$I$21)+IF(Data!$Q185&lt;&gt;"",Scoring!$I$22)+IF(Data!$R185&lt;&gt;"",Scoring!$I$23)+IF(Data!$S185&lt;&gt;"",Scoring!$I$24)+IF(Data!T185&lt;&gt;"",Scoring!$I$25)+IF(Data!$U185&lt;&gt;"",Scoring!$I$26)+IF(Data!$V185&lt;&gt;"",Scoring!$I$27)+IF(Data!$W185&lt;&gt;"",Scoring!$I$28)+IF(Data!$X185&lt;&gt;"",Scoring!$I$29)+IF(Data!$Y185&lt;&gt;"",Scoring!$I$30)+IF(Data!$Z185&lt;&gt;"",Scoring!$I$31)+IF(Data!$AA185&lt;&gt;"",Scoring!$I$32),"")</f>
        <v/>
      </c>
      <c r="AM185" s="107" t="str">
        <f>IF(AL185&lt;&gt;"",LOOKUP(AL185,Likelihoods!$A$7:$A$107,Likelihoods!G$7:G$107),"")</f>
        <v/>
      </c>
      <c r="AN185" s="281" t="str">
        <f>IF(AND(COUNTBLANK($B185:$E185)=3,COUNTBLANK($F185:$H185)=2,COUNTBLANK($I185:$J185)=1,COUNTBLANK($K185:$L185)=1,COUNTBLANK($M185:$N185)=1,COUNTBLANK($O185:$P185)=1,COUNTBLANK($Q185:$R185)=1,COUNTBLANK($S185:$T185)=1,COUNTBLANK($U185:$V185)=1,COUNTBLANK($W185:$AA185)=4),IF(Data!$B185&lt;&gt;"",Scoring!$J$7)+IF(Data!$C185&lt;&gt;"",Scoring!$J$8)+IF(Data!$D185&lt;&gt;"",Scoring!$J$9)+IF(Data!$E185&lt;&gt;"",Scoring!$J$10)+IF(Data!$F185&lt;&gt;"",Scoring!$J$11)+IF(Data!$G185&lt;&gt;"",Scoring!$J$12)+IF(Data!$H185&lt;&gt;"",Scoring!$J$13)+IF(Data!$I185&lt;&gt;"",Scoring!$J$14)+IF(Data!$J185&lt;&gt;"",Scoring!$J$15)+IF(Data!$K185&lt;&gt;"",Scoring!$J$16)+IF(Data!$L185&lt;&gt;"",Scoring!$J$17)+IF(Data!$M185&lt;&gt;"",Scoring!$J$18)+IF(Data!$N185&lt;&gt;"",Scoring!$J$19)+IF(Data!$O185&lt;&gt;"",Scoring!$J$20)+IF(Data!$P185&lt;&gt;"",Scoring!$J$21)+IF(Data!$Q185&lt;&gt;"",Scoring!$J$22)+IF(Data!$R185&lt;&gt;"",Scoring!$J$23)+IF(Data!$S185&lt;&gt;"",Scoring!$J$24)+IF(Data!AF185&lt;&gt;"",Scoring!$J$25)+IF(Data!$U185&lt;&gt;"",Scoring!$J$26)+IF(Data!$V185&lt;&gt;"",Scoring!$J$27)+IF(Data!$W185&lt;&gt;"",Scoring!$J$28)+IF(Data!$X185&lt;&gt;"",Scoring!$J$29)+IF(Data!$Y185&lt;&gt;"",Scoring!$J$30)+IF(Data!$Z185&lt;&gt;"",Scoring!$J$31)+IF(Data!$AA185&lt;&gt;"",Scoring!$J$32),"")</f>
        <v/>
      </c>
      <c r="AO185" s="276" t="str">
        <f>IF(AN185&lt;&gt;"",LOOKUP(AN185,Likelihoods!$A$7:$A$107,Likelihoods!H$7:H$107),"")</f>
        <v/>
      </c>
      <c r="AP185" s="264" t="str">
        <f>IF(AND(COUNTBLANK($B185:$E185)=3,COUNTBLANK($F185:$H185)=2,COUNTBLANK($I185:$J185)=1,COUNTBLANK($K185:$L185)=1,COUNTBLANK($M185:$N185)=1,COUNTBLANK($O185:$P185)=1,COUNTBLANK($Q185:$R185)=1,COUNTBLANK($S185:$T185)=1,COUNTBLANK($U185:$V185)=1,COUNTBLANK($W185:$AA185)=4),IF(Data!$B185&lt;&gt;"",Scoring!$K$7)+IF(Data!$C185&lt;&gt;"",Scoring!$K$8)+IF(Data!$D185&lt;&gt;"",Scoring!$K$9)+IF(Data!$E185&lt;&gt;"",Scoring!$K$10)+IF(Data!$F185&lt;&gt;"",Scoring!$K$11)+IF(Data!$G185&lt;&gt;"",Scoring!$K$12)+IF(Data!$H185&lt;&gt;"",Scoring!$K$13)+IF(Data!$I185&lt;&gt;"",Scoring!$K$14)+IF(Data!$J185&lt;&gt;"",Scoring!$K$15)+IF(Data!$K185&lt;&gt;"",Scoring!$K$16)+IF(Data!$L185&lt;&gt;"",Scoring!$K$17)+IF(Data!$M185&lt;&gt;"",Scoring!$K$18)+IF(Data!$N185&lt;&gt;"",Scoring!$K$19)+IF(Data!$O185&lt;&gt;"",Scoring!$K$20)+IF(Data!$P185&lt;&gt;"",Scoring!$K$21)+IF(Data!$Q185&lt;&gt;"",Scoring!$K$22)+IF(Data!$R185&lt;&gt;"",Scoring!$K$23)+IF(Data!$S185&lt;&gt;"",Scoring!$K$24)+IF(Data!AH185&lt;&gt;"",Scoring!$K$25)+IF(Data!$U185&lt;&gt;"",Scoring!$K$26)+IF(Data!$V185&lt;&gt;"",Scoring!$K$27)+IF(Data!$W185&lt;&gt;"",Scoring!$K$28)+IF(Data!$X185&lt;&gt;"",Scoring!$K$29)+IF(Data!$Y185&lt;&gt;"",Scoring!$K$30)+IF(Data!$Z185&lt;&gt;"",Scoring!$K$31)+IF(Data!$AA185&lt;&gt;"",Scoring!$K$32),"")</f>
        <v/>
      </c>
      <c r="AQ185" s="107" t="str">
        <f>IF(AP185&lt;&gt;"",LOOKUP(AP185,Likelihoods!$A$7:$A$107,Likelihoods!I$7:I$107),"")</f>
        <v/>
      </c>
      <c r="AR185" s="281" t="str">
        <f>IF(AND(COUNTBLANK($B185:$E185)=3,COUNTBLANK($F185:$H185)=2,COUNTBLANK($I185:$J185)=1,COUNTBLANK($K185:$L185)=1,COUNTBLANK($M185:$N185)=1,COUNTBLANK($O185:$P185)=1,COUNTBLANK($Q185:$R185)=1,COUNTBLANK($S185:$T185)=1,COUNTBLANK($U185:$V185)=1,COUNTBLANK($W185:$AA185)=4),IF(Data!$B185&lt;&gt;"",Scoring!$L$7)+IF(Data!$C185&lt;&gt;"",Scoring!$L$8)+IF(Data!$D185&lt;&gt;"",Scoring!$L$9)+IF(Data!$E185&lt;&gt;"",Scoring!$L$10)+IF(Data!$F185&lt;&gt;"",Scoring!$L$11)+IF(Data!$G185&lt;&gt;"",Scoring!$L$12)+IF(Data!$H185&lt;&gt;"",Scoring!$L$13)+IF(Data!$I185&lt;&gt;"",Scoring!$L$14)+IF(Data!$J185&lt;&gt;"",Scoring!$L$15)+IF(Data!$K185&lt;&gt;"",Scoring!$L$16)+IF(Data!$L185&lt;&gt;"",Scoring!$L$17)+IF(Data!$M185&lt;&gt;"",Scoring!$L$18)+IF(Data!$N185&lt;&gt;"",Scoring!$L$19)+IF(Data!$O185&lt;&gt;"",Scoring!$L$20)+IF(Data!$P185&lt;&gt;"",Scoring!$L$21)+IF(Data!$Q185&lt;&gt;"",Scoring!$L$22)+IF(Data!$R185&lt;&gt;"",Scoring!$L$23)+IF(Data!$S185&lt;&gt;"",Scoring!$L$24)+IF(Data!AJ185&lt;&gt;"",Scoring!$L$25)+IF(Data!$U185&lt;&gt;"",Scoring!$L$26)+IF(Data!$V185&lt;&gt;"",Scoring!$L$27)+IF(Data!$W185&lt;&gt;"",Scoring!$L$28)+IF(Data!$X185&lt;&gt;"",Scoring!$L$29)+IF(Data!$Y185&lt;&gt;"",Scoring!$L$30)+IF(Data!$Z185&lt;&gt;"",Scoring!$L$31)+IF(Data!$AA185&lt;&gt;"",Scoring!$L$32),"")</f>
        <v/>
      </c>
      <c r="AS185" s="105" t="str">
        <f>IF(AR185&lt;&gt;"",LOOKUP(AR185,Likelihoods!$A$7:$A$107,Likelihoods!J$7:J$107),"")</f>
        <v/>
      </c>
      <c r="AT185" s="108" t="str">
        <f>IF(AND(COUNTBLANK($B185:$E185)=3,COUNTBLANK($F185:$H185)=2,COUNTBLANK($I185:$J185)=1,COUNTBLANK($K185:$L185)=1,COUNTBLANK($M185:$N185)=1,COUNTBLANK($O185:$P185)=1,COUNTBLANK($Q185:$R185)=1,COUNTBLANK($S185:$T185)=1,COUNTBLANK($U185:$V185)=1,COUNTBLANK($W185:$AA185)=4),IF(Data!$B185&lt;&gt;"",Scoring!$M$7)+IF(Data!$C185&lt;&gt;"",Scoring!$M$8)+IF(Data!$D185&lt;&gt;"",Scoring!$M$9)+IF(Data!$E185&lt;&gt;"",Scoring!$M$10)+IF(Data!$F185&lt;&gt;"",Scoring!$M$11)+IF(Data!$G185&lt;&gt;"",Scoring!$M$12)+IF(Data!$H185&lt;&gt;"",Scoring!$M$13)+IF(Data!$I185&lt;&gt;"",Scoring!$M$14)+IF(Data!$J185&lt;&gt;"",Scoring!$M$15)+IF(Data!$K185&lt;&gt;"",Scoring!$M$16)+IF(Data!$L185&lt;&gt;"",Scoring!$M$17)+IF(Data!$M185&lt;&gt;"",Scoring!$M$18)+IF(Data!$N185&lt;&gt;"",Scoring!$M$19)+IF(Data!$O185&lt;&gt;"",Scoring!$M$20)+IF(Data!$P185&lt;&gt;"",Scoring!$M$21)+IF(Data!$Q185&lt;&gt;"",Scoring!$M$22)+IF(Data!$R185&lt;&gt;"",Scoring!$M$23)+IF(Data!$S185&lt;&gt;"",Scoring!$M$24)+IF(Data!T185&lt;&gt;"",Scoring!$M$25)+IF(Data!$U185&lt;&gt;"",Scoring!$M$26)+IF(Data!$V185&lt;&gt;"",Scoring!$M$27)+IF(Data!$W185&lt;&gt;"",Scoring!$M$28)+IF(Data!$X185&lt;&gt;"",Scoring!$M$29)+IF(Data!$Y185&lt;&gt;"",Scoring!$M$30)+IF(Data!$Z185&lt;&gt;"",Scoring!$M$31)+IF(Data!$AA185&lt;&gt;"",Scoring!$M$32),"")</f>
        <v/>
      </c>
      <c r="AU185" s="105" t="str">
        <f>IF(AT185&lt;&gt;"",LOOKUP(AT185,Likelihoods!$A$7:$A$107,Likelihoods!K$7:K$107),"")</f>
        <v/>
      </c>
      <c r="AV185" s="108" t="str">
        <f>IF(AND(COUNTBLANK($B185:$E185)=3,COUNTBLANK($F185:$H185)=2,COUNTBLANK($I185:$J185)=1,COUNTBLANK($K185:$L185)=1,COUNTBLANK($M185:$N185)=1,COUNTBLANK($O185:$P185)=1,COUNTBLANK($Q185:$R185)=1,COUNTBLANK($S185:$T185)=1,COUNTBLANK($U185:$V185)=1,COUNTBLANK($W185:$AA185)=4),IF(Data!$B185&lt;&gt;"",Scoring!$N$7)+IF(Data!$C185&lt;&gt;"",Scoring!$N$8)+IF(Data!$D185&lt;&gt;"",Scoring!$N$9)+IF(Data!$E185&lt;&gt;"",Scoring!$N$10)+IF(Data!$F185&lt;&gt;"",Scoring!$N$11)+IF(Data!$G185&lt;&gt;"",Scoring!$N$12)+IF(Data!$H185&lt;&gt;"",Scoring!$N$13)+IF(Data!$I185&lt;&gt;"",Scoring!$N$14)+IF(Data!$J185&lt;&gt;"",Scoring!$N$15)+IF(Data!$K185&lt;&gt;"",Scoring!$N$16)+IF(Data!$L185&lt;&gt;"",Scoring!$N$17)+IF(Data!$M185&lt;&gt;"",Scoring!$N$18)+IF(Data!$N185&lt;&gt;"",Scoring!$N$19)+IF(Data!$O185&lt;&gt;"",Scoring!$N$20)+IF(Data!$P185&lt;&gt;"",Scoring!$N$21)+IF(Data!$Q185&lt;&gt;"",Scoring!$N$22)+IF(Data!$R185&lt;&gt;"",Scoring!$N$23)+IF(Data!$S185&lt;&gt;"",Scoring!$N$24)+IF(Data!T185&lt;&gt;"",Scoring!$N$25)+IF(Data!$U185&lt;&gt;"",Scoring!$N$26)+IF(Data!$V185&lt;&gt;"",Scoring!$N$27)+IF(Data!$W185&lt;&gt;"",Scoring!$N$28)+IF(Data!$X185&lt;&gt;"",Scoring!$N$29)+IF(Data!$Y185&lt;&gt;"",Scoring!$N$30)+IF(Data!$Z185&lt;&gt;"",Scoring!$N$31)+IF(Data!$AA185&lt;&gt;"",Scoring!$N$32),"")</f>
        <v/>
      </c>
      <c r="AW185" s="106" t="str">
        <f>IF(AV185&lt;&gt;"",LOOKUP(AV185,Likelihoods!$A$7:$A$107,Likelihoods!L$7:L$107),"")</f>
        <v/>
      </c>
      <c r="AX185" s="104" t="str">
        <f>IF(AND(COUNTBLANK($B185:$E185)=3,COUNTBLANK($F185:$H185)=2,COUNTBLANK($I185:$J185)=1,COUNTBLANK($K185:$L185)=1,COUNTBLANK($M185:$N185)=1,COUNTBLANK($O185:$P185)=1,COUNTBLANK($Q185:$R185)=1,COUNTBLANK($S185:$T185)=1,COUNTBLANK($U185:$V185)=1,COUNTBLANK($W185:$AA185)=4),IF(Data!$B185&lt;&gt;"",Scoring!$O$7)+IF(Data!$C185&lt;&gt;"",Scoring!$O$8)+IF(Data!$D185&lt;&gt;"",Scoring!$O$9)+IF(Data!$E185&lt;&gt;"",Scoring!$O$10)+IF(Data!$F185&lt;&gt;"",Scoring!$O$11)+IF(Data!$G185&lt;&gt;"",Scoring!$O$12)+IF(Data!$H185&lt;&gt;"",Scoring!$O$13)+IF(Data!$I185&lt;&gt;"",Scoring!$O$14)+IF(Data!$J185&lt;&gt;"",Scoring!$O$15)+IF(Data!$K185&lt;&gt;"",Scoring!$O$16)+IF(Data!$L185&lt;&gt;"",Scoring!$O$17)+IF(Data!$M185&lt;&gt;"",Scoring!$O$18)+IF(Data!$N185&lt;&gt;"",Scoring!$O$19)+IF(Data!$O185&lt;&gt;"",Scoring!$O$20)+IF(Data!$P185&lt;&gt;"",Scoring!$O$21)+IF(Data!$Q185&lt;&gt;"",Scoring!$O$22)+IF(Data!$R185&lt;&gt;"",Scoring!$O$23)+IF(Data!$S185&lt;&gt;"",Scoring!$O$24)+IF(Data!T185&lt;&gt;"",Scoring!$O$25)+IF(Data!$U185&lt;&gt;"",Scoring!$O$26)+IF(Data!$V185&lt;&gt;"",Scoring!$O$27)+IF(Data!$W185&lt;&gt;"",Scoring!$O$28)+IF(Data!$X185&lt;&gt;"",Scoring!$O$29)+IF(Data!$Y185&lt;&gt;"",Scoring!$O$30)+IF(Data!$Z185&lt;&gt;"",Scoring!$O$31)+IF(Data!$AA185&lt;&gt;"",Scoring!$O$32),"")</f>
        <v/>
      </c>
      <c r="AY185" s="107" t="str">
        <f>IF(AX185&lt;&gt;"",LOOKUP(AX185,Likelihoods!$A$7:$A$107,Likelihoods!M$7:M$107),"")</f>
        <v/>
      </c>
      <c r="AZ185" s="108" t="str">
        <f>IF(AND(COUNTBLANK($B185:$E185)=3,COUNTBLANK($F185:$H185)=2,COUNTBLANK($I185:$J185)=1,COUNTBLANK($K185:$L185)=1,COUNTBLANK($M185:$N185)=1,COUNTBLANK($O185:$P185)=1,COUNTBLANK($Q185:$R185)=1,COUNTBLANK($S185:$T185)=1,COUNTBLANK($U185:$V185)=1,COUNTBLANK($W185:$AA185)=4),IF(Data!$B185&lt;&gt;"",Scoring!$P$7)+IF(Data!$C185&lt;&gt;"",Scoring!$P$8)+IF(Data!$D185&lt;&gt;"",Scoring!$P$9)+IF(Data!$E185&lt;&gt;"",Scoring!$P$10)+IF(Data!$F185&lt;&gt;"",Scoring!$P$11)+IF(Data!$G185&lt;&gt;"",Scoring!$P$12)+IF(Data!$H185&lt;&gt;"",Scoring!$P$13)+IF(Data!$I185&lt;&gt;"",Scoring!$P$14)+IF(Data!$J185&lt;&gt;"",Scoring!$P$15)+IF(Data!$K185&lt;&gt;"",Scoring!$P$16)+IF(Data!$L185&lt;&gt;"",Scoring!$P$17)+IF(Data!$M185&lt;&gt;"",Scoring!$P$18)+IF(Data!$N185&lt;&gt;"",Scoring!$P$19)+IF(Data!$O185&lt;&gt;"",Scoring!$P$20)+IF(Data!$P185&lt;&gt;"",Scoring!$P$21)+IF(Data!$Q185&lt;&gt;"",Scoring!$P$22)+IF(Data!$R185&lt;&gt;"",Scoring!$P$23)+IF(Data!$S185&lt;&gt;"",Scoring!$P$24)+IF(Data!T185&lt;&gt;"",Scoring!$P$25)+IF(Data!$U185&lt;&gt;"",Scoring!$P$26)+IF(Data!$V185&lt;&gt;"",Scoring!$P$27)+IF(Data!$W185&lt;&gt;"",Scoring!$P$28)+IF(Data!$X185&lt;&gt;"",Scoring!$P$29)+IF(Data!$Y185&lt;&gt;"",Scoring!$P$30)+IF(Data!$Z185&lt;&gt;"",Scoring!$P$31)+IF(Data!$AA185&lt;&gt;"",Scoring!$P$32),"")</f>
        <v/>
      </c>
      <c r="BA185" s="105" t="str">
        <f>IF(AZ185&lt;&gt;"",LOOKUP(AZ185,Likelihoods!$A$7:$A$107,Likelihoods!N$7:N$107),"")</f>
        <v/>
      </c>
      <c r="BB185" s="102" t="str">
        <f>IF(AND(COUNTBLANK($B185:$E185)=3,COUNTBLANK($F185:$H185)=2,COUNTBLANK($I185:$J185)=1,COUNTBLANK($K185:$L185)=1,COUNTBLANK($M185:$N185)=1,COUNTBLANK($O185:$P185)=1,COUNTBLANK($Q185:$R185)=1,COUNTBLANK($S185:$T185)=1,COUNTBLANK($U185:$V185)=1,COUNTBLANK($W185:$AA185)=4),IF(Data!$B185&lt;&gt;"",Scoring!$Q$7)+IF(Data!$C185&lt;&gt;"",Scoring!$Q$8)+IF(Data!$D185&lt;&gt;"",Scoring!$Q$9)+IF(Data!$E185&lt;&gt;"",Scoring!$Q$10)+IF(Data!$F185&lt;&gt;"",Scoring!$Q$11)+IF(Data!$G185&lt;&gt;"",Scoring!$Q$12)+IF(Data!$H185&lt;&gt;"",Scoring!$Q$13)+IF(Data!$I185&lt;&gt;"",Scoring!$Q$14)+IF(Data!$J185&lt;&gt;"",Scoring!$Q$15)+IF(Data!$K185&lt;&gt;"",Scoring!$Q$16)+IF(Data!$L185&lt;&gt;"",Scoring!$Q$17)+IF(Data!$M185&lt;&gt;"",Scoring!$Q$18)+IF(Data!$N185&lt;&gt;"",Scoring!$Q$19)+IF(Data!$O185&lt;&gt;"",Scoring!$Q$20)+IF(Data!$P185&lt;&gt;"",Scoring!$Q$21)+IF(Data!$Q185&lt;&gt;"",Scoring!$Q$22)+IF(Data!$R185&lt;&gt;"",Scoring!$Q$23)+IF(Data!$S185&lt;&gt;"",Scoring!$Q$24)+IF(Data!T185&lt;&gt;"",Scoring!$Q$25)+IF(Data!$U185&lt;&gt;"",Scoring!$Q$26)+IF(Data!$V185&lt;&gt;"",Scoring!$Q$27)+IF(Data!$W185&lt;&gt;"",Scoring!$Q$28)+IF(Data!$X185&lt;&gt;"",Scoring!$Q$29)+IF(Data!$Y185&lt;&gt;"",Scoring!$Q$30)+IF(Data!$Z185&lt;&gt;"",Scoring!$Q$31)+IF(Data!$AA185&lt;&gt;"",Scoring!$Q$32),"")</f>
        <v/>
      </c>
      <c r="BC185" s="107" t="str">
        <f>IF(BB185&lt;&gt;"",LOOKUP(BB185,Likelihoods!$A$7:$A$107,Likelihoods!O$7:O$107),"")</f>
        <v/>
      </c>
      <c r="BD185" s="104" t="str">
        <f>IF(AND(COUNTBLANK($B185:$E185)=3,COUNTBLANK($F185:$H185)=2,COUNTBLANK($I185:$J185)=1,COUNTBLANK($K185:$L185)=1,COUNTBLANK($M185:$N185)=1,COUNTBLANK($O185:$P185)=1,COUNTBLANK($Q185:$R185)=1,COUNTBLANK($S185:$T185)=1,COUNTBLANK($U185:$V185)=1,COUNTBLANK($W185:$AA185)=4),IF(Data!$B185&lt;&gt;"",Scoring!$R$7)+IF(Data!$C185&lt;&gt;"",Scoring!$R$8)+IF(Data!$D185&lt;&gt;"",Scoring!$R$9)+IF(Data!$E185&lt;&gt;"",Scoring!$R$10)+IF(Data!$F185&lt;&gt;"",Scoring!$R$11)+IF(Data!$G185&lt;&gt;"",Scoring!$R$12)+IF(Data!$H185&lt;&gt;"",Scoring!$R$13)+IF(Data!$I185&lt;&gt;"",Scoring!$R$14)+IF(Data!$J185&lt;&gt;"",Scoring!$R$15)+IF(Data!$K185&lt;&gt;"",Scoring!$R$16)+IF(Data!$L185&lt;&gt;"",Scoring!$R$17)+IF(Data!$M185&lt;&gt;"",Scoring!$R$18)+IF(Data!$N185&lt;&gt;"",Scoring!$R$19)+IF(Data!$O185&lt;&gt;"",Scoring!$R$20)+IF(Data!$P185&lt;&gt;"",Scoring!$R$21)+IF(Data!$Q185&lt;&gt;"",Scoring!$R$22)+IF(Data!$R185&lt;&gt;"",Scoring!$R$23)+IF(Data!$S185&lt;&gt;"",Scoring!$R$24)+IF(Data!T185&lt;&gt;"",Scoring!$R$25)+IF(Data!$U185&lt;&gt;"",Scoring!$R$26)+IF(Data!$V185&lt;&gt;"",Scoring!$R$27)+IF(Data!$W185&lt;&gt;"",Scoring!$R$28)+IF(Data!$X185&lt;&gt;"",Scoring!$R$29)+IF(Data!$Y185&lt;&gt;"",Scoring!$R$30)+IF(Data!$Z185&lt;&gt;"",Scoring!$R$31)+IF(Data!$AA185&lt;&gt;"",Scoring!$R$32),"")</f>
        <v/>
      </c>
      <c r="BE185" s="105" t="str">
        <f>IF(BD185&lt;&gt;"",LOOKUP(BD185,Likelihoods!$A$7:$A$107,Likelihoods!P$7:P$107),"")</f>
        <v/>
      </c>
      <c r="BF185" s="102" t="str">
        <f>IF(AND(COUNTBLANK($B185:$E185)=3,COUNTBLANK($F185:$H185)=2,COUNTBLANK($I185:$J185)=1,COUNTBLANK($K185:$L185)=1,COUNTBLANK($M185:$N185)=1,COUNTBLANK($O185:$P185)=1,COUNTBLANK($Q185:$R185)=1,COUNTBLANK($S185:$T185)=1,COUNTBLANK($U185:$V185)=1,COUNTBLANK($W185:$AA185)=4),IF(Data!$B185&lt;&gt;"",Scoring!$S$7)+IF(Data!$C185&lt;&gt;"",Scoring!$S$8)+IF(Data!$D185&lt;&gt;"",Scoring!$S$9)+IF(Data!$E185&lt;&gt;"",Scoring!$S$10)+IF(Data!$F185&lt;&gt;"",Scoring!$S$11)+IF(Data!$G185&lt;&gt;"",Scoring!$S$12)+IF(Data!$H185&lt;&gt;"",Scoring!$S$13)+IF(Data!$I185&lt;&gt;"",Scoring!$S$14)+IF(Data!$J185&lt;&gt;"",Scoring!$S$15)+IF(Data!$K185&lt;&gt;"",Scoring!$S$16)+IF(Data!$L185&lt;&gt;"",Scoring!$S$17)+IF(Data!$M185&lt;&gt;"",Scoring!$S$18)+IF(Data!$N185&lt;&gt;"",Scoring!$S$19)+IF(Data!$O185&lt;&gt;"",Scoring!$S$20)+IF(Data!$P185&lt;&gt;"",Scoring!$S$21)+IF(Data!$Q185&lt;&gt;"",Scoring!$S$22)+IF(Data!$R185&lt;&gt;"",Scoring!$S$23)+IF(Data!$S185&lt;&gt;"",Scoring!$S$24)+IF(Data!T185&lt;&gt;"",Scoring!$S$25)+IF(Data!$U185&lt;&gt;"",Scoring!$S$26)+IF(Data!$V185&lt;&gt;"",Scoring!$S$27)+IF(Data!$W185&lt;&gt;"",Scoring!$S$28)+IF(Data!$X185&lt;&gt;"",Scoring!$S$29)+IF(Data!$Y185&lt;&gt;"",Scoring!$S$30)+IF(Data!$Z185&lt;&gt;"",Scoring!$S$31)+IF(Data!$AA185&lt;&gt;"",Scoring!$S$32),"")</f>
        <v/>
      </c>
      <c r="BG185" s="107" t="str">
        <f>IF(BF185&lt;&gt;"",LOOKUP(BF185,Likelihoods!$A$7:$A$107,Likelihoods!Q$7:Q$107),"")</f>
        <v/>
      </c>
      <c r="BH185" s="108" t="str">
        <f>IF(AND(COUNTBLANK($B185:$E185)=3,COUNTBLANK($F185:$H185)=2,COUNTBLANK($I185:$J185)=1,COUNTBLANK($K185:$L185)=1,COUNTBLANK($M185:$N185)=1,COUNTBLANK($O185:$P185)=1,COUNTBLANK($Q185:$R185)=1,COUNTBLANK($S185:$T185)=1,COUNTBLANK($U185:$V185)=1,COUNTBLANK($W185:$AA185)=4),IF(Data!$B185&lt;&gt;"",Scoring!$T$7)+IF(Data!$C185&lt;&gt;"",Scoring!$T$8)+IF(Data!$D185&lt;&gt;"",Scoring!$T$9)+IF(Data!$E185&lt;&gt;"",Scoring!$T$10)+IF(Data!$F185&lt;&gt;"",Scoring!$T$11)+IF(Data!$G185&lt;&gt;"",Scoring!$T$12)+IF(Data!$H185&lt;&gt;"",Scoring!$T$13)+IF(Data!$I185&lt;&gt;"",Scoring!$T$14)+IF(Data!$J185&lt;&gt;"",Scoring!$T$15)+IF(Data!$K185&lt;&gt;"",Scoring!$T$16)+IF(Data!$L185&lt;&gt;"",Scoring!$T$17)+IF(Data!$M185&lt;&gt;"",Scoring!$T$18)+IF(Data!$N185&lt;&gt;"",Scoring!$T$19)+IF(Data!$O185&lt;&gt;"",Scoring!$T$20)+IF(Data!$P185&lt;&gt;"",Scoring!$T$21)+IF(Data!$Q185&lt;&gt;"",Scoring!$T$22)+IF(Data!$R185&lt;&gt;"",Scoring!$T$23)+IF(Data!$S185&lt;&gt;"",Scoring!$T$24)+IF(Data!T185&lt;&gt;"",Scoring!$T$25)+IF(Data!$U185&lt;&gt;"",Scoring!$T$26)+IF(Data!$V185&lt;&gt;"",Scoring!$T$27)+IF(Data!$W185&lt;&gt;"",Scoring!$T$28)+IF(Data!$X185&lt;&gt;"",Scoring!$T$29)+IF(Data!$Y185&lt;&gt;"",Scoring!$T$30)+IF(Data!$Z185&lt;&gt;"",Scoring!$T$31)+IF(Data!$AA185&lt;&gt;"",Scoring!$T$32),"")</f>
        <v/>
      </c>
      <c r="BI185" s="105" t="str">
        <f>IF(BH185&lt;&gt;"",LOOKUP(BH185,Likelihoods!$A$7:$A$107,Likelihoods!R$7:R$107),"")</f>
        <v/>
      </c>
      <c r="BJ185" s="108" t="str">
        <f>IF(AND(COUNTBLANK($B185:$E185)=3,COUNTBLANK($F185:$H185)=2,COUNTBLANK($I185:$J185)=1,COUNTBLANK($K185:$L185)=1,COUNTBLANK($M185:$N185)=1,COUNTBLANK($O185:$P185)=1,COUNTBLANK($Q185:$R185)=1,COUNTBLANK($S185:$T185)=1,COUNTBLANK($U185:$V185)=1,COUNTBLANK($W185:$AA185)=4),IF(Data!$B185&lt;&gt;"",Scoring!$U$7)+IF(Data!$C185&lt;&gt;"",Scoring!$U$8)+IF(Data!$D185&lt;&gt;"",Scoring!$U$9)+IF(Data!$E185&lt;&gt;"",Scoring!$U$10)+IF(Data!$F185&lt;&gt;"",Scoring!$U$11)+IF(Data!$G185&lt;&gt;"",Scoring!$U$12)+IF(Data!$H185&lt;&gt;"",Scoring!$U$13)+IF(Data!$I185&lt;&gt;"",Scoring!$U$14)+IF(Data!$J185&lt;&gt;"",Scoring!$U$15)+IF(Data!$K185&lt;&gt;"",Scoring!$U$16)+IF(Data!$L185&lt;&gt;"",Scoring!$U$17)+IF(Data!$M185&lt;&gt;"",Scoring!$U$18)+IF(Data!$N185&lt;&gt;"",Scoring!$U$19)+IF(Data!$O185&lt;&gt;"",Scoring!$U$20)+IF(Data!$P185&lt;&gt;"",Scoring!$U$21)+IF(Data!$Q185&lt;&gt;"",Scoring!$U$22)+IF(Data!$R185&lt;&gt;"",Scoring!$U$23)+IF(Data!$S185&lt;&gt;"",Scoring!$U$24)+IF(Data!T185&lt;&gt;"",Scoring!$U$25)+IF(Data!$U185&lt;&gt;"",Scoring!$U$26)+IF(Data!$V185&lt;&gt;"",Scoring!$U$27)+IF(Data!$W185&lt;&gt;"",Scoring!$U$28)+IF(Data!$X185&lt;&gt;"",Scoring!$U$29)+IF(Data!$Y185&lt;&gt;"",Scoring!$U$30)+IF(Data!$Z185&lt;&gt;"",Scoring!$U$31)+IF(Data!$AA185&lt;&gt;"",Scoring!$U$32),"")</f>
        <v/>
      </c>
      <c r="BK185" s="106" t="str">
        <f>IF(BJ185&lt;&gt;"",LOOKUP(BJ185,Likelihoods!$A$7:$A$107,Likelihoods!S$7:S$107),"")</f>
        <v/>
      </c>
      <c r="BL185" s="8"/>
      <c r="BM185" s="8"/>
      <c r="BN185" s="8"/>
      <c r="BO185" s="8"/>
      <c r="BP185" s="8"/>
      <c r="BQ185" s="8"/>
      <c r="BR185" s="8"/>
      <c r="BS185" s="8"/>
      <c r="BT185" s="8"/>
      <c r="BU185" s="8"/>
      <c r="BV185" s="8"/>
      <c r="BW185" s="8"/>
      <c r="BX185" s="8"/>
      <c r="BY185" s="8"/>
    </row>
    <row r="186" spans="1:77" ht="14.25" x14ac:dyDescent="0.2">
      <c r="A186" s="68"/>
      <c r="B186" s="101"/>
      <c r="C186" s="102"/>
      <c r="D186" s="102"/>
      <c r="E186" s="102"/>
      <c r="F186" s="101"/>
      <c r="G186" s="102"/>
      <c r="H186" s="103"/>
      <c r="I186" s="102"/>
      <c r="J186" s="102"/>
      <c r="K186" s="101"/>
      <c r="L186" s="103"/>
      <c r="M186" s="102"/>
      <c r="N186" s="103"/>
      <c r="O186" s="101"/>
      <c r="P186" s="103"/>
      <c r="Q186" s="102"/>
      <c r="R186" s="102"/>
      <c r="S186" s="101"/>
      <c r="T186" s="103"/>
      <c r="U186" s="101"/>
      <c r="V186" s="103"/>
      <c r="W186" s="102"/>
      <c r="X186" s="102"/>
      <c r="Y186" s="102"/>
      <c r="Z186" s="102"/>
      <c r="AA186" s="102"/>
      <c r="AB186" s="104" t="str">
        <f>IF(AND(COUNTBLANK($B186:$E186)=3,COUNTBLANK($F186:$H186)=2,COUNTBLANK($I186:$J186)=1,COUNTBLANK($K186:$L186)=1,COUNTBLANK($M186:$N186)=1,COUNTBLANK($O186:$P186)=1,COUNTBLANK($Q186:$R186)=1,COUNTBLANK($S186:$T186)=1,COUNTBLANK($U186:$V186)=1,COUNTBLANK($W186:$AA186)=4),IF(Data!$B186&lt;&gt;"",Scoring!$D$7)+IF(Data!$C186&lt;&gt;"",Scoring!$D$8)+IF(Data!$D186&lt;&gt;"",Scoring!$D$9)+IF(Data!$E186&lt;&gt;"",Scoring!$D$10)+IF(Data!$F186&lt;&gt;"",Scoring!$D$11)+IF(Data!$G186&lt;&gt;"",Scoring!$D$12)+IF(Data!$H186&lt;&gt;"",Scoring!$D$13)+IF(Data!$I186&lt;&gt;"",Scoring!$D$14)+IF(Data!$J186&lt;&gt;"",Scoring!$D$15)+IF(Data!$K186&lt;&gt;"",Scoring!$D$16)+IF(Data!$L186&lt;&gt;"",Scoring!$D$17)+IF(Data!$M186&lt;&gt;"",Scoring!$D$18)+IF(Data!$N186&lt;&gt;"",Scoring!$D$19)+IF(Data!$O186&lt;&gt;"",Scoring!$D$20)+IF(Data!$P186&lt;&gt;"",Scoring!$D$21)+IF(Data!$Q186&lt;&gt;"",Scoring!$D$22)+IF(Data!$R186&lt;&gt;"",Scoring!$D$23)+IF(Data!$S186&lt;&gt;"",Scoring!$D$24)+IF(Data!T186&lt;&gt;"",Scoring!$D$25)+IF(Data!$U186&lt;&gt;"",Scoring!$D$26)+IF(Data!$V186&lt;&gt;"",Scoring!$D$27)+IF(Data!$W186&lt;&gt;"",Scoring!$D$28)+IF(Data!$X186&lt;&gt;"",Scoring!$D$29)+IF(Data!$Y186&lt;&gt;"",Scoring!$D$30)+IF(Data!$Z186&lt;&gt;"",Scoring!$D$31)+IF(Data!$AA186&lt;&gt;"",Scoring!$D$32),"")</f>
        <v/>
      </c>
      <c r="AC186" s="105" t="str">
        <f>IF(AB186&lt;&gt;"",LOOKUP(AB186,Likelihoods!$A$7:$A$107,Likelihoods!B$7:B$107),"")</f>
        <v/>
      </c>
      <c r="AD186" s="264" t="str">
        <f>IF(AND(COUNTBLANK($B186:$E186)=3,COUNTBLANK($F186:$H186)=2,COUNTBLANK($I186:$J186)=1,COUNTBLANK($K186:$L186)=1,COUNTBLANK($M186:$N186)=1,COUNTBLANK($O186:$P186)=1,COUNTBLANK($Q186:$R186)=1,COUNTBLANK($S186:$T186)=1,COUNTBLANK($U186:$V186)=1,COUNTBLANK($W186:$AA186)=4),IF(Data!$B186&lt;&gt;"",Scoring!$E$7)+IF(Data!$C186&lt;&gt;"",Scoring!$E$8)+IF(Data!$D186&lt;&gt;"",Scoring!$E$9)+IF(Data!$E186&lt;&gt;"",Scoring!$E$10)+IF(Data!$F186&lt;&gt;"",Scoring!$E$11)+IF(Data!$G186&lt;&gt;"",Scoring!$E$12)+IF(Data!$H186&lt;&gt;"",Scoring!$E$13)+IF(Data!$I186&lt;&gt;"",Scoring!$E$14)+IF(Data!$J186&lt;&gt;"",Scoring!$E$15)+IF(Data!$K186&lt;&gt;"",Scoring!$E$16)+IF(Data!$L186&lt;&gt;"",Scoring!$E$17)+IF(Data!$M186&lt;&gt;"",Scoring!$E$18)+IF(Data!$N186&lt;&gt;"",Scoring!$E$19)+IF(Data!$O186&lt;&gt;"",Scoring!$E$20)+IF(Data!$P186&lt;&gt;"",Scoring!$E$21)+IF(Data!$Q186&lt;&gt;"",Scoring!$E$22)+IF(Data!$R186&lt;&gt;"",Scoring!$E$23)+IF(Data!$S186&lt;&gt;"",Scoring!$E$24)+IF(Data!V186&lt;&gt;"",Scoring!$E$25)+IF(Data!$U186&lt;&gt;"",Scoring!$E$26)+IF(Data!$V186&lt;&gt;"",Scoring!$E$27)+IF(Data!$W186&lt;&gt;"",Scoring!$E$28)+IF(Data!$X186&lt;&gt;"",Scoring!$E$29)+IF(Data!$Y186&lt;&gt;"",Scoring!$E$30)+IF(Data!$Z186&lt;&gt;"",Scoring!$E$31)+IF(Data!$AA186&lt;&gt;"",Scoring!$E$32),"")</f>
        <v/>
      </c>
      <c r="AE186" s="107" t="str">
        <f>IF(AD186&lt;&gt;"",LOOKUP(AD186,Likelihoods!$A$7:$A$107,Likelihoods!C$7:C$107),"")</f>
        <v/>
      </c>
      <c r="AF186" s="108" t="str">
        <f>IF(AND(COUNTBLANK($B186:$E186)=3,COUNTBLANK($F186:$H186)=2,COUNTBLANK($I186:$J186)=1,COUNTBLANK($K186:$L186)=1,COUNTBLANK($M186:$N186)=1,COUNTBLANK($O186:$P186)=1,COUNTBLANK($Q186:$R186)=1,COUNTBLANK($S186:$T186)=1,COUNTBLANK($U186:$V186)=1,COUNTBLANK($W186:$AA186)=4),IF(Data!$B186&lt;&gt;"",Scoring!$F$7)+IF(Data!$C186&lt;&gt;"",Scoring!$F$8)+IF(Data!$D186&lt;&gt;"",Scoring!$F$9)+IF(Data!$E186&lt;&gt;"",Scoring!$F$10)+IF(Data!$F186&lt;&gt;"",Scoring!$F$11)+IF(Data!$G186&lt;&gt;"",Scoring!$F$12)+IF(Data!$H186&lt;&gt;"",Scoring!$F$13)+IF(Data!$I186&lt;&gt;"",Scoring!$F$14)+IF(Data!$J186&lt;&gt;"",Scoring!$F$15)+IF(Data!$K186&lt;&gt;"",Scoring!$F$16)+IF(Data!$L186&lt;&gt;"",Scoring!$F$17)+IF(Data!$M186&lt;&gt;"",Scoring!$F$18)+IF(Data!$N186&lt;&gt;"",Scoring!$F$19)+IF(Data!$O186&lt;&gt;"",Scoring!$F$20)+IF(Data!$P186&lt;&gt;"",Scoring!$F$21)+IF(Data!$Q186&lt;&gt;"",Scoring!$F$22)+IF(Data!$R186&lt;&gt;"",Scoring!$F$23)+IF(Data!$S186&lt;&gt;"",Scoring!$F$24)+IF(Data!T186&lt;&gt;"",Scoring!$F$25)+IF(Data!$U186&lt;&gt;"",Scoring!$F$26)+IF(Data!$V186&lt;&gt;"",Scoring!$F$27)+IF(Data!$W186&lt;&gt;"",Scoring!$F$28)+IF(Data!$X186&lt;&gt;"",Scoring!$F$29)+IF(Data!$Y186&lt;&gt;"",Scoring!$F$30)+IF(Data!$Z186&lt;&gt;"",Scoring!$F$31)+IF(Data!$AA186&lt;&gt;"",Scoring!$F$32),"")</f>
        <v/>
      </c>
      <c r="AG186" s="105" t="str">
        <f>IF(AF186&lt;&gt;"",LOOKUP(AF186,Likelihoods!$A$7:$A$107,Likelihoods!D$7:D$107),"")</f>
        <v/>
      </c>
      <c r="AH186" s="108" t="str">
        <f>IF(AND(COUNTBLANK($B186:$E186)=3,COUNTBLANK($F186:$H186)=2,COUNTBLANK($I186:$J186)=1,COUNTBLANK($K186:$L186)=1,COUNTBLANK($M186:$N186)=1,COUNTBLANK($O186:$P186)=1,COUNTBLANK($Q186:$R186)=1,COUNTBLANK($S186:$T186)=1,COUNTBLANK($U186:$V186)=1,COUNTBLANK($W186:$AA186)=4),IF(Data!$B186&lt;&gt;"",Scoring!$G$7)+IF(Data!$C186&lt;&gt;"",Scoring!$G$8)+IF(Data!$D186&lt;&gt;"",Scoring!$G$9)+IF(Data!$E186&lt;&gt;"",Scoring!$G$10)+IF(Data!$F186&lt;&gt;"",Scoring!$G$11)+IF(Data!$G186&lt;&gt;"",Scoring!$G$12)+IF(Data!$H186&lt;&gt;"",Scoring!$G$13)+IF(Data!$I186&lt;&gt;"",Scoring!$G$14)+IF(Data!$J186&lt;&gt;"",Scoring!$G$15)+IF(Data!$K186&lt;&gt;"",Scoring!$G$16)+IF(Data!$L186&lt;&gt;"",Scoring!$G$17)+IF(Data!$M186&lt;&gt;"",Scoring!$G$18)+IF(Data!$N186&lt;&gt;"",Scoring!$G$19)+IF(Data!$O186&lt;&gt;"",Scoring!$G$20)+IF(Data!$P186&lt;&gt;"",Scoring!$G$21)+IF(Data!$Q186&lt;&gt;"",Scoring!$G$22)+IF(Data!$R186&lt;&gt;"",Scoring!$G$23)+IF(Data!$S186&lt;&gt;"",Scoring!$G$24)+IF(Data!T186&lt;&gt;"",Scoring!$G$25)+IF(Data!$U186&lt;&gt;"",Scoring!$G$26)+IF(Data!$V186&lt;&gt;"",Scoring!$G$27)+IF(Data!$W186&lt;&gt;"",Scoring!$G$28)+IF(Data!$X186&lt;&gt;"",Scoring!$G$29)+IF(Data!$Y186&lt;&gt;"",Scoring!$G$30)+IF(Data!$Z186&lt;&gt;"",Scoring!$G$31)+IF(Data!$AA186&lt;&gt;"",Scoring!$G$32),"")</f>
        <v/>
      </c>
      <c r="AI186" s="106" t="str">
        <f>IF(AH186&lt;&gt;"",LOOKUP(AH186,Likelihoods!$A$7:$A$107,Likelihoods!E$7:E$107),"")</f>
        <v/>
      </c>
      <c r="AJ186" s="104" t="str">
        <f>IF(AND(COUNTBLANK($B186:$E186)=3,COUNTBLANK($F186:$H186)=2,COUNTBLANK($I186:$J186)=1,COUNTBLANK($K186:$L186)=1,COUNTBLANK($M186:$N186)=1,COUNTBLANK($O186:$P186)=1,COUNTBLANK($Q186:$R186)=1,COUNTBLANK($S186:$T186)=1,COUNTBLANK($U186:$V186)=1,COUNTBLANK($W186:$AA186)=4),IF(Data!$B186&lt;&gt;"",Scoring!$H$7)+IF(Data!$C186&lt;&gt;"",Scoring!$H$8)+IF(Data!$D186&lt;&gt;"",Scoring!$H$9)+IF(Data!$E186&lt;&gt;"",Scoring!$H$10)+IF(Data!$F186&lt;&gt;"",Scoring!$H$11)+IF(Data!$G186&lt;&gt;"",Scoring!$H$12)+IF(Data!$H186&lt;&gt;"",Scoring!$H$13)+IF(Data!$I186&lt;&gt;"",Scoring!$H$14)+IF(Data!$J186&lt;&gt;"",Scoring!$H$15)+IF(Data!$K186&lt;&gt;"",Scoring!$H$16)+IF(Data!$L186&lt;&gt;"",Scoring!$H$17)+IF(Data!$M186&lt;&gt;"",Scoring!$H$18)+IF(Data!$N186&lt;&gt;"",Scoring!$H$19)+IF(Data!$O186&lt;&gt;"",Scoring!$H$20)+IF(Data!$P186&lt;&gt;"",Scoring!$H$21)+IF(Data!$Q186&lt;&gt;"",Scoring!$H$22)+IF(Data!$R186&lt;&gt;"",Scoring!$H$23)+IF(Data!$S186&lt;&gt;"",Scoring!$H$24)+IF(Data!T186&lt;&gt;"",Scoring!$H$25)+IF(Data!$U186&lt;&gt;"",Scoring!$H$26)+IF(Data!$V186&lt;&gt;"",Scoring!$H$27)+IF(Data!$W186&lt;&gt;"",Scoring!$H$28)+IF(Data!$X186&lt;&gt;"",Scoring!$H$29)+IF(Data!$Y186&lt;&gt;"",Scoring!$H$30)+IF(Data!$Z186&lt;&gt;"",Scoring!$H$31)+IF(Data!$AA186&lt;&gt;"",Scoring!$H$32),"")</f>
        <v/>
      </c>
      <c r="AK186" s="105" t="str">
        <f>IF(AJ186&lt;&gt;"",LOOKUP(AJ186,Likelihoods!$A$7:$A$107,Likelihoods!F$7:F$107),"")</f>
        <v/>
      </c>
      <c r="AL186" s="102" t="str">
        <f>IF(AND(COUNTBLANK($B186:$E186)=3,COUNTBLANK($F186:$H186)=2,COUNTBLANK($I186:$J186)=1,COUNTBLANK($K186:$L186)=1,COUNTBLANK($M186:$N186)=1,COUNTBLANK($O186:$P186)=1,COUNTBLANK($Q186:$R186)=1,COUNTBLANK($S186:$T186)=1,COUNTBLANK($U186:$V186)=1,COUNTBLANK($W186:$AA186)=4),IF(Data!$B186&lt;&gt;"",Scoring!$I$7)+IF(Data!$C186&lt;&gt;"",Scoring!$I$8)+IF(Data!$D186&lt;&gt;"",Scoring!$I$9)+IF(Data!$E186&lt;&gt;"",Scoring!$I$10)+IF(Data!$F186&lt;&gt;"",Scoring!$I$11)+IF(Data!$G186&lt;&gt;"",Scoring!$I$12)+IF(Data!$H186&lt;&gt;"",Scoring!$I$13)+IF(Data!$I186&lt;&gt;"",Scoring!$I$14)+IF(Data!$J186&lt;&gt;"",Scoring!$I$15)+IF(Data!$K186&lt;&gt;"",Scoring!$I$16)+IF(Data!$L186&lt;&gt;"",Scoring!$I$17)+IF(Data!$M186&lt;&gt;"",Scoring!$I$18)+IF(Data!$N186&lt;&gt;"",Scoring!$I$19)+IF(Data!$O186&lt;&gt;"",Scoring!$I$20)+IF(Data!$P186&lt;&gt;"",Scoring!$I$21)+IF(Data!$Q186&lt;&gt;"",Scoring!$I$22)+IF(Data!$R186&lt;&gt;"",Scoring!$I$23)+IF(Data!$S186&lt;&gt;"",Scoring!$I$24)+IF(Data!T186&lt;&gt;"",Scoring!$I$25)+IF(Data!$U186&lt;&gt;"",Scoring!$I$26)+IF(Data!$V186&lt;&gt;"",Scoring!$I$27)+IF(Data!$W186&lt;&gt;"",Scoring!$I$28)+IF(Data!$X186&lt;&gt;"",Scoring!$I$29)+IF(Data!$Y186&lt;&gt;"",Scoring!$I$30)+IF(Data!$Z186&lt;&gt;"",Scoring!$I$31)+IF(Data!$AA186&lt;&gt;"",Scoring!$I$32),"")</f>
        <v/>
      </c>
      <c r="AM186" s="107" t="str">
        <f>IF(AL186&lt;&gt;"",LOOKUP(AL186,Likelihoods!$A$7:$A$107,Likelihoods!G$7:G$107),"")</f>
        <v/>
      </c>
      <c r="AN186" s="281" t="str">
        <f>IF(AND(COUNTBLANK($B186:$E186)=3,COUNTBLANK($F186:$H186)=2,COUNTBLANK($I186:$J186)=1,COUNTBLANK($K186:$L186)=1,COUNTBLANK($M186:$N186)=1,COUNTBLANK($O186:$P186)=1,COUNTBLANK($Q186:$R186)=1,COUNTBLANK($S186:$T186)=1,COUNTBLANK($U186:$V186)=1,COUNTBLANK($W186:$AA186)=4),IF(Data!$B186&lt;&gt;"",Scoring!$J$7)+IF(Data!$C186&lt;&gt;"",Scoring!$J$8)+IF(Data!$D186&lt;&gt;"",Scoring!$J$9)+IF(Data!$E186&lt;&gt;"",Scoring!$J$10)+IF(Data!$F186&lt;&gt;"",Scoring!$J$11)+IF(Data!$G186&lt;&gt;"",Scoring!$J$12)+IF(Data!$H186&lt;&gt;"",Scoring!$J$13)+IF(Data!$I186&lt;&gt;"",Scoring!$J$14)+IF(Data!$J186&lt;&gt;"",Scoring!$J$15)+IF(Data!$K186&lt;&gt;"",Scoring!$J$16)+IF(Data!$L186&lt;&gt;"",Scoring!$J$17)+IF(Data!$M186&lt;&gt;"",Scoring!$J$18)+IF(Data!$N186&lt;&gt;"",Scoring!$J$19)+IF(Data!$O186&lt;&gt;"",Scoring!$J$20)+IF(Data!$P186&lt;&gt;"",Scoring!$J$21)+IF(Data!$Q186&lt;&gt;"",Scoring!$J$22)+IF(Data!$R186&lt;&gt;"",Scoring!$J$23)+IF(Data!$S186&lt;&gt;"",Scoring!$J$24)+IF(Data!AF186&lt;&gt;"",Scoring!$J$25)+IF(Data!$U186&lt;&gt;"",Scoring!$J$26)+IF(Data!$V186&lt;&gt;"",Scoring!$J$27)+IF(Data!$W186&lt;&gt;"",Scoring!$J$28)+IF(Data!$X186&lt;&gt;"",Scoring!$J$29)+IF(Data!$Y186&lt;&gt;"",Scoring!$J$30)+IF(Data!$Z186&lt;&gt;"",Scoring!$J$31)+IF(Data!$AA186&lt;&gt;"",Scoring!$J$32),"")</f>
        <v/>
      </c>
      <c r="AO186" s="276" t="str">
        <f>IF(AN186&lt;&gt;"",LOOKUP(AN186,Likelihoods!$A$7:$A$107,Likelihoods!H$7:H$107),"")</f>
        <v/>
      </c>
      <c r="AP186" s="264" t="str">
        <f>IF(AND(COUNTBLANK($B186:$E186)=3,COUNTBLANK($F186:$H186)=2,COUNTBLANK($I186:$J186)=1,COUNTBLANK($K186:$L186)=1,COUNTBLANK($M186:$N186)=1,COUNTBLANK($O186:$P186)=1,COUNTBLANK($Q186:$R186)=1,COUNTBLANK($S186:$T186)=1,COUNTBLANK($U186:$V186)=1,COUNTBLANK($W186:$AA186)=4),IF(Data!$B186&lt;&gt;"",Scoring!$K$7)+IF(Data!$C186&lt;&gt;"",Scoring!$K$8)+IF(Data!$D186&lt;&gt;"",Scoring!$K$9)+IF(Data!$E186&lt;&gt;"",Scoring!$K$10)+IF(Data!$F186&lt;&gt;"",Scoring!$K$11)+IF(Data!$G186&lt;&gt;"",Scoring!$K$12)+IF(Data!$H186&lt;&gt;"",Scoring!$K$13)+IF(Data!$I186&lt;&gt;"",Scoring!$K$14)+IF(Data!$J186&lt;&gt;"",Scoring!$K$15)+IF(Data!$K186&lt;&gt;"",Scoring!$K$16)+IF(Data!$L186&lt;&gt;"",Scoring!$K$17)+IF(Data!$M186&lt;&gt;"",Scoring!$K$18)+IF(Data!$N186&lt;&gt;"",Scoring!$K$19)+IF(Data!$O186&lt;&gt;"",Scoring!$K$20)+IF(Data!$P186&lt;&gt;"",Scoring!$K$21)+IF(Data!$Q186&lt;&gt;"",Scoring!$K$22)+IF(Data!$R186&lt;&gt;"",Scoring!$K$23)+IF(Data!$S186&lt;&gt;"",Scoring!$K$24)+IF(Data!AH186&lt;&gt;"",Scoring!$K$25)+IF(Data!$U186&lt;&gt;"",Scoring!$K$26)+IF(Data!$V186&lt;&gt;"",Scoring!$K$27)+IF(Data!$W186&lt;&gt;"",Scoring!$K$28)+IF(Data!$X186&lt;&gt;"",Scoring!$K$29)+IF(Data!$Y186&lt;&gt;"",Scoring!$K$30)+IF(Data!$Z186&lt;&gt;"",Scoring!$K$31)+IF(Data!$AA186&lt;&gt;"",Scoring!$K$32),"")</f>
        <v/>
      </c>
      <c r="AQ186" s="107" t="str">
        <f>IF(AP186&lt;&gt;"",LOOKUP(AP186,Likelihoods!$A$7:$A$107,Likelihoods!I$7:I$107),"")</f>
        <v/>
      </c>
      <c r="AR186" s="281" t="str">
        <f>IF(AND(COUNTBLANK($B186:$E186)=3,COUNTBLANK($F186:$H186)=2,COUNTBLANK($I186:$J186)=1,COUNTBLANK($K186:$L186)=1,COUNTBLANK($M186:$N186)=1,COUNTBLANK($O186:$P186)=1,COUNTBLANK($Q186:$R186)=1,COUNTBLANK($S186:$T186)=1,COUNTBLANK($U186:$V186)=1,COUNTBLANK($W186:$AA186)=4),IF(Data!$B186&lt;&gt;"",Scoring!$L$7)+IF(Data!$C186&lt;&gt;"",Scoring!$L$8)+IF(Data!$D186&lt;&gt;"",Scoring!$L$9)+IF(Data!$E186&lt;&gt;"",Scoring!$L$10)+IF(Data!$F186&lt;&gt;"",Scoring!$L$11)+IF(Data!$G186&lt;&gt;"",Scoring!$L$12)+IF(Data!$H186&lt;&gt;"",Scoring!$L$13)+IF(Data!$I186&lt;&gt;"",Scoring!$L$14)+IF(Data!$J186&lt;&gt;"",Scoring!$L$15)+IF(Data!$K186&lt;&gt;"",Scoring!$L$16)+IF(Data!$L186&lt;&gt;"",Scoring!$L$17)+IF(Data!$M186&lt;&gt;"",Scoring!$L$18)+IF(Data!$N186&lt;&gt;"",Scoring!$L$19)+IF(Data!$O186&lt;&gt;"",Scoring!$L$20)+IF(Data!$P186&lt;&gt;"",Scoring!$L$21)+IF(Data!$Q186&lt;&gt;"",Scoring!$L$22)+IF(Data!$R186&lt;&gt;"",Scoring!$L$23)+IF(Data!$S186&lt;&gt;"",Scoring!$L$24)+IF(Data!AJ186&lt;&gt;"",Scoring!$L$25)+IF(Data!$U186&lt;&gt;"",Scoring!$L$26)+IF(Data!$V186&lt;&gt;"",Scoring!$L$27)+IF(Data!$W186&lt;&gt;"",Scoring!$L$28)+IF(Data!$X186&lt;&gt;"",Scoring!$L$29)+IF(Data!$Y186&lt;&gt;"",Scoring!$L$30)+IF(Data!$Z186&lt;&gt;"",Scoring!$L$31)+IF(Data!$AA186&lt;&gt;"",Scoring!$L$32),"")</f>
        <v/>
      </c>
      <c r="AS186" s="105" t="str">
        <f>IF(AR186&lt;&gt;"",LOOKUP(AR186,Likelihoods!$A$7:$A$107,Likelihoods!J$7:J$107),"")</f>
        <v/>
      </c>
      <c r="AT186" s="108" t="str">
        <f>IF(AND(COUNTBLANK($B186:$E186)=3,COUNTBLANK($F186:$H186)=2,COUNTBLANK($I186:$J186)=1,COUNTBLANK($K186:$L186)=1,COUNTBLANK($M186:$N186)=1,COUNTBLANK($O186:$P186)=1,COUNTBLANK($Q186:$R186)=1,COUNTBLANK($S186:$T186)=1,COUNTBLANK($U186:$V186)=1,COUNTBLANK($W186:$AA186)=4),IF(Data!$B186&lt;&gt;"",Scoring!$M$7)+IF(Data!$C186&lt;&gt;"",Scoring!$M$8)+IF(Data!$D186&lt;&gt;"",Scoring!$M$9)+IF(Data!$E186&lt;&gt;"",Scoring!$M$10)+IF(Data!$F186&lt;&gt;"",Scoring!$M$11)+IF(Data!$G186&lt;&gt;"",Scoring!$M$12)+IF(Data!$H186&lt;&gt;"",Scoring!$M$13)+IF(Data!$I186&lt;&gt;"",Scoring!$M$14)+IF(Data!$J186&lt;&gt;"",Scoring!$M$15)+IF(Data!$K186&lt;&gt;"",Scoring!$M$16)+IF(Data!$L186&lt;&gt;"",Scoring!$M$17)+IF(Data!$M186&lt;&gt;"",Scoring!$M$18)+IF(Data!$N186&lt;&gt;"",Scoring!$M$19)+IF(Data!$O186&lt;&gt;"",Scoring!$M$20)+IF(Data!$P186&lt;&gt;"",Scoring!$M$21)+IF(Data!$Q186&lt;&gt;"",Scoring!$M$22)+IF(Data!$R186&lt;&gt;"",Scoring!$M$23)+IF(Data!$S186&lt;&gt;"",Scoring!$M$24)+IF(Data!T186&lt;&gt;"",Scoring!$M$25)+IF(Data!$U186&lt;&gt;"",Scoring!$M$26)+IF(Data!$V186&lt;&gt;"",Scoring!$M$27)+IF(Data!$W186&lt;&gt;"",Scoring!$M$28)+IF(Data!$X186&lt;&gt;"",Scoring!$M$29)+IF(Data!$Y186&lt;&gt;"",Scoring!$M$30)+IF(Data!$Z186&lt;&gt;"",Scoring!$M$31)+IF(Data!$AA186&lt;&gt;"",Scoring!$M$32),"")</f>
        <v/>
      </c>
      <c r="AU186" s="105" t="str">
        <f>IF(AT186&lt;&gt;"",LOOKUP(AT186,Likelihoods!$A$7:$A$107,Likelihoods!K$7:K$107),"")</f>
        <v/>
      </c>
      <c r="AV186" s="108" t="str">
        <f>IF(AND(COUNTBLANK($B186:$E186)=3,COUNTBLANK($F186:$H186)=2,COUNTBLANK($I186:$J186)=1,COUNTBLANK($K186:$L186)=1,COUNTBLANK($M186:$N186)=1,COUNTBLANK($O186:$P186)=1,COUNTBLANK($Q186:$R186)=1,COUNTBLANK($S186:$T186)=1,COUNTBLANK($U186:$V186)=1,COUNTBLANK($W186:$AA186)=4),IF(Data!$B186&lt;&gt;"",Scoring!$N$7)+IF(Data!$C186&lt;&gt;"",Scoring!$N$8)+IF(Data!$D186&lt;&gt;"",Scoring!$N$9)+IF(Data!$E186&lt;&gt;"",Scoring!$N$10)+IF(Data!$F186&lt;&gt;"",Scoring!$N$11)+IF(Data!$G186&lt;&gt;"",Scoring!$N$12)+IF(Data!$H186&lt;&gt;"",Scoring!$N$13)+IF(Data!$I186&lt;&gt;"",Scoring!$N$14)+IF(Data!$J186&lt;&gt;"",Scoring!$N$15)+IF(Data!$K186&lt;&gt;"",Scoring!$N$16)+IF(Data!$L186&lt;&gt;"",Scoring!$N$17)+IF(Data!$M186&lt;&gt;"",Scoring!$N$18)+IF(Data!$N186&lt;&gt;"",Scoring!$N$19)+IF(Data!$O186&lt;&gt;"",Scoring!$N$20)+IF(Data!$P186&lt;&gt;"",Scoring!$N$21)+IF(Data!$Q186&lt;&gt;"",Scoring!$N$22)+IF(Data!$R186&lt;&gt;"",Scoring!$N$23)+IF(Data!$S186&lt;&gt;"",Scoring!$N$24)+IF(Data!T186&lt;&gt;"",Scoring!$N$25)+IF(Data!$U186&lt;&gt;"",Scoring!$N$26)+IF(Data!$V186&lt;&gt;"",Scoring!$N$27)+IF(Data!$W186&lt;&gt;"",Scoring!$N$28)+IF(Data!$X186&lt;&gt;"",Scoring!$N$29)+IF(Data!$Y186&lt;&gt;"",Scoring!$N$30)+IF(Data!$Z186&lt;&gt;"",Scoring!$N$31)+IF(Data!$AA186&lt;&gt;"",Scoring!$N$32),"")</f>
        <v/>
      </c>
      <c r="AW186" s="106" t="str">
        <f>IF(AV186&lt;&gt;"",LOOKUP(AV186,Likelihoods!$A$7:$A$107,Likelihoods!L$7:L$107),"")</f>
        <v/>
      </c>
      <c r="AX186" s="104" t="str">
        <f>IF(AND(COUNTBLANK($B186:$E186)=3,COUNTBLANK($F186:$H186)=2,COUNTBLANK($I186:$J186)=1,COUNTBLANK($K186:$L186)=1,COUNTBLANK($M186:$N186)=1,COUNTBLANK($O186:$P186)=1,COUNTBLANK($Q186:$R186)=1,COUNTBLANK($S186:$T186)=1,COUNTBLANK($U186:$V186)=1,COUNTBLANK($W186:$AA186)=4),IF(Data!$B186&lt;&gt;"",Scoring!$O$7)+IF(Data!$C186&lt;&gt;"",Scoring!$O$8)+IF(Data!$D186&lt;&gt;"",Scoring!$O$9)+IF(Data!$E186&lt;&gt;"",Scoring!$O$10)+IF(Data!$F186&lt;&gt;"",Scoring!$O$11)+IF(Data!$G186&lt;&gt;"",Scoring!$O$12)+IF(Data!$H186&lt;&gt;"",Scoring!$O$13)+IF(Data!$I186&lt;&gt;"",Scoring!$O$14)+IF(Data!$J186&lt;&gt;"",Scoring!$O$15)+IF(Data!$K186&lt;&gt;"",Scoring!$O$16)+IF(Data!$L186&lt;&gt;"",Scoring!$O$17)+IF(Data!$M186&lt;&gt;"",Scoring!$O$18)+IF(Data!$N186&lt;&gt;"",Scoring!$O$19)+IF(Data!$O186&lt;&gt;"",Scoring!$O$20)+IF(Data!$P186&lt;&gt;"",Scoring!$O$21)+IF(Data!$Q186&lt;&gt;"",Scoring!$O$22)+IF(Data!$R186&lt;&gt;"",Scoring!$O$23)+IF(Data!$S186&lt;&gt;"",Scoring!$O$24)+IF(Data!T186&lt;&gt;"",Scoring!$O$25)+IF(Data!$U186&lt;&gt;"",Scoring!$O$26)+IF(Data!$V186&lt;&gt;"",Scoring!$O$27)+IF(Data!$W186&lt;&gt;"",Scoring!$O$28)+IF(Data!$X186&lt;&gt;"",Scoring!$O$29)+IF(Data!$Y186&lt;&gt;"",Scoring!$O$30)+IF(Data!$Z186&lt;&gt;"",Scoring!$O$31)+IF(Data!$AA186&lt;&gt;"",Scoring!$O$32),"")</f>
        <v/>
      </c>
      <c r="AY186" s="107" t="str">
        <f>IF(AX186&lt;&gt;"",LOOKUP(AX186,Likelihoods!$A$7:$A$107,Likelihoods!M$7:M$107),"")</f>
        <v/>
      </c>
      <c r="AZ186" s="108" t="str">
        <f>IF(AND(COUNTBLANK($B186:$E186)=3,COUNTBLANK($F186:$H186)=2,COUNTBLANK($I186:$J186)=1,COUNTBLANK($K186:$L186)=1,COUNTBLANK($M186:$N186)=1,COUNTBLANK($O186:$P186)=1,COUNTBLANK($Q186:$R186)=1,COUNTBLANK($S186:$T186)=1,COUNTBLANK($U186:$V186)=1,COUNTBLANK($W186:$AA186)=4),IF(Data!$B186&lt;&gt;"",Scoring!$P$7)+IF(Data!$C186&lt;&gt;"",Scoring!$P$8)+IF(Data!$D186&lt;&gt;"",Scoring!$P$9)+IF(Data!$E186&lt;&gt;"",Scoring!$P$10)+IF(Data!$F186&lt;&gt;"",Scoring!$P$11)+IF(Data!$G186&lt;&gt;"",Scoring!$P$12)+IF(Data!$H186&lt;&gt;"",Scoring!$P$13)+IF(Data!$I186&lt;&gt;"",Scoring!$P$14)+IF(Data!$J186&lt;&gt;"",Scoring!$P$15)+IF(Data!$K186&lt;&gt;"",Scoring!$P$16)+IF(Data!$L186&lt;&gt;"",Scoring!$P$17)+IF(Data!$M186&lt;&gt;"",Scoring!$P$18)+IF(Data!$N186&lt;&gt;"",Scoring!$P$19)+IF(Data!$O186&lt;&gt;"",Scoring!$P$20)+IF(Data!$P186&lt;&gt;"",Scoring!$P$21)+IF(Data!$Q186&lt;&gt;"",Scoring!$P$22)+IF(Data!$R186&lt;&gt;"",Scoring!$P$23)+IF(Data!$S186&lt;&gt;"",Scoring!$P$24)+IF(Data!T186&lt;&gt;"",Scoring!$P$25)+IF(Data!$U186&lt;&gt;"",Scoring!$P$26)+IF(Data!$V186&lt;&gt;"",Scoring!$P$27)+IF(Data!$W186&lt;&gt;"",Scoring!$P$28)+IF(Data!$X186&lt;&gt;"",Scoring!$P$29)+IF(Data!$Y186&lt;&gt;"",Scoring!$P$30)+IF(Data!$Z186&lt;&gt;"",Scoring!$P$31)+IF(Data!$AA186&lt;&gt;"",Scoring!$P$32),"")</f>
        <v/>
      </c>
      <c r="BA186" s="105" t="str">
        <f>IF(AZ186&lt;&gt;"",LOOKUP(AZ186,Likelihoods!$A$7:$A$107,Likelihoods!N$7:N$107),"")</f>
        <v/>
      </c>
      <c r="BB186" s="102" t="str">
        <f>IF(AND(COUNTBLANK($B186:$E186)=3,COUNTBLANK($F186:$H186)=2,COUNTBLANK($I186:$J186)=1,COUNTBLANK($K186:$L186)=1,COUNTBLANK($M186:$N186)=1,COUNTBLANK($O186:$P186)=1,COUNTBLANK($Q186:$R186)=1,COUNTBLANK($S186:$T186)=1,COUNTBLANK($U186:$V186)=1,COUNTBLANK($W186:$AA186)=4),IF(Data!$B186&lt;&gt;"",Scoring!$Q$7)+IF(Data!$C186&lt;&gt;"",Scoring!$Q$8)+IF(Data!$D186&lt;&gt;"",Scoring!$Q$9)+IF(Data!$E186&lt;&gt;"",Scoring!$Q$10)+IF(Data!$F186&lt;&gt;"",Scoring!$Q$11)+IF(Data!$G186&lt;&gt;"",Scoring!$Q$12)+IF(Data!$H186&lt;&gt;"",Scoring!$Q$13)+IF(Data!$I186&lt;&gt;"",Scoring!$Q$14)+IF(Data!$J186&lt;&gt;"",Scoring!$Q$15)+IF(Data!$K186&lt;&gt;"",Scoring!$Q$16)+IF(Data!$L186&lt;&gt;"",Scoring!$Q$17)+IF(Data!$M186&lt;&gt;"",Scoring!$Q$18)+IF(Data!$N186&lt;&gt;"",Scoring!$Q$19)+IF(Data!$O186&lt;&gt;"",Scoring!$Q$20)+IF(Data!$P186&lt;&gt;"",Scoring!$Q$21)+IF(Data!$Q186&lt;&gt;"",Scoring!$Q$22)+IF(Data!$R186&lt;&gt;"",Scoring!$Q$23)+IF(Data!$S186&lt;&gt;"",Scoring!$Q$24)+IF(Data!T186&lt;&gt;"",Scoring!$Q$25)+IF(Data!$U186&lt;&gt;"",Scoring!$Q$26)+IF(Data!$V186&lt;&gt;"",Scoring!$Q$27)+IF(Data!$W186&lt;&gt;"",Scoring!$Q$28)+IF(Data!$X186&lt;&gt;"",Scoring!$Q$29)+IF(Data!$Y186&lt;&gt;"",Scoring!$Q$30)+IF(Data!$Z186&lt;&gt;"",Scoring!$Q$31)+IF(Data!$AA186&lt;&gt;"",Scoring!$Q$32),"")</f>
        <v/>
      </c>
      <c r="BC186" s="107" t="str">
        <f>IF(BB186&lt;&gt;"",LOOKUP(BB186,Likelihoods!$A$7:$A$107,Likelihoods!O$7:O$107),"")</f>
        <v/>
      </c>
      <c r="BD186" s="104" t="str">
        <f>IF(AND(COUNTBLANK($B186:$E186)=3,COUNTBLANK($F186:$H186)=2,COUNTBLANK($I186:$J186)=1,COUNTBLANK($K186:$L186)=1,COUNTBLANK($M186:$N186)=1,COUNTBLANK($O186:$P186)=1,COUNTBLANK($Q186:$R186)=1,COUNTBLANK($S186:$T186)=1,COUNTBLANK($U186:$V186)=1,COUNTBLANK($W186:$AA186)=4),IF(Data!$B186&lt;&gt;"",Scoring!$R$7)+IF(Data!$C186&lt;&gt;"",Scoring!$R$8)+IF(Data!$D186&lt;&gt;"",Scoring!$R$9)+IF(Data!$E186&lt;&gt;"",Scoring!$R$10)+IF(Data!$F186&lt;&gt;"",Scoring!$R$11)+IF(Data!$G186&lt;&gt;"",Scoring!$R$12)+IF(Data!$H186&lt;&gt;"",Scoring!$R$13)+IF(Data!$I186&lt;&gt;"",Scoring!$R$14)+IF(Data!$J186&lt;&gt;"",Scoring!$R$15)+IF(Data!$K186&lt;&gt;"",Scoring!$R$16)+IF(Data!$L186&lt;&gt;"",Scoring!$R$17)+IF(Data!$M186&lt;&gt;"",Scoring!$R$18)+IF(Data!$N186&lt;&gt;"",Scoring!$R$19)+IF(Data!$O186&lt;&gt;"",Scoring!$R$20)+IF(Data!$P186&lt;&gt;"",Scoring!$R$21)+IF(Data!$Q186&lt;&gt;"",Scoring!$R$22)+IF(Data!$R186&lt;&gt;"",Scoring!$R$23)+IF(Data!$S186&lt;&gt;"",Scoring!$R$24)+IF(Data!T186&lt;&gt;"",Scoring!$R$25)+IF(Data!$U186&lt;&gt;"",Scoring!$R$26)+IF(Data!$V186&lt;&gt;"",Scoring!$R$27)+IF(Data!$W186&lt;&gt;"",Scoring!$R$28)+IF(Data!$X186&lt;&gt;"",Scoring!$R$29)+IF(Data!$Y186&lt;&gt;"",Scoring!$R$30)+IF(Data!$Z186&lt;&gt;"",Scoring!$R$31)+IF(Data!$AA186&lt;&gt;"",Scoring!$R$32),"")</f>
        <v/>
      </c>
      <c r="BE186" s="105" t="str">
        <f>IF(BD186&lt;&gt;"",LOOKUP(BD186,Likelihoods!$A$7:$A$107,Likelihoods!P$7:P$107),"")</f>
        <v/>
      </c>
      <c r="BF186" s="102" t="str">
        <f>IF(AND(COUNTBLANK($B186:$E186)=3,COUNTBLANK($F186:$H186)=2,COUNTBLANK($I186:$J186)=1,COUNTBLANK($K186:$L186)=1,COUNTBLANK($M186:$N186)=1,COUNTBLANK($O186:$P186)=1,COUNTBLANK($Q186:$R186)=1,COUNTBLANK($S186:$T186)=1,COUNTBLANK($U186:$V186)=1,COUNTBLANK($W186:$AA186)=4),IF(Data!$B186&lt;&gt;"",Scoring!$S$7)+IF(Data!$C186&lt;&gt;"",Scoring!$S$8)+IF(Data!$D186&lt;&gt;"",Scoring!$S$9)+IF(Data!$E186&lt;&gt;"",Scoring!$S$10)+IF(Data!$F186&lt;&gt;"",Scoring!$S$11)+IF(Data!$G186&lt;&gt;"",Scoring!$S$12)+IF(Data!$H186&lt;&gt;"",Scoring!$S$13)+IF(Data!$I186&lt;&gt;"",Scoring!$S$14)+IF(Data!$J186&lt;&gt;"",Scoring!$S$15)+IF(Data!$K186&lt;&gt;"",Scoring!$S$16)+IF(Data!$L186&lt;&gt;"",Scoring!$S$17)+IF(Data!$M186&lt;&gt;"",Scoring!$S$18)+IF(Data!$N186&lt;&gt;"",Scoring!$S$19)+IF(Data!$O186&lt;&gt;"",Scoring!$S$20)+IF(Data!$P186&lt;&gt;"",Scoring!$S$21)+IF(Data!$Q186&lt;&gt;"",Scoring!$S$22)+IF(Data!$R186&lt;&gt;"",Scoring!$S$23)+IF(Data!$S186&lt;&gt;"",Scoring!$S$24)+IF(Data!T186&lt;&gt;"",Scoring!$S$25)+IF(Data!$U186&lt;&gt;"",Scoring!$S$26)+IF(Data!$V186&lt;&gt;"",Scoring!$S$27)+IF(Data!$W186&lt;&gt;"",Scoring!$S$28)+IF(Data!$X186&lt;&gt;"",Scoring!$S$29)+IF(Data!$Y186&lt;&gt;"",Scoring!$S$30)+IF(Data!$Z186&lt;&gt;"",Scoring!$S$31)+IF(Data!$AA186&lt;&gt;"",Scoring!$S$32),"")</f>
        <v/>
      </c>
      <c r="BG186" s="107" t="str">
        <f>IF(BF186&lt;&gt;"",LOOKUP(BF186,Likelihoods!$A$7:$A$107,Likelihoods!Q$7:Q$107),"")</f>
        <v/>
      </c>
      <c r="BH186" s="108" t="str">
        <f>IF(AND(COUNTBLANK($B186:$E186)=3,COUNTBLANK($F186:$H186)=2,COUNTBLANK($I186:$J186)=1,COUNTBLANK($K186:$L186)=1,COUNTBLANK($M186:$N186)=1,COUNTBLANK($O186:$P186)=1,COUNTBLANK($Q186:$R186)=1,COUNTBLANK($S186:$T186)=1,COUNTBLANK($U186:$V186)=1,COUNTBLANK($W186:$AA186)=4),IF(Data!$B186&lt;&gt;"",Scoring!$T$7)+IF(Data!$C186&lt;&gt;"",Scoring!$T$8)+IF(Data!$D186&lt;&gt;"",Scoring!$T$9)+IF(Data!$E186&lt;&gt;"",Scoring!$T$10)+IF(Data!$F186&lt;&gt;"",Scoring!$T$11)+IF(Data!$G186&lt;&gt;"",Scoring!$T$12)+IF(Data!$H186&lt;&gt;"",Scoring!$T$13)+IF(Data!$I186&lt;&gt;"",Scoring!$T$14)+IF(Data!$J186&lt;&gt;"",Scoring!$T$15)+IF(Data!$K186&lt;&gt;"",Scoring!$T$16)+IF(Data!$L186&lt;&gt;"",Scoring!$T$17)+IF(Data!$M186&lt;&gt;"",Scoring!$T$18)+IF(Data!$N186&lt;&gt;"",Scoring!$T$19)+IF(Data!$O186&lt;&gt;"",Scoring!$T$20)+IF(Data!$P186&lt;&gt;"",Scoring!$T$21)+IF(Data!$Q186&lt;&gt;"",Scoring!$T$22)+IF(Data!$R186&lt;&gt;"",Scoring!$T$23)+IF(Data!$S186&lt;&gt;"",Scoring!$T$24)+IF(Data!T186&lt;&gt;"",Scoring!$T$25)+IF(Data!$U186&lt;&gt;"",Scoring!$T$26)+IF(Data!$V186&lt;&gt;"",Scoring!$T$27)+IF(Data!$W186&lt;&gt;"",Scoring!$T$28)+IF(Data!$X186&lt;&gt;"",Scoring!$T$29)+IF(Data!$Y186&lt;&gt;"",Scoring!$T$30)+IF(Data!$Z186&lt;&gt;"",Scoring!$T$31)+IF(Data!$AA186&lt;&gt;"",Scoring!$T$32),"")</f>
        <v/>
      </c>
      <c r="BI186" s="105" t="str">
        <f>IF(BH186&lt;&gt;"",LOOKUP(BH186,Likelihoods!$A$7:$A$107,Likelihoods!R$7:R$107),"")</f>
        <v/>
      </c>
      <c r="BJ186" s="108" t="str">
        <f>IF(AND(COUNTBLANK($B186:$E186)=3,COUNTBLANK($F186:$H186)=2,COUNTBLANK($I186:$J186)=1,COUNTBLANK($K186:$L186)=1,COUNTBLANK($M186:$N186)=1,COUNTBLANK($O186:$P186)=1,COUNTBLANK($Q186:$R186)=1,COUNTBLANK($S186:$T186)=1,COUNTBLANK($U186:$V186)=1,COUNTBLANK($W186:$AA186)=4),IF(Data!$B186&lt;&gt;"",Scoring!$U$7)+IF(Data!$C186&lt;&gt;"",Scoring!$U$8)+IF(Data!$D186&lt;&gt;"",Scoring!$U$9)+IF(Data!$E186&lt;&gt;"",Scoring!$U$10)+IF(Data!$F186&lt;&gt;"",Scoring!$U$11)+IF(Data!$G186&lt;&gt;"",Scoring!$U$12)+IF(Data!$H186&lt;&gt;"",Scoring!$U$13)+IF(Data!$I186&lt;&gt;"",Scoring!$U$14)+IF(Data!$J186&lt;&gt;"",Scoring!$U$15)+IF(Data!$K186&lt;&gt;"",Scoring!$U$16)+IF(Data!$L186&lt;&gt;"",Scoring!$U$17)+IF(Data!$M186&lt;&gt;"",Scoring!$U$18)+IF(Data!$N186&lt;&gt;"",Scoring!$U$19)+IF(Data!$O186&lt;&gt;"",Scoring!$U$20)+IF(Data!$P186&lt;&gt;"",Scoring!$U$21)+IF(Data!$Q186&lt;&gt;"",Scoring!$U$22)+IF(Data!$R186&lt;&gt;"",Scoring!$U$23)+IF(Data!$S186&lt;&gt;"",Scoring!$U$24)+IF(Data!T186&lt;&gt;"",Scoring!$U$25)+IF(Data!$U186&lt;&gt;"",Scoring!$U$26)+IF(Data!$V186&lt;&gt;"",Scoring!$U$27)+IF(Data!$W186&lt;&gt;"",Scoring!$U$28)+IF(Data!$X186&lt;&gt;"",Scoring!$U$29)+IF(Data!$Y186&lt;&gt;"",Scoring!$U$30)+IF(Data!$Z186&lt;&gt;"",Scoring!$U$31)+IF(Data!$AA186&lt;&gt;"",Scoring!$U$32),"")</f>
        <v/>
      </c>
      <c r="BK186" s="106" t="str">
        <f>IF(BJ186&lt;&gt;"",LOOKUP(BJ186,Likelihoods!$A$7:$A$107,Likelihoods!S$7:S$107),"")</f>
        <v/>
      </c>
      <c r="BL186" s="8"/>
      <c r="BM186" s="8"/>
      <c r="BN186" s="8"/>
      <c r="BO186" s="8"/>
      <c r="BP186" s="8"/>
      <c r="BQ186" s="8"/>
      <c r="BR186" s="8"/>
      <c r="BS186" s="8"/>
      <c r="BT186" s="8"/>
      <c r="BU186" s="8"/>
      <c r="BV186" s="8"/>
      <c r="BW186" s="8"/>
      <c r="BX186" s="8"/>
      <c r="BY186" s="8"/>
    </row>
    <row r="187" spans="1:77" ht="14.25" x14ac:dyDescent="0.2">
      <c r="A187" s="68"/>
      <c r="B187" s="101"/>
      <c r="C187" s="102"/>
      <c r="D187" s="102"/>
      <c r="E187" s="102"/>
      <c r="F187" s="101"/>
      <c r="G187" s="102"/>
      <c r="H187" s="103"/>
      <c r="I187" s="102"/>
      <c r="J187" s="102"/>
      <c r="K187" s="101"/>
      <c r="L187" s="103"/>
      <c r="M187" s="102"/>
      <c r="N187" s="103"/>
      <c r="O187" s="101"/>
      <c r="P187" s="103"/>
      <c r="Q187" s="102"/>
      <c r="R187" s="102"/>
      <c r="S187" s="101"/>
      <c r="T187" s="103"/>
      <c r="U187" s="101"/>
      <c r="V187" s="103"/>
      <c r="W187" s="102"/>
      <c r="X187" s="102"/>
      <c r="Y187" s="102"/>
      <c r="Z187" s="102"/>
      <c r="AA187" s="102"/>
      <c r="AB187" s="104" t="str">
        <f>IF(AND(COUNTBLANK($B187:$E187)=3,COUNTBLANK($F187:$H187)=2,COUNTBLANK($I187:$J187)=1,COUNTBLANK($K187:$L187)=1,COUNTBLANK($M187:$N187)=1,COUNTBLANK($O187:$P187)=1,COUNTBLANK($Q187:$R187)=1,COUNTBLANK($S187:$T187)=1,COUNTBLANK($U187:$V187)=1,COUNTBLANK($W187:$AA187)=4),IF(Data!$B187&lt;&gt;"",Scoring!$D$7)+IF(Data!$C187&lt;&gt;"",Scoring!$D$8)+IF(Data!$D187&lt;&gt;"",Scoring!$D$9)+IF(Data!$E187&lt;&gt;"",Scoring!$D$10)+IF(Data!$F187&lt;&gt;"",Scoring!$D$11)+IF(Data!$G187&lt;&gt;"",Scoring!$D$12)+IF(Data!$H187&lt;&gt;"",Scoring!$D$13)+IF(Data!$I187&lt;&gt;"",Scoring!$D$14)+IF(Data!$J187&lt;&gt;"",Scoring!$D$15)+IF(Data!$K187&lt;&gt;"",Scoring!$D$16)+IF(Data!$L187&lt;&gt;"",Scoring!$D$17)+IF(Data!$M187&lt;&gt;"",Scoring!$D$18)+IF(Data!$N187&lt;&gt;"",Scoring!$D$19)+IF(Data!$O187&lt;&gt;"",Scoring!$D$20)+IF(Data!$P187&lt;&gt;"",Scoring!$D$21)+IF(Data!$Q187&lt;&gt;"",Scoring!$D$22)+IF(Data!$R187&lt;&gt;"",Scoring!$D$23)+IF(Data!$S187&lt;&gt;"",Scoring!$D$24)+IF(Data!T187&lt;&gt;"",Scoring!$D$25)+IF(Data!$U187&lt;&gt;"",Scoring!$D$26)+IF(Data!$V187&lt;&gt;"",Scoring!$D$27)+IF(Data!$W187&lt;&gt;"",Scoring!$D$28)+IF(Data!$X187&lt;&gt;"",Scoring!$D$29)+IF(Data!$Y187&lt;&gt;"",Scoring!$D$30)+IF(Data!$Z187&lt;&gt;"",Scoring!$D$31)+IF(Data!$AA187&lt;&gt;"",Scoring!$D$32),"")</f>
        <v/>
      </c>
      <c r="AC187" s="105" t="str">
        <f>IF(AB187&lt;&gt;"",LOOKUP(AB187,Likelihoods!$A$7:$A$107,Likelihoods!B$7:B$107),"")</f>
        <v/>
      </c>
      <c r="AD187" s="264" t="str">
        <f>IF(AND(COUNTBLANK($B187:$E187)=3,COUNTBLANK($F187:$H187)=2,COUNTBLANK($I187:$J187)=1,COUNTBLANK($K187:$L187)=1,COUNTBLANK($M187:$N187)=1,COUNTBLANK($O187:$P187)=1,COUNTBLANK($Q187:$R187)=1,COUNTBLANK($S187:$T187)=1,COUNTBLANK($U187:$V187)=1,COUNTBLANK($W187:$AA187)=4),IF(Data!$B187&lt;&gt;"",Scoring!$E$7)+IF(Data!$C187&lt;&gt;"",Scoring!$E$8)+IF(Data!$D187&lt;&gt;"",Scoring!$E$9)+IF(Data!$E187&lt;&gt;"",Scoring!$E$10)+IF(Data!$F187&lt;&gt;"",Scoring!$E$11)+IF(Data!$G187&lt;&gt;"",Scoring!$E$12)+IF(Data!$H187&lt;&gt;"",Scoring!$E$13)+IF(Data!$I187&lt;&gt;"",Scoring!$E$14)+IF(Data!$J187&lt;&gt;"",Scoring!$E$15)+IF(Data!$K187&lt;&gt;"",Scoring!$E$16)+IF(Data!$L187&lt;&gt;"",Scoring!$E$17)+IF(Data!$M187&lt;&gt;"",Scoring!$E$18)+IF(Data!$N187&lt;&gt;"",Scoring!$E$19)+IF(Data!$O187&lt;&gt;"",Scoring!$E$20)+IF(Data!$P187&lt;&gt;"",Scoring!$E$21)+IF(Data!$Q187&lt;&gt;"",Scoring!$E$22)+IF(Data!$R187&lt;&gt;"",Scoring!$E$23)+IF(Data!$S187&lt;&gt;"",Scoring!$E$24)+IF(Data!V187&lt;&gt;"",Scoring!$E$25)+IF(Data!$U187&lt;&gt;"",Scoring!$E$26)+IF(Data!$V187&lt;&gt;"",Scoring!$E$27)+IF(Data!$W187&lt;&gt;"",Scoring!$E$28)+IF(Data!$X187&lt;&gt;"",Scoring!$E$29)+IF(Data!$Y187&lt;&gt;"",Scoring!$E$30)+IF(Data!$Z187&lt;&gt;"",Scoring!$E$31)+IF(Data!$AA187&lt;&gt;"",Scoring!$E$32),"")</f>
        <v/>
      </c>
      <c r="AE187" s="107" t="str">
        <f>IF(AD187&lt;&gt;"",LOOKUP(AD187,Likelihoods!$A$7:$A$107,Likelihoods!C$7:C$107),"")</f>
        <v/>
      </c>
      <c r="AF187" s="108" t="str">
        <f>IF(AND(COUNTBLANK($B187:$E187)=3,COUNTBLANK($F187:$H187)=2,COUNTBLANK($I187:$J187)=1,COUNTBLANK($K187:$L187)=1,COUNTBLANK($M187:$N187)=1,COUNTBLANK($O187:$P187)=1,COUNTBLANK($Q187:$R187)=1,COUNTBLANK($S187:$T187)=1,COUNTBLANK($U187:$V187)=1,COUNTBLANK($W187:$AA187)=4),IF(Data!$B187&lt;&gt;"",Scoring!$F$7)+IF(Data!$C187&lt;&gt;"",Scoring!$F$8)+IF(Data!$D187&lt;&gt;"",Scoring!$F$9)+IF(Data!$E187&lt;&gt;"",Scoring!$F$10)+IF(Data!$F187&lt;&gt;"",Scoring!$F$11)+IF(Data!$G187&lt;&gt;"",Scoring!$F$12)+IF(Data!$H187&lt;&gt;"",Scoring!$F$13)+IF(Data!$I187&lt;&gt;"",Scoring!$F$14)+IF(Data!$J187&lt;&gt;"",Scoring!$F$15)+IF(Data!$K187&lt;&gt;"",Scoring!$F$16)+IF(Data!$L187&lt;&gt;"",Scoring!$F$17)+IF(Data!$M187&lt;&gt;"",Scoring!$F$18)+IF(Data!$N187&lt;&gt;"",Scoring!$F$19)+IF(Data!$O187&lt;&gt;"",Scoring!$F$20)+IF(Data!$P187&lt;&gt;"",Scoring!$F$21)+IF(Data!$Q187&lt;&gt;"",Scoring!$F$22)+IF(Data!$R187&lt;&gt;"",Scoring!$F$23)+IF(Data!$S187&lt;&gt;"",Scoring!$F$24)+IF(Data!T187&lt;&gt;"",Scoring!$F$25)+IF(Data!$U187&lt;&gt;"",Scoring!$F$26)+IF(Data!$V187&lt;&gt;"",Scoring!$F$27)+IF(Data!$W187&lt;&gt;"",Scoring!$F$28)+IF(Data!$X187&lt;&gt;"",Scoring!$F$29)+IF(Data!$Y187&lt;&gt;"",Scoring!$F$30)+IF(Data!$Z187&lt;&gt;"",Scoring!$F$31)+IF(Data!$AA187&lt;&gt;"",Scoring!$F$32),"")</f>
        <v/>
      </c>
      <c r="AG187" s="105" t="str">
        <f>IF(AF187&lt;&gt;"",LOOKUP(AF187,Likelihoods!$A$7:$A$107,Likelihoods!D$7:D$107),"")</f>
        <v/>
      </c>
      <c r="AH187" s="108" t="str">
        <f>IF(AND(COUNTBLANK($B187:$E187)=3,COUNTBLANK($F187:$H187)=2,COUNTBLANK($I187:$J187)=1,COUNTBLANK($K187:$L187)=1,COUNTBLANK($M187:$N187)=1,COUNTBLANK($O187:$P187)=1,COUNTBLANK($Q187:$R187)=1,COUNTBLANK($S187:$T187)=1,COUNTBLANK($U187:$V187)=1,COUNTBLANK($W187:$AA187)=4),IF(Data!$B187&lt;&gt;"",Scoring!$G$7)+IF(Data!$C187&lt;&gt;"",Scoring!$G$8)+IF(Data!$D187&lt;&gt;"",Scoring!$G$9)+IF(Data!$E187&lt;&gt;"",Scoring!$G$10)+IF(Data!$F187&lt;&gt;"",Scoring!$G$11)+IF(Data!$G187&lt;&gt;"",Scoring!$G$12)+IF(Data!$H187&lt;&gt;"",Scoring!$G$13)+IF(Data!$I187&lt;&gt;"",Scoring!$G$14)+IF(Data!$J187&lt;&gt;"",Scoring!$G$15)+IF(Data!$K187&lt;&gt;"",Scoring!$G$16)+IF(Data!$L187&lt;&gt;"",Scoring!$G$17)+IF(Data!$M187&lt;&gt;"",Scoring!$G$18)+IF(Data!$N187&lt;&gt;"",Scoring!$G$19)+IF(Data!$O187&lt;&gt;"",Scoring!$G$20)+IF(Data!$P187&lt;&gt;"",Scoring!$G$21)+IF(Data!$Q187&lt;&gt;"",Scoring!$G$22)+IF(Data!$R187&lt;&gt;"",Scoring!$G$23)+IF(Data!$S187&lt;&gt;"",Scoring!$G$24)+IF(Data!T187&lt;&gt;"",Scoring!$G$25)+IF(Data!$U187&lt;&gt;"",Scoring!$G$26)+IF(Data!$V187&lt;&gt;"",Scoring!$G$27)+IF(Data!$W187&lt;&gt;"",Scoring!$G$28)+IF(Data!$X187&lt;&gt;"",Scoring!$G$29)+IF(Data!$Y187&lt;&gt;"",Scoring!$G$30)+IF(Data!$Z187&lt;&gt;"",Scoring!$G$31)+IF(Data!$AA187&lt;&gt;"",Scoring!$G$32),"")</f>
        <v/>
      </c>
      <c r="AI187" s="106" t="str">
        <f>IF(AH187&lt;&gt;"",LOOKUP(AH187,Likelihoods!$A$7:$A$107,Likelihoods!E$7:E$107),"")</f>
        <v/>
      </c>
      <c r="AJ187" s="104" t="str">
        <f>IF(AND(COUNTBLANK($B187:$E187)=3,COUNTBLANK($F187:$H187)=2,COUNTBLANK($I187:$J187)=1,COUNTBLANK($K187:$L187)=1,COUNTBLANK($M187:$N187)=1,COUNTBLANK($O187:$P187)=1,COUNTBLANK($Q187:$R187)=1,COUNTBLANK($S187:$T187)=1,COUNTBLANK($U187:$V187)=1,COUNTBLANK($W187:$AA187)=4),IF(Data!$B187&lt;&gt;"",Scoring!$H$7)+IF(Data!$C187&lt;&gt;"",Scoring!$H$8)+IF(Data!$D187&lt;&gt;"",Scoring!$H$9)+IF(Data!$E187&lt;&gt;"",Scoring!$H$10)+IF(Data!$F187&lt;&gt;"",Scoring!$H$11)+IF(Data!$G187&lt;&gt;"",Scoring!$H$12)+IF(Data!$H187&lt;&gt;"",Scoring!$H$13)+IF(Data!$I187&lt;&gt;"",Scoring!$H$14)+IF(Data!$J187&lt;&gt;"",Scoring!$H$15)+IF(Data!$K187&lt;&gt;"",Scoring!$H$16)+IF(Data!$L187&lt;&gt;"",Scoring!$H$17)+IF(Data!$M187&lt;&gt;"",Scoring!$H$18)+IF(Data!$N187&lt;&gt;"",Scoring!$H$19)+IF(Data!$O187&lt;&gt;"",Scoring!$H$20)+IF(Data!$P187&lt;&gt;"",Scoring!$H$21)+IF(Data!$Q187&lt;&gt;"",Scoring!$H$22)+IF(Data!$R187&lt;&gt;"",Scoring!$H$23)+IF(Data!$S187&lt;&gt;"",Scoring!$H$24)+IF(Data!T187&lt;&gt;"",Scoring!$H$25)+IF(Data!$U187&lt;&gt;"",Scoring!$H$26)+IF(Data!$V187&lt;&gt;"",Scoring!$H$27)+IF(Data!$W187&lt;&gt;"",Scoring!$H$28)+IF(Data!$X187&lt;&gt;"",Scoring!$H$29)+IF(Data!$Y187&lt;&gt;"",Scoring!$H$30)+IF(Data!$Z187&lt;&gt;"",Scoring!$H$31)+IF(Data!$AA187&lt;&gt;"",Scoring!$H$32),"")</f>
        <v/>
      </c>
      <c r="AK187" s="105" t="str">
        <f>IF(AJ187&lt;&gt;"",LOOKUP(AJ187,Likelihoods!$A$7:$A$107,Likelihoods!F$7:F$107),"")</f>
        <v/>
      </c>
      <c r="AL187" s="102" t="str">
        <f>IF(AND(COUNTBLANK($B187:$E187)=3,COUNTBLANK($F187:$H187)=2,COUNTBLANK($I187:$J187)=1,COUNTBLANK($K187:$L187)=1,COUNTBLANK($M187:$N187)=1,COUNTBLANK($O187:$P187)=1,COUNTBLANK($Q187:$R187)=1,COUNTBLANK($S187:$T187)=1,COUNTBLANK($U187:$V187)=1,COUNTBLANK($W187:$AA187)=4),IF(Data!$B187&lt;&gt;"",Scoring!$I$7)+IF(Data!$C187&lt;&gt;"",Scoring!$I$8)+IF(Data!$D187&lt;&gt;"",Scoring!$I$9)+IF(Data!$E187&lt;&gt;"",Scoring!$I$10)+IF(Data!$F187&lt;&gt;"",Scoring!$I$11)+IF(Data!$G187&lt;&gt;"",Scoring!$I$12)+IF(Data!$H187&lt;&gt;"",Scoring!$I$13)+IF(Data!$I187&lt;&gt;"",Scoring!$I$14)+IF(Data!$J187&lt;&gt;"",Scoring!$I$15)+IF(Data!$K187&lt;&gt;"",Scoring!$I$16)+IF(Data!$L187&lt;&gt;"",Scoring!$I$17)+IF(Data!$M187&lt;&gt;"",Scoring!$I$18)+IF(Data!$N187&lt;&gt;"",Scoring!$I$19)+IF(Data!$O187&lt;&gt;"",Scoring!$I$20)+IF(Data!$P187&lt;&gt;"",Scoring!$I$21)+IF(Data!$Q187&lt;&gt;"",Scoring!$I$22)+IF(Data!$R187&lt;&gt;"",Scoring!$I$23)+IF(Data!$S187&lt;&gt;"",Scoring!$I$24)+IF(Data!T187&lt;&gt;"",Scoring!$I$25)+IF(Data!$U187&lt;&gt;"",Scoring!$I$26)+IF(Data!$V187&lt;&gt;"",Scoring!$I$27)+IF(Data!$W187&lt;&gt;"",Scoring!$I$28)+IF(Data!$X187&lt;&gt;"",Scoring!$I$29)+IF(Data!$Y187&lt;&gt;"",Scoring!$I$30)+IF(Data!$Z187&lt;&gt;"",Scoring!$I$31)+IF(Data!$AA187&lt;&gt;"",Scoring!$I$32),"")</f>
        <v/>
      </c>
      <c r="AM187" s="107" t="str">
        <f>IF(AL187&lt;&gt;"",LOOKUP(AL187,Likelihoods!$A$7:$A$107,Likelihoods!G$7:G$107),"")</f>
        <v/>
      </c>
      <c r="AN187" s="281" t="str">
        <f>IF(AND(COUNTBLANK($B187:$E187)=3,COUNTBLANK($F187:$H187)=2,COUNTBLANK($I187:$J187)=1,COUNTBLANK($K187:$L187)=1,COUNTBLANK($M187:$N187)=1,COUNTBLANK($O187:$P187)=1,COUNTBLANK($Q187:$R187)=1,COUNTBLANK($S187:$T187)=1,COUNTBLANK($U187:$V187)=1,COUNTBLANK($W187:$AA187)=4),IF(Data!$B187&lt;&gt;"",Scoring!$J$7)+IF(Data!$C187&lt;&gt;"",Scoring!$J$8)+IF(Data!$D187&lt;&gt;"",Scoring!$J$9)+IF(Data!$E187&lt;&gt;"",Scoring!$J$10)+IF(Data!$F187&lt;&gt;"",Scoring!$J$11)+IF(Data!$G187&lt;&gt;"",Scoring!$J$12)+IF(Data!$H187&lt;&gt;"",Scoring!$J$13)+IF(Data!$I187&lt;&gt;"",Scoring!$J$14)+IF(Data!$J187&lt;&gt;"",Scoring!$J$15)+IF(Data!$K187&lt;&gt;"",Scoring!$J$16)+IF(Data!$L187&lt;&gt;"",Scoring!$J$17)+IF(Data!$M187&lt;&gt;"",Scoring!$J$18)+IF(Data!$N187&lt;&gt;"",Scoring!$J$19)+IF(Data!$O187&lt;&gt;"",Scoring!$J$20)+IF(Data!$P187&lt;&gt;"",Scoring!$J$21)+IF(Data!$Q187&lt;&gt;"",Scoring!$J$22)+IF(Data!$R187&lt;&gt;"",Scoring!$J$23)+IF(Data!$S187&lt;&gt;"",Scoring!$J$24)+IF(Data!AF187&lt;&gt;"",Scoring!$J$25)+IF(Data!$U187&lt;&gt;"",Scoring!$J$26)+IF(Data!$V187&lt;&gt;"",Scoring!$J$27)+IF(Data!$W187&lt;&gt;"",Scoring!$J$28)+IF(Data!$X187&lt;&gt;"",Scoring!$J$29)+IF(Data!$Y187&lt;&gt;"",Scoring!$J$30)+IF(Data!$Z187&lt;&gt;"",Scoring!$J$31)+IF(Data!$AA187&lt;&gt;"",Scoring!$J$32),"")</f>
        <v/>
      </c>
      <c r="AO187" s="276" t="str">
        <f>IF(AN187&lt;&gt;"",LOOKUP(AN187,Likelihoods!$A$7:$A$107,Likelihoods!H$7:H$107),"")</f>
        <v/>
      </c>
      <c r="AP187" s="264" t="str">
        <f>IF(AND(COUNTBLANK($B187:$E187)=3,COUNTBLANK($F187:$H187)=2,COUNTBLANK($I187:$J187)=1,COUNTBLANK($K187:$L187)=1,COUNTBLANK($M187:$N187)=1,COUNTBLANK($O187:$P187)=1,COUNTBLANK($Q187:$R187)=1,COUNTBLANK($S187:$T187)=1,COUNTBLANK($U187:$V187)=1,COUNTBLANK($W187:$AA187)=4),IF(Data!$B187&lt;&gt;"",Scoring!$K$7)+IF(Data!$C187&lt;&gt;"",Scoring!$K$8)+IF(Data!$D187&lt;&gt;"",Scoring!$K$9)+IF(Data!$E187&lt;&gt;"",Scoring!$K$10)+IF(Data!$F187&lt;&gt;"",Scoring!$K$11)+IF(Data!$G187&lt;&gt;"",Scoring!$K$12)+IF(Data!$H187&lt;&gt;"",Scoring!$K$13)+IF(Data!$I187&lt;&gt;"",Scoring!$K$14)+IF(Data!$J187&lt;&gt;"",Scoring!$K$15)+IF(Data!$K187&lt;&gt;"",Scoring!$K$16)+IF(Data!$L187&lt;&gt;"",Scoring!$K$17)+IF(Data!$M187&lt;&gt;"",Scoring!$K$18)+IF(Data!$N187&lt;&gt;"",Scoring!$K$19)+IF(Data!$O187&lt;&gt;"",Scoring!$K$20)+IF(Data!$P187&lt;&gt;"",Scoring!$K$21)+IF(Data!$Q187&lt;&gt;"",Scoring!$K$22)+IF(Data!$R187&lt;&gt;"",Scoring!$K$23)+IF(Data!$S187&lt;&gt;"",Scoring!$K$24)+IF(Data!AH187&lt;&gt;"",Scoring!$K$25)+IF(Data!$U187&lt;&gt;"",Scoring!$K$26)+IF(Data!$V187&lt;&gt;"",Scoring!$K$27)+IF(Data!$W187&lt;&gt;"",Scoring!$K$28)+IF(Data!$X187&lt;&gt;"",Scoring!$K$29)+IF(Data!$Y187&lt;&gt;"",Scoring!$K$30)+IF(Data!$Z187&lt;&gt;"",Scoring!$K$31)+IF(Data!$AA187&lt;&gt;"",Scoring!$K$32),"")</f>
        <v/>
      </c>
      <c r="AQ187" s="107" t="str">
        <f>IF(AP187&lt;&gt;"",LOOKUP(AP187,Likelihoods!$A$7:$A$107,Likelihoods!I$7:I$107),"")</f>
        <v/>
      </c>
      <c r="AR187" s="281" t="str">
        <f>IF(AND(COUNTBLANK($B187:$E187)=3,COUNTBLANK($F187:$H187)=2,COUNTBLANK($I187:$J187)=1,COUNTBLANK($K187:$L187)=1,COUNTBLANK($M187:$N187)=1,COUNTBLANK($O187:$P187)=1,COUNTBLANK($Q187:$R187)=1,COUNTBLANK($S187:$T187)=1,COUNTBLANK($U187:$V187)=1,COUNTBLANK($W187:$AA187)=4),IF(Data!$B187&lt;&gt;"",Scoring!$L$7)+IF(Data!$C187&lt;&gt;"",Scoring!$L$8)+IF(Data!$D187&lt;&gt;"",Scoring!$L$9)+IF(Data!$E187&lt;&gt;"",Scoring!$L$10)+IF(Data!$F187&lt;&gt;"",Scoring!$L$11)+IF(Data!$G187&lt;&gt;"",Scoring!$L$12)+IF(Data!$H187&lt;&gt;"",Scoring!$L$13)+IF(Data!$I187&lt;&gt;"",Scoring!$L$14)+IF(Data!$J187&lt;&gt;"",Scoring!$L$15)+IF(Data!$K187&lt;&gt;"",Scoring!$L$16)+IF(Data!$L187&lt;&gt;"",Scoring!$L$17)+IF(Data!$M187&lt;&gt;"",Scoring!$L$18)+IF(Data!$N187&lt;&gt;"",Scoring!$L$19)+IF(Data!$O187&lt;&gt;"",Scoring!$L$20)+IF(Data!$P187&lt;&gt;"",Scoring!$L$21)+IF(Data!$Q187&lt;&gt;"",Scoring!$L$22)+IF(Data!$R187&lt;&gt;"",Scoring!$L$23)+IF(Data!$S187&lt;&gt;"",Scoring!$L$24)+IF(Data!AJ187&lt;&gt;"",Scoring!$L$25)+IF(Data!$U187&lt;&gt;"",Scoring!$L$26)+IF(Data!$V187&lt;&gt;"",Scoring!$L$27)+IF(Data!$W187&lt;&gt;"",Scoring!$L$28)+IF(Data!$X187&lt;&gt;"",Scoring!$L$29)+IF(Data!$Y187&lt;&gt;"",Scoring!$L$30)+IF(Data!$Z187&lt;&gt;"",Scoring!$L$31)+IF(Data!$AA187&lt;&gt;"",Scoring!$L$32),"")</f>
        <v/>
      </c>
      <c r="AS187" s="105" t="str">
        <f>IF(AR187&lt;&gt;"",LOOKUP(AR187,Likelihoods!$A$7:$A$107,Likelihoods!J$7:J$107),"")</f>
        <v/>
      </c>
      <c r="AT187" s="108" t="str">
        <f>IF(AND(COUNTBLANK($B187:$E187)=3,COUNTBLANK($F187:$H187)=2,COUNTBLANK($I187:$J187)=1,COUNTBLANK($K187:$L187)=1,COUNTBLANK($M187:$N187)=1,COUNTBLANK($O187:$P187)=1,COUNTBLANK($Q187:$R187)=1,COUNTBLANK($S187:$T187)=1,COUNTBLANK($U187:$V187)=1,COUNTBLANK($W187:$AA187)=4),IF(Data!$B187&lt;&gt;"",Scoring!$M$7)+IF(Data!$C187&lt;&gt;"",Scoring!$M$8)+IF(Data!$D187&lt;&gt;"",Scoring!$M$9)+IF(Data!$E187&lt;&gt;"",Scoring!$M$10)+IF(Data!$F187&lt;&gt;"",Scoring!$M$11)+IF(Data!$G187&lt;&gt;"",Scoring!$M$12)+IF(Data!$H187&lt;&gt;"",Scoring!$M$13)+IF(Data!$I187&lt;&gt;"",Scoring!$M$14)+IF(Data!$J187&lt;&gt;"",Scoring!$M$15)+IF(Data!$K187&lt;&gt;"",Scoring!$M$16)+IF(Data!$L187&lt;&gt;"",Scoring!$M$17)+IF(Data!$M187&lt;&gt;"",Scoring!$M$18)+IF(Data!$N187&lt;&gt;"",Scoring!$M$19)+IF(Data!$O187&lt;&gt;"",Scoring!$M$20)+IF(Data!$P187&lt;&gt;"",Scoring!$M$21)+IF(Data!$Q187&lt;&gt;"",Scoring!$M$22)+IF(Data!$R187&lt;&gt;"",Scoring!$M$23)+IF(Data!$S187&lt;&gt;"",Scoring!$M$24)+IF(Data!T187&lt;&gt;"",Scoring!$M$25)+IF(Data!$U187&lt;&gt;"",Scoring!$M$26)+IF(Data!$V187&lt;&gt;"",Scoring!$M$27)+IF(Data!$W187&lt;&gt;"",Scoring!$M$28)+IF(Data!$X187&lt;&gt;"",Scoring!$M$29)+IF(Data!$Y187&lt;&gt;"",Scoring!$M$30)+IF(Data!$Z187&lt;&gt;"",Scoring!$M$31)+IF(Data!$AA187&lt;&gt;"",Scoring!$M$32),"")</f>
        <v/>
      </c>
      <c r="AU187" s="105" t="str">
        <f>IF(AT187&lt;&gt;"",LOOKUP(AT187,Likelihoods!$A$7:$A$107,Likelihoods!K$7:K$107),"")</f>
        <v/>
      </c>
      <c r="AV187" s="108" t="str">
        <f>IF(AND(COUNTBLANK($B187:$E187)=3,COUNTBLANK($F187:$H187)=2,COUNTBLANK($I187:$J187)=1,COUNTBLANK($K187:$L187)=1,COUNTBLANK($M187:$N187)=1,COUNTBLANK($O187:$P187)=1,COUNTBLANK($Q187:$R187)=1,COUNTBLANK($S187:$T187)=1,COUNTBLANK($U187:$V187)=1,COUNTBLANK($W187:$AA187)=4),IF(Data!$B187&lt;&gt;"",Scoring!$N$7)+IF(Data!$C187&lt;&gt;"",Scoring!$N$8)+IF(Data!$D187&lt;&gt;"",Scoring!$N$9)+IF(Data!$E187&lt;&gt;"",Scoring!$N$10)+IF(Data!$F187&lt;&gt;"",Scoring!$N$11)+IF(Data!$G187&lt;&gt;"",Scoring!$N$12)+IF(Data!$H187&lt;&gt;"",Scoring!$N$13)+IF(Data!$I187&lt;&gt;"",Scoring!$N$14)+IF(Data!$J187&lt;&gt;"",Scoring!$N$15)+IF(Data!$K187&lt;&gt;"",Scoring!$N$16)+IF(Data!$L187&lt;&gt;"",Scoring!$N$17)+IF(Data!$M187&lt;&gt;"",Scoring!$N$18)+IF(Data!$N187&lt;&gt;"",Scoring!$N$19)+IF(Data!$O187&lt;&gt;"",Scoring!$N$20)+IF(Data!$P187&lt;&gt;"",Scoring!$N$21)+IF(Data!$Q187&lt;&gt;"",Scoring!$N$22)+IF(Data!$R187&lt;&gt;"",Scoring!$N$23)+IF(Data!$S187&lt;&gt;"",Scoring!$N$24)+IF(Data!T187&lt;&gt;"",Scoring!$N$25)+IF(Data!$U187&lt;&gt;"",Scoring!$N$26)+IF(Data!$V187&lt;&gt;"",Scoring!$N$27)+IF(Data!$W187&lt;&gt;"",Scoring!$N$28)+IF(Data!$X187&lt;&gt;"",Scoring!$N$29)+IF(Data!$Y187&lt;&gt;"",Scoring!$N$30)+IF(Data!$Z187&lt;&gt;"",Scoring!$N$31)+IF(Data!$AA187&lt;&gt;"",Scoring!$N$32),"")</f>
        <v/>
      </c>
      <c r="AW187" s="106" t="str">
        <f>IF(AV187&lt;&gt;"",LOOKUP(AV187,Likelihoods!$A$7:$A$107,Likelihoods!L$7:L$107),"")</f>
        <v/>
      </c>
      <c r="AX187" s="104" t="str">
        <f>IF(AND(COUNTBLANK($B187:$E187)=3,COUNTBLANK($F187:$H187)=2,COUNTBLANK($I187:$J187)=1,COUNTBLANK($K187:$L187)=1,COUNTBLANK($M187:$N187)=1,COUNTBLANK($O187:$P187)=1,COUNTBLANK($Q187:$R187)=1,COUNTBLANK($S187:$T187)=1,COUNTBLANK($U187:$V187)=1,COUNTBLANK($W187:$AA187)=4),IF(Data!$B187&lt;&gt;"",Scoring!$O$7)+IF(Data!$C187&lt;&gt;"",Scoring!$O$8)+IF(Data!$D187&lt;&gt;"",Scoring!$O$9)+IF(Data!$E187&lt;&gt;"",Scoring!$O$10)+IF(Data!$F187&lt;&gt;"",Scoring!$O$11)+IF(Data!$G187&lt;&gt;"",Scoring!$O$12)+IF(Data!$H187&lt;&gt;"",Scoring!$O$13)+IF(Data!$I187&lt;&gt;"",Scoring!$O$14)+IF(Data!$J187&lt;&gt;"",Scoring!$O$15)+IF(Data!$K187&lt;&gt;"",Scoring!$O$16)+IF(Data!$L187&lt;&gt;"",Scoring!$O$17)+IF(Data!$M187&lt;&gt;"",Scoring!$O$18)+IF(Data!$N187&lt;&gt;"",Scoring!$O$19)+IF(Data!$O187&lt;&gt;"",Scoring!$O$20)+IF(Data!$P187&lt;&gt;"",Scoring!$O$21)+IF(Data!$Q187&lt;&gt;"",Scoring!$O$22)+IF(Data!$R187&lt;&gt;"",Scoring!$O$23)+IF(Data!$S187&lt;&gt;"",Scoring!$O$24)+IF(Data!T187&lt;&gt;"",Scoring!$O$25)+IF(Data!$U187&lt;&gt;"",Scoring!$O$26)+IF(Data!$V187&lt;&gt;"",Scoring!$O$27)+IF(Data!$W187&lt;&gt;"",Scoring!$O$28)+IF(Data!$X187&lt;&gt;"",Scoring!$O$29)+IF(Data!$Y187&lt;&gt;"",Scoring!$O$30)+IF(Data!$Z187&lt;&gt;"",Scoring!$O$31)+IF(Data!$AA187&lt;&gt;"",Scoring!$O$32),"")</f>
        <v/>
      </c>
      <c r="AY187" s="107" t="str">
        <f>IF(AX187&lt;&gt;"",LOOKUP(AX187,Likelihoods!$A$7:$A$107,Likelihoods!M$7:M$107),"")</f>
        <v/>
      </c>
      <c r="AZ187" s="108" t="str">
        <f>IF(AND(COUNTBLANK($B187:$E187)=3,COUNTBLANK($F187:$H187)=2,COUNTBLANK($I187:$J187)=1,COUNTBLANK($K187:$L187)=1,COUNTBLANK($M187:$N187)=1,COUNTBLANK($O187:$P187)=1,COUNTBLANK($Q187:$R187)=1,COUNTBLANK($S187:$T187)=1,COUNTBLANK($U187:$V187)=1,COUNTBLANK($W187:$AA187)=4),IF(Data!$B187&lt;&gt;"",Scoring!$P$7)+IF(Data!$C187&lt;&gt;"",Scoring!$P$8)+IF(Data!$D187&lt;&gt;"",Scoring!$P$9)+IF(Data!$E187&lt;&gt;"",Scoring!$P$10)+IF(Data!$F187&lt;&gt;"",Scoring!$P$11)+IF(Data!$G187&lt;&gt;"",Scoring!$P$12)+IF(Data!$H187&lt;&gt;"",Scoring!$P$13)+IF(Data!$I187&lt;&gt;"",Scoring!$P$14)+IF(Data!$J187&lt;&gt;"",Scoring!$P$15)+IF(Data!$K187&lt;&gt;"",Scoring!$P$16)+IF(Data!$L187&lt;&gt;"",Scoring!$P$17)+IF(Data!$M187&lt;&gt;"",Scoring!$P$18)+IF(Data!$N187&lt;&gt;"",Scoring!$P$19)+IF(Data!$O187&lt;&gt;"",Scoring!$P$20)+IF(Data!$P187&lt;&gt;"",Scoring!$P$21)+IF(Data!$Q187&lt;&gt;"",Scoring!$P$22)+IF(Data!$R187&lt;&gt;"",Scoring!$P$23)+IF(Data!$S187&lt;&gt;"",Scoring!$P$24)+IF(Data!T187&lt;&gt;"",Scoring!$P$25)+IF(Data!$U187&lt;&gt;"",Scoring!$P$26)+IF(Data!$V187&lt;&gt;"",Scoring!$P$27)+IF(Data!$W187&lt;&gt;"",Scoring!$P$28)+IF(Data!$X187&lt;&gt;"",Scoring!$P$29)+IF(Data!$Y187&lt;&gt;"",Scoring!$P$30)+IF(Data!$Z187&lt;&gt;"",Scoring!$P$31)+IF(Data!$AA187&lt;&gt;"",Scoring!$P$32),"")</f>
        <v/>
      </c>
      <c r="BA187" s="105" t="str">
        <f>IF(AZ187&lt;&gt;"",LOOKUP(AZ187,Likelihoods!$A$7:$A$107,Likelihoods!N$7:N$107),"")</f>
        <v/>
      </c>
      <c r="BB187" s="102" t="str">
        <f>IF(AND(COUNTBLANK($B187:$E187)=3,COUNTBLANK($F187:$H187)=2,COUNTBLANK($I187:$J187)=1,COUNTBLANK($K187:$L187)=1,COUNTBLANK($M187:$N187)=1,COUNTBLANK($O187:$P187)=1,COUNTBLANK($Q187:$R187)=1,COUNTBLANK($S187:$T187)=1,COUNTBLANK($U187:$V187)=1,COUNTBLANK($W187:$AA187)=4),IF(Data!$B187&lt;&gt;"",Scoring!$Q$7)+IF(Data!$C187&lt;&gt;"",Scoring!$Q$8)+IF(Data!$D187&lt;&gt;"",Scoring!$Q$9)+IF(Data!$E187&lt;&gt;"",Scoring!$Q$10)+IF(Data!$F187&lt;&gt;"",Scoring!$Q$11)+IF(Data!$G187&lt;&gt;"",Scoring!$Q$12)+IF(Data!$H187&lt;&gt;"",Scoring!$Q$13)+IF(Data!$I187&lt;&gt;"",Scoring!$Q$14)+IF(Data!$J187&lt;&gt;"",Scoring!$Q$15)+IF(Data!$K187&lt;&gt;"",Scoring!$Q$16)+IF(Data!$L187&lt;&gt;"",Scoring!$Q$17)+IF(Data!$M187&lt;&gt;"",Scoring!$Q$18)+IF(Data!$N187&lt;&gt;"",Scoring!$Q$19)+IF(Data!$O187&lt;&gt;"",Scoring!$Q$20)+IF(Data!$P187&lt;&gt;"",Scoring!$Q$21)+IF(Data!$Q187&lt;&gt;"",Scoring!$Q$22)+IF(Data!$R187&lt;&gt;"",Scoring!$Q$23)+IF(Data!$S187&lt;&gt;"",Scoring!$Q$24)+IF(Data!T187&lt;&gt;"",Scoring!$Q$25)+IF(Data!$U187&lt;&gt;"",Scoring!$Q$26)+IF(Data!$V187&lt;&gt;"",Scoring!$Q$27)+IF(Data!$W187&lt;&gt;"",Scoring!$Q$28)+IF(Data!$X187&lt;&gt;"",Scoring!$Q$29)+IF(Data!$Y187&lt;&gt;"",Scoring!$Q$30)+IF(Data!$Z187&lt;&gt;"",Scoring!$Q$31)+IF(Data!$AA187&lt;&gt;"",Scoring!$Q$32),"")</f>
        <v/>
      </c>
      <c r="BC187" s="107" t="str">
        <f>IF(BB187&lt;&gt;"",LOOKUP(BB187,Likelihoods!$A$7:$A$107,Likelihoods!O$7:O$107),"")</f>
        <v/>
      </c>
      <c r="BD187" s="104" t="str">
        <f>IF(AND(COUNTBLANK($B187:$E187)=3,COUNTBLANK($F187:$H187)=2,COUNTBLANK($I187:$J187)=1,COUNTBLANK($K187:$L187)=1,COUNTBLANK($M187:$N187)=1,COUNTBLANK($O187:$P187)=1,COUNTBLANK($Q187:$R187)=1,COUNTBLANK($S187:$T187)=1,COUNTBLANK($U187:$V187)=1,COUNTBLANK($W187:$AA187)=4),IF(Data!$B187&lt;&gt;"",Scoring!$R$7)+IF(Data!$C187&lt;&gt;"",Scoring!$R$8)+IF(Data!$D187&lt;&gt;"",Scoring!$R$9)+IF(Data!$E187&lt;&gt;"",Scoring!$R$10)+IF(Data!$F187&lt;&gt;"",Scoring!$R$11)+IF(Data!$G187&lt;&gt;"",Scoring!$R$12)+IF(Data!$H187&lt;&gt;"",Scoring!$R$13)+IF(Data!$I187&lt;&gt;"",Scoring!$R$14)+IF(Data!$J187&lt;&gt;"",Scoring!$R$15)+IF(Data!$K187&lt;&gt;"",Scoring!$R$16)+IF(Data!$L187&lt;&gt;"",Scoring!$R$17)+IF(Data!$M187&lt;&gt;"",Scoring!$R$18)+IF(Data!$N187&lt;&gt;"",Scoring!$R$19)+IF(Data!$O187&lt;&gt;"",Scoring!$R$20)+IF(Data!$P187&lt;&gt;"",Scoring!$R$21)+IF(Data!$Q187&lt;&gt;"",Scoring!$R$22)+IF(Data!$R187&lt;&gt;"",Scoring!$R$23)+IF(Data!$S187&lt;&gt;"",Scoring!$R$24)+IF(Data!T187&lt;&gt;"",Scoring!$R$25)+IF(Data!$U187&lt;&gt;"",Scoring!$R$26)+IF(Data!$V187&lt;&gt;"",Scoring!$R$27)+IF(Data!$W187&lt;&gt;"",Scoring!$R$28)+IF(Data!$X187&lt;&gt;"",Scoring!$R$29)+IF(Data!$Y187&lt;&gt;"",Scoring!$R$30)+IF(Data!$Z187&lt;&gt;"",Scoring!$R$31)+IF(Data!$AA187&lt;&gt;"",Scoring!$R$32),"")</f>
        <v/>
      </c>
      <c r="BE187" s="105" t="str">
        <f>IF(BD187&lt;&gt;"",LOOKUP(BD187,Likelihoods!$A$7:$A$107,Likelihoods!P$7:P$107),"")</f>
        <v/>
      </c>
      <c r="BF187" s="102" t="str">
        <f>IF(AND(COUNTBLANK($B187:$E187)=3,COUNTBLANK($F187:$H187)=2,COUNTBLANK($I187:$J187)=1,COUNTBLANK($K187:$L187)=1,COUNTBLANK($M187:$N187)=1,COUNTBLANK($O187:$P187)=1,COUNTBLANK($Q187:$R187)=1,COUNTBLANK($S187:$T187)=1,COUNTBLANK($U187:$V187)=1,COUNTBLANK($W187:$AA187)=4),IF(Data!$B187&lt;&gt;"",Scoring!$S$7)+IF(Data!$C187&lt;&gt;"",Scoring!$S$8)+IF(Data!$D187&lt;&gt;"",Scoring!$S$9)+IF(Data!$E187&lt;&gt;"",Scoring!$S$10)+IF(Data!$F187&lt;&gt;"",Scoring!$S$11)+IF(Data!$G187&lt;&gt;"",Scoring!$S$12)+IF(Data!$H187&lt;&gt;"",Scoring!$S$13)+IF(Data!$I187&lt;&gt;"",Scoring!$S$14)+IF(Data!$J187&lt;&gt;"",Scoring!$S$15)+IF(Data!$K187&lt;&gt;"",Scoring!$S$16)+IF(Data!$L187&lt;&gt;"",Scoring!$S$17)+IF(Data!$M187&lt;&gt;"",Scoring!$S$18)+IF(Data!$N187&lt;&gt;"",Scoring!$S$19)+IF(Data!$O187&lt;&gt;"",Scoring!$S$20)+IF(Data!$P187&lt;&gt;"",Scoring!$S$21)+IF(Data!$Q187&lt;&gt;"",Scoring!$S$22)+IF(Data!$R187&lt;&gt;"",Scoring!$S$23)+IF(Data!$S187&lt;&gt;"",Scoring!$S$24)+IF(Data!T187&lt;&gt;"",Scoring!$S$25)+IF(Data!$U187&lt;&gt;"",Scoring!$S$26)+IF(Data!$V187&lt;&gt;"",Scoring!$S$27)+IF(Data!$W187&lt;&gt;"",Scoring!$S$28)+IF(Data!$X187&lt;&gt;"",Scoring!$S$29)+IF(Data!$Y187&lt;&gt;"",Scoring!$S$30)+IF(Data!$Z187&lt;&gt;"",Scoring!$S$31)+IF(Data!$AA187&lt;&gt;"",Scoring!$S$32),"")</f>
        <v/>
      </c>
      <c r="BG187" s="107" t="str">
        <f>IF(BF187&lt;&gt;"",LOOKUP(BF187,Likelihoods!$A$7:$A$107,Likelihoods!Q$7:Q$107),"")</f>
        <v/>
      </c>
      <c r="BH187" s="108" t="str">
        <f>IF(AND(COUNTBLANK($B187:$E187)=3,COUNTBLANK($F187:$H187)=2,COUNTBLANK($I187:$J187)=1,COUNTBLANK($K187:$L187)=1,COUNTBLANK($M187:$N187)=1,COUNTBLANK($O187:$P187)=1,COUNTBLANK($Q187:$R187)=1,COUNTBLANK($S187:$T187)=1,COUNTBLANK($U187:$V187)=1,COUNTBLANK($W187:$AA187)=4),IF(Data!$B187&lt;&gt;"",Scoring!$T$7)+IF(Data!$C187&lt;&gt;"",Scoring!$T$8)+IF(Data!$D187&lt;&gt;"",Scoring!$T$9)+IF(Data!$E187&lt;&gt;"",Scoring!$T$10)+IF(Data!$F187&lt;&gt;"",Scoring!$T$11)+IF(Data!$G187&lt;&gt;"",Scoring!$T$12)+IF(Data!$H187&lt;&gt;"",Scoring!$T$13)+IF(Data!$I187&lt;&gt;"",Scoring!$T$14)+IF(Data!$J187&lt;&gt;"",Scoring!$T$15)+IF(Data!$K187&lt;&gt;"",Scoring!$T$16)+IF(Data!$L187&lt;&gt;"",Scoring!$T$17)+IF(Data!$M187&lt;&gt;"",Scoring!$T$18)+IF(Data!$N187&lt;&gt;"",Scoring!$T$19)+IF(Data!$O187&lt;&gt;"",Scoring!$T$20)+IF(Data!$P187&lt;&gt;"",Scoring!$T$21)+IF(Data!$Q187&lt;&gt;"",Scoring!$T$22)+IF(Data!$R187&lt;&gt;"",Scoring!$T$23)+IF(Data!$S187&lt;&gt;"",Scoring!$T$24)+IF(Data!T187&lt;&gt;"",Scoring!$T$25)+IF(Data!$U187&lt;&gt;"",Scoring!$T$26)+IF(Data!$V187&lt;&gt;"",Scoring!$T$27)+IF(Data!$W187&lt;&gt;"",Scoring!$T$28)+IF(Data!$X187&lt;&gt;"",Scoring!$T$29)+IF(Data!$Y187&lt;&gt;"",Scoring!$T$30)+IF(Data!$Z187&lt;&gt;"",Scoring!$T$31)+IF(Data!$AA187&lt;&gt;"",Scoring!$T$32),"")</f>
        <v/>
      </c>
      <c r="BI187" s="105" t="str">
        <f>IF(BH187&lt;&gt;"",LOOKUP(BH187,Likelihoods!$A$7:$A$107,Likelihoods!R$7:R$107),"")</f>
        <v/>
      </c>
      <c r="BJ187" s="108" t="str">
        <f>IF(AND(COUNTBLANK($B187:$E187)=3,COUNTBLANK($F187:$H187)=2,COUNTBLANK($I187:$J187)=1,COUNTBLANK($K187:$L187)=1,COUNTBLANK($M187:$N187)=1,COUNTBLANK($O187:$P187)=1,COUNTBLANK($Q187:$R187)=1,COUNTBLANK($S187:$T187)=1,COUNTBLANK($U187:$V187)=1,COUNTBLANK($W187:$AA187)=4),IF(Data!$B187&lt;&gt;"",Scoring!$U$7)+IF(Data!$C187&lt;&gt;"",Scoring!$U$8)+IF(Data!$D187&lt;&gt;"",Scoring!$U$9)+IF(Data!$E187&lt;&gt;"",Scoring!$U$10)+IF(Data!$F187&lt;&gt;"",Scoring!$U$11)+IF(Data!$G187&lt;&gt;"",Scoring!$U$12)+IF(Data!$H187&lt;&gt;"",Scoring!$U$13)+IF(Data!$I187&lt;&gt;"",Scoring!$U$14)+IF(Data!$J187&lt;&gt;"",Scoring!$U$15)+IF(Data!$K187&lt;&gt;"",Scoring!$U$16)+IF(Data!$L187&lt;&gt;"",Scoring!$U$17)+IF(Data!$M187&lt;&gt;"",Scoring!$U$18)+IF(Data!$N187&lt;&gt;"",Scoring!$U$19)+IF(Data!$O187&lt;&gt;"",Scoring!$U$20)+IF(Data!$P187&lt;&gt;"",Scoring!$U$21)+IF(Data!$Q187&lt;&gt;"",Scoring!$U$22)+IF(Data!$R187&lt;&gt;"",Scoring!$U$23)+IF(Data!$S187&lt;&gt;"",Scoring!$U$24)+IF(Data!T187&lt;&gt;"",Scoring!$U$25)+IF(Data!$U187&lt;&gt;"",Scoring!$U$26)+IF(Data!$V187&lt;&gt;"",Scoring!$U$27)+IF(Data!$W187&lt;&gt;"",Scoring!$U$28)+IF(Data!$X187&lt;&gt;"",Scoring!$U$29)+IF(Data!$Y187&lt;&gt;"",Scoring!$U$30)+IF(Data!$Z187&lt;&gt;"",Scoring!$U$31)+IF(Data!$AA187&lt;&gt;"",Scoring!$U$32),"")</f>
        <v/>
      </c>
      <c r="BK187" s="106" t="str">
        <f>IF(BJ187&lt;&gt;"",LOOKUP(BJ187,Likelihoods!$A$7:$A$107,Likelihoods!S$7:S$107),"")</f>
        <v/>
      </c>
      <c r="BL187" s="8"/>
      <c r="BM187" s="8"/>
      <c r="BN187" s="8"/>
      <c r="BO187" s="8"/>
      <c r="BP187" s="8"/>
      <c r="BQ187" s="8"/>
      <c r="BR187" s="8"/>
      <c r="BS187" s="8"/>
      <c r="BT187" s="8"/>
      <c r="BU187" s="8"/>
      <c r="BV187" s="8"/>
      <c r="BW187" s="8"/>
      <c r="BX187" s="8"/>
      <c r="BY187" s="8"/>
    </row>
    <row r="188" spans="1:77" ht="14.25" x14ac:dyDescent="0.2">
      <c r="A188" s="68"/>
      <c r="B188" s="101"/>
      <c r="C188" s="102"/>
      <c r="D188" s="102"/>
      <c r="E188" s="102"/>
      <c r="F188" s="101"/>
      <c r="G188" s="102"/>
      <c r="H188" s="103"/>
      <c r="I188" s="102"/>
      <c r="J188" s="102"/>
      <c r="K188" s="101"/>
      <c r="L188" s="103"/>
      <c r="M188" s="102"/>
      <c r="N188" s="103"/>
      <c r="O188" s="101"/>
      <c r="P188" s="103"/>
      <c r="Q188" s="102"/>
      <c r="R188" s="102"/>
      <c r="S188" s="101"/>
      <c r="T188" s="103"/>
      <c r="U188" s="101"/>
      <c r="V188" s="103"/>
      <c r="W188" s="102"/>
      <c r="X188" s="102"/>
      <c r="Y188" s="102"/>
      <c r="Z188" s="102"/>
      <c r="AA188" s="102"/>
      <c r="AB188" s="104" t="str">
        <f>IF(AND(COUNTBLANK($B188:$E188)=3,COUNTBLANK($F188:$H188)=2,COUNTBLANK($I188:$J188)=1,COUNTBLANK($K188:$L188)=1,COUNTBLANK($M188:$N188)=1,COUNTBLANK($O188:$P188)=1,COUNTBLANK($Q188:$R188)=1,COUNTBLANK($S188:$T188)=1,COUNTBLANK($U188:$V188)=1,COUNTBLANK($W188:$AA188)=4),IF(Data!$B188&lt;&gt;"",Scoring!$D$7)+IF(Data!$C188&lt;&gt;"",Scoring!$D$8)+IF(Data!$D188&lt;&gt;"",Scoring!$D$9)+IF(Data!$E188&lt;&gt;"",Scoring!$D$10)+IF(Data!$F188&lt;&gt;"",Scoring!$D$11)+IF(Data!$G188&lt;&gt;"",Scoring!$D$12)+IF(Data!$H188&lt;&gt;"",Scoring!$D$13)+IF(Data!$I188&lt;&gt;"",Scoring!$D$14)+IF(Data!$J188&lt;&gt;"",Scoring!$D$15)+IF(Data!$K188&lt;&gt;"",Scoring!$D$16)+IF(Data!$L188&lt;&gt;"",Scoring!$D$17)+IF(Data!$M188&lt;&gt;"",Scoring!$D$18)+IF(Data!$N188&lt;&gt;"",Scoring!$D$19)+IF(Data!$O188&lt;&gt;"",Scoring!$D$20)+IF(Data!$P188&lt;&gt;"",Scoring!$D$21)+IF(Data!$Q188&lt;&gt;"",Scoring!$D$22)+IF(Data!$R188&lt;&gt;"",Scoring!$D$23)+IF(Data!$S188&lt;&gt;"",Scoring!$D$24)+IF(Data!T188&lt;&gt;"",Scoring!$D$25)+IF(Data!$U188&lt;&gt;"",Scoring!$D$26)+IF(Data!$V188&lt;&gt;"",Scoring!$D$27)+IF(Data!$W188&lt;&gt;"",Scoring!$D$28)+IF(Data!$X188&lt;&gt;"",Scoring!$D$29)+IF(Data!$Y188&lt;&gt;"",Scoring!$D$30)+IF(Data!$Z188&lt;&gt;"",Scoring!$D$31)+IF(Data!$AA188&lt;&gt;"",Scoring!$D$32),"")</f>
        <v/>
      </c>
      <c r="AC188" s="105" t="str">
        <f>IF(AB188&lt;&gt;"",LOOKUP(AB188,Likelihoods!$A$7:$A$107,Likelihoods!B$7:B$107),"")</f>
        <v/>
      </c>
      <c r="AD188" s="264" t="str">
        <f>IF(AND(COUNTBLANK($B188:$E188)=3,COUNTBLANK($F188:$H188)=2,COUNTBLANK($I188:$J188)=1,COUNTBLANK($K188:$L188)=1,COUNTBLANK($M188:$N188)=1,COUNTBLANK($O188:$P188)=1,COUNTBLANK($Q188:$R188)=1,COUNTBLANK($S188:$T188)=1,COUNTBLANK($U188:$V188)=1,COUNTBLANK($W188:$AA188)=4),IF(Data!$B188&lt;&gt;"",Scoring!$E$7)+IF(Data!$C188&lt;&gt;"",Scoring!$E$8)+IF(Data!$D188&lt;&gt;"",Scoring!$E$9)+IF(Data!$E188&lt;&gt;"",Scoring!$E$10)+IF(Data!$F188&lt;&gt;"",Scoring!$E$11)+IF(Data!$G188&lt;&gt;"",Scoring!$E$12)+IF(Data!$H188&lt;&gt;"",Scoring!$E$13)+IF(Data!$I188&lt;&gt;"",Scoring!$E$14)+IF(Data!$J188&lt;&gt;"",Scoring!$E$15)+IF(Data!$K188&lt;&gt;"",Scoring!$E$16)+IF(Data!$L188&lt;&gt;"",Scoring!$E$17)+IF(Data!$M188&lt;&gt;"",Scoring!$E$18)+IF(Data!$N188&lt;&gt;"",Scoring!$E$19)+IF(Data!$O188&lt;&gt;"",Scoring!$E$20)+IF(Data!$P188&lt;&gt;"",Scoring!$E$21)+IF(Data!$Q188&lt;&gt;"",Scoring!$E$22)+IF(Data!$R188&lt;&gt;"",Scoring!$E$23)+IF(Data!$S188&lt;&gt;"",Scoring!$E$24)+IF(Data!V188&lt;&gt;"",Scoring!$E$25)+IF(Data!$U188&lt;&gt;"",Scoring!$E$26)+IF(Data!$V188&lt;&gt;"",Scoring!$E$27)+IF(Data!$W188&lt;&gt;"",Scoring!$E$28)+IF(Data!$X188&lt;&gt;"",Scoring!$E$29)+IF(Data!$Y188&lt;&gt;"",Scoring!$E$30)+IF(Data!$Z188&lt;&gt;"",Scoring!$E$31)+IF(Data!$AA188&lt;&gt;"",Scoring!$E$32),"")</f>
        <v/>
      </c>
      <c r="AE188" s="107" t="str">
        <f>IF(AD188&lt;&gt;"",LOOKUP(AD188,Likelihoods!$A$7:$A$107,Likelihoods!C$7:C$107),"")</f>
        <v/>
      </c>
      <c r="AF188" s="108" t="str">
        <f>IF(AND(COUNTBLANK($B188:$E188)=3,COUNTBLANK($F188:$H188)=2,COUNTBLANK($I188:$J188)=1,COUNTBLANK($K188:$L188)=1,COUNTBLANK($M188:$N188)=1,COUNTBLANK($O188:$P188)=1,COUNTBLANK($Q188:$R188)=1,COUNTBLANK($S188:$T188)=1,COUNTBLANK($U188:$V188)=1,COUNTBLANK($W188:$AA188)=4),IF(Data!$B188&lt;&gt;"",Scoring!$F$7)+IF(Data!$C188&lt;&gt;"",Scoring!$F$8)+IF(Data!$D188&lt;&gt;"",Scoring!$F$9)+IF(Data!$E188&lt;&gt;"",Scoring!$F$10)+IF(Data!$F188&lt;&gt;"",Scoring!$F$11)+IF(Data!$G188&lt;&gt;"",Scoring!$F$12)+IF(Data!$H188&lt;&gt;"",Scoring!$F$13)+IF(Data!$I188&lt;&gt;"",Scoring!$F$14)+IF(Data!$J188&lt;&gt;"",Scoring!$F$15)+IF(Data!$K188&lt;&gt;"",Scoring!$F$16)+IF(Data!$L188&lt;&gt;"",Scoring!$F$17)+IF(Data!$M188&lt;&gt;"",Scoring!$F$18)+IF(Data!$N188&lt;&gt;"",Scoring!$F$19)+IF(Data!$O188&lt;&gt;"",Scoring!$F$20)+IF(Data!$P188&lt;&gt;"",Scoring!$F$21)+IF(Data!$Q188&lt;&gt;"",Scoring!$F$22)+IF(Data!$R188&lt;&gt;"",Scoring!$F$23)+IF(Data!$S188&lt;&gt;"",Scoring!$F$24)+IF(Data!T188&lt;&gt;"",Scoring!$F$25)+IF(Data!$U188&lt;&gt;"",Scoring!$F$26)+IF(Data!$V188&lt;&gt;"",Scoring!$F$27)+IF(Data!$W188&lt;&gt;"",Scoring!$F$28)+IF(Data!$X188&lt;&gt;"",Scoring!$F$29)+IF(Data!$Y188&lt;&gt;"",Scoring!$F$30)+IF(Data!$Z188&lt;&gt;"",Scoring!$F$31)+IF(Data!$AA188&lt;&gt;"",Scoring!$F$32),"")</f>
        <v/>
      </c>
      <c r="AG188" s="105" t="str">
        <f>IF(AF188&lt;&gt;"",LOOKUP(AF188,Likelihoods!$A$7:$A$107,Likelihoods!D$7:D$107),"")</f>
        <v/>
      </c>
      <c r="AH188" s="108" t="str">
        <f>IF(AND(COUNTBLANK($B188:$E188)=3,COUNTBLANK($F188:$H188)=2,COUNTBLANK($I188:$J188)=1,COUNTBLANK($K188:$L188)=1,COUNTBLANK($M188:$N188)=1,COUNTBLANK($O188:$P188)=1,COUNTBLANK($Q188:$R188)=1,COUNTBLANK($S188:$T188)=1,COUNTBLANK($U188:$V188)=1,COUNTBLANK($W188:$AA188)=4),IF(Data!$B188&lt;&gt;"",Scoring!$G$7)+IF(Data!$C188&lt;&gt;"",Scoring!$G$8)+IF(Data!$D188&lt;&gt;"",Scoring!$G$9)+IF(Data!$E188&lt;&gt;"",Scoring!$G$10)+IF(Data!$F188&lt;&gt;"",Scoring!$G$11)+IF(Data!$G188&lt;&gt;"",Scoring!$G$12)+IF(Data!$H188&lt;&gt;"",Scoring!$G$13)+IF(Data!$I188&lt;&gt;"",Scoring!$G$14)+IF(Data!$J188&lt;&gt;"",Scoring!$G$15)+IF(Data!$K188&lt;&gt;"",Scoring!$G$16)+IF(Data!$L188&lt;&gt;"",Scoring!$G$17)+IF(Data!$M188&lt;&gt;"",Scoring!$G$18)+IF(Data!$N188&lt;&gt;"",Scoring!$G$19)+IF(Data!$O188&lt;&gt;"",Scoring!$G$20)+IF(Data!$P188&lt;&gt;"",Scoring!$G$21)+IF(Data!$Q188&lt;&gt;"",Scoring!$G$22)+IF(Data!$R188&lt;&gt;"",Scoring!$G$23)+IF(Data!$S188&lt;&gt;"",Scoring!$G$24)+IF(Data!T188&lt;&gt;"",Scoring!$G$25)+IF(Data!$U188&lt;&gt;"",Scoring!$G$26)+IF(Data!$V188&lt;&gt;"",Scoring!$G$27)+IF(Data!$W188&lt;&gt;"",Scoring!$G$28)+IF(Data!$X188&lt;&gt;"",Scoring!$G$29)+IF(Data!$Y188&lt;&gt;"",Scoring!$G$30)+IF(Data!$Z188&lt;&gt;"",Scoring!$G$31)+IF(Data!$AA188&lt;&gt;"",Scoring!$G$32),"")</f>
        <v/>
      </c>
      <c r="AI188" s="106" t="str">
        <f>IF(AH188&lt;&gt;"",LOOKUP(AH188,Likelihoods!$A$7:$A$107,Likelihoods!E$7:E$107),"")</f>
        <v/>
      </c>
      <c r="AJ188" s="104" t="str">
        <f>IF(AND(COUNTBLANK($B188:$E188)=3,COUNTBLANK($F188:$H188)=2,COUNTBLANK($I188:$J188)=1,COUNTBLANK($K188:$L188)=1,COUNTBLANK($M188:$N188)=1,COUNTBLANK($O188:$P188)=1,COUNTBLANK($Q188:$R188)=1,COUNTBLANK($S188:$T188)=1,COUNTBLANK($U188:$V188)=1,COUNTBLANK($W188:$AA188)=4),IF(Data!$B188&lt;&gt;"",Scoring!$H$7)+IF(Data!$C188&lt;&gt;"",Scoring!$H$8)+IF(Data!$D188&lt;&gt;"",Scoring!$H$9)+IF(Data!$E188&lt;&gt;"",Scoring!$H$10)+IF(Data!$F188&lt;&gt;"",Scoring!$H$11)+IF(Data!$G188&lt;&gt;"",Scoring!$H$12)+IF(Data!$H188&lt;&gt;"",Scoring!$H$13)+IF(Data!$I188&lt;&gt;"",Scoring!$H$14)+IF(Data!$J188&lt;&gt;"",Scoring!$H$15)+IF(Data!$K188&lt;&gt;"",Scoring!$H$16)+IF(Data!$L188&lt;&gt;"",Scoring!$H$17)+IF(Data!$M188&lt;&gt;"",Scoring!$H$18)+IF(Data!$N188&lt;&gt;"",Scoring!$H$19)+IF(Data!$O188&lt;&gt;"",Scoring!$H$20)+IF(Data!$P188&lt;&gt;"",Scoring!$H$21)+IF(Data!$Q188&lt;&gt;"",Scoring!$H$22)+IF(Data!$R188&lt;&gt;"",Scoring!$H$23)+IF(Data!$S188&lt;&gt;"",Scoring!$H$24)+IF(Data!T188&lt;&gt;"",Scoring!$H$25)+IF(Data!$U188&lt;&gt;"",Scoring!$H$26)+IF(Data!$V188&lt;&gt;"",Scoring!$H$27)+IF(Data!$W188&lt;&gt;"",Scoring!$H$28)+IF(Data!$X188&lt;&gt;"",Scoring!$H$29)+IF(Data!$Y188&lt;&gt;"",Scoring!$H$30)+IF(Data!$Z188&lt;&gt;"",Scoring!$H$31)+IF(Data!$AA188&lt;&gt;"",Scoring!$H$32),"")</f>
        <v/>
      </c>
      <c r="AK188" s="105" t="str">
        <f>IF(AJ188&lt;&gt;"",LOOKUP(AJ188,Likelihoods!$A$7:$A$107,Likelihoods!F$7:F$107),"")</f>
        <v/>
      </c>
      <c r="AL188" s="102" t="str">
        <f>IF(AND(COUNTBLANK($B188:$E188)=3,COUNTBLANK($F188:$H188)=2,COUNTBLANK($I188:$J188)=1,COUNTBLANK($K188:$L188)=1,COUNTBLANK($M188:$N188)=1,COUNTBLANK($O188:$P188)=1,COUNTBLANK($Q188:$R188)=1,COUNTBLANK($S188:$T188)=1,COUNTBLANK($U188:$V188)=1,COUNTBLANK($W188:$AA188)=4),IF(Data!$B188&lt;&gt;"",Scoring!$I$7)+IF(Data!$C188&lt;&gt;"",Scoring!$I$8)+IF(Data!$D188&lt;&gt;"",Scoring!$I$9)+IF(Data!$E188&lt;&gt;"",Scoring!$I$10)+IF(Data!$F188&lt;&gt;"",Scoring!$I$11)+IF(Data!$G188&lt;&gt;"",Scoring!$I$12)+IF(Data!$H188&lt;&gt;"",Scoring!$I$13)+IF(Data!$I188&lt;&gt;"",Scoring!$I$14)+IF(Data!$J188&lt;&gt;"",Scoring!$I$15)+IF(Data!$K188&lt;&gt;"",Scoring!$I$16)+IF(Data!$L188&lt;&gt;"",Scoring!$I$17)+IF(Data!$M188&lt;&gt;"",Scoring!$I$18)+IF(Data!$N188&lt;&gt;"",Scoring!$I$19)+IF(Data!$O188&lt;&gt;"",Scoring!$I$20)+IF(Data!$P188&lt;&gt;"",Scoring!$I$21)+IF(Data!$Q188&lt;&gt;"",Scoring!$I$22)+IF(Data!$R188&lt;&gt;"",Scoring!$I$23)+IF(Data!$S188&lt;&gt;"",Scoring!$I$24)+IF(Data!T188&lt;&gt;"",Scoring!$I$25)+IF(Data!$U188&lt;&gt;"",Scoring!$I$26)+IF(Data!$V188&lt;&gt;"",Scoring!$I$27)+IF(Data!$W188&lt;&gt;"",Scoring!$I$28)+IF(Data!$X188&lt;&gt;"",Scoring!$I$29)+IF(Data!$Y188&lt;&gt;"",Scoring!$I$30)+IF(Data!$Z188&lt;&gt;"",Scoring!$I$31)+IF(Data!$AA188&lt;&gt;"",Scoring!$I$32),"")</f>
        <v/>
      </c>
      <c r="AM188" s="107" t="str">
        <f>IF(AL188&lt;&gt;"",LOOKUP(AL188,Likelihoods!$A$7:$A$107,Likelihoods!G$7:G$107),"")</f>
        <v/>
      </c>
      <c r="AN188" s="281" t="str">
        <f>IF(AND(COUNTBLANK($B188:$E188)=3,COUNTBLANK($F188:$H188)=2,COUNTBLANK($I188:$J188)=1,COUNTBLANK($K188:$L188)=1,COUNTBLANK($M188:$N188)=1,COUNTBLANK($O188:$P188)=1,COUNTBLANK($Q188:$R188)=1,COUNTBLANK($S188:$T188)=1,COUNTBLANK($U188:$V188)=1,COUNTBLANK($W188:$AA188)=4),IF(Data!$B188&lt;&gt;"",Scoring!$J$7)+IF(Data!$C188&lt;&gt;"",Scoring!$J$8)+IF(Data!$D188&lt;&gt;"",Scoring!$J$9)+IF(Data!$E188&lt;&gt;"",Scoring!$J$10)+IF(Data!$F188&lt;&gt;"",Scoring!$J$11)+IF(Data!$G188&lt;&gt;"",Scoring!$J$12)+IF(Data!$H188&lt;&gt;"",Scoring!$J$13)+IF(Data!$I188&lt;&gt;"",Scoring!$J$14)+IF(Data!$J188&lt;&gt;"",Scoring!$J$15)+IF(Data!$K188&lt;&gt;"",Scoring!$J$16)+IF(Data!$L188&lt;&gt;"",Scoring!$J$17)+IF(Data!$M188&lt;&gt;"",Scoring!$J$18)+IF(Data!$N188&lt;&gt;"",Scoring!$J$19)+IF(Data!$O188&lt;&gt;"",Scoring!$J$20)+IF(Data!$P188&lt;&gt;"",Scoring!$J$21)+IF(Data!$Q188&lt;&gt;"",Scoring!$J$22)+IF(Data!$R188&lt;&gt;"",Scoring!$J$23)+IF(Data!$S188&lt;&gt;"",Scoring!$J$24)+IF(Data!AF188&lt;&gt;"",Scoring!$J$25)+IF(Data!$U188&lt;&gt;"",Scoring!$J$26)+IF(Data!$V188&lt;&gt;"",Scoring!$J$27)+IF(Data!$W188&lt;&gt;"",Scoring!$J$28)+IF(Data!$X188&lt;&gt;"",Scoring!$J$29)+IF(Data!$Y188&lt;&gt;"",Scoring!$J$30)+IF(Data!$Z188&lt;&gt;"",Scoring!$J$31)+IF(Data!$AA188&lt;&gt;"",Scoring!$J$32),"")</f>
        <v/>
      </c>
      <c r="AO188" s="276" t="str">
        <f>IF(AN188&lt;&gt;"",LOOKUP(AN188,Likelihoods!$A$7:$A$107,Likelihoods!H$7:H$107),"")</f>
        <v/>
      </c>
      <c r="AP188" s="264" t="str">
        <f>IF(AND(COUNTBLANK($B188:$E188)=3,COUNTBLANK($F188:$H188)=2,COUNTBLANK($I188:$J188)=1,COUNTBLANK($K188:$L188)=1,COUNTBLANK($M188:$N188)=1,COUNTBLANK($O188:$P188)=1,COUNTBLANK($Q188:$R188)=1,COUNTBLANK($S188:$T188)=1,COUNTBLANK($U188:$V188)=1,COUNTBLANK($W188:$AA188)=4),IF(Data!$B188&lt;&gt;"",Scoring!$K$7)+IF(Data!$C188&lt;&gt;"",Scoring!$K$8)+IF(Data!$D188&lt;&gt;"",Scoring!$K$9)+IF(Data!$E188&lt;&gt;"",Scoring!$K$10)+IF(Data!$F188&lt;&gt;"",Scoring!$K$11)+IF(Data!$G188&lt;&gt;"",Scoring!$K$12)+IF(Data!$H188&lt;&gt;"",Scoring!$K$13)+IF(Data!$I188&lt;&gt;"",Scoring!$K$14)+IF(Data!$J188&lt;&gt;"",Scoring!$K$15)+IF(Data!$K188&lt;&gt;"",Scoring!$K$16)+IF(Data!$L188&lt;&gt;"",Scoring!$K$17)+IF(Data!$M188&lt;&gt;"",Scoring!$K$18)+IF(Data!$N188&lt;&gt;"",Scoring!$K$19)+IF(Data!$O188&lt;&gt;"",Scoring!$K$20)+IF(Data!$P188&lt;&gt;"",Scoring!$K$21)+IF(Data!$Q188&lt;&gt;"",Scoring!$K$22)+IF(Data!$R188&lt;&gt;"",Scoring!$K$23)+IF(Data!$S188&lt;&gt;"",Scoring!$K$24)+IF(Data!AH188&lt;&gt;"",Scoring!$K$25)+IF(Data!$U188&lt;&gt;"",Scoring!$K$26)+IF(Data!$V188&lt;&gt;"",Scoring!$K$27)+IF(Data!$W188&lt;&gt;"",Scoring!$K$28)+IF(Data!$X188&lt;&gt;"",Scoring!$K$29)+IF(Data!$Y188&lt;&gt;"",Scoring!$K$30)+IF(Data!$Z188&lt;&gt;"",Scoring!$K$31)+IF(Data!$AA188&lt;&gt;"",Scoring!$K$32),"")</f>
        <v/>
      </c>
      <c r="AQ188" s="107" t="str">
        <f>IF(AP188&lt;&gt;"",LOOKUP(AP188,Likelihoods!$A$7:$A$107,Likelihoods!I$7:I$107),"")</f>
        <v/>
      </c>
      <c r="AR188" s="281" t="str">
        <f>IF(AND(COUNTBLANK($B188:$E188)=3,COUNTBLANK($F188:$H188)=2,COUNTBLANK($I188:$J188)=1,COUNTBLANK($K188:$L188)=1,COUNTBLANK($M188:$N188)=1,COUNTBLANK($O188:$P188)=1,COUNTBLANK($Q188:$R188)=1,COUNTBLANK($S188:$T188)=1,COUNTBLANK($U188:$V188)=1,COUNTBLANK($W188:$AA188)=4),IF(Data!$B188&lt;&gt;"",Scoring!$L$7)+IF(Data!$C188&lt;&gt;"",Scoring!$L$8)+IF(Data!$D188&lt;&gt;"",Scoring!$L$9)+IF(Data!$E188&lt;&gt;"",Scoring!$L$10)+IF(Data!$F188&lt;&gt;"",Scoring!$L$11)+IF(Data!$G188&lt;&gt;"",Scoring!$L$12)+IF(Data!$H188&lt;&gt;"",Scoring!$L$13)+IF(Data!$I188&lt;&gt;"",Scoring!$L$14)+IF(Data!$J188&lt;&gt;"",Scoring!$L$15)+IF(Data!$K188&lt;&gt;"",Scoring!$L$16)+IF(Data!$L188&lt;&gt;"",Scoring!$L$17)+IF(Data!$M188&lt;&gt;"",Scoring!$L$18)+IF(Data!$N188&lt;&gt;"",Scoring!$L$19)+IF(Data!$O188&lt;&gt;"",Scoring!$L$20)+IF(Data!$P188&lt;&gt;"",Scoring!$L$21)+IF(Data!$Q188&lt;&gt;"",Scoring!$L$22)+IF(Data!$R188&lt;&gt;"",Scoring!$L$23)+IF(Data!$S188&lt;&gt;"",Scoring!$L$24)+IF(Data!AJ188&lt;&gt;"",Scoring!$L$25)+IF(Data!$U188&lt;&gt;"",Scoring!$L$26)+IF(Data!$V188&lt;&gt;"",Scoring!$L$27)+IF(Data!$W188&lt;&gt;"",Scoring!$L$28)+IF(Data!$X188&lt;&gt;"",Scoring!$L$29)+IF(Data!$Y188&lt;&gt;"",Scoring!$L$30)+IF(Data!$Z188&lt;&gt;"",Scoring!$L$31)+IF(Data!$AA188&lt;&gt;"",Scoring!$L$32),"")</f>
        <v/>
      </c>
      <c r="AS188" s="105" t="str">
        <f>IF(AR188&lt;&gt;"",LOOKUP(AR188,Likelihoods!$A$7:$A$107,Likelihoods!J$7:J$107),"")</f>
        <v/>
      </c>
      <c r="AT188" s="108" t="str">
        <f>IF(AND(COUNTBLANK($B188:$E188)=3,COUNTBLANK($F188:$H188)=2,COUNTBLANK($I188:$J188)=1,COUNTBLANK($K188:$L188)=1,COUNTBLANK($M188:$N188)=1,COUNTBLANK($O188:$P188)=1,COUNTBLANK($Q188:$R188)=1,COUNTBLANK($S188:$T188)=1,COUNTBLANK($U188:$V188)=1,COUNTBLANK($W188:$AA188)=4),IF(Data!$B188&lt;&gt;"",Scoring!$M$7)+IF(Data!$C188&lt;&gt;"",Scoring!$M$8)+IF(Data!$D188&lt;&gt;"",Scoring!$M$9)+IF(Data!$E188&lt;&gt;"",Scoring!$M$10)+IF(Data!$F188&lt;&gt;"",Scoring!$M$11)+IF(Data!$G188&lt;&gt;"",Scoring!$M$12)+IF(Data!$H188&lt;&gt;"",Scoring!$M$13)+IF(Data!$I188&lt;&gt;"",Scoring!$M$14)+IF(Data!$J188&lt;&gt;"",Scoring!$M$15)+IF(Data!$K188&lt;&gt;"",Scoring!$M$16)+IF(Data!$L188&lt;&gt;"",Scoring!$M$17)+IF(Data!$M188&lt;&gt;"",Scoring!$M$18)+IF(Data!$N188&lt;&gt;"",Scoring!$M$19)+IF(Data!$O188&lt;&gt;"",Scoring!$M$20)+IF(Data!$P188&lt;&gt;"",Scoring!$M$21)+IF(Data!$Q188&lt;&gt;"",Scoring!$M$22)+IF(Data!$R188&lt;&gt;"",Scoring!$M$23)+IF(Data!$S188&lt;&gt;"",Scoring!$M$24)+IF(Data!T188&lt;&gt;"",Scoring!$M$25)+IF(Data!$U188&lt;&gt;"",Scoring!$M$26)+IF(Data!$V188&lt;&gt;"",Scoring!$M$27)+IF(Data!$W188&lt;&gt;"",Scoring!$M$28)+IF(Data!$X188&lt;&gt;"",Scoring!$M$29)+IF(Data!$Y188&lt;&gt;"",Scoring!$M$30)+IF(Data!$Z188&lt;&gt;"",Scoring!$M$31)+IF(Data!$AA188&lt;&gt;"",Scoring!$M$32),"")</f>
        <v/>
      </c>
      <c r="AU188" s="105" t="str">
        <f>IF(AT188&lt;&gt;"",LOOKUP(AT188,Likelihoods!$A$7:$A$107,Likelihoods!K$7:K$107),"")</f>
        <v/>
      </c>
      <c r="AV188" s="108" t="str">
        <f>IF(AND(COUNTBLANK($B188:$E188)=3,COUNTBLANK($F188:$H188)=2,COUNTBLANK($I188:$J188)=1,COUNTBLANK($K188:$L188)=1,COUNTBLANK($M188:$N188)=1,COUNTBLANK($O188:$P188)=1,COUNTBLANK($Q188:$R188)=1,COUNTBLANK($S188:$T188)=1,COUNTBLANK($U188:$V188)=1,COUNTBLANK($W188:$AA188)=4),IF(Data!$B188&lt;&gt;"",Scoring!$N$7)+IF(Data!$C188&lt;&gt;"",Scoring!$N$8)+IF(Data!$D188&lt;&gt;"",Scoring!$N$9)+IF(Data!$E188&lt;&gt;"",Scoring!$N$10)+IF(Data!$F188&lt;&gt;"",Scoring!$N$11)+IF(Data!$G188&lt;&gt;"",Scoring!$N$12)+IF(Data!$H188&lt;&gt;"",Scoring!$N$13)+IF(Data!$I188&lt;&gt;"",Scoring!$N$14)+IF(Data!$J188&lt;&gt;"",Scoring!$N$15)+IF(Data!$K188&lt;&gt;"",Scoring!$N$16)+IF(Data!$L188&lt;&gt;"",Scoring!$N$17)+IF(Data!$M188&lt;&gt;"",Scoring!$N$18)+IF(Data!$N188&lt;&gt;"",Scoring!$N$19)+IF(Data!$O188&lt;&gt;"",Scoring!$N$20)+IF(Data!$P188&lt;&gt;"",Scoring!$N$21)+IF(Data!$Q188&lt;&gt;"",Scoring!$N$22)+IF(Data!$R188&lt;&gt;"",Scoring!$N$23)+IF(Data!$S188&lt;&gt;"",Scoring!$N$24)+IF(Data!T188&lt;&gt;"",Scoring!$N$25)+IF(Data!$U188&lt;&gt;"",Scoring!$N$26)+IF(Data!$V188&lt;&gt;"",Scoring!$N$27)+IF(Data!$W188&lt;&gt;"",Scoring!$N$28)+IF(Data!$X188&lt;&gt;"",Scoring!$N$29)+IF(Data!$Y188&lt;&gt;"",Scoring!$N$30)+IF(Data!$Z188&lt;&gt;"",Scoring!$N$31)+IF(Data!$AA188&lt;&gt;"",Scoring!$N$32),"")</f>
        <v/>
      </c>
      <c r="AW188" s="106" t="str">
        <f>IF(AV188&lt;&gt;"",LOOKUP(AV188,Likelihoods!$A$7:$A$107,Likelihoods!L$7:L$107),"")</f>
        <v/>
      </c>
      <c r="AX188" s="104" t="str">
        <f>IF(AND(COUNTBLANK($B188:$E188)=3,COUNTBLANK($F188:$H188)=2,COUNTBLANK($I188:$J188)=1,COUNTBLANK($K188:$L188)=1,COUNTBLANK($M188:$N188)=1,COUNTBLANK($O188:$P188)=1,COUNTBLANK($Q188:$R188)=1,COUNTBLANK($S188:$T188)=1,COUNTBLANK($U188:$V188)=1,COUNTBLANK($W188:$AA188)=4),IF(Data!$B188&lt;&gt;"",Scoring!$O$7)+IF(Data!$C188&lt;&gt;"",Scoring!$O$8)+IF(Data!$D188&lt;&gt;"",Scoring!$O$9)+IF(Data!$E188&lt;&gt;"",Scoring!$O$10)+IF(Data!$F188&lt;&gt;"",Scoring!$O$11)+IF(Data!$G188&lt;&gt;"",Scoring!$O$12)+IF(Data!$H188&lt;&gt;"",Scoring!$O$13)+IF(Data!$I188&lt;&gt;"",Scoring!$O$14)+IF(Data!$J188&lt;&gt;"",Scoring!$O$15)+IF(Data!$K188&lt;&gt;"",Scoring!$O$16)+IF(Data!$L188&lt;&gt;"",Scoring!$O$17)+IF(Data!$M188&lt;&gt;"",Scoring!$O$18)+IF(Data!$N188&lt;&gt;"",Scoring!$O$19)+IF(Data!$O188&lt;&gt;"",Scoring!$O$20)+IF(Data!$P188&lt;&gt;"",Scoring!$O$21)+IF(Data!$Q188&lt;&gt;"",Scoring!$O$22)+IF(Data!$R188&lt;&gt;"",Scoring!$O$23)+IF(Data!$S188&lt;&gt;"",Scoring!$O$24)+IF(Data!T188&lt;&gt;"",Scoring!$O$25)+IF(Data!$U188&lt;&gt;"",Scoring!$O$26)+IF(Data!$V188&lt;&gt;"",Scoring!$O$27)+IF(Data!$W188&lt;&gt;"",Scoring!$O$28)+IF(Data!$X188&lt;&gt;"",Scoring!$O$29)+IF(Data!$Y188&lt;&gt;"",Scoring!$O$30)+IF(Data!$Z188&lt;&gt;"",Scoring!$O$31)+IF(Data!$AA188&lt;&gt;"",Scoring!$O$32),"")</f>
        <v/>
      </c>
      <c r="AY188" s="107" t="str">
        <f>IF(AX188&lt;&gt;"",LOOKUP(AX188,Likelihoods!$A$7:$A$107,Likelihoods!M$7:M$107),"")</f>
        <v/>
      </c>
      <c r="AZ188" s="108" t="str">
        <f>IF(AND(COUNTBLANK($B188:$E188)=3,COUNTBLANK($F188:$H188)=2,COUNTBLANK($I188:$J188)=1,COUNTBLANK($K188:$L188)=1,COUNTBLANK($M188:$N188)=1,COUNTBLANK($O188:$P188)=1,COUNTBLANK($Q188:$R188)=1,COUNTBLANK($S188:$T188)=1,COUNTBLANK($U188:$V188)=1,COUNTBLANK($W188:$AA188)=4),IF(Data!$B188&lt;&gt;"",Scoring!$P$7)+IF(Data!$C188&lt;&gt;"",Scoring!$P$8)+IF(Data!$D188&lt;&gt;"",Scoring!$P$9)+IF(Data!$E188&lt;&gt;"",Scoring!$P$10)+IF(Data!$F188&lt;&gt;"",Scoring!$P$11)+IF(Data!$G188&lt;&gt;"",Scoring!$P$12)+IF(Data!$H188&lt;&gt;"",Scoring!$P$13)+IF(Data!$I188&lt;&gt;"",Scoring!$P$14)+IF(Data!$J188&lt;&gt;"",Scoring!$P$15)+IF(Data!$K188&lt;&gt;"",Scoring!$P$16)+IF(Data!$L188&lt;&gt;"",Scoring!$P$17)+IF(Data!$M188&lt;&gt;"",Scoring!$P$18)+IF(Data!$N188&lt;&gt;"",Scoring!$P$19)+IF(Data!$O188&lt;&gt;"",Scoring!$P$20)+IF(Data!$P188&lt;&gt;"",Scoring!$P$21)+IF(Data!$Q188&lt;&gt;"",Scoring!$P$22)+IF(Data!$R188&lt;&gt;"",Scoring!$P$23)+IF(Data!$S188&lt;&gt;"",Scoring!$P$24)+IF(Data!T188&lt;&gt;"",Scoring!$P$25)+IF(Data!$U188&lt;&gt;"",Scoring!$P$26)+IF(Data!$V188&lt;&gt;"",Scoring!$P$27)+IF(Data!$W188&lt;&gt;"",Scoring!$P$28)+IF(Data!$X188&lt;&gt;"",Scoring!$P$29)+IF(Data!$Y188&lt;&gt;"",Scoring!$P$30)+IF(Data!$Z188&lt;&gt;"",Scoring!$P$31)+IF(Data!$AA188&lt;&gt;"",Scoring!$P$32),"")</f>
        <v/>
      </c>
      <c r="BA188" s="105" t="str">
        <f>IF(AZ188&lt;&gt;"",LOOKUP(AZ188,Likelihoods!$A$7:$A$107,Likelihoods!N$7:N$107),"")</f>
        <v/>
      </c>
      <c r="BB188" s="102" t="str">
        <f>IF(AND(COUNTBLANK($B188:$E188)=3,COUNTBLANK($F188:$H188)=2,COUNTBLANK($I188:$J188)=1,COUNTBLANK($K188:$L188)=1,COUNTBLANK($M188:$N188)=1,COUNTBLANK($O188:$P188)=1,COUNTBLANK($Q188:$R188)=1,COUNTBLANK($S188:$T188)=1,COUNTBLANK($U188:$V188)=1,COUNTBLANK($W188:$AA188)=4),IF(Data!$B188&lt;&gt;"",Scoring!$Q$7)+IF(Data!$C188&lt;&gt;"",Scoring!$Q$8)+IF(Data!$D188&lt;&gt;"",Scoring!$Q$9)+IF(Data!$E188&lt;&gt;"",Scoring!$Q$10)+IF(Data!$F188&lt;&gt;"",Scoring!$Q$11)+IF(Data!$G188&lt;&gt;"",Scoring!$Q$12)+IF(Data!$H188&lt;&gt;"",Scoring!$Q$13)+IF(Data!$I188&lt;&gt;"",Scoring!$Q$14)+IF(Data!$J188&lt;&gt;"",Scoring!$Q$15)+IF(Data!$K188&lt;&gt;"",Scoring!$Q$16)+IF(Data!$L188&lt;&gt;"",Scoring!$Q$17)+IF(Data!$M188&lt;&gt;"",Scoring!$Q$18)+IF(Data!$N188&lt;&gt;"",Scoring!$Q$19)+IF(Data!$O188&lt;&gt;"",Scoring!$Q$20)+IF(Data!$P188&lt;&gt;"",Scoring!$Q$21)+IF(Data!$Q188&lt;&gt;"",Scoring!$Q$22)+IF(Data!$R188&lt;&gt;"",Scoring!$Q$23)+IF(Data!$S188&lt;&gt;"",Scoring!$Q$24)+IF(Data!T188&lt;&gt;"",Scoring!$Q$25)+IF(Data!$U188&lt;&gt;"",Scoring!$Q$26)+IF(Data!$V188&lt;&gt;"",Scoring!$Q$27)+IF(Data!$W188&lt;&gt;"",Scoring!$Q$28)+IF(Data!$X188&lt;&gt;"",Scoring!$Q$29)+IF(Data!$Y188&lt;&gt;"",Scoring!$Q$30)+IF(Data!$Z188&lt;&gt;"",Scoring!$Q$31)+IF(Data!$AA188&lt;&gt;"",Scoring!$Q$32),"")</f>
        <v/>
      </c>
      <c r="BC188" s="107" t="str">
        <f>IF(BB188&lt;&gt;"",LOOKUP(BB188,Likelihoods!$A$7:$A$107,Likelihoods!O$7:O$107),"")</f>
        <v/>
      </c>
      <c r="BD188" s="104" t="str">
        <f>IF(AND(COUNTBLANK($B188:$E188)=3,COUNTBLANK($F188:$H188)=2,COUNTBLANK($I188:$J188)=1,COUNTBLANK($K188:$L188)=1,COUNTBLANK($M188:$N188)=1,COUNTBLANK($O188:$P188)=1,COUNTBLANK($Q188:$R188)=1,COUNTBLANK($S188:$T188)=1,COUNTBLANK($U188:$V188)=1,COUNTBLANK($W188:$AA188)=4),IF(Data!$B188&lt;&gt;"",Scoring!$R$7)+IF(Data!$C188&lt;&gt;"",Scoring!$R$8)+IF(Data!$D188&lt;&gt;"",Scoring!$R$9)+IF(Data!$E188&lt;&gt;"",Scoring!$R$10)+IF(Data!$F188&lt;&gt;"",Scoring!$R$11)+IF(Data!$G188&lt;&gt;"",Scoring!$R$12)+IF(Data!$H188&lt;&gt;"",Scoring!$R$13)+IF(Data!$I188&lt;&gt;"",Scoring!$R$14)+IF(Data!$J188&lt;&gt;"",Scoring!$R$15)+IF(Data!$K188&lt;&gt;"",Scoring!$R$16)+IF(Data!$L188&lt;&gt;"",Scoring!$R$17)+IF(Data!$M188&lt;&gt;"",Scoring!$R$18)+IF(Data!$N188&lt;&gt;"",Scoring!$R$19)+IF(Data!$O188&lt;&gt;"",Scoring!$R$20)+IF(Data!$P188&lt;&gt;"",Scoring!$R$21)+IF(Data!$Q188&lt;&gt;"",Scoring!$R$22)+IF(Data!$R188&lt;&gt;"",Scoring!$R$23)+IF(Data!$S188&lt;&gt;"",Scoring!$R$24)+IF(Data!T188&lt;&gt;"",Scoring!$R$25)+IF(Data!$U188&lt;&gt;"",Scoring!$R$26)+IF(Data!$V188&lt;&gt;"",Scoring!$R$27)+IF(Data!$W188&lt;&gt;"",Scoring!$R$28)+IF(Data!$X188&lt;&gt;"",Scoring!$R$29)+IF(Data!$Y188&lt;&gt;"",Scoring!$R$30)+IF(Data!$Z188&lt;&gt;"",Scoring!$R$31)+IF(Data!$AA188&lt;&gt;"",Scoring!$R$32),"")</f>
        <v/>
      </c>
      <c r="BE188" s="105" t="str">
        <f>IF(BD188&lt;&gt;"",LOOKUP(BD188,Likelihoods!$A$7:$A$107,Likelihoods!P$7:P$107),"")</f>
        <v/>
      </c>
      <c r="BF188" s="102" t="str">
        <f>IF(AND(COUNTBLANK($B188:$E188)=3,COUNTBLANK($F188:$H188)=2,COUNTBLANK($I188:$J188)=1,COUNTBLANK($K188:$L188)=1,COUNTBLANK($M188:$N188)=1,COUNTBLANK($O188:$P188)=1,COUNTBLANK($Q188:$R188)=1,COUNTBLANK($S188:$T188)=1,COUNTBLANK($U188:$V188)=1,COUNTBLANK($W188:$AA188)=4),IF(Data!$B188&lt;&gt;"",Scoring!$S$7)+IF(Data!$C188&lt;&gt;"",Scoring!$S$8)+IF(Data!$D188&lt;&gt;"",Scoring!$S$9)+IF(Data!$E188&lt;&gt;"",Scoring!$S$10)+IF(Data!$F188&lt;&gt;"",Scoring!$S$11)+IF(Data!$G188&lt;&gt;"",Scoring!$S$12)+IF(Data!$H188&lt;&gt;"",Scoring!$S$13)+IF(Data!$I188&lt;&gt;"",Scoring!$S$14)+IF(Data!$J188&lt;&gt;"",Scoring!$S$15)+IF(Data!$K188&lt;&gt;"",Scoring!$S$16)+IF(Data!$L188&lt;&gt;"",Scoring!$S$17)+IF(Data!$M188&lt;&gt;"",Scoring!$S$18)+IF(Data!$N188&lt;&gt;"",Scoring!$S$19)+IF(Data!$O188&lt;&gt;"",Scoring!$S$20)+IF(Data!$P188&lt;&gt;"",Scoring!$S$21)+IF(Data!$Q188&lt;&gt;"",Scoring!$S$22)+IF(Data!$R188&lt;&gt;"",Scoring!$S$23)+IF(Data!$S188&lt;&gt;"",Scoring!$S$24)+IF(Data!T188&lt;&gt;"",Scoring!$S$25)+IF(Data!$U188&lt;&gt;"",Scoring!$S$26)+IF(Data!$V188&lt;&gt;"",Scoring!$S$27)+IF(Data!$W188&lt;&gt;"",Scoring!$S$28)+IF(Data!$X188&lt;&gt;"",Scoring!$S$29)+IF(Data!$Y188&lt;&gt;"",Scoring!$S$30)+IF(Data!$Z188&lt;&gt;"",Scoring!$S$31)+IF(Data!$AA188&lt;&gt;"",Scoring!$S$32),"")</f>
        <v/>
      </c>
      <c r="BG188" s="107" t="str">
        <f>IF(BF188&lt;&gt;"",LOOKUP(BF188,Likelihoods!$A$7:$A$107,Likelihoods!Q$7:Q$107),"")</f>
        <v/>
      </c>
      <c r="BH188" s="108" t="str">
        <f>IF(AND(COUNTBLANK($B188:$E188)=3,COUNTBLANK($F188:$H188)=2,COUNTBLANK($I188:$J188)=1,COUNTBLANK($K188:$L188)=1,COUNTBLANK($M188:$N188)=1,COUNTBLANK($O188:$P188)=1,COUNTBLANK($Q188:$R188)=1,COUNTBLANK($S188:$T188)=1,COUNTBLANK($U188:$V188)=1,COUNTBLANK($W188:$AA188)=4),IF(Data!$B188&lt;&gt;"",Scoring!$T$7)+IF(Data!$C188&lt;&gt;"",Scoring!$T$8)+IF(Data!$D188&lt;&gt;"",Scoring!$T$9)+IF(Data!$E188&lt;&gt;"",Scoring!$T$10)+IF(Data!$F188&lt;&gt;"",Scoring!$T$11)+IF(Data!$G188&lt;&gt;"",Scoring!$T$12)+IF(Data!$H188&lt;&gt;"",Scoring!$T$13)+IF(Data!$I188&lt;&gt;"",Scoring!$T$14)+IF(Data!$J188&lt;&gt;"",Scoring!$T$15)+IF(Data!$K188&lt;&gt;"",Scoring!$T$16)+IF(Data!$L188&lt;&gt;"",Scoring!$T$17)+IF(Data!$M188&lt;&gt;"",Scoring!$T$18)+IF(Data!$N188&lt;&gt;"",Scoring!$T$19)+IF(Data!$O188&lt;&gt;"",Scoring!$T$20)+IF(Data!$P188&lt;&gt;"",Scoring!$T$21)+IF(Data!$Q188&lt;&gt;"",Scoring!$T$22)+IF(Data!$R188&lt;&gt;"",Scoring!$T$23)+IF(Data!$S188&lt;&gt;"",Scoring!$T$24)+IF(Data!T188&lt;&gt;"",Scoring!$T$25)+IF(Data!$U188&lt;&gt;"",Scoring!$T$26)+IF(Data!$V188&lt;&gt;"",Scoring!$T$27)+IF(Data!$W188&lt;&gt;"",Scoring!$T$28)+IF(Data!$X188&lt;&gt;"",Scoring!$T$29)+IF(Data!$Y188&lt;&gt;"",Scoring!$T$30)+IF(Data!$Z188&lt;&gt;"",Scoring!$T$31)+IF(Data!$AA188&lt;&gt;"",Scoring!$T$32),"")</f>
        <v/>
      </c>
      <c r="BI188" s="105" t="str">
        <f>IF(BH188&lt;&gt;"",LOOKUP(BH188,Likelihoods!$A$7:$A$107,Likelihoods!R$7:R$107),"")</f>
        <v/>
      </c>
      <c r="BJ188" s="108" t="str">
        <f>IF(AND(COUNTBLANK($B188:$E188)=3,COUNTBLANK($F188:$H188)=2,COUNTBLANK($I188:$J188)=1,COUNTBLANK($K188:$L188)=1,COUNTBLANK($M188:$N188)=1,COUNTBLANK($O188:$P188)=1,COUNTBLANK($Q188:$R188)=1,COUNTBLANK($S188:$T188)=1,COUNTBLANK($U188:$V188)=1,COUNTBLANK($W188:$AA188)=4),IF(Data!$B188&lt;&gt;"",Scoring!$U$7)+IF(Data!$C188&lt;&gt;"",Scoring!$U$8)+IF(Data!$D188&lt;&gt;"",Scoring!$U$9)+IF(Data!$E188&lt;&gt;"",Scoring!$U$10)+IF(Data!$F188&lt;&gt;"",Scoring!$U$11)+IF(Data!$G188&lt;&gt;"",Scoring!$U$12)+IF(Data!$H188&lt;&gt;"",Scoring!$U$13)+IF(Data!$I188&lt;&gt;"",Scoring!$U$14)+IF(Data!$J188&lt;&gt;"",Scoring!$U$15)+IF(Data!$K188&lt;&gt;"",Scoring!$U$16)+IF(Data!$L188&lt;&gt;"",Scoring!$U$17)+IF(Data!$M188&lt;&gt;"",Scoring!$U$18)+IF(Data!$N188&lt;&gt;"",Scoring!$U$19)+IF(Data!$O188&lt;&gt;"",Scoring!$U$20)+IF(Data!$P188&lt;&gt;"",Scoring!$U$21)+IF(Data!$Q188&lt;&gt;"",Scoring!$U$22)+IF(Data!$R188&lt;&gt;"",Scoring!$U$23)+IF(Data!$S188&lt;&gt;"",Scoring!$U$24)+IF(Data!T188&lt;&gt;"",Scoring!$U$25)+IF(Data!$U188&lt;&gt;"",Scoring!$U$26)+IF(Data!$V188&lt;&gt;"",Scoring!$U$27)+IF(Data!$W188&lt;&gt;"",Scoring!$U$28)+IF(Data!$X188&lt;&gt;"",Scoring!$U$29)+IF(Data!$Y188&lt;&gt;"",Scoring!$U$30)+IF(Data!$Z188&lt;&gt;"",Scoring!$U$31)+IF(Data!$AA188&lt;&gt;"",Scoring!$U$32),"")</f>
        <v/>
      </c>
      <c r="BK188" s="106" t="str">
        <f>IF(BJ188&lt;&gt;"",LOOKUP(BJ188,Likelihoods!$A$7:$A$107,Likelihoods!S$7:S$107),"")</f>
        <v/>
      </c>
      <c r="BL188" s="8"/>
      <c r="BM188" s="8"/>
      <c r="BN188" s="8"/>
      <c r="BO188" s="8"/>
      <c r="BP188" s="8"/>
      <c r="BQ188" s="8"/>
      <c r="BR188" s="8"/>
      <c r="BS188" s="8"/>
      <c r="BT188" s="8"/>
      <c r="BU188" s="8"/>
      <c r="BV188" s="8"/>
      <c r="BW188" s="8"/>
      <c r="BX188" s="8"/>
      <c r="BY188" s="8"/>
    </row>
    <row r="189" spans="1:77" ht="14.25" x14ac:dyDescent="0.2">
      <c r="A189" s="68"/>
      <c r="B189" s="101"/>
      <c r="C189" s="102"/>
      <c r="D189" s="102"/>
      <c r="E189" s="102"/>
      <c r="F189" s="101"/>
      <c r="G189" s="102"/>
      <c r="H189" s="103"/>
      <c r="I189" s="102"/>
      <c r="J189" s="102"/>
      <c r="K189" s="101"/>
      <c r="L189" s="103"/>
      <c r="M189" s="102"/>
      <c r="N189" s="103"/>
      <c r="O189" s="101"/>
      <c r="P189" s="103"/>
      <c r="Q189" s="102"/>
      <c r="R189" s="102"/>
      <c r="S189" s="101"/>
      <c r="T189" s="103"/>
      <c r="U189" s="101"/>
      <c r="V189" s="103"/>
      <c r="W189" s="102"/>
      <c r="X189" s="102"/>
      <c r="Y189" s="102"/>
      <c r="Z189" s="102"/>
      <c r="AA189" s="102"/>
      <c r="AB189" s="104" t="str">
        <f>IF(AND(COUNTBLANK($B189:$E189)=3,COUNTBLANK($F189:$H189)=2,COUNTBLANK($I189:$J189)=1,COUNTBLANK($K189:$L189)=1,COUNTBLANK($M189:$N189)=1,COUNTBLANK($O189:$P189)=1,COUNTBLANK($Q189:$R189)=1,COUNTBLANK($S189:$T189)=1,COUNTBLANK($U189:$V189)=1,COUNTBLANK($W189:$AA189)=4),IF(Data!$B189&lt;&gt;"",Scoring!$D$7)+IF(Data!$C189&lt;&gt;"",Scoring!$D$8)+IF(Data!$D189&lt;&gt;"",Scoring!$D$9)+IF(Data!$E189&lt;&gt;"",Scoring!$D$10)+IF(Data!$F189&lt;&gt;"",Scoring!$D$11)+IF(Data!$G189&lt;&gt;"",Scoring!$D$12)+IF(Data!$H189&lt;&gt;"",Scoring!$D$13)+IF(Data!$I189&lt;&gt;"",Scoring!$D$14)+IF(Data!$J189&lt;&gt;"",Scoring!$D$15)+IF(Data!$K189&lt;&gt;"",Scoring!$D$16)+IF(Data!$L189&lt;&gt;"",Scoring!$D$17)+IF(Data!$M189&lt;&gt;"",Scoring!$D$18)+IF(Data!$N189&lt;&gt;"",Scoring!$D$19)+IF(Data!$O189&lt;&gt;"",Scoring!$D$20)+IF(Data!$P189&lt;&gt;"",Scoring!$D$21)+IF(Data!$Q189&lt;&gt;"",Scoring!$D$22)+IF(Data!$R189&lt;&gt;"",Scoring!$D$23)+IF(Data!$S189&lt;&gt;"",Scoring!$D$24)+IF(Data!T189&lt;&gt;"",Scoring!$D$25)+IF(Data!$U189&lt;&gt;"",Scoring!$D$26)+IF(Data!$V189&lt;&gt;"",Scoring!$D$27)+IF(Data!$W189&lt;&gt;"",Scoring!$D$28)+IF(Data!$X189&lt;&gt;"",Scoring!$D$29)+IF(Data!$Y189&lt;&gt;"",Scoring!$D$30)+IF(Data!$Z189&lt;&gt;"",Scoring!$D$31)+IF(Data!$AA189&lt;&gt;"",Scoring!$D$32),"")</f>
        <v/>
      </c>
      <c r="AC189" s="105" t="str">
        <f>IF(AB189&lt;&gt;"",LOOKUP(AB189,Likelihoods!$A$7:$A$107,Likelihoods!B$7:B$107),"")</f>
        <v/>
      </c>
      <c r="AD189" s="264" t="str">
        <f>IF(AND(COUNTBLANK($B189:$E189)=3,COUNTBLANK($F189:$H189)=2,COUNTBLANK($I189:$J189)=1,COUNTBLANK($K189:$L189)=1,COUNTBLANK($M189:$N189)=1,COUNTBLANK($O189:$P189)=1,COUNTBLANK($Q189:$R189)=1,COUNTBLANK($S189:$T189)=1,COUNTBLANK($U189:$V189)=1,COUNTBLANK($W189:$AA189)=4),IF(Data!$B189&lt;&gt;"",Scoring!$E$7)+IF(Data!$C189&lt;&gt;"",Scoring!$E$8)+IF(Data!$D189&lt;&gt;"",Scoring!$E$9)+IF(Data!$E189&lt;&gt;"",Scoring!$E$10)+IF(Data!$F189&lt;&gt;"",Scoring!$E$11)+IF(Data!$G189&lt;&gt;"",Scoring!$E$12)+IF(Data!$H189&lt;&gt;"",Scoring!$E$13)+IF(Data!$I189&lt;&gt;"",Scoring!$E$14)+IF(Data!$J189&lt;&gt;"",Scoring!$E$15)+IF(Data!$K189&lt;&gt;"",Scoring!$E$16)+IF(Data!$L189&lt;&gt;"",Scoring!$E$17)+IF(Data!$M189&lt;&gt;"",Scoring!$E$18)+IF(Data!$N189&lt;&gt;"",Scoring!$E$19)+IF(Data!$O189&lt;&gt;"",Scoring!$E$20)+IF(Data!$P189&lt;&gt;"",Scoring!$E$21)+IF(Data!$Q189&lt;&gt;"",Scoring!$E$22)+IF(Data!$R189&lt;&gt;"",Scoring!$E$23)+IF(Data!$S189&lt;&gt;"",Scoring!$E$24)+IF(Data!V189&lt;&gt;"",Scoring!$E$25)+IF(Data!$U189&lt;&gt;"",Scoring!$E$26)+IF(Data!$V189&lt;&gt;"",Scoring!$E$27)+IF(Data!$W189&lt;&gt;"",Scoring!$E$28)+IF(Data!$X189&lt;&gt;"",Scoring!$E$29)+IF(Data!$Y189&lt;&gt;"",Scoring!$E$30)+IF(Data!$Z189&lt;&gt;"",Scoring!$E$31)+IF(Data!$AA189&lt;&gt;"",Scoring!$E$32),"")</f>
        <v/>
      </c>
      <c r="AE189" s="107" t="str">
        <f>IF(AD189&lt;&gt;"",LOOKUP(AD189,Likelihoods!$A$7:$A$107,Likelihoods!C$7:C$107),"")</f>
        <v/>
      </c>
      <c r="AF189" s="108" t="str">
        <f>IF(AND(COUNTBLANK($B189:$E189)=3,COUNTBLANK($F189:$H189)=2,COUNTBLANK($I189:$J189)=1,COUNTBLANK($K189:$L189)=1,COUNTBLANK($M189:$N189)=1,COUNTBLANK($O189:$P189)=1,COUNTBLANK($Q189:$R189)=1,COUNTBLANK($S189:$T189)=1,COUNTBLANK($U189:$V189)=1,COUNTBLANK($W189:$AA189)=4),IF(Data!$B189&lt;&gt;"",Scoring!$F$7)+IF(Data!$C189&lt;&gt;"",Scoring!$F$8)+IF(Data!$D189&lt;&gt;"",Scoring!$F$9)+IF(Data!$E189&lt;&gt;"",Scoring!$F$10)+IF(Data!$F189&lt;&gt;"",Scoring!$F$11)+IF(Data!$G189&lt;&gt;"",Scoring!$F$12)+IF(Data!$H189&lt;&gt;"",Scoring!$F$13)+IF(Data!$I189&lt;&gt;"",Scoring!$F$14)+IF(Data!$J189&lt;&gt;"",Scoring!$F$15)+IF(Data!$K189&lt;&gt;"",Scoring!$F$16)+IF(Data!$L189&lt;&gt;"",Scoring!$F$17)+IF(Data!$M189&lt;&gt;"",Scoring!$F$18)+IF(Data!$N189&lt;&gt;"",Scoring!$F$19)+IF(Data!$O189&lt;&gt;"",Scoring!$F$20)+IF(Data!$P189&lt;&gt;"",Scoring!$F$21)+IF(Data!$Q189&lt;&gt;"",Scoring!$F$22)+IF(Data!$R189&lt;&gt;"",Scoring!$F$23)+IF(Data!$S189&lt;&gt;"",Scoring!$F$24)+IF(Data!T189&lt;&gt;"",Scoring!$F$25)+IF(Data!$U189&lt;&gt;"",Scoring!$F$26)+IF(Data!$V189&lt;&gt;"",Scoring!$F$27)+IF(Data!$W189&lt;&gt;"",Scoring!$F$28)+IF(Data!$X189&lt;&gt;"",Scoring!$F$29)+IF(Data!$Y189&lt;&gt;"",Scoring!$F$30)+IF(Data!$Z189&lt;&gt;"",Scoring!$F$31)+IF(Data!$AA189&lt;&gt;"",Scoring!$F$32),"")</f>
        <v/>
      </c>
      <c r="AG189" s="105" t="str">
        <f>IF(AF189&lt;&gt;"",LOOKUP(AF189,Likelihoods!$A$7:$A$107,Likelihoods!D$7:D$107),"")</f>
        <v/>
      </c>
      <c r="AH189" s="108" t="str">
        <f>IF(AND(COUNTBLANK($B189:$E189)=3,COUNTBLANK($F189:$H189)=2,COUNTBLANK($I189:$J189)=1,COUNTBLANK($K189:$L189)=1,COUNTBLANK($M189:$N189)=1,COUNTBLANK($O189:$P189)=1,COUNTBLANK($Q189:$R189)=1,COUNTBLANK($S189:$T189)=1,COUNTBLANK($U189:$V189)=1,COUNTBLANK($W189:$AA189)=4),IF(Data!$B189&lt;&gt;"",Scoring!$G$7)+IF(Data!$C189&lt;&gt;"",Scoring!$G$8)+IF(Data!$D189&lt;&gt;"",Scoring!$G$9)+IF(Data!$E189&lt;&gt;"",Scoring!$G$10)+IF(Data!$F189&lt;&gt;"",Scoring!$G$11)+IF(Data!$G189&lt;&gt;"",Scoring!$G$12)+IF(Data!$H189&lt;&gt;"",Scoring!$G$13)+IF(Data!$I189&lt;&gt;"",Scoring!$G$14)+IF(Data!$J189&lt;&gt;"",Scoring!$G$15)+IF(Data!$K189&lt;&gt;"",Scoring!$G$16)+IF(Data!$L189&lt;&gt;"",Scoring!$G$17)+IF(Data!$M189&lt;&gt;"",Scoring!$G$18)+IF(Data!$N189&lt;&gt;"",Scoring!$G$19)+IF(Data!$O189&lt;&gt;"",Scoring!$G$20)+IF(Data!$P189&lt;&gt;"",Scoring!$G$21)+IF(Data!$Q189&lt;&gt;"",Scoring!$G$22)+IF(Data!$R189&lt;&gt;"",Scoring!$G$23)+IF(Data!$S189&lt;&gt;"",Scoring!$G$24)+IF(Data!T189&lt;&gt;"",Scoring!$G$25)+IF(Data!$U189&lt;&gt;"",Scoring!$G$26)+IF(Data!$V189&lt;&gt;"",Scoring!$G$27)+IF(Data!$W189&lt;&gt;"",Scoring!$G$28)+IF(Data!$X189&lt;&gt;"",Scoring!$G$29)+IF(Data!$Y189&lt;&gt;"",Scoring!$G$30)+IF(Data!$Z189&lt;&gt;"",Scoring!$G$31)+IF(Data!$AA189&lt;&gt;"",Scoring!$G$32),"")</f>
        <v/>
      </c>
      <c r="AI189" s="106" t="str">
        <f>IF(AH189&lt;&gt;"",LOOKUP(AH189,Likelihoods!$A$7:$A$107,Likelihoods!E$7:E$107),"")</f>
        <v/>
      </c>
      <c r="AJ189" s="104" t="str">
        <f>IF(AND(COUNTBLANK($B189:$E189)=3,COUNTBLANK($F189:$H189)=2,COUNTBLANK($I189:$J189)=1,COUNTBLANK($K189:$L189)=1,COUNTBLANK($M189:$N189)=1,COUNTBLANK($O189:$P189)=1,COUNTBLANK($Q189:$R189)=1,COUNTBLANK($S189:$T189)=1,COUNTBLANK($U189:$V189)=1,COUNTBLANK($W189:$AA189)=4),IF(Data!$B189&lt;&gt;"",Scoring!$H$7)+IF(Data!$C189&lt;&gt;"",Scoring!$H$8)+IF(Data!$D189&lt;&gt;"",Scoring!$H$9)+IF(Data!$E189&lt;&gt;"",Scoring!$H$10)+IF(Data!$F189&lt;&gt;"",Scoring!$H$11)+IF(Data!$G189&lt;&gt;"",Scoring!$H$12)+IF(Data!$H189&lt;&gt;"",Scoring!$H$13)+IF(Data!$I189&lt;&gt;"",Scoring!$H$14)+IF(Data!$J189&lt;&gt;"",Scoring!$H$15)+IF(Data!$K189&lt;&gt;"",Scoring!$H$16)+IF(Data!$L189&lt;&gt;"",Scoring!$H$17)+IF(Data!$M189&lt;&gt;"",Scoring!$H$18)+IF(Data!$N189&lt;&gt;"",Scoring!$H$19)+IF(Data!$O189&lt;&gt;"",Scoring!$H$20)+IF(Data!$P189&lt;&gt;"",Scoring!$H$21)+IF(Data!$Q189&lt;&gt;"",Scoring!$H$22)+IF(Data!$R189&lt;&gt;"",Scoring!$H$23)+IF(Data!$S189&lt;&gt;"",Scoring!$H$24)+IF(Data!T189&lt;&gt;"",Scoring!$H$25)+IF(Data!$U189&lt;&gt;"",Scoring!$H$26)+IF(Data!$V189&lt;&gt;"",Scoring!$H$27)+IF(Data!$W189&lt;&gt;"",Scoring!$H$28)+IF(Data!$X189&lt;&gt;"",Scoring!$H$29)+IF(Data!$Y189&lt;&gt;"",Scoring!$H$30)+IF(Data!$Z189&lt;&gt;"",Scoring!$H$31)+IF(Data!$AA189&lt;&gt;"",Scoring!$H$32),"")</f>
        <v/>
      </c>
      <c r="AK189" s="105" t="str">
        <f>IF(AJ189&lt;&gt;"",LOOKUP(AJ189,Likelihoods!$A$7:$A$107,Likelihoods!F$7:F$107),"")</f>
        <v/>
      </c>
      <c r="AL189" s="102" t="str">
        <f>IF(AND(COUNTBLANK($B189:$E189)=3,COUNTBLANK($F189:$H189)=2,COUNTBLANK($I189:$J189)=1,COUNTBLANK($K189:$L189)=1,COUNTBLANK($M189:$N189)=1,COUNTBLANK($O189:$P189)=1,COUNTBLANK($Q189:$R189)=1,COUNTBLANK($S189:$T189)=1,COUNTBLANK($U189:$V189)=1,COUNTBLANK($W189:$AA189)=4),IF(Data!$B189&lt;&gt;"",Scoring!$I$7)+IF(Data!$C189&lt;&gt;"",Scoring!$I$8)+IF(Data!$D189&lt;&gt;"",Scoring!$I$9)+IF(Data!$E189&lt;&gt;"",Scoring!$I$10)+IF(Data!$F189&lt;&gt;"",Scoring!$I$11)+IF(Data!$G189&lt;&gt;"",Scoring!$I$12)+IF(Data!$H189&lt;&gt;"",Scoring!$I$13)+IF(Data!$I189&lt;&gt;"",Scoring!$I$14)+IF(Data!$J189&lt;&gt;"",Scoring!$I$15)+IF(Data!$K189&lt;&gt;"",Scoring!$I$16)+IF(Data!$L189&lt;&gt;"",Scoring!$I$17)+IF(Data!$M189&lt;&gt;"",Scoring!$I$18)+IF(Data!$N189&lt;&gt;"",Scoring!$I$19)+IF(Data!$O189&lt;&gt;"",Scoring!$I$20)+IF(Data!$P189&lt;&gt;"",Scoring!$I$21)+IF(Data!$Q189&lt;&gt;"",Scoring!$I$22)+IF(Data!$R189&lt;&gt;"",Scoring!$I$23)+IF(Data!$S189&lt;&gt;"",Scoring!$I$24)+IF(Data!T189&lt;&gt;"",Scoring!$I$25)+IF(Data!$U189&lt;&gt;"",Scoring!$I$26)+IF(Data!$V189&lt;&gt;"",Scoring!$I$27)+IF(Data!$W189&lt;&gt;"",Scoring!$I$28)+IF(Data!$X189&lt;&gt;"",Scoring!$I$29)+IF(Data!$Y189&lt;&gt;"",Scoring!$I$30)+IF(Data!$Z189&lt;&gt;"",Scoring!$I$31)+IF(Data!$AA189&lt;&gt;"",Scoring!$I$32),"")</f>
        <v/>
      </c>
      <c r="AM189" s="107" t="str">
        <f>IF(AL189&lt;&gt;"",LOOKUP(AL189,Likelihoods!$A$7:$A$107,Likelihoods!G$7:G$107),"")</f>
        <v/>
      </c>
      <c r="AN189" s="281" t="str">
        <f>IF(AND(COUNTBLANK($B189:$E189)=3,COUNTBLANK($F189:$H189)=2,COUNTBLANK($I189:$J189)=1,COUNTBLANK($K189:$L189)=1,COUNTBLANK($M189:$N189)=1,COUNTBLANK($O189:$P189)=1,COUNTBLANK($Q189:$R189)=1,COUNTBLANK($S189:$T189)=1,COUNTBLANK($U189:$V189)=1,COUNTBLANK($W189:$AA189)=4),IF(Data!$B189&lt;&gt;"",Scoring!$J$7)+IF(Data!$C189&lt;&gt;"",Scoring!$J$8)+IF(Data!$D189&lt;&gt;"",Scoring!$J$9)+IF(Data!$E189&lt;&gt;"",Scoring!$J$10)+IF(Data!$F189&lt;&gt;"",Scoring!$J$11)+IF(Data!$G189&lt;&gt;"",Scoring!$J$12)+IF(Data!$H189&lt;&gt;"",Scoring!$J$13)+IF(Data!$I189&lt;&gt;"",Scoring!$J$14)+IF(Data!$J189&lt;&gt;"",Scoring!$J$15)+IF(Data!$K189&lt;&gt;"",Scoring!$J$16)+IF(Data!$L189&lt;&gt;"",Scoring!$J$17)+IF(Data!$M189&lt;&gt;"",Scoring!$J$18)+IF(Data!$N189&lt;&gt;"",Scoring!$J$19)+IF(Data!$O189&lt;&gt;"",Scoring!$J$20)+IF(Data!$P189&lt;&gt;"",Scoring!$J$21)+IF(Data!$Q189&lt;&gt;"",Scoring!$J$22)+IF(Data!$R189&lt;&gt;"",Scoring!$J$23)+IF(Data!$S189&lt;&gt;"",Scoring!$J$24)+IF(Data!AF189&lt;&gt;"",Scoring!$J$25)+IF(Data!$U189&lt;&gt;"",Scoring!$J$26)+IF(Data!$V189&lt;&gt;"",Scoring!$J$27)+IF(Data!$W189&lt;&gt;"",Scoring!$J$28)+IF(Data!$X189&lt;&gt;"",Scoring!$J$29)+IF(Data!$Y189&lt;&gt;"",Scoring!$J$30)+IF(Data!$Z189&lt;&gt;"",Scoring!$J$31)+IF(Data!$AA189&lt;&gt;"",Scoring!$J$32),"")</f>
        <v/>
      </c>
      <c r="AO189" s="276" t="str">
        <f>IF(AN189&lt;&gt;"",LOOKUP(AN189,Likelihoods!$A$7:$A$107,Likelihoods!H$7:H$107),"")</f>
        <v/>
      </c>
      <c r="AP189" s="264" t="str">
        <f>IF(AND(COUNTBLANK($B189:$E189)=3,COUNTBLANK($F189:$H189)=2,COUNTBLANK($I189:$J189)=1,COUNTBLANK($K189:$L189)=1,COUNTBLANK($M189:$N189)=1,COUNTBLANK($O189:$P189)=1,COUNTBLANK($Q189:$R189)=1,COUNTBLANK($S189:$T189)=1,COUNTBLANK($U189:$V189)=1,COUNTBLANK($W189:$AA189)=4),IF(Data!$B189&lt;&gt;"",Scoring!$K$7)+IF(Data!$C189&lt;&gt;"",Scoring!$K$8)+IF(Data!$D189&lt;&gt;"",Scoring!$K$9)+IF(Data!$E189&lt;&gt;"",Scoring!$K$10)+IF(Data!$F189&lt;&gt;"",Scoring!$K$11)+IF(Data!$G189&lt;&gt;"",Scoring!$K$12)+IF(Data!$H189&lt;&gt;"",Scoring!$K$13)+IF(Data!$I189&lt;&gt;"",Scoring!$K$14)+IF(Data!$J189&lt;&gt;"",Scoring!$K$15)+IF(Data!$K189&lt;&gt;"",Scoring!$K$16)+IF(Data!$L189&lt;&gt;"",Scoring!$K$17)+IF(Data!$M189&lt;&gt;"",Scoring!$K$18)+IF(Data!$N189&lt;&gt;"",Scoring!$K$19)+IF(Data!$O189&lt;&gt;"",Scoring!$K$20)+IF(Data!$P189&lt;&gt;"",Scoring!$K$21)+IF(Data!$Q189&lt;&gt;"",Scoring!$K$22)+IF(Data!$R189&lt;&gt;"",Scoring!$K$23)+IF(Data!$S189&lt;&gt;"",Scoring!$K$24)+IF(Data!AH189&lt;&gt;"",Scoring!$K$25)+IF(Data!$U189&lt;&gt;"",Scoring!$K$26)+IF(Data!$V189&lt;&gt;"",Scoring!$K$27)+IF(Data!$W189&lt;&gt;"",Scoring!$K$28)+IF(Data!$X189&lt;&gt;"",Scoring!$K$29)+IF(Data!$Y189&lt;&gt;"",Scoring!$K$30)+IF(Data!$Z189&lt;&gt;"",Scoring!$K$31)+IF(Data!$AA189&lt;&gt;"",Scoring!$K$32),"")</f>
        <v/>
      </c>
      <c r="AQ189" s="107" t="str">
        <f>IF(AP189&lt;&gt;"",LOOKUP(AP189,Likelihoods!$A$7:$A$107,Likelihoods!I$7:I$107),"")</f>
        <v/>
      </c>
      <c r="AR189" s="281" t="str">
        <f>IF(AND(COUNTBLANK($B189:$E189)=3,COUNTBLANK($F189:$H189)=2,COUNTBLANK($I189:$J189)=1,COUNTBLANK($K189:$L189)=1,COUNTBLANK($M189:$N189)=1,COUNTBLANK($O189:$P189)=1,COUNTBLANK($Q189:$R189)=1,COUNTBLANK($S189:$T189)=1,COUNTBLANK($U189:$V189)=1,COUNTBLANK($W189:$AA189)=4),IF(Data!$B189&lt;&gt;"",Scoring!$L$7)+IF(Data!$C189&lt;&gt;"",Scoring!$L$8)+IF(Data!$D189&lt;&gt;"",Scoring!$L$9)+IF(Data!$E189&lt;&gt;"",Scoring!$L$10)+IF(Data!$F189&lt;&gt;"",Scoring!$L$11)+IF(Data!$G189&lt;&gt;"",Scoring!$L$12)+IF(Data!$H189&lt;&gt;"",Scoring!$L$13)+IF(Data!$I189&lt;&gt;"",Scoring!$L$14)+IF(Data!$J189&lt;&gt;"",Scoring!$L$15)+IF(Data!$K189&lt;&gt;"",Scoring!$L$16)+IF(Data!$L189&lt;&gt;"",Scoring!$L$17)+IF(Data!$M189&lt;&gt;"",Scoring!$L$18)+IF(Data!$N189&lt;&gt;"",Scoring!$L$19)+IF(Data!$O189&lt;&gt;"",Scoring!$L$20)+IF(Data!$P189&lt;&gt;"",Scoring!$L$21)+IF(Data!$Q189&lt;&gt;"",Scoring!$L$22)+IF(Data!$R189&lt;&gt;"",Scoring!$L$23)+IF(Data!$S189&lt;&gt;"",Scoring!$L$24)+IF(Data!AJ189&lt;&gt;"",Scoring!$L$25)+IF(Data!$U189&lt;&gt;"",Scoring!$L$26)+IF(Data!$V189&lt;&gt;"",Scoring!$L$27)+IF(Data!$W189&lt;&gt;"",Scoring!$L$28)+IF(Data!$X189&lt;&gt;"",Scoring!$L$29)+IF(Data!$Y189&lt;&gt;"",Scoring!$L$30)+IF(Data!$Z189&lt;&gt;"",Scoring!$L$31)+IF(Data!$AA189&lt;&gt;"",Scoring!$L$32),"")</f>
        <v/>
      </c>
      <c r="AS189" s="105" t="str">
        <f>IF(AR189&lt;&gt;"",LOOKUP(AR189,Likelihoods!$A$7:$A$107,Likelihoods!J$7:J$107),"")</f>
        <v/>
      </c>
      <c r="AT189" s="108" t="str">
        <f>IF(AND(COUNTBLANK($B189:$E189)=3,COUNTBLANK($F189:$H189)=2,COUNTBLANK($I189:$J189)=1,COUNTBLANK($K189:$L189)=1,COUNTBLANK($M189:$N189)=1,COUNTBLANK($O189:$P189)=1,COUNTBLANK($Q189:$R189)=1,COUNTBLANK($S189:$T189)=1,COUNTBLANK($U189:$V189)=1,COUNTBLANK($W189:$AA189)=4),IF(Data!$B189&lt;&gt;"",Scoring!$M$7)+IF(Data!$C189&lt;&gt;"",Scoring!$M$8)+IF(Data!$D189&lt;&gt;"",Scoring!$M$9)+IF(Data!$E189&lt;&gt;"",Scoring!$M$10)+IF(Data!$F189&lt;&gt;"",Scoring!$M$11)+IF(Data!$G189&lt;&gt;"",Scoring!$M$12)+IF(Data!$H189&lt;&gt;"",Scoring!$M$13)+IF(Data!$I189&lt;&gt;"",Scoring!$M$14)+IF(Data!$J189&lt;&gt;"",Scoring!$M$15)+IF(Data!$K189&lt;&gt;"",Scoring!$M$16)+IF(Data!$L189&lt;&gt;"",Scoring!$M$17)+IF(Data!$M189&lt;&gt;"",Scoring!$M$18)+IF(Data!$N189&lt;&gt;"",Scoring!$M$19)+IF(Data!$O189&lt;&gt;"",Scoring!$M$20)+IF(Data!$P189&lt;&gt;"",Scoring!$M$21)+IF(Data!$Q189&lt;&gt;"",Scoring!$M$22)+IF(Data!$R189&lt;&gt;"",Scoring!$M$23)+IF(Data!$S189&lt;&gt;"",Scoring!$M$24)+IF(Data!T189&lt;&gt;"",Scoring!$M$25)+IF(Data!$U189&lt;&gt;"",Scoring!$M$26)+IF(Data!$V189&lt;&gt;"",Scoring!$M$27)+IF(Data!$W189&lt;&gt;"",Scoring!$M$28)+IF(Data!$X189&lt;&gt;"",Scoring!$M$29)+IF(Data!$Y189&lt;&gt;"",Scoring!$M$30)+IF(Data!$Z189&lt;&gt;"",Scoring!$M$31)+IF(Data!$AA189&lt;&gt;"",Scoring!$M$32),"")</f>
        <v/>
      </c>
      <c r="AU189" s="105" t="str">
        <f>IF(AT189&lt;&gt;"",LOOKUP(AT189,Likelihoods!$A$7:$A$107,Likelihoods!K$7:K$107),"")</f>
        <v/>
      </c>
      <c r="AV189" s="108" t="str">
        <f>IF(AND(COUNTBLANK($B189:$E189)=3,COUNTBLANK($F189:$H189)=2,COUNTBLANK($I189:$J189)=1,COUNTBLANK($K189:$L189)=1,COUNTBLANK($M189:$N189)=1,COUNTBLANK($O189:$P189)=1,COUNTBLANK($Q189:$R189)=1,COUNTBLANK($S189:$T189)=1,COUNTBLANK($U189:$V189)=1,COUNTBLANK($W189:$AA189)=4),IF(Data!$B189&lt;&gt;"",Scoring!$N$7)+IF(Data!$C189&lt;&gt;"",Scoring!$N$8)+IF(Data!$D189&lt;&gt;"",Scoring!$N$9)+IF(Data!$E189&lt;&gt;"",Scoring!$N$10)+IF(Data!$F189&lt;&gt;"",Scoring!$N$11)+IF(Data!$G189&lt;&gt;"",Scoring!$N$12)+IF(Data!$H189&lt;&gt;"",Scoring!$N$13)+IF(Data!$I189&lt;&gt;"",Scoring!$N$14)+IF(Data!$J189&lt;&gt;"",Scoring!$N$15)+IF(Data!$K189&lt;&gt;"",Scoring!$N$16)+IF(Data!$L189&lt;&gt;"",Scoring!$N$17)+IF(Data!$M189&lt;&gt;"",Scoring!$N$18)+IF(Data!$N189&lt;&gt;"",Scoring!$N$19)+IF(Data!$O189&lt;&gt;"",Scoring!$N$20)+IF(Data!$P189&lt;&gt;"",Scoring!$N$21)+IF(Data!$Q189&lt;&gt;"",Scoring!$N$22)+IF(Data!$R189&lt;&gt;"",Scoring!$N$23)+IF(Data!$S189&lt;&gt;"",Scoring!$N$24)+IF(Data!T189&lt;&gt;"",Scoring!$N$25)+IF(Data!$U189&lt;&gt;"",Scoring!$N$26)+IF(Data!$V189&lt;&gt;"",Scoring!$N$27)+IF(Data!$W189&lt;&gt;"",Scoring!$N$28)+IF(Data!$X189&lt;&gt;"",Scoring!$N$29)+IF(Data!$Y189&lt;&gt;"",Scoring!$N$30)+IF(Data!$Z189&lt;&gt;"",Scoring!$N$31)+IF(Data!$AA189&lt;&gt;"",Scoring!$N$32),"")</f>
        <v/>
      </c>
      <c r="AW189" s="106" t="str">
        <f>IF(AV189&lt;&gt;"",LOOKUP(AV189,Likelihoods!$A$7:$A$107,Likelihoods!L$7:L$107),"")</f>
        <v/>
      </c>
      <c r="AX189" s="104" t="str">
        <f>IF(AND(COUNTBLANK($B189:$E189)=3,COUNTBLANK($F189:$H189)=2,COUNTBLANK($I189:$J189)=1,COUNTBLANK($K189:$L189)=1,COUNTBLANK($M189:$N189)=1,COUNTBLANK($O189:$P189)=1,COUNTBLANK($Q189:$R189)=1,COUNTBLANK($S189:$T189)=1,COUNTBLANK($U189:$V189)=1,COUNTBLANK($W189:$AA189)=4),IF(Data!$B189&lt;&gt;"",Scoring!$O$7)+IF(Data!$C189&lt;&gt;"",Scoring!$O$8)+IF(Data!$D189&lt;&gt;"",Scoring!$O$9)+IF(Data!$E189&lt;&gt;"",Scoring!$O$10)+IF(Data!$F189&lt;&gt;"",Scoring!$O$11)+IF(Data!$G189&lt;&gt;"",Scoring!$O$12)+IF(Data!$H189&lt;&gt;"",Scoring!$O$13)+IF(Data!$I189&lt;&gt;"",Scoring!$O$14)+IF(Data!$J189&lt;&gt;"",Scoring!$O$15)+IF(Data!$K189&lt;&gt;"",Scoring!$O$16)+IF(Data!$L189&lt;&gt;"",Scoring!$O$17)+IF(Data!$M189&lt;&gt;"",Scoring!$O$18)+IF(Data!$N189&lt;&gt;"",Scoring!$O$19)+IF(Data!$O189&lt;&gt;"",Scoring!$O$20)+IF(Data!$P189&lt;&gt;"",Scoring!$O$21)+IF(Data!$Q189&lt;&gt;"",Scoring!$O$22)+IF(Data!$R189&lt;&gt;"",Scoring!$O$23)+IF(Data!$S189&lt;&gt;"",Scoring!$O$24)+IF(Data!T189&lt;&gt;"",Scoring!$O$25)+IF(Data!$U189&lt;&gt;"",Scoring!$O$26)+IF(Data!$V189&lt;&gt;"",Scoring!$O$27)+IF(Data!$W189&lt;&gt;"",Scoring!$O$28)+IF(Data!$X189&lt;&gt;"",Scoring!$O$29)+IF(Data!$Y189&lt;&gt;"",Scoring!$O$30)+IF(Data!$Z189&lt;&gt;"",Scoring!$O$31)+IF(Data!$AA189&lt;&gt;"",Scoring!$O$32),"")</f>
        <v/>
      </c>
      <c r="AY189" s="107" t="str">
        <f>IF(AX189&lt;&gt;"",LOOKUP(AX189,Likelihoods!$A$7:$A$107,Likelihoods!M$7:M$107),"")</f>
        <v/>
      </c>
      <c r="AZ189" s="108" t="str">
        <f>IF(AND(COUNTBLANK($B189:$E189)=3,COUNTBLANK($F189:$H189)=2,COUNTBLANK($I189:$J189)=1,COUNTBLANK($K189:$L189)=1,COUNTBLANK($M189:$N189)=1,COUNTBLANK($O189:$P189)=1,COUNTBLANK($Q189:$R189)=1,COUNTBLANK($S189:$T189)=1,COUNTBLANK($U189:$V189)=1,COUNTBLANK($W189:$AA189)=4),IF(Data!$B189&lt;&gt;"",Scoring!$P$7)+IF(Data!$C189&lt;&gt;"",Scoring!$P$8)+IF(Data!$D189&lt;&gt;"",Scoring!$P$9)+IF(Data!$E189&lt;&gt;"",Scoring!$P$10)+IF(Data!$F189&lt;&gt;"",Scoring!$P$11)+IF(Data!$G189&lt;&gt;"",Scoring!$P$12)+IF(Data!$H189&lt;&gt;"",Scoring!$P$13)+IF(Data!$I189&lt;&gt;"",Scoring!$P$14)+IF(Data!$J189&lt;&gt;"",Scoring!$P$15)+IF(Data!$K189&lt;&gt;"",Scoring!$P$16)+IF(Data!$L189&lt;&gt;"",Scoring!$P$17)+IF(Data!$M189&lt;&gt;"",Scoring!$P$18)+IF(Data!$N189&lt;&gt;"",Scoring!$P$19)+IF(Data!$O189&lt;&gt;"",Scoring!$P$20)+IF(Data!$P189&lt;&gt;"",Scoring!$P$21)+IF(Data!$Q189&lt;&gt;"",Scoring!$P$22)+IF(Data!$R189&lt;&gt;"",Scoring!$P$23)+IF(Data!$S189&lt;&gt;"",Scoring!$P$24)+IF(Data!T189&lt;&gt;"",Scoring!$P$25)+IF(Data!$U189&lt;&gt;"",Scoring!$P$26)+IF(Data!$V189&lt;&gt;"",Scoring!$P$27)+IF(Data!$W189&lt;&gt;"",Scoring!$P$28)+IF(Data!$X189&lt;&gt;"",Scoring!$P$29)+IF(Data!$Y189&lt;&gt;"",Scoring!$P$30)+IF(Data!$Z189&lt;&gt;"",Scoring!$P$31)+IF(Data!$AA189&lt;&gt;"",Scoring!$P$32),"")</f>
        <v/>
      </c>
      <c r="BA189" s="105" t="str">
        <f>IF(AZ189&lt;&gt;"",LOOKUP(AZ189,Likelihoods!$A$7:$A$107,Likelihoods!N$7:N$107),"")</f>
        <v/>
      </c>
      <c r="BB189" s="102" t="str">
        <f>IF(AND(COUNTBLANK($B189:$E189)=3,COUNTBLANK($F189:$H189)=2,COUNTBLANK($I189:$J189)=1,COUNTBLANK($K189:$L189)=1,COUNTBLANK($M189:$N189)=1,COUNTBLANK($O189:$P189)=1,COUNTBLANK($Q189:$R189)=1,COUNTBLANK($S189:$T189)=1,COUNTBLANK($U189:$V189)=1,COUNTBLANK($W189:$AA189)=4),IF(Data!$B189&lt;&gt;"",Scoring!$Q$7)+IF(Data!$C189&lt;&gt;"",Scoring!$Q$8)+IF(Data!$D189&lt;&gt;"",Scoring!$Q$9)+IF(Data!$E189&lt;&gt;"",Scoring!$Q$10)+IF(Data!$F189&lt;&gt;"",Scoring!$Q$11)+IF(Data!$G189&lt;&gt;"",Scoring!$Q$12)+IF(Data!$H189&lt;&gt;"",Scoring!$Q$13)+IF(Data!$I189&lt;&gt;"",Scoring!$Q$14)+IF(Data!$J189&lt;&gt;"",Scoring!$Q$15)+IF(Data!$K189&lt;&gt;"",Scoring!$Q$16)+IF(Data!$L189&lt;&gt;"",Scoring!$Q$17)+IF(Data!$M189&lt;&gt;"",Scoring!$Q$18)+IF(Data!$N189&lt;&gt;"",Scoring!$Q$19)+IF(Data!$O189&lt;&gt;"",Scoring!$Q$20)+IF(Data!$P189&lt;&gt;"",Scoring!$Q$21)+IF(Data!$Q189&lt;&gt;"",Scoring!$Q$22)+IF(Data!$R189&lt;&gt;"",Scoring!$Q$23)+IF(Data!$S189&lt;&gt;"",Scoring!$Q$24)+IF(Data!T189&lt;&gt;"",Scoring!$Q$25)+IF(Data!$U189&lt;&gt;"",Scoring!$Q$26)+IF(Data!$V189&lt;&gt;"",Scoring!$Q$27)+IF(Data!$W189&lt;&gt;"",Scoring!$Q$28)+IF(Data!$X189&lt;&gt;"",Scoring!$Q$29)+IF(Data!$Y189&lt;&gt;"",Scoring!$Q$30)+IF(Data!$Z189&lt;&gt;"",Scoring!$Q$31)+IF(Data!$AA189&lt;&gt;"",Scoring!$Q$32),"")</f>
        <v/>
      </c>
      <c r="BC189" s="107" t="str">
        <f>IF(BB189&lt;&gt;"",LOOKUP(BB189,Likelihoods!$A$7:$A$107,Likelihoods!O$7:O$107),"")</f>
        <v/>
      </c>
      <c r="BD189" s="104" t="str">
        <f>IF(AND(COUNTBLANK($B189:$E189)=3,COUNTBLANK($F189:$H189)=2,COUNTBLANK($I189:$J189)=1,COUNTBLANK($K189:$L189)=1,COUNTBLANK($M189:$N189)=1,COUNTBLANK($O189:$P189)=1,COUNTBLANK($Q189:$R189)=1,COUNTBLANK($S189:$T189)=1,COUNTBLANK($U189:$V189)=1,COUNTBLANK($W189:$AA189)=4),IF(Data!$B189&lt;&gt;"",Scoring!$R$7)+IF(Data!$C189&lt;&gt;"",Scoring!$R$8)+IF(Data!$D189&lt;&gt;"",Scoring!$R$9)+IF(Data!$E189&lt;&gt;"",Scoring!$R$10)+IF(Data!$F189&lt;&gt;"",Scoring!$R$11)+IF(Data!$G189&lt;&gt;"",Scoring!$R$12)+IF(Data!$H189&lt;&gt;"",Scoring!$R$13)+IF(Data!$I189&lt;&gt;"",Scoring!$R$14)+IF(Data!$J189&lt;&gt;"",Scoring!$R$15)+IF(Data!$K189&lt;&gt;"",Scoring!$R$16)+IF(Data!$L189&lt;&gt;"",Scoring!$R$17)+IF(Data!$M189&lt;&gt;"",Scoring!$R$18)+IF(Data!$N189&lt;&gt;"",Scoring!$R$19)+IF(Data!$O189&lt;&gt;"",Scoring!$R$20)+IF(Data!$P189&lt;&gt;"",Scoring!$R$21)+IF(Data!$Q189&lt;&gt;"",Scoring!$R$22)+IF(Data!$R189&lt;&gt;"",Scoring!$R$23)+IF(Data!$S189&lt;&gt;"",Scoring!$R$24)+IF(Data!T189&lt;&gt;"",Scoring!$R$25)+IF(Data!$U189&lt;&gt;"",Scoring!$R$26)+IF(Data!$V189&lt;&gt;"",Scoring!$R$27)+IF(Data!$W189&lt;&gt;"",Scoring!$R$28)+IF(Data!$X189&lt;&gt;"",Scoring!$R$29)+IF(Data!$Y189&lt;&gt;"",Scoring!$R$30)+IF(Data!$Z189&lt;&gt;"",Scoring!$R$31)+IF(Data!$AA189&lt;&gt;"",Scoring!$R$32),"")</f>
        <v/>
      </c>
      <c r="BE189" s="105" t="str">
        <f>IF(BD189&lt;&gt;"",LOOKUP(BD189,Likelihoods!$A$7:$A$107,Likelihoods!P$7:P$107),"")</f>
        <v/>
      </c>
      <c r="BF189" s="102" t="str">
        <f>IF(AND(COUNTBLANK($B189:$E189)=3,COUNTBLANK($F189:$H189)=2,COUNTBLANK($I189:$J189)=1,COUNTBLANK($K189:$L189)=1,COUNTBLANK($M189:$N189)=1,COUNTBLANK($O189:$P189)=1,COUNTBLANK($Q189:$R189)=1,COUNTBLANK($S189:$T189)=1,COUNTBLANK($U189:$V189)=1,COUNTBLANK($W189:$AA189)=4),IF(Data!$B189&lt;&gt;"",Scoring!$S$7)+IF(Data!$C189&lt;&gt;"",Scoring!$S$8)+IF(Data!$D189&lt;&gt;"",Scoring!$S$9)+IF(Data!$E189&lt;&gt;"",Scoring!$S$10)+IF(Data!$F189&lt;&gt;"",Scoring!$S$11)+IF(Data!$G189&lt;&gt;"",Scoring!$S$12)+IF(Data!$H189&lt;&gt;"",Scoring!$S$13)+IF(Data!$I189&lt;&gt;"",Scoring!$S$14)+IF(Data!$J189&lt;&gt;"",Scoring!$S$15)+IF(Data!$K189&lt;&gt;"",Scoring!$S$16)+IF(Data!$L189&lt;&gt;"",Scoring!$S$17)+IF(Data!$M189&lt;&gt;"",Scoring!$S$18)+IF(Data!$N189&lt;&gt;"",Scoring!$S$19)+IF(Data!$O189&lt;&gt;"",Scoring!$S$20)+IF(Data!$P189&lt;&gt;"",Scoring!$S$21)+IF(Data!$Q189&lt;&gt;"",Scoring!$S$22)+IF(Data!$R189&lt;&gt;"",Scoring!$S$23)+IF(Data!$S189&lt;&gt;"",Scoring!$S$24)+IF(Data!T189&lt;&gt;"",Scoring!$S$25)+IF(Data!$U189&lt;&gt;"",Scoring!$S$26)+IF(Data!$V189&lt;&gt;"",Scoring!$S$27)+IF(Data!$W189&lt;&gt;"",Scoring!$S$28)+IF(Data!$X189&lt;&gt;"",Scoring!$S$29)+IF(Data!$Y189&lt;&gt;"",Scoring!$S$30)+IF(Data!$Z189&lt;&gt;"",Scoring!$S$31)+IF(Data!$AA189&lt;&gt;"",Scoring!$S$32),"")</f>
        <v/>
      </c>
      <c r="BG189" s="107" t="str">
        <f>IF(BF189&lt;&gt;"",LOOKUP(BF189,Likelihoods!$A$7:$A$107,Likelihoods!Q$7:Q$107),"")</f>
        <v/>
      </c>
      <c r="BH189" s="108" t="str">
        <f>IF(AND(COUNTBLANK($B189:$E189)=3,COUNTBLANK($F189:$H189)=2,COUNTBLANK($I189:$J189)=1,COUNTBLANK($K189:$L189)=1,COUNTBLANK($M189:$N189)=1,COUNTBLANK($O189:$P189)=1,COUNTBLANK($Q189:$R189)=1,COUNTBLANK($S189:$T189)=1,COUNTBLANK($U189:$V189)=1,COUNTBLANK($W189:$AA189)=4),IF(Data!$B189&lt;&gt;"",Scoring!$T$7)+IF(Data!$C189&lt;&gt;"",Scoring!$T$8)+IF(Data!$D189&lt;&gt;"",Scoring!$T$9)+IF(Data!$E189&lt;&gt;"",Scoring!$T$10)+IF(Data!$F189&lt;&gt;"",Scoring!$T$11)+IF(Data!$G189&lt;&gt;"",Scoring!$T$12)+IF(Data!$H189&lt;&gt;"",Scoring!$T$13)+IF(Data!$I189&lt;&gt;"",Scoring!$T$14)+IF(Data!$J189&lt;&gt;"",Scoring!$T$15)+IF(Data!$K189&lt;&gt;"",Scoring!$T$16)+IF(Data!$L189&lt;&gt;"",Scoring!$T$17)+IF(Data!$M189&lt;&gt;"",Scoring!$T$18)+IF(Data!$N189&lt;&gt;"",Scoring!$T$19)+IF(Data!$O189&lt;&gt;"",Scoring!$T$20)+IF(Data!$P189&lt;&gt;"",Scoring!$T$21)+IF(Data!$Q189&lt;&gt;"",Scoring!$T$22)+IF(Data!$R189&lt;&gt;"",Scoring!$T$23)+IF(Data!$S189&lt;&gt;"",Scoring!$T$24)+IF(Data!T189&lt;&gt;"",Scoring!$T$25)+IF(Data!$U189&lt;&gt;"",Scoring!$T$26)+IF(Data!$V189&lt;&gt;"",Scoring!$T$27)+IF(Data!$W189&lt;&gt;"",Scoring!$T$28)+IF(Data!$X189&lt;&gt;"",Scoring!$T$29)+IF(Data!$Y189&lt;&gt;"",Scoring!$T$30)+IF(Data!$Z189&lt;&gt;"",Scoring!$T$31)+IF(Data!$AA189&lt;&gt;"",Scoring!$T$32),"")</f>
        <v/>
      </c>
      <c r="BI189" s="105" t="str">
        <f>IF(BH189&lt;&gt;"",LOOKUP(BH189,Likelihoods!$A$7:$A$107,Likelihoods!R$7:R$107),"")</f>
        <v/>
      </c>
      <c r="BJ189" s="108" t="str">
        <f>IF(AND(COUNTBLANK($B189:$E189)=3,COUNTBLANK($F189:$H189)=2,COUNTBLANK($I189:$J189)=1,COUNTBLANK($K189:$L189)=1,COUNTBLANK($M189:$N189)=1,COUNTBLANK($O189:$P189)=1,COUNTBLANK($Q189:$R189)=1,COUNTBLANK($S189:$T189)=1,COUNTBLANK($U189:$V189)=1,COUNTBLANK($W189:$AA189)=4),IF(Data!$B189&lt;&gt;"",Scoring!$U$7)+IF(Data!$C189&lt;&gt;"",Scoring!$U$8)+IF(Data!$D189&lt;&gt;"",Scoring!$U$9)+IF(Data!$E189&lt;&gt;"",Scoring!$U$10)+IF(Data!$F189&lt;&gt;"",Scoring!$U$11)+IF(Data!$G189&lt;&gt;"",Scoring!$U$12)+IF(Data!$H189&lt;&gt;"",Scoring!$U$13)+IF(Data!$I189&lt;&gt;"",Scoring!$U$14)+IF(Data!$J189&lt;&gt;"",Scoring!$U$15)+IF(Data!$K189&lt;&gt;"",Scoring!$U$16)+IF(Data!$L189&lt;&gt;"",Scoring!$U$17)+IF(Data!$M189&lt;&gt;"",Scoring!$U$18)+IF(Data!$N189&lt;&gt;"",Scoring!$U$19)+IF(Data!$O189&lt;&gt;"",Scoring!$U$20)+IF(Data!$P189&lt;&gt;"",Scoring!$U$21)+IF(Data!$Q189&lt;&gt;"",Scoring!$U$22)+IF(Data!$R189&lt;&gt;"",Scoring!$U$23)+IF(Data!$S189&lt;&gt;"",Scoring!$U$24)+IF(Data!T189&lt;&gt;"",Scoring!$U$25)+IF(Data!$U189&lt;&gt;"",Scoring!$U$26)+IF(Data!$V189&lt;&gt;"",Scoring!$U$27)+IF(Data!$W189&lt;&gt;"",Scoring!$U$28)+IF(Data!$X189&lt;&gt;"",Scoring!$U$29)+IF(Data!$Y189&lt;&gt;"",Scoring!$U$30)+IF(Data!$Z189&lt;&gt;"",Scoring!$U$31)+IF(Data!$AA189&lt;&gt;"",Scoring!$U$32),"")</f>
        <v/>
      </c>
      <c r="BK189" s="106" t="str">
        <f>IF(BJ189&lt;&gt;"",LOOKUP(BJ189,Likelihoods!$A$7:$A$107,Likelihoods!S$7:S$107),"")</f>
        <v/>
      </c>
      <c r="BL189" s="8"/>
      <c r="BM189" s="8"/>
      <c r="BN189" s="8"/>
      <c r="BO189" s="8"/>
      <c r="BP189" s="8"/>
      <c r="BQ189" s="8"/>
      <c r="BR189" s="8"/>
      <c r="BS189" s="8"/>
      <c r="BT189" s="8"/>
      <c r="BU189" s="8"/>
      <c r="BV189" s="8"/>
      <c r="BW189" s="8"/>
      <c r="BX189" s="8"/>
      <c r="BY189" s="8"/>
    </row>
    <row r="190" spans="1:77" ht="14.25" x14ac:dyDescent="0.2">
      <c r="A190" s="68"/>
      <c r="B190" s="101"/>
      <c r="C190" s="102"/>
      <c r="D190" s="102"/>
      <c r="E190" s="102"/>
      <c r="F190" s="101"/>
      <c r="G190" s="102"/>
      <c r="H190" s="103"/>
      <c r="I190" s="102"/>
      <c r="J190" s="102"/>
      <c r="K190" s="101"/>
      <c r="L190" s="103"/>
      <c r="M190" s="102"/>
      <c r="N190" s="103"/>
      <c r="O190" s="101"/>
      <c r="P190" s="103"/>
      <c r="Q190" s="102"/>
      <c r="R190" s="102"/>
      <c r="S190" s="101"/>
      <c r="T190" s="103"/>
      <c r="U190" s="101"/>
      <c r="V190" s="103"/>
      <c r="W190" s="102"/>
      <c r="X190" s="102"/>
      <c r="Y190" s="102"/>
      <c r="Z190" s="102"/>
      <c r="AA190" s="102"/>
      <c r="AB190" s="104" t="str">
        <f>IF(AND(COUNTBLANK($B190:$E190)=3,COUNTBLANK($F190:$H190)=2,COUNTBLANK($I190:$J190)=1,COUNTBLANK($K190:$L190)=1,COUNTBLANK($M190:$N190)=1,COUNTBLANK($O190:$P190)=1,COUNTBLANK($Q190:$R190)=1,COUNTBLANK($S190:$T190)=1,COUNTBLANK($U190:$V190)=1,COUNTBLANK($W190:$AA190)=4),IF(Data!$B190&lt;&gt;"",Scoring!$D$7)+IF(Data!$C190&lt;&gt;"",Scoring!$D$8)+IF(Data!$D190&lt;&gt;"",Scoring!$D$9)+IF(Data!$E190&lt;&gt;"",Scoring!$D$10)+IF(Data!$F190&lt;&gt;"",Scoring!$D$11)+IF(Data!$G190&lt;&gt;"",Scoring!$D$12)+IF(Data!$H190&lt;&gt;"",Scoring!$D$13)+IF(Data!$I190&lt;&gt;"",Scoring!$D$14)+IF(Data!$J190&lt;&gt;"",Scoring!$D$15)+IF(Data!$K190&lt;&gt;"",Scoring!$D$16)+IF(Data!$L190&lt;&gt;"",Scoring!$D$17)+IF(Data!$M190&lt;&gt;"",Scoring!$D$18)+IF(Data!$N190&lt;&gt;"",Scoring!$D$19)+IF(Data!$O190&lt;&gt;"",Scoring!$D$20)+IF(Data!$P190&lt;&gt;"",Scoring!$D$21)+IF(Data!$Q190&lt;&gt;"",Scoring!$D$22)+IF(Data!$R190&lt;&gt;"",Scoring!$D$23)+IF(Data!$S190&lt;&gt;"",Scoring!$D$24)+IF(Data!T190&lt;&gt;"",Scoring!$D$25)+IF(Data!$U190&lt;&gt;"",Scoring!$D$26)+IF(Data!$V190&lt;&gt;"",Scoring!$D$27)+IF(Data!$W190&lt;&gt;"",Scoring!$D$28)+IF(Data!$X190&lt;&gt;"",Scoring!$D$29)+IF(Data!$Y190&lt;&gt;"",Scoring!$D$30)+IF(Data!$Z190&lt;&gt;"",Scoring!$D$31)+IF(Data!$AA190&lt;&gt;"",Scoring!$D$32),"")</f>
        <v/>
      </c>
      <c r="AC190" s="105" t="str">
        <f>IF(AB190&lt;&gt;"",LOOKUP(AB190,Likelihoods!$A$7:$A$107,Likelihoods!B$7:B$107),"")</f>
        <v/>
      </c>
      <c r="AD190" s="264" t="str">
        <f>IF(AND(COUNTBLANK($B190:$E190)=3,COUNTBLANK($F190:$H190)=2,COUNTBLANK($I190:$J190)=1,COUNTBLANK($K190:$L190)=1,COUNTBLANK($M190:$N190)=1,COUNTBLANK($O190:$P190)=1,COUNTBLANK($Q190:$R190)=1,COUNTBLANK($S190:$T190)=1,COUNTBLANK($U190:$V190)=1,COUNTBLANK($W190:$AA190)=4),IF(Data!$B190&lt;&gt;"",Scoring!$E$7)+IF(Data!$C190&lt;&gt;"",Scoring!$E$8)+IF(Data!$D190&lt;&gt;"",Scoring!$E$9)+IF(Data!$E190&lt;&gt;"",Scoring!$E$10)+IF(Data!$F190&lt;&gt;"",Scoring!$E$11)+IF(Data!$G190&lt;&gt;"",Scoring!$E$12)+IF(Data!$H190&lt;&gt;"",Scoring!$E$13)+IF(Data!$I190&lt;&gt;"",Scoring!$E$14)+IF(Data!$J190&lt;&gt;"",Scoring!$E$15)+IF(Data!$K190&lt;&gt;"",Scoring!$E$16)+IF(Data!$L190&lt;&gt;"",Scoring!$E$17)+IF(Data!$M190&lt;&gt;"",Scoring!$E$18)+IF(Data!$N190&lt;&gt;"",Scoring!$E$19)+IF(Data!$O190&lt;&gt;"",Scoring!$E$20)+IF(Data!$P190&lt;&gt;"",Scoring!$E$21)+IF(Data!$Q190&lt;&gt;"",Scoring!$E$22)+IF(Data!$R190&lt;&gt;"",Scoring!$E$23)+IF(Data!$S190&lt;&gt;"",Scoring!$E$24)+IF(Data!V190&lt;&gt;"",Scoring!$E$25)+IF(Data!$U190&lt;&gt;"",Scoring!$E$26)+IF(Data!$V190&lt;&gt;"",Scoring!$E$27)+IF(Data!$W190&lt;&gt;"",Scoring!$E$28)+IF(Data!$X190&lt;&gt;"",Scoring!$E$29)+IF(Data!$Y190&lt;&gt;"",Scoring!$E$30)+IF(Data!$Z190&lt;&gt;"",Scoring!$E$31)+IF(Data!$AA190&lt;&gt;"",Scoring!$E$32),"")</f>
        <v/>
      </c>
      <c r="AE190" s="107" t="str">
        <f>IF(AD190&lt;&gt;"",LOOKUP(AD190,Likelihoods!$A$7:$A$107,Likelihoods!C$7:C$107),"")</f>
        <v/>
      </c>
      <c r="AF190" s="108" t="str">
        <f>IF(AND(COUNTBLANK($B190:$E190)=3,COUNTBLANK($F190:$H190)=2,COUNTBLANK($I190:$J190)=1,COUNTBLANK($K190:$L190)=1,COUNTBLANK($M190:$N190)=1,COUNTBLANK($O190:$P190)=1,COUNTBLANK($Q190:$R190)=1,COUNTBLANK($S190:$T190)=1,COUNTBLANK($U190:$V190)=1,COUNTBLANK($W190:$AA190)=4),IF(Data!$B190&lt;&gt;"",Scoring!$F$7)+IF(Data!$C190&lt;&gt;"",Scoring!$F$8)+IF(Data!$D190&lt;&gt;"",Scoring!$F$9)+IF(Data!$E190&lt;&gt;"",Scoring!$F$10)+IF(Data!$F190&lt;&gt;"",Scoring!$F$11)+IF(Data!$G190&lt;&gt;"",Scoring!$F$12)+IF(Data!$H190&lt;&gt;"",Scoring!$F$13)+IF(Data!$I190&lt;&gt;"",Scoring!$F$14)+IF(Data!$J190&lt;&gt;"",Scoring!$F$15)+IF(Data!$K190&lt;&gt;"",Scoring!$F$16)+IF(Data!$L190&lt;&gt;"",Scoring!$F$17)+IF(Data!$M190&lt;&gt;"",Scoring!$F$18)+IF(Data!$N190&lt;&gt;"",Scoring!$F$19)+IF(Data!$O190&lt;&gt;"",Scoring!$F$20)+IF(Data!$P190&lt;&gt;"",Scoring!$F$21)+IF(Data!$Q190&lt;&gt;"",Scoring!$F$22)+IF(Data!$R190&lt;&gt;"",Scoring!$F$23)+IF(Data!$S190&lt;&gt;"",Scoring!$F$24)+IF(Data!T190&lt;&gt;"",Scoring!$F$25)+IF(Data!$U190&lt;&gt;"",Scoring!$F$26)+IF(Data!$V190&lt;&gt;"",Scoring!$F$27)+IF(Data!$W190&lt;&gt;"",Scoring!$F$28)+IF(Data!$X190&lt;&gt;"",Scoring!$F$29)+IF(Data!$Y190&lt;&gt;"",Scoring!$F$30)+IF(Data!$Z190&lt;&gt;"",Scoring!$F$31)+IF(Data!$AA190&lt;&gt;"",Scoring!$F$32),"")</f>
        <v/>
      </c>
      <c r="AG190" s="105" t="str">
        <f>IF(AF190&lt;&gt;"",LOOKUP(AF190,Likelihoods!$A$7:$A$107,Likelihoods!D$7:D$107),"")</f>
        <v/>
      </c>
      <c r="AH190" s="108" t="str">
        <f>IF(AND(COUNTBLANK($B190:$E190)=3,COUNTBLANK($F190:$H190)=2,COUNTBLANK($I190:$J190)=1,COUNTBLANK($K190:$L190)=1,COUNTBLANK($M190:$N190)=1,COUNTBLANK($O190:$P190)=1,COUNTBLANK($Q190:$R190)=1,COUNTBLANK($S190:$T190)=1,COUNTBLANK($U190:$V190)=1,COUNTBLANK($W190:$AA190)=4),IF(Data!$B190&lt;&gt;"",Scoring!$G$7)+IF(Data!$C190&lt;&gt;"",Scoring!$G$8)+IF(Data!$D190&lt;&gt;"",Scoring!$G$9)+IF(Data!$E190&lt;&gt;"",Scoring!$G$10)+IF(Data!$F190&lt;&gt;"",Scoring!$G$11)+IF(Data!$G190&lt;&gt;"",Scoring!$G$12)+IF(Data!$H190&lt;&gt;"",Scoring!$G$13)+IF(Data!$I190&lt;&gt;"",Scoring!$G$14)+IF(Data!$J190&lt;&gt;"",Scoring!$G$15)+IF(Data!$K190&lt;&gt;"",Scoring!$G$16)+IF(Data!$L190&lt;&gt;"",Scoring!$G$17)+IF(Data!$M190&lt;&gt;"",Scoring!$G$18)+IF(Data!$N190&lt;&gt;"",Scoring!$G$19)+IF(Data!$O190&lt;&gt;"",Scoring!$G$20)+IF(Data!$P190&lt;&gt;"",Scoring!$G$21)+IF(Data!$Q190&lt;&gt;"",Scoring!$G$22)+IF(Data!$R190&lt;&gt;"",Scoring!$G$23)+IF(Data!$S190&lt;&gt;"",Scoring!$G$24)+IF(Data!T190&lt;&gt;"",Scoring!$G$25)+IF(Data!$U190&lt;&gt;"",Scoring!$G$26)+IF(Data!$V190&lt;&gt;"",Scoring!$G$27)+IF(Data!$W190&lt;&gt;"",Scoring!$G$28)+IF(Data!$X190&lt;&gt;"",Scoring!$G$29)+IF(Data!$Y190&lt;&gt;"",Scoring!$G$30)+IF(Data!$Z190&lt;&gt;"",Scoring!$G$31)+IF(Data!$AA190&lt;&gt;"",Scoring!$G$32),"")</f>
        <v/>
      </c>
      <c r="AI190" s="106" t="str">
        <f>IF(AH190&lt;&gt;"",LOOKUP(AH190,Likelihoods!$A$7:$A$107,Likelihoods!E$7:E$107),"")</f>
        <v/>
      </c>
      <c r="AJ190" s="104" t="str">
        <f>IF(AND(COUNTBLANK($B190:$E190)=3,COUNTBLANK($F190:$H190)=2,COUNTBLANK($I190:$J190)=1,COUNTBLANK($K190:$L190)=1,COUNTBLANK($M190:$N190)=1,COUNTBLANK($O190:$P190)=1,COUNTBLANK($Q190:$R190)=1,COUNTBLANK($S190:$T190)=1,COUNTBLANK($U190:$V190)=1,COUNTBLANK($W190:$AA190)=4),IF(Data!$B190&lt;&gt;"",Scoring!$H$7)+IF(Data!$C190&lt;&gt;"",Scoring!$H$8)+IF(Data!$D190&lt;&gt;"",Scoring!$H$9)+IF(Data!$E190&lt;&gt;"",Scoring!$H$10)+IF(Data!$F190&lt;&gt;"",Scoring!$H$11)+IF(Data!$G190&lt;&gt;"",Scoring!$H$12)+IF(Data!$H190&lt;&gt;"",Scoring!$H$13)+IF(Data!$I190&lt;&gt;"",Scoring!$H$14)+IF(Data!$J190&lt;&gt;"",Scoring!$H$15)+IF(Data!$K190&lt;&gt;"",Scoring!$H$16)+IF(Data!$L190&lt;&gt;"",Scoring!$H$17)+IF(Data!$M190&lt;&gt;"",Scoring!$H$18)+IF(Data!$N190&lt;&gt;"",Scoring!$H$19)+IF(Data!$O190&lt;&gt;"",Scoring!$H$20)+IF(Data!$P190&lt;&gt;"",Scoring!$H$21)+IF(Data!$Q190&lt;&gt;"",Scoring!$H$22)+IF(Data!$R190&lt;&gt;"",Scoring!$H$23)+IF(Data!$S190&lt;&gt;"",Scoring!$H$24)+IF(Data!T190&lt;&gt;"",Scoring!$H$25)+IF(Data!$U190&lt;&gt;"",Scoring!$H$26)+IF(Data!$V190&lt;&gt;"",Scoring!$H$27)+IF(Data!$W190&lt;&gt;"",Scoring!$H$28)+IF(Data!$X190&lt;&gt;"",Scoring!$H$29)+IF(Data!$Y190&lt;&gt;"",Scoring!$H$30)+IF(Data!$Z190&lt;&gt;"",Scoring!$H$31)+IF(Data!$AA190&lt;&gt;"",Scoring!$H$32),"")</f>
        <v/>
      </c>
      <c r="AK190" s="105" t="str">
        <f>IF(AJ190&lt;&gt;"",LOOKUP(AJ190,Likelihoods!$A$7:$A$107,Likelihoods!F$7:F$107),"")</f>
        <v/>
      </c>
      <c r="AL190" s="102" t="str">
        <f>IF(AND(COUNTBLANK($B190:$E190)=3,COUNTBLANK($F190:$H190)=2,COUNTBLANK($I190:$J190)=1,COUNTBLANK($K190:$L190)=1,COUNTBLANK($M190:$N190)=1,COUNTBLANK($O190:$P190)=1,COUNTBLANK($Q190:$R190)=1,COUNTBLANK($S190:$T190)=1,COUNTBLANK($U190:$V190)=1,COUNTBLANK($W190:$AA190)=4),IF(Data!$B190&lt;&gt;"",Scoring!$I$7)+IF(Data!$C190&lt;&gt;"",Scoring!$I$8)+IF(Data!$D190&lt;&gt;"",Scoring!$I$9)+IF(Data!$E190&lt;&gt;"",Scoring!$I$10)+IF(Data!$F190&lt;&gt;"",Scoring!$I$11)+IF(Data!$G190&lt;&gt;"",Scoring!$I$12)+IF(Data!$H190&lt;&gt;"",Scoring!$I$13)+IF(Data!$I190&lt;&gt;"",Scoring!$I$14)+IF(Data!$J190&lt;&gt;"",Scoring!$I$15)+IF(Data!$K190&lt;&gt;"",Scoring!$I$16)+IF(Data!$L190&lt;&gt;"",Scoring!$I$17)+IF(Data!$M190&lt;&gt;"",Scoring!$I$18)+IF(Data!$N190&lt;&gt;"",Scoring!$I$19)+IF(Data!$O190&lt;&gt;"",Scoring!$I$20)+IF(Data!$P190&lt;&gt;"",Scoring!$I$21)+IF(Data!$Q190&lt;&gt;"",Scoring!$I$22)+IF(Data!$R190&lt;&gt;"",Scoring!$I$23)+IF(Data!$S190&lt;&gt;"",Scoring!$I$24)+IF(Data!T190&lt;&gt;"",Scoring!$I$25)+IF(Data!$U190&lt;&gt;"",Scoring!$I$26)+IF(Data!$V190&lt;&gt;"",Scoring!$I$27)+IF(Data!$W190&lt;&gt;"",Scoring!$I$28)+IF(Data!$X190&lt;&gt;"",Scoring!$I$29)+IF(Data!$Y190&lt;&gt;"",Scoring!$I$30)+IF(Data!$Z190&lt;&gt;"",Scoring!$I$31)+IF(Data!$AA190&lt;&gt;"",Scoring!$I$32),"")</f>
        <v/>
      </c>
      <c r="AM190" s="107" t="str">
        <f>IF(AL190&lt;&gt;"",LOOKUP(AL190,Likelihoods!$A$7:$A$107,Likelihoods!G$7:G$107),"")</f>
        <v/>
      </c>
      <c r="AN190" s="281" t="str">
        <f>IF(AND(COUNTBLANK($B190:$E190)=3,COUNTBLANK($F190:$H190)=2,COUNTBLANK($I190:$J190)=1,COUNTBLANK($K190:$L190)=1,COUNTBLANK($M190:$N190)=1,COUNTBLANK($O190:$P190)=1,COUNTBLANK($Q190:$R190)=1,COUNTBLANK($S190:$T190)=1,COUNTBLANK($U190:$V190)=1,COUNTBLANK($W190:$AA190)=4),IF(Data!$B190&lt;&gt;"",Scoring!$J$7)+IF(Data!$C190&lt;&gt;"",Scoring!$J$8)+IF(Data!$D190&lt;&gt;"",Scoring!$J$9)+IF(Data!$E190&lt;&gt;"",Scoring!$J$10)+IF(Data!$F190&lt;&gt;"",Scoring!$J$11)+IF(Data!$G190&lt;&gt;"",Scoring!$J$12)+IF(Data!$H190&lt;&gt;"",Scoring!$J$13)+IF(Data!$I190&lt;&gt;"",Scoring!$J$14)+IF(Data!$J190&lt;&gt;"",Scoring!$J$15)+IF(Data!$K190&lt;&gt;"",Scoring!$J$16)+IF(Data!$L190&lt;&gt;"",Scoring!$J$17)+IF(Data!$M190&lt;&gt;"",Scoring!$J$18)+IF(Data!$N190&lt;&gt;"",Scoring!$J$19)+IF(Data!$O190&lt;&gt;"",Scoring!$J$20)+IF(Data!$P190&lt;&gt;"",Scoring!$J$21)+IF(Data!$Q190&lt;&gt;"",Scoring!$J$22)+IF(Data!$R190&lt;&gt;"",Scoring!$J$23)+IF(Data!$S190&lt;&gt;"",Scoring!$J$24)+IF(Data!AF190&lt;&gt;"",Scoring!$J$25)+IF(Data!$U190&lt;&gt;"",Scoring!$J$26)+IF(Data!$V190&lt;&gt;"",Scoring!$J$27)+IF(Data!$W190&lt;&gt;"",Scoring!$J$28)+IF(Data!$X190&lt;&gt;"",Scoring!$J$29)+IF(Data!$Y190&lt;&gt;"",Scoring!$J$30)+IF(Data!$Z190&lt;&gt;"",Scoring!$J$31)+IF(Data!$AA190&lt;&gt;"",Scoring!$J$32),"")</f>
        <v/>
      </c>
      <c r="AO190" s="276" t="str">
        <f>IF(AN190&lt;&gt;"",LOOKUP(AN190,Likelihoods!$A$7:$A$107,Likelihoods!H$7:H$107),"")</f>
        <v/>
      </c>
      <c r="AP190" s="264" t="str">
        <f>IF(AND(COUNTBLANK($B190:$E190)=3,COUNTBLANK($F190:$H190)=2,COUNTBLANK($I190:$J190)=1,COUNTBLANK($K190:$L190)=1,COUNTBLANK($M190:$N190)=1,COUNTBLANK($O190:$P190)=1,COUNTBLANK($Q190:$R190)=1,COUNTBLANK($S190:$T190)=1,COUNTBLANK($U190:$V190)=1,COUNTBLANK($W190:$AA190)=4),IF(Data!$B190&lt;&gt;"",Scoring!$K$7)+IF(Data!$C190&lt;&gt;"",Scoring!$K$8)+IF(Data!$D190&lt;&gt;"",Scoring!$K$9)+IF(Data!$E190&lt;&gt;"",Scoring!$K$10)+IF(Data!$F190&lt;&gt;"",Scoring!$K$11)+IF(Data!$G190&lt;&gt;"",Scoring!$K$12)+IF(Data!$H190&lt;&gt;"",Scoring!$K$13)+IF(Data!$I190&lt;&gt;"",Scoring!$K$14)+IF(Data!$J190&lt;&gt;"",Scoring!$K$15)+IF(Data!$K190&lt;&gt;"",Scoring!$K$16)+IF(Data!$L190&lt;&gt;"",Scoring!$K$17)+IF(Data!$M190&lt;&gt;"",Scoring!$K$18)+IF(Data!$N190&lt;&gt;"",Scoring!$K$19)+IF(Data!$O190&lt;&gt;"",Scoring!$K$20)+IF(Data!$P190&lt;&gt;"",Scoring!$K$21)+IF(Data!$Q190&lt;&gt;"",Scoring!$K$22)+IF(Data!$R190&lt;&gt;"",Scoring!$K$23)+IF(Data!$S190&lt;&gt;"",Scoring!$K$24)+IF(Data!AH190&lt;&gt;"",Scoring!$K$25)+IF(Data!$U190&lt;&gt;"",Scoring!$K$26)+IF(Data!$V190&lt;&gt;"",Scoring!$K$27)+IF(Data!$W190&lt;&gt;"",Scoring!$K$28)+IF(Data!$X190&lt;&gt;"",Scoring!$K$29)+IF(Data!$Y190&lt;&gt;"",Scoring!$K$30)+IF(Data!$Z190&lt;&gt;"",Scoring!$K$31)+IF(Data!$AA190&lt;&gt;"",Scoring!$K$32),"")</f>
        <v/>
      </c>
      <c r="AQ190" s="107" t="str">
        <f>IF(AP190&lt;&gt;"",LOOKUP(AP190,Likelihoods!$A$7:$A$107,Likelihoods!I$7:I$107),"")</f>
        <v/>
      </c>
      <c r="AR190" s="281" t="str">
        <f>IF(AND(COUNTBLANK($B190:$E190)=3,COUNTBLANK($F190:$H190)=2,COUNTBLANK($I190:$J190)=1,COUNTBLANK($K190:$L190)=1,COUNTBLANK($M190:$N190)=1,COUNTBLANK($O190:$P190)=1,COUNTBLANK($Q190:$R190)=1,COUNTBLANK($S190:$T190)=1,COUNTBLANK($U190:$V190)=1,COUNTBLANK($W190:$AA190)=4),IF(Data!$B190&lt;&gt;"",Scoring!$L$7)+IF(Data!$C190&lt;&gt;"",Scoring!$L$8)+IF(Data!$D190&lt;&gt;"",Scoring!$L$9)+IF(Data!$E190&lt;&gt;"",Scoring!$L$10)+IF(Data!$F190&lt;&gt;"",Scoring!$L$11)+IF(Data!$G190&lt;&gt;"",Scoring!$L$12)+IF(Data!$H190&lt;&gt;"",Scoring!$L$13)+IF(Data!$I190&lt;&gt;"",Scoring!$L$14)+IF(Data!$J190&lt;&gt;"",Scoring!$L$15)+IF(Data!$K190&lt;&gt;"",Scoring!$L$16)+IF(Data!$L190&lt;&gt;"",Scoring!$L$17)+IF(Data!$M190&lt;&gt;"",Scoring!$L$18)+IF(Data!$N190&lt;&gt;"",Scoring!$L$19)+IF(Data!$O190&lt;&gt;"",Scoring!$L$20)+IF(Data!$P190&lt;&gt;"",Scoring!$L$21)+IF(Data!$Q190&lt;&gt;"",Scoring!$L$22)+IF(Data!$R190&lt;&gt;"",Scoring!$L$23)+IF(Data!$S190&lt;&gt;"",Scoring!$L$24)+IF(Data!AJ190&lt;&gt;"",Scoring!$L$25)+IF(Data!$U190&lt;&gt;"",Scoring!$L$26)+IF(Data!$V190&lt;&gt;"",Scoring!$L$27)+IF(Data!$W190&lt;&gt;"",Scoring!$L$28)+IF(Data!$X190&lt;&gt;"",Scoring!$L$29)+IF(Data!$Y190&lt;&gt;"",Scoring!$L$30)+IF(Data!$Z190&lt;&gt;"",Scoring!$L$31)+IF(Data!$AA190&lt;&gt;"",Scoring!$L$32),"")</f>
        <v/>
      </c>
      <c r="AS190" s="105" t="str">
        <f>IF(AR190&lt;&gt;"",LOOKUP(AR190,Likelihoods!$A$7:$A$107,Likelihoods!J$7:J$107),"")</f>
        <v/>
      </c>
      <c r="AT190" s="108" t="str">
        <f>IF(AND(COUNTBLANK($B190:$E190)=3,COUNTBLANK($F190:$H190)=2,COUNTBLANK($I190:$J190)=1,COUNTBLANK($K190:$L190)=1,COUNTBLANK($M190:$N190)=1,COUNTBLANK($O190:$P190)=1,COUNTBLANK($Q190:$R190)=1,COUNTBLANK($S190:$T190)=1,COUNTBLANK($U190:$V190)=1,COUNTBLANK($W190:$AA190)=4),IF(Data!$B190&lt;&gt;"",Scoring!$M$7)+IF(Data!$C190&lt;&gt;"",Scoring!$M$8)+IF(Data!$D190&lt;&gt;"",Scoring!$M$9)+IF(Data!$E190&lt;&gt;"",Scoring!$M$10)+IF(Data!$F190&lt;&gt;"",Scoring!$M$11)+IF(Data!$G190&lt;&gt;"",Scoring!$M$12)+IF(Data!$H190&lt;&gt;"",Scoring!$M$13)+IF(Data!$I190&lt;&gt;"",Scoring!$M$14)+IF(Data!$J190&lt;&gt;"",Scoring!$M$15)+IF(Data!$K190&lt;&gt;"",Scoring!$M$16)+IF(Data!$L190&lt;&gt;"",Scoring!$M$17)+IF(Data!$M190&lt;&gt;"",Scoring!$M$18)+IF(Data!$N190&lt;&gt;"",Scoring!$M$19)+IF(Data!$O190&lt;&gt;"",Scoring!$M$20)+IF(Data!$P190&lt;&gt;"",Scoring!$M$21)+IF(Data!$Q190&lt;&gt;"",Scoring!$M$22)+IF(Data!$R190&lt;&gt;"",Scoring!$M$23)+IF(Data!$S190&lt;&gt;"",Scoring!$M$24)+IF(Data!T190&lt;&gt;"",Scoring!$M$25)+IF(Data!$U190&lt;&gt;"",Scoring!$M$26)+IF(Data!$V190&lt;&gt;"",Scoring!$M$27)+IF(Data!$W190&lt;&gt;"",Scoring!$M$28)+IF(Data!$X190&lt;&gt;"",Scoring!$M$29)+IF(Data!$Y190&lt;&gt;"",Scoring!$M$30)+IF(Data!$Z190&lt;&gt;"",Scoring!$M$31)+IF(Data!$AA190&lt;&gt;"",Scoring!$M$32),"")</f>
        <v/>
      </c>
      <c r="AU190" s="105" t="str">
        <f>IF(AT190&lt;&gt;"",LOOKUP(AT190,Likelihoods!$A$7:$A$107,Likelihoods!K$7:K$107),"")</f>
        <v/>
      </c>
      <c r="AV190" s="108" t="str">
        <f>IF(AND(COUNTBLANK($B190:$E190)=3,COUNTBLANK($F190:$H190)=2,COUNTBLANK($I190:$J190)=1,COUNTBLANK($K190:$L190)=1,COUNTBLANK($M190:$N190)=1,COUNTBLANK($O190:$P190)=1,COUNTBLANK($Q190:$R190)=1,COUNTBLANK($S190:$T190)=1,COUNTBLANK($U190:$V190)=1,COUNTBLANK($W190:$AA190)=4),IF(Data!$B190&lt;&gt;"",Scoring!$N$7)+IF(Data!$C190&lt;&gt;"",Scoring!$N$8)+IF(Data!$D190&lt;&gt;"",Scoring!$N$9)+IF(Data!$E190&lt;&gt;"",Scoring!$N$10)+IF(Data!$F190&lt;&gt;"",Scoring!$N$11)+IF(Data!$G190&lt;&gt;"",Scoring!$N$12)+IF(Data!$H190&lt;&gt;"",Scoring!$N$13)+IF(Data!$I190&lt;&gt;"",Scoring!$N$14)+IF(Data!$J190&lt;&gt;"",Scoring!$N$15)+IF(Data!$K190&lt;&gt;"",Scoring!$N$16)+IF(Data!$L190&lt;&gt;"",Scoring!$N$17)+IF(Data!$M190&lt;&gt;"",Scoring!$N$18)+IF(Data!$N190&lt;&gt;"",Scoring!$N$19)+IF(Data!$O190&lt;&gt;"",Scoring!$N$20)+IF(Data!$P190&lt;&gt;"",Scoring!$N$21)+IF(Data!$Q190&lt;&gt;"",Scoring!$N$22)+IF(Data!$R190&lt;&gt;"",Scoring!$N$23)+IF(Data!$S190&lt;&gt;"",Scoring!$N$24)+IF(Data!T190&lt;&gt;"",Scoring!$N$25)+IF(Data!$U190&lt;&gt;"",Scoring!$N$26)+IF(Data!$V190&lt;&gt;"",Scoring!$N$27)+IF(Data!$W190&lt;&gt;"",Scoring!$N$28)+IF(Data!$X190&lt;&gt;"",Scoring!$N$29)+IF(Data!$Y190&lt;&gt;"",Scoring!$N$30)+IF(Data!$Z190&lt;&gt;"",Scoring!$N$31)+IF(Data!$AA190&lt;&gt;"",Scoring!$N$32),"")</f>
        <v/>
      </c>
      <c r="AW190" s="106" t="str">
        <f>IF(AV190&lt;&gt;"",LOOKUP(AV190,Likelihoods!$A$7:$A$107,Likelihoods!L$7:L$107),"")</f>
        <v/>
      </c>
      <c r="AX190" s="104" t="str">
        <f>IF(AND(COUNTBLANK($B190:$E190)=3,COUNTBLANK($F190:$H190)=2,COUNTBLANK($I190:$J190)=1,COUNTBLANK($K190:$L190)=1,COUNTBLANK($M190:$N190)=1,COUNTBLANK($O190:$P190)=1,COUNTBLANK($Q190:$R190)=1,COUNTBLANK($S190:$T190)=1,COUNTBLANK($U190:$V190)=1,COUNTBLANK($W190:$AA190)=4),IF(Data!$B190&lt;&gt;"",Scoring!$O$7)+IF(Data!$C190&lt;&gt;"",Scoring!$O$8)+IF(Data!$D190&lt;&gt;"",Scoring!$O$9)+IF(Data!$E190&lt;&gt;"",Scoring!$O$10)+IF(Data!$F190&lt;&gt;"",Scoring!$O$11)+IF(Data!$G190&lt;&gt;"",Scoring!$O$12)+IF(Data!$H190&lt;&gt;"",Scoring!$O$13)+IF(Data!$I190&lt;&gt;"",Scoring!$O$14)+IF(Data!$J190&lt;&gt;"",Scoring!$O$15)+IF(Data!$K190&lt;&gt;"",Scoring!$O$16)+IF(Data!$L190&lt;&gt;"",Scoring!$O$17)+IF(Data!$M190&lt;&gt;"",Scoring!$O$18)+IF(Data!$N190&lt;&gt;"",Scoring!$O$19)+IF(Data!$O190&lt;&gt;"",Scoring!$O$20)+IF(Data!$P190&lt;&gt;"",Scoring!$O$21)+IF(Data!$Q190&lt;&gt;"",Scoring!$O$22)+IF(Data!$R190&lt;&gt;"",Scoring!$O$23)+IF(Data!$S190&lt;&gt;"",Scoring!$O$24)+IF(Data!T190&lt;&gt;"",Scoring!$O$25)+IF(Data!$U190&lt;&gt;"",Scoring!$O$26)+IF(Data!$V190&lt;&gt;"",Scoring!$O$27)+IF(Data!$W190&lt;&gt;"",Scoring!$O$28)+IF(Data!$X190&lt;&gt;"",Scoring!$O$29)+IF(Data!$Y190&lt;&gt;"",Scoring!$O$30)+IF(Data!$Z190&lt;&gt;"",Scoring!$O$31)+IF(Data!$AA190&lt;&gt;"",Scoring!$O$32),"")</f>
        <v/>
      </c>
      <c r="AY190" s="107" t="str">
        <f>IF(AX190&lt;&gt;"",LOOKUP(AX190,Likelihoods!$A$7:$A$107,Likelihoods!M$7:M$107),"")</f>
        <v/>
      </c>
      <c r="AZ190" s="108" t="str">
        <f>IF(AND(COUNTBLANK($B190:$E190)=3,COUNTBLANK($F190:$H190)=2,COUNTBLANK($I190:$J190)=1,COUNTBLANK($K190:$L190)=1,COUNTBLANK($M190:$N190)=1,COUNTBLANK($O190:$P190)=1,COUNTBLANK($Q190:$R190)=1,COUNTBLANK($S190:$T190)=1,COUNTBLANK($U190:$V190)=1,COUNTBLANK($W190:$AA190)=4),IF(Data!$B190&lt;&gt;"",Scoring!$P$7)+IF(Data!$C190&lt;&gt;"",Scoring!$P$8)+IF(Data!$D190&lt;&gt;"",Scoring!$P$9)+IF(Data!$E190&lt;&gt;"",Scoring!$P$10)+IF(Data!$F190&lt;&gt;"",Scoring!$P$11)+IF(Data!$G190&lt;&gt;"",Scoring!$P$12)+IF(Data!$H190&lt;&gt;"",Scoring!$P$13)+IF(Data!$I190&lt;&gt;"",Scoring!$P$14)+IF(Data!$J190&lt;&gt;"",Scoring!$P$15)+IF(Data!$K190&lt;&gt;"",Scoring!$P$16)+IF(Data!$L190&lt;&gt;"",Scoring!$P$17)+IF(Data!$M190&lt;&gt;"",Scoring!$P$18)+IF(Data!$N190&lt;&gt;"",Scoring!$P$19)+IF(Data!$O190&lt;&gt;"",Scoring!$P$20)+IF(Data!$P190&lt;&gt;"",Scoring!$P$21)+IF(Data!$Q190&lt;&gt;"",Scoring!$P$22)+IF(Data!$R190&lt;&gt;"",Scoring!$P$23)+IF(Data!$S190&lt;&gt;"",Scoring!$P$24)+IF(Data!T190&lt;&gt;"",Scoring!$P$25)+IF(Data!$U190&lt;&gt;"",Scoring!$P$26)+IF(Data!$V190&lt;&gt;"",Scoring!$P$27)+IF(Data!$W190&lt;&gt;"",Scoring!$P$28)+IF(Data!$X190&lt;&gt;"",Scoring!$P$29)+IF(Data!$Y190&lt;&gt;"",Scoring!$P$30)+IF(Data!$Z190&lt;&gt;"",Scoring!$P$31)+IF(Data!$AA190&lt;&gt;"",Scoring!$P$32),"")</f>
        <v/>
      </c>
      <c r="BA190" s="105" t="str">
        <f>IF(AZ190&lt;&gt;"",LOOKUP(AZ190,Likelihoods!$A$7:$A$107,Likelihoods!N$7:N$107),"")</f>
        <v/>
      </c>
      <c r="BB190" s="102" t="str">
        <f>IF(AND(COUNTBLANK($B190:$E190)=3,COUNTBLANK($F190:$H190)=2,COUNTBLANK($I190:$J190)=1,COUNTBLANK($K190:$L190)=1,COUNTBLANK($M190:$N190)=1,COUNTBLANK($O190:$P190)=1,COUNTBLANK($Q190:$R190)=1,COUNTBLANK($S190:$T190)=1,COUNTBLANK($U190:$V190)=1,COUNTBLANK($W190:$AA190)=4),IF(Data!$B190&lt;&gt;"",Scoring!$Q$7)+IF(Data!$C190&lt;&gt;"",Scoring!$Q$8)+IF(Data!$D190&lt;&gt;"",Scoring!$Q$9)+IF(Data!$E190&lt;&gt;"",Scoring!$Q$10)+IF(Data!$F190&lt;&gt;"",Scoring!$Q$11)+IF(Data!$G190&lt;&gt;"",Scoring!$Q$12)+IF(Data!$H190&lt;&gt;"",Scoring!$Q$13)+IF(Data!$I190&lt;&gt;"",Scoring!$Q$14)+IF(Data!$J190&lt;&gt;"",Scoring!$Q$15)+IF(Data!$K190&lt;&gt;"",Scoring!$Q$16)+IF(Data!$L190&lt;&gt;"",Scoring!$Q$17)+IF(Data!$M190&lt;&gt;"",Scoring!$Q$18)+IF(Data!$N190&lt;&gt;"",Scoring!$Q$19)+IF(Data!$O190&lt;&gt;"",Scoring!$Q$20)+IF(Data!$P190&lt;&gt;"",Scoring!$Q$21)+IF(Data!$Q190&lt;&gt;"",Scoring!$Q$22)+IF(Data!$R190&lt;&gt;"",Scoring!$Q$23)+IF(Data!$S190&lt;&gt;"",Scoring!$Q$24)+IF(Data!T190&lt;&gt;"",Scoring!$Q$25)+IF(Data!$U190&lt;&gt;"",Scoring!$Q$26)+IF(Data!$V190&lt;&gt;"",Scoring!$Q$27)+IF(Data!$W190&lt;&gt;"",Scoring!$Q$28)+IF(Data!$X190&lt;&gt;"",Scoring!$Q$29)+IF(Data!$Y190&lt;&gt;"",Scoring!$Q$30)+IF(Data!$Z190&lt;&gt;"",Scoring!$Q$31)+IF(Data!$AA190&lt;&gt;"",Scoring!$Q$32),"")</f>
        <v/>
      </c>
      <c r="BC190" s="107" t="str">
        <f>IF(BB190&lt;&gt;"",LOOKUP(BB190,Likelihoods!$A$7:$A$107,Likelihoods!O$7:O$107),"")</f>
        <v/>
      </c>
      <c r="BD190" s="104" t="str">
        <f>IF(AND(COUNTBLANK($B190:$E190)=3,COUNTBLANK($F190:$H190)=2,COUNTBLANK($I190:$J190)=1,COUNTBLANK($K190:$L190)=1,COUNTBLANK($M190:$N190)=1,COUNTBLANK($O190:$P190)=1,COUNTBLANK($Q190:$R190)=1,COUNTBLANK($S190:$T190)=1,COUNTBLANK($U190:$V190)=1,COUNTBLANK($W190:$AA190)=4),IF(Data!$B190&lt;&gt;"",Scoring!$R$7)+IF(Data!$C190&lt;&gt;"",Scoring!$R$8)+IF(Data!$D190&lt;&gt;"",Scoring!$R$9)+IF(Data!$E190&lt;&gt;"",Scoring!$R$10)+IF(Data!$F190&lt;&gt;"",Scoring!$R$11)+IF(Data!$G190&lt;&gt;"",Scoring!$R$12)+IF(Data!$H190&lt;&gt;"",Scoring!$R$13)+IF(Data!$I190&lt;&gt;"",Scoring!$R$14)+IF(Data!$J190&lt;&gt;"",Scoring!$R$15)+IF(Data!$K190&lt;&gt;"",Scoring!$R$16)+IF(Data!$L190&lt;&gt;"",Scoring!$R$17)+IF(Data!$M190&lt;&gt;"",Scoring!$R$18)+IF(Data!$N190&lt;&gt;"",Scoring!$R$19)+IF(Data!$O190&lt;&gt;"",Scoring!$R$20)+IF(Data!$P190&lt;&gt;"",Scoring!$R$21)+IF(Data!$Q190&lt;&gt;"",Scoring!$R$22)+IF(Data!$R190&lt;&gt;"",Scoring!$R$23)+IF(Data!$S190&lt;&gt;"",Scoring!$R$24)+IF(Data!T190&lt;&gt;"",Scoring!$R$25)+IF(Data!$U190&lt;&gt;"",Scoring!$R$26)+IF(Data!$V190&lt;&gt;"",Scoring!$R$27)+IF(Data!$W190&lt;&gt;"",Scoring!$R$28)+IF(Data!$X190&lt;&gt;"",Scoring!$R$29)+IF(Data!$Y190&lt;&gt;"",Scoring!$R$30)+IF(Data!$Z190&lt;&gt;"",Scoring!$R$31)+IF(Data!$AA190&lt;&gt;"",Scoring!$R$32),"")</f>
        <v/>
      </c>
      <c r="BE190" s="105" t="str">
        <f>IF(BD190&lt;&gt;"",LOOKUP(BD190,Likelihoods!$A$7:$A$107,Likelihoods!P$7:P$107),"")</f>
        <v/>
      </c>
      <c r="BF190" s="102" t="str">
        <f>IF(AND(COUNTBLANK($B190:$E190)=3,COUNTBLANK($F190:$H190)=2,COUNTBLANK($I190:$J190)=1,COUNTBLANK($K190:$L190)=1,COUNTBLANK($M190:$N190)=1,COUNTBLANK($O190:$P190)=1,COUNTBLANK($Q190:$R190)=1,COUNTBLANK($S190:$T190)=1,COUNTBLANK($U190:$V190)=1,COUNTBLANK($W190:$AA190)=4),IF(Data!$B190&lt;&gt;"",Scoring!$S$7)+IF(Data!$C190&lt;&gt;"",Scoring!$S$8)+IF(Data!$D190&lt;&gt;"",Scoring!$S$9)+IF(Data!$E190&lt;&gt;"",Scoring!$S$10)+IF(Data!$F190&lt;&gt;"",Scoring!$S$11)+IF(Data!$G190&lt;&gt;"",Scoring!$S$12)+IF(Data!$H190&lt;&gt;"",Scoring!$S$13)+IF(Data!$I190&lt;&gt;"",Scoring!$S$14)+IF(Data!$J190&lt;&gt;"",Scoring!$S$15)+IF(Data!$K190&lt;&gt;"",Scoring!$S$16)+IF(Data!$L190&lt;&gt;"",Scoring!$S$17)+IF(Data!$M190&lt;&gt;"",Scoring!$S$18)+IF(Data!$N190&lt;&gt;"",Scoring!$S$19)+IF(Data!$O190&lt;&gt;"",Scoring!$S$20)+IF(Data!$P190&lt;&gt;"",Scoring!$S$21)+IF(Data!$Q190&lt;&gt;"",Scoring!$S$22)+IF(Data!$R190&lt;&gt;"",Scoring!$S$23)+IF(Data!$S190&lt;&gt;"",Scoring!$S$24)+IF(Data!T190&lt;&gt;"",Scoring!$S$25)+IF(Data!$U190&lt;&gt;"",Scoring!$S$26)+IF(Data!$V190&lt;&gt;"",Scoring!$S$27)+IF(Data!$W190&lt;&gt;"",Scoring!$S$28)+IF(Data!$X190&lt;&gt;"",Scoring!$S$29)+IF(Data!$Y190&lt;&gt;"",Scoring!$S$30)+IF(Data!$Z190&lt;&gt;"",Scoring!$S$31)+IF(Data!$AA190&lt;&gt;"",Scoring!$S$32),"")</f>
        <v/>
      </c>
      <c r="BG190" s="107" t="str">
        <f>IF(BF190&lt;&gt;"",LOOKUP(BF190,Likelihoods!$A$7:$A$107,Likelihoods!Q$7:Q$107),"")</f>
        <v/>
      </c>
      <c r="BH190" s="108" t="str">
        <f>IF(AND(COUNTBLANK($B190:$E190)=3,COUNTBLANK($F190:$H190)=2,COUNTBLANK($I190:$J190)=1,COUNTBLANK($K190:$L190)=1,COUNTBLANK($M190:$N190)=1,COUNTBLANK($O190:$P190)=1,COUNTBLANK($Q190:$R190)=1,COUNTBLANK($S190:$T190)=1,COUNTBLANK($U190:$V190)=1,COUNTBLANK($W190:$AA190)=4),IF(Data!$B190&lt;&gt;"",Scoring!$T$7)+IF(Data!$C190&lt;&gt;"",Scoring!$T$8)+IF(Data!$D190&lt;&gt;"",Scoring!$T$9)+IF(Data!$E190&lt;&gt;"",Scoring!$T$10)+IF(Data!$F190&lt;&gt;"",Scoring!$T$11)+IF(Data!$G190&lt;&gt;"",Scoring!$T$12)+IF(Data!$H190&lt;&gt;"",Scoring!$T$13)+IF(Data!$I190&lt;&gt;"",Scoring!$T$14)+IF(Data!$J190&lt;&gt;"",Scoring!$T$15)+IF(Data!$K190&lt;&gt;"",Scoring!$T$16)+IF(Data!$L190&lt;&gt;"",Scoring!$T$17)+IF(Data!$M190&lt;&gt;"",Scoring!$T$18)+IF(Data!$N190&lt;&gt;"",Scoring!$T$19)+IF(Data!$O190&lt;&gt;"",Scoring!$T$20)+IF(Data!$P190&lt;&gt;"",Scoring!$T$21)+IF(Data!$Q190&lt;&gt;"",Scoring!$T$22)+IF(Data!$R190&lt;&gt;"",Scoring!$T$23)+IF(Data!$S190&lt;&gt;"",Scoring!$T$24)+IF(Data!T190&lt;&gt;"",Scoring!$T$25)+IF(Data!$U190&lt;&gt;"",Scoring!$T$26)+IF(Data!$V190&lt;&gt;"",Scoring!$T$27)+IF(Data!$W190&lt;&gt;"",Scoring!$T$28)+IF(Data!$X190&lt;&gt;"",Scoring!$T$29)+IF(Data!$Y190&lt;&gt;"",Scoring!$T$30)+IF(Data!$Z190&lt;&gt;"",Scoring!$T$31)+IF(Data!$AA190&lt;&gt;"",Scoring!$T$32),"")</f>
        <v/>
      </c>
      <c r="BI190" s="105" t="str">
        <f>IF(BH190&lt;&gt;"",LOOKUP(BH190,Likelihoods!$A$7:$A$107,Likelihoods!R$7:R$107),"")</f>
        <v/>
      </c>
      <c r="BJ190" s="108" t="str">
        <f>IF(AND(COUNTBLANK($B190:$E190)=3,COUNTBLANK($F190:$H190)=2,COUNTBLANK($I190:$J190)=1,COUNTBLANK($K190:$L190)=1,COUNTBLANK($M190:$N190)=1,COUNTBLANK($O190:$P190)=1,COUNTBLANK($Q190:$R190)=1,COUNTBLANK($S190:$T190)=1,COUNTBLANK($U190:$V190)=1,COUNTBLANK($W190:$AA190)=4),IF(Data!$B190&lt;&gt;"",Scoring!$U$7)+IF(Data!$C190&lt;&gt;"",Scoring!$U$8)+IF(Data!$D190&lt;&gt;"",Scoring!$U$9)+IF(Data!$E190&lt;&gt;"",Scoring!$U$10)+IF(Data!$F190&lt;&gt;"",Scoring!$U$11)+IF(Data!$G190&lt;&gt;"",Scoring!$U$12)+IF(Data!$H190&lt;&gt;"",Scoring!$U$13)+IF(Data!$I190&lt;&gt;"",Scoring!$U$14)+IF(Data!$J190&lt;&gt;"",Scoring!$U$15)+IF(Data!$K190&lt;&gt;"",Scoring!$U$16)+IF(Data!$L190&lt;&gt;"",Scoring!$U$17)+IF(Data!$M190&lt;&gt;"",Scoring!$U$18)+IF(Data!$N190&lt;&gt;"",Scoring!$U$19)+IF(Data!$O190&lt;&gt;"",Scoring!$U$20)+IF(Data!$P190&lt;&gt;"",Scoring!$U$21)+IF(Data!$Q190&lt;&gt;"",Scoring!$U$22)+IF(Data!$R190&lt;&gt;"",Scoring!$U$23)+IF(Data!$S190&lt;&gt;"",Scoring!$U$24)+IF(Data!T190&lt;&gt;"",Scoring!$U$25)+IF(Data!$U190&lt;&gt;"",Scoring!$U$26)+IF(Data!$V190&lt;&gt;"",Scoring!$U$27)+IF(Data!$W190&lt;&gt;"",Scoring!$U$28)+IF(Data!$X190&lt;&gt;"",Scoring!$U$29)+IF(Data!$Y190&lt;&gt;"",Scoring!$U$30)+IF(Data!$Z190&lt;&gt;"",Scoring!$U$31)+IF(Data!$AA190&lt;&gt;"",Scoring!$U$32),"")</f>
        <v/>
      </c>
      <c r="BK190" s="106" t="str">
        <f>IF(BJ190&lt;&gt;"",LOOKUP(BJ190,Likelihoods!$A$7:$A$107,Likelihoods!S$7:S$107),"")</f>
        <v/>
      </c>
      <c r="BL190" s="8"/>
      <c r="BM190" s="8"/>
      <c r="BN190" s="8"/>
      <c r="BO190" s="8"/>
      <c r="BP190" s="8"/>
      <c r="BQ190" s="8"/>
      <c r="BR190" s="8"/>
      <c r="BS190" s="8"/>
      <c r="BT190" s="8"/>
      <c r="BU190" s="8"/>
      <c r="BV190" s="8"/>
      <c r="BW190" s="8"/>
      <c r="BX190" s="8"/>
      <c r="BY190" s="8"/>
    </row>
    <row r="191" spans="1:77" ht="14.25" x14ac:dyDescent="0.2">
      <c r="A191" s="68"/>
      <c r="B191" s="101"/>
      <c r="C191" s="102"/>
      <c r="D191" s="102"/>
      <c r="E191" s="102"/>
      <c r="F191" s="101"/>
      <c r="G191" s="102"/>
      <c r="H191" s="103"/>
      <c r="I191" s="102"/>
      <c r="J191" s="102"/>
      <c r="K191" s="101"/>
      <c r="L191" s="103"/>
      <c r="M191" s="102"/>
      <c r="N191" s="103"/>
      <c r="O191" s="101"/>
      <c r="P191" s="103"/>
      <c r="Q191" s="102"/>
      <c r="R191" s="102"/>
      <c r="S191" s="101"/>
      <c r="T191" s="103"/>
      <c r="U191" s="101"/>
      <c r="V191" s="103"/>
      <c r="W191" s="102"/>
      <c r="X191" s="102"/>
      <c r="Y191" s="102"/>
      <c r="Z191" s="102"/>
      <c r="AA191" s="102"/>
      <c r="AB191" s="104" t="str">
        <f>IF(AND(COUNTBLANK($B191:$E191)=3,COUNTBLANK($F191:$H191)=2,COUNTBLANK($I191:$J191)=1,COUNTBLANK($K191:$L191)=1,COUNTBLANK($M191:$N191)=1,COUNTBLANK($O191:$P191)=1,COUNTBLANK($Q191:$R191)=1,COUNTBLANK($S191:$T191)=1,COUNTBLANK($U191:$V191)=1,COUNTBLANK($W191:$AA191)=4),IF(Data!$B191&lt;&gt;"",Scoring!$D$7)+IF(Data!$C191&lt;&gt;"",Scoring!$D$8)+IF(Data!$D191&lt;&gt;"",Scoring!$D$9)+IF(Data!$E191&lt;&gt;"",Scoring!$D$10)+IF(Data!$F191&lt;&gt;"",Scoring!$D$11)+IF(Data!$G191&lt;&gt;"",Scoring!$D$12)+IF(Data!$H191&lt;&gt;"",Scoring!$D$13)+IF(Data!$I191&lt;&gt;"",Scoring!$D$14)+IF(Data!$J191&lt;&gt;"",Scoring!$D$15)+IF(Data!$K191&lt;&gt;"",Scoring!$D$16)+IF(Data!$L191&lt;&gt;"",Scoring!$D$17)+IF(Data!$M191&lt;&gt;"",Scoring!$D$18)+IF(Data!$N191&lt;&gt;"",Scoring!$D$19)+IF(Data!$O191&lt;&gt;"",Scoring!$D$20)+IF(Data!$P191&lt;&gt;"",Scoring!$D$21)+IF(Data!$Q191&lt;&gt;"",Scoring!$D$22)+IF(Data!$R191&lt;&gt;"",Scoring!$D$23)+IF(Data!$S191&lt;&gt;"",Scoring!$D$24)+IF(Data!T191&lt;&gt;"",Scoring!$D$25)+IF(Data!$U191&lt;&gt;"",Scoring!$D$26)+IF(Data!$V191&lt;&gt;"",Scoring!$D$27)+IF(Data!$W191&lt;&gt;"",Scoring!$D$28)+IF(Data!$X191&lt;&gt;"",Scoring!$D$29)+IF(Data!$Y191&lt;&gt;"",Scoring!$D$30)+IF(Data!$Z191&lt;&gt;"",Scoring!$D$31)+IF(Data!$AA191&lt;&gt;"",Scoring!$D$32),"")</f>
        <v/>
      </c>
      <c r="AC191" s="105" t="str">
        <f>IF(AB191&lt;&gt;"",LOOKUP(AB191,Likelihoods!$A$7:$A$107,Likelihoods!B$7:B$107),"")</f>
        <v/>
      </c>
      <c r="AD191" s="264" t="str">
        <f>IF(AND(COUNTBLANK($B191:$E191)=3,COUNTBLANK($F191:$H191)=2,COUNTBLANK($I191:$J191)=1,COUNTBLANK($K191:$L191)=1,COUNTBLANK($M191:$N191)=1,COUNTBLANK($O191:$P191)=1,COUNTBLANK($Q191:$R191)=1,COUNTBLANK($S191:$T191)=1,COUNTBLANK($U191:$V191)=1,COUNTBLANK($W191:$AA191)=4),IF(Data!$B191&lt;&gt;"",Scoring!$E$7)+IF(Data!$C191&lt;&gt;"",Scoring!$E$8)+IF(Data!$D191&lt;&gt;"",Scoring!$E$9)+IF(Data!$E191&lt;&gt;"",Scoring!$E$10)+IF(Data!$F191&lt;&gt;"",Scoring!$E$11)+IF(Data!$G191&lt;&gt;"",Scoring!$E$12)+IF(Data!$H191&lt;&gt;"",Scoring!$E$13)+IF(Data!$I191&lt;&gt;"",Scoring!$E$14)+IF(Data!$J191&lt;&gt;"",Scoring!$E$15)+IF(Data!$K191&lt;&gt;"",Scoring!$E$16)+IF(Data!$L191&lt;&gt;"",Scoring!$E$17)+IF(Data!$M191&lt;&gt;"",Scoring!$E$18)+IF(Data!$N191&lt;&gt;"",Scoring!$E$19)+IF(Data!$O191&lt;&gt;"",Scoring!$E$20)+IF(Data!$P191&lt;&gt;"",Scoring!$E$21)+IF(Data!$Q191&lt;&gt;"",Scoring!$E$22)+IF(Data!$R191&lt;&gt;"",Scoring!$E$23)+IF(Data!$S191&lt;&gt;"",Scoring!$E$24)+IF(Data!V191&lt;&gt;"",Scoring!$E$25)+IF(Data!$U191&lt;&gt;"",Scoring!$E$26)+IF(Data!$V191&lt;&gt;"",Scoring!$E$27)+IF(Data!$W191&lt;&gt;"",Scoring!$E$28)+IF(Data!$X191&lt;&gt;"",Scoring!$E$29)+IF(Data!$Y191&lt;&gt;"",Scoring!$E$30)+IF(Data!$Z191&lt;&gt;"",Scoring!$E$31)+IF(Data!$AA191&lt;&gt;"",Scoring!$E$32),"")</f>
        <v/>
      </c>
      <c r="AE191" s="107" t="str">
        <f>IF(AD191&lt;&gt;"",LOOKUP(AD191,Likelihoods!$A$7:$A$107,Likelihoods!C$7:C$107),"")</f>
        <v/>
      </c>
      <c r="AF191" s="108" t="str">
        <f>IF(AND(COUNTBLANK($B191:$E191)=3,COUNTBLANK($F191:$H191)=2,COUNTBLANK($I191:$J191)=1,COUNTBLANK($K191:$L191)=1,COUNTBLANK($M191:$N191)=1,COUNTBLANK($O191:$P191)=1,COUNTBLANK($Q191:$R191)=1,COUNTBLANK($S191:$T191)=1,COUNTBLANK($U191:$V191)=1,COUNTBLANK($W191:$AA191)=4),IF(Data!$B191&lt;&gt;"",Scoring!$F$7)+IF(Data!$C191&lt;&gt;"",Scoring!$F$8)+IF(Data!$D191&lt;&gt;"",Scoring!$F$9)+IF(Data!$E191&lt;&gt;"",Scoring!$F$10)+IF(Data!$F191&lt;&gt;"",Scoring!$F$11)+IF(Data!$G191&lt;&gt;"",Scoring!$F$12)+IF(Data!$H191&lt;&gt;"",Scoring!$F$13)+IF(Data!$I191&lt;&gt;"",Scoring!$F$14)+IF(Data!$J191&lt;&gt;"",Scoring!$F$15)+IF(Data!$K191&lt;&gt;"",Scoring!$F$16)+IF(Data!$L191&lt;&gt;"",Scoring!$F$17)+IF(Data!$M191&lt;&gt;"",Scoring!$F$18)+IF(Data!$N191&lt;&gt;"",Scoring!$F$19)+IF(Data!$O191&lt;&gt;"",Scoring!$F$20)+IF(Data!$P191&lt;&gt;"",Scoring!$F$21)+IF(Data!$Q191&lt;&gt;"",Scoring!$F$22)+IF(Data!$R191&lt;&gt;"",Scoring!$F$23)+IF(Data!$S191&lt;&gt;"",Scoring!$F$24)+IF(Data!T191&lt;&gt;"",Scoring!$F$25)+IF(Data!$U191&lt;&gt;"",Scoring!$F$26)+IF(Data!$V191&lt;&gt;"",Scoring!$F$27)+IF(Data!$W191&lt;&gt;"",Scoring!$F$28)+IF(Data!$X191&lt;&gt;"",Scoring!$F$29)+IF(Data!$Y191&lt;&gt;"",Scoring!$F$30)+IF(Data!$Z191&lt;&gt;"",Scoring!$F$31)+IF(Data!$AA191&lt;&gt;"",Scoring!$F$32),"")</f>
        <v/>
      </c>
      <c r="AG191" s="105" t="str">
        <f>IF(AF191&lt;&gt;"",LOOKUP(AF191,Likelihoods!$A$7:$A$107,Likelihoods!D$7:D$107),"")</f>
        <v/>
      </c>
      <c r="AH191" s="108" t="str">
        <f>IF(AND(COUNTBLANK($B191:$E191)=3,COUNTBLANK($F191:$H191)=2,COUNTBLANK($I191:$J191)=1,COUNTBLANK($K191:$L191)=1,COUNTBLANK($M191:$N191)=1,COUNTBLANK($O191:$P191)=1,COUNTBLANK($Q191:$R191)=1,COUNTBLANK($S191:$T191)=1,COUNTBLANK($U191:$V191)=1,COUNTBLANK($W191:$AA191)=4),IF(Data!$B191&lt;&gt;"",Scoring!$G$7)+IF(Data!$C191&lt;&gt;"",Scoring!$G$8)+IF(Data!$D191&lt;&gt;"",Scoring!$G$9)+IF(Data!$E191&lt;&gt;"",Scoring!$G$10)+IF(Data!$F191&lt;&gt;"",Scoring!$G$11)+IF(Data!$G191&lt;&gt;"",Scoring!$G$12)+IF(Data!$H191&lt;&gt;"",Scoring!$G$13)+IF(Data!$I191&lt;&gt;"",Scoring!$G$14)+IF(Data!$J191&lt;&gt;"",Scoring!$G$15)+IF(Data!$K191&lt;&gt;"",Scoring!$G$16)+IF(Data!$L191&lt;&gt;"",Scoring!$G$17)+IF(Data!$M191&lt;&gt;"",Scoring!$G$18)+IF(Data!$N191&lt;&gt;"",Scoring!$G$19)+IF(Data!$O191&lt;&gt;"",Scoring!$G$20)+IF(Data!$P191&lt;&gt;"",Scoring!$G$21)+IF(Data!$Q191&lt;&gt;"",Scoring!$G$22)+IF(Data!$R191&lt;&gt;"",Scoring!$G$23)+IF(Data!$S191&lt;&gt;"",Scoring!$G$24)+IF(Data!T191&lt;&gt;"",Scoring!$G$25)+IF(Data!$U191&lt;&gt;"",Scoring!$G$26)+IF(Data!$V191&lt;&gt;"",Scoring!$G$27)+IF(Data!$W191&lt;&gt;"",Scoring!$G$28)+IF(Data!$X191&lt;&gt;"",Scoring!$G$29)+IF(Data!$Y191&lt;&gt;"",Scoring!$G$30)+IF(Data!$Z191&lt;&gt;"",Scoring!$G$31)+IF(Data!$AA191&lt;&gt;"",Scoring!$G$32),"")</f>
        <v/>
      </c>
      <c r="AI191" s="106" t="str">
        <f>IF(AH191&lt;&gt;"",LOOKUP(AH191,Likelihoods!$A$7:$A$107,Likelihoods!E$7:E$107),"")</f>
        <v/>
      </c>
      <c r="AJ191" s="104" t="str">
        <f>IF(AND(COUNTBLANK($B191:$E191)=3,COUNTBLANK($F191:$H191)=2,COUNTBLANK($I191:$J191)=1,COUNTBLANK($K191:$L191)=1,COUNTBLANK($M191:$N191)=1,COUNTBLANK($O191:$P191)=1,COUNTBLANK($Q191:$R191)=1,COUNTBLANK($S191:$T191)=1,COUNTBLANK($U191:$V191)=1,COUNTBLANK($W191:$AA191)=4),IF(Data!$B191&lt;&gt;"",Scoring!$H$7)+IF(Data!$C191&lt;&gt;"",Scoring!$H$8)+IF(Data!$D191&lt;&gt;"",Scoring!$H$9)+IF(Data!$E191&lt;&gt;"",Scoring!$H$10)+IF(Data!$F191&lt;&gt;"",Scoring!$H$11)+IF(Data!$G191&lt;&gt;"",Scoring!$H$12)+IF(Data!$H191&lt;&gt;"",Scoring!$H$13)+IF(Data!$I191&lt;&gt;"",Scoring!$H$14)+IF(Data!$J191&lt;&gt;"",Scoring!$H$15)+IF(Data!$K191&lt;&gt;"",Scoring!$H$16)+IF(Data!$L191&lt;&gt;"",Scoring!$H$17)+IF(Data!$M191&lt;&gt;"",Scoring!$H$18)+IF(Data!$N191&lt;&gt;"",Scoring!$H$19)+IF(Data!$O191&lt;&gt;"",Scoring!$H$20)+IF(Data!$P191&lt;&gt;"",Scoring!$H$21)+IF(Data!$Q191&lt;&gt;"",Scoring!$H$22)+IF(Data!$R191&lt;&gt;"",Scoring!$H$23)+IF(Data!$S191&lt;&gt;"",Scoring!$H$24)+IF(Data!T191&lt;&gt;"",Scoring!$H$25)+IF(Data!$U191&lt;&gt;"",Scoring!$H$26)+IF(Data!$V191&lt;&gt;"",Scoring!$H$27)+IF(Data!$W191&lt;&gt;"",Scoring!$H$28)+IF(Data!$X191&lt;&gt;"",Scoring!$H$29)+IF(Data!$Y191&lt;&gt;"",Scoring!$H$30)+IF(Data!$Z191&lt;&gt;"",Scoring!$H$31)+IF(Data!$AA191&lt;&gt;"",Scoring!$H$32),"")</f>
        <v/>
      </c>
      <c r="AK191" s="105" t="str">
        <f>IF(AJ191&lt;&gt;"",LOOKUP(AJ191,Likelihoods!$A$7:$A$107,Likelihoods!F$7:F$107),"")</f>
        <v/>
      </c>
      <c r="AL191" s="102" t="str">
        <f>IF(AND(COUNTBLANK($B191:$E191)=3,COUNTBLANK($F191:$H191)=2,COUNTBLANK($I191:$J191)=1,COUNTBLANK($K191:$L191)=1,COUNTBLANK($M191:$N191)=1,COUNTBLANK($O191:$P191)=1,COUNTBLANK($Q191:$R191)=1,COUNTBLANK($S191:$T191)=1,COUNTBLANK($U191:$V191)=1,COUNTBLANK($W191:$AA191)=4),IF(Data!$B191&lt;&gt;"",Scoring!$I$7)+IF(Data!$C191&lt;&gt;"",Scoring!$I$8)+IF(Data!$D191&lt;&gt;"",Scoring!$I$9)+IF(Data!$E191&lt;&gt;"",Scoring!$I$10)+IF(Data!$F191&lt;&gt;"",Scoring!$I$11)+IF(Data!$G191&lt;&gt;"",Scoring!$I$12)+IF(Data!$H191&lt;&gt;"",Scoring!$I$13)+IF(Data!$I191&lt;&gt;"",Scoring!$I$14)+IF(Data!$J191&lt;&gt;"",Scoring!$I$15)+IF(Data!$K191&lt;&gt;"",Scoring!$I$16)+IF(Data!$L191&lt;&gt;"",Scoring!$I$17)+IF(Data!$M191&lt;&gt;"",Scoring!$I$18)+IF(Data!$N191&lt;&gt;"",Scoring!$I$19)+IF(Data!$O191&lt;&gt;"",Scoring!$I$20)+IF(Data!$P191&lt;&gt;"",Scoring!$I$21)+IF(Data!$Q191&lt;&gt;"",Scoring!$I$22)+IF(Data!$R191&lt;&gt;"",Scoring!$I$23)+IF(Data!$S191&lt;&gt;"",Scoring!$I$24)+IF(Data!T191&lt;&gt;"",Scoring!$I$25)+IF(Data!$U191&lt;&gt;"",Scoring!$I$26)+IF(Data!$V191&lt;&gt;"",Scoring!$I$27)+IF(Data!$W191&lt;&gt;"",Scoring!$I$28)+IF(Data!$X191&lt;&gt;"",Scoring!$I$29)+IF(Data!$Y191&lt;&gt;"",Scoring!$I$30)+IF(Data!$Z191&lt;&gt;"",Scoring!$I$31)+IF(Data!$AA191&lt;&gt;"",Scoring!$I$32),"")</f>
        <v/>
      </c>
      <c r="AM191" s="107" t="str">
        <f>IF(AL191&lt;&gt;"",LOOKUP(AL191,Likelihoods!$A$7:$A$107,Likelihoods!G$7:G$107),"")</f>
        <v/>
      </c>
      <c r="AN191" s="281" t="str">
        <f>IF(AND(COUNTBLANK($B191:$E191)=3,COUNTBLANK($F191:$H191)=2,COUNTBLANK($I191:$J191)=1,COUNTBLANK($K191:$L191)=1,COUNTBLANK($M191:$N191)=1,COUNTBLANK($O191:$P191)=1,COUNTBLANK($Q191:$R191)=1,COUNTBLANK($S191:$T191)=1,COUNTBLANK($U191:$V191)=1,COUNTBLANK($W191:$AA191)=4),IF(Data!$B191&lt;&gt;"",Scoring!$J$7)+IF(Data!$C191&lt;&gt;"",Scoring!$J$8)+IF(Data!$D191&lt;&gt;"",Scoring!$J$9)+IF(Data!$E191&lt;&gt;"",Scoring!$J$10)+IF(Data!$F191&lt;&gt;"",Scoring!$J$11)+IF(Data!$G191&lt;&gt;"",Scoring!$J$12)+IF(Data!$H191&lt;&gt;"",Scoring!$J$13)+IF(Data!$I191&lt;&gt;"",Scoring!$J$14)+IF(Data!$J191&lt;&gt;"",Scoring!$J$15)+IF(Data!$K191&lt;&gt;"",Scoring!$J$16)+IF(Data!$L191&lt;&gt;"",Scoring!$J$17)+IF(Data!$M191&lt;&gt;"",Scoring!$J$18)+IF(Data!$N191&lt;&gt;"",Scoring!$J$19)+IF(Data!$O191&lt;&gt;"",Scoring!$J$20)+IF(Data!$P191&lt;&gt;"",Scoring!$J$21)+IF(Data!$Q191&lt;&gt;"",Scoring!$J$22)+IF(Data!$R191&lt;&gt;"",Scoring!$J$23)+IF(Data!$S191&lt;&gt;"",Scoring!$J$24)+IF(Data!AF191&lt;&gt;"",Scoring!$J$25)+IF(Data!$U191&lt;&gt;"",Scoring!$J$26)+IF(Data!$V191&lt;&gt;"",Scoring!$J$27)+IF(Data!$W191&lt;&gt;"",Scoring!$J$28)+IF(Data!$X191&lt;&gt;"",Scoring!$J$29)+IF(Data!$Y191&lt;&gt;"",Scoring!$J$30)+IF(Data!$Z191&lt;&gt;"",Scoring!$J$31)+IF(Data!$AA191&lt;&gt;"",Scoring!$J$32),"")</f>
        <v/>
      </c>
      <c r="AO191" s="276" t="str">
        <f>IF(AN191&lt;&gt;"",LOOKUP(AN191,Likelihoods!$A$7:$A$107,Likelihoods!H$7:H$107),"")</f>
        <v/>
      </c>
      <c r="AP191" s="264" t="str">
        <f>IF(AND(COUNTBLANK($B191:$E191)=3,COUNTBLANK($F191:$H191)=2,COUNTBLANK($I191:$J191)=1,COUNTBLANK($K191:$L191)=1,COUNTBLANK($M191:$N191)=1,COUNTBLANK($O191:$P191)=1,COUNTBLANK($Q191:$R191)=1,COUNTBLANK($S191:$T191)=1,COUNTBLANK($U191:$V191)=1,COUNTBLANK($W191:$AA191)=4),IF(Data!$B191&lt;&gt;"",Scoring!$K$7)+IF(Data!$C191&lt;&gt;"",Scoring!$K$8)+IF(Data!$D191&lt;&gt;"",Scoring!$K$9)+IF(Data!$E191&lt;&gt;"",Scoring!$K$10)+IF(Data!$F191&lt;&gt;"",Scoring!$K$11)+IF(Data!$G191&lt;&gt;"",Scoring!$K$12)+IF(Data!$H191&lt;&gt;"",Scoring!$K$13)+IF(Data!$I191&lt;&gt;"",Scoring!$K$14)+IF(Data!$J191&lt;&gt;"",Scoring!$K$15)+IF(Data!$K191&lt;&gt;"",Scoring!$K$16)+IF(Data!$L191&lt;&gt;"",Scoring!$K$17)+IF(Data!$M191&lt;&gt;"",Scoring!$K$18)+IF(Data!$N191&lt;&gt;"",Scoring!$K$19)+IF(Data!$O191&lt;&gt;"",Scoring!$K$20)+IF(Data!$P191&lt;&gt;"",Scoring!$K$21)+IF(Data!$Q191&lt;&gt;"",Scoring!$K$22)+IF(Data!$R191&lt;&gt;"",Scoring!$K$23)+IF(Data!$S191&lt;&gt;"",Scoring!$K$24)+IF(Data!AH191&lt;&gt;"",Scoring!$K$25)+IF(Data!$U191&lt;&gt;"",Scoring!$K$26)+IF(Data!$V191&lt;&gt;"",Scoring!$K$27)+IF(Data!$W191&lt;&gt;"",Scoring!$K$28)+IF(Data!$X191&lt;&gt;"",Scoring!$K$29)+IF(Data!$Y191&lt;&gt;"",Scoring!$K$30)+IF(Data!$Z191&lt;&gt;"",Scoring!$K$31)+IF(Data!$AA191&lt;&gt;"",Scoring!$K$32),"")</f>
        <v/>
      </c>
      <c r="AQ191" s="107" t="str">
        <f>IF(AP191&lt;&gt;"",LOOKUP(AP191,Likelihoods!$A$7:$A$107,Likelihoods!I$7:I$107),"")</f>
        <v/>
      </c>
      <c r="AR191" s="281" t="str">
        <f>IF(AND(COUNTBLANK($B191:$E191)=3,COUNTBLANK($F191:$H191)=2,COUNTBLANK($I191:$J191)=1,COUNTBLANK($K191:$L191)=1,COUNTBLANK($M191:$N191)=1,COUNTBLANK($O191:$P191)=1,COUNTBLANK($Q191:$R191)=1,COUNTBLANK($S191:$T191)=1,COUNTBLANK($U191:$V191)=1,COUNTBLANK($W191:$AA191)=4),IF(Data!$B191&lt;&gt;"",Scoring!$L$7)+IF(Data!$C191&lt;&gt;"",Scoring!$L$8)+IF(Data!$D191&lt;&gt;"",Scoring!$L$9)+IF(Data!$E191&lt;&gt;"",Scoring!$L$10)+IF(Data!$F191&lt;&gt;"",Scoring!$L$11)+IF(Data!$G191&lt;&gt;"",Scoring!$L$12)+IF(Data!$H191&lt;&gt;"",Scoring!$L$13)+IF(Data!$I191&lt;&gt;"",Scoring!$L$14)+IF(Data!$J191&lt;&gt;"",Scoring!$L$15)+IF(Data!$K191&lt;&gt;"",Scoring!$L$16)+IF(Data!$L191&lt;&gt;"",Scoring!$L$17)+IF(Data!$M191&lt;&gt;"",Scoring!$L$18)+IF(Data!$N191&lt;&gt;"",Scoring!$L$19)+IF(Data!$O191&lt;&gt;"",Scoring!$L$20)+IF(Data!$P191&lt;&gt;"",Scoring!$L$21)+IF(Data!$Q191&lt;&gt;"",Scoring!$L$22)+IF(Data!$R191&lt;&gt;"",Scoring!$L$23)+IF(Data!$S191&lt;&gt;"",Scoring!$L$24)+IF(Data!AJ191&lt;&gt;"",Scoring!$L$25)+IF(Data!$U191&lt;&gt;"",Scoring!$L$26)+IF(Data!$V191&lt;&gt;"",Scoring!$L$27)+IF(Data!$W191&lt;&gt;"",Scoring!$L$28)+IF(Data!$X191&lt;&gt;"",Scoring!$L$29)+IF(Data!$Y191&lt;&gt;"",Scoring!$L$30)+IF(Data!$Z191&lt;&gt;"",Scoring!$L$31)+IF(Data!$AA191&lt;&gt;"",Scoring!$L$32),"")</f>
        <v/>
      </c>
      <c r="AS191" s="105" t="str">
        <f>IF(AR191&lt;&gt;"",LOOKUP(AR191,Likelihoods!$A$7:$A$107,Likelihoods!J$7:J$107),"")</f>
        <v/>
      </c>
      <c r="AT191" s="108" t="str">
        <f>IF(AND(COUNTBLANK($B191:$E191)=3,COUNTBLANK($F191:$H191)=2,COUNTBLANK($I191:$J191)=1,COUNTBLANK($K191:$L191)=1,COUNTBLANK($M191:$N191)=1,COUNTBLANK($O191:$P191)=1,COUNTBLANK($Q191:$R191)=1,COUNTBLANK($S191:$T191)=1,COUNTBLANK($U191:$V191)=1,COUNTBLANK($W191:$AA191)=4),IF(Data!$B191&lt;&gt;"",Scoring!$M$7)+IF(Data!$C191&lt;&gt;"",Scoring!$M$8)+IF(Data!$D191&lt;&gt;"",Scoring!$M$9)+IF(Data!$E191&lt;&gt;"",Scoring!$M$10)+IF(Data!$F191&lt;&gt;"",Scoring!$M$11)+IF(Data!$G191&lt;&gt;"",Scoring!$M$12)+IF(Data!$H191&lt;&gt;"",Scoring!$M$13)+IF(Data!$I191&lt;&gt;"",Scoring!$M$14)+IF(Data!$J191&lt;&gt;"",Scoring!$M$15)+IF(Data!$K191&lt;&gt;"",Scoring!$M$16)+IF(Data!$L191&lt;&gt;"",Scoring!$M$17)+IF(Data!$M191&lt;&gt;"",Scoring!$M$18)+IF(Data!$N191&lt;&gt;"",Scoring!$M$19)+IF(Data!$O191&lt;&gt;"",Scoring!$M$20)+IF(Data!$P191&lt;&gt;"",Scoring!$M$21)+IF(Data!$Q191&lt;&gt;"",Scoring!$M$22)+IF(Data!$R191&lt;&gt;"",Scoring!$M$23)+IF(Data!$S191&lt;&gt;"",Scoring!$M$24)+IF(Data!T191&lt;&gt;"",Scoring!$M$25)+IF(Data!$U191&lt;&gt;"",Scoring!$M$26)+IF(Data!$V191&lt;&gt;"",Scoring!$M$27)+IF(Data!$W191&lt;&gt;"",Scoring!$M$28)+IF(Data!$X191&lt;&gt;"",Scoring!$M$29)+IF(Data!$Y191&lt;&gt;"",Scoring!$M$30)+IF(Data!$Z191&lt;&gt;"",Scoring!$M$31)+IF(Data!$AA191&lt;&gt;"",Scoring!$M$32),"")</f>
        <v/>
      </c>
      <c r="AU191" s="105" t="str">
        <f>IF(AT191&lt;&gt;"",LOOKUP(AT191,Likelihoods!$A$7:$A$107,Likelihoods!K$7:K$107),"")</f>
        <v/>
      </c>
      <c r="AV191" s="108" t="str">
        <f>IF(AND(COUNTBLANK($B191:$E191)=3,COUNTBLANK($F191:$H191)=2,COUNTBLANK($I191:$J191)=1,COUNTBLANK($K191:$L191)=1,COUNTBLANK($M191:$N191)=1,COUNTBLANK($O191:$P191)=1,COUNTBLANK($Q191:$R191)=1,COUNTBLANK($S191:$T191)=1,COUNTBLANK($U191:$V191)=1,COUNTBLANK($W191:$AA191)=4),IF(Data!$B191&lt;&gt;"",Scoring!$N$7)+IF(Data!$C191&lt;&gt;"",Scoring!$N$8)+IF(Data!$D191&lt;&gt;"",Scoring!$N$9)+IF(Data!$E191&lt;&gt;"",Scoring!$N$10)+IF(Data!$F191&lt;&gt;"",Scoring!$N$11)+IF(Data!$G191&lt;&gt;"",Scoring!$N$12)+IF(Data!$H191&lt;&gt;"",Scoring!$N$13)+IF(Data!$I191&lt;&gt;"",Scoring!$N$14)+IF(Data!$J191&lt;&gt;"",Scoring!$N$15)+IF(Data!$K191&lt;&gt;"",Scoring!$N$16)+IF(Data!$L191&lt;&gt;"",Scoring!$N$17)+IF(Data!$M191&lt;&gt;"",Scoring!$N$18)+IF(Data!$N191&lt;&gt;"",Scoring!$N$19)+IF(Data!$O191&lt;&gt;"",Scoring!$N$20)+IF(Data!$P191&lt;&gt;"",Scoring!$N$21)+IF(Data!$Q191&lt;&gt;"",Scoring!$N$22)+IF(Data!$R191&lt;&gt;"",Scoring!$N$23)+IF(Data!$S191&lt;&gt;"",Scoring!$N$24)+IF(Data!T191&lt;&gt;"",Scoring!$N$25)+IF(Data!$U191&lt;&gt;"",Scoring!$N$26)+IF(Data!$V191&lt;&gt;"",Scoring!$N$27)+IF(Data!$W191&lt;&gt;"",Scoring!$N$28)+IF(Data!$X191&lt;&gt;"",Scoring!$N$29)+IF(Data!$Y191&lt;&gt;"",Scoring!$N$30)+IF(Data!$Z191&lt;&gt;"",Scoring!$N$31)+IF(Data!$AA191&lt;&gt;"",Scoring!$N$32),"")</f>
        <v/>
      </c>
      <c r="AW191" s="106" t="str">
        <f>IF(AV191&lt;&gt;"",LOOKUP(AV191,Likelihoods!$A$7:$A$107,Likelihoods!L$7:L$107),"")</f>
        <v/>
      </c>
      <c r="AX191" s="104" t="str">
        <f>IF(AND(COUNTBLANK($B191:$E191)=3,COUNTBLANK($F191:$H191)=2,COUNTBLANK($I191:$J191)=1,COUNTBLANK($K191:$L191)=1,COUNTBLANK($M191:$N191)=1,COUNTBLANK($O191:$P191)=1,COUNTBLANK($Q191:$R191)=1,COUNTBLANK($S191:$T191)=1,COUNTBLANK($U191:$V191)=1,COUNTBLANK($W191:$AA191)=4),IF(Data!$B191&lt;&gt;"",Scoring!$O$7)+IF(Data!$C191&lt;&gt;"",Scoring!$O$8)+IF(Data!$D191&lt;&gt;"",Scoring!$O$9)+IF(Data!$E191&lt;&gt;"",Scoring!$O$10)+IF(Data!$F191&lt;&gt;"",Scoring!$O$11)+IF(Data!$G191&lt;&gt;"",Scoring!$O$12)+IF(Data!$H191&lt;&gt;"",Scoring!$O$13)+IF(Data!$I191&lt;&gt;"",Scoring!$O$14)+IF(Data!$J191&lt;&gt;"",Scoring!$O$15)+IF(Data!$K191&lt;&gt;"",Scoring!$O$16)+IF(Data!$L191&lt;&gt;"",Scoring!$O$17)+IF(Data!$M191&lt;&gt;"",Scoring!$O$18)+IF(Data!$N191&lt;&gt;"",Scoring!$O$19)+IF(Data!$O191&lt;&gt;"",Scoring!$O$20)+IF(Data!$P191&lt;&gt;"",Scoring!$O$21)+IF(Data!$Q191&lt;&gt;"",Scoring!$O$22)+IF(Data!$R191&lt;&gt;"",Scoring!$O$23)+IF(Data!$S191&lt;&gt;"",Scoring!$O$24)+IF(Data!T191&lt;&gt;"",Scoring!$O$25)+IF(Data!$U191&lt;&gt;"",Scoring!$O$26)+IF(Data!$V191&lt;&gt;"",Scoring!$O$27)+IF(Data!$W191&lt;&gt;"",Scoring!$O$28)+IF(Data!$X191&lt;&gt;"",Scoring!$O$29)+IF(Data!$Y191&lt;&gt;"",Scoring!$O$30)+IF(Data!$Z191&lt;&gt;"",Scoring!$O$31)+IF(Data!$AA191&lt;&gt;"",Scoring!$O$32),"")</f>
        <v/>
      </c>
      <c r="AY191" s="107" t="str">
        <f>IF(AX191&lt;&gt;"",LOOKUP(AX191,Likelihoods!$A$7:$A$107,Likelihoods!M$7:M$107),"")</f>
        <v/>
      </c>
      <c r="AZ191" s="108" t="str">
        <f>IF(AND(COUNTBLANK($B191:$E191)=3,COUNTBLANK($F191:$H191)=2,COUNTBLANK($I191:$J191)=1,COUNTBLANK($K191:$L191)=1,COUNTBLANK($M191:$N191)=1,COUNTBLANK($O191:$P191)=1,COUNTBLANK($Q191:$R191)=1,COUNTBLANK($S191:$T191)=1,COUNTBLANK($U191:$V191)=1,COUNTBLANK($W191:$AA191)=4),IF(Data!$B191&lt;&gt;"",Scoring!$P$7)+IF(Data!$C191&lt;&gt;"",Scoring!$P$8)+IF(Data!$D191&lt;&gt;"",Scoring!$P$9)+IF(Data!$E191&lt;&gt;"",Scoring!$P$10)+IF(Data!$F191&lt;&gt;"",Scoring!$P$11)+IF(Data!$G191&lt;&gt;"",Scoring!$P$12)+IF(Data!$H191&lt;&gt;"",Scoring!$P$13)+IF(Data!$I191&lt;&gt;"",Scoring!$P$14)+IF(Data!$J191&lt;&gt;"",Scoring!$P$15)+IF(Data!$K191&lt;&gt;"",Scoring!$P$16)+IF(Data!$L191&lt;&gt;"",Scoring!$P$17)+IF(Data!$M191&lt;&gt;"",Scoring!$P$18)+IF(Data!$N191&lt;&gt;"",Scoring!$P$19)+IF(Data!$O191&lt;&gt;"",Scoring!$P$20)+IF(Data!$P191&lt;&gt;"",Scoring!$P$21)+IF(Data!$Q191&lt;&gt;"",Scoring!$P$22)+IF(Data!$R191&lt;&gt;"",Scoring!$P$23)+IF(Data!$S191&lt;&gt;"",Scoring!$P$24)+IF(Data!T191&lt;&gt;"",Scoring!$P$25)+IF(Data!$U191&lt;&gt;"",Scoring!$P$26)+IF(Data!$V191&lt;&gt;"",Scoring!$P$27)+IF(Data!$W191&lt;&gt;"",Scoring!$P$28)+IF(Data!$X191&lt;&gt;"",Scoring!$P$29)+IF(Data!$Y191&lt;&gt;"",Scoring!$P$30)+IF(Data!$Z191&lt;&gt;"",Scoring!$P$31)+IF(Data!$AA191&lt;&gt;"",Scoring!$P$32),"")</f>
        <v/>
      </c>
      <c r="BA191" s="105" t="str">
        <f>IF(AZ191&lt;&gt;"",LOOKUP(AZ191,Likelihoods!$A$7:$A$107,Likelihoods!N$7:N$107),"")</f>
        <v/>
      </c>
      <c r="BB191" s="102" t="str">
        <f>IF(AND(COUNTBLANK($B191:$E191)=3,COUNTBLANK($F191:$H191)=2,COUNTBLANK($I191:$J191)=1,COUNTBLANK($K191:$L191)=1,COUNTBLANK($M191:$N191)=1,COUNTBLANK($O191:$P191)=1,COUNTBLANK($Q191:$R191)=1,COUNTBLANK($S191:$T191)=1,COUNTBLANK($U191:$V191)=1,COUNTBLANK($W191:$AA191)=4),IF(Data!$B191&lt;&gt;"",Scoring!$Q$7)+IF(Data!$C191&lt;&gt;"",Scoring!$Q$8)+IF(Data!$D191&lt;&gt;"",Scoring!$Q$9)+IF(Data!$E191&lt;&gt;"",Scoring!$Q$10)+IF(Data!$F191&lt;&gt;"",Scoring!$Q$11)+IF(Data!$G191&lt;&gt;"",Scoring!$Q$12)+IF(Data!$H191&lt;&gt;"",Scoring!$Q$13)+IF(Data!$I191&lt;&gt;"",Scoring!$Q$14)+IF(Data!$J191&lt;&gt;"",Scoring!$Q$15)+IF(Data!$K191&lt;&gt;"",Scoring!$Q$16)+IF(Data!$L191&lt;&gt;"",Scoring!$Q$17)+IF(Data!$M191&lt;&gt;"",Scoring!$Q$18)+IF(Data!$N191&lt;&gt;"",Scoring!$Q$19)+IF(Data!$O191&lt;&gt;"",Scoring!$Q$20)+IF(Data!$P191&lt;&gt;"",Scoring!$Q$21)+IF(Data!$Q191&lt;&gt;"",Scoring!$Q$22)+IF(Data!$R191&lt;&gt;"",Scoring!$Q$23)+IF(Data!$S191&lt;&gt;"",Scoring!$Q$24)+IF(Data!T191&lt;&gt;"",Scoring!$Q$25)+IF(Data!$U191&lt;&gt;"",Scoring!$Q$26)+IF(Data!$V191&lt;&gt;"",Scoring!$Q$27)+IF(Data!$W191&lt;&gt;"",Scoring!$Q$28)+IF(Data!$X191&lt;&gt;"",Scoring!$Q$29)+IF(Data!$Y191&lt;&gt;"",Scoring!$Q$30)+IF(Data!$Z191&lt;&gt;"",Scoring!$Q$31)+IF(Data!$AA191&lt;&gt;"",Scoring!$Q$32),"")</f>
        <v/>
      </c>
      <c r="BC191" s="107" t="str">
        <f>IF(BB191&lt;&gt;"",LOOKUP(BB191,Likelihoods!$A$7:$A$107,Likelihoods!O$7:O$107),"")</f>
        <v/>
      </c>
      <c r="BD191" s="104" t="str">
        <f>IF(AND(COUNTBLANK($B191:$E191)=3,COUNTBLANK($F191:$H191)=2,COUNTBLANK($I191:$J191)=1,COUNTBLANK($K191:$L191)=1,COUNTBLANK($M191:$N191)=1,COUNTBLANK($O191:$P191)=1,COUNTBLANK($Q191:$R191)=1,COUNTBLANK($S191:$T191)=1,COUNTBLANK($U191:$V191)=1,COUNTBLANK($W191:$AA191)=4),IF(Data!$B191&lt;&gt;"",Scoring!$R$7)+IF(Data!$C191&lt;&gt;"",Scoring!$R$8)+IF(Data!$D191&lt;&gt;"",Scoring!$R$9)+IF(Data!$E191&lt;&gt;"",Scoring!$R$10)+IF(Data!$F191&lt;&gt;"",Scoring!$R$11)+IF(Data!$G191&lt;&gt;"",Scoring!$R$12)+IF(Data!$H191&lt;&gt;"",Scoring!$R$13)+IF(Data!$I191&lt;&gt;"",Scoring!$R$14)+IF(Data!$J191&lt;&gt;"",Scoring!$R$15)+IF(Data!$K191&lt;&gt;"",Scoring!$R$16)+IF(Data!$L191&lt;&gt;"",Scoring!$R$17)+IF(Data!$M191&lt;&gt;"",Scoring!$R$18)+IF(Data!$N191&lt;&gt;"",Scoring!$R$19)+IF(Data!$O191&lt;&gt;"",Scoring!$R$20)+IF(Data!$P191&lt;&gt;"",Scoring!$R$21)+IF(Data!$Q191&lt;&gt;"",Scoring!$R$22)+IF(Data!$R191&lt;&gt;"",Scoring!$R$23)+IF(Data!$S191&lt;&gt;"",Scoring!$R$24)+IF(Data!T191&lt;&gt;"",Scoring!$R$25)+IF(Data!$U191&lt;&gt;"",Scoring!$R$26)+IF(Data!$V191&lt;&gt;"",Scoring!$R$27)+IF(Data!$W191&lt;&gt;"",Scoring!$R$28)+IF(Data!$X191&lt;&gt;"",Scoring!$R$29)+IF(Data!$Y191&lt;&gt;"",Scoring!$R$30)+IF(Data!$Z191&lt;&gt;"",Scoring!$R$31)+IF(Data!$AA191&lt;&gt;"",Scoring!$R$32),"")</f>
        <v/>
      </c>
      <c r="BE191" s="105" t="str">
        <f>IF(BD191&lt;&gt;"",LOOKUP(BD191,Likelihoods!$A$7:$A$107,Likelihoods!P$7:P$107),"")</f>
        <v/>
      </c>
      <c r="BF191" s="102" t="str">
        <f>IF(AND(COUNTBLANK($B191:$E191)=3,COUNTBLANK($F191:$H191)=2,COUNTBLANK($I191:$J191)=1,COUNTBLANK($K191:$L191)=1,COUNTBLANK($M191:$N191)=1,COUNTBLANK($O191:$P191)=1,COUNTBLANK($Q191:$R191)=1,COUNTBLANK($S191:$T191)=1,COUNTBLANK($U191:$V191)=1,COUNTBLANK($W191:$AA191)=4),IF(Data!$B191&lt;&gt;"",Scoring!$S$7)+IF(Data!$C191&lt;&gt;"",Scoring!$S$8)+IF(Data!$D191&lt;&gt;"",Scoring!$S$9)+IF(Data!$E191&lt;&gt;"",Scoring!$S$10)+IF(Data!$F191&lt;&gt;"",Scoring!$S$11)+IF(Data!$G191&lt;&gt;"",Scoring!$S$12)+IF(Data!$H191&lt;&gt;"",Scoring!$S$13)+IF(Data!$I191&lt;&gt;"",Scoring!$S$14)+IF(Data!$J191&lt;&gt;"",Scoring!$S$15)+IF(Data!$K191&lt;&gt;"",Scoring!$S$16)+IF(Data!$L191&lt;&gt;"",Scoring!$S$17)+IF(Data!$M191&lt;&gt;"",Scoring!$S$18)+IF(Data!$N191&lt;&gt;"",Scoring!$S$19)+IF(Data!$O191&lt;&gt;"",Scoring!$S$20)+IF(Data!$P191&lt;&gt;"",Scoring!$S$21)+IF(Data!$Q191&lt;&gt;"",Scoring!$S$22)+IF(Data!$R191&lt;&gt;"",Scoring!$S$23)+IF(Data!$S191&lt;&gt;"",Scoring!$S$24)+IF(Data!T191&lt;&gt;"",Scoring!$S$25)+IF(Data!$U191&lt;&gt;"",Scoring!$S$26)+IF(Data!$V191&lt;&gt;"",Scoring!$S$27)+IF(Data!$W191&lt;&gt;"",Scoring!$S$28)+IF(Data!$X191&lt;&gt;"",Scoring!$S$29)+IF(Data!$Y191&lt;&gt;"",Scoring!$S$30)+IF(Data!$Z191&lt;&gt;"",Scoring!$S$31)+IF(Data!$AA191&lt;&gt;"",Scoring!$S$32),"")</f>
        <v/>
      </c>
      <c r="BG191" s="107" t="str">
        <f>IF(BF191&lt;&gt;"",LOOKUP(BF191,Likelihoods!$A$7:$A$107,Likelihoods!Q$7:Q$107),"")</f>
        <v/>
      </c>
      <c r="BH191" s="108" t="str">
        <f>IF(AND(COUNTBLANK($B191:$E191)=3,COUNTBLANK($F191:$H191)=2,COUNTBLANK($I191:$J191)=1,COUNTBLANK($K191:$L191)=1,COUNTBLANK($M191:$N191)=1,COUNTBLANK($O191:$P191)=1,COUNTBLANK($Q191:$R191)=1,COUNTBLANK($S191:$T191)=1,COUNTBLANK($U191:$V191)=1,COUNTBLANK($W191:$AA191)=4),IF(Data!$B191&lt;&gt;"",Scoring!$T$7)+IF(Data!$C191&lt;&gt;"",Scoring!$T$8)+IF(Data!$D191&lt;&gt;"",Scoring!$T$9)+IF(Data!$E191&lt;&gt;"",Scoring!$T$10)+IF(Data!$F191&lt;&gt;"",Scoring!$T$11)+IF(Data!$G191&lt;&gt;"",Scoring!$T$12)+IF(Data!$H191&lt;&gt;"",Scoring!$T$13)+IF(Data!$I191&lt;&gt;"",Scoring!$T$14)+IF(Data!$J191&lt;&gt;"",Scoring!$T$15)+IF(Data!$K191&lt;&gt;"",Scoring!$T$16)+IF(Data!$L191&lt;&gt;"",Scoring!$T$17)+IF(Data!$M191&lt;&gt;"",Scoring!$T$18)+IF(Data!$N191&lt;&gt;"",Scoring!$T$19)+IF(Data!$O191&lt;&gt;"",Scoring!$T$20)+IF(Data!$P191&lt;&gt;"",Scoring!$T$21)+IF(Data!$Q191&lt;&gt;"",Scoring!$T$22)+IF(Data!$R191&lt;&gt;"",Scoring!$T$23)+IF(Data!$S191&lt;&gt;"",Scoring!$T$24)+IF(Data!T191&lt;&gt;"",Scoring!$T$25)+IF(Data!$U191&lt;&gt;"",Scoring!$T$26)+IF(Data!$V191&lt;&gt;"",Scoring!$T$27)+IF(Data!$W191&lt;&gt;"",Scoring!$T$28)+IF(Data!$X191&lt;&gt;"",Scoring!$T$29)+IF(Data!$Y191&lt;&gt;"",Scoring!$T$30)+IF(Data!$Z191&lt;&gt;"",Scoring!$T$31)+IF(Data!$AA191&lt;&gt;"",Scoring!$T$32),"")</f>
        <v/>
      </c>
      <c r="BI191" s="105" t="str">
        <f>IF(BH191&lt;&gt;"",LOOKUP(BH191,Likelihoods!$A$7:$A$107,Likelihoods!R$7:R$107),"")</f>
        <v/>
      </c>
      <c r="BJ191" s="108" t="str">
        <f>IF(AND(COUNTBLANK($B191:$E191)=3,COUNTBLANK($F191:$H191)=2,COUNTBLANK($I191:$J191)=1,COUNTBLANK($K191:$L191)=1,COUNTBLANK($M191:$N191)=1,COUNTBLANK($O191:$P191)=1,COUNTBLANK($Q191:$R191)=1,COUNTBLANK($S191:$T191)=1,COUNTBLANK($U191:$V191)=1,COUNTBLANK($W191:$AA191)=4),IF(Data!$B191&lt;&gt;"",Scoring!$U$7)+IF(Data!$C191&lt;&gt;"",Scoring!$U$8)+IF(Data!$D191&lt;&gt;"",Scoring!$U$9)+IF(Data!$E191&lt;&gt;"",Scoring!$U$10)+IF(Data!$F191&lt;&gt;"",Scoring!$U$11)+IF(Data!$G191&lt;&gt;"",Scoring!$U$12)+IF(Data!$H191&lt;&gt;"",Scoring!$U$13)+IF(Data!$I191&lt;&gt;"",Scoring!$U$14)+IF(Data!$J191&lt;&gt;"",Scoring!$U$15)+IF(Data!$K191&lt;&gt;"",Scoring!$U$16)+IF(Data!$L191&lt;&gt;"",Scoring!$U$17)+IF(Data!$M191&lt;&gt;"",Scoring!$U$18)+IF(Data!$N191&lt;&gt;"",Scoring!$U$19)+IF(Data!$O191&lt;&gt;"",Scoring!$U$20)+IF(Data!$P191&lt;&gt;"",Scoring!$U$21)+IF(Data!$Q191&lt;&gt;"",Scoring!$U$22)+IF(Data!$R191&lt;&gt;"",Scoring!$U$23)+IF(Data!$S191&lt;&gt;"",Scoring!$U$24)+IF(Data!T191&lt;&gt;"",Scoring!$U$25)+IF(Data!$U191&lt;&gt;"",Scoring!$U$26)+IF(Data!$V191&lt;&gt;"",Scoring!$U$27)+IF(Data!$W191&lt;&gt;"",Scoring!$U$28)+IF(Data!$X191&lt;&gt;"",Scoring!$U$29)+IF(Data!$Y191&lt;&gt;"",Scoring!$U$30)+IF(Data!$Z191&lt;&gt;"",Scoring!$U$31)+IF(Data!$AA191&lt;&gt;"",Scoring!$U$32),"")</f>
        <v/>
      </c>
      <c r="BK191" s="106" t="str">
        <f>IF(BJ191&lt;&gt;"",LOOKUP(BJ191,Likelihoods!$A$7:$A$107,Likelihoods!S$7:S$107),"")</f>
        <v/>
      </c>
      <c r="BL191" s="8"/>
      <c r="BM191" s="8"/>
      <c r="BN191" s="8"/>
      <c r="BO191" s="8"/>
      <c r="BP191" s="8"/>
      <c r="BQ191" s="8"/>
      <c r="BR191" s="8"/>
      <c r="BS191" s="8"/>
      <c r="BT191" s="8"/>
      <c r="BU191" s="8"/>
      <c r="BV191" s="8"/>
      <c r="BW191" s="8"/>
      <c r="BX191" s="8"/>
      <c r="BY191" s="8"/>
    </row>
    <row r="192" spans="1:77" ht="14.25" x14ac:dyDescent="0.2">
      <c r="A192" s="68"/>
      <c r="B192" s="101"/>
      <c r="C192" s="102"/>
      <c r="D192" s="102"/>
      <c r="E192" s="102"/>
      <c r="F192" s="101"/>
      <c r="G192" s="102"/>
      <c r="H192" s="103"/>
      <c r="I192" s="102"/>
      <c r="J192" s="102"/>
      <c r="K192" s="101"/>
      <c r="L192" s="103"/>
      <c r="M192" s="102"/>
      <c r="N192" s="103"/>
      <c r="O192" s="101"/>
      <c r="P192" s="103"/>
      <c r="Q192" s="102"/>
      <c r="R192" s="102"/>
      <c r="S192" s="101"/>
      <c r="T192" s="103"/>
      <c r="U192" s="101"/>
      <c r="V192" s="103"/>
      <c r="W192" s="102"/>
      <c r="X192" s="102"/>
      <c r="Y192" s="102"/>
      <c r="Z192" s="102"/>
      <c r="AA192" s="102"/>
      <c r="AB192" s="104" t="str">
        <f>IF(AND(COUNTBLANK($B192:$E192)=3,COUNTBLANK($F192:$H192)=2,COUNTBLANK($I192:$J192)=1,COUNTBLANK($K192:$L192)=1,COUNTBLANK($M192:$N192)=1,COUNTBLANK($O192:$P192)=1,COUNTBLANK($Q192:$R192)=1,COUNTBLANK($S192:$T192)=1,COUNTBLANK($U192:$V192)=1,COUNTBLANK($W192:$AA192)=4),IF(Data!$B192&lt;&gt;"",Scoring!$D$7)+IF(Data!$C192&lt;&gt;"",Scoring!$D$8)+IF(Data!$D192&lt;&gt;"",Scoring!$D$9)+IF(Data!$E192&lt;&gt;"",Scoring!$D$10)+IF(Data!$F192&lt;&gt;"",Scoring!$D$11)+IF(Data!$G192&lt;&gt;"",Scoring!$D$12)+IF(Data!$H192&lt;&gt;"",Scoring!$D$13)+IF(Data!$I192&lt;&gt;"",Scoring!$D$14)+IF(Data!$J192&lt;&gt;"",Scoring!$D$15)+IF(Data!$K192&lt;&gt;"",Scoring!$D$16)+IF(Data!$L192&lt;&gt;"",Scoring!$D$17)+IF(Data!$M192&lt;&gt;"",Scoring!$D$18)+IF(Data!$N192&lt;&gt;"",Scoring!$D$19)+IF(Data!$O192&lt;&gt;"",Scoring!$D$20)+IF(Data!$P192&lt;&gt;"",Scoring!$D$21)+IF(Data!$Q192&lt;&gt;"",Scoring!$D$22)+IF(Data!$R192&lt;&gt;"",Scoring!$D$23)+IF(Data!$S192&lt;&gt;"",Scoring!$D$24)+IF(Data!T192&lt;&gt;"",Scoring!$D$25)+IF(Data!$U192&lt;&gt;"",Scoring!$D$26)+IF(Data!$V192&lt;&gt;"",Scoring!$D$27)+IF(Data!$W192&lt;&gt;"",Scoring!$D$28)+IF(Data!$X192&lt;&gt;"",Scoring!$D$29)+IF(Data!$Y192&lt;&gt;"",Scoring!$D$30)+IF(Data!$Z192&lt;&gt;"",Scoring!$D$31)+IF(Data!$AA192&lt;&gt;"",Scoring!$D$32),"")</f>
        <v/>
      </c>
      <c r="AC192" s="105" t="str">
        <f>IF(AB192&lt;&gt;"",LOOKUP(AB192,Likelihoods!$A$7:$A$107,Likelihoods!B$7:B$107),"")</f>
        <v/>
      </c>
      <c r="AD192" s="264" t="str">
        <f>IF(AND(COUNTBLANK($B192:$E192)=3,COUNTBLANK($F192:$H192)=2,COUNTBLANK($I192:$J192)=1,COUNTBLANK($K192:$L192)=1,COUNTBLANK($M192:$N192)=1,COUNTBLANK($O192:$P192)=1,COUNTBLANK($Q192:$R192)=1,COUNTBLANK($S192:$T192)=1,COUNTBLANK($U192:$V192)=1,COUNTBLANK($W192:$AA192)=4),IF(Data!$B192&lt;&gt;"",Scoring!$E$7)+IF(Data!$C192&lt;&gt;"",Scoring!$E$8)+IF(Data!$D192&lt;&gt;"",Scoring!$E$9)+IF(Data!$E192&lt;&gt;"",Scoring!$E$10)+IF(Data!$F192&lt;&gt;"",Scoring!$E$11)+IF(Data!$G192&lt;&gt;"",Scoring!$E$12)+IF(Data!$H192&lt;&gt;"",Scoring!$E$13)+IF(Data!$I192&lt;&gt;"",Scoring!$E$14)+IF(Data!$J192&lt;&gt;"",Scoring!$E$15)+IF(Data!$K192&lt;&gt;"",Scoring!$E$16)+IF(Data!$L192&lt;&gt;"",Scoring!$E$17)+IF(Data!$M192&lt;&gt;"",Scoring!$E$18)+IF(Data!$N192&lt;&gt;"",Scoring!$E$19)+IF(Data!$O192&lt;&gt;"",Scoring!$E$20)+IF(Data!$P192&lt;&gt;"",Scoring!$E$21)+IF(Data!$Q192&lt;&gt;"",Scoring!$E$22)+IF(Data!$R192&lt;&gt;"",Scoring!$E$23)+IF(Data!$S192&lt;&gt;"",Scoring!$E$24)+IF(Data!V192&lt;&gt;"",Scoring!$E$25)+IF(Data!$U192&lt;&gt;"",Scoring!$E$26)+IF(Data!$V192&lt;&gt;"",Scoring!$E$27)+IF(Data!$W192&lt;&gt;"",Scoring!$E$28)+IF(Data!$X192&lt;&gt;"",Scoring!$E$29)+IF(Data!$Y192&lt;&gt;"",Scoring!$E$30)+IF(Data!$Z192&lt;&gt;"",Scoring!$E$31)+IF(Data!$AA192&lt;&gt;"",Scoring!$E$32),"")</f>
        <v/>
      </c>
      <c r="AE192" s="107" t="str">
        <f>IF(AD192&lt;&gt;"",LOOKUP(AD192,Likelihoods!$A$7:$A$107,Likelihoods!C$7:C$107),"")</f>
        <v/>
      </c>
      <c r="AF192" s="108" t="str">
        <f>IF(AND(COUNTBLANK($B192:$E192)=3,COUNTBLANK($F192:$H192)=2,COUNTBLANK($I192:$J192)=1,COUNTBLANK($K192:$L192)=1,COUNTBLANK($M192:$N192)=1,COUNTBLANK($O192:$P192)=1,COUNTBLANK($Q192:$R192)=1,COUNTBLANK($S192:$T192)=1,COUNTBLANK($U192:$V192)=1,COUNTBLANK($W192:$AA192)=4),IF(Data!$B192&lt;&gt;"",Scoring!$F$7)+IF(Data!$C192&lt;&gt;"",Scoring!$F$8)+IF(Data!$D192&lt;&gt;"",Scoring!$F$9)+IF(Data!$E192&lt;&gt;"",Scoring!$F$10)+IF(Data!$F192&lt;&gt;"",Scoring!$F$11)+IF(Data!$G192&lt;&gt;"",Scoring!$F$12)+IF(Data!$H192&lt;&gt;"",Scoring!$F$13)+IF(Data!$I192&lt;&gt;"",Scoring!$F$14)+IF(Data!$J192&lt;&gt;"",Scoring!$F$15)+IF(Data!$K192&lt;&gt;"",Scoring!$F$16)+IF(Data!$L192&lt;&gt;"",Scoring!$F$17)+IF(Data!$M192&lt;&gt;"",Scoring!$F$18)+IF(Data!$N192&lt;&gt;"",Scoring!$F$19)+IF(Data!$O192&lt;&gt;"",Scoring!$F$20)+IF(Data!$P192&lt;&gt;"",Scoring!$F$21)+IF(Data!$Q192&lt;&gt;"",Scoring!$F$22)+IF(Data!$R192&lt;&gt;"",Scoring!$F$23)+IF(Data!$S192&lt;&gt;"",Scoring!$F$24)+IF(Data!T192&lt;&gt;"",Scoring!$F$25)+IF(Data!$U192&lt;&gt;"",Scoring!$F$26)+IF(Data!$V192&lt;&gt;"",Scoring!$F$27)+IF(Data!$W192&lt;&gt;"",Scoring!$F$28)+IF(Data!$X192&lt;&gt;"",Scoring!$F$29)+IF(Data!$Y192&lt;&gt;"",Scoring!$F$30)+IF(Data!$Z192&lt;&gt;"",Scoring!$F$31)+IF(Data!$AA192&lt;&gt;"",Scoring!$F$32),"")</f>
        <v/>
      </c>
      <c r="AG192" s="105" t="str">
        <f>IF(AF192&lt;&gt;"",LOOKUP(AF192,Likelihoods!$A$7:$A$107,Likelihoods!D$7:D$107),"")</f>
        <v/>
      </c>
      <c r="AH192" s="108" t="str">
        <f>IF(AND(COUNTBLANK($B192:$E192)=3,COUNTBLANK($F192:$H192)=2,COUNTBLANK($I192:$J192)=1,COUNTBLANK($K192:$L192)=1,COUNTBLANK($M192:$N192)=1,COUNTBLANK($O192:$P192)=1,COUNTBLANK($Q192:$R192)=1,COUNTBLANK($S192:$T192)=1,COUNTBLANK($U192:$V192)=1,COUNTBLANK($W192:$AA192)=4),IF(Data!$B192&lt;&gt;"",Scoring!$G$7)+IF(Data!$C192&lt;&gt;"",Scoring!$G$8)+IF(Data!$D192&lt;&gt;"",Scoring!$G$9)+IF(Data!$E192&lt;&gt;"",Scoring!$G$10)+IF(Data!$F192&lt;&gt;"",Scoring!$G$11)+IF(Data!$G192&lt;&gt;"",Scoring!$G$12)+IF(Data!$H192&lt;&gt;"",Scoring!$G$13)+IF(Data!$I192&lt;&gt;"",Scoring!$G$14)+IF(Data!$J192&lt;&gt;"",Scoring!$G$15)+IF(Data!$K192&lt;&gt;"",Scoring!$G$16)+IF(Data!$L192&lt;&gt;"",Scoring!$G$17)+IF(Data!$M192&lt;&gt;"",Scoring!$G$18)+IF(Data!$N192&lt;&gt;"",Scoring!$G$19)+IF(Data!$O192&lt;&gt;"",Scoring!$G$20)+IF(Data!$P192&lt;&gt;"",Scoring!$G$21)+IF(Data!$Q192&lt;&gt;"",Scoring!$G$22)+IF(Data!$R192&lt;&gt;"",Scoring!$G$23)+IF(Data!$S192&lt;&gt;"",Scoring!$G$24)+IF(Data!T192&lt;&gt;"",Scoring!$G$25)+IF(Data!$U192&lt;&gt;"",Scoring!$G$26)+IF(Data!$V192&lt;&gt;"",Scoring!$G$27)+IF(Data!$W192&lt;&gt;"",Scoring!$G$28)+IF(Data!$X192&lt;&gt;"",Scoring!$G$29)+IF(Data!$Y192&lt;&gt;"",Scoring!$G$30)+IF(Data!$Z192&lt;&gt;"",Scoring!$G$31)+IF(Data!$AA192&lt;&gt;"",Scoring!$G$32),"")</f>
        <v/>
      </c>
      <c r="AI192" s="106" t="str">
        <f>IF(AH192&lt;&gt;"",LOOKUP(AH192,Likelihoods!$A$7:$A$107,Likelihoods!E$7:E$107),"")</f>
        <v/>
      </c>
      <c r="AJ192" s="104" t="str">
        <f>IF(AND(COUNTBLANK($B192:$E192)=3,COUNTBLANK($F192:$H192)=2,COUNTBLANK($I192:$J192)=1,COUNTBLANK($K192:$L192)=1,COUNTBLANK($M192:$N192)=1,COUNTBLANK($O192:$P192)=1,COUNTBLANK($Q192:$R192)=1,COUNTBLANK($S192:$T192)=1,COUNTBLANK($U192:$V192)=1,COUNTBLANK($W192:$AA192)=4),IF(Data!$B192&lt;&gt;"",Scoring!$H$7)+IF(Data!$C192&lt;&gt;"",Scoring!$H$8)+IF(Data!$D192&lt;&gt;"",Scoring!$H$9)+IF(Data!$E192&lt;&gt;"",Scoring!$H$10)+IF(Data!$F192&lt;&gt;"",Scoring!$H$11)+IF(Data!$G192&lt;&gt;"",Scoring!$H$12)+IF(Data!$H192&lt;&gt;"",Scoring!$H$13)+IF(Data!$I192&lt;&gt;"",Scoring!$H$14)+IF(Data!$J192&lt;&gt;"",Scoring!$H$15)+IF(Data!$K192&lt;&gt;"",Scoring!$H$16)+IF(Data!$L192&lt;&gt;"",Scoring!$H$17)+IF(Data!$M192&lt;&gt;"",Scoring!$H$18)+IF(Data!$N192&lt;&gt;"",Scoring!$H$19)+IF(Data!$O192&lt;&gt;"",Scoring!$H$20)+IF(Data!$P192&lt;&gt;"",Scoring!$H$21)+IF(Data!$Q192&lt;&gt;"",Scoring!$H$22)+IF(Data!$R192&lt;&gt;"",Scoring!$H$23)+IF(Data!$S192&lt;&gt;"",Scoring!$H$24)+IF(Data!T192&lt;&gt;"",Scoring!$H$25)+IF(Data!$U192&lt;&gt;"",Scoring!$H$26)+IF(Data!$V192&lt;&gt;"",Scoring!$H$27)+IF(Data!$W192&lt;&gt;"",Scoring!$H$28)+IF(Data!$X192&lt;&gt;"",Scoring!$H$29)+IF(Data!$Y192&lt;&gt;"",Scoring!$H$30)+IF(Data!$Z192&lt;&gt;"",Scoring!$H$31)+IF(Data!$AA192&lt;&gt;"",Scoring!$H$32),"")</f>
        <v/>
      </c>
      <c r="AK192" s="105" t="str">
        <f>IF(AJ192&lt;&gt;"",LOOKUP(AJ192,Likelihoods!$A$7:$A$107,Likelihoods!F$7:F$107),"")</f>
        <v/>
      </c>
      <c r="AL192" s="102" t="str">
        <f>IF(AND(COUNTBLANK($B192:$E192)=3,COUNTBLANK($F192:$H192)=2,COUNTBLANK($I192:$J192)=1,COUNTBLANK($K192:$L192)=1,COUNTBLANK($M192:$N192)=1,COUNTBLANK($O192:$P192)=1,COUNTBLANK($Q192:$R192)=1,COUNTBLANK($S192:$T192)=1,COUNTBLANK($U192:$V192)=1,COUNTBLANK($W192:$AA192)=4),IF(Data!$B192&lt;&gt;"",Scoring!$I$7)+IF(Data!$C192&lt;&gt;"",Scoring!$I$8)+IF(Data!$D192&lt;&gt;"",Scoring!$I$9)+IF(Data!$E192&lt;&gt;"",Scoring!$I$10)+IF(Data!$F192&lt;&gt;"",Scoring!$I$11)+IF(Data!$G192&lt;&gt;"",Scoring!$I$12)+IF(Data!$H192&lt;&gt;"",Scoring!$I$13)+IF(Data!$I192&lt;&gt;"",Scoring!$I$14)+IF(Data!$J192&lt;&gt;"",Scoring!$I$15)+IF(Data!$K192&lt;&gt;"",Scoring!$I$16)+IF(Data!$L192&lt;&gt;"",Scoring!$I$17)+IF(Data!$M192&lt;&gt;"",Scoring!$I$18)+IF(Data!$N192&lt;&gt;"",Scoring!$I$19)+IF(Data!$O192&lt;&gt;"",Scoring!$I$20)+IF(Data!$P192&lt;&gt;"",Scoring!$I$21)+IF(Data!$Q192&lt;&gt;"",Scoring!$I$22)+IF(Data!$R192&lt;&gt;"",Scoring!$I$23)+IF(Data!$S192&lt;&gt;"",Scoring!$I$24)+IF(Data!T192&lt;&gt;"",Scoring!$I$25)+IF(Data!$U192&lt;&gt;"",Scoring!$I$26)+IF(Data!$V192&lt;&gt;"",Scoring!$I$27)+IF(Data!$W192&lt;&gt;"",Scoring!$I$28)+IF(Data!$X192&lt;&gt;"",Scoring!$I$29)+IF(Data!$Y192&lt;&gt;"",Scoring!$I$30)+IF(Data!$Z192&lt;&gt;"",Scoring!$I$31)+IF(Data!$AA192&lt;&gt;"",Scoring!$I$32),"")</f>
        <v/>
      </c>
      <c r="AM192" s="107" t="str">
        <f>IF(AL192&lt;&gt;"",LOOKUP(AL192,Likelihoods!$A$7:$A$107,Likelihoods!G$7:G$107),"")</f>
        <v/>
      </c>
      <c r="AN192" s="281" t="str">
        <f>IF(AND(COUNTBLANK($B192:$E192)=3,COUNTBLANK($F192:$H192)=2,COUNTBLANK($I192:$J192)=1,COUNTBLANK($K192:$L192)=1,COUNTBLANK($M192:$N192)=1,COUNTBLANK($O192:$P192)=1,COUNTBLANK($Q192:$R192)=1,COUNTBLANK($S192:$T192)=1,COUNTBLANK($U192:$V192)=1,COUNTBLANK($W192:$AA192)=4),IF(Data!$B192&lt;&gt;"",Scoring!$J$7)+IF(Data!$C192&lt;&gt;"",Scoring!$J$8)+IF(Data!$D192&lt;&gt;"",Scoring!$J$9)+IF(Data!$E192&lt;&gt;"",Scoring!$J$10)+IF(Data!$F192&lt;&gt;"",Scoring!$J$11)+IF(Data!$G192&lt;&gt;"",Scoring!$J$12)+IF(Data!$H192&lt;&gt;"",Scoring!$J$13)+IF(Data!$I192&lt;&gt;"",Scoring!$J$14)+IF(Data!$J192&lt;&gt;"",Scoring!$J$15)+IF(Data!$K192&lt;&gt;"",Scoring!$J$16)+IF(Data!$L192&lt;&gt;"",Scoring!$J$17)+IF(Data!$M192&lt;&gt;"",Scoring!$J$18)+IF(Data!$N192&lt;&gt;"",Scoring!$J$19)+IF(Data!$O192&lt;&gt;"",Scoring!$J$20)+IF(Data!$P192&lt;&gt;"",Scoring!$J$21)+IF(Data!$Q192&lt;&gt;"",Scoring!$J$22)+IF(Data!$R192&lt;&gt;"",Scoring!$J$23)+IF(Data!$S192&lt;&gt;"",Scoring!$J$24)+IF(Data!AF192&lt;&gt;"",Scoring!$J$25)+IF(Data!$U192&lt;&gt;"",Scoring!$J$26)+IF(Data!$V192&lt;&gt;"",Scoring!$J$27)+IF(Data!$W192&lt;&gt;"",Scoring!$J$28)+IF(Data!$X192&lt;&gt;"",Scoring!$J$29)+IF(Data!$Y192&lt;&gt;"",Scoring!$J$30)+IF(Data!$Z192&lt;&gt;"",Scoring!$J$31)+IF(Data!$AA192&lt;&gt;"",Scoring!$J$32),"")</f>
        <v/>
      </c>
      <c r="AO192" s="276" t="str">
        <f>IF(AN192&lt;&gt;"",LOOKUP(AN192,Likelihoods!$A$7:$A$107,Likelihoods!H$7:H$107),"")</f>
        <v/>
      </c>
      <c r="AP192" s="264" t="str">
        <f>IF(AND(COUNTBLANK($B192:$E192)=3,COUNTBLANK($F192:$H192)=2,COUNTBLANK($I192:$J192)=1,COUNTBLANK($K192:$L192)=1,COUNTBLANK($M192:$N192)=1,COUNTBLANK($O192:$P192)=1,COUNTBLANK($Q192:$R192)=1,COUNTBLANK($S192:$T192)=1,COUNTBLANK($U192:$V192)=1,COUNTBLANK($W192:$AA192)=4),IF(Data!$B192&lt;&gt;"",Scoring!$K$7)+IF(Data!$C192&lt;&gt;"",Scoring!$K$8)+IF(Data!$D192&lt;&gt;"",Scoring!$K$9)+IF(Data!$E192&lt;&gt;"",Scoring!$K$10)+IF(Data!$F192&lt;&gt;"",Scoring!$K$11)+IF(Data!$G192&lt;&gt;"",Scoring!$K$12)+IF(Data!$H192&lt;&gt;"",Scoring!$K$13)+IF(Data!$I192&lt;&gt;"",Scoring!$K$14)+IF(Data!$J192&lt;&gt;"",Scoring!$K$15)+IF(Data!$K192&lt;&gt;"",Scoring!$K$16)+IF(Data!$L192&lt;&gt;"",Scoring!$K$17)+IF(Data!$M192&lt;&gt;"",Scoring!$K$18)+IF(Data!$N192&lt;&gt;"",Scoring!$K$19)+IF(Data!$O192&lt;&gt;"",Scoring!$K$20)+IF(Data!$P192&lt;&gt;"",Scoring!$K$21)+IF(Data!$Q192&lt;&gt;"",Scoring!$K$22)+IF(Data!$R192&lt;&gt;"",Scoring!$K$23)+IF(Data!$S192&lt;&gt;"",Scoring!$K$24)+IF(Data!AH192&lt;&gt;"",Scoring!$K$25)+IF(Data!$U192&lt;&gt;"",Scoring!$K$26)+IF(Data!$V192&lt;&gt;"",Scoring!$K$27)+IF(Data!$W192&lt;&gt;"",Scoring!$K$28)+IF(Data!$X192&lt;&gt;"",Scoring!$K$29)+IF(Data!$Y192&lt;&gt;"",Scoring!$K$30)+IF(Data!$Z192&lt;&gt;"",Scoring!$K$31)+IF(Data!$AA192&lt;&gt;"",Scoring!$K$32),"")</f>
        <v/>
      </c>
      <c r="AQ192" s="107" t="str">
        <f>IF(AP192&lt;&gt;"",LOOKUP(AP192,Likelihoods!$A$7:$A$107,Likelihoods!I$7:I$107),"")</f>
        <v/>
      </c>
      <c r="AR192" s="281" t="str">
        <f>IF(AND(COUNTBLANK($B192:$E192)=3,COUNTBLANK($F192:$H192)=2,COUNTBLANK($I192:$J192)=1,COUNTBLANK($K192:$L192)=1,COUNTBLANK($M192:$N192)=1,COUNTBLANK($O192:$P192)=1,COUNTBLANK($Q192:$R192)=1,COUNTBLANK($S192:$T192)=1,COUNTBLANK($U192:$V192)=1,COUNTBLANK($W192:$AA192)=4),IF(Data!$B192&lt;&gt;"",Scoring!$L$7)+IF(Data!$C192&lt;&gt;"",Scoring!$L$8)+IF(Data!$D192&lt;&gt;"",Scoring!$L$9)+IF(Data!$E192&lt;&gt;"",Scoring!$L$10)+IF(Data!$F192&lt;&gt;"",Scoring!$L$11)+IF(Data!$G192&lt;&gt;"",Scoring!$L$12)+IF(Data!$H192&lt;&gt;"",Scoring!$L$13)+IF(Data!$I192&lt;&gt;"",Scoring!$L$14)+IF(Data!$J192&lt;&gt;"",Scoring!$L$15)+IF(Data!$K192&lt;&gt;"",Scoring!$L$16)+IF(Data!$L192&lt;&gt;"",Scoring!$L$17)+IF(Data!$M192&lt;&gt;"",Scoring!$L$18)+IF(Data!$N192&lt;&gt;"",Scoring!$L$19)+IF(Data!$O192&lt;&gt;"",Scoring!$L$20)+IF(Data!$P192&lt;&gt;"",Scoring!$L$21)+IF(Data!$Q192&lt;&gt;"",Scoring!$L$22)+IF(Data!$R192&lt;&gt;"",Scoring!$L$23)+IF(Data!$S192&lt;&gt;"",Scoring!$L$24)+IF(Data!AJ192&lt;&gt;"",Scoring!$L$25)+IF(Data!$U192&lt;&gt;"",Scoring!$L$26)+IF(Data!$V192&lt;&gt;"",Scoring!$L$27)+IF(Data!$W192&lt;&gt;"",Scoring!$L$28)+IF(Data!$X192&lt;&gt;"",Scoring!$L$29)+IF(Data!$Y192&lt;&gt;"",Scoring!$L$30)+IF(Data!$Z192&lt;&gt;"",Scoring!$L$31)+IF(Data!$AA192&lt;&gt;"",Scoring!$L$32),"")</f>
        <v/>
      </c>
      <c r="AS192" s="105" t="str">
        <f>IF(AR192&lt;&gt;"",LOOKUP(AR192,Likelihoods!$A$7:$A$107,Likelihoods!J$7:J$107),"")</f>
        <v/>
      </c>
      <c r="AT192" s="108" t="str">
        <f>IF(AND(COUNTBLANK($B192:$E192)=3,COUNTBLANK($F192:$H192)=2,COUNTBLANK($I192:$J192)=1,COUNTBLANK($K192:$L192)=1,COUNTBLANK($M192:$N192)=1,COUNTBLANK($O192:$P192)=1,COUNTBLANK($Q192:$R192)=1,COUNTBLANK($S192:$T192)=1,COUNTBLANK($U192:$V192)=1,COUNTBLANK($W192:$AA192)=4),IF(Data!$B192&lt;&gt;"",Scoring!$M$7)+IF(Data!$C192&lt;&gt;"",Scoring!$M$8)+IF(Data!$D192&lt;&gt;"",Scoring!$M$9)+IF(Data!$E192&lt;&gt;"",Scoring!$M$10)+IF(Data!$F192&lt;&gt;"",Scoring!$M$11)+IF(Data!$G192&lt;&gt;"",Scoring!$M$12)+IF(Data!$H192&lt;&gt;"",Scoring!$M$13)+IF(Data!$I192&lt;&gt;"",Scoring!$M$14)+IF(Data!$J192&lt;&gt;"",Scoring!$M$15)+IF(Data!$K192&lt;&gt;"",Scoring!$M$16)+IF(Data!$L192&lt;&gt;"",Scoring!$M$17)+IF(Data!$M192&lt;&gt;"",Scoring!$M$18)+IF(Data!$N192&lt;&gt;"",Scoring!$M$19)+IF(Data!$O192&lt;&gt;"",Scoring!$M$20)+IF(Data!$P192&lt;&gt;"",Scoring!$M$21)+IF(Data!$Q192&lt;&gt;"",Scoring!$M$22)+IF(Data!$R192&lt;&gt;"",Scoring!$M$23)+IF(Data!$S192&lt;&gt;"",Scoring!$M$24)+IF(Data!T192&lt;&gt;"",Scoring!$M$25)+IF(Data!$U192&lt;&gt;"",Scoring!$M$26)+IF(Data!$V192&lt;&gt;"",Scoring!$M$27)+IF(Data!$W192&lt;&gt;"",Scoring!$M$28)+IF(Data!$X192&lt;&gt;"",Scoring!$M$29)+IF(Data!$Y192&lt;&gt;"",Scoring!$M$30)+IF(Data!$Z192&lt;&gt;"",Scoring!$M$31)+IF(Data!$AA192&lt;&gt;"",Scoring!$M$32),"")</f>
        <v/>
      </c>
      <c r="AU192" s="105" t="str">
        <f>IF(AT192&lt;&gt;"",LOOKUP(AT192,Likelihoods!$A$7:$A$107,Likelihoods!K$7:K$107),"")</f>
        <v/>
      </c>
      <c r="AV192" s="108" t="str">
        <f>IF(AND(COUNTBLANK($B192:$E192)=3,COUNTBLANK($F192:$H192)=2,COUNTBLANK($I192:$J192)=1,COUNTBLANK($K192:$L192)=1,COUNTBLANK($M192:$N192)=1,COUNTBLANK($O192:$P192)=1,COUNTBLANK($Q192:$R192)=1,COUNTBLANK($S192:$T192)=1,COUNTBLANK($U192:$V192)=1,COUNTBLANK($W192:$AA192)=4),IF(Data!$B192&lt;&gt;"",Scoring!$N$7)+IF(Data!$C192&lt;&gt;"",Scoring!$N$8)+IF(Data!$D192&lt;&gt;"",Scoring!$N$9)+IF(Data!$E192&lt;&gt;"",Scoring!$N$10)+IF(Data!$F192&lt;&gt;"",Scoring!$N$11)+IF(Data!$G192&lt;&gt;"",Scoring!$N$12)+IF(Data!$H192&lt;&gt;"",Scoring!$N$13)+IF(Data!$I192&lt;&gt;"",Scoring!$N$14)+IF(Data!$J192&lt;&gt;"",Scoring!$N$15)+IF(Data!$K192&lt;&gt;"",Scoring!$N$16)+IF(Data!$L192&lt;&gt;"",Scoring!$N$17)+IF(Data!$M192&lt;&gt;"",Scoring!$N$18)+IF(Data!$N192&lt;&gt;"",Scoring!$N$19)+IF(Data!$O192&lt;&gt;"",Scoring!$N$20)+IF(Data!$P192&lt;&gt;"",Scoring!$N$21)+IF(Data!$Q192&lt;&gt;"",Scoring!$N$22)+IF(Data!$R192&lt;&gt;"",Scoring!$N$23)+IF(Data!$S192&lt;&gt;"",Scoring!$N$24)+IF(Data!T192&lt;&gt;"",Scoring!$N$25)+IF(Data!$U192&lt;&gt;"",Scoring!$N$26)+IF(Data!$V192&lt;&gt;"",Scoring!$N$27)+IF(Data!$W192&lt;&gt;"",Scoring!$N$28)+IF(Data!$X192&lt;&gt;"",Scoring!$N$29)+IF(Data!$Y192&lt;&gt;"",Scoring!$N$30)+IF(Data!$Z192&lt;&gt;"",Scoring!$N$31)+IF(Data!$AA192&lt;&gt;"",Scoring!$N$32),"")</f>
        <v/>
      </c>
      <c r="AW192" s="106" t="str">
        <f>IF(AV192&lt;&gt;"",LOOKUP(AV192,Likelihoods!$A$7:$A$107,Likelihoods!L$7:L$107),"")</f>
        <v/>
      </c>
      <c r="AX192" s="104" t="str">
        <f>IF(AND(COUNTBLANK($B192:$E192)=3,COUNTBLANK($F192:$H192)=2,COUNTBLANK($I192:$J192)=1,COUNTBLANK($K192:$L192)=1,COUNTBLANK($M192:$N192)=1,COUNTBLANK($O192:$P192)=1,COUNTBLANK($Q192:$R192)=1,COUNTBLANK($S192:$T192)=1,COUNTBLANK($U192:$V192)=1,COUNTBLANK($W192:$AA192)=4),IF(Data!$B192&lt;&gt;"",Scoring!$O$7)+IF(Data!$C192&lt;&gt;"",Scoring!$O$8)+IF(Data!$D192&lt;&gt;"",Scoring!$O$9)+IF(Data!$E192&lt;&gt;"",Scoring!$O$10)+IF(Data!$F192&lt;&gt;"",Scoring!$O$11)+IF(Data!$G192&lt;&gt;"",Scoring!$O$12)+IF(Data!$H192&lt;&gt;"",Scoring!$O$13)+IF(Data!$I192&lt;&gt;"",Scoring!$O$14)+IF(Data!$J192&lt;&gt;"",Scoring!$O$15)+IF(Data!$K192&lt;&gt;"",Scoring!$O$16)+IF(Data!$L192&lt;&gt;"",Scoring!$O$17)+IF(Data!$M192&lt;&gt;"",Scoring!$O$18)+IF(Data!$N192&lt;&gt;"",Scoring!$O$19)+IF(Data!$O192&lt;&gt;"",Scoring!$O$20)+IF(Data!$P192&lt;&gt;"",Scoring!$O$21)+IF(Data!$Q192&lt;&gt;"",Scoring!$O$22)+IF(Data!$R192&lt;&gt;"",Scoring!$O$23)+IF(Data!$S192&lt;&gt;"",Scoring!$O$24)+IF(Data!T192&lt;&gt;"",Scoring!$O$25)+IF(Data!$U192&lt;&gt;"",Scoring!$O$26)+IF(Data!$V192&lt;&gt;"",Scoring!$O$27)+IF(Data!$W192&lt;&gt;"",Scoring!$O$28)+IF(Data!$X192&lt;&gt;"",Scoring!$O$29)+IF(Data!$Y192&lt;&gt;"",Scoring!$O$30)+IF(Data!$Z192&lt;&gt;"",Scoring!$O$31)+IF(Data!$AA192&lt;&gt;"",Scoring!$O$32),"")</f>
        <v/>
      </c>
      <c r="AY192" s="107" t="str">
        <f>IF(AX192&lt;&gt;"",LOOKUP(AX192,Likelihoods!$A$7:$A$107,Likelihoods!M$7:M$107),"")</f>
        <v/>
      </c>
      <c r="AZ192" s="108" t="str">
        <f>IF(AND(COUNTBLANK($B192:$E192)=3,COUNTBLANK($F192:$H192)=2,COUNTBLANK($I192:$J192)=1,COUNTBLANK($K192:$L192)=1,COUNTBLANK($M192:$N192)=1,COUNTBLANK($O192:$P192)=1,COUNTBLANK($Q192:$R192)=1,COUNTBLANK($S192:$T192)=1,COUNTBLANK($U192:$V192)=1,COUNTBLANK($W192:$AA192)=4),IF(Data!$B192&lt;&gt;"",Scoring!$P$7)+IF(Data!$C192&lt;&gt;"",Scoring!$P$8)+IF(Data!$D192&lt;&gt;"",Scoring!$P$9)+IF(Data!$E192&lt;&gt;"",Scoring!$P$10)+IF(Data!$F192&lt;&gt;"",Scoring!$P$11)+IF(Data!$G192&lt;&gt;"",Scoring!$P$12)+IF(Data!$H192&lt;&gt;"",Scoring!$P$13)+IF(Data!$I192&lt;&gt;"",Scoring!$P$14)+IF(Data!$J192&lt;&gt;"",Scoring!$P$15)+IF(Data!$K192&lt;&gt;"",Scoring!$P$16)+IF(Data!$L192&lt;&gt;"",Scoring!$P$17)+IF(Data!$M192&lt;&gt;"",Scoring!$P$18)+IF(Data!$N192&lt;&gt;"",Scoring!$P$19)+IF(Data!$O192&lt;&gt;"",Scoring!$P$20)+IF(Data!$P192&lt;&gt;"",Scoring!$P$21)+IF(Data!$Q192&lt;&gt;"",Scoring!$P$22)+IF(Data!$R192&lt;&gt;"",Scoring!$P$23)+IF(Data!$S192&lt;&gt;"",Scoring!$P$24)+IF(Data!T192&lt;&gt;"",Scoring!$P$25)+IF(Data!$U192&lt;&gt;"",Scoring!$P$26)+IF(Data!$V192&lt;&gt;"",Scoring!$P$27)+IF(Data!$W192&lt;&gt;"",Scoring!$P$28)+IF(Data!$X192&lt;&gt;"",Scoring!$P$29)+IF(Data!$Y192&lt;&gt;"",Scoring!$P$30)+IF(Data!$Z192&lt;&gt;"",Scoring!$P$31)+IF(Data!$AA192&lt;&gt;"",Scoring!$P$32),"")</f>
        <v/>
      </c>
      <c r="BA192" s="105" t="str">
        <f>IF(AZ192&lt;&gt;"",LOOKUP(AZ192,Likelihoods!$A$7:$A$107,Likelihoods!N$7:N$107),"")</f>
        <v/>
      </c>
      <c r="BB192" s="102" t="str">
        <f>IF(AND(COUNTBLANK($B192:$E192)=3,COUNTBLANK($F192:$H192)=2,COUNTBLANK($I192:$J192)=1,COUNTBLANK($K192:$L192)=1,COUNTBLANK($M192:$N192)=1,COUNTBLANK($O192:$P192)=1,COUNTBLANK($Q192:$R192)=1,COUNTBLANK($S192:$T192)=1,COUNTBLANK($U192:$V192)=1,COUNTBLANK($W192:$AA192)=4),IF(Data!$B192&lt;&gt;"",Scoring!$Q$7)+IF(Data!$C192&lt;&gt;"",Scoring!$Q$8)+IF(Data!$D192&lt;&gt;"",Scoring!$Q$9)+IF(Data!$E192&lt;&gt;"",Scoring!$Q$10)+IF(Data!$F192&lt;&gt;"",Scoring!$Q$11)+IF(Data!$G192&lt;&gt;"",Scoring!$Q$12)+IF(Data!$H192&lt;&gt;"",Scoring!$Q$13)+IF(Data!$I192&lt;&gt;"",Scoring!$Q$14)+IF(Data!$J192&lt;&gt;"",Scoring!$Q$15)+IF(Data!$K192&lt;&gt;"",Scoring!$Q$16)+IF(Data!$L192&lt;&gt;"",Scoring!$Q$17)+IF(Data!$M192&lt;&gt;"",Scoring!$Q$18)+IF(Data!$N192&lt;&gt;"",Scoring!$Q$19)+IF(Data!$O192&lt;&gt;"",Scoring!$Q$20)+IF(Data!$P192&lt;&gt;"",Scoring!$Q$21)+IF(Data!$Q192&lt;&gt;"",Scoring!$Q$22)+IF(Data!$R192&lt;&gt;"",Scoring!$Q$23)+IF(Data!$S192&lt;&gt;"",Scoring!$Q$24)+IF(Data!T192&lt;&gt;"",Scoring!$Q$25)+IF(Data!$U192&lt;&gt;"",Scoring!$Q$26)+IF(Data!$V192&lt;&gt;"",Scoring!$Q$27)+IF(Data!$W192&lt;&gt;"",Scoring!$Q$28)+IF(Data!$X192&lt;&gt;"",Scoring!$Q$29)+IF(Data!$Y192&lt;&gt;"",Scoring!$Q$30)+IF(Data!$Z192&lt;&gt;"",Scoring!$Q$31)+IF(Data!$AA192&lt;&gt;"",Scoring!$Q$32),"")</f>
        <v/>
      </c>
      <c r="BC192" s="107" t="str">
        <f>IF(BB192&lt;&gt;"",LOOKUP(BB192,Likelihoods!$A$7:$A$107,Likelihoods!O$7:O$107),"")</f>
        <v/>
      </c>
      <c r="BD192" s="104" t="str">
        <f>IF(AND(COUNTBLANK($B192:$E192)=3,COUNTBLANK($F192:$H192)=2,COUNTBLANK($I192:$J192)=1,COUNTBLANK($K192:$L192)=1,COUNTBLANK($M192:$N192)=1,COUNTBLANK($O192:$P192)=1,COUNTBLANK($Q192:$R192)=1,COUNTBLANK($S192:$T192)=1,COUNTBLANK($U192:$V192)=1,COUNTBLANK($W192:$AA192)=4),IF(Data!$B192&lt;&gt;"",Scoring!$R$7)+IF(Data!$C192&lt;&gt;"",Scoring!$R$8)+IF(Data!$D192&lt;&gt;"",Scoring!$R$9)+IF(Data!$E192&lt;&gt;"",Scoring!$R$10)+IF(Data!$F192&lt;&gt;"",Scoring!$R$11)+IF(Data!$G192&lt;&gt;"",Scoring!$R$12)+IF(Data!$H192&lt;&gt;"",Scoring!$R$13)+IF(Data!$I192&lt;&gt;"",Scoring!$R$14)+IF(Data!$J192&lt;&gt;"",Scoring!$R$15)+IF(Data!$K192&lt;&gt;"",Scoring!$R$16)+IF(Data!$L192&lt;&gt;"",Scoring!$R$17)+IF(Data!$M192&lt;&gt;"",Scoring!$R$18)+IF(Data!$N192&lt;&gt;"",Scoring!$R$19)+IF(Data!$O192&lt;&gt;"",Scoring!$R$20)+IF(Data!$P192&lt;&gt;"",Scoring!$R$21)+IF(Data!$Q192&lt;&gt;"",Scoring!$R$22)+IF(Data!$R192&lt;&gt;"",Scoring!$R$23)+IF(Data!$S192&lt;&gt;"",Scoring!$R$24)+IF(Data!T192&lt;&gt;"",Scoring!$R$25)+IF(Data!$U192&lt;&gt;"",Scoring!$R$26)+IF(Data!$V192&lt;&gt;"",Scoring!$R$27)+IF(Data!$W192&lt;&gt;"",Scoring!$R$28)+IF(Data!$X192&lt;&gt;"",Scoring!$R$29)+IF(Data!$Y192&lt;&gt;"",Scoring!$R$30)+IF(Data!$Z192&lt;&gt;"",Scoring!$R$31)+IF(Data!$AA192&lt;&gt;"",Scoring!$R$32),"")</f>
        <v/>
      </c>
      <c r="BE192" s="105" t="str">
        <f>IF(BD192&lt;&gt;"",LOOKUP(BD192,Likelihoods!$A$7:$A$107,Likelihoods!P$7:P$107),"")</f>
        <v/>
      </c>
      <c r="BF192" s="102" t="str">
        <f>IF(AND(COUNTBLANK($B192:$E192)=3,COUNTBLANK($F192:$H192)=2,COUNTBLANK($I192:$J192)=1,COUNTBLANK($K192:$L192)=1,COUNTBLANK($M192:$N192)=1,COUNTBLANK($O192:$P192)=1,COUNTBLANK($Q192:$R192)=1,COUNTBLANK($S192:$T192)=1,COUNTBLANK($U192:$V192)=1,COUNTBLANK($W192:$AA192)=4),IF(Data!$B192&lt;&gt;"",Scoring!$S$7)+IF(Data!$C192&lt;&gt;"",Scoring!$S$8)+IF(Data!$D192&lt;&gt;"",Scoring!$S$9)+IF(Data!$E192&lt;&gt;"",Scoring!$S$10)+IF(Data!$F192&lt;&gt;"",Scoring!$S$11)+IF(Data!$G192&lt;&gt;"",Scoring!$S$12)+IF(Data!$H192&lt;&gt;"",Scoring!$S$13)+IF(Data!$I192&lt;&gt;"",Scoring!$S$14)+IF(Data!$J192&lt;&gt;"",Scoring!$S$15)+IF(Data!$K192&lt;&gt;"",Scoring!$S$16)+IF(Data!$L192&lt;&gt;"",Scoring!$S$17)+IF(Data!$M192&lt;&gt;"",Scoring!$S$18)+IF(Data!$N192&lt;&gt;"",Scoring!$S$19)+IF(Data!$O192&lt;&gt;"",Scoring!$S$20)+IF(Data!$P192&lt;&gt;"",Scoring!$S$21)+IF(Data!$Q192&lt;&gt;"",Scoring!$S$22)+IF(Data!$R192&lt;&gt;"",Scoring!$S$23)+IF(Data!$S192&lt;&gt;"",Scoring!$S$24)+IF(Data!T192&lt;&gt;"",Scoring!$S$25)+IF(Data!$U192&lt;&gt;"",Scoring!$S$26)+IF(Data!$V192&lt;&gt;"",Scoring!$S$27)+IF(Data!$W192&lt;&gt;"",Scoring!$S$28)+IF(Data!$X192&lt;&gt;"",Scoring!$S$29)+IF(Data!$Y192&lt;&gt;"",Scoring!$S$30)+IF(Data!$Z192&lt;&gt;"",Scoring!$S$31)+IF(Data!$AA192&lt;&gt;"",Scoring!$S$32),"")</f>
        <v/>
      </c>
      <c r="BG192" s="107" t="str">
        <f>IF(BF192&lt;&gt;"",LOOKUP(BF192,Likelihoods!$A$7:$A$107,Likelihoods!Q$7:Q$107),"")</f>
        <v/>
      </c>
      <c r="BH192" s="108" t="str">
        <f>IF(AND(COUNTBLANK($B192:$E192)=3,COUNTBLANK($F192:$H192)=2,COUNTBLANK($I192:$J192)=1,COUNTBLANK($K192:$L192)=1,COUNTBLANK($M192:$N192)=1,COUNTBLANK($O192:$P192)=1,COUNTBLANK($Q192:$R192)=1,COUNTBLANK($S192:$T192)=1,COUNTBLANK($U192:$V192)=1,COUNTBLANK($W192:$AA192)=4),IF(Data!$B192&lt;&gt;"",Scoring!$T$7)+IF(Data!$C192&lt;&gt;"",Scoring!$T$8)+IF(Data!$D192&lt;&gt;"",Scoring!$T$9)+IF(Data!$E192&lt;&gt;"",Scoring!$T$10)+IF(Data!$F192&lt;&gt;"",Scoring!$T$11)+IF(Data!$G192&lt;&gt;"",Scoring!$T$12)+IF(Data!$H192&lt;&gt;"",Scoring!$T$13)+IF(Data!$I192&lt;&gt;"",Scoring!$T$14)+IF(Data!$J192&lt;&gt;"",Scoring!$T$15)+IF(Data!$K192&lt;&gt;"",Scoring!$T$16)+IF(Data!$L192&lt;&gt;"",Scoring!$T$17)+IF(Data!$M192&lt;&gt;"",Scoring!$T$18)+IF(Data!$N192&lt;&gt;"",Scoring!$T$19)+IF(Data!$O192&lt;&gt;"",Scoring!$T$20)+IF(Data!$P192&lt;&gt;"",Scoring!$T$21)+IF(Data!$Q192&lt;&gt;"",Scoring!$T$22)+IF(Data!$R192&lt;&gt;"",Scoring!$T$23)+IF(Data!$S192&lt;&gt;"",Scoring!$T$24)+IF(Data!T192&lt;&gt;"",Scoring!$T$25)+IF(Data!$U192&lt;&gt;"",Scoring!$T$26)+IF(Data!$V192&lt;&gt;"",Scoring!$T$27)+IF(Data!$W192&lt;&gt;"",Scoring!$T$28)+IF(Data!$X192&lt;&gt;"",Scoring!$T$29)+IF(Data!$Y192&lt;&gt;"",Scoring!$T$30)+IF(Data!$Z192&lt;&gt;"",Scoring!$T$31)+IF(Data!$AA192&lt;&gt;"",Scoring!$T$32),"")</f>
        <v/>
      </c>
      <c r="BI192" s="105" t="str">
        <f>IF(BH192&lt;&gt;"",LOOKUP(BH192,Likelihoods!$A$7:$A$107,Likelihoods!R$7:R$107),"")</f>
        <v/>
      </c>
      <c r="BJ192" s="108" t="str">
        <f>IF(AND(COUNTBLANK($B192:$E192)=3,COUNTBLANK($F192:$H192)=2,COUNTBLANK($I192:$J192)=1,COUNTBLANK($K192:$L192)=1,COUNTBLANK($M192:$N192)=1,COUNTBLANK($O192:$P192)=1,COUNTBLANK($Q192:$R192)=1,COUNTBLANK($S192:$T192)=1,COUNTBLANK($U192:$V192)=1,COUNTBLANK($W192:$AA192)=4),IF(Data!$B192&lt;&gt;"",Scoring!$U$7)+IF(Data!$C192&lt;&gt;"",Scoring!$U$8)+IF(Data!$D192&lt;&gt;"",Scoring!$U$9)+IF(Data!$E192&lt;&gt;"",Scoring!$U$10)+IF(Data!$F192&lt;&gt;"",Scoring!$U$11)+IF(Data!$G192&lt;&gt;"",Scoring!$U$12)+IF(Data!$H192&lt;&gt;"",Scoring!$U$13)+IF(Data!$I192&lt;&gt;"",Scoring!$U$14)+IF(Data!$J192&lt;&gt;"",Scoring!$U$15)+IF(Data!$K192&lt;&gt;"",Scoring!$U$16)+IF(Data!$L192&lt;&gt;"",Scoring!$U$17)+IF(Data!$M192&lt;&gt;"",Scoring!$U$18)+IF(Data!$N192&lt;&gt;"",Scoring!$U$19)+IF(Data!$O192&lt;&gt;"",Scoring!$U$20)+IF(Data!$P192&lt;&gt;"",Scoring!$U$21)+IF(Data!$Q192&lt;&gt;"",Scoring!$U$22)+IF(Data!$R192&lt;&gt;"",Scoring!$U$23)+IF(Data!$S192&lt;&gt;"",Scoring!$U$24)+IF(Data!T192&lt;&gt;"",Scoring!$U$25)+IF(Data!$U192&lt;&gt;"",Scoring!$U$26)+IF(Data!$V192&lt;&gt;"",Scoring!$U$27)+IF(Data!$W192&lt;&gt;"",Scoring!$U$28)+IF(Data!$X192&lt;&gt;"",Scoring!$U$29)+IF(Data!$Y192&lt;&gt;"",Scoring!$U$30)+IF(Data!$Z192&lt;&gt;"",Scoring!$U$31)+IF(Data!$AA192&lt;&gt;"",Scoring!$U$32),"")</f>
        <v/>
      </c>
      <c r="BK192" s="106" t="str">
        <f>IF(BJ192&lt;&gt;"",LOOKUP(BJ192,Likelihoods!$A$7:$A$107,Likelihoods!S$7:S$107),"")</f>
        <v/>
      </c>
      <c r="BL192" s="8"/>
      <c r="BM192" s="8"/>
      <c r="BN192" s="8"/>
      <c r="BO192" s="8"/>
      <c r="BP192" s="8"/>
      <c r="BQ192" s="8"/>
      <c r="BR192" s="8"/>
      <c r="BS192" s="8"/>
      <c r="BT192" s="8"/>
      <c r="BU192" s="8"/>
      <c r="BV192" s="8"/>
      <c r="BW192" s="8"/>
      <c r="BX192" s="8"/>
      <c r="BY192" s="8"/>
    </row>
    <row r="193" spans="1:77" ht="14.25" x14ac:dyDescent="0.2">
      <c r="A193" s="68"/>
      <c r="B193" s="101"/>
      <c r="C193" s="102"/>
      <c r="D193" s="102"/>
      <c r="E193" s="102"/>
      <c r="F193" s="101"/>
      <c r="G193" s="102"/>
      <c r="H193" s="103"/>
      <c r="I193" s="102"/>
      <c r="J193" s="102"/>
      <c r="K193" s="101"/>
      <c r="L193" s="103"/>
      <c r="M193" s="102"/>
      <c r="N193" s="103"/>
      <c r="O193" s="101"/>
      <c r="P193" s="103"/>
      <c r="Q193" s="102"/>
      <c r="R193" s="102"/>
      <c r="S193" s="101"/>
      <c r="T193" s="103"/>
      <c r="U193" s="101"/>
      <c r="V193" s="103"/>
      <c r="W193" s="102"/>
      <c r="X193" s="102"/>
      <c r="Y193" s="102"/>
      <c r="Z193" s="102"/>
      <c r="AA193" s="102"/>
      <c r="AB193" s="104" t="str">
        <f>IF(AND(COUNTBLANK($B193:$E193)=3,COUNTBLANK($F193:$H193)=2,COUNTBLANK($I193:$J193)=1,COUNTBLANK($K193:$L193)=1,COUNTBLANK($M193:$N193)=1,COUNTBLANK($O193:$P193)=1,COUNTBLANK($Q193:$R193)=1,COUNTBLANK($S193:$T193)=1,COUNTBLANK($U193:$V193)=1,COUNTBLANK($W193:$AA193)=4),IF(Data!$B193&lt;&gt;"",Scoring!$D$7)+IF(Data!$C193&lt;&gt;"",Scoring!$D$8)+IF(Data!$D193&lt;&gt;"",Scoring!$D$9)+IF(Data!$E193&lt;&gt;"",Scoring!$D$10)+IF(Data!$F193&lt;&gt;"",Scoring!$D$11)+IF(Data!$G193&lt;&gt;"",Scoring!$D$12)+IF(Data!$H193&lt;&gt;"",Scoring!$D$13)+IF(Data!$I193&lt;&gt;"",Scoring!$D$14)+IF(Data!$J193&lt;&gt;"",Scoring!$D$15)+IF(Data!$K193&lt;&gt;"",Scoring!$D$16)+IF(Data!$L193&lt;&gt;"",Scoring!$D$17)+IF(Data!$M193&lt;&gt;"",Scoring!$D$18)+IF(Data!$N193&lt;&gt;"",Scoring!$D$19)+IF(Data!$O193&lt;&gt;"",Scoring!$D$20)+IF(Data!$P193&lt;&gt;"",Scoring!$D$21)+IF(Data!$Q193&lt;&gt;"",Scoring!$D$22)+IF(Data!$R193&lt;&gt;"",Scoring!$D$23)+IF(Data!$S193&lt;&gt;"",Scoring!$D$24)+IF(Data!T193&lt;&gt;"",Scoring!$D$25)+IF(Data!$U193&lt;&gt;"",Scoring!$D$26)+IF(Data!$V193&lt;&gt;"",Scoring!$D$27)+IF(Data!$W193&lt;&gt;"",Scoring!$D$28)+IF(Data!$X193&lt;&gt;"",Scoring!$D$29)+IF(Data!$Y193&lt;&gt;"",Scoring!$D$30)+IF(Data!$Z193&lt;&gt;"",Scoring!$D$31)+IF(Data!$AA193&lt;&gt;"",Scoring!$D$32),"")</f>
        <v/>
      </c>
      <c r="AC193" s="105" t="str">
        <f>IF(AB193&lt;&gt;"",LOOKUP(AB193,Likelihoods!$A$7:$A$107,Likelihoods!B$7:B$107),"")</f>
        <v/>
      </c>
      <c r="AD193" s="264" t="str">
        <f>IF(AND(COUNTBLANK($B193:$E193)=3,COUNTBLANK($F193:$H193)=2,COUNTBLANK($I193:$J193)=1,COUNTBLANK($K193:$L193)=1,COUNTBLANK($M193:$N193)=1,COUNTBLANK($O193:$P193)=1,COUNTBLANK($Q193:$R193)=1,COUNTBLANK($S193:$T193)=1,COUNTBLANK($U193:$V193)=1,COUNTBLANK($W193:$AA193)=4),IF(Data!$B193&lt;&gt;"",Scoring!$E$7)+IF(Data!$C193&lt;&gt;"",Scoring!$E$8)+IF(Data!$D193&lt;&gt;"",Scoring!$E$9)+IF(Data!$E193&lt;&gt;"",Scoring!$E$10)+IF(Data!$F193&lt;&gt;"",Scoring!$E$11)+IF(Data!$G193&lt;&gt;"",Scoring!$E$12)+IF(Data!$H193&lt;&gt;"",Scoring!$E$13)+IF(Data!$I193&lt;&gt;"",Scoring!$E$14)+IF(Data!$J193&lt;&gt;"",Scoring!$E$15)+IF(Data!$K193&lt;&gt;"",Scoring!$E$16)+IF(Data!$L193&lt;&gt;"",Scoring!$E$17)+IF(Data!$M193&lt;&gt;"",Scoring!$E$18)+IF(Data!$N193&lt;&gt;"",Scoring!$E$19)+IF(Data!$O193&lt;&gt;"",Scoring!$E$20)+IF(Data!$P193&lt;&gt;"",Scoring!$E$21)+IF(Data!$Q193&lt;&gt;"",Scoring!$E$22)+IF(Data!$R193&lt;&gt;"",Scoring!$E$23)+IF(Data!$S193&lt;&gt;"",Scoring!$E$24)+IF(Data!V193&lt;&gt;"",Scoring!$E$25)+IF(Data!$U193&lt;&gt;"",Scoring!$E$26)+IF(Data!$V193&lt;&gt;"",Scoring!$E$27)+IF(Data!$W193&lt;&gt;"",Scoring!$E$28)+IF(Data!$X193&lt;&gt;"",Scoring!$E$29)+IF(Data!$Y193&lt;&gt;"",Scoring!$E$30)+IF(Data!$Z193&lt;&gt;"",Scoring!$E$31)+IF(Data!$AA193&lt;&gt;"",Scoring!$E$32),"")</f>
        <v/>
      </c>
      <c r="AE193" s="107" t="str">
        <f>IF(AD193&lt;&gt;"",LOOKUP(AD193,Likelihoods!$A$7:$A$107,Likelihoods!C$7:C$107),"")</f>
        <v/>
      </c>
      <c r="AF193" s="108" t="str">
        <f>IF(AND(COUNTBLANK($B193:$E193)=3,COUNTBLANK($F193:$H193)=2,COUNTBLANK($I193:$J193)=1,COUNTBLANK($K193:$L193)=1,COUNTBLANK($M193:$N193)=1,COUNTBLANK($O193:$P193)=1,COUNTBLANK($Q193:$R193)=1,COUNTBLANK($S193:$T193)=1,COUNTBLANK($U193:$V193)=1,COUNTBLANK($W193:$AA193)=4),IF(Data!$B193&lt;&gt;"",Scoring!$F$7)+IF(Data!$C193&lt;&gt;"",Scoring!$F$8)+IF(Data!$D193&lt;&gt;"",Scoring!$F$9)+IF(Data!$E193&lt;&gt;"",Scoring!$F$10)+IF(Data!$F193&lt;&gt;"",Scoring!$F$11)+IF(Data!$G193&lt;&gt;"",Scoring!$F$12)+IF(Data!$H193&lt;&gt;"",Scoring!$F$13)+IF(Data!$I193&lt;&gt;"",Scoring!$F$14)+IF(Data!$J193&lt;&gt;"",Scoring!$F$15)+IF(Data!$K193&lt;&gt;"",Scoring!$F$16)+IF(Data!$L193&lt;&gt;"",Scoring!$F$17)+IF(Data!$M193&lt;&gt;"",Scoring!$F$18)+IF(Data!$N193&lt;&gt;"",Scoring!$F$19)+IF(Data!$O193&lt;&gt;"",Scoring!$F$20)+IF(Data!$P193&lt;&gt;"",Scoring!$F$21)+IF(Data!$Q193&lt;&gt;"",Scoring!$F$22)+IF(Data!$R193&lt;&gt;"",Scoring!$F$23)+IF(Data!$S193&lt;&gt;"",Scoring!$F$24)+IF(Data!T193&lt;&gt;"",Scoring!$F$25)+IF(Data!$U193&lt;&gt;"",Scoring!$F$26)+IF(Data!$V193&lt;&gt;"",Scoring!$F$27)+IF(Data!$W193&lt;&gt;"",Scoring!$F$28)+IF(Data!$X193&lt;&gt;"",Scoring!$F$29)+IF(Data!$Y193&lt;&gt;"",Scoring!$F$30)+IF(Data!$Z193&lt;&gt;"",Scoring!$F$31)+IF(Data!$AA193&lt;&gt;"",Scoring!$F$32),"")</f>
        <v/>
      </c>
      <c r="AG193" s="105" t="str">
        <f>IF(AF193&lt;&gt;"",LOOKUP(AF193,Likelihoods!$A$7:$A$107,Likelihoods!D$7:D$107),"")</f>
        <v/>
      </c>
      <c r="AH193" s="108" t="str">
        <f>IF(AND(COUNTBLANK($B193:$E193)=3,COUNTBLANK($F193:$H193)=2,COUNTBLANK($I193:$J193)=1,COUNTBLANK($K193:$L193)=1,COUNTBLANK($M193:$N193)=1,COUNTBLANK($O193:$P193)=1,COUNTBLANK($Q193:$R193)=1,COUNTBLANK($S193:$T193)=1,COUNTBLANK($U193:$V193)=1,COUNTBLANK($W193:$AA193)=4),IF(Data!$B193&lt;&gt;"",Scoring!$G$7)+IF(Data!$C193&lt;&gt;"",Scoring!$G$8)+IF(Data!$D193&lt;&gt;"",Scoring!$G$9)+IF(Data!$E193&lt;&gt;"",Scoring!$G$10)+IF(Data!$F193&lt;&gt;"",Scoring!$G$11)+IF(Data!$G193&lt;&gt;"",Scoring!$G$12)+IF(Data!$H193&lt;&gt;"",Scoring!$G$13)+IF(Data!$I193&lt;&gt;"",Scoring!$G$14)+IF(Data!$J193&lt;&gt;"",Scoring!$G$15)+IF(Data!$K193&lt;&gt;"",Scoring!$G$16)+IF(Data!$L193&lt;&gt;"",Scoring!$G$17)+IF(Data!$M193&lt;&gt;"",Scoring!$G$18)+IF(Data!$N193&lt;&gt;"",Scoring!$G$19)+IF(Data!$O193&lt;&gt;"",Scoring!$G$20)+IF(Data!$P193&lt;&gt;"",Scoring!$G$21)+IF(Data!$Q193&lt;&gt;"",Scoring!$G$22)+IF(Data!$R193&lt;&gt;"",Scoring!$G$23)+IF(Data!$S193&lt;&gt;"",Scoring!$G$24)+IF(Data!T193&lt;&gt;"",Scoring!$G$25)+IF(Data!$U193&lt;&gt;"",Scoring!$G$26)+IF(Data!$V193&lt;&gt;"",Scoring!$G$27)+IF(Data!$W193&lt;&gt;"",Scoring!$G$28)+IF(Data!$X193&lt;&gt;"",Scoring!$G$29)+IF(Data!$Y193&lt;&gt;"",Scoring!$G$30)+IF(Data!$Z193&lt;&gt;"",Scoring!$G$31)+IF(Data!$AA193&lt;&gt;"",Scoring!$G$32),"")</f>
        <v/>
      </c>
      <c r="AI193" s="106" t="str">
        <f>IF(AH193&lt;&gt;"",LOOKUP(AH193,Likelihoods!$A$7:$A$107,Likelihoods!E$7:E$107),"")</f>
        <v/>
      </c>
      <c r="AJ193" s="104" t="str">
        <f>IF(AND(COUNTBLANK($B193:$E193)=3,COUNTBLANK($F193:$H193)=2,COUNTBLANK($I193:$J193)=1,COUNTBLANK($K193:$L193)=1,COUNTBLANK($M193:$N193)=1,COUNTBLANK($O193:$P193)=1,COUNTBLANK($Q193:$R193)=1,COUNTBLANK($S193:$T193)=1,COUNTBLANK($U193:$V193)=1,COUNTBLANK($W193:$AA193)=4),IF(Data!$B193&lt;&gt;"",Scoring!$H$7)+IF(Data!$C193&lt;&gt;"",Scoring!$H$8)+IF(Data!$D193&lt;&gt;"",Scoring!$H$9)+IF(Data!$E193&lt;&gt;"",Scoring!$H$10)+IF(Data!$F193&lt;&gt;"",Scoring!$H$11)+IF(Data!$G193&lt;&gt;"",Scoring!$H$12)+IF(Data!$H193&lt;&gt;"",Scoring!$H$13)+IF(Data!$I193&lt;&gt;"",Scoring!$H$14)+IF(Data!$J193&lt;&gt;"",Scoring!$H$15)+IF(Data!$K193&lt;&gt;"",Scoring!$H$16)+IF(Data!$L193&lt;&gt;"",Scoring!$H$17)+IF(Data!$M193&lt;&gt;"",Scoring!$H$18)+IF(Data!$N193&lt;&gt;"",Scoring!$H$19)+IF(Data!$O193&lt;&gt;"",Scoring!$H$20)+IF(Data!$P193&lt;&gt;"",Scoring!$H$21)+IF(Data!$Q193&lt;&gt;"",Scoring!$H$22)+IF(Data!$R193&lt;&gt;"",Scoring!$H$23)+IF(Data!$S193&lt;&gt;"",Scoring!$H$24)+IF(Data!T193&lt;&gt;"",Scoring!$H$25)+IF(Data!$U193&lt;&gt;"",Scoring!$H$26)+IF(Data!$V193&lt;&gt;"",Scoring!$H$27)+IF(Data!$W193&lt;&gt;"",Scoring!$H$28)+IF(Data!$X193&lt;&gt;"",Scoring!$H$29)+IF(Data!$Y193&lt;&gt;"",Scoring!$H$30)+IF(Data!$Z193&lt;&gt;"",Scoring!$H$31)+IF(Data!$AA193&lt;&gt;"",Scoring!$H$32),"")</f>
        <v/>
      </c>
      <c r="AK193" s="105" t="str">
        <f>IF(AJ193&lt;&gt;"",LOOKUP(AJ193,Likelihoods!$A$7:$A$107,Likelihoods!F$7:F$107),"")</f>
        <v/>
      </c>
      <c r="AL193" s="102" t="str">
        <f>IF(AND(COUNTBLANK($B193:$E193)=3,COUNTBLANK($F193:$H193)=2,COUNTBLANK($I193:$J193)=1,COUNTBLANK($K193:$L193)=1,COUNTBLANK($M193:$N193)=1,COUNTBLANK($O193:$P193)=1,COUNTBLANK($Q193:$R193)=1,COUNTBLANK($S193:$T193)=1,COUNTBLANK($U193:$V193)=1,COUNTBLANK($W193:$AA193)=4),IF(Data!$B193&lt;&gt;"",Scoring!$I$7)+IF(Data!$C193&lt;&gt;"",Scoring!$I$8)+IF(Data!$D193&lt;&gt;"",Scoring!$I$9)+IF(Data!$E193&lt;&gt;"",Scoring!$I$10)+IF(Data!$F193&lt;&gt;"",Scoring!$I$11)+IF(Data!$G193&lt;&gt;"",Scoring!$I$12)+IF(Data!$H193&lt;&gt;"",Scoring!$I$13)+IF(Data!$I193&lt;&gt;"",Scoring!$I$14)+IF(Data!$J193&lt;&gt;"",Scoring!$I$15)+IF(Data!$K193&lt;&gt;"",Scoring!$I$16)+IF(Data!$L193&lt;&gt;"",Scoring!$I$17)+IF(Data!$M193&lt;&gt;"",Scoring!$I$18)+IF(Data!$N193&lt;&gt;"",Scoring!$I$19)+IF(Data!$O193&lt;&gt;"",Scoring!$I$20)+IF(Data!$P193&lt;&gt;"",Scoring!$I$21)+IF(Data!$Q193&lt;&gt;"",Scoring!$I$22)+IF(Data!$R193&lt;&gt;"",Scoring!$I$23)+IF(Data!$S193&lt;&gt;"",Scoring!$I$24)+IF(Data!T193&lt;&gt;"",Scoring!$I$25)+IF(Data!$U193&lt;&gt;"",Scoring!$I$26)+IF(Data!$V193&lt;&gt;"",Scoring!$I$27)+IF(Data!$W193&lt;&gt;"",Scoring!$I$28)+IF(Data!$X193&lt;&gt;"",Scoring!$I$29)+IF(Data!$Y193&lt;&gt;"",Scoring!$I$30)+IF(Data!$Z193&lt;&gt;"",Scoring!$I$31)+IF(Data!$AA193&lt;&gt;"",Scoring!$I$32),"")</f>
        <v/>
      </c>
      <c r="AM193" s="107" t="str">
        <f>IF(AL193&lt;&gt;"",LOOKUP(AL193,Likelihoods!$A$7:$A$107,Likelihoods!G$7:G$107),"")</f>
        <v/>
      </c>
      <c r="AN193" s="281" t="str">
        <f>IF(AND(COUNTBLANK($B193:$E193)=3,COUNTBLANK($F193:$H193)=2,COUNTBLANK($I193:$J193)=1,COUNTBLANK($K193:$L193)=1,COUNTBLANK($M193:$N193)=1,COUNTBLANK($O193:$P193)=1,COUNTBLANK($Q193:$R193)=1,COUNTBLANK($S193:$T193)=1,COUNTBLANK($U193:$V193)=1,COUNTBLANK($W193:$AA193)=4),IF(Data!$B193&lt;&gt;"",Scoring!$J$7)+IF(Data!$C193&lt;&gt;"",Scoring!$J$8)+IF(Data!$D193&lt;&gt;"",Scoring!$J$9)+IF(Data!$E193&lt;&gt;"",Scoring!$J$10)+IF(Data!$F193&lt;&gt;"",Scoring!$J$11)+IF(Data!$G193&lt;&gt;"",Scoring!$J$12)+IF(Data!$H193&lt;&gt;"",Scoring!$J$13)+IF(Data!$I193&lt;&gt;"",Scoring!$J$14)+IF(Data!$J193&lt;&gt;"",Scoring!$J$15)+IF(Data!$K193&lt;&gt;"",Scoring!$J$16)+IF(Data!$L193&lt;&gt;"",Scoring!$J$17)+IF(Data!$M193&lt;&gt;"",Scoring!$J$18)+IF(Data!$N193&lt;&gt;"",Scoring!$J$19)+IF(Data!$O193&lt;&gt;"",Scoring!$J$20)+IF(Data!$P193&lt;&gt;"",Scoring!$J$21)+IF(Data!$Q193&lt;&gt;"",Scoring!$J$22)+IF(Data!$R193&lt;&gt;"",Scoring!$J$23)+IF(Data!$S193&lt;&gt;"",Scoring!$J$24)+IF(Data!AF193&lt;&gt;"",Scoring!$J$25)+IF(Data!$U193&lt;&gt;"",Scoring!$J$26)+IF(Data!$V193&lt;&gt;"",Scoring!$J$27)+IF(Data!$W193&lt;&gt;"",Scoring!$J$28)+IF(Data!$X193&lt;&gt;"",Scoring!$J$29)+IF(Data!$Y193&lt;&gt;"",Scoring!$J$30)+IF(Data!$Z193&lt;&gt;"",Scoring!$J$31)+IF(Data!$AA193&lt;&gt;"",Scoring!$J$32),"")</f>
        <v/>
      </c>
      <c r="AO193" s="276" t="str">
        <f>IF(AN193&lt;&gt;"",LOOKUP(AN193,Likelihoods!$A$7:$A$107,Likelihoods!H$7:H$107),"")</f>
        <v/>
      </c>
      <c r="AP193" s="264" t="str">
        <f>IF(AND(COUNTBLANK($B193:$E193)=3,COUNTBLANK($F193:$H193)=2,COUNTBLANK($I193:$J193)=1,COUNTBLANK($K193:$L193)=1,COUNTBLANK($M193:$N193)=1,COUNTBLANK($O193:$P193)=1,COUNTBLANK($Q193:$R193)=1,COUNTBLANK($S193:$T193)=1,COUNTBLANK($U193:$V193)=1,COUNTBLANK($W193:$AA193)=4),IF(Data!$B193&lt;&gt;"",Scoring!$K$7)+IF(Data!$C193&lt;&gt;"",Scoring!$K$8)+IF(Data!$D193&lt;&gt;"",Scoring!$K$9)+IF(Data!$E193&lt;&gt;"",Scoring!$K$10)+IF(Data!$F193&lt;&gt;"",Scoring!$K$11)+IF(Data!$G193&lt;&gt;"",Scoring!$K$12)+IF(Data!$H193&lt;&gt;"",Scoring!$K$13)+IF(Data!$I193&lt;&gt;"",Scoring!$K$14)+IF(Data!$J193&lt;&gt;"",Scoring!$K$15)+IF(Data!$K193&lt;&gt;"",Scoring!$K$16)+IF(Data!$L193&lt;&gt;"",Scoring!$K$17)+IF(Data!$M193&lt;&gt;"",Scoring!$K$18)+IF(Data!$N193&lt;&gt;"",Scoring!$K$19)+IF(Data!$O193&lt;&gt;"",Scoring!$K$20)+IF(Data!$P193&lt;&gt;"",Scoring!$K$21)+IF(Data!$Q193&lt;&gt;"",Scoring!$K$22)+IF(Data!$R193&lt;&gt;"",Scoring!$K$23)+IF(Data!$S193&lt;&gt;"",Scoring!$K$24)+IF(Data!AH193&lt;&gt;"",Scoring!$K$25)+IF(Data!$U193&lt;&gt;"",Scoring!$K$26)+IF(Data!$V193&lt;&gt;"",Scoring!$K$27)+IF(Data!$W193&lt;&gt;"",Scoring!$K$28)+IF(Data!$X193&lt;&gt;"",Scoring!$K$29)+IF(Data!$Y193&lt;&gt;"",Scoring!$K$30)+IF(Data!$Z193&lt;&gt;"",Scoring!$K$31)+IF(Data!$AA193&lt;&gt;"",Scoring!$K$32),"")</f>
        <v/>
      </c>
      <c r="AQ193" s="107" t="str">
        <f>IF(AP193&lt;&gt;"",LOOKUP(AP193,Likelihoods!$A$7:$A$107,Likelihoods!I$7:I$107),"")</f>
        <v/>
      </c>
      <c r="AR193" s="281" t="str">
        <f>IF(AND(COUNTBLANK($B193:$E193)=3,COUNTBLANK($F193:$H193)=2,COUNTBLANK($I193:$J193)=1,COUNTBLANK($K193:$L193)=1,COUNTBLANK($M193:$N193)=1,COUNTBLANK($O193:$P193)=1,COUNTBLANK($Q193:$R193)=1,COUNTBLANK($S193:$T193)=1,COUNTBLANK($U193:$V193)=1,COUNTBLANK($W193:$AA193)=4),IF(Data!$B193&lt;&gt;"",Scoring!$L$7)+IF(Data!$C193&lt;&gt;"",Scoring!$L$8)+IF(Data!$D193&lt;&gt;"",Scoring!$L$9)+IF(Data!$E193&lt;&gt;"",Scoring!$L$10)+IF(Data!$F193&lt;&gt;"",Scoring!$L$11)+IF(Data!$G193&lt;&gt;"",Scoring!$L$12)+IF(Data!$H193&lt;&gt;"",Scoring!$L$13)+IF(Data!$I193&lt;&gt;"",Scoring!$L$14)+IF(Data!$J193&lt;&gt;"",Scoring!$L$15)+IF(Data!$K193&lt;&gt;"",Scoring!$L$16)+IF(Data!$L193&lt;&gt;"",Scoring!$L$17)+IF(Data!$M193&lt;&gt;"",Scoring!$L$18)+IF(Data!$N193&lt;&gt;"",Scoring!$L$19)+IF(Data!$O193&lt;&gt;"",Scoring!$L$20)+IF(Data!$P193&lt;&gt;"",Scoring!$L$21)+IF(Data!$Q193&lt;&gt;"",Scoring!$L$22)+IF(Data!$R193&lt;&gt;"",Scoring!$L$23)+IF(Data!$S193&lt;&gt;"",Scoring!$L$24)+IF(Data!AJ193&lt;&gt;"",Scoring!$L$25)+IF(Data!$U193&lt;&gt;"",Scoring!$L$26)+IF(Data!$V193&lt;&gt;"",Scoring!$L$27)+IF(Data!$W193&lt;&gt;"",Scoring!$L$28)+IF(Data!$X193&lt;&gt;"",Scoring!$L$29)+IF(Data!$Y193&lt;&gt;"",Scoring!$L$30)+IF(Data!$Z193&lt;&gt;"",Scoring!$L$31)+IF(Data!$AA193&lt;&gt;"",Scoring!$L$32),"")</f>
        <v/>
      </c>
      <c r="AS193" s="105" t="str">
        <f>IF(AR193&lt;&gt;"",LOOKUP(AR193,Likelihoods!$A$7:$A$107,Likelihoods!J$7:J$107),"")</f>
        <v/>
      </c>
      <c r="AT193" s="108" t="str">
        <f>IF(AND(COUNTBLANK($B193:$E193)=3,COUNTBLANK($F193:$H193)=2,COUNTBLANK($I193:$J193)=1,COUNTBLANK($K193:$L193)=1,COUNTBLANK($M193:$N193)=1,COUNTBLANK($O193:$P193)=1,COUNTBLANK($Q193:$R193)=1,COUNTBLANK($S193:$T193)=1,COUNTBLANK($U193:$V193)=1,COUNTBLANK($W193:$AA193)=4),IF(Data!$B193&lt;&gt;"",Scoring!$M$7)+IF(Data!$C193&lt;&gt;"",Scoring!$M$8)+IF(Data!$D193&lt;&gt;"",Scoring!$M$9)+IF(Data!$E193&lt;&gt;"",Scoring!$M$10)+IF(Data!$F193&lt;&gt;"",Scoring!$M$11)+IF(Data!$G193&lt;&gt;"",Scoring!$M$12)+IF(Data!$H193&lt;&gt;"",Scoring!$M$13)+IF(Data!$I193&lt;&gt;"",Scoring!$M$14)+IF(Data!$J193&lt;&gt;"",Scoring!$M$15)+IF(Data!$K193&lt;&gt;"",Scoring!$M$16)+IF(Data!$L193&lt;&gt;"",Scoring!$M$17)+IF(Data!$M193&lt;&gt;"",Scoring!$M$18)+IF(Data!$N193&lt;&gt;"",Scoring!$M$19)+IF(Data!$O193&lt;&gt;"",Scoring!$M$20)+IF(Data!$P193&lt;&gt;"",Scoring!$M$21)+IF(Data!$Q193&lt;&gt;"",Scoring!$M$22)+IF(Data!$R193&lt;&gt;"",Scoring!$M$23)+IF(Data!$S193&lt;&gt;"",Scoring!$M$24)+IF(Data!T193&lt;&gt;"",Scoring!$M$25)+IF(Data!$U193&lt;&gt;"",Scoring!$M$26)+IF(Data!$V193&lt;&gt;"",Scoring!$M$27)+IF(Data!$W193&lt;&gt;"",Scoring!$M$28)+IF(Data!$X193&lt;&gt;"",Scoring!$M$29)+IF(Data!$Y193&lt;&gt;"",Scoring!$M$30)+IF(Data!$Z193&lt;&gt;"",Scoring!$M$31)+IF(Data!$AA193&lt;&gt;"",Scoring!$M$32),"")</f>
        <v/>
      </c>
      <c r="AU193" s="105" t="str">
        <f>IF(AT193&lt;&gt;"",LOOKUP(AT193,Likelihoods!$A$7:$A$107,Likelihoods!K$7:K$107),"")</f>
        <v/>
      </c>
      <c r="AV193" s="108" t="str">
        <f>IF(AND(COUNTBLANK($B193:$E193)=3,COUNTBLANK($F193:$H193)=2,COUNTBLANK($I193:$J193)=1,COUNTBLANK($K193:$L193)=1,COUNTBLANK($M193:$N193)=1,COUNTBLANK($O193:$P193)=1,COUNTBLANK($Q193:$R193)=1,COUNTBLANK($S193:$T193)=1,COUNTBLANK($U193:$V193)=1,COUNTBLANK($W193:$AA193)=4),IF(Data!$B193&lt;&gt;"",Scoring!$N$7)+IF(Data!$C193&lt;&gt;"",Scoring!$N$8)+IF(Data!$D193&lt;&gt;"",Scoring!$N$9)+IF(Data!$E193&lt;&gt;"",Scoring!$N$10)+IF(Data!$F193&lt;&gt;"",Scoring!$N$11)+IF(Data!$G193&lt;&gt;"",Scoring!$N$12)+IF(Data!$H193&lt;&gt;"",Scoring!$N$13)+IF(Data!$I193&lt;&gt;"",Scoring!$N$14)+IF(Data!$J193&lt;&gt;"",Scoring!$N$15)+IF(Data!$K193&lt;&gt;"",Scoring!$N$16)+IF(Data!$L193&lt;&gt;"",Scoring!$N$17)+IF(Data!$M193&lt;&gt;"",Scoring!$N$18)+IF(Data!$N193&lt;&gt;"",Scoring!$N$19)+IF(Data!$O193&lt;&gt;"",Scoring!$N$20)+IF(Data!$P193&lt;&gt;"",Scoring!$N$21)+IF(Data!$Q193&lt;&gt;"",Scoring!$N$22)+IF(Data!$R193&lt;&gt;"",Scoring!$N$23)+IF(Data!$S193&lt;&gt;"",Scoring!$N$24)+IF(Data!T193&lt;&gt;"",Scoring!$N$25)+IF(Data!$U193&lt;&gt;"",Scoring!$N$26)+IF(Data!$V193&lt;&gt;"",Scoring!$N$27)+IF(Data!$W193&lt;&gt;"",Scoring!$N$28)+IF(Data!$X193&lt;&gt;"",Scoring!$N$29)+IF(Data!$Y193&lt;&gt;"",Scoring!$N$30)+IF(Data!$Z193&lt;&gt;"",Scoring!$N$31)+IF(Data!$AA193&lt;&gt;"",Scoring!$N$32),"")</f>
        <v/>
      </c>
      <c r="AW193" s="106" t="str">
        <f>IF(AV193&lt;&gt;"",LOOKUP(AV193,Likelihoods!$A$7:$A$107,Likelihoods!L$7:L$107),"")</f>
        <v/>
      </c>
      <c r="AX193" s="104" t="str">
        <f>IF(AND(COUNTBLANK($B193:$E193)=3,COUNTBLANK($F193:$H193)=2,COUNTBLANK($I193:$J193)=1,COUNTBLANK($K193:$L193)=1,COUNTBLANK($M193:$N193)=1,COUNTBLANK($O193:$P193)=1,COUNTBLANK($Q193:$R193)=1,COUNTBLANK($S193:$T193)=1,COUNTBLANK($U193:$V193)=1,COUNTBLANK($W193:$AA193)=4),IF(Data!$B193&lt;&gt;"",Scoring!$O$7)+IF(Data!$C193&lt;&gt;"",Scoring!$O$8)+IF(Data!$D193&lt;&gt;"",Scoring!$O$9)+IF(Data!$E193&lt;&gt;"",Scoring!$O$10)+IF(Data!$F193&lt;&gt;"",Scoring!$O$11)+IF(Data!$G193&lt;&gt;"",Scoring!$O$12)+IF(Data!$H193&lt;&gt;"",Scoring!$O$13)+IF(Data!$I193&lt;&gt;"",Scoring!$O$14)+IF(Data!$J193&lt;&gt;"",Scoring!$O$15)+IF(Data!$K193&lt;&gt;"",Scoring!$O$16)+IF(Data!$L193&lt;&gt;"",Scoring!$O$17)+IF(Data!$M193&lt;&gt;"",Scoring!$O$18)+IF(Data!$N193&lt;&gt;"",Scoring!$O$19)+IF(Data!$O193&lt;&gt;"",Scoring!$O$20)+IF(Data!$P193&lt;&gt;"",Scoring!$O$21)+IF(Data!$Q193&lt;&gt;"",Scoring!$O$22)+IF(Data!$R193&lt;&gt;"",Scoring!$O$23)+IF(Data!$S193&lt;&gt;"",Scoring!$O$24)+IF(Data!T193&lt;&gt;"",Scoring!$O$25)+IF(Data!$U193&lt;&gt;"",Scoring!$O$26)+IF(Data!$V193&lt;&gt;"",Scoring!$O$27)+IF(Data!$W193&lt;&gt;"",Scoring!$O$28)+IF(Data!$X193&lt;&gt;"",Scoring!$O$29)+IF(Data!$Y193&lt;&gt;"",Scoring!$O$30)+IF(Data!$Z193&lt;&gt;"",Scoring!$O$31)+IF(Data!$AA193&lt;&gt;"",Scoring!$O$32),"")</f>
        <v/>
      </c>
      <c r="AY193" s="107" t="str">
        <f>IF(AX193&lt;&gt;"",LOOKUP(AX193,Likelihoods!$A$7:$A$107,Likelihoods!M$7:M$107),"")</f>
        <v/>
      </c>
      <c r="AZ193" s="108" t="str">
        <f>IF(AND(COUNTBLANK($B193:$E193)=3,COUNTBLANK($F193:$H193)=2,COUNTBLANK($I193:$J193)=1,COUNTBLANK($K193:$L193)=1,COUNTBLANK($M193:$N193)=1,COUNTBLANK($O193:$P193)=1,COUNTBLANK($Q193:$R193)=1,COUNTBLANK($S193:$T193)=1,COUNTBLANK($U193:$V193)=1,COUNTBLANK($W193:$AA193)=4),IF(Data!$B193&lt;&gt;"",Scoring!$P$7)+IF(Data!$C193&lt;&gt;"",Scoring!$P$8)+IF(Data!$D193&lt;&gt;"",Scoring!$P$9)+IF(Data!$E193&lt;&gt;"",Scoring!$P$10)+IF(Data!$F193&lt;&gt;"",Scoring!$P$11)+IF(Data!$G193&lt;&gt;"",Scoring!$P$12)+IF(Data!$H193&lt;&gt;"",Scoring!$P$13)+IF(Data!$I193&lt;&gt;"",Scoring!$P$14)+IF(Data!$J193&lt;&gt;"",Scoring!$P$15)+IF(Data!$K193&lt;&gt;"",Scoring!$P$16)+IF(Data!$L193&lt;&gt;"",Scoring!$P$17)+IF(Data!$M193&lt;&gt;"",Scoring!$P$18)+IF(Data!$N193&lt;&gt;"",Scoring!$P$19)+IF(Data!$O193&lt;&gt;"",Scoring!$P$20)+IF(Data!$P193&lt;&gt;"",Scoring!$P$21)+IF(Data!$Q193&lt;&gt;"",Scoring!$P$22)+IF(Data!$R193&lt;&gt;"",Scoring!$P$23)+IF(Data!$S193&lt;&gt;"",Scoring!$P$24)+IF(Data!T193&lt;&gt;"",Scoring!$P$25)+IF(Data!$U193&lt;&gt;"",Scoring!$P$26)+IF(Data!$V193&lt;&gt;"",Scoring!$P$27)+IF(Data!$W193&lt;&gt;"",Scoring!$P$28)+IF(Data!$X193&lt;&gt;"",Scoring!$P$29)+IF(Data!$Y193&lt;&gt;"",Scoring!$P$30)+IF(Data!$Z193&lt;&gt;"",Scoring!$P$31)+IF(Data!$AA193&lt;&gt;"",Scoring!$P$32),"")</f>
        <v/>
      </c>
      <c r="BA193" s="105" t="str">
        <f>IF(AZ193&lt;&gt;"",LOOKUP(AZ193,Likelihoods!$A$7:$A$107,Likelihoods!N$7:N$107),"")</f>
        <v/>
      </c>
      <c r="BB193" s="102" t="str">
        <f>IF(AND(COUNTBLANK($B193:$E193)=3,COUNTBLANK($F193:$H193)=2,COUNTBLANK($I193:$J193)=1,COUNTBLANK($K193:$L193)=1,COUNTBLANK($M193:$N193)=1,COUNTBLANK($O193:$P193)=1,COUNTBLANK($Q193:$R193)=1,COUNTBLANK($S193:$T193)=1,COUNTBLANK($U193:$V193)=1,COUNTBLANK($W193:$AA193)=4),IF(Data!$B193&lt;&gt;"",Scoring!$Q$7)+IF(Data!$C193&lt;&gt;"",Scoring!$Q$8)+IF(Data!$D193&lt;&gt;"",Scoring!$Q$9)+IF(Data!$E193&lt;&gt;"",Scoring!$Q$10)+IF(Data!$F193&lt;&gt;"",Scoring!$Q$11)+IF(Data!$G193&lt;&gt;"",Scoring!$Q$12)+IF(Data!$H193&lt;&gt;"",Scoring!$Q$13)+IF(Data!$I193&lt;&gt;"",Scoring!$Q$14)+IF(Data!$J193&lt;&gt;"",Scoring!$Q$15)+IF(Data!$K193&lt;&gt;"",Scoring!$Q$16)+IF(Data!$L193&lt;&gt;"",Scoring!$Q$17)+IF(Data!$M193&lt;&gt;"",Scoring!$Q$18)+IF(Data!$N193&lt;&gt;"",Scoring!$Q$19)+IF(Data!$O193&lt;&gt;"",Scoring!$Q$20)+IF(Data!$P193&lt;&gt;"",Scoring!$Q$21)+IF(Data!$Q193&lt;&gt;"",Scoring!$Q$22)+IF(Data!$R193&lt;&gt;"",Scoring!$Q$23)+IF(Data!$S193&lt;&gt;"",Scoring!$Q$24)+IF(Data!T193&lt;&gt;"",Scoring!$Q$25)+IF(Data!$U193&lt;&gt;"",Scoring!$Q$26)+IF(Data!$V193&lt;&gt;"",Scoring!$Q$27)+IF(Data!$W193&lt;&gt;"",Scoring!$Q$28)+IF(Data!$X193&lt;&gt;"",Scoring!$Q$29)+IF(Data!$Y193&lt;&gt;"",Scoring!$Q$30)+IF(Data!$Z193&lt;&gt;"",Scoring!$Q$31)+IF(Data!$AA193&lt;&gt;"",Scoring!$Q$32),"")</f>
        <v/>
      </c>
      <c r="BC193" s="107" t="str">
        <f>IF(BB193&lt;&gt;"",LOOKUP(BB193,Likelihoods!$A$7:$A$107,Likelihoods!O$7:O$107),"")</f>
        <v/>
      </c>
      <c r="BD193" s="104" t="str">
        <f>IF(AND(COUNTBLANK($B193:$E193)=3,COUNTBLANK($F193:$H193)=2,COUNTBLANK($I193:$J193)=1,COUNTBLANK($K193:$L193)=1,COUNTBLANK($M193:$N193)=1,COUNTBLANK($O193:$P193)=1,COUNTBLANK($Q193:$R193)=1,COUNTBLANK($S193:$T193)=1,COUNTBLANK($U193:$V193)=1,COUNTBLANK($W193:$AA193)=4),IF(Data!$B193&lt;&gt;"",Scoring!$R$7)+IF(Data!$C193&lt;&gt;"",Scoring!$R$8)+IF(Data!$D193&lt;&gt;"",Scoring!$R$9)+IF(Data!$E193&lt;&gt;"",Scoring!$R$10)+IF(Data!$F193&lt;&gt;"",Scoring!$R$11)+IF(Data!$G193&lt;&gt;"",Scoring!$R$12)+IF(Data!$H193&lt;&gt;"",Scoring!$R$13)+IF(Data!$I193&lt;&gt;"",Scoring!$R$14)+IF(Data!$J193&lt;&gt;"",Scoring!$R$15)+IF(Data!$K193&lt;&gt;"",Scoring!$R$16)+IF(Data!$L193&lt;&gt;"",Scoring!$R$17)+IF(Data!$M193&lt;&gt;"",Scoring!$R$18)+IF(Data!$N193&lt;&gt;"",Scoring!$R$19)+IF(Data!$O193&lt;&gt;"",Scoring!$R$20)+IF(Data!$P193&lt;&gt;"",Scoring!$R$21)+IF(Data!$Q193&lt;&gt;"",Scoring!$R$22)+IF(Data!$R193&lt;&gt;"",Scoring!$R$23)+IF(Data!$S193&lt;&gt;"",Scoring!$R$24)+IF(Data!T193&lt;&gt;"",Scoring!$R$25)+IF(Data!$U193&lt;&gt;"",Scoring!$R$26)+IF(Data!$V193&lt;&gt;"",Scoring!$R$27)+IF(Data!$W193&lt;&gt;"",Scoring!$R$28)+IF(Data!$X193&lt;&gt;"",Scoring!$R$29)+IF(Data!$Y193&lt;&gt;"",Scoring!$R$30)+IF(Data!$Z193&lt;&gt;"",Scoring!$R$31)+IF(Data!$AA193&lt;&gt;"",Scoring!$R$32),"")</f>
        <v/>
      </c>
      <c r="BE193" s="105" t="str">
        <f>IF(BD193&lt;&gt;"",LOOKUP(BD193,Likelihoods!$A$7:$A$107,Likelihoods!P$7:P$107),"")</f>
        <v/>
      </c>
      <c r="BF193" s="102" t="str">
        <f>IF(AND(COUNTBLANK($B193:$E193)=3,COUNTBLANK($F193:$H193)=2,COUNTBLANK($I193:$J193)=1,COUNTBLANK($K193:$L193)=1,COUNTBLANK($M193:$N193)=1,COUNTBLANK($O193:$P193)=1,COUNTBLANK($Q193:$R193)=1,COUNTBLANK($S193:$T193)=1,COUNTBLANK($U193:$V193)=1,COUNTBLANK($W193:$AA193)=4),IF(Data!$B193&lt;&gt;"",Scoring!$S$7)+IF(Data!$C193&lt;&gt;"",Scoring!$S$8)+IF(Data!$D193&lt;&gt;"",Scoring!$S$9)+IF(Data!$E193&lt;&gt;"",Scoring!$S$10)+IF(Data!$F193&lt;&gt;"",Scoring!$S$11)+IF(Data!$G193&lt;&gt;"",Scoring!$S$12)+IF(Data!$H193&lt;&gt;"",Scoring!$S$13)+IF(Data!$I193&lt;&gt;"",Scoring!$S$14)+IF(Data!$J193&lt;&gt;"",Scoring!$S$15)+IF(Data!$K193&lt;&gt;"",Scoring!$S$16)+IF(Data!$L193&lt;&gt;"",Scoring!$S$17)+IF(Data!$M193&lt;&gt;"",Scoring!$S$18)+IF(Data!$N193&lt;&gt;"",Scoring!$S$19)+IF(Data!$O193&lt;&gt;"",Scoring!$S$20)+IF(Data!$P193&lt;&gt;"",Scoring!$S$21)+IF(Data!$Q193&lt;&gt;"",Scoring!$S$22)+IF(Data!$R193&lt;&gt;"",Scoring!$S$23)+IF(Data!$S193&lt;&gt;"",Scoring!$S$24)+IF(Data!T193&lt;&gt;"",Scoring!$S$25)+IF(Data!$U193&lt;&gt;"",Scoring!$S$26)+IF(Data!$V193&lt;&gt;"",Scoring!$S$27)+IF(Data!$W193&lt;&gt;"",Scoring!$S$28)+IF(Data!$X193&lt;&gt;"",Scoring!$S$29)+IF(Data!$Y193&lt;&gt;"",Scoring!$S$30)+IF(Data!$Z193&lt;&gt;"",Scoring!$S$31)+IF(Data!$AA193&lt;&gt;"",Scoring!$S$32),"")</f>
        <v/>
      </c>
      <c r="BG193" s="107" t="str">
        <f>IF(BF193&lt;&gt;"",LOOKUP(BF193,Likelihoods!$A$7:$A$107,Likelihoods!Q$7:Q$107),"")</f>
        <v/>
      </c>
      <c r="BH193" s="108" t="str">
        <f>IF(AND(COUNTBLANK($B193:$E193)=3,COUNTBLANK($F193:$H193)=2,COUNTBLANK($I193:$J193)=1,COUNTBLANK($K193:$L193)=1,COUNTBLANK($M193:$N193)=1,COUNTBLANK($O193:$P193)=1,COUNTBLANK($Q193:$R193)=1,COUNTBLANK($S193:$T193)=1,COUNTBLANK($U193:$V193)=1,COUNTBLANK($W193:$AA193)=4),IF(Data!$B193&lt;&gt;"",Scoring!$T$7)+IF(Data!$C193&lt;&gt;"",Scoring!$T$8)+IF(Data!$D193&lt;&gt;"",Scoring!$T$9)+IF(Data!$E193&lt;&gt;"",Scoring!$T$10)+IF(Data!$F193&lt;&gt;"",Scoring!$T$11)+IF(Data!$G193&lt;&gt;"",Scoring!$T$12)+IF(Data!$H193&lt;&gt;"",Scoring!$T$13)+IF(Data!$I193&lt;&gt;"",Scoring!$T$14)+IF(Data!$J193&lt;&gt;"",Scoring!$T$15)+IF(Data!$K193&lt;&gt;"",Scoring!$T$16)+IF(Data!$L193&lt;&gt;"",Scoring!$T$17)+IF(Data!$M193&lt;&gt;"",Scoring!$T$18)+IF(Data!$N193&lt;&gt;"",Scoring!$T$19)+IF(Data!$O193&lt;&gt;"",Scoring!$T$20)+IF(Data!$P193&lt;&gt;"",Scoring!$T$21)+IF(Data!$Q193&lt;&gt;"",Scoring!$T$22)+IF(Data!$R193&lt;&gt;"",Scoring!$T$23)+IF(Data!$S193&lt;&gt;"",Scoring!$T$24)+IF(Data!T193&lt;&gt;"",Scoring!$T$25)+IF(Data!$U193&lt;&gt;"",Scoring!$T$26)+IF(Data!$V193&lt;&gt;"",Scoring!$T$27)+IF(Data!$W193&lt;&gt;"",Scoring!$T$28)+IF(Data!$X193&lt;&gt;"",Scoring!$T$29)+IF(Data!$Y193&lt;&gt;"",Scoring!$T$30)+IF(Data!$Z193&lt;&gt;"",Scoring!$T$31)+IF(Data!$AA193&lt;&gt;"",Scoring!$T$32),"")</f>
        <v/>
      </c>
      <c r="BI193" s="105" t="str">
        <f>IF(BH193&lt;&gt;"",LOOKUP(BH193,Likelihoods!$A$7:$A$107,Likelihoods!R$7:R$107),"")</f>
        <v/>
      </c>
      <c r="BJ193" s="108" t="str">
        <f>IF(AND(COUNTBLANK($B193:$E193)=3,COUNTBLANK($F193:$H193)=2,COUNTBLANK($I193:$J193)=1,COUNTBLANK($K193:$L193)=1,COUNTBLANK($M193:$N193)=1,COUNTBLANK($O193:$P193)=1,COUNTBLANK($Q193:$R193)=1,COUNTBLANK($S193:$T193)=1,COUNTBLANK($U193:$V193)=1,COUNTBLANK($W193:$AA193)=4),IF(Data!$B193&lt;&gt;"",Scoring!$U$7)+IF(Data!$C193&lt;&gt;"",Scoring!$U$8)+IF(Data!$D193&lt;&gt;"",Scoring!$U$9)+IF(Data!$E193&lt;&gt;"",Scoring!$U$10)+IF(Data!$F193&lt;&gt;"",Scoring!$U$11)+IF(Data!$G193&lt;&gt;"",Scoring!$U$12)+IF(Data!$H193&lt;&gt;"",Scoring!$U$13)+IF(Data!$I193&lt;&gt;"",Scoring!$U$14)+IF(Data!$J193&lt;&gt;"",Scoring!$U$15)+IF(Data!$K193&lt;&gt;"",Scoring!$U$16)+IF(Data!$L193&lt;&gt;"",Scoring!$U$17)+IF(Data!$M193&lt;&gt;"",Scoring!$U$18)+IF(Data!$N193&lt;&gt;"",Scoring!$U$19)+IF(Data!$O193&lt;&gt;"",Scoring!$U$20)+IF(Data!$P193&lt;&gt;"",Scoring!$U$21)+IF(Data!$Q193&lt;&gt;"",Scoring!$U$22)+IF(Data!$R193&lt;&gt;"",Scoring!$U$23)+IF(Data!$S193&lt;&gt;"",Scoring!$U$24)+IF(Data!T193&lt;&gt;"",Scoring!$U$25)+IF(Data!$U193&lt;&gt;"",Scoring!$U$26)+IF(Data!$V193&lt;&gt;"",Scoring!$U$27)+IF(Data!$W193&lt;&gt;"",Scoring!$U$28)+IF(Data!$X193&lt;&gt;"",Scoring!$U$29)+IF(Data!$Y193&lt;&gt;"",Scoring!$U$30)+IF(Data!$Z193&lt;&gt;"",Scoring!$U$31)+IF(Data!$AA193&lt;&gt;"",Scoring!$U$32),"")</f>
        <v/>
      </c>
      <c r="BK193" s="106" t="str">
        <f>IF(BJ193&lt;&gt;"",LOOKUP(BJ193,Likelihoods!$A$7:$A$107,Likelihoods!S$7:S$107),"")</f>
        <v/>
      </c>
      <c r="BL193" s="8"/>
      <c r="BM193" s="8"/>
      <c r="BN193" s="8"/>
      <c r="BO193" s="8"/>
      <c r="BP193" s="8"/>
      <c r="BQ193" s="8"/>
      <c r="BR193" s="8"/>
      <c r="BS193" s="8"/>
      <c r="BT193" s="8"/>
      <c r="BU193" s="8"/>
      <c r="BV193" s="8"/>
      <c r="BW193" s="8"/>
      <c r="BX193" s="8"/>
      <c r="BY193" s="8"/>
    </row>
    <row r="194" spans="1:77" ht="14.25" x14ac:dyDescent="0.2">
      <c r="A194" s="68"/>
      <c r="B194" s="101"/>
      <c r="C194" s="102"/>
      <c r="D194" s="102"/>
      <c r="E194" s="102"/>
      <c r="F194" s="101"/>
      <c r="G194" s="102"/>
      <c r="H194" s="103"/>
      <c r="I194" s="102"/>
      <c r="J194" s="102"/>
      <c r="K194" s="101"/>
      <c r="L194" s="103"/>
      <c r="M194" s="102"/>
      <c r="N194" s="103"/>
      <c r="O194" s="101"/>
      <c r="P194" s="103"/>
      <c r="Q194" s="102"/>
      <c r="R194" s="102"/>
      <c r="S194" s="101"/>
      <c r="T194" s="103"/>
      <c r="U194" s="101"/>
      <c r="V194" s="103"/>
      <c r="W194" s="102"/>
      <c r="X194" s="102"/>
      <c r="Y194" s="102"/>
      <c r="Z194" s="102"/>
      <c r="AA194" s="102"/>
      <c r="AB194" s="104" t="str">
        <f>IF(AND(COUNTBLANK($B194:$E194)=3,COUNTBLANK($F194:$H194)=2,COUNTBLANK($I194:$J194)=1,COUNTBLANK($K194:$L194)=1,COUNTBLANK($M194:$N194)=1,COUNTBLANK($O194:$P194)=1,COUNTBLANK($Q194:$R194)=1,COUNTBLANK($S194:$T194)=1,COUNTBLANK($U194:$V194)=1,COUNTBLANK($W194:$AA194)=4),IF(Data!$B194&lt;&gt;"",Scoring!$D$7)+IF(Data!$C194&lt;&gt;"",Scoring!$D$8)+IF(Data!$D194&lt;&gt;"",Scoring!$D$9)+IF(Data!$E194&lt;&gt;"",Scoring!$D$10)+IF(Data!$F194&lt;&gt;"",Scoring!$D$11)+IF(Data!$G194&lt;&gt;"",Scoring!$D$12)+IF(Data!$H194&lt;&gt;"",Scoring!$D$13)+IF(Data!$I194&lt;&gt;"",Scoring!$D$14)+IF(Data!$J194&lt;&gt;"",Scoring!$D$15)+IF(Data!$K194&lt;&gt;"",Scoring!$D$16)+IF(Data!$L194&lt;&gt;"",Scoring!$D$17)+IF(Data!$M194&lt;&gt;"",Scoring!$D$18)+IF(Data!$N194&lt;&gt;"",Scoring!$D$19)+IF(Data!$O194&lt;&gt;"",Scoring!$D$20)+IF(Data!$P194&lt;&gt;"",Scoring!$D$21)+IF(Data!$Q194&lt;&gt;"",Scoring!$D$22)+IF(Data!$R194&lt;&gt;"",Scoring!$D$23)+IF(Data!$S194&lt;&gt;"",Scoring!$D$24)+IF(Data!T194&lt;&gt;"",Scoring!$D$25)+IF(Data!$U194&lt;&gt;"",Scoring!$D$26)+IF(Data!$V194&lt;&gt;"",Scoring!$D$27)+IF(Data!$W194&lt;&gt;"",Scoring!$D$28)+IF(Data!$X194&lt;&gt;"",Scoring!$D$29)+IF(Data!$Y194&lt;&gt;"",Scoring!$D$30)+IF(Data!$Z194&lt;&gt;"",Scoring!$D$31)+IF(Data!$AA194&lt;&gt;"",Scoring!$D$32),"")</f>
        <v/>
      </c>
      <c r="AC194" s="105" t="str">
        <f>IF(AB194&lt;&gt;"",LOOKUP(AB194,Likelihoods!$A$7:$A$107,Likelihoods!B$7:B$107),"")</f>
        <v/>
      </c>
      <c r="AD194" s="264" t="str">
        <f>IF(AND(COUNTBLANK($B194:$E194)=3,COUNTBLANK($F194:$H194)=2,COUNTBLANK($I194:$J194)=1,COUNTBLANK($K194:$L194)=1,COUNTBLANK($M194:$N194)=1,COUNTBLANK($O194:$P194)=1,COUNTBLANK($Q194:$R194)=1,COUNTBLANK($S194:$T194)=1,COUNTBLANK($U194:$V194)=1,COUNTBLANK($W194:$AA194)=4),IF(Data!$B194&lt;&gt;"",Scoring!$E$7)+IF(Data!$C194&lt;&gt;"",Scoring!$E$8)+IF(Data!$D194&lt;&gt;"",Scoring!$E$9)+IF(Data!$E194&lt;&gt;"",Scoring!$E$10)+IF(Data!$F194&lt;&gt;"",Scoring!$E$11)+IF(Data!$G194&lt;&gt;"",Scoring!$E$12)+IF(Data!$H194&lt;&gt;"",Scoring!$E$13)+IF(Data!$I194&lt;&gt;"",Scoring!$E$14)+IF(Data!$J194&lt;&gt;"",Scoring!$E$15)+IF(Data!$K194&lt;&gt;"",Scoring!$E$16)+IF(Data!$L194&lt;&gt;"",Scoring!$E$17)+IF(Data!$M194&lt;&gt;"",Scoring!$E$18)+IF(Data!$N194&lt;&gt;"",Scoring!$E$19)+IF(Data!$O194&lt;&gt;"",Scoring!$E$20)+IF(Data!$P194&lt;&gt;"",Scoring!$E$21)+IF(Data!$Q194&lt;&gt;"",Scoring!$E$22)+IF(Data!$R194&lt;&gt;"",Scoring!$E$23)+IF(Data!$S194&lt;&gt;"",Scoring!$E$24)+IF(Data!V194&lt;&gt;"",Scoring!$E$25)+IF(Data!$U194&lt;&gt;"",Scoring!$E$26)+IF(Data!$V194&lt;&gt;"",Scoring!$E$27)+IF(Data!$W194&lt;&gt;"",Scoring!$E$28)+IF(Data!$X194&lt;&gt;"",Scoring!$E$29)+IF(Data!$Y194&lt;&gt;"",Scoring!$E$30)+IF(Data!$Z194&lt;&gt;"",Scoring!$E$31)+IF(Data!$AA194&lt;&gt;"",Scoring!$E$32),"")</f>
        <v/>
      </c>
      <c r="AE194" s="107" t="str">
        <f>IF(AD194&lt;&gt;"",LOOKUP(AD194,Likelihoods!$A$7:$A$107,Likelihoods!C$7:C$107),"")</f>
        <v/>
      </c>
      <c r="AF194" s="108" t="str">
        <f>IF(AND(COUNTBLANK($B194:$E194)=3,COUNTBLANK($F194:$H194)=2,COUNTBLANK($I194:$J194)=1,COUNTBLANK($K194:$L194)=1,COUNTBLANK($M194:$N194)=1,COUNTBLANK($O194:$P194)=1,COUNTBLANK($Q194:$R194)=1,COUNTBLANK($S194:$T194)=1,COUNTBLANK($U194:$V194)=1,COUNTBLANK($W194:$AA194)=4),IF(Data!$B194&lt;&gt;"",Scoring!$F$7)+IF(Data!$C194&lt;&gt;"",Scoring!$F$8)+IF(Data!$D194&lt;&gt;"",Scoring!$F$9)+IF(Data!$E194&lt;&gt;"",Scoring!$F$10)+IF(Data!$F194&lt;&gt;"",Scoring!$F$11)+IF(Data!$G194&lt;&gt;"",Scoring!$F$12)+IF(Data!$H194&lt;&gt;"",Scoring!$F$13)+IF(Data!$I194&lt;&gt;"",Scoring!$F$14)+IF(Data!$J194&lt;&gt;"",Scoring!$F$15)+IF(Data!$K194&lt;&gt;"",Scoring!$F$16)+IF(Data!$L194&lt;&gt;"",Scoring!$F$17)+IF(Data!$M194&lt;&gt;"",Scoring!$F$18)+IF(Data!$N194&lt;&gt;"",Scoring!$F$19)+IF(Data!$O194&lt;&gt;"",Scoring!$F$20)+IF(Data!$P194&lt;&gt;"",Scoring!$F$21)+IF(Data!$Q194&lt;&gt;"",Scoring!$F$22)+IF(Data!$R194&lt;&gt;"",Scoring!$F$23)+IF(Data!$S194&lt;&gt;"",Scoring!$F$24)+IF(Data!T194&lt;&gt;"",Scoring!$F$25)+IF(Data!$U194&lt;&gt;"",Scoring!$F$26)+IF(Data!$V194&lt;&gt;"",Scoring!$F$27)+IF(Data!$W194&lt;&gt;"",Scoring!$F$28)+IF(Data!$X194&lt;&gt;"",Scoring!$F$29)+IF(Data!$Y194&lt;&gt;"",Scoring!$F$30)+IF(Data!$Z194&lt;&gt;"",Scoring!$F$31)+IF(Data!$AA194&lt;&gt;"",Scoring!$F$32),"")</f>
        <v/>
      </c>
      <c r="AG194" s="105" t="str">
        <f>IF(AF194&lt;&gt;"",LOOKUP(AF194,Likelihoods!$A$7:$A$107,Likelihoods!D$7:D$107),"")</f>
        <v/>
      </c>
      <c r="AH194" s="108" t="str">
        <f>IF(AND(COUNTBLANK($B194:$E194)=3,COUNTBLANK($F194:$H194)=2,COUNTBLANK($I194:$J194)=1,COUNTBLANK($K194:$L194)=1,COUNTBLANK($M194:$N194)=1,COUNTBLANK($O194:$P194)=1,COUNTBLANK($Q194:$R194)=1,COUNTBLANK($S194:$T194)=1,COUNTBLANK($U194:$V194)=1,COUNTBLANK($W194:$AA194)=4),IF(Data!$B194&lt;&gt;"",Scoring!$G$7)+IF(Data!$C194&lt;&gt;"",Scoring!$G$8)+IF(Data!$D194&lt;&gt;"",Scoring!$G$9)+IF(Data!$E194&lt;&gt;"",Scoring!$G$10)+IF(Data!$F194&lt;&gt;"",Scoring!$G$11)+IF(Data!$G194&lt;&gt;"",Scoring!$G$12)+IF(Data!$H194&lt;&gt;"",Scoring!$G$13)+IF(Data!$I194&lt;&gt;"",Scoring!$G$14)+IF(Data!$J194&lt;&gt;"",Scoring!$G$15)+IF(Data!$K194&lt;&gt;"",Scoring!$G$16)+IF(Data!$L194&lt;&gt;"",Scoring!$G$17)+IF(Data!$M194&lt;&gt;"",Scoring!$G$18)+IF(Data!$N194&lt;&gt;"",Scoring!$G$19)+IF(Data!$O194&lt;&gt;"",Scoring!$G$20)+IF(Data!$P194&lt;&gt;"",Scoring!$G$21)+IF(Data!$Q194&lt;&gt;"",Scoring!$G$22)+IF(Data!$R194&lt;&gt;"",Scoring!$G$23)+IF(Data!$S194&lt;&gt;"",Scoring!$G$24)+IF(Data!T194&lt;&gt;"",Scoring!$G$25)+IF(Data!$U194&lt;&gt;"",Scoring!$G$26)+IF(Data!$V194&lt;&gt;"",Scoring!$G$27)+IF(Data!$W194&lt;&gt;"",Scoring!$G$28)+IF(Data!$X194&lt;&gt;"",Scoring!$G$29)+IF(Data!$Y194&lt;&gt;"",Scoring!$G$30)+IF(Data!$Z194&lt;&gt;"",Scoring!$G$31)+IF(Data!$AA194&lt;&gt;"",Scoring!$G$32),"")</f>
        <v/>
      </c>
      <c r="AI194" s="106" t="str">
        <f>IF(AH194&lt;&gt;"",LOOKUP(AH194,Likelihoods!$A$7:$A$107,Likelihoods!E$7:E$107),"")</f>
        <v/>
      </c>
      <c r="AJ194" s="104" t="str">
        <f>IF(AND(COUNTBLANK($B194:$E194)=3,COUNTBLANK($F194:$H194)=2,COUNTBLANK($I194:$J194)=1,COUNTBLANK($K194:$L194)=1,COUNTBLANK($M194:$N194)=1,COUNTBLANK($O194:$P194)=1,COUNTBLANK($Q194:$R194)=1,COUNTBLANK($S194:$T194)=1,COUNTBLANK($U194:$V194)=1,COUNTBLANK($W194:$AA194)=4),IF(Data!$B194&lt;&gt;"",Scoring!$H$7)+IF(Data!$C194&lt;&gt;"",Scoring!$H$8)+IF(Data!$D194&lt;&gt;"",Scoring!$H$9)+IF(Data!$E194&lt;&gt;"",Scoring!$H$10)+IF(Data!$F194&lt;&gt;"",Scoring!$H$11)+IF(Data!$G194&lt;&gt;"",Scoring!$H$12)+IF(Data!$H194&lt;&gt;"",Scoring!$H$13)+IF(Data!$I194&lt;&gt;"",Scoring!$H$14)+IF(Data!$J194&lt;&gt;"",Scoring!$H$15)+IF(Data!$K194&lt;&gt;"",Scoring!$H$16)+IF(Data!$L194&lt;&gt;"",Scoring!$H$17)+IF(Data!$M194&lt;&gt;"",Scoring!$H$18)+IF(Data!$N194&lt;&gt;"",Scoring!$H$19)+IF(Data!$O194&lt;&gt;"",Scoring!$H$20)+IF(Data!$P194&lt;&gt;"",Scoring!$H$21)+IF(Data!$Q194&lt;&gt;"",Scoring!$H$22)+IF(Data!$R194&lt;&gt;"",Scoring!$H$23)+IF(Data!$S194&lt;&gt;"",Scoring!$H$24)+IF(Data!T194&lt;&gt;"",Scoring!$H$25)+IF(Data!$U194&lt;&gt;"",Scoring!$H$26)+IF(Data!$V194&lt;&gt;"",Scoring!$H$27)+IF(Data!$W194&lt;&gt;"",Scoring!$H$28)+IF(Data!$X194&lt;&gt;"",Scoring!$H$29)+IF(Data!$Y194&lt;&gt;"",Scoring!$H$30)+IF(Data!$Z194&lt;&gt;"",Scoring!$H$31)+IF(Data!$AA194&lt;&gt;"",Scoring!$H$32),"")</f>
        <v/>
      </c>
      <c r="AK194" s="105" t="str">
        <f>IF(AJ194&lt;&gt;"",LOOKUP(AJ194,Likelihoods!$A$7:$A$107,Likelihoods!F$7:F$107),"")</f>
        <v/>
      </c>
      <c r="AL194" s="102" t="str">
        <f>IF(AND(COUNTBLANK($B194:$E194)=3,COUNTBLANK($F194:$H194)=2,COUNTBLANK($I194:$J194)=1,COUNTBLANK($K194:$L194)=1,COUNTBLANK($M194:$N194)=1,COUNTBLANK($O194:$P194)=1,COUNTBLANK($Q194:$R194)=1,COUNTBLANK($S194:$T194)=1,COUNTBLANK($U194:$V194)=1,COUNTBLANK($W194:$AA194)=4),IF(Data!$B194&lt;&gt;"",Scoring!$I$7)+IF(Data!$C194&lt;&gt;"",Scoring!$I$8)+IF(Data!$D194&lt;&gt;"",Scoring!$I$9)+IF(Data!$E194&lt;&gt;"",Scoring!$I$10)+IF(Data!$F194&lt;&gt;"",Scoring!$I$11)+IF(Data!$G194&lt;&gt;"",Scoring!$I$12)+IF(Data!$H194&lt;&gt;"",Scoring!$I$13)+IF(Data!$I194&lt;&gt;"",Scoring!$I$14)+IF(Data!$J194&lt;&gt;"",Scoring!$I$15)+IF(Data!$K194&lt;&gt;"",Scoring!$I$16)+IF(Data!$L194&lt;&gt;"",Scoring!$I$17)+IF(Data!$M194&lt;&gt;"",Scoring!$I$18)+IF(Data!$N194&lt;&gt;"",Scoring!$I$19)+IF(Data!$O194&lt;&gt;"",Scoring!$I$20)+IF(Data!$P194&lt;&gt;"",Scoring!$I$21)+IF(Data!$Q194&lt;&gt;"",Scoring!$I$22)+IF(Data!$R194&lt;&gt;"",Scoring!$I$23)+IF(Data!$S194&lt;&gt;"",Scoring!$I$24)+IF(Data!T194&lt;&gt;"",Scoring!$I$25)+IF(Data!$U194&lt;&gt;"",Scoring!$I$26)+IF(Data!$V194&lt;&gt;"",Scoring!$I$27)+IF(Data!$W194&lt;&gt;"",Scoring!$I$28)+IF(Data!$X194&lt;&gt;"",Scoring!$I$29)+IF(Data!$Y194&lt;&gt;"",Scoring!$I$30)+IF(Data!$Z194&lt;&gt;"",Scoring!$I$31)+IF(Data!$AA194&lt;&gt;"",Scoring!$I$32),"")</f>
        <v/>
      </c>
      <c r="AM194" s="107" t="str">
        <f>IF(AL194&lt;&gt;"",LOOKUP(AL194,Likelihoods!$A$7:$A$107,Likelihoods!G$7:G$107),"")</f>
        <v/>
      </c>
      <c r="AN194" s="281" t="str">
        <f>IF(AND(COUNTBLANK($B194:$E194)=3,COUNTBLANK($F194:$H194)=2,COUNTBLANK($I194:$J194)=1,COUNTBLANK($K194:$L194)=1,COUNTBLANK($M194:$N194)=1,COUNTBLANK($O194:$P194)=1,COUNTBLANK($Q194:$R194)=1,COUNTBLANK($S194:$T194)=1,COUNTBLANK($U194:$V194)=1,COUNTBLANK($W194:$AA194)=4),IF(Data!$B194&lt;&gt;"",Scoring!$J$7)+IF(Data!$C194&lt;&gt;"",Scoring!$J$8)+IF(Data!$D194&lt;&gt;"",Scoring!$J$9)+IF(Data!$E194&lt;&gt;"",Scoring!$J$10)+IF(Data!$F194&lt;&gt;"",Scoring!$J$11)+IF(Data!$G194&lt;&gt;"",Scoring!$J$12)+IF(Data!$H194&lt;&gt;"",Scoring!$J$13)+IF(Data!$I194&lt;&gt;"",Scoring!$J$14)+IF(Data!$J194&lt;&gt;"",Scoring!$J$15)+IF(Data!$K194&lt;&gt;"",Scoring!$J$16)+IF(Data!$L194&lt;&gt;"",Scoring!$J$17)+IF(Data!$M194&lt;&gt;"",Scoring!$J$18)+IF(Data!$N194&lt;&gt;"",Scoring!$J$19)+IF(Data!$O194&lt;&gt;"",Scoring!$J$20)+IF(Data!$P194&lt;&gt;"",Scoring!$J$21)+IF(Data!$Q194&lt;&gt;"",Scoring!$J$22)+IF(Data!$R194&lt;&gt;"",Scoring!$J$23)+IF(Data!$S194&lt;&gt;"",Scoring!$J$24)+IF(Data!AF194&lt;&gt;"",Scoring!$J$25)+IF(Data!$U194&lt;&gt;"",Scoring!$J$26)+IF(Data!$V194&lt;&gt;"",Scoring!$J$27)+IF(Data!$W194&lt;&gt;"",Scoring!$J$28)+IF(Data!$X194&lt;&gt;"",Scoring!$J$29)+IF(Data!$Y194&lt;&gt;"",Scoring!$J$30)+IF(Data!$Z194&lt;&gt;"",Scoring!$J$31)+IF(Data!$AA194&lt;&gt;"",Scoring!$J$32),"")</f>
        <v/>
      </c>
      <c r="AO194" s="276" t="str">
        <f>IF(AN194&lt;&gt;"",LOOKUP(AN194,Likelihoods!$A$7:$A$107,Likelihoods!H$7:H$107),"")</f>
        <v/>
      </c>
      <c r="AP194" s="264" t="str">
        <f>IF(AND(COUNTBLANK($B194:$E194)=3,COUNTBLANK($F194:$H194)=2,COUNTBLANK($I194:$J194)=1,COUNTBLANK($K194:$L194)=1,COUNTBLANK($M194:$N194)=1,COUNTBLANK($O194:$P194)=1,COUNTBLANK($Q194:$R194)=1,COUNTBLANK($S194:$T194)=1,COUNTBLANK($U194:$V194)=1,COUNTBLANK($W194:$AA194)=4),IF(Data!$B194&lt;&gt;"",Scoring!$K$7)+IF(Data!$C194&lt;&gt;"",Scoring!$K$8)+IF(Data!$D194&lt;&gt;"",Scoring!$K$9)+IF(Data!$E194&lt;&gt;"",Scoring!$K$10)+IF(Data!$F194&lt;&gt;"",Scoring!$K$11)+IF(Data!$G194&lt;&gt;"",Scoring!$K$12)+IF(Data!$H194&lt;&gt;"",Scoring!$K$13)+IF(Data!$I194&lt;&gt;"",Scoring!$K$14)+IF(Data!$J194&lt;&gt;"",Scoring!$K$15)+IF(Data!$K194&lt;&gt;"",Scoring!$K$16)+IF(Data!$L194&lt;&gt;"",Scoring!$K$17)+IF(Data!$M194&lt;&gt;"",Scoring!$K$18)+IF(Data!$N194&lt;&gt;"",Scoring!$K$19)+IF(Data!$O194&lt;&gt;"",Scoring!$K$20)+IF(Data!$P194&lt;&gt;"",Scoring!$K$21)+IF(Data!$Q194&lt;&gt;"",Scoring!$K$22)+IF(Data!$R194&lt;&gt;"",Scoring!$K$23)+IF(Data!$S194&lt;&gt;"",Scoring!$K$24)+IF(Data!AH194&lt;&gt;"",Scoring!$K$25)+IF(Data!$U194&lt;&gt;"",Scoring!$K$26)+IF(Data!$V194&lt;&gt;"",Scoring!$K$27)+IF(Data!$W194&lt;&gt;"",Scoring!$K$28)+IF(Data!$X194&lt;&gt;"",Scoring!$K$29)+IF(Data!$Y194&lt;&gt;"",Scoring!$K$30)+IF(Data!$Z194&lt;&gt;"",Scoring!$K$31)+IF(Data!$AA194&lt;&gt;"",Scoring!$K$32),"")</f>
        <v/>
      </c>
      <c r="AQ194" s="107" t="str">
        <f>IF(AP194&lt;&gt;"",LOOKUP(AP194,Likelihoods!$A$7:$A$107,Likelihoods!I$7:I$107),"")</f>
        <v/>
      </c>
      <c r="AR194" s="281" t="str">
        <f>IF(AND(COUNTBLANK($B194:$E194)=3,COUNTBLANK($F194:$H194)=2,COUNTBLANK($I194:$J194)=1,COUNTBLANK($K194:$L194)=1,COUNTBLANK($M194:$N194)=1,COUNTBLANK($O194:$P194)=1,COUNTBLANK($Q194:$R194)=1,COUNTBLANK($S194:$T194)=1,COUNTBLANK($U194:$V194)=1,COUNTBLANK($W194:$AA194)=4),IF(Data!$B194&lt;&gt;"",Scoring!$L$7)+IF(Data!$C194&lt;&gt;"",Scoring!$L$8)+IF(Data!$D194&lt;&gt;"",Scoring!$L$9)+IF(Data!$E194&lt;&gt;"",Scoring!$L$10)+IF(Data!$F194&lt;&gt;"",Scoring!$L$11)+IF(Data!$G194&lt;&gt;"",Scoring!$L$12)+IF(Data!$H194&lt;&gt;"",Scoring!$L$13)+IF(Data!$I194&lt;&gt;"",Scoring!$L$14)+IF(Data!$J194&lt;&gt;"",Scoring!$L$15)+IF(Data!$K194&lt;&gt;"",Scoring!$L$16)+IF(Data!$L194&lt;&gt;"",Scoring!$L$17)+IF(Data!$M194&lt;&gt;"",Scoring!$L$18)+IF(Data!$N194&lt;&gt;"",Scoring!$L$19)+IF(Data!$O194&lt;&gt;"",Scoring!$L$20)+IF(Data!$P194&lt;&gt;"",Scoring!$L$21)+IF(Data!$Q194&lt;&gt;"",Scoring!$L$22)+IF(Data!$R194&lt;&gt;"",Scoring!$L$23)+IF(Data!$S194&lt;&gt;"",Scoring!$L$24)+IF(Data!AJ194&lt;&gt;"",Scoring!$L$25)+IF(Data!$U194&lt;&gt;"",Scoring!$L$26)+IF(Data!$V194&lt;&gt;"",Scoring!$L$27)+IF(Data!$W194&lt;&gt;"",Scoring!$L$28)+IF(Data!$X194&lt;&gt;"",Scoring!$L$29)+IF(Data!$Y194&lt;&gt;"",Scoring!$L$30)+IF(Data!$Z194&lt;&gt;"",Scoring!$L$31)+IF(Data!$AA194&lt;&gt;"",Scoring!$L$32),"")</f>
        <v/>
      </c>
      <c r="AS194" s="105" t="str">
        <f>IF(AR194&lt;&gt;"",LOOKUP(AR194,Likelihoods!$A$7:$A$107,Likelihoods!J$7:J$107),"")</f>
        <v/>
      </c>
      <c r="AT194" s="108" t="str">
        <f>IF(AND(COUNTBLANK($B194:$E194)=3,COUNTBLANK($F194:$H194)=2,COUNTBLANK($I194:$J194)=1,COUNTBLANK($K194:$L194)=1,COUNTBLANK($M194:$N194)=1,COUNTBLANK($O194:$P194)=1,COUNTBLANK($Q194:$R194)=1,COUNTBLANK($S194:$T194)=1,COUNTBLANK($U194:$V194)=1,COUNTBLANK($W194:$AA194)=4),IF(Data!$B194&lt;&gt;"",Scoring!$M$7)+IF(Data!$C194&lt;&gt;"",Scoring!$M$8)+IF(Data!$D194&lt;&gt;"",Scoring!$M$9)+IF(Data!$E194&lt;&gt;"",Scoring!$M$10)+IF(Data!$F194&lt;&gt;"",Scoring!$M$11)+IF(Data!$G194&lt;&gt;"",Scoring!$M$12)+IF(Data!$H194&lt;&gt;"",Scoring!$M$13)+IF(Data!$I194&lt;&gt;"",Scoring!$M$14)+IF(Data!$J194&lt;&gt;"",Scoring!$M$15)+IF(Data!$K194&lt;&gt;"",Scoring!$M$16)+IF(Data!$L194&lt;&gt;"",Scoring!$M$17)+IF(Data!$M194&lt;&gt;"",Scoring!$M$18)+IF(Data!$N194&lt;&gt;"",Scoring!$M$19)+IF(Data!$O194&lt;&gt;"",Scoring!$M$20)+IF(Data!$P194&lt;&gt;"",Scoring!$M$21)+IF(Data!$Q194&lt;&gt;"",Scoring!$M$22)+IF(Data!$R194&lt;&gt;"",Scoring!$M$23)+IF(Data!$S194&lt;&gt;"",Scoring!$M$24)+IF(Data!T194&lt;&gt;"",Scoring!$M$25)+IF(Data!$U194&lt;&gt;"",Scoring!$M$26)+IF(Data!$V194&lt;&gt;"",Scoring!$M$27)+IF(Data!$W194&lt;&gt;"",Scoring!$M$28)+IF(Data!$X194&lt;&gt;"",Scoring!$M$29)+IF(Data!$Y194&lt;&gt;"",Scoring!$M$30)+IF(Data!$Z194&lt;&gt;"",Scoring!$M$31)+IF(Data!$AA194&lt;&gt;"",Scoring!$M$32),"")</f>
        <v/>
      </c>
      <c r="AU194" s="105" t="str">
        <f>IF(AT194&lt;&gt;"",LOOKUP(AT194,Likelihoods!$A$7:$A$107,Likelihoods!K$7:K$107),"")</f>
        <v/>
      </c>
      <c r="AV194" s="108" t="str">
        <f>IF(AND(COUNTBLANK($B194:$E194)=3,COUNTBLANK($F194:$H194)=2,COUNTBLANK($I194:$J194)=1,COUNTBLANK($K194:$L194)=1,COUNTBLANK($M194:$N194)=1,COUNTBLANK($O194:$P194)=1,COUNTBLANK($Q194:$R194)=1,COUNTBLANK($S194:$T194)=1,COUNTBLANK($U194:$V194)=1,COUNTBLANK($W194:$AA194)=4),IF(Data!$B194&lt;&gt;"",Scoring!$N$7)+IF(Data!$C194&lt;&gt;"",Scoring!$N$8)+IF(Data!$D194&lt;&gt;"",Scoring!$N$9)+IF(Data!$E194&lt;&gt;"",Scoring!$N$10)+IF(Data!$F194&lt;&gt;"",Scoring!$N$11)+IF(Data!$G194&lt;&gt;"",Scoring!$N$12)+IF(Data!$H194&lt;&gt;"",Scoring!$N$13)+IF(Data!$I194&lt;&gt;"",Scoring!$N$14)+IF(Data!$J194&lt;&gt;"",Scoring!$N$15)+IF(Data!$K194&lt;&gt;"",Scoring!$N$16)+IF(Data!$L194&lt;&gt;"",Scoring!$N$17)+IF(Data!$M194&lt;&gt;"",Scoring!$N$18)+IF(Data!$N194&lt;&gt;"",Scoring!$N$19)+IF(Data!$O194&lt;&gt;"",Scoring!$N$20)+IF(Data!$P194&lt;&gt;"",Scoring!$N$21)+IF(Data!$Q194&lt;&gt;"",Scoring!$N$22)+IF(Data!$R194&lt;&gt;"",Scoring!$N$23)+IF(Data!$S194&lt;&gt;"",Scoring!$N$24)+IF(Data!T194&lt;&gt;"",Scoring!$N$25)+IF(Data!$U194&lt;&gt;"",Scoring!$N$26)+IF(Data!$V194&lt;&gt;"",Scoring!$N$27)+IF(Data!$W194&lt;&gt;"",Scoring!$N$28)+IF(Data!$X194&lt;&gt;"",Scoring!$N$29)+IF(Data!$Y194&lt;&gt;"",Scoring!$N$30)+IF(Data!$Z194&lt;&gt;"",Scoring!$N$31)+IF(Data!$AA194&lt;&gt;"",Scoring!$N$32),"")</f>
        <v/>
      </c>
      <c r="AW194" s="106" t="str">
        <f>IF(AV194&lt;&gt;"",LOOKUP(AV194,Likelihoods!$A$7:$A$107,Likelihoods!L$7:L$107),"")</f>
        <v/>
      </c>
      <c r="AX194" s="104" t="str">
        <f>IF(AND(COUNTBLANK($B194:$E194)=3,COUNTBLANK($F194:$H194)=2,COUNTBLANK($I194:$J194)=1,COUNTBLANK($K194:$L194)=1,COUNTBLANK($M194:$N194)=1,COUNTBLANK($O194:$P194)=1,COUNTBLANK($Q194:$R194)=1,COUNTBLANK($S194:$T194)=1,COUNTBLANK($U194:$V194)=1,COUNTBLANK($W194:$AA194)=4),IF(Data!$B194&lt;&gt;"",Scoring!$O$7)+IF(Data!$C194&lt;&gt;"",Scoring!$O$8)+IF(Data!$D194&lt;&gt;"",Scoring!$O$9)+IF(Data!$E194&lt;&gt;"",Scoring!$O$10)+IF(Data!$F194&lt;&gt;"",Scoring!$O$11)+IF(Data!$G194&lt;&gt;"",Scoring!$O$12)+IF(Data!$H194&lt;&gt;"",Scoring!$O$13)+IF(Data!$I194&lt;&gt;"",Scoring!$O$14)+IF(Data!$J194&lt;&gt;"",Scoring!$O$15)+IF(Data!$K194&lt;&gt;"",Scoring!$O$16)+IF(Data!$L194&lt;&gt;"",Scoring!$O$17)+IF(Data!$M194&lt;&gt;"",Scoring!$O$18)+IF(Data!$N194&lt;&gt;"",Scoring!$O$19)+IF(Data!$O194&lt;&gt;"",Scoring!$O$20)+IF(Data!$P194&lt;&gt;"",Scoring!$O$21)+IF(Data!$Q194&lt;&gt;"",Scoring!$O$22)+IF(Data!$R194&lt;&gt;"",Scoring!$O$23)+IF(Data!$S194&lt;&gt;"",Scoring!$O$24)+IF(Data!T194&lt;&gt;"",Scoring!$O$25)+IF(Data!$U194&lt;&gt;"",Scoring!$O$26)+IF(Data!$V194&lt;&gt;"",Scoring!$O$27)+IF(Data!$W194&lt;&gt;"",Scoring!$O$28)+IF(Data!$X194&lt;&gt;"",Scoring!$O$29)+IF(Data!$Y194&lt;&gt;"",Scoring!$O$30)+IF(Data!$Z194&lt;&gt;"",Scoring!$O$31)+IF(Data!$AA194&lt;&gt;"",Scoring!$O$32),"")</f>
        <v/>
      </c>
      <c r="AY194" s="107" t="str">
        <f>IF(AX194&lt;&gt;"",LOOKUP(AX194,Likelihoods!$A$7:$A$107,Likelihoods!M$7:M$107),"")</f>
        <v/>
      </c>
      <c r="AZ194" s="108" t="str">
        <f>IF(AND(COUNTBLANK($B194:$E194)=3,COUNTBLANK($F194:$H194)=2,COUNTBLANK($I194:$J194)=1,COUNTBLANK($K194:$L194)=1,COUNTBLANK($M194:$N194)=1,COUNTBLANK($O194:$P194)=1,COUNTBLANK($Q194:$R194)=1,COUNTBLANK($S194:$T194)=1,COUNTBLANK($U194:$V194)=1,COUNTBLANK($W194:$AA194)=4),IF(Data!$B194&lt;&gt;"",Scoring!$P$7)+IF(Data!$C194&lt;&gt;"",Scoring!$P$8)+IF(Data!$D194&lt;&gt;"",Scoring!$P$9)+IF(Data!$E194&lt;&gt;"",Scoring!$P$10)+IF(Data!$F194&lt;&gt;"",Scoring!$P$11)+IF(Data!$G194&lt;&gt;"",Scoring!$P$12)+IF(Data!$H194&lt;&gt;"",Scoring!$P$13)+IF(Data!$I194&lt;&gt;"",Scoring!$P$14)+IF(Data!$J194&lt;&gt;"",Scoring!$P$15)+IF(Data!$K194&lt;&gt;"",Scoring!$P$16)+IF(Data!$L194&lt;&gt;"",Scoring!$P$17)+IF(Data!$M194&lt;&gt;"",Scoring!$P$18)+IF(Data!$N194&lt;&gt;"",Scoring!$P$19)+IF(Data!$O194&lt;&gt;"",Scoring!$P$20)+IF(Data!$P194&lt;&gt;"",Scoring!$P$21)+IF(Data!$Q194&lt;&gt;"",Scoring!$P$22)+IF(Data!$R194&lt;&gt;"",Scoring!$P$23)+IF(Data!$S194&lt;&gt;"",Scoring!$P$24)+IF(Data!T194&lt;&gt;"",Scoring!$P$25)+IF(Data!$U194&lt;&gt;"",Scoring!$P$26)+IF(Data!$V194&lt;&gt;"",Scoring!$P$27)+IF(Data!$W194&lt;&gt;"",Scoring!$P$28)+IF(Data!$X194&lt;&gt;"",Scoring!$P$29)+IF(Data!$Y194&lt;&gt;"",Scoring!$P$30)+IF(Data!$Z194&lt;&gt;"",Scoring!$P$31)+IF(Data!$AA194&lt;&gt;"",Scoring!$P$32),"")</f>
        <v/>
      </c>
      <c r="BA194" s="105" t="str">
        <f>IF(AZ194&lt;&gt;"",LOOKUP(AZ194,Likelihoods!$A$7:$A$107,Likelihoods!N$7:N$107),"")</f>
        <v/>
      </c>
      <c r="BB194" s="102" t="str">
        <f>IF(AND(COUNTBLANK($B194:$E194)=3,COUNTBLANK($F194:$H194)=2,COUNTBLANK($I194:$J194)=1,COUNTBLANK($K194:$L194)=1,COUNTBLANK($M194:$N194)=1,COUNTBLANK($O194:$P194)=1,COUNTBLANK($Q194:$R194)=1,COUNTBLANK($S194:$T194)=1,COUNTBLANK($U194:$V194)=1,COUNTBLANK($W194:$AA194)=4),IF(Data!$B194&lt;&gt;"",Scoring!$Q$7)+IF(Data!$C194&lt;&gt;"",Scoring!$Q$8)+IF(Data!$D194&lt;&gt;"",Scoring!$Q$9)+IF(Data!$E194&lt;&gt;"",Scoring!$Q$10)+IF(Data!$F194&lt;&gt;"",Scoring!$Q$11)+IF(Data!$G194&lt;&gt;"",Scoring!$Q$12)+IF(Data!$H194&lt;&gt;"",Scoring!$Q$13)+IF(Data!$I194&lt;&gt;"",Scoring!$Q$14)+IF(Data!$J194&lt;&gt;"",Scoring!$Q$15)+IF(Data!$K194&lt;&gt;"",Scoring!$Q$16)+IF(Data!$L194&lt;&gt;"",Scoring!$Q$17)+IF(Data!$M194&lt;&gt;"",Scoring!$Q$18)+IF(Data!$N194&lt;&gt;"",Scoring!$Q$19)+IF(Data!$O194&lt;&gt;"",Scoring!$Q$20)+IF(Data!$P194&lt;&gt;"",Scoring!$Q$21)+IF(Data!$Q194&lt;&gt;"",Scoring!$Q$22)+IF(Data!$R194&lt;&gt;"",Scoring!$Q$23)+IF(Data!$S194&lt;&gt;"",Scoring!$Q$24)+IF(Data!T194&lt;&gt;"",Scoring!$Q$25)+IF(Data!$U194&lt;&gt;"",Scoring!$Q$26)+IF(Data!$V194&lt;&gt;"",Scoring!$Q$27)+IF(Data!$W194&lt;&gt;"",Scoring!$Q$28)+IF(Data!$X194&lt;&gt;"",Scoring!$Q$29)+IF(Data!$Y194&lt;&gt;"",Scoring!$Q$30)+IF(Data!$Z194&lt;&gt;"",Scoring!$Q$31)+IF(Data!$AA194&lt;&gt;"",Scoring!$Q$32),"")</f>
        <v/>
      </c>
      <c r="BC194" s="107" t="str">
        <f>IF(BB194&lt;&gt;"",LOOKUP(BB194,Likelihoods!$A$7:$A$107,Likelihoods!O$7:O$107),"")</f>
        <v/>
      </c>
      <c r="BD194" s="104" t="str">
        <f>IF(AND(COUNTBLANK($B194:$E194)=3,COUNTBLANK($F194:$H194)=2,COUNTBLANK($I194:$J194)=1,COUNTBLANK($K194:$L194)=1,COUNTBLANK($M194:$N194)=1,COUNTBLANK($O194:$P194)=1,COUNTBLANK($Q194:$R194)=1,COUNTBLANK($S194:$T194)=1,COUNTBLANK($U194:$V194)=1,COUNTBLANK($W194:$AA194)=4),IF(Data!$B194&lt;&gt;"",Scoring!$R$7)+IF(Data!$C194&lt;&gt;"",Scoring!$R$8)+IF(Data!$D194&lt;&gt;"",Scoring!$R$9)+IF(Data!$E194&lt;&gt;"",Scoring!$R$10)+IF(Data!$F194&lt;&gt;"",Scoring!$R$11)+IF(Data!$G194&lt;&gt;"",Scoring!$R$12)+IF(Data!$H194&lt;&gt;"",Scoring!$R$13)+IF(Data!$I194&lt;&gt;"",Scoring!$R$14)+IF(Data!$J194&lt;&gt;"",Scoring!$R$15)+IF(Data!$K194&lt;&gt;"",Scoring!$R$16)+IF(Data!$L194&lt;&gt;"",Scoring!$R$17)+IF(Data!$M194&lt;&gt;"",Scoring!$R$18)+IF(Data!$N194&lt;&gt;"",Scoring!$R$19)+IF(Data!$O194&lt;&gt;"",Scoring!$R$20)+IF(Data!$P194&lt;&gt;"",Scoring!$R$21)+IF(Data!$Q194&lt;&gt;"",Scoring!$R$22)+IF(Data!$R194&lt;&gt;"",Scoring!$R$23)+IF(Data!$S194&lt;&gt;"",Scoring!$R$24)+IF(Data!T194&lt;&gt;"",Scoring!$R$25)+IF(Data!$U194&lt;&gt;"",Scoring!$R$26)+IF(Data!$V194&lt;&gt;"",Scoring!$R$27)+IF(Data!$W194&lt;&gt;"",Scoring!$R$28)+IF(Data!$X194&lt;&gt;"",Scoring!$R$29)+IF(Data!$Y194&lt;&gt;"",Scoring!$R$30)+IF(Data!$Z194&lt;&gt;"",Scoring!$R$31)+IF(Data!$AA194&lt;&gt;"",Scoring!$R$32),"")</f>
        <v/>
      </c>
      <c r="BE194" s="105" t="str">
        <f>IF(BD194&lt;&gt;"",LOOKUP(BD194,Likelihoods!$A$7:$A$107,Likelihoods!P$7:P$107),"")</f>
        <v/>
      </c>
      <c r="BF194" s="102" t="str">
        <f>IF(AND(COUNTBLANK($B194:$E194)=3,COUNTBLANK($F194:$H194)=2,COUNTBLANK($I194:$J194)=1,COUNTBLANK($K194:$L194)=1,COUNTBLANK($M194:$N194)=1,COUNTBLANK($O194:$P194)=1,COUNTBLANK($Q194:$R194)=1,COUNTBLANK($S194:$T194)=1,COUNTBLANK($U194:$V194)=1,COUNTBLANK($W194:$AA194)=4),IF(Data!$B194&lt;&gt;"",Scoring!$S$7)+IF(Data!$C194&lt;&gt;"",Scoring!$S$8)+IF(Data!$D194&lt;&gt;"",Scoring!$S$9)+IF(Data!$E194&lt;&gt;"",Scoring!$S$10)+IF(Data!$F194&lt;&gt;"",Scoring!$S$11)+IF(Data!$G194&lt;&gt;"",Scoring!$S$12)+IF(Data!$H194&lt;&gt;"",Scoring!$S$13)+IF(Data!$I194&lt;&gt;"",Scoring!$S$14)+IF(Data!$J194&lt;&gt;"",Scoring!$S$15)+IF(Data!$K194&lt;&gt;"",Scoring!$S$16)+IF(Data!$L194&lt;&gt;"",Scoring!$S$17)+IF(Data!$M194&lt;&gt;"",Scoring!$S$18)+IF(Data!$N194&lt;&gt;"",Scoring!$S$19)+IF(Data!$O194&lt;&gt;"",Scoring!$S$20)+IF(Data!$P194&lt;&gt;"",Scoring!$S$21)+IF(Data!$Q194&lt;&gt;"",Scoring!$S$22)+IF(Data!$R194&lt;&gt;"",Scoring!$S$23)+IF(Data!$S194&lt;&gt;"",Scoring!$S$24)+IF(Data!T194&lt;&gt;"",Scoring!$S$25)+IF(Data!$U194&lt;&gt;"",Scoring!$S$26)+IF(Data!$V194&lt;&gt;"",Scoring!$S$27)+IF(Data!$W194&lt;&gt;"",Scoring!$S$28)+IF(Data!$X194&lt;&gt;"",Scoring!$S$29)+IF(Data!$Y194&lt;&gt;"",Scoring!$S$30)+IF(Data!$Z194&lt;&gt;"",Scoring!$S$31)+IF(Data!$AA194&lt;&gt;"",Scoring!$S$32),"")</f>
        <v/>
      </c>
      <c r="BG194" s="107" t="str">
        <f>IF(BF194&lt;&gt;"",LOOKUP(BF194,Likelihoods!$A$7:$A$107,Likelihoods!Q$7:Q$107),"")</f>
        <v/>
      </c>
      <c r="BH194" s="108" t="str">
        <f>IF(AND(COUNTBLANK($B194:$E194)=3,COUNTBLANK($F194:$H194)=2,COUNTBLANK($I194:$J194)=1,COUNTBLANK($K194:$L194)=1,COUNTBLANK($M194:$N194)=1,COUNTBLANK($O194:$P194)=1,COUNTBLANK($Q194:$R194)=1,COUNTBLANK($S194:$T194)=1,COUNTBLANK($U194:$V194)=1,COUNTBLANK($W194:$AA194)=4),IF(Data!$B194&lt;&gt;"",Scoring!$T$7)+IF(Data!$C194&lt;&gt;"",Scoring!$T$8)+IF(Data!$D194&lt;&gt;"",Scoring!$T$9)+IF(Data!$E194&lt;&gt;"",Scoring!$T$10)+IF(Data!$F194&lt;&gt;"",Scoring!$T$11)+IF(Data!$G194&lt;&gt;"",Scoring!$T$12)+IF(Data!$H194&lt;&gt;"",Scoring!$T$13)+IF(Data!$I194&lt;&gt;"",Scoring!$T$14)+IF(Data!$J194&lt;&gt;"",Scoring!$T$15)+IF(Data!$K194&lt;&gt;"",Scoring!$T$16)+IF(Data!$L194&lt;&gt;"",Scoring!$T$17)+IF(Data!$M194&lt;&gt;"",Scoring!$T$18)+IF(Data!$N194&lt;&gt;"",Scoring!$T$19)+IF(Data!$O194&lt;&gt;"",Scoring!$T$20)+IF(Data!$P194&lt;&gt;"",Scoring!$T$21)+IF(Data!$Q194&lt;&gt;"",Scoring!$T$22)+IF(Data!$R194&lt;&gt;"",Scoring!$T$23)+IF(Data!$S194&lt;&gt;"",Scoring!$T$24)+IF(Data!T194&lt;&gt;"",Scoring!$T$25)+IF(Data!$U194&lt;&gt;"",Scoring!$T$26)+IF(Data!$V194&lt;&gt;"",Scoring!$T$27)+IF(Data!$W194&lt;&gt;"",Scoring!$T$28)+IF(Data!$X194&lt;&gt;"",Scoring!$T$29)+IF(Data!$Y194&lt;&gt;"",Scoring!$T$30)+IF(Data!$Z194&lt;&gt;"",Scoring!$T$31)+IF(Data!$AA194&lt;&gt;"",Scoring!$T$32),"")</f>
        <v/>
      </c>
      <c r="BI194" s="105" t="str">
        <f>IF(BH194&lt;&gt;"",LOOKUP(BH194,Likelihoods!$A$7:$A$107,Likelihoods!R$7:R$107),"")</f>
        <v/>
      </c>
      <c r="BJ194" s="108" t="str">
        <f>IF(AND(COUNTBLANK($B194:$E194)=3,COUNTBLANK($F194:$H194)=2,COUNTBLANK($I194:$J194)=1,COUNTBLANK($K194:$L194)=1,COUNTBLANK($M194:$N194)=1,COUNTBLANK($O194:$P194)=1,COUNTBLANK($Q194:$R194)=1,COUNTBLANK($S194:$T194)=1,COUNTBLANK($U194:$V194)=1,COUNTBLANK($W194:$AA194)=4),IF(Data!$B194&lt;&gt;"",Scoring!$U$7)+IF(Data!$C194&lt;&gt;"",Scoring!$U$8)+IF(Data!$D194&lt;&gt;"",Scoring!$U$9)+IF(Data!$E194&lt;&gt;"",Scoring!$U$10)+IF(Data!$F194&lt;&gt;"",Scoring!$U$11)+IF(Data!$G194&lt;&gt;"",Scoring!$U$12)+IF(Data!$H194&lt;&gt;"",Scoring!$U$13)+IF(Data!$I194&lt;&gt;"",Scoring!$U$14)+IF(Data!$J194&lt;&gt;"",Scoring!$U$15)+IF(Data!$K194&lt;&gt;"",Scoring!$U$16)+IF(Data!$L194&lt;&gt;"",Scoring!$U$17)+IF(Data!$M194&lt;&gt;"",Scoring!$U$18)+IF(Data!$N194&lt;&gt;"",Scoring!$U$19)+IF(Data!$O194&lt;&gt;"",Scoring!$U$20)+IF(Data!$P194&lt;&gt;"",Scoring!$U$21)+IF(Data!$Q194&lt;&gt;"",Scoring!$U$22)+IF(Data!$R194&lt;&gt;"",Scoring!$U$23)+IF(Data!$S194&lt;&gt;"",Scoring!$U$24)+IF(Data!T194&lt;&gt;"",Scoring!$U$25)+IF(Data!$U194&lt;&gt;"",Scoring!$U$26)+IF(Data!$V194&lt;&gt;"",Scoring!$U$27)+IF(Data!$W194&lt;&gt;"",Scoring!$U$28)+IF(Data!$X194&lt;&gt;"",Scoring!$U$29)+IF(Data!$Y194&lt;&gt;"",Scoring!$U$30)+IF(Data!$Z194&lt;&gt;"",Scoring!$U$31)+IF(Data!$AA194&lt;&gt;"",Scoring!$U$32),"")</f>
        <v/>
      </c>
      <c r="BK194" s="106" t="str">
        <f>IF(BJ194&lt;&gt;"",LOOKUP(BJ194,Likelihoods!$A$7:$A$107,Likelihoods!S$7:S$107),"")</f>
        <v/>
      </c>
      <c r="BL194" s="8"/>
      <c r="BM194" s="8"/>
      <c r="BN194" s="8"/>
      <c r="BO194" s="8"/>
      <c r="BP194" s="8"/>
      <c r="BQ194" s="8"/>
      <c r="BR194" s="8"/>
      <c r="BS194" s="8"/>
      <c r="BT194" s="8"/>
      <c r="BU194" s="8"/>
      <c r="BV194" s="8"/>
      <c r="BW194" s="8"/>
      <c r="BX194" s="8"/>
      <c r="BY194" s="8"/>
    </row>
    <row r="195" spans="1:77" ht="14.25" x14ac:dyDescent="0.2">
      <c r="A195" s="68"/>
      <c r="B195" s="101"/>
      <c r="C195" s="102"/>
      <c r="D195" s="102"/>
      <c r="E195" s="102"/>
      <c r="F195" s="101"/>
      <c r="G195" s="102"/>
      <c r="H195" s="103"/>
      <c r="I195" s="102"/>
      <c r="J195" s="102"/>
      <c r="K195" s="101"/>
      <c r="L195" s="103"/>
      <c r="M195" s="102"/>
      <c r="N195" s="103"/>
      <c r="O195" s="101"/>
      <c r="P195" s="103"/>
      <c r="Q195" s="102"/>
      <c r="R195" s="102"/>
      <c r="S195" s="101"/>
      <c r="T195" s="103"/>
      <c r="U195" s="101"/>
      <c r="V195" s="103"/>
      <c r="W195" s="102"/>
      <c r="X195" s="102"/>
      <c r="Y195" s="102"/>
      <c r="Z195" s="102"/>
      <c r="AA195" s="102"/>
      <c r="AB195" s="104" t="str">
        <f>IF(AND(COUNTBLANK($B195:$E195)=3,COUNTBLANK($F195:$H195)=2,COUNTBLANK($I195:$J195)=1,COUNTBLANK($K195:$L195)=1,COUNTBLANK($M195:$N195)=1,COUNTBLANK($O195:$P195)=1,COUNTBLANK($Q195:$R195)=1,COUNTBLANK($S195:$T195)=1,COUNTBLANK($U195:$V195)=1,COUNTBLANK($W195:$AA195)=4),IF(Data!$B195&lt;&gt;"",Scoring!$D$7)+IF(Data!$C195&lt;&gt;"",Scoring!$D$8)+IF(Data!$D195&lt;&gt;"",Scoring!$D$9)+IF(Data!$E195&lt;&gt;"",Scoring!$D$10)+IF(Data!$F195&lt;&gt;"",Scoring!$D$11)+IF(Data!$G195&lt;&gt;"",Scoring!$D$12)+IF(Data!$H195&lt;&gt;"",Scoring!$D$13)+IF(Data!$I195&lt;&gt;"",Scoring!$D$14)+IF(Data!$J195&lt;&gt;"",Scoring!$D$15)+IF(Data!$K195&lt;&gt;"",Scoring!$D$16)+IF(Data!$L195&lt;&gt;"",Scoring!$D$17)+IF(Data!$M195&lt;&gt;"",Scoring!$D$18)+IF(Data!$N195&lt;&gt;"",Scoring!$D$19)+IF(Data!$O195&lt;&gt;"",Scoring!$D$20)+IF(Data!$P195&lt;&gt;"",Scoring!$D$21)+IF(Data!$Q195&lt;&gt;"",Scoring!$D$22)+IF(Data!$R195&lt;&gt;"",Scoring!$D$23)+IF(Data!$S195&lt;&gt;"",Scoring!$D$24)+IF(Data!T195&lt;&gt;"",Scoring!$D$25)+IF(Data!$U195&lt;&gt;"",Scoring!$D$26)+IF(Data!$V195&lt;&gt;"",Scoring!$D$27)+IF(Data!$W195&lt;&gt;"",Scoring!$D$28)+IF(Data!$X195&lt;&gt;"",Scoring!$D$29)+IF(Data!$Y195&lt;&gt;"",Scoring!$D$30)+IF(Data!$Z195&lt;&gt;"",Scoring!$D$31)+IF(Data!$AA195&lt;&gt;"",Scoring!$D$32),"")</f>
        <v/>
      </c>
      <c r="AC195" s="105" t="str">
        <f>IF(AB195&lt;&gt;"",LOOKUP(AB195,Likelihoods!$A$7:$A$107,Likelihoods!B$7:B$107),"")</f>
        <v/>
      </c>
      <c r="AD195" s="264" t="str">
        <f>IF(AND(COUNTBLANK($B195:$E195)=3,COUNTBLANK($F195:$H195)=2,COUNTBLANK($I195:$J195)=1,COUNTBLANK($K195:$L195)=1,COUNTBLANK($M195:$N195)=1,COUNTBLANK($O195:$P195)=1,COUNTBLANK($Q195:$R195)=1,COUNTBLANK($S195:$T195)=1,COUNTBLANK($U195:$V195)=1,COUNTBLANK($W195:$AA195)=4),IF(Data!$B195&lt;&gt;"",Scoring!$E$7)+IF(Data!$C195&lt;&gt;"",Scoring!$E$8)+IF(Data!$D195&lt;&gt;"",Scoring!$E$9)+IF(Data!$E195&lt;&gt;"",Scoring!$E$10)+IF(Data!$F195&lt;&gt;"",Scoring!$E$11)+IF(Data!$G195&lt;&gt;"",Scoring!$E$12)+IF(Data!$H195&lt;&gt;"",Scoring!$E$13)+IF(Data!$I195&lt;&gt;"",Scoring!$E$14)+IF(Data!$J195&lt;&gt;"",Scoring!$E$15)+IF(Data!$K195&lt;&gt;"",Scoring!$E$16)+IF(Data!$L195&lt;&gt;"",Scoring!$E$17)+IF(Data!$M195&lt;&gt;"",Scoring!$E$18)+IF(Data!$N195&lt;&gt;"",Scoring!$E$19)+IF(Data!$O195&lt;&gt;"",Scoring!$E$20)+IF(Data!$P195&lt;&gt;"",Scoring!$E$21)+IF(Data!$Q195&lt;&gt;"",Scoring!$E$22)+IF(Data!$R195&lt;&gt;"",Scoring!$E$23)+IF(Data!$S195&lt;&gt;"",Scoring!$E$24)+IF(Data!V195&lt;&gt;"",Scoring!$E$25)+IF(Data!$U195&lt;&gt;"",Scoring!$E$26)+IF(Data!$V195&lt;&gt;"",Scoring!$E$27)+IF(Data!$W195&lt;&gt;"",Scoring!$E$28)+IF(Data!$X195&lt;&gt;"",Scoring!$E$29)+IF(Data!$Y195&lt;&gt;"",Scoring!$E$30)+IF(Data!$Z195&lt;&gt;"",Scoring!$E$31)+IF(Data!$AA195&lt;&gt;"",Scoring!$E$32),"")</f>
        <v/>
      </c>
      <c r="AE195" s="107" t="str">
        <f>IF(AD195&lt;&gt;"",LOOKUP(AD195,Likelihoods!$A$7:$A$107,Likelihoods!C$7:C$107),"")</f>
        <v/>
      </c>
      <c r="AF195" s="108" t="str">
        <f>IF(AND(COUNTBLANK($B195:$E195)=3,COUNTBLANK($F195:$H195)=2,COUNTBLANK($I195:$J195)=1,COUNTBLANK($K195:$L195)=1,COUNTBLANK($M195:$N195)=1,COUNTBLANK($O195:$P195)=1,COUNTBLANK($Q195:$R195)=1,COUNTBLANK($S195:$T195)=1,COUNTBLANK($U195:$V195)=1,COUNTBLANK($W195:$AA195)=4),IF(Data!$B195&lt;&gt;"",Scoring!$F$7)+IF(Data!$C195&lt;&gt;"",Scoring!$F$8)+IF(Data!$D195&lt;&gt;"",Scoring!$F$9)+IF(Data!$E195&lt;&gt;"",Scoring!$F$10)+IF(Data!$F195&lt;&gt;"",Scoring!$F$11)+IF(Data!$G195&lt;&gt;"",Scoring!$F$12)+IF(Data!$H195&lt;&gt;"",Scoring!$F$13)+IF(Data!$I195&lt;&gt;"",Scoring!$F$14)+IF(Data!$J195&lt;&gt;"",Scoring!$F$15)+IF(Data!$K195&lt;&gt;"",Scoring!$F$16)+IF(Data!$L195&lt;&gt;"",Scoring!$F$17)+IF(Data!$M195&lt;&gt;"",Scoring!$F$18)+IF(Data!$N195&lt;&gt;"",Scoring!$F$19)+IF(Data!$O195&lt;&gt;"",Scoring!$F$20)+IF(Data!$P195&lt;&gt;"",Scoring!$F$21)+IF(Data!$Q195&lt;&gt;"",Scoring!$F$22)+IF(Data!$R195&lt;&gt;"",Scoring!$F$23)+IF(Data!$S195&lt;&gt;"",Scoring!$F$24)+IF(Data!T195&lt;&gt;"",Scoring!$F$25)+IF(Data!$U195&lt;&gt;"",Scoring!$F$26)+IF(Data!$V195&lt;&gt;"",Scoring!$F$27)+IF(Data!$W195&lt;&gt;"",Scoring!$F$28)+IF(Data!$X195&lt;&gt;"",Scoring!$F$29)+IF(Data!$Y195&lt;&gt;"",Scoring!$F$30)+IF(Data!$Z195&lt;&gt;"",Scoring!$F$31)+IF(Data!$AA195&lt;&gt;"",Scoring!$F$32),"")</f>
        <v/>
      </c>
      <c r="AG195" s="105" t="str">
        <f>IF(AF195&lt;&gt;"",LOOKUP(AF195,Likelihoods!$A$7:$A$107,Likelihoods!D$7:D$107),"")</f>
        <v/>
      </c>
      <c r="AH195" s="108" t="str">
        <f>IF(AND(COUNTBLANK($B195:$E195)=3,COUNTBLANK($F195:$H195)=2,COUNTBLANK($I195:$J195)=1,COUNTBLANK($K195:$L195)=1,COUNTBLANK($M195:$N195)=1,COUNTBLANK($O195:$P195)=1,COUNTBLANK($Q195:$R195)=1,COUNTBLANK($S195:$T195)=1,COUNTBLANK($U195:$V195)=1,COUNTBLANK($W195:$AA195)=4),IF(Data!$B195&lt;&gt;"",Scoring!$G$7)+IF(Data!$C195&lt;&gt;"",Scoring!$G$8)+IF(Data!$D195&lt;&gt;"",Scoring!$G$9)+IF(Data!$E195&lt;&gt;"",Scoring!$G$10)+IF(Data!$F195&lt;&gt;"",Scoring!$G$11)+IF(Data!$G195&lt;&gt;"",Scoring!$G$12)+IF(Data!$H195&lt;&gt;"",Scoring!$G$13)+IF(Data!$I195&lt;&gt;"",Scoring!$G$14)+IF(Data!$J195&lt;&gt;"",Scoring!$G$15)+IF(Data!$K195&lt;&gt;"",Scoring!$G$16)+IF(Data!$L195&lt;&gt;"",Scoring!$G$17)+IF(Data!$M195&lt;&gt;"",Scoring!$G$18)+IF(Data!$N195&lt;&gt;"",Scoring!$G$19)+IF(Data!$O195&lt;&gt;"",Scoring!$G$20)+IF(Data!$P195&lt;&gt;"",Scoring!$G$21)+IF(Data!$Q195&lt;&gt;"",Scoring!$G$22)+IF(Data!$R195&lt;&gt;"",Scoring!$G$23)+IF(Data!$S195&lt;&gt;"",Scoring!$G$24)+IF(Data!T195&lt;&gt;"",Scoring!$G$25)+IF(Data!$U195&lt;&gt;"",Scoring!$G$26)+IF(Data!$V195&lt;&gt;"",Scoring!$G$27)+IF(Data!$W195&lt;&gt;"",Scoring!$G$28)+IF(Data!$X195&lt;&gt;"",Scoring!$G$29)+IF(Data!$Y195&lt;&gt;"",Scoring!$G$30)+IF(Data!$Z195&lt;&gt;"",Scoring!$G$31)+IF(Data!$AA195&lt;&gt;"",Scoring!$G$32),"")</f>
        <v/>
      </c>
      <c r="AI195" s="106" t="str">
        <f>IF(AH195&lt;&gt;"",LOOKUP(AH195,Likelihoods!$A$7:$A$107,Likelihoods!E$7:E$107),"")</f>
        <v/>
      </c>
      <c r="AJ195" s="104" t="str">
        <f>IF(AND(COUNTBLANK($B195:$E195)=3,COUNTBLANK($F195:$H195)=2,COUNTBLANK($I195:$J195)=1,COUNTBLANK($K195:$L195)=1,COUNTBLANK($M195:$N195)=1,COUNTBLANK($O195:$P195)=1,COUNTBLANK($Q195:$R195)=1,COUNTBLANK($S195:$T195)=1,COUNTBLANK($U195:$V195)=1,COUNTBLANK($W195:$AA195)=4),IF(Data!$B195&lt;&gt;"",Scoring!$H$7)+IF(Data!$C195&lt;&gt;"",Scoring!$H$8)+IF(Data!$D195&lt;&gt;"",Scoring!$H$9)+IF(Data!$E195&lt;&gt;"",Scoring!$H$10)+IF(Data!$F195&lt;&gt;"",Scoring!$H$11)+IF(Data!$G195&lt;&gt;"",Scoring!$H$12)+IF(Data!$H195&lt;&gt;"",Scoring!$H$13)+IF(Data!$I195&lt;&gt;"",Scoring!$H$14)+IF(Data!$J195&lt;&gt;"",Scoring!$H$15)+IF(Data!$K195&lt;&gt;"",Scoring!$H$16)+IF(Data!$L195&lt;&gt;"",Scoring!$H$17)+IF(Data!$M195&lt;&gt;"",Scoring!$H$18)+IF(Data!$N195&lt;&gt;"",Scoring!$H$19)+IF(Data!$O195&lt;&gt;"",Scoring!$H$20)+IF(Data!$P195&lt;&gt;"",Scoring!$H$21)+IF(Data!$Q195&lt;&gt;"",Scoring!$H$22)+IF(Data!$R195&lt;&gt;"",Scoring!$H$23)+IF(Data!$S195&lt;&gt;"",Scoring!$H$24)+IF(Data!T195&lt;&gt;"",Scoring!$H$25)+IF(Data!$U195&lt;&gt;"",Scoring!$H$26)+IF(Data!$V195&lt;&gt;"",Scoring!$H$27)+IF(Data!$W195&lt;&gt;"",Scoring!$H$28)+IF(Data!$X195&lt;&gt;"",Scoring!$H$29)+IF(Data!$Y195&lt;&gt;"",Scoring!$H$30)+IF(Data!$Z195&lt;&gt;"",Scoring!$H$31)+IF(Data!$AA195&lt;&gt;"",Scoring!$H$32),"")</f>
        <v/>
      </c>
      <c r="AK195" s="105" t="str">
        <f>IF(AJ195&lt;&gt;"",LOOKUP(AJ195,Likelihoods!$A$7:$A$107,Likelihoods!F$7:F$107),"")</f>
        <v/>
      </c>
      <c r="AL195" s="102" t="str">
        <f>IF(AND(COUNTBLANK($B195:$E195)=3,COUNTBLANK($F195:$H195)=2,COUNTBLANK($I195:$J195)=1,COUNTBLANK($K195:$L195)=1,COUNTBLANK($M195:$N195)=1,COUNTBLANK($O195:$P195)=1,COUNTBLANK($Q195:$R195)=1,COUNTBLANK($S195:$T195)=1,COUNTBLANK($U195:$V195)=1,COUNTBLANK($W195:$AA195)=4),IF(Data!$B195&lt;&gt;"",Scoring!$I$7)+IF(Data!$C195&lt;&gt;"",Scoring!$I$8)+IF(Data!$D195&lt;&gt;"",Scoring!$I$9)+IF(Data!$E195&lt;&gt;"",Scoring!$I$10)+IF(Data!$F195&lt;&gt;"",Scoring!$I$11)+IF(Data!$G195&lt;&gt;"",Scoring!$I$12)+IF(Data!$H195&lt;&gt;"",Scoring!$I$13)+IF(Data!$I195&lt;&gt;"",Scoring!$I$14)+IF(Data!$J195&lt;&gt;"",Scoring!$I$15)+IF(Data!$K195&lt;&gt;"",Scoring!$I$16)+IF(Data!$L195&lt;&gt;"",Scoring!$I$17)+IF(Data!$M195&lt;&gt;"",Scoring!$I$18)+IF(Data!$N195&lt;&gt;"",Scoring!$I$19)+IF(Data!$O195&lt;&gt;"",Scoring!$I$20)+IF(Data!$P195&lt;&gt;"",Scoring!$I$21)+IF(Data!$Q195&lt;&gt;"",Scoring!$I$22)+IF(Data!$R195&lt;&gt;"",Scoring!$I$23)+IF(Data!$S195&lt;&gt;"",Scoring!$I$24)+IF(Data!T195&lt;&gt;"",Scoring!$I$25)+IF(Data!$U195&lt;&gt;"",Scoring!$I$26)+IF(Data!$V195&lt;&gt;"",Scoring!$I$27)+IF(Data!$W195&lt;&gt;"",Scoring!$I$28)+IF(Data!$X195&lt;&gt;"",Scoring!$I$29)+IF(Data!$Y195&lt;&gt;"",Scoring!$I$30)+IF(Data!$Z195&lt;&gt;"",Scoring!$I$31)+IF(Data!$AA195&lt;&gt;"",Scoring!$I$32),"")</f>
        <v/>
      </c>
      <c r="AM195" s="107" t="str">
        <f>IF(AL195&lt;&gt;"",LOOKUP(AL195,Likelihoods!$A$7:$A$107,Likelihoods!G$7:G$107),"")</f>
        <v/>
      </c>
      <c r="AN195" s="281" t="str">
        <f>IF(AND(COUNTBLANK($B195:$E195)=3,COUNTBLANK($F195:$H195)=2,COUNTBLANK($I195:$J195)=1,COUNTBLANK($K195:$L195)=1,COUNTBLANK($M195:$N195)=1,COUNTBLANK($O195:$P195)=1,COUNTBLANK($Q195:$R195)=1,COUNTBLANK($S195:$T195)=1,COUNTBLANK($U195:$V195)=1,COUNTBLANK($W195:$AA195)=4),IF(Data!$B195&lt;&gt;"",Scoring!$J$7)+IF(Data!$C195&lt;&gt;"",Scoring!$J$8)+IF(Data!$D195&lt;&gt;"",Scoring!$J$9)+IF(Data!$E195&lt;&gt;"",Scoring!$J$10)+IF(Data!$F195&lt;&gt;"",Scoring!$J$11)+IF(Data!$G195&lt;&gt;"",Scoring!$J$12)+IF(Data!$H195&lt;&gt;"",Scoring!$J$13)+IF(Data!$I195&lt;&gt;"",Scoring!$J$14)+IF(Data!$J195&lt;&gt;"",Scoring!$J$15)+IF(Data!$K195&lt;&gt;"",Scoring!$J$16)+IF(Data!$L195&lt;&gt;"",Scoring!$J$17)+IF(Data!$M195&lt;&gt;"",Scoring!$J$18)+IF(Data!$N195&lt;&gt;"",Scoring!$J$19)+IF(Data!$O195&lt;&gt;"",Scoring!$J$20)+IF(Data!$P195&lt;&gt;"",Scoring!$J$21)+IF(Data!$Q195&lt;&gt;"",Scoring!$J$22)+IF(Data!$R195&lt;&gt;"",Scoring!$J$23)+IF(Data!$S195&lt;&gt;"",Scoring!$J$24)+IF(Data!AF195&lt;&gt;"",Scoring!$J$25)+IF(Data!$U195&lt;&gt;"",Scoring!$J$26)+IF(Data!$V195&lt;&gt;"",Scoring!$J$27)+IF(Data!$W195&lt;&gt;"",Scoring!$J$28)+IF(Data!$X195&lt;&gt;"",Scoring!$J$29)+IF(Data!$Y195&lt;&gt;"",Scoring!$J$30)+IF(Data!$Z195&lt;&gt;"",Scoring!$J$31)+IF(Data!$AA195&lt;&gt;"",Scoring!$J$32),"")</f>
        <v/>
      </c>
      <c r="AO195" s="276" t="str">
        <f>IF(AN195&lt;&gt;"",LOOKUP(AN195,Likelihoods!$A$7:$A$107,Likelihoods!H$7:H$107),"")</f>
        <v/>
      </c>
      <c r="AP195" s="264" t="str">
        <f>IF(AND(COUNTBLANK($B195:$E195)=3,COUNTBLANK($F195:$H195)=2,COUNTBLANK($I195:$J195)=1,COUNTBLANK($K195:$L195)=1,COUNTBLANK($M195:$N195)=1,COUNTBLANK($O195:$P195)=1,COUNTBLANK($Q195:$R195)=1,COUNTBLANK($S195:$T195)=1,COUNTBLANK($U195:$V195)=1,COUNTBLANK($W195:$AA195)=4),IF(Data!$B195&lt;&gt;"",Scoring!$K$7)+IF(Data!$C195&lt;&gt;"",Scoring!$K$8)+IF(Data!$D195&lt;&gt;"",Scoring!$K$9)+IF(Data!$E195&lt;&gt;"",Scoring!$K$10)+IF(Data!$F195&lt;&gt;"",Scoring!$K$11)+IF(Data!$G195&lt;&gt;"",Scoring!$K$12)+IF(Data!$H195&lt;&gt;"",Scoring!$K$13)+IF(Data!$I195&lt;&gt;"",Scoring!$K$14)+IF(Data!$J195&lt;&gt;"",Scoring!$K$15)+IF(Data!$K195&lt;&gt;"",Scoring!$K$16)+IF(Data!$L195&lt;&gt;"",Scoring!$K$17)+IF(Data!$M195&lt;&gt;"",Scoring!$K$18)+IF(Data!$N195&lt;&gt;"",Scoring!$K$19)+IF(Data!$O195&lt;&gt;"",Scoring!$K$20)+IF(Data!$P195&lt;&gt;"",Scoring!$K$21)+IF(Data!$Q195&lt;&gt;"",Scoring!$K$22)+IF(Data!$R195&lt;&gt;"",Scoring!$K$23)+IF(Data!$S195&lt;&gt;"",Scoring!$K$24)+IF(Data!AH195&lt;&gt;"",Scoring!$K$25)+IF(Data!$U195&lt;&gt;"",Scoring!$K$26)+IF(Data!$V195&lt;&gt;"",Scoring!$K$27)+IF(Data!$W195&lt;&gt;"",Scoring!$K$28)+IF(Data!$X195&lt;&gt;"",Scoring!$K$29)+IF(Data!$Y195&lt;&gt;"",Scoring!$K$30)+IF(Data!$Z195&lt;&gt;"",Scoring!$K$31)+IF(Data!$AA195&lt;&gt;"",Scoring!$K$32),"")</f>
        <v/>
      </c>
      <c r="AQ195" s="107" t="str">
        <f>IF(AP195&lt;&gt;"",LOOKUP(AP195,Likelihoods!$A$7:$A$107,Likelihoods!I$7:I$107),"")</f>
        <v/>
      </c>
      <c r="AR195" s="281" t="str">
        <f>IF(AND(COUNTBLANK($B195:$E195)=3,COUNTBLANK($F195:$H195)=2,COUNTBLANK($I195:$J195)=1,COUNTBLANK($K195:$L195)=1,COUNTBLANK($M195:$N195)=1,COUNTBLANK($O195:$P195)=1,COUNTBLANK($Q195:$R195)=1,COUNTBLANK($S195:$T195)=1,COUNTBLANK($U195:$V195)=1,COUNTBLANK($W195:$AA195)=4),IF(Data!$B195&lt;&gt;"",Scoring!$L$7)+IF(Data!$C195&lt;&gt;"",Scoring!$L$8)+IF(Data!$D195&lt;&gt;"",Scoring!$L$9)+IF(Data!$E195&lt;&gt;"",Scoring!$L$10)+IF(Data!$F195&lt;&gt;"",Scoring!$L$11)+IF(Data!$G195&lt;&gt;"",Scoring!$L$12)+IF(Data!$H195&lt;&gt;"",Scoring!$L$13)+IF(Data!$I195&lt;&gt;"",Scoring!$L$14)+IF(Data!$J195&lt;&gt;"",Scoring!$L$15)+IF(Data!$K195&lt;&gt;"",Scoring!$L$16)+IF(Data!$L195&lt;&gt;"",Scoring!$L$17)+IF(Data!$M195&lt;&gt;"",Scoring!$L$18)+IF(Data!$N195&lt;&gt;"",Scoring!$L$19)+IF(Data!$O195&lt;&gt;"",Scoring!$L$20)+IF(Data!$P195&lt;&gt;"",Scoring!$L$21)+IF(Data!$Q195&lt;&gt;"",Scoring!$L$22)+IF(Data!$R195&lt;&gt;"",Scoring!$L$23)+IF(Data!$S195&lt;&gt;"",Scoring!$L$24)+IF(Data!AJ195&lt;&gt;"",Scoring!$L$25)+IF(Data!$U195&lt;&gt;"",Scoring!$L$26)+IF(Data!$V195&lt;&gt;"",Scoring!$L$27)+IF(Data!$W195&lt;&gt;"",Scoring!$L$28)+IF(Data!$X195&lt;&gt;"",Scoring!$L$29)+IF(Data!$Y195&lt;&gt;"",Scoring!$L$30)+IF(Data!$Z195&lt;&gt;"",Scoring!$L$31)+IF(Data!$AA195&lt;&gt;"",Scoring!$L$32),"")</f>
        <v/>
      </c>
      <c r="AS195" s="105" t="str">
        <f>IF(AR195&lt;&gt;"",LOOKUP(AR195,Likelihoods!$A$7:$A$107,Likelihoods!J$7:J$107),"")</f>
        <v/>
      </c>
      <c r="AT195" s="108" t="str">
        <f>IF(AND(COUNTBLANK($B195:$E195)=3,COUNTBLANK($F195:$H195)=2,COUNTBLANK($I195:$J195)=1,COUNTBLANK($K195:$L195)=1,COUNTBLANK($M195:$N195)=1,COUNTBLANK($O195:$P195)=1,COUNTBLANK($Q195:$R195)=1,COUNTBLANK($S195:$T195)=1,COUNTBLANK($U195:$V195)=1,COUNTBLANK($W195:$AA195)=4),IF(Data!$B195&lt;&gt;"",Scoring!$M$7)+IF(Data!$C195&lt;&gt;"",Scoring!$M$8)+IF(Data!$D195&lt;&gt;"",Scoring!$M$9)+IF(Data!$E195&lt;&gt;"",Scoring!$M$10)+IF(Data!$F195&lt;&gt;"",Scoring!$M$11)+IF(Data!$G195&lt;&gt;"",Scoring!$M$12)+IF(Data!$H195&lt;&gt;"",Scoring!$M$13)+IF(Data!$I195&lt;&gt;"",Scoring!$M$14)+IF(Data!$J195&lt;&gt;"",Scoring!$M$15)+IF(Data!$K195&lt;&gt;"",Scoring!$M$16)+IF(Data!$L195&lt;&gt;"",Scoring!$M$17)+IF(Data!$M195&lt;&gt;"",Scoring!$M$18)+IF(Data!$N195&lt;&gt;"",Scoring!$M$19)+IF(Data!$O195&lt;&gt;"",Scoring!$M$20)+IF(Data!$P195&lt;&gt;"",Scoring!$M$21)+IF(Data!$Q195&lt;&gt;"",Scoring!$M$22)+IF(Data!$R195&lt;&gt;"",Scoring!$M$23)+IF(Data!$S195&lt;&gt;"",Scoring!$M$24)+IF(Data!T195&lt;&gt;"",Scoring!$M$25)+IF(Data!$U195&lt;&gt;"",Scoring!$M$26)+IF(Data!$V195&lt;&gt;"",Scoring!$M$27)+IF(Data!$W195&lt;&gt;"",Scoring!$M$28)+IF(Data!$X195&lt;&gt;"",Scoring!$M$29)+IF(Data!$Y195&lt;&gt;"",Scoring!$M$30)+IF(Data!$Z195&lt;&gt;"",Scoring!$M$31)+IF(Data!$AA195&lt;&gt;"",Scoring!$M$32),"")</f>
        <v/>
      </c>
      <c r="AU195" s="105" t="str">
        <f>IF(AT195&lt;&gt;"",LOOKUP(AT195,Likelihoods!$A$7:$A$107,Likelihoods!K$7:K$107),"")</f>
        <v/>
      </c>
      <c r="AV195" s="108" t="str">
        <f>IF(AND(COUNTBLANK($B195:$E195)=3,COUNTBLANK($F195:$H195)=2,COUNTBLANK($I195:$J195)=1,COUNTBLANK($K195:$L195)=1,COUNTBLANK($M195:$N195)=1,COUNTBLANK($O195:$P195)=1,COUNTBLANK($Q195:$R195)=1,COUNTBLANK($S195:$T195)=1,COUNTBLANK($U195:$V195)=1,COUNTBLANK($W195:$AA195)=4),IF(Data!$B195&lt;&gt;"",Scoring!$N$7)+IF(Data!$C195&lt;&gt;"",Scoring!$N$8)+IF(Data!$D195&lt;&gt;"",Scoring!$N$9)+IF(Data!$E195&lt;&gt;"",Scoring!$N$10)+IF(Data!$F195&lt;&gt;"",Scoring!$N$11)+IF(Data!$G195&lt;&gt;"",Scoring!$N$12)+IF(Data!$H195&lt;&gt;"",Scoring!$N$13)+IF(Data!$I195&lt;&gt;"",Scoring!$N$14)+IF(Data!$J195&lt;&gt;"",Scoring!$N$15)+IF(Data!$K195&lt;&gt;"",Scoring!$N$16)+IF(Data!$L195&lt;&gt;"",Scoring!$N$17)+IF(Data!$M195&lt;&gt;"",Scoring!$N$18)+IF(Data!$N195&lt;&gt;"",Scoring!$N$19)+IF(Data!$O195&lt;&gt;"",Scoring!$N$20)+IF(Data!$P195&lt;&gt;"",Scoring!$N$21)+IF(Data!$Q195&lt;&gt;"",Scoring!$N$22)+IF(Data!$R195&lt;&gt;"",Scoring!$N$23)+IF(Data!$S195&lt;&gt;"",Scoring!$N$24)+IF(Data!T195&lt;&gt;"",Scoring!$N$25)+IF(Data!$U195&lt;&gt;"",Scoring!$N$26)+IF(Data!$V195&lt;&gt;"",Scoring!$N$27)+IF(Data!$W195&lt;&gt;"",Scoring!$N$28)+IF(Data!$X195&lt;&gt;"",Scoring!$N$29)+IF(Data!$Y195&lt;&gt;"",Scoring!$N$30)+IF(Data!$Z195&lt;&gt;"",Scoring!$N$31)+IF(Data!$AA195&lt;&gt;"",Scoring!$N$32),"")</f>
        <v/>
      </c>
      <c r="AW195" s="106" t="str">
        <f>IF(AV195&lt;&gt;"",LOOKUP(AV195,Likelihoods!$A$7:$A$107,Likelihoods!L$7:L$107),"")</f>
        <v/>
      </c>
      <c r="AX195" s="104" t="str">
        <f>IF(AND(COUNTBLANK($B195:$E195)=3,COUNTBLANK($F195:$H195)=2,COUNTBLANK($I195:$J195)=1,COUNTBLANK($K195:$L195)=1,COUNTBLANK($M195:$N195)=1,COUNTBLANK($O195:$P195)=1,COUNTBLANK($Q195:$R195)=1,COUNTBLANK($S195:$T195)=1,COUNTBLANK($U195:$V195)=1,COUNTBLANK($W195:$AA195)=4),IF(Data!$B195&lt;&gt;"",Scoring!$O$7)+IF(Data!$C195&lt;&gt;"",Scoring!$O$8)+IF(Data!$D195&lt;&gt;"",Scoring!$O$9)+IF(Data!$E195&lt;&gt;"",Scoring!$O$10)+IF(Data!$F195&lt;&gt;"",Scoring!$O$11)+IF(Data!$G195&lt;&gt;"",Scoring!$O$12)+IF(Data!$H195&lt;&gt;"",Scoring!$O$13)+IF(Data!$I195&lt;&gt;"",Scoring!$O$14)+IF(Data!$J195&lt;&gt;"",Scoring!$O$15)+IF(Data!$K195&lt;&gt;"",Scoring!$O$16)+IF(Data!$L195&lt;&gt;"",Scoring!$O$17)+IF(Data!$M195&lt;&gt;"",Scoring!$O$18)+IF(Data!$N195&lt;&gt;"",Scoring!$O$19)+IF(Data!$O195&lt;&gt;"",Scoring!$O$20)+IF(Data!$P195&lt;&gt;"",Scoring!$O$21)+IF(Data!$Q195&lt;&gt;"",Scoring!$O$22)+IF(Data!$R195&lt;&gt;"",Scoring!$O$23)+IF(Data!$S195&lt;&gt;"",Scoring!$O$24)+IF(Data!T195&lt;&gt;"",Scoring!$O$25)+IF(Data!$U195&lt;&gt;"",Scoring!$O$26)+IF(Data!$V195&lt;&gt;"",Scoring!$O$27)+IF(Data!$W195&lt;&gt;"",Scoring!$O$28)+IF(Data!$X195&lt;&gt;"",Scoring!$O$29)+IF(Data!$Y195&lt;&gt;"",Scoring!$O$30)+IF(Data!$Z195&lt;&gt;"",Scoring!$O$31)+IF(Data!$AA195&lt;&gt;"",Scoring!$O$32),"")</f>
        <v/>
      </c>
      <c r="AY195" s="107" t="str">
        <f>IF(AX195&lt;&gt;"",LOOKUP(AX195,Likelihoods!$A$7:$A$107,Likelihoods!M$7:M$107),"")</f>
        <v/>
      </c>
      <c r="AZ195" s="108" t="str">
        <f>IF(AND(COUNTBLANK($B195:$E195)=3,COUNTBLANK($F195:$H195)=2,COUNTBLANK($I195:$J195)=1,COUNTBLANK($K195:$L195)=1,COUNTBLANK($M195:$N195)=1,COUNTBLANK($O195:$P195)=1,COUNTBLANK($Q195:$R195)=1,COUNTBLANK($S195:$T195)=1,COUNTBLANK($U195:$V195)=1,COUNTBLANK($W195:$AA195)=4),IF(Data!$B195&lt;&gt;"",Scoring!$P$7)+IF(Data!$C195&lt;&gt;"",Scoring!$P$8)+IF(Data!$D195&lt;&gt;"",Scoring!$P$9)+IF(Data!$E195&lt;&gt;"",Scoring!$P$10)+IF(Data!$F195&lt;&gt;"",Scoring!$P$11)+IF(Data!$G195&lt;&gt;"",Scoring!$P$12)+IF(Data!$H195&lt;&gt;"",Scoring!$P$13)+IF(Data!$I195&lt;&gt;"",Scoring!$P$14)+IF(Data!$J195&lt;&gt;"",Scoring!$P$15)+IF(Data!$K195&lt;&gt;"",Scoring!$P$16)+IF(Data!$L195&lt;&gt;"",Scoring!$P$17)+IF(Data!$M195&lt;&gt;"",Scoring!$P$18)+IF(Data!$N195&lt;&gt;"",Scoring!$P$19)+IF(Data!$O195&lt;&gt;"",Scoring!$P$20)+IF(Data!$P195&lt;&gt;"",Scoring!$P$21)+IF(Data!$Q195&lt;&gt;"",Scoring!$P$22)+IF(Data!$R195&lt;&gt;"",Scoring!$P$23)+IF(Data!$S195&lt;&gt;"",Scoring!$P$24)+IF(Data!T195&lt;&gt;"",Scoring!$P$25)+IF(Data!$U195&lt;&gt;"",Scoring!$P$26)+IF(Data!$V195&lt;&gt;"",Scoring!$P$27)+IF(Data!$W195&lt;&gt;"",Scoring!$P$28)+IF(Data!$X195&lt;&gt;"",Scoring!$P$29)+IF(Data!$Y195&lt;&gt;"",Scoring!$P$30)+IF(Data!$Z195&lt;&gt;"",Scoring!$P$31)+IF(Data!$AA195&lt;&gt;"",Scoring!$P$32),"")</f>
        <v/>
      </c>
      <c r="BA195" s="105" t="str">
        <f>IF(AZ195&lt;&gt;"",LOOKUP(AZ195,Likelihoods!$A$7:$A$107,Likelihoods!N$7:N$107),"")</f>
        <v/>
      </c>
      <c r="BB195" s="102" t="str">
        <f>IF(AND(COUNTBLANK($B195:$E195)=3,COUNTBLANK($F195:$H195)=2,COUNTBLANK($I195:$J195)=1,COUNTBLANK($K195:$L195)=1,COUNTBLANK($M195:$N195)=1,COUNTBLANK($O195:$P195)=1,COUNTBLANK($Q195:$R195)=1,COUNTBLANK($S195:$T195)=1,COUNTBLANK($U195:$V195)=1,COUNTBLANK($W195:$AA195)=4),IF(Data!$B195&lt;&gt;"",Scoring!$Q$7)+IF(Data!$C195&lt;&gt;"",Scoring!$Q$8)+IF(Data!$D195&lt;&gt;"",Scoring!$Q$9)+IF(Data!$E195&lt;&gt;"",Scoring!$Q$10)+IF(Data!$F195&lt;&gt;"",Scoring!$Q$11)+IF(Data!$G195&lt;&gt;"",Scoring!$Q$12)+IF(Data!$H195&lt;&gt;"",Scoring!$Q$13)+IF(Data!$I195&lt;&gt;"",Scoring!$Q$14)+IF(Data!$J195&lt;&gt;"",Scoring!$Q$15)+IF(Data!$K195&lt;&gt;"",Scoring!$Q$16)+IF(Data!$L195&lt;&gt;"",Scoring!$Q$17)+IF(Data!$M195&lt;&gt;"",Scoring!$Q$18)+IF(Data!$N195&lt;&gt;"",Scoring!$Q$19)+IF(Data!$O195&lt;&gt;"",Scoring!$Q$20)+IF(Data!$P195&lt;&gt;"",Scoring!$Q$21)+IF(Data!$Q195&lt;&gt;"",Scoring!$Q$22)+IF(Data!$R195&lt;&gt;"",Scoring!$Q$23)+IF(Data!$S195&lt;&gt;"",Scoring!$Q$24)+IF(Data!T195&lt;&gt;"",Scoring!$Q$25)+IF(Data!$U195&lt;&gt;"",Scoring!$Q$26)+IF(Data!$V195&lt;&gt;"",Scoring!$Q$27)+IF(Data!$W195&lt;&gt;"",Scoring!$Q$28)+IF(Data!$X195&lt;&gt;"",Scoring!$Q$29)+IF(Data!$Y195&lt;&gt;"",Scoring!$Q$30)+IF(Data!$Z195&lt;&gt;"",Scoring!$Q$31)+IF(Data!$AA195&lt;&gt;"",Scoring!$Q$32),"")</f>
        <v/>
      </c>
      <c r="BC195" s="107" t="str">
        <f>IF(BB195&lt;&gt;"",LOOKUP(BB195,Likelihoods!$A$7:$A$107,Likelihoods!O$7:O$107),"")</f>
        <v/>
      </c>
      <c r="BD195" s="104" t="str">
        <f>IF(AND(COUNTBLANK($B195:$E195)=3,COUNTBLANK($F195:$H195)=2,COUNTBLANK($I195:$J195)=1,COUNTBLANK($K195:$L195)=1,COUNTBLANK($M195:$N195)=1,COUNTBLANK($O195:$P195)=1,COUNTBLANK($Q195:$R195)=1,COUNTBLANK($S195:$T195)=1,COUNTBLANK($U195:$V195)=1,COUNTBLANK($W195:$AA195)=4),IF(Data!$B195&lt;&gt;"",Scoring!$R$7)+IF(Data!$C195&lt;&gt;"",Scoring!$R$8)+IF(Data!$D195&lt;&gt;"",Scoring!$R$9)+IF(Data!$E195&lt;&gt;"",Scoring!$R$10)+IF(Data!$F195&lt;&gt;"",Scoring!$R$11)+IF(Data!$G195&lt;&gt;"",Scoring!$R$12)+IF(Data!$H195&lt;&gt;"",Scoring!$R$13)+IF(Data!$I195&lt;&gt;"",Scoring!$R$14)+IF(Data!$J195&lt;&gt;"",Scoring!$R$15)+IF(Data!$K195&lt;&gt;"",Scoring!$R$16)+IF(Data!$L195&lt;&gt;"",Scoring!$R$17)+IF(Data!$M195&lt;&gt;"",Scoring!$R$18)+IF(Data!$N195&lt;&gt;"",Scoring!$R$19)+IF(Data!$O195&lt;&gt;"",Scoring!$R$20)+IF(Data!$P195&lt;&gt;"",Scoring!$R$21)+IF(Data!$Q195&lt;&gt;"",Scoring!$R$22)+IF(Data!$R195&lt;&gt;"",Scoring!$R$23)+IF(Data!$S195&lt;&gt;"",Scoring!$R$24)+IF(Data!T195&lt;&gt;"",Scoring!$R$25)+IF(Data!$U195&lt;&gt;"",Scoring!$R$26)+IF(Data!$V195&lt;&gt;"",Scoring!$R$27)+IF(Data!$W195&lt;&gt;"",Scoring!$R$28)+IF(Data!$X195&lt;&gt;"",Scoring!$R$29)+IF(Data!$Y195&lt;&gt;"",Scoring!$R$30)+IF(Data!$Z195&lt;&gt;"",Scoring!$R$31)+IF(Data!$AA195&lt;&gt;"",Scoring!$R$32),"")</f>
        <v/>
      </c>
      <c r="BE195" s="105" t="str">
        <f>IF(BD195&lt;&gt;"",LOOKUP(BD195,Likelihoods!$A$7:$A$107,Likelihoods!P$7:P$107),"")</f>
        <v/>
      </c>
      <c r="BF195" s="102" t="str">
        <f>IF(AND(COUNTBLANK($B195:$E195)=3,COUNTBLANK($F195:$H195)=2,COUNTBLANK($I195:$J195)=1,COUNTBLANK($K195:$L195)=1,COUNTBLANK($M195:$N195)=1,COUNTBLANK($O195:$P195)=1,COUNTBLANK($Q195:$R195)=1,COUNTBLANK($S195:$T195)=1,COUNTBLANK($U195:$V195)=1,COUNTBLANK($W195:$AA195)=4),IF(Data!$B195&lt;&gt;"",Scoring!$S$7)+IF(Data!$C195&lt;&gt;"",Scoring!$S$8)+IF(Data!$D195&lt;&gt;"",Scoring!$S$9)+IF(Data!$E195&lt;&gt;"",Scoring!$S$10)+IF(Data!$F195&lt;&gt;"",Scoring!$S$11)+IF(Data!$G195&lt;&gt;"",Scoring!$S$12)+IF(Data!$H195&lt;&gt;"",Scoring!$S$13)+IF(Data!$I195&lt;&gt;"",Scoring!$S$14)+IF(Data!$J195&lt;&gt;"",Scoring!$S$15)+IF(Data!$K195&lt;&gt;"",Scoring!$S$16)+IF(Data!$L195&lt;&gt;"",Scoring!$S$17)+IF(Data!$M195&lt;&gt;"",Scoring!$S$18)+IF(Data!$N195&lt;&gt;"",Scoring!$S$19)+IF(Data!$O195&lt;&gt;"",Scoring!$S$20)+IF(Data!$P195&lt;&gt;"",Scoring!$S$21)+IF(Data!$Q195&lt;&gt;"",Scoring!$S$22)+IF(Data!$R195&lt;&gt;"",Scoring!$S$23)+IF(Data!$S195&lt;&gt;"",Scoring!$S$24)+IF(Data!T195&lt;&gt;"",Scoring!$S$25)+IF(Data!$U195&lt;&gt;"",Scoring!$S$26)+IF(Data!$V195&lt;&gt;"",Scoring!$S$27)+IF(Data!$W195&lt;&gt;"",Scoring!$S$28)+IF(Data!$X195&lt;&gt;"",Scoring!$S$29)+IF(Data!$Y195&lt;&gt;"",Scoring!$S$30)+IF(Data!$Z195&lt;&gt;"",Scoring!$S$31)+IF(Data!$AA195&lt;&gt;"",Scoring!$S$32),"")</f>
        <v/>
      </c>
      <c r="BG195" s="107" t="str">
        <f>IF(BF195&lt;&gt;"",LOOKUP(BF195,Likelihoods!$A$7:$A$107,Likelihoods!Q$7:Q$107),"")</f>
        <v/>
      </c>
      <c r="BH195" s="108" t="str">
        <f>IF(AND(COUNTBLANK($B195:$E195)=3,COUNTBLANK($F195:$H195)=2,COUNTBLANK($I195:$J195)=1,COUNTBLANK($K195:$L195)=1,COUNTBLANK($M195:$N195)=1,COUNTBLANK($O195:$P195)=1,COUNTBLANK($Q195:$R195)=1,COUNTBLANK($S195:$T195)=1,COUNTBLANK($U195:$V195)=1,COUNTBLANK($W195:$AA195)=4),IF(Data!$B195&lt;&gt;"",Scoring!$T$7)+IF(Data!$C195&lt;&gt;"",Scoring!$T$8)+IF(Data!$D195&lt;&gt;"",Scoring!$T$9)+IF(Data!$E195&lt;&gt;"",Scoring!$T$10)+IF(Data!$F195&lt;&gt;"",Scoring!$T$11)+IF(Data!$G195&lt;&gt;"",Scoring!$T$12)+IF(Data!$H195&lt;&gt;"",Scoring!$T$13)+IF(Data!$I195&lt;&gt;"",Scoring!$T$14)+IF(Data!$J195&lt;&gt;"",Scoring!$T$15)+IF(Data!$K195&lt;&gt;"",Scoring!$T$16)+IF(Data!$L195&lt;&gt;"",Scoring!$T$17)+IF(Data!$M195&lt;&gt;"",Scoring!$T$18)+IF(Data!$N195&lt;&gt;"",Scoring!$T$19)+IF(Data!$O195&lt;&gt;"",Scoring!$T$20)+IF(Data!$P195&lt;&gt;"",Scoring!$T$21)+IF(Data!$Q195&lt;&gt;"",Scoring!$T$22)+IF(Data!$R195&lt;&gt;"",Scoring!$T$23)+IF(Data!$S195&lt;&gt;"",Scoring!$T$24)+IF(Data!T195&lt;&gt;"",Scoring!$T$25)+IF(Data!$U195&lt;&gt;"",Scoring!$T$26)+IF(Data!$V195&lt;&gt;"",Scoring!$T$27)+IF(Data!$W195&lt;&gt;"",Scoring!$T$28)+IF(Data!$X195&lt;&gt;"",Scoring!$T$29)+IF(Data!$Y195&lt;&gt;"",Scoring!$T$30)+IF(Data!$Z195&lt;&gt;"",Scoring!$T$31)+IF(Data!$AA195&lt;&gt;"",Scoring!$T$32),"")</f>
        <v/>
      </c>
      <c r="BI195" s="105" t="str">
        <f>IF(BH195&lt;&gt;"",LOOKUP(BH195,Likelihoods!$A$7:$A$107,Likelihoods!R$7:R$107),"")</f>
        <v/>
      </c>
      <c r="BJ195" s="108" t="str">
        <f>IF(AND(COUNTBLANK($B195:$E195)=3,COUNTBLANK($F195:$H195)=2,COUNTBLANK($I195:$J195)=1,COUNTBLANK($K195:$L195)=1,COUNTBLANK($M195:$N195)=1,COUNTBLANK($O195:$P195)=1,COUNTBLANK($Q195:$R195)=1,COUNTBLANK($S195:$T195)=1,COUNTBLANK($U195:$V195)=1,COUNTBLANK($W195:$AA195)=4),IF(Data!$B195&lt;&gt;"",Scoring!$U$7)+IF(Data!$C195&lt;&gt;"",Scoring!$U$8)+IF(Data!$D195&lt;&gt;"",Scoring!$U$9)+IF(Data!$E195&lt;&gt;"",Scoring!$U$10)+IF(Data!$F195&lt;&gt;"",Scoring!$U$11)+IF(Data!$G195&lt;&gt;"",Scoring!$U$12)+IF(Data!$H195&lt;&gt;"",Scoring!$U$13)+IF(Data!$I195&lt;&gt;"",Scoring!$U$14)+IF(Data!$J195&lt;&gt;"",Scoring!$U$15)+IF(Data!$K195&lt;&gt;"",Scoring!$U$16)+IF(Data!$L195&lt;&gt;"",Scoring!$U$17)+IF(Data!$M195&lt;&gt;"",Scoring!$U$18)+IF(Data!$N195&lt;&gt;"",Scoring!$U$19)+IF(Data!$O195&lt;&gt;"",Scoring!$U$20)+IF(Data!$P195&lt;&gt;"",Scoring!$U$21)+IF(Data!$Q195&lt;&gt;"",Scoring!$U$22)+IF(Data!$R195&lt;&gt;"",Scoring!$U$23)+IF(Data!$S195&lt;&gt;"",Scoring!$U$24)+IF(Data!T195&lt;&gt;"",Scoring!$U$25)+IF(Data!$U195&lt;&gt;"",Scoring!$U$26)+IF(Data!$V195&lt;&gt;"",Scoring!$U$27)+IF(Data!$W195&lt;&gt;"",Scoring!$U$28)+IF(Data!$X195&lt;&gt;"",Scoring!$U$29)+IF(Data!$Y195&lt;&gt;"",Scoring!$U$30)+IF(Data!$Z195&lt;&gt;"",Scoring!$U$31)+IF(Data!$AA195&lt;&gt;"",Scoring!$U$32),"")</f>
        <v/>
      </c>
      <c r="BK195" s="106" t="str">
        <f>IF(BJ195&lt;&gt;"",LOOKUP(BJ195,Likelihoods!$A$7:$A$107,Likelihoods!S$7:S$107),"")</f>
        <v/>
      </c>
      <c r="BL195" s="8"/>
      <c r="BM195" s="8"/>
      <c r="BN195" s="8"/>
      <c r="BO195" s="8"/>
      <c r="BP195" s="8"/>
      <c r="BQ195" s="8"/>
      <c r="BR195" s="8"/>
      <c r="BS195" s="8"/>
      <c r="BT195" s="8"/>
      <c r="BU195" s="8"/>
      <c r="BV195" s="8"/>
      <c r="BW195" s="8"/>
      <c r="BX195" s="8"/>
      <c r="BY195" s="8"/>
    </row>
    <row r="196" spans="1:77" ht="14.25" x14ac:dyDescent="0.2">
      <c r="A196" s="68"/>
      <c r="B196" s="101"/>
      <c r="C196" s="102"/>
      <c r="D196" s="102"/>
      <c r="E196" s="102"/>
      <c r="F196" s="101"/>
      <c r="G196" s="102"/>
      <c r="H196" s="103"/>
      <c r="I196" s="102"/>
      <c r="J196" s="102"/>
      <c r="K196" s="101"/>
      <c r="L196" s="103"/>
      <c r="M196" s="102"/>
      <c r="N196" s="103"/>
      <c r="O196" s="101"/>
      <c r="P196" s="103"/>
      <c r="Q196" s="102"/>
      <c r="R196" s="102"/>
      <c r="S196" s="101"/>
      <c r="T196" s="103"/>
      <c r="U196" s="101"/>
      <c r="V196" s="103"/>
      <c r="W196" s="102"/>
      <c r="X196" s="102"/>
      <c r="Y196" s="102"/>
      <c r="Z196" s="102"/>
      <c r="AA196" s="102"/>
      <c r="AB196" s="104" t="str">
        <f>IF(AND(COUNTBLANK($B196:$E196)=3,COUNTBLANK($F196:$H196)=2,COUNTBLANK($I196:$J196)=1,COUNTBLANK($K196:$L196)=1,COUNTBLANK($M196:$N196)=1,COUNTBLANK($O196:$P196)=1,COUNTBLANK($Q196:$R196)=1,COUNTBLANK($S196:$T196)=1,COUNTBLANK($U196:$V196)=1,COUNTBLANK($W196:$AA196)=4),IF(Data!$B196&lt;&gt;"",Scoring!$D$7)+IF(Data!$C196&lt;&gt;"",Scoring!$D$8)+IF(Data!$D196&lt;&gt;"",Scoring!$D$9)+IF(Data!$E196&lt;&gt;"",Scoring!$D$10)+IF(Data!$F196&lt;&gt;"",Scoring!$D$11)+IF(Data!$G196&lt;&gt;"",Scoring!$D$12)+IF(Data!$H196&lt;&gt;"",Scoring!$D$13)+IF(Data!$I196&lt;&gt;"",Scoring!$D$14)+IF(Data!$J196&lt;&gt;"",Scoring!$D$15)+IF(Data!$K196&lt;&gt;"",Scoring!$D$16)+IF(Data!$L196&lt;&gt;"",Scoring!$D$17)+IF(Data!$M196&lt;&gt;"",Scoring!$D$18)+IF(Data!$N196&lt;&gt;"",Scoring!$D$19)+IF(Data!$O196&lt;&gt;"",Scoring!$D$20)+IF(Data!$P196&lt;&gt;"",Scoring!$D$21)+IF(Data!$Q196&lt;&gt;"",Scoring!$D$22)+IF(Data!$R196&lt;&gt;"",Scoring!$D$23)+IF(Data!$S196&lt;&gt;"",Scoring!$D$24)+IF(Data!T196&lt;&gt;"",Scoring!$D$25)+IF(Data!$U196&lt;&gt;"",Scoring!$D$26)+IF(Data!$V196&lt;&gt;"",Scoring!$D$27)+IF(Data!$W196&lt;&gt;"",Scoring!$D$28)+IF(Data!$X196&lt;&gt;"",Scoring!$D$29)+IF(Data!$Y196&lt;&gt;"",Scoring!$D$30)+IF(Data!$Z196&lt;&gt;"",Scoring!$D$31)+IF(Data!$AA196&lt;&gt;"",Scoring!$D$32),"")</f>
        <v/>
      </c>
      <c r="AC196" s="105" t="str">
        <f>IF(AB196&lt;&gt;"",LOOKUP(AB196,Likelihoods!$A$7:$A$107,Likelihoods!B$7:B$107),"")</f>
        <v/>
      </c>
      <c r="AD196" s="264" t="str">
        <f>IF(AND(COUNTBLANK($B196:$E196)=3,COUNTBLANK($F196:$H196)=2,COUNTBLANK($I196:$J196)=1,COUNTBLANK($K196:$L196)=1,COUNTBLANK($M196:$N196)=1,COUNTBLANK($O196:$P196)=1,COUNTBLANK($Q196:$R196)=1,COUNTBLANK($S196:$T196)=1,COUNTBLANK($U196:$V196)=1,COUNTBLANK($W196:$AA196)=4),IF(Data!$B196&lt;&gt;"",Scoring!$E$7)+IF(Data!$C196&lt;&gt;"",Scoring!$E$8)+IF(Data!$D196&lt;&gt;"",Scoring!$E$9)+IF(Data!$E196&lt;&gt;"",Scoring!$E$10)+IF(Data!$F196&lt;&gt;"",Scoring!$E$11)+IF(Data!$G196&lt;&gt;"",Scoring!$E$12)+IF(Data!$H196&lt;&gt;"",Scoring!$E$13)+IF(Data!$I196&lt;&gt;"",Scoring!$E$14)+IF(Data!$J196&lt;&gt;"",Scoring!$E$15)+IF(Data!$K196&lt;&gt;"",Scoring!$E$16)+IF(Data!$L196&lt;&gt;"",Scoring!$E$17)+IF(Data!$M196&lt;&gt;"",Scoring!$E$18)+IF(Data!$N196&lt;&gt;"",Scoring!$E$19)+IF(Data!$O196&lt;&gt;"",Scoring!$E$20)+IF(Data!$P196&lt;&gt;"",Scoring!$E$21)+IF(Data!$Q196&lt;&gt;"",Scoring!$E$22)+IF(Data!$R196&lt;&gt;"",Scoring!$E$23)+IF(Data!$S196&lt;&gt;"",Scoring!$E$24)+IF(Data!V196&lt;&gt;"",Scoring!$E$25)+IF(Data!$U196&lt;&gt;"",Scoring!$E$26)+IF(Data!$V196&lt;&gt;"",Scoring!$E$27)+IF(Data!$W196&lt;&gt;"",Scoring!$E$28)+IF(Data!$X196&lt;&gt;"",Scoring!$E$29)+IF(Data!$Y196&lt;&gt;"",Scoring!$E$30)+IF(Data!$Z196&lt;&gt;"",Scoring!$E$31)+IF(Data!$AA196&lt;&gt;"",Scoring!$E$32),"")</f>
        <v/>
      </c>
      <c r="AE196" s="107" t="str">
        <f>IF(AD196&lt;&gt;"",LOOKUP(AD196,Likelihoods!$A$7:$A$107,Likelihoods!C$7:C$107),"")</f>
        <v/>
      </c>
      <c r="AF196" s="108" t="str">
        <f>IF(AND(COUNTBLANK($B196:$E196)=3,COUNTBLANK($F196:$H196)=2,COUNTBLANK($I196:$J196)=1,COUNTBLANK($K196:$L196)=1,COUNTBLANK($M196:$N196)=1,COUNTBLANK($O196:$P196)=1,COUNTBLANK($Q196:$R196)=1,COUNTBLANK($S196:$T196)=1,COUNTBLANK($U196:$V196)=1,COUNTBLANK($W196:$AA196)=4),IF(Data!$B196&lt;&gt;"",Scoring!$F$7)+IF(Data!$C196&lt;&gt;"",Scoring!$F$8)+IF(Data!$D196&lt;&gt;"",Scoring!$F$9)+IF(Data!$E196&lt;&gt;"",Scoring!$F$10)+IF(Data!$F196&lt;&gt;"",Scoring!$F$11)+IF(Data!$G196&lt;&gt;"",Scoring!$F$12)+IF(Data!$H196&lt;&gt;"",Scoring!$F$13)+IF(Data!$I196&lt;&gt;"",Scoring!$F$14)+IF(Data!$J196&lt;&gt;"",Scoring!$F$15)+IF(Data!$K196&lt;&gt;"",Scoring!$F$16)+IF(Data!$L196&lt;&gt;"",Scoring!$F$17)+IF(Data!$M196&lt;&gt;"",Scoring!$F$18)+IF(Data!$N196&lt;&gt;"",Scoring!$F$19)+IF(Data!$O196&lt;&gt;"",Scoring!$F$20)+IF(Data!$P196&lt;&gt;"",Scoring!$F$21)+IF(Data!$Q196&lt;&gt;"",Scoring!$F$22)+IF(Data!$R196&lt;&gt;"",Scoring!$F$23)+IF(Data!$S196&lt;&gt;"",Scoring!$F$24)+IF(Data!T196&lt;&gt;"",Scoring!$F$25)+IF(Data!$U196&lt;&gt;"",Scoring!$F$26)+IF(Data!$V196&lt;&gt;"",Scoring!$F$27)+IF(Data!$W196&lt;&gt;"",Scoring!$F$28)+IF(Data!$X196&lt;&gt;"",Scoring!$F$29)+IF(Data!$Y196&lt;&gt;"",Scoring!$F$30)+IF(Data!$Z196&lt;&gt;"",Scoring!$F$31)+IF(Data!$AA196&lt;&gt;"",Scoring!$F$32),"")</f>
        <v/>
      </c>
      <c r="AG196" s="105" t="str">
        <f>IF(AF196&lt;&gt;"",LOOKUP(AF196,Likelihoods!$A$7:$A$107,Likelihoods!D$7:D$107),"")</f>
        <v/>
      </c>
      <c r="AH196" s="108" t="str">
        <f>IF(AND(COUNTBLANK($B196:$E196)=3,COUNTBLANK($F196:$H196)=2,COUNTBLANK($I196:$J196)=1,COUNTBLANK($K196:$L196)=1,COUNTBLANK($M196:$N196)=1,COUNTBLANK($O196:$P196)=1,COUNTBLANK($Q196:$R196)=1,COUNTBLANK($S196:$T196)=1,COUNTBLANK($U196:$V196)=1,COUNTBLANK($W196:$AA196)=4),IF(Data!$B196&lt;&gt;"",Scoring!$G$7)+IF(Data!$C196&lt;&gt;"",Scoring!$G$8)+IF(Data!$D196&lt;&gt;"",Scoring!$G$9)+IF(Data!$E196&lt;&gt;"",Scoring!$G$10)+IF(Data!$F196&lt;&gt;"",Scoring!$G$11)+IF(Data!$G196&lt;&gt;"",Scoring!$G$12)+IF(Data!$H196&lt;&gt;"",Scoring!$G$13)+IF(Data!$I196&lt;&gt;"",Scoring!$G$14)+IF(Data!$J196&lt;&gt;"",Scoring!$G$15)+IF(Data!$K196&lt;&gt;"",Scoring!$G$16)+IF(Data!$L196&lt;&gt;"",Scoring!$G$17)+IF(Data!$M196&lt;&gt;"",Scoring!$G$18)+IF(Data!$N196&lt;&gt;"",Scoring!$G$19)+IF(Data!$O196&lt;&gt;"",Scoring!$G$20)+IF(Data!$P196&lt;&gt;"",Scoring!$G$21)+IF(Data!$Q196&lt;&gt;"",Scoring!$G$22)+IF(Data!$R196&lt;&gt;"",Scoring!$G$23)+IF(Data!$S196&lt;&gt;"",Scoring!$G$24)+IF(Data!T196&lt;&gt;"",Scoring!$G$25)+IF(Data!$U196&lt;&gt;"",Scoring!$G$26)+IF(Data!$V196&lt;&gt;"",Scoring!$G$27)+IF(Data!$W196&lt;&gt;"",Scoring!$G$28)+IF(Data!$X196&lt;&gt;"",Scoring!$G$29)+IF(Data!$Y196&lt;&gt;"",Scoring!$G$30)+IF(Data!$Z196&lt;&gt;"",Scoring!$G$31)+IF(Data!$AA196&lt;&gt;"",Scoring!$G$32),"")</f>
        <v/>
      </c>
      <c r="AI196" s="106" t="str">
        <f>IF(AH196&lt;&gt;"",LOOKUP(AH196,Likelihoods!$A$7:$A$107,Likelihoods!E$7:E$107),"")</f>
        <v/>
      </c>
      <c r="AJ196" s="104" t="str">
        <f>IF(AND(COUNTBLANK($B196:$E196)=3,COUNTBLANK($F196:$H196)=2,COUNTBLANK($I196:$J196)=1,COUNTBLANK($K196:$L196)=1,COUNTBLANK($M196:$N196)=1,COUNTBLANK($O196:$P196)=1,COUNTBLANK($Q196:$R196)=1,COUNTBLANK($S196:$T196)=1,COUNTBLANK($U196:$V196)=1,COUNTBLANK($W196:$AA196)=4),IF(Data!$B196&lt;&gt;"",Scoring!$H$7)+IF(Data!$C196&lt;&gt;"",Scoring!$H$8)+IF(Data!$D196&lt;&gt;"",Scoring!$H$9)+IF(Data!$E196&lt;&gt;"",Scoring!$H$10)+IF(Data!$F196&lt;&gt;"",Scoring!$H$11)+IF(Data!$G196&lt;&gt;"",Scoring!$H$12)+IF(Data!$H196&lt;&gt;"",Scoring!$H$13)+IF(Data!$I196&lt;&gt;"",Scoring!$H$14)+IF(Data!$J196&lt;&gt;"",Scoring!$H$15)+IF(Data!$K196&lt;&gt;"",Scoring!$H$16)+IF(Data!$L196&lt;&gt;"",Scoring!$H$17)+IF(Data!$M196&lt;&gt;"",Scoring!$H$18)+IF(Data!$N196&lt;&gt;"",Scoring!$H$19)+IF(Data!$O196&lt;&gt;"",Scoring!$H$20)+IF(Data!$P196&lt;&gt;"",Scoring!$H$21)+IF(Data!$Q196&lt;&gt;"",Scoring!$H$22)+IF(Data!$R196&lt;&gt;"",Scoring!$H$23)+IF(Data!$S196&lt;&gt;"",Scoring!$H$24)+IF(Data!T196&lt;&gt;"",Scoring!$H$25)+IF(Data!$U196&lt;&gt;"",Scoring!$H$26)+IF(Data!$V196&lt;&gt;"",Scoring!$H$27)+IF(Data!$W196&lt;&gt;"",Scoring!$H$28)+IF(Data!$X196&lt;&gt;"",Scoring!$H$29)+IF(Data!$Y196&lt;&gt;"",Scoring!$H$30)+IF(Data!$Z196&lt;&gt;"",Scoring!$H$31)+IF(Data!$AA196&lt;&gt;"",Scoring!$H$32),"")</f>
        <v/>
      </c>
      <c r="AK196" s="105" t="str">
        <f>IF(AJ196&lt;&gt;"",LOOKUP(AJ196,Likelihoods!$A$7:$A$107,Likelihoods!F$7:F$107),"")</f>
        <v/>
      </c>
      <c r="AL196" s="102" t="str">
        <f>IF(AND(COUNTBLANK($B196:$E196)=3,COUNTBLANK($F196:$H196)=2,COUNTBLANK($I196:$J196)=1,COUNTBLANK($K196:$L196)=1,COUNTBLANK($M196:$N196)=1,COUNTBLANK($O196:$P196)=1,COUNTBLANK($Q196:$R196)=1,COUNTBLANK($S196:$T196)=1,COUNTBLANK($U196:$V196)=1,COUNTBLANK($W196:$AA196)=4),IF(Data!$B196&lt;&gt;"",Scoring!$I$7)+IF(Data!$C196&lt;&gt;"",Scoring!$I$8)+IF(Data!$D196&lt;&gt;"",Scoring!$I$9)+IF(Data!$E196&lt;&gt;"",Scoring!$I$10)+IF(Data!$F196&lt;&gt;"",Scoring!$I$11)+IF(Data!$G196&lt;&gt;"",Scoring!$I$12)+IF(Data!$H196&lt;&gt;"",Scoring!$I$13)+IF(Data!$I196&lt;&gt;"",Scoring!$I$14)+IF(Data!$J196&lt;&gt;"",Scoring!$I$15)+IF(Data!$K196&lt;&gt;"",Scoring!$I$16)+IF(Data!$L196&lt;&gt;"",Scoring!$I$17)+IF(Data!$M196&lt;&gt;"",Scoring!$I$18)+IF(Data!$N196&lt;&gt;"",Scoring!$I$19)+IF(Data!$O196&lt;&gt;"",Scoring!$I$20)+IF(Data!$P196&lt;&gt;"",Scoring!$I$21)+IF(Data!$Q196&lt;&gt;"",Scoring!$I$22)+IF(Data!$R196&lt;&gt;"",Scoring!$I$23)+IF(Data!$S196&lt;&gt;"",Scoring!$I$24)+IF(Data!T196&lt;&gt;"",Scoring!$I$25)+IF(Data!$U196&lt;&gt;"",Scoring!$I$26)+IF(Data!$V196&lt;&gt;"",Scoring!$I$27)+IF(Data!$W196&lt;&gt;"",Scoring!$I$28)+IF(Data!$X196&lt;&gt;"",Scoring!$I$29)+IF(Data!$Y196&lt;&gt;"",Scoring!$I$30)+IF(Data!$Z196&lt;&gt;"",Scoring!$I$31)+IF(Data!$AA196&lt;&gt;"",Scoring!$I$32),"")</f>
        <v/>
      </c>
      <c r="AM196" s="107" t="str">
        <f>IF(AL196&lt;&gt;"",LOOKUP(AL196,Likelihoods!$A$7:$A$107,Likelihoods!G$7:G$107),"")</f>
        <v/>
      </c>
      <c r="AN196" s="281" t="str">
        <f>IF(AND(COUNTBLANK($B196:$E196)=3,COUNTBLANK($F196:$H196)=2,COUNTBLANK($I196:$J196)=1,COUNTBLANK($K196:$L196)=1,COUNTBLANK($M196:$N196)=1,COUNTBLANK($O196:$P196)=1,COUNTBLANK($Q196:$R196)=1,COUNTBLANK($S196:$T196)=1,COUNTBLANK($U196:$V196)=1,COUNTBLANK($W196:$AA196)=4),IF(Data!$B196&lt;&gt;"",Scoring!$J$7)+IF(Data!$C196&lt;&gt;"",Scoring!$J$8)+IF(Data!$D196&lt;&gt;"",Scoring!$J$9)+IF(Data!$E196&lt;&gt;"",Scoring!$J$10)+IF(Data!$F196&lt;&gt;"",Scoring!$J$11)+IF(Data!$G196&lt;&gt;"",Scoring!$J$12)+IF(Data!$H196&lt;&gt;"",Scoring!$J$13)+IF(Data!$I196&lt;&gt;"",Scoring!$J$14)+IF(Data!$J196&lt;&gt;"",Scoring!$J$15)+IF(Data!$K196&lt;&gt;"",Scoring!$J$16)+IF(Data!$L196&lt;&gt;"",Scoring!$J$17)+IF(Data!$M196&lt;&gt;"",Scoring!$J$18)+IF(Data!$N196&lt;&gt;"",Scoring!$J$19)+IF(Data!$O196&lt;&gt;"",Scoring!$J$20)+IF(Data!$P196&lt;&gt;"",Scoring!$J$21)+IF(Data!$Q196&lt;&gt;"",Scoring!$J$22)+IF(Data!$R196&lt;&gt;"",Scoring!$J$23)+IF(Data!$S196&lt;&gt;"",Scoring!$J$24)+IF(Data!AF196&lt;&gt;"",Scoring!$J$25)+IF(Data!$U196&lt;&gt;"",Scoring!$J$26)+IF(Data!$V196&lt;&gt;"",Scoring!$J$27)+IF(Data!$W196&lt;&gt;"",Scoring!$J$28)+IF(Data!$X196&lt;&gt;"",Scoring!$J$29)+IF(Data!$Y196&lt;&gt;"",Scoring!$J$30)+IF(Data!$Z196&lt;&gt;"",Scoring!$J$31)+IF(Data!$AA196&lt;&gt;"",Scoring!$J$32),"")</f>
        <v/>
      </c>
      <c r="AO196" s="276" t="str">
        <f>IF(AN196&lt;&gt;"",LOOKUP(AN196,Likelihoods!$A$7:$A$107,Likelihoods!H$7:H$107),"")</f>
        <v/>
      </c>
      <c r="AP196" s="264" t="str">
        <f>IF(AND(COUNTBLANK($B196:$E196)=3,COUNTBLANK($F196:$H196)=2,COUNTBLANK($I196:$J196)=1,COUNTBLANK($K196:$L196)=1,COUNTBLANK($M196:$N196)=1,COUNTBLANK($O196:$P196)=1,COUNTBLANK($Q196:$R196)=1,COUNTBLANK($S196:$T196)=1,COUNTBLANK($U196:$V196)=1,COUNTBLANK($W196:$AA196)=4),IF(Data!$B196&lt;&gt;"",Scoring!$K$7)+IF(Data!$C196&lt;&gt;"",Scoring!$K$8)+IF(Data!$D196&lt;&gt;"",Scoring!$K$9)+IF(Data!$E196&lt;&gt;"",Scoring!$K$10)+IF(Data!$F196&lt;&gt;"",Scoring!$K$11)+IF(Data!$G196&lt;&gt;"",Scoring!$K$12)+IF(Data!$H196&lt;&gt;"",Scoring!$K$13)+IF(Data!$I196&lt;&gt;"",Scoring!$K$14)+IF(Data!$J196&lt;&gt;"",Scoring!$K$15)+IF(Data!$K196&lt;&gt;"",Scoring!$K$16)+IF(Data!$L196&lt;&gt;"",Scoring!$K$17)+IF(Data!$M196&lt;&gt;"",Scoring!$K$18)+IF(Data!$N196&lt;&gt;"",Scoring!$K$19)+IF(Data!$O196&lt;&gt;"",Scoring!$K$20)+IF(Data!$P196&lt;&gt;"",Scoring!$K$21)+IF(Data!$Q196&lt;&gt;"",Scoring!$K$22)+IF(Data!$R196&lt;&gt;"",Scoring!$K$23)+IF(Data!$S196&lt;&gt;"",Scoring!$K$24)+IF(Data!AH196&lt;&gt;"",Scoring!$K$25)+IF(Data!$U196&lt;&gt;"",Scoring!$K$26)+IF(Data!$V196&lt;&gt;"",Scoring!$K$27)+IF(Data!$W196&lt;&gt;"",Scoring!$K$28)+IF(Data!$X196&lt;&gt;"",Scoring!$K$29)+IF(Data!$Y196&lt;&gt;"",Scoring!$K$30)+IF(Data!$Z196&lt;&gt;"",Scoring!$K$31)+IF(Data!$AA196&lt;&gt;"",Scoring!$K$32),"")</f>
        <v/>
      </c>
      <c r="AQ196" s="107" t="str">
        <f>IF(AP196&lt;&gt;"",LOOKUP(AP196,Likelihoods!$A$7:$A$107,Likelihoods!I$7:I$107),"")</f>
        <v/>
      </c>
      <c r="AR196" s="281" t="str">
        <f>IF(AND(COUNTBLANK($B196:$E196)=3,COUNTBLANK($F196:$H196)=2,COUNTBLANK($I196:$J196)=1,COUNTBLANK($K196:$L196)=1,COUNTBLANK($M196:$N196)=1,COUNTBLANK($O196:$P196)=1,COUNTBLANK($Q196:$R196)=1,COUNTBLANK($S196:$T196)=1,COUNTBLANK($U196:$V196)=1,COUNTBLANK($W196:$AA196)=4),IF(Data!$B196&lt;&gt;"",Scoring!$L$7)+IF(Data!$C196&lt;&gt;"",Scoring!$L$8)+IF(Data!$D196&lt;&gt;"",Scoring!$L$9)+IF(Data!$E196&lt;&gt;"",Scoring!$L$10)+IF(Data!$F196&lt;&gt;"",Scoring!$L$11)+IF(Data!$G196&lt;&gt;"",Scoring!$L$12)+IF(Data!$H196&lt;&gt;"",Scoring!$L$13)+IF(Data!$I196&lt;&gt;"",Scoring!$L$14)+IF(Data!$J196&lt;&gt;"",Scoring!$L$15)+IF(Data!$K196&lt;&gt;"",Scoring!$L$16)+IF(Data!$L196&lt;&gt;"",Scoring!$L$17)+IF(Data!$M196&lt;&gt;"",Scoring!$L$18)+IF(Data!$N196&lt;&gt;"",Scoring!$L$19)+IF(Data!$O196&lt;&gt;"",Scoring!$L$20)+IF(Data!$P196&lt;&gt;"",Scoring!$L$21)+IF(Data!$Q196&lt;&gt;"",Scoring!$L$22)+IF(Data!$R196&lt;&gt;"",Scoring!$L$23)+IF(Data!$S196&lt;&gt;"",Scoring!$L$24)+IF(Data!AJ196&lt;&gt;"",Scoring!$L$25)+IF(Data!$U196&lt;&gt;"",Scoring!$L$26)+IF(Data!$V196&lt;&gt;"",Scoring!$L$27)+IF(Data!$W196&lt;&gt;"",Scoring!$L$28)+IF(Data!$X196&lt;&gt;"",Scoring!$L$29)+IF(Data!$Y196&lt;&gt;"",Scoring!$L$30)+IF(Data!$Z196&lt;&gt;"",Scoring!$L$31)+IF(Data!$AA196&lt;&gt;"",Scoring!$L$32),"")</f>
        <v/>
      </c>
      <c r="AS196" s="105" t="str">
        <f>IF(AR196&lt;&gt;"",LOOKUP(AR196,Likelihoods!$A$7:$A$107,Likelihoods!J$7:J$107),"")</f>
        <v/>
      </c>
      <c r="AT196" s="108" t="str">
        <f>IF(AND(COUNTBLANK($B196:$E196)=3,COUNTBLANK($F196:$H196)=2,COUNTBLANK($I196:$J196)=1,COUNTBLANK($K196:$L196)=1,COUNTBLANK($M196:$N196)=1,COUNTBLANK($O196:$P196)=1,COUNTBLANK($Q196:$R196)=1,COUNTBLANK($S196:$T196)=1,COUNTBLANK($U196:$V196)=1,COUNTBLANK($W196:$AA196)=4),IF(Data!$B196&lt;&gt;"",Scoring!$M$7)+IF(Data!$C196&lt;&gt;"",Scoring!$M$8)+IF(Data!$D196&lt;&gt;"",Scoring!$M$9)+IF(Data!$E196&lt;&gt;"",Scoring!$M$10)+IF(Data!$F196&lt;&gt;"",Scoring!$M$11)+IF(Data!$G196&lt;&gt;"",Scoring!$M$12)+IF(Data!$H196&lt;&gt;"",Scoring!$M$13)+IF(Data!$I196&lt;&gt;"",Scoring!$M$14)+IF(Data!$J196&lt;&gt;"",Scoring!$M$15)+IF(Data!$K196&lt;&gt;"",Scoring!$M$16)+IF(Data!$L196&lt;&gt;"",Scoring!$M$17)+IF(Data!$M196&lt;&gt;"",Scoring!$M$18)+IF(Data!$N196&lt;&gt;"",Scoring!$M$19)+IF(Data!$O196&lt;&gt;"",Scoring!$M$20)+IF(Data!$P196&lt;&gt;"",Scoring!$M$21)+IF(Data!$Q196&lt;&gt;"",Scoring!$M$22)+IF(Data!$R196&lt;&gt;"",Scoring!$M$23)+IF(Data!$S196&lt;&gt;"",Scoring!$M$24)+IF(Data!T196&lt;&gt;"",Scoring!$M$25)+IF(Data!$U196&lt;&gt;"",Scoring!$M$26)+IF(Data!$V196&lt;&gt;"",Scoring!$M$27)+IF(Data!$W196&lt;&gt;"",Scoring!$M$28)+IF(Data!$X196&lt;&gt;"",Scoring!$M$29)+IF(Data!$Y196&lt;&gt;"",Scoring!$M$30)+IF(Data!$Z196&lt;&gt;"",Scoring!$M$31)+IF(Data!$AA196&lt;&gt;"",Scoring!$M$32),"")</f>
        <v/>
      </c>
      <c r="AU196" s="105" t="str">
        <f>IF(AT196&lt;&gt;"",LOOKUP(AT196,Likelihoods!$A$7:$A$107,Likelihoods!K$7:K$107),"")</f>
        <v/>
      </c>
      <c r="AV196" s="108" t="str">
        <f>IF(AND(COUNTBLANK($B196:$E196)=3,COUNTBLANK($F196:$H196)=2,COUNTBLANK($I196:$J196)=1,COUNTBLANK($K196:$L196)=1,COUNTBLANK($M196:$N196)=1,COUNTBLANK($O196:$P196)=1,COUNTBLANK($Q196:$R196)=1,COUNTBLANK($S196:$T196)=1,COUNTBLANK($U196:$V196)=1,COUNTBLANK($W196:$AA196)=4),IF(Data!$B196&lt;&gt;"",Scoring!$N$7)+IF(Data!$C196&lt;&gt;"",Scoring!$N$8)+IF(Data!$D196&lt;&gt;"",Scoring!$N$9)+IF(Data!$E196&lt;&gt;"",Scoring!$N$10)+IF(Data!$F196&lt;&gt;"",Scoring!$N$11)+IF(Data!$G196&lt;&gt;"",Scoring!$N$12)+IF(Data!$H196&lt;&gt;"",Scoring!$N$13)+IF(Data!$I196&lt;&gt;"",Scoring!$N$14)+IF(Data!$J196&lt;&gt;"",Scoring!$N$15)+IF(Data!$K196&lt;&gt;"",Scoring!$N$16)+IF(Data!$L196&lt;&gt;"",Scoring!$N$17)+IF(Data!$M196&lt;&gt;"",Scoring!$N$18)+IF(Data!$N196&lt;&gt;"",Scoring!$N$19)+IF(Data!$O196&lt;&gt;"",Scoring!$N$20)+IF(Data!$P196&lt;&gt;"",Scoring!$N$21)+IF(Data!$Q196&lt;&gt;"",Scoring!$N$22)+IF(Data!$R196&lt;&gt;"",Scoring!$N$23)+IF(Data!$S196&lt;&gt;"",Scoring!$N$24)+IF(Data!T196&lt;&gt;"",Scoring!$N$25)+IF(Data!$U196&lt;&gt;"",Scoring!$N$26)+IF(Data!$V196&lt;&gt;"",Scoring!$N$27)+IF(Data!$W196&lt;&gt;"",Scoring!$N$28)+IF(Data!$X196&lt;&gt;"",Scoring!$N$29)+IF(Data!$Y196&lt;&gt;"",Scoring!$N$30)+IF(Data!$Z196&lt;&gt;"",Scoring!$N$31)+IF(Data!$AA196&lt;&gt;"",Scoring!$N$32),"")</f>
        <v/>
      </c>
      <c r="AW196" s="106" t="str">
        <f>IF(AV196&lt;&gt;"",LOOKUP(AV196,Likelihoods!$A$7:$A$107,Likelihoods!L$7:L$107),"")</f>
        <v/>
      </c>
      <c r="AX196" s="104" t="str">
        <f>IF(AND(COUNTBLANK($B196:$E196)=3,COUNTBLANK($F196:$H196)=2,COUNTBLANK($I196:$J196)=1,COUNTBLANK($K196:$L196)=1,COUNTBLANK($M196:$N196)=1,COUNTBLANK($O196:$P196)=1,COUNTBLANK($Q196:$R196)=1,COUNTBLANK($S196:$T196)=1,COUNTBLANK($U196:$V196)=1,COUNTBLANK($W196:$AA196)=4),IF(Data!$B196&lt;&gt;"",Scoring!$O$7)+IF(Data!$C196&lt;&gt;"",Scoring!$O$8)+IF(Data!$D196&lt;&gt;"",Scoring!$O$9)+IF(Data!$E196&lt;&gt;"",Scoring!$O$10)+IF(Data!$F196&lt;&gt;"",Scoring!$O$11)+IF(Data!$G196&lt;&gt;"",Scoring!$O$12)+IF(Data!$H196&lt;&gt;"",Scoring!$O$13)+IF(Data!$I196&lt;&gt;"",Scoring!$O$14)+IF(Data!$J196&lt;&gt;"",Scoring!$O$15)+IF(Data!$K196&lt;&gt;"",Scoring!$O$16)+IF(Data!$L196&lt;&gt;"",Scoring!$O$17)+IF(Data!$M196&lt;&gt;"",Scoring!$O$18)+IF(Data!$N196&lt;&gt;"",Scoring!$O$19)+IF(Data!$O196&lt;&gt;"",Scoring!$O$20)+IF(Data!$P196&lt;&gt;"",Scoring!$O$21)+IF(Data!$Q196&lt;&gt;"",Scoring!$O$22)+IF(Data!$R196&lt;&gt;"",Scoring!$O$23)+IF(Data!$S196&lt;&gt;"",Scoring!$O$24)+IF(Data!T196&lt;&gt;"",Scoring!$O$25)+IF(Data!$U196&lt;&gt;"",Scoring!$O$26)+IF(Data!$V196&lt;&gt;"",Scoring!$O$27)+IF(Data!$W196&lt;&gt;"",Scoring!$O$28)+IF(Data!$X196&lt;&gt;"",Scoring!$O$29)+IF(Data!$Y196&lt;&gt;"",Scoring!$O$30)+IF(Data!$Z196&lt;&gt;"",Scoring!$O$31)+IF(Data!$AA196&lt;&gt;"",Scoring!$O$32),"")</f>
        <v/>
      </c>
      <c r="AY196" s="107" t="str">
        <f>IF(AX196&lt;&gt;"",LOOKUP(AX196,Likelihoods!$A$7:$A$107,Likelihoods!M$7:M$107),"")</f>
        <v/>
      </c>
      <c r="AZ196" s="108" t="str">
        <f>IF(AND(COUNTBLANK($B196:$E196)=3,COUNTBLANK($F196:$H196)=2,COUNTBLANK($I196:$J196)=1,COUNTBLANK($K196:$L196)=1,COUNTBLANK($M196:$N196)=1,COUNTBLANK($O196:$P196)=1,COUNTBLANK($Q196:$R196)=1,COUNTBLANK($S196:$T196)=1,COUNTBLANK($U196:$V196)=1,COUNTBLANK($W196:$AA196)=4),IF(Data!$B196&lt;&gt;"",Scoring!$P$7)+IF(Data!$C196&lt;&gt;"",Scoring!$P$8)+IF(Data!$D196&lt;&gt;"",Scoring!$P$9)+IF(Data!$E196&lt;&gt;"",Scoring!$P$10)+IF(Data!$F196&lt;&gt;"",Scoring!$P$11)+IF(Data!$G196&lt;&gt;"",Scoring!$P$12)+IF(Data!$H196&lt;&gt;"",Scoring!$P$13)+IF(Data!$I196&lt;&gt;"",Scoring!$P$14)+IF(Data!$J196&lt;&gt;"",Scoring!$P$15)+IF(Data!$K196&lt;&gt;"",Scoring!$P$16)+IF(Data!$L196&lt;&gt;"",Scoring!$P$17)+IF(Data!$M196&lt;&gt;"",Scoring!$P$18)+IF(Data!$N196&lt;&gt;"",Scoring!$P$19)+IF(Data!$O196&lt;&gt;"",Scoring!$P$20)+IF(Data!$P196&lt;&gt;"",Scoring!$P$21)+IF(Data!$Q196&lt;&gt;"",Scoring!$P$22)+IF(Data!$R196&lt;&gt;"",Scoring!$P$23)+IF(Data!$S196&lt;&gt;"",Scoring!$P$24)+IF(Data!T196&lt;&gt;"",Scoring!$P$25)+IF(Data!$U196&lt;&gt;"",Scoring!$P$26)+IF(Data!$V196&lt;&gt;"",Scoring!$P$27)+IF(Data!$W196&lt;&gt;"",Scoring!$P$28)+IF(Data!$X196&lt;&gt;"",Scoring!$P$29)+IF(Data!$Y196&lt;&gt;"",Scoring!$P$30)+IF(Data!$Z196&lt;&gt;"",Scoring!$P$31)+IF(Data!$AA196&lt;&gt;"",Scoring!$P$32),"")</f>
        <v/>
      </c>
      <c r="BA196" s="105" t="str">
        <f>IF(AZ196&lt;&gt;"",LOOKUP(AZ196,Likelihoods!$A$7:$A$107,Likelihoods!N$7:N$107),"")</f>
        <v/>
      </c>
      <c r="BB196" s="102" t="str">
        <f>IF(AND(COUNTBLANK($B196:$E196)=3,COUNTBLANK($F196:$H196)=2,COUNTBLANK($I196:$J196)=1,COUNTBLANK($K196:$L196)=1,COUNTBLANK($M196:$N196)=1,COUNTBLANK($O196:$P196)=1,COUNTBLANK($Q196:$R196)=1,COUNTBLANK($S196:$T196)=1,COUNTBLANK($U196:$V196)=1,COUNTBLANK($W196:$AA196)=4),IF(Data!$B196&lt;&gt;"",Scoring!$Q$7)+IF(Data!$C196&lt;&gt;"",Scoring!$Q$8)+IF(Data!$D196&lt;&gt;"",Scoring!$Q$9)+IF(Data!$E196&lt;&gt;"",Scoring!$Q$10)+IF(Data!$F196&lt;&gt;"",Scoring!$Q$11)+IF(Data!$G196&lt;&gt;"",Scoring!$Q$12)+IF(Data!$H196&lt;&gt;"",Scoring!$Q$13)+IF(Data!$I196&lt;&gt;"",Scoring!$Q$14)+IF(Data!$J196&lt;&gt;"",Scoring!$Q$15)+IF(Data!$K196&lt;&gt;"",Scoring!$Q$16)+IF(Data!$L196&lt;&gt;"",Scoring!$Q$17)+IF(Data!$M196&lt;&gt;"",Scoring!$Q$18)+IF(Data!$N196&lt;&gt;"",Scoring!$Q$19)+IF(Data!$O196&lt;&gt;"",Scoring!$Q$20)+IF(Data!$P196&lt;&gt;"",Scoring!$Q$21)+IF(Data!$Q196&lt;&gt;"",Scoring!$Q$22)+IF(Data!$R196&lt;&gt;"",Scoring!$Q$23)+IF(Data!$S196&lt;&gt;"",Scoring!$Q$24)+IF(Data!T196&lt;&gt;"",Scoring!$Q$25)+IF(Data!$U196&lt;&gt;"",Scoring!$Q$26)+IF(Data!$V196&lt;&gt;"",Scoring!$Q$27)+IF(Data!$W196&lt;&gt;"",Scoring!$Q$28)+IF(Data!$X196&lt;&gt;"",Scoring!$Q$29)+IF(Data!$Y196&lt;&gt;"",Scoring!$Q$30)+IF(Data!$Z196&lt;&gt;"",Scoring!$Q$31)+IF(Data!$AA196&lt;&gt;"",Scoring!$Q$32),"")</f>
        <v/>
      </c>
      <c r="BC196" s="107" t="str">
        <f>IF(BB196&lt;&gt;"",LOOKUP(BB196,Likelihoods!$A$7:$A$107,Likelihoods!O$7:O$107),"")</f>
        <v/>
      </c>
      <c r="BD196" s="104" t="str">
        <f>IF(AND(COUNTBLANK($B196:$E196)=3,COUNTBLANK($F196:$H196)=2,COUNTBLANK($I196:$J196)=1,COUNTBLANK($K196:$L196)=1,COUNTBLANK($M196:$N196)=1,COUNTBLANK($O196:$P196)=1,COUNTBLANK($Q196:$R196)=1,COUNTBLANK($S196:$T196)=1,COUNTBLANK($U196:$V196)=1,COUNTBLANK($W196:$AA196)=4),IF(Data!$B196&lt;&gt;"",Scoring!$R$7)+IF(Data!$C196&lt;&gt;"",Scoring!$R$8)+IF(Data!$D196&lt;&gt;"",Scoring!$R$9)+IF(Data!$E196&lt;&gt;"",Scoring!$R$10)+IF(Data!$F196&lt;&gt;"",Scoring!$R$11)+IF(Data!$G196&lt;&gt;"",Scoring!$R$12)+IF(Data!$H196&lt;&gt;"",Scoring!$R$13)+IF(Data!$I196&lt;&gt;"",Scoring!$R$14)+IF(Data!$J196&lt;&gt;"",Scoring!$R$15)+IF(Data!$K196&lt;&gt;"",Scoring!$R$16)+IF(Data!$L196&lt;&gt;"",Scoring!$R$17)+IF(Data!$M196&lt;&gt;"",Scoring!$R$18)+IF(Data!$N196&lt;&gt;"",Scoring!$R$19)+IF(Data!$O196&lt;&gt;"",Scoring!$R$20)+IF(Data!$P196&lt;&gt;"",Scoring!$R$21)+IF(Data!$Q196&lt;&gt;"",Scoring!$R$22)+IF(Data!$R196&lt;&gt;"",Scoring!$R$23)+IF(Data!$S196&lt;&gt;"",Scoring!$R$24)+IF(Data!T196&lt;&gt;"",Scoring!$R$25)+IF(Data!$U196&lt;&gt;"",Scoring!$R$26)+IF(Data!$V196&lt;&gt;"",Scoring!$R$27)+IF(Data!$W196&lt;&gt;"",Scoring!$R$28)+IF(Data!$X196&lt;&gt;"",Scoring!$R$29)+IF(Data!$Y196&lt;&gt;"",Scoring!$R$30)+IF(Data!$Z196&lt;&gt;"",Scoring!$R$31)+IF(Data!$AA196&lt;&gt;"",Scoring!$R$32),"")</f>
        <v/>
      </c>
      <c r="BE196" s="105" t="str">
        <f>IF(BD196&lt;&gt;"",LOOKUP(BD196,Likelihoods!$A$7:$A$107,Likelihoods!P$7:P$107),"")</f>
        <v/>
      </c>
      <c r="BF196" s="102" t="str">
        <f>IF(AND(COUNTBLANK($B196:$E196)=3,COUNTBLANK($F196:$H196)=2,COUNTBLANK($I196:$J196)=1,COUNTBLANK($K196:$L196)=1,COUNTBLANK($M196:$N196)=1,COUNTBLANK($O196:$P196)=1,COUNTBLANK($Q196:$R196)=1,COUNTBLANK($S196:$T196)=1,COUNTBLANK($U196:$V196)=1,COUNTBLANK($W196:$AA196)=4),IF(Data!$B196&lt;&gt;"",Scoring!$S$7)+IF(Data!$C196&lt;&gt;"",Scoring!$S$8)+IF(Data!$D196&lt;&gt;"",Scoring!$S$9)+IF(Data!$E196&lt;&gt;"",Scoring!$S$10)+IF(Data!$F196&lt;&gt;"",Scoring!$S$11)+IF(Data!$G196&lt;&gt;"",Scoring!$S$12)+IF(Data!$H196&lt;&gt;"",Scoring!$S$13)+IF(Data!$I196&lt;&gt;"",Scoring!$S$14)+IF(Data!$J196&lt;&gt;"",Scoring!$S$15)+IF(Data!$K196&lt;&gt;"",Scoring!$S$16)+IF(Data!$L196&lt;&gt;"",Scoring!$S$17)+IF(Data!$M196&lt;&gt;"",Scoring!$S$18)+IF(Data!$N196&lt;&gt;"",Scoring!$S$19)+IF(Data!$O196&lt;&gt;"",Scoring!$S$20)+IF(Data!$P196&lt;&gt;"",Scoring!$S$21)+IF(Data!$Q196&lt;&gt;"",Scoring!$S$22)+IF(Data!$R196&lt;&gt;"",Scoring!$S$23)+IF(Data!$S196&lt;&gt;"",Scoring!$S$24)+IF(Data!T196&lt;&gt;"",Scoring!$S$25)+IF(Data!$U196&lt;&gt;"",Scoring!$S$26)+IF(Data!$V196&lt;&gt;"",Scoring!$S$27)+IF(Data!$W196&lt;&gt;"",Scoring!$S$28)+IF(Data!$X196&lt;&gt;"",Scoring!$S$29)+IF(Data!$Y196&lt;&gt;"",Scoring!$S$30)+IF(Data!$Z196&lt;&gt;"",Scoring!$S$31)+IF(Data!$AA196&lt;&gt;"",Scoring!$S$32),"")</f>
        <v/>
      </c>
      <c r="BG196" s="107" t="str">
        <f>IF(BF196&lt;&gt;"",LOOKUP(BF196,Likelihoods!$A$7:$A$107,Likelihoods!Q$7:Q$107),"")</f>
        <v/>
      </c>
      <c r="BH196" s="108" t="str">
        <f>IF(AND(COUNTBLANK($B196:$E196)=3,COUNTBLANK($F196:$H196)=2,COUNTBLANK($I196:$J196)=1,COUNTBLANK($K196:$L196)=1,COUNTBLANK($M196:$N196)=1,COUNTBLANK($O196:$P196)=1,COUNTBLANK($Q196:$R196)=1,COUNTBLANK($S196:$T196)=1,COUNTBLANK($U196:$V196)=1,COUNTBLANK($W196:$AA196)=4),IF(Data!$B196&lt;&gt;"",Scoring!$T$7)+IF(Data!$C196&lt;&gt;"",Scoring!$T$8)+IF(Data!$D196&lt;&gt;"",Scoring!$T$9)+IF(Data!$E196&lt;&gt;"",Scoring!$T$10)+IF(Data!$F196&lt;&gt;"",Scoring!$T$11)+IF(Data!$G196&lt;&gt;"",Scoring!$T$12)+IF(Data!$H196&lt;&gt;"",Scoring!$T$13)+IF(Data!$I196&lt;&gt;"",Scoring!$T$14)+IF(Data!$J196&lt;&gt;"",Scoring!$T$15)+IF(Data!$K196&lt;&gt;"",Scoring!$T$16)+IF(Data!$L196&lt;&gt;"",Scoring!$T$17)+IF(Data!$M196&lt;&gt;"",Scoring!$T$18)+IF(Data!$N196&lt;&gt;"",Scoring!$T$19)+IF(Data!$O196&lt;&gt;"",Scoring!$T$20)+IF(Data!$P196&lt;&gt;"",Scoring!$T$21)+IF(Data!$Q196&lt;&gt;"",Scoring!$T$22)+IF(Data!$R196&lt;&gt;"",Scoring!$T$23)+IF(Data!$S196&lt;&gt;"",Scoring!$T$24)+IF(Data!T196&lt;&gt;"",Scoring!$T$25)+IF(Data!$U196&lt;&gt;"",Scoring!$T$26)+IF(Data!$V196&lt;&gt;"",Scoring!$T$27)+IF(Data!$W196&lt;&gt;"",Scoring!$T$28)+IF(Data!$X196&lt;&gt;"",Scoring!$T$29)+IF(Data!$Y196&lt;&gt;"",Scoring!$T$30)+IF(Data!$Z196&lt;&gt;"",Scoring!$T$31)+IF(Data!$AA196&lt;&gt;"",Scoring!$T$32),"")</f>
        <v/>
      </c>
      <c r="BI196" s="105" t="str">
        <f>IF(BH196&lt;&gt;"",LOOKUP(BH196,Likelihoods!$A$7:$A$107,Likelihoods!R$7:R$107),"")</f>
        <v/>
      </c>
      <c r="BJ196" s="108" t="str">
        <f>IF(AND(COUNTBLANK($B196:$E196)=3,COUNTBLANK($F196:$H196)=2,COUNTBLANK($I196:$J196)=1,COUNTBLANK($K196:$L196)=1,COUNTBLANK($M196:$N196)=1,COUNTBLANK($O196:$P196)=1,COUNTBLANK($Q196:$R196)=1,COUNTBLANK($S196:$T196)=1,COUNTBLANK($U196:$V196)=1,COUNTBLANK($W196:$AA196)=4),IF(Data!$B196&lt;&gt;"",Scoring!$U$7)+IF(Data!$C196&lt;&gt;"",Scoring!$U$8)+IF(Data!$D196&lt;&gt;"",Scoring!$U$9)+IF(Data!$E196&lt;&gt;"",Scoring!$U$10)+IF(Data!$F196&lt;&gt;"",Scoring!$U$11)+IF(Data!$G196&lt;&gt;"",Scoring!$U$12)+IF(Data!$H196&lt;&gt;"",Scoring!$U$13)+IF(Data!$I196&lt;&gt;"",Scoring!$U$14)+IF(Data!$J196&lt;&gt;"",Scoring!$U$15)+IF(Data!$K196&lt;&gt;"",Scoring!$U$16)+IF(Data!$L196&lt;&gt;"",Scoring!$U$17)+IF(Data!$M196&lt;&gt;"",Scoring!$U$18)+IF(Data!$N196&lt;&gt;"",Scoring!$U$19)+IF(Data!$O196&lt;&gt;"",Scoring!$U$20)+IF(Data!$P196&lt;&gt;"",Scoring!$U$21)+IF(Data!$Q196&lt;&gt;"",Scoring!$U$22)+IF(Data!$R196&lt;&gt;"",Scoring!$U$23)+IF(Data!$S196&lt;&gt;"",Scoring!$U$24)+IF(Data!T196&lt;&gt;"",Scoring!$U$25)+IF(Data!$U196&lt;&gt;"",Scoring!$U$26)+IF(Data!$V196&lt;&gt;"",Scoring!$U$27)+IF(Data!$W196&lt;&gt;"",Scoring!$U$28)+IF(Data!$X196&lt;&gt;"",Scoring!$U$29)+IF(Data!$Y196&lt;&gt;"",Scoring!$U$30)+IF(Data!$Z196&lt;&gt;"",Scoring!$U$31)+IF(Data!$AA196&lt;&gt;"",Scoring!$U$32),"")</f>
        <v/>
      </c>
      <c r="BK196" s="106" t="str">
        <f>IF(BJ196&lt;&gt;"",LOOKUP(BJ196,Likelihoods!$A$7:$A$107,Likelihoods!S$7:S$107),"")</f>
        <v/>
      </c>
      <c r="BL196" s="8"/>
      <c r="BM196" s="8"/>
      <c r="BN196" s="8"/>
      <c r="BO196" s="8"/>
      <c r="BP196" s="8"/>
      <c r="BQ196" s="8"/>
      <c r="BR196" s="8"/>
      <c r="BS196" s="8"/>
      <c r="BT196" s="8"/>
      <c r="BU196" s="8"/>
      <c r="BV196" s="8"/>
      <c r="BW196" s="8"/>
      <c r="BX196" s="8"/>
      <c r="BY196" s="8"/>
    </row>
    <row r="197" spans="1:77" ht="14.25" x14ac:dyDescent="0.2">
      <c r="A197" s="68"/>
      <c r="B197" s="101"/>
      <c r="C197" s="102"/>
      <c r="D197" s="102"/>
      <c r="E197" s="102"/>
      <c r="F197" s="101"/>
      <c r="G197" s="102"/>
      <c r="H197" s="103"/>
      <c r="I197" s="102"/>
      <c r="J197" s="102"/>
      <c r="K197" s="101"/>
      <c r="L197" s="103"/>
      <c r="M197" s="102"/>
      <c r="N197" s="103"/>
      <c r="O197" s="101"/>
      <c r="P197" s="103"/>
      <c r="Q197" s="102"/>
      <c r="R197" s="102"/>
      <c r="S197" s="101"/>
      <c r="T197" s="103"/>
      <c r="U197" s="101"/>
      <c r="V197" s="103"/>
      <c r="W197" s="102"/>
      <c r="X197" s="102"/>
      <c r="Y197" s="102"/>
      <c r="Z197" s="102"/>
      <c r="AA197" s="102"/>
      <c r="AB197" s="104" t="str">
        <f>IF(AND(COUNTBLANK($B197:$E197)=3,COUNTBLANK($F197:$H197)=2,COUNTBLANK($I197:$J197)=1,COUNTBLANK($K197:$L197)=1,COUNTBLANK($M197:$N197)=1,COUNTBLANK($O197:$P197)=1,COUNTBLANK($Q197:$R197)=1,COUNTBLANK($S197:$T197)=1,COUNTBLANK($U197:$V197)=1,COUNTBLANK($W197:$AA197)=4),IF(Data!$B197&lt;&gt;"",Scoring!$D$7)+IF(Data!$C197&lt;&gt;"",Scoring!$D$8)+IF(Data!$D197&lt;&gt;"",Scoring!$D$9)+IF(Data!$E197&lt;&gt;"",Scoring!$D$10)+IF(Data!$F197&lt;&gt;"",Scoring!$D$11)+IF(Data!$G197&lt;&gt;"",Scoring!$D$12)+IF(Data!$H197&lt;&gt;"",Scoring!$D$13)+IF(Data!$I197&lt;&gt;"",Scoring!$D$14)+IF(Data!$J197&lt;&gt;"",Scoring!$D$15)+IF(Data!$K197&lt;&gt;"",Scoring!$D$16)+IF(Data!$L197&lt;&gt;"",Scoring!$D$17)+IF(Data!$M197&lt;&gt;"",Scoring!$D$18)+IF(Data!$N197&lt;&gt;"",Scoring!$D$19)+IF(Data!$O197&lt;&gt;"",Scoring!$D$20)+IF(Data!$P197&lt;&gt;"",Scoring!$D$21)+IF(Data!$Q197&lt;&gt;"",Scoring!$D$22)+IF(Data!$R197&lt;&gt;"",Scoring!$D$23)+IF(Data!$S197&lt;&gt;"",Scoring!$D$24)+IF(Data!T197&lt;&gt;"",Scoring!$D$25)+IF(Data!$U197&lt;&gt;"",Scoring!$D$26)+IF(Data!$V197&lt;&gt;"",Scoring!$D$27)+IF(Data!$W197&lt;&gt;"",Scoring!$D$28)+IF(Data!$X197&lt;&gt;"",Scoring!$D$29)+IF(Data!$Y197&lt;&gt;"",Scoring!$D$30)+IF(Data!$Z197&lt;&gt;"",Scoring!$D$31)+IF(Data!$AA197&lt;&gt;"",Scoring!$D$32),"")</f>
        <v/>
      </c>
      <c r="AC197" s="105" t="str">
        <f>IF(AB197&lt;&gt;"",LOOKUP(AB197,Likelihoods!$A$7:$A$107,Likelihoods!B$7:B$107),"")</f>
        <v/>
      </c>
      <c r="AD197" s="264" t="str">
        <f>IF(AND(COUNTBLANK($B197:$E197)=3,COUNTBLANK($F197:$H197)=2,COUNTBLANK($I197:$J197)=1,COUNTBLANK($K197:$L197)=1,COUNTBLANK($M197:$N197)=1,COUNTBLANK($O197:$P197)=1,COUNTBLANK($Q197:$R197)=1,COUNTBLANK($S197:$T197)=1,COUNTBLANK($U197:$V197)=1,COUNTBLANK($W197:$AA197)=4),IF(Data!$B197&lt;&gt;"",Scoring!$E$7)+IF(Data!$C197&lt;&gt;"",Scoring!$E$8)+IF(Data!$D197&lt;&gt;"",Scoring!$E$9)+IF(Data!$E197&lt;&gt;"",Scoring!$E$10)+IF(Data!$F197&lt;&gt;"",Scoring!$E$11)+IF(Data!$G197&lt;&gt;"",Scoring!$E$12)+IF(Data!$H197&lt;&gt;"",Scoring!$E$13)+IF(Data!$I197&lt;&gt;"",Scoring!$E$14)+IF(Data!$J197&lt;&gt;"",Scoring!$E$15)+IF(Data!$K197&lt;&gt;"",Scoring!$E$16)+IF(Data!$L197&lt;&gt;"",Scoring!$E$17)+IF(Data!$M197&lt;&gt;"",Scoring!$E$18)+IF(Data!$N197&lt;&gt;"",Scoring!$E$19)+IF(Data!$O197&lt;&gt;"",Scoring!$E$20)+IF(Data!$P197&lt;&gt;"",Scoring!$E$21)+IF(Data!$Q197&lt;&gt;"",Scoring!$E$22)+IF(Data!$R197&lt;&gt;"",Scoring!$E$23)+IF(Data!$S197&lt;&gt;"",Scoring!$E$24)+IF(Data!V197&lt;&gt;"",Scoring!$E$25)+IF(Data!$U197&lt;&gt;"",Scoring!$E$26)+IF(Data!$V197&lt;&gt;"",Scoring!$E$27)+IF(Data!$W197&lt;&gt;"",Scoring!$E$28)+IF(Data!$X197&lt;&gt;"",Scoring!$E$29)+IF(Data!$Y197&lt;&gt;"",Scoring!$E$30)+IF(Data!$Z197&lt;&gt;"",Scoring!$E$31)+IF(Data!$AA197&lt;&gt;"",Scoring!$E$32),"")</f>
        <v/>
      </c>
      <c r="AE197" s="107" t="str">
        <f>IF(AD197&lt;&gt;"",LOOKUP(AD197,Likelihoods!$A$7:$A$107,Likelihoods!C$7:C$107),"")</f>
        <v/>
      </c>
      <c r="AF197" s="108" t="str">
        <f>IF(AND(COUNTBLANK($B197:$E197)=3,COUNTBLANK($F197:$H197)=2,COUNTBLANK($I197:$J197)=1,COUNTBLANK($K197:$L197)=1,COUNTBLANK($M197:$N197)=1,COUNTBLANK($O197:$P197)=1,COUNTBLANK($Q197:$R197)=1,COUNTBLANK($S197:$T197)=1,COUNTBLANK($U197:$V197)=1,COUNTBLANK($W197:$AA197)=4),IF(Data!$B197&lt;&gt;"",Scoring!$F$7)+IF(Data!$C197&lt;&gt;"",Scoring!$F$8)+IF(Data!$D197&lt;&gt;"",Scoring!$F$9)+IF(Data!$E197&lt;&gt;"",Scoring!$F$10)+IF(Data!$F197&lt;&gt;"",Scoring!$F$11)+IF(Data!$G197&lt;&gt;"",Scoring!$F$12)+IF(Data!$H197&lt;&gt;"",Scoring!$F$13)+IF(Data!$I197&lt;&gt;"",Scoring!$F$14)+IF(Data!$J197&lt;&gt;"",Scoring!$F$15)+IF(Data!$K197&lt;&gt;"",Scoring!$F$16)+IF(Data!$L197&lt;&gt;"",Scoring!$F$17)+IF(Data!$M197&lt;&gt;"",Scoring!$F$18)+IF(Data!$N197&lt;&gt;"",Scoring!$F$19)+IF(Data!$O197&lt;&gt;"",Scoring!$F$20)+IF(Data!$P197&lt;&gt;"",Scoring!$F$21)+IF(Data!$Q197&lt;&gt;"",Scoring!$F$22)+IF(Data!$R197&lt;&gt;"",Scoring!$F$23)+IF(Data!$S197&lt;&gt;"",Scoring!$F$24)+IF(Data!T197&lt;&gt;"",Scoring!$F$25)+IF(Data!$U197&lt;&gt;"",Scoring!$F$26)+IF(Data!$V197&lt;&gt;"",Scoring!$F$27)+IF(Data!$W197&lt;&gt;"",Scoring!$F$28)+IF(Data!$X197&lt;&gt;"",Scoring!$F$29)+IF(Data!$Y197&lt;&gt;"",Scoring!$F$30)+IF(Data!$Z197&lt;&gt;"",Scoring!$F$31)+IF(Data!$AA197&lt;&gt;"",Scoring!$F$32),"")</f>
        <v/>
      </c>
      <c r="AG197" s="105" t="str">
        <f>IF(AF197&lt;&gt;"",LOOKUP(AF197,Likelihoods!$A$7:$A$107,Likelihoods!D$7:D$107),"")</f>
        <v/>
      </c>
      <c r="AH197" s="108" t="str">
        <f>IF(AND(COUNTBLANK($B197:$E197)=3,COUNTBLANK($F197:$H197)=2,COUNTBLANK($I197:$J197)=1,COUNTBLANK($K197:$L197)=1,COUNTBLANK($M197:$N197)=1,COUNTBLANK($O197:$P197)=1,COUNTBLANK($Q197:$R197)=1,COUNTBLANK($S197:$T197)=1,COUNTBLANK($U197:$V197)=1,COUNTBLANK($W197:$AA197)=4),IF(Data!$B197&lt;&gt;"",Scoring!$G$7)+IF(Data!$C197&lt;&gt;"",Scoring!$G$8)+IF(Data!$D197&lt;&gt;"",Scoring!$G$9)+IF(Data!$E197&lt;&gt;"",Scoring!$G$10)+IF(Data!$F197&lt;&gt;"",Scoring!$G$11)+IF(Data!$G197&lt;&gt;"",Scoring!$G$12)+IF(Data!$H197&lt;&gt;"",Scoring!$G$13)+IF(Data!$I197&lt;&gt;"",Scoring!$G$14)+IF(Data!$J197&lt;&gt;"",Scoring!$G$15)+IF(Data!$K197&lt;&gt;"",Scoring!$G$16)+IF(Data!$L197&lt;&gt;"",Scoring!$G$17)+IF(Data!$M197&lt;&gt;"",Scoring!$G$18)+IF(Data!$N197&lt;&gt;"",Scoring!$G$19)+IF(Data!$O197&lt;&gt;"",Scoring!$G$20)+IF(Data!$P197&lt;&gt;"",Scoring!$G$21)+IF(Data!$Q197&lt;&gt;"",Scoring!$G$22)+IF(Data!$R197&lt;&gt;"",Scoring!$G$23)+IF(Data!$S197&lt;&gt;"",Scoring!$G$24)+IF(Data!T197&lt;&gt;"",Scoring!$G$25)+IF(Data!$U197&lt;&gt;"",Scoring!$G$26)+IF(Data!$V197&lt;&gt;"",Scoring!$G$27)+IF(Data!$W197&lt;&gt;"",Scoring!$G$28)+IF(Data!$X197&lt;&gt;"",Scoring!$G$29)+IF(Data!$Y197&lt;&gt;"",Scoring!$G$30)+IF(Data!$Z197&lt;&gt;"",Scoring!$G$31)+IF(Data!$AA197&lt;&gt;"",Scoring!$G$32),"")</f>
        <v/>
      </c>
      <c r="AI197" s="106" t="str">
        <f>IF(AH197&lt;&gt;"",LOOKUP(AH197,Likelihoods!$A$7:$A$107,Likelihoods!E$7:E$107),"")</f>
        <v/>
      </c>
      <c r="AJ197" s="104" t="str">
        <f>IF(AND(COUNTBLANK($B197:$E197)=3,COUNTBLANK($F197:$H197)=2,COUNTBLANK($I197:$J197)=1,COUNTBLANK($K197:$L197)=1,COUNTBLANK($M197:$N197)=1,COUNTBLANK($O197:$P197)=1,COUNTBLANK($Q197:$R197)=1,COUNTBLANK($S197:$T197)=1,COUNTBLANK($U197:$V197)=1,COUNTBLANK($W197:$AA197)=4),IF(Data!$B197&lt;&gt;"",Scoring!$H$7)+IF(Data!$C197&lt;&gt;"",Scoring!$H$8)+IF(Data!$D197&lt;&gt;"",Scoring!$H$9)+IF(Data!$E197&lt;&gt;"",Scoring!$H$10)+IF(Data!$F197&lt;&gt;"",Scoring!$H$11)+IF(Data!$G197&lt;&gt;"",Scoring!$H$12)+IF(Data!$H197&lt;&gt;"",Scoring!$H$13)+IF(Data!$I197&lt;&gt;"",Scoring!$H$14)+IF(Data!$J197&lt;&gt;"",Scoring!$H$15)+IF(Data!$K197&lt;&gt;"",Scoring!$H$16)+IF(Data!$L197&lt;&gt;"",Scoring!$H$17)+IF(Data!$M197&lt;&gt;"",Scoring!$H$18)+IF(Data!$N197&lt;&gt;"",Scoring!$H$19)+IF(Data!$O197&lt;&gt;"",Scoring!$H$20)+IF(Data!$P197&lt;&gt;"",Scoring!$H$21)+IF(Data!$Q197&lt;&gt;"",Scoring!$H$22)+IF(Data!$R197&lt;&gt;"",Scoring!$H$23)+IF(Data!$S197&lt;&gt;"",Scoring!$H$24)+IF(Data!T197&lt;&gt;"",Scoring!$H$25)+IF(Data!$U197&lt;&gt;"",Scoring!$H$26)+IF(Data!$V197&lt;&gt;"",Scoring!$H$27)+IF(Data!$W197&lt;&gt;"",Scoring!$H$28)+IF(Data!$X197&lt;&gt;"",Scoring!$H$29)+IF(Data!$Y197&lt;&gt;"",Scoring!$H$30)+IF(Data!$Z197&lt;&gt;"",Scoring!$H$31)+IF(Data!$AA197&lt;&gt;"",Scoring!$H$32),"")</f>
        <v/>
      </c>
      <c r="AK197" s="105" t="str">
        <f>IF(AJ197&lt;&gt;"",LOOKUP(AJ197,Likelihoods!$A$7:$A$107,Likelihoods!F$7:F$107),"")</f>
        <v/>
      </c>
      <c r="AL197" s="102" t="str">
        <f>IF(AND(COUNTBLANK($B197:$E197)=3,COUNTBLANK($F197:$H197)=2,COUNTBLANK($I197:$J197)=1,COUNTBLANK($K197:$L197)=1,COUNTBLANK($M197:$N197)=1,COUNTBLANK($O197:$P197)=1,COUNTBLANK($Q197:$R197)=1,COUNTBLANK($S197:$T197)=1,COUNTBLANK($U197:$V197)=1,COUNTBLANK($W197:$AA197)=4),IF(Data!$B197&lt;&gt;"",Scoring!$I$7)+IF(Data!$C197&lt;&gt;"",Scoring!$I$8)+IF(Data!$D197&lt;&gt;"",Scoring!$I$9)+IF(Data!$E197&lt;&gt;"",Scoring!$I$10)+IF(Data!$F197&lt;&gt;"",Scoring!$I$11)+IF(Data!$G197&lt;&gt;"",Scoring!$I$12)+IF(Data!$H197&lt;&gt;"",Scoring!$I$13)+IF(Data!$I197&lt;&gt;"",Scoring!$I$14)+IF(Data!$J197&lt;&gt;"",Scoring!$I$15)+IF(Data!$K197&lt;&gt;"",Scoring!$I$16)+IF(Data!$L197&lt;&gt;"",Scoring!$I$17)+IF(Data!$M197&lt;&gt;"",Scoring!$I$18)+IF(Data!$N197&lt;&gt;"",Scoring!$I$19)+IF(Data!$O197&lt;&gt;"",Scoring!$I$20)+IF(Data!$P197&lt;&gt;"",Scoring!$I$21)+IF(Data!$Q197&lt;&gt;"",Scoring!$I$22)+IF(Data!$R197&lt;&gt;"",Scoring!$I$23)+IF(Data!$S197&lt;&gt;"",Scoring!$I$24)+IF(Data!T197&lt;&gt;"",Scoring!$I$25)+IF(Data!$U197&lt;&gt;"",Scoring!$I$26)+IF(Data!$V197&lt;&gt;"",Scoring!$I$27)+IF(Data!$W197&lt;&gt;"",Scoring!$I$28)+IF(Data!$X197&lt;&gt;"",Scoring!$I$29)+IF(Data!$Y197&lt;&gt;"",Scoring!$I$30)+IF(Data!$Z197&lt;&gt;"",Scoring!$I$31)+IF(Data!$AA197&lt;&gt;"",Scoring!$I$32),"")</f>
        <v/>
      </c>
      <c r="AM197" s="107" t="str">
        <f>IF(AL197&lt;&gt;"",LOOKUP(AL197,Likelihoods!$A$7:$A$107,Likelihoods!G$7:G$107),"")</f>
        <v/>
      </c>
      <c r="AN197" s="281" t="str">
        <f>IF(AND(COUNTBLANK($B197:$E197)=3,COUNTBLANK($F197:$H197)=2,COUNTBLANK($I197:$J197)=1,COUNTBLANK($K197:$L197)=1,COUNTBLANK($M197:$N197)=1,COUNTBLANK($O197:$P197)=1,COUNTBLANK($Q197:$R197)=1,COUNTBLANK($S197:$T197)=1,COUNTBLANK($U197:$V197)=1,COUNTBLANK($W197:$AA197)=4),IF(Data!$B197&lt;&gt;"",Scoring!$J$7)+IF(Data!$C197&lt;&gt;"",Scoring!$J$8)+IF(Data!$D197&lt;&gt;"",Scoring!$J$9)+IF(Data!$E197&lt;&gt;"",Scoring!$J$10)+IF(Data!$F197&lt;&gt;"",Scoring!$J$11)+IF(Data!$G197&lt;&gt;"",Scoring!$J$12)+IF(Data!$H197&lt;&gt;"",Scoring!$J$13)+IF(Data!$I197&lt;&gt;"",Scoring!$J$14)+IF(Data!$J197&lt;&gt;"",Scoring!$J$15)+IF(Data!$K197&lt;&gt;"",Scoring!$J$16)+IF(Data!$L197&lt;&gt;"",Scoring!$J$17)+IF(Data!$M197&lt;&gt;"",Scoring!$J$18)+IF(Data!$N197&lt;&gt;"",Scoring!$J$19)+IF(Data!$O197&lt;&gt;"",Scoring!$J$20)+IF(Data!$P197&lt;&gt;"",Scoring!$J$21)+IF(Data!$Q197&lt;&gt;"",Scoring!$J$22)+IF(Data!$R197&lt;&gt;"",Scoring!$J$23)+IF(Data!$S197&lt;&gt;"",Scoring!$J$24)+IF(Data!AF197&lt;&gt;"",Scoring!$J$25)+IF(Data!$U197&lt;&gt;"",Scoring!$J$26)+IF(Data!$V197&lt;&gt;"",Scoring!$J$27)+IF(Data!$W197&lt;&gt;"",Scoring!$J$28)+IF(Data!$X197&lt;&gt;"",Scoring!$J$29)+IF(Data!$Y197&lt;&gt;"",Scoring!$J$30)+IF(Data!$Z197&lt;&gt;"",Scoring!$J$31)+IF(Data!$AA197&lt;&gt;"",Scoring!$J$32),"")</f>
        <v/>
      </c>
      <c r="AO197" s="276" t="str">
        <f>IF(AN197&lt;&gt;"",LOOKUP(AN197,Likelihoods!$A$7:$A$107,Likelihoods!H$7:H$107),"")</f>
        <v/>
      </c>
      <c r="AP197" s="264" t="str">
        <f>IF(AND(COUNTBLANK($B197:$E197)=3,COUNTBLANK($F197:$H197)=2,COUNTBLANK($I197:$J197)=1,COUNTBLANK($K197:$L197)=1,COUNTBLANK($M197:$N197)=1,COUNTBLANK($O197:$P197)=1,COUNTBLANK($Q197:$R197)=1,COUNTBLANK($S197:$T197)=1,COUNTBLANK($U197:$V197)=1,COUNTBLANK($W197:$AA197)=4),IF(Data!$B197&lt;&gt;"",Scoring!$K$7)+IF(Data!$C197&lt;&gt;"",Scoring!$K$8)+IF(Data!$D197&lt;&gt;"",Scoring!$K$9)+IF(Data!$E197&lt;&gt;"",Scoring!$K$10)+IF(Data!$F197&lt;&gt;"",Scoring!$K$11)+IF(Data!$G197&lt;&gt;"",Scoring!$K$12)+IF(Data!$H197&lt;&gt;"",Scoring!$K$13)+IF(Data!$I197&lt;&gt;"",Scoring!$K$14)+IF(Data!$J197&lt;&gt;"",Scoring!$K$15)+IF(Data!$K197&lt;&gt;"",Scoring!$K$16)+IF(Data!$L197&lt;&gt;"",Scoring!$K$17)+IF(Data!$M197&lt;&gt;"",Scoring!$K$18)+IF(Data!$N197&lt;&gt;"",Scoring!$K$19)+IF(Data!$O197&lt;&gt;"",Scoring!$K$20)+IF(Data!$P197&lt;&gt;"",Scoring!$K$21)+IF(Data!$Q197&lt;&gt;"",Scoring!$K$22)+IF(Data!$R197&lt;&gt;"",Scoring!$K$23)+IF(Data!$S197&lt;&gt;"",Scoring!$K$24)+IF(Data!AH197&lt;&gt;"",Scoring!$K$25)+IF(Data!$U197&lt;&gt;"",Scoring!$K$26)+IF(Data!$V197&lt;&gt;"",Scoring!$K$27)+IF(Data!$W197&lt;&gt;"",Scoring!$K$28)+IF(Data!$X197&lt;&gt;"",Scoring!$K$29)+IF(Data!$Y197&lt;&gt;"",Scoring!$K$30)+IF(Data!$Z197&lt;&gt;"",Scoring!$K$31)+IF(Data!$AA197&lt;&gt;"",Scoring!$K$32),"")</f>
        <v/>
      </c>
      <c r="AQ197" s="107" t="str">
        <f>IF(AP197&lt;&gt;"",LOOKUP(AP197,Likelihoods!$A$7:$A$107,Likelihoods!I$7:I$107),"")</f>
        <v/>
      </c>
      <c r="AR197" s="281" t="str">
        <f>IF(AND(COUNTBLANK($B197:$E197)=3,COUNTBLANK($F197:$H197)=2,COUNTBLANK($I197:$J197)=1,COUNTBLANK($K197:$L197)=1,COUNTBLANK($M197:$N197)=1,COUNTBLANK($O197:$P197)=1,COUNTBLANK($Q197:$R197)=1,COUNTBLANK($S197:$T197)=1,COUNTBLANK($U197:$V197)=1,COUNTBLANK($W197:$AA197)=4),IF(Data!$B197&lt;&gt;"",Scoring!$L$7)+IF(Data!$C197&lt;&gt;"",Scoring!$L$8)+IF(Data!$D197&lt;&gt;"",Scoring!$L$9)+IF(Data!$E197&lt;&gt;"",Scoring!$L$10)+IF(Data!$F197&lt;&gt;"",Scoring!$L$11)+IF(Data!$G197&lt;&gt;"",Scoring!$L$12)+IF(Data!$H197&lt;&gt;"",Scoring!$L$13)+IF(Data!$I197&lt;&gt;"",Scoring!$L$14)+IF(Data!$J197&lt;&gt;"",Scoring!$L$15)+IF(Data!$K197&lt;&gt;"",Scoring!$L$16)+IF(Data!$L197&lt;&gt;"",Scoring!$L$17)+IF(Data!$M197&lt;&gt;"",Scoring!$L$18)+IF(Data!$N197&lt;&gt;"",Scoring!$L$19)+IF(Data!$O197&lt;&gt;"",Scoring!$L$20)+IF(Data!$P197&lt;&gt;"",Scoring!$L$21)+IF(Data!$Q197&lt;&gt;"",Scoring!$L$22)+IF(Data!$R197&lt;&gt;"",Scoring!$L$23)+IF(Data!$S197&lt;&gt;"",Scoring!$L$24)+IF(Data!AJ197&lt;&gt;"",Scoring!$L$25)+IF(Data!$U197&lt;&gt;"",Scoring!$L$26)+IF(Data!$V197&lt;&gt;"",Scoring!$L$27)+IF(Data!$W197&lt;&gt;"",Scoring!$L$28)+IF(Data!$X197&lt;&gt;"",Scoring!$L$29)+IF(Data!$Y197&lt;&gt;"",Scoring!$L$30)+IF(Data!$Z197&lt;&gt;"",Scoring!$L$31)+IF(Data!$AA197&lt;&gt;"",Scoring!$L$32),"")</f>
        <v/>
      </c>
      <c r="AS197" s="105" t="str">
        <f>IF(AR197&lt;&gt;"",LOOKUP(AR197,Likelihoods!$A$7:$A$107,Likelihoods!J$7:J$107),"")</f>
        <v/>
      </c>
      <c r="AT197" s="108" t="str">
        <f>IF(AND(COUNTBLANK($B197:$E197)=3,COUNTBLANK($F197:$H197)=2,COUNTBLANK($I197:$J197)=1,COUNTBLANK($K197:$L197)=1,COUNTBLANK($M197:$N197)=1,COUNTBLANK($O197:$P197)=1,COUNTBLANK($Q197:$R197)=1,COUNTBLANK($S197:$T197)=1,COUNTBLANK($U197:$V197)=1,COUNTBLANK($W197:$AA197)=4),IF(Data!$B197&lt;&gt;"",Scoring!$M$7)+IF(Data!$C197&lt;&gt;"",Scoring!$M$8)+IF(Data!$D197&lt;&gt;"",Scoring!$M$9)+IF(Data!$E197&lt;&gt;"",Scoring!$M$10)+IF(Data!$F197&lt;&gt;"",Scoring!$M$11)+IF(Data!$G197&lt;&gt;"",Scoring!$M$12)+IF(Data!$H197&lt;&gt;"",Scoring!$M$13)+IF(Data!$I197&lt;&gt;"",Scoring!$M$14)+IF(Data!$J197&lt;&gt;"",Scoring!$M$15)+IF(Data!$K197&lt;&gt;"",Scoring!$M$16)+IF(Data!$L197&lt;&gt;"",Scoring!$M$17)+IF(Data!$M197&lt;&gt;"",Scoring!$M$18)+IF(Data!$N197&lt;&gt;"",Scoring!$M$19)+IF(Data!$O197&lt;&gt;"",Scoring!$M$20)+IF(Data!$P197&lt;&gt;"",Scoring!$M$21)+IF(Data!$Q197&lt;&gt;"",Scoring!$M$22)+IF(Data!$R197&lt;&gt;"",Scoring!$M$23)+IF(Data!$S197&lt;&gt;"",Scoring!$M$24)+IF(Data!T197&lt;&gt;"",Scoring!$M$25)+IF(Data!$U197&lt;&gt;"",Scoring!$M$26)+IF(Data!$V197&lt;&gt;"",Scoring!$M$27)+IF(Data!$W197&lt;&gt;"",Scoring!$M$28)+IF(Data!$X197&lt;&gt;"",Scoring!$M$29)+IF(Data!$Y197&lt;&gt;"",Scoring!$M$30)+IF(Data!$Z197&lt;&gt;"",Scoring!$M$31)+IF(Data!$AA197&lt;&gt;"",Scoring!$M$32),"")</f>
        <v/>
      </c>
      <c r="AU197" s="105" t="str">
        <f>IF(AT197&lt;&gt;"",LOOKUP(AT197,Likelihoods!$A$7:$A$107,Likelihoods!K$7:K$107),"")</f>
        <v/>
      </c>
      <c r="AV197" s="108" t="str">
        <f>IF(AND(COUNTBLANK($B197:$E197)=3,COUNTBLANK($F197:$H197)=2,COUNTBLANK($I197:$J197)=1,COUNTBLANK($K197:$L197)=1,COUNTBLANK($M197:$N197)=1,COUNTBLANK($O197:$P197)=1,COUNTBLANK($Q197:$R197)=1,COUNTBLANK($S197:$T197)=1,COUNTBLANK($U197:$V197)=1,COUNTBLANK($W197:$AA197)=4),IF(Data!$B197&lt;&gt;"",Scoring!$N$7)+IF(Data!$C197&lt;&gt;"",Scoring!$N$8)+IF(Data!$D197&lt;&gt;"",Scoring!$N$9)+IF(Data!$E197&lt;&gt;"",Scoring!$N$10)+IF(Data!$F197&lt;&gt;"",Scoring!$N$11)+IF(Data!$G197&lt;&gt;"",Scoring!$N$12)+IF(Data!$H197&lt;&gt;"",Scoring!$N$13)+IF(Data!$I197&lt;&gt;"",Scoring!$N$14)+IF(Data!$J197&lt;&gt;"",Scoring!$N$15)+IF(Data!$K197&lt;&gt;"",Scoring!$N$16)+IF(Data!$L197&lt;&gt;"",Scoring!$N$17)+IF(Data!$M197&lt;&gt;"",Scoring!$N$18)+IF(Data!$N197&lt;&gt;"",Scoring!$N$19)+IF(Data!$O197&lt;&gt;"",Scoring!$N$20)+IF(Data!$P197&lt;&gt;"",Scoring!$N$21)+IF(Data!$Q197&lt;&gt;"",Scoring!$N$22)+IF(Data!$R197&lt;&gt;"",Scoring!$N$23)+IF(Data!$S197&lt;&gt;"",Scoring!$N$24)+IF(Data!T197&lt;&gt;"",Scoring!$N$25)+IF(Data!$U197&lt;&gt;"",Scoring!$N$26)+IF(Data!$V197&lt;&gt;"",Scoring!$N$27)+IF(Data!$W197&lt;&gt;"",Scoring!$N$28)+IF(Data!$X197&lt;&gt;"",Scoring!$N$29)+IF(Data!$Y197&lt;&gt;"",Scoring!$N$30)+IF(Data!$Z197&lt;&gt;"",Scoring!$N$31)+IF(Data!$AA197&lt;&gt;"",Scoring!$N$32),"")</f>
        <v/>
      </c>
      <c r="AW197" s="106" t="str">
        <f>IF(AV197&lt;&gt;"",LOOKUP(AV197,Likelihoods!$A$7:$A$107,Likelihoods!L$7:L$107),"")</f>
        <v/>
      </c>
      <c r="AX197" s="104" t="str">
        <f>IF(AND(COUNTBLANK($B197:$E197)=3,COUNTBLANK($F197:$H197)=2,COUNTBLANK($I197:$J197)=1,COUNTBLANK($K197:$L197)=1,COUNTBLANK($M197:$N197)=1,COUNTBLANK($O197:$P197)=1,COUNTBLANK($Q197:$R197)=1,COUNTBLANK($S197:$T197)=1,COUNTBLANK($U197:$V197)=1,COUNTBLANK($W197:$AA197)=4),IF(Data!$B197&lt;&gt;"",Scoring!$O$7)+IF(Data!$C197&lt;&gt;"",Scoring!$O$8)+IF(Data!$D197&lt;&gt;"",Scoring!$O$9)+IF(Data!$E197&lt;&gt;"",Scoring!$O$10)+IF(Data!$F197&lt;&gt;"",Scoring!$O$11)+IF(Data!$G197&lt;&gt;"",Scoring!$O$12)+IF(Data!$H197&lt;&gt;"",Scoring!$O$13)+IF(Data!$I197&lt;&gt;"",Scoring!$O$14)+IF(Data!$J197&lt;&gt;"",Scoring!$O$15)+IF(Data!$K197&lt;&gt;"",Scoring!$O$16)+IF(Data!$L197&lt;&gt;"",Scoring!$O$17)+IF(Data!$M197&lt;&gt;"",Scoring!$O$18)+IF(Data!$N197&lt;&gt;"",Scoring!$O$19)+IF(Data!$O197&lt;&gt;"",Scoring!$O$20)+IF(Data!$P197&lt;&gt;"",Scoring!$O$21)+IF(Data!$Q197&lt;&gt;"",Scoring!$O$22)+IF(Data!$R197&lt;&gt;"",Scoring!$O$23)+IF(Data!$S197&lt;&gt;"",Scoring!$O$24)+IF(Data!T197&lt;&gt;"",Scoring!$O$25)+IF(Data!$U197&lt;&gt;"",Scoring!$O$26)+IF(Data!$V197&lt;&gt;"",Scoring!$O$27)+IF(Data!$W197&lt;&gt;"",Scoring!$O$28)+IF(Data!$X197&lt;&gt;"",Scoring!$O$29)+IF(Data!$Y197&lt;&gt;"",Scoring!$O$30)+IF(Data!$Z197&lt;&gt;"",Scoring!$O$31)+IF(Data!$AA197&lt;&gt;"",Scoring!$O$32),"")</f>
        <v/>
      </c>
      <c r="AY197" s="107" t="str">
        <f>IF(AX197&lt;&gt;"",LOOKUP(AX197,Likelihoods!$A$7:$A$107,Likelihoods!M$7:M$107),"")</f>
        <v/>
      </c>
      <c r="AZ197" s="108" t="str">
        <f>IF(AND(COUNTBLANK($B197:$E197)=3,COUNTBLANK($F197:$H197)=2,COUNTBLANK($I197:$J197)=1,COUNTBLANK($K197:$L197)=1,COUNTBLANK($M197:$N197)=1,COUNTBLANK($O197:$P197)=1,COUNTBLANK($Q197:$R197)=1,COUNTBLANK($S197:$T197)=1,COUNTBLANK($U197:$V197)=1,COUNTBLANK($W197:$AA197)=4),IF(Data!$B197&lt;&gt;"",Scoring!$P$7)+IF(Data!$C197&lt;&gt;"",Scoring!$P$8)+IF(Data!$D197&lt;&gt;"",Scoring!$P$9)+IF(Data!$E197&lt;&gt;"",Scoring!$P$10)+IF(Data!$F197&lt;&gt;"",Scoring!$P$11)+IF(Data!$G197&lt;&gt;"",Scoring!$P$12)+IF(Data!$H197&lt;&gt;"",Scoring!$P$13)+IF(Data!$I197&lt;&gt;"",Scoring!$P$14)+IF(Data!$J197&lt;&gt;"",Scoring!$P$15)+IF(Data!$K197&lt;&gt;"",Scoring!$P$16)+IF(Data!$L197&lt;&gt;"",Scoring!$P$17)+IF(Data!$M197&lt;&gt;"",Scoring!$P$18)+IF(Data!$N197&lt;&gt;"",Scoring!$P$19)+IF(Data!$O197&lt;&gt;"",Scoring!$P$20)+IF(Data!$P197&lt;&gt;"",Scoring!$P$21)+IF(Data!$Q197&lt;&gt;"",Scoring!$P$22)+IF(Data!$R197&lt;&gt;"",Scoring!$P$23)+IF(Data!$S197&lt;&gt;"",Scoring!$P$24)+IF(Data!T197&lt;&gt;"",Scoring!$P$25)+IF(Data!$U197&lt;&gt;"",Scoring!$P$26)+IF(Data!$V197&lt;&gt;"",Scoring!$P$27)+IF(Data!$W197&lt;&gt;"",Scoring!$P$28)+IF(Data!$X197&lt;&gt;"",Scoring!$P$29)+IF(Data!$Y197&lt;&gt;"",Scoring!$P$30)+IF(Data!$Z197&lt;&gt;"",Scoring!$P$31)+IF(Data!$AA197&lt;&gt;"",Scoring!$P$32),"")</f>
        <v/>
      </c>
      <c r="BA197" s="105" t="str">
        <f>IF(AZ197&lt;&gt;"",LOOKUP(AZ197,Likelihoods!$A$7:$A$107,Likelihoods!N$7:N$107),"")</f>
        <v/>
      </c>
      <c r="BB197" s="102" t="str">
        <f>IF(AND(COUNTBLANK($B197:$E197)=3,COUNTBLANK($F197:$H197)=2,COUNTBLANK($I197:$J197)=1,COUNTBLANK($K197:$L197)=1,COUNTBLANK($M197:$N197)=1,COUNTBLANK($O197:$P197)=1,COUNTBLANK($Q197:$R197)=1,COUNTBLANK($S197:$T197)=1,COUNTBLANK($U197:$V197)=1,COUNTBLANK($W197:$AA197)=4),IF(Data!$B197&lt;&gt;"",Scoring!$Q$7)+IF(Data!$C197&lt;&gt;"",Scoring!$Q$8)+IF(Data!$D197&lt;&gt;"",Scoring!$Q$9)+IF(Data!$E197&lt;&gt;"",Scoring!$Q$10)+IF(Data!$F197&lt;&gt;"",Scoring!$Q$11)+IF(Data!$G197&lt;&gt;"",Scoring!$Q$12)+IF(Data!$H197&lt;&gt;"",Scoring!$Q$13)+IF(Data!$I197&lt;&gt;"",Scoring!$Q$14)+IF(Data!$J197&lt;&gt;"",Scoring!$Q$15)+IF(Data!$K197&lt;&gt;"",Scoring!$Q$16)+IF(Data!$L197&lt;&gt;"",Scoring!$Q$17)+IF(Data!$M197&lt;&gt;"",Scoring!$Q$18)+IF(Data!$N197&lt;&gt;"",Scoring!$Q$19)+IF(Data!$O197&lt;&gt;"",Scoring!$Q$20)+IF(Data!$P197&lt;&gt;"",Scoring!$Q$21)+IF(Data!$Q197&lt;&gt;"",Scoring!$Q$22)+IF(Data!$R197&lt;&gt;"",Scoring!$Q$23)+IF(Data!$S197&lt;&gt;"",Scoring!$Q$24)+IF(Data!T197&lt;&gt;"",Scoring!$Q$25)+IF(Data!$U197&lt;&gt;"",Scoring!$Q$26)+IF(Data!$V197&lt;&gt;"",Scoring!$Q$27)+IF(Data!$W197&lt;&gt;"",Scoring!$Q$28)+IF(Data!$X197&lt;&gt;"",Scoring!$Q$29)+IF(Data!$Y197&lt;&gt;"",Scoring!$Q$30)+IF(Data!$Z197&lt;&gt;"",Scoring!$Q$31)+IF(Data!$AA197&lt;&gt;"",Scoring!$Q$32),"")</f>
        <v/>
      </c>
      <c r="BC197" s="107" t="str">
        <f>IF(BB197&lt;&gt;"",LOOKUP(BB197,Likelihoods!$A$7:$A$107,Likelihoods!O$7:O$107),"")</f>
        <v/>
      </c>
      <c r="BD197" s="104" t="str">
        <f>IF(AND(COUNTBLANK($B197:$E197)=3,COUNTBLANK($F197:$H197)=2,COUNTBLANK($I197:$J197)=1,COUNTBLANK($K197:$L197)=1,COUNTBLANK($M197:$N197)=1,COUNTBLANK($O197:$P197)=1,COUNTBLANK($Q197:$R197)=1,COUNTBLANK($S197:$T197)=1,COUNTBLANK($U197:$V197)=1,COUNTBLANK($W197:$AA197)=4),IF(Data!$B197&lt;&gt;"",Scoring!$R$7)+IF(Data!$C197&lt;&gt;"",Scoring!$R$8)+IF(Data!$D197&lt;&gt;"",Scoring!$R$9)+IF(Data!$E197&lt;&gt;"",Scoring!$R$10)+IF(Data!$F197&lt;&gt;"",Scoring!$R$11)+IF(Data!$G197&lt;&gt;"",Scoring!$R$12)+IF(Data!$H197&lt;&gt;"",Scoring!$R$13)+IF(Data!$I197&lt;&gt;"",Scoring!$R$14)+IF(Data!$J197&lt;&gt;"",Scoring!$R$15)+IF(Data!$K197&lt;&gt;"",Scoring!$R$16)+IF(Data!$L197&lt;&gt;"",Scoring!$R$17)+IF(Data!$M197&lt;&gt;"",Scoring!$R$18)+IF(Data!$N197&lt;&gt;"",Scoring!$R$19)+IF(Data!$O197&lt;&gt;"",Scoring!$R$20)+IF(Data!$P197&lt;&gt;"",Scoring!$R$21)+IF(Data!$Q197&lt;&gt;"",Scoring!$R$22)+IF(Data!$R197&lt;&gt;"",Scoring!$R$23)+IF(Data!$S197&lt;&gt;"",Scoring!$R$24)+IF(Data!T197&lt;&gt;"",Scoring!$R$25)+IF(Data!$U197&lt;&gt;"",Scoring!$R$26)+IF(Data!$V197&lt;&gt;"",Scoring!$R$27)+IF(Data!$W197&lt;&gt;"",Scoring!$R$28)+IF(Data!$X197&lt;&gt;"",Scoring!$R$29)+IF(Data!$Y197&lt;&gt;"",Scoring!$R$30)+IF(Data!$Z197&lt;&gt;"",Scoring!$R$31)+IF(Data!$AA197&lt;&gt;"",Scoring!$R$32),"")</f>
        <v/>
      </c>
      <c r="BE197" s="105" t="str">
        <f>IF(BD197&lt;&gt;"",LOOKUP(BD197,Likelihoods!$A$7:$A$107,Likelihoods!P$7:P$107),"")</f>
        <v/>
      </c>
      <c r="BF197" s="102" t="str">
        <f>IF(AND(COUNTBLANK($B197:$E197)=3,COUNTBLANK($F197:$H197)=2,COUNTBLANK($I197:$J197)=1,COUNTBLANK($K197:$L197)=1,COUNTBLANK($M197:$N197)=1,COUNTBLANK($O197:$P197)=1,COUNTBLANK($Q197:$R197)=1,COUNTBLANK($S197:$T197)=1,COUNTBLANK($U197:$V197)=1,COUNTBLANK($W197:$AA197)=4),IF(Data!$B197&lt;&gt;"",Scoring!$S$7)+IF(Data!$C197&lt;&gt;"",Scoring!$S$8)+IF(Data!$D197&lt;&gt;"",Scoring!$S$9)+IF(Data!$E197&lt;&gt;"",Scoring!$S$10)+IF(Data!$F197&lt;&gt;"",Scoring!$S$11)+IF(Data!$G197&lt;&gt;"",Scoring!$S$12)+IF(Data!$H197&lt;&gt;"",Scoring!$S$13)+IF(Data!$I197&lt;&gt;"",Scoring!$S$14)+IF(Data!$J197&lt;&gt;"",Scoring!$S$15)+IF(Data!$K197&lt;&gt;"",Scoring!$S$16)+IF(Data!$L197&lt;&gt;"",Scoring!$S$17)+IF(Data!$M197&lt;&gt;"",Scoring!$S$18)+IF(Data!$N197&lt;&gt;"",Scoring!$S$19)+IF(Data!$O197&lt;&gt;"",Scoring!$S$20)+IF(Data!$P197&lt;&gt;"",Scoring!$S$21)+IF(Data!$Q197&lt;&gt;"",Scoring!$S$22)+IF(Data!$R197&lt;&gt;"",Scoring!$S$23)+IF(Data!$S197&lt;&gt;"",Scoring!$S$24)+IF(Data!T197&lt;&gt;"",Scoring!$S$25)+IF(Data!$U197&lt;&gt;"",Scoring!$S$26)+IF(Data!$V197&lt;&gt;"",Scoring!$S$27)+IF(Data!$W197&lt;&gt;"",Scoring!$S$28)+IF(Data!$X197&lt;&gt;"",Scoring!$S$29)+IF(Data!$Y197&lt;&gt;"",Scoring!$S$30)+IF(Data!$Z197&lt;&gt;"",Scoring!$S$31)+IF(Data!$AA197&lt;&gt;"",Scoring!$S$32),"")</f>
        <v/>
      </c>
      <c r="BG197" s="107" t="str">
        <f>IF(BF197&lt;&gt;"",LOOKUP(BF197,Likelihoods!$A$7:$A$107,Likelihoods!Q$7:Q$107),"")</f>
        <v/>
      </c>
      <c r="BH197" s="108" t="str">
        <f>IF(AND(COUNTBLANK($B197:$E197)=3,COUNTBLANK($F197:$H197)=2,COUNTBLANK($I197:$J197)=1,COUNTBLANK($K197:$L197)=1,COUNTBLANK($M197:$N197)=1,COUNTBLANK($O197:$P197)=1,COUNTBLANK($Q197:$R197)=1,COUNTBLANK($S197:$T197)=1,COUNTBLANK($U197:$V197)=1,COUNTBLANK($W197:$AA197)=4),IF(Data!$B197&lt;&gt;"",Scoring!$T$7)+IF(Data!$C197&lt;&gt;"",Scoring!$T$8)+IF(Data!$D197&lt;&gt;"",Scoring!$T$9)+IF(Data!$E197&lt;&gt;"",Scoring!$T$10)+IF(Data!$F197&lt;&gt;"",Scoring!$T$11)+IF(Data!$G197&lt;&gt;"",Scoring!$T$12)+IF(Data!$H197&lt;&gt;"",Scoring!$T$13)+IF(Data!$I197&lt;&gt;"",Scoring!$T$14)+IF(Data!$J197&lt;&gt;"",Scoring!$T$15)+IF(Data!$K197&lt;&gt;"",Scoring!$T$16)+IF(Data!$L197&lt;&gt;"",Scoring!$T$17)+IF(Data!$M197&lt;&gt;"",Scoring!$T$18)+IF(Data!$N197&lt;&gt;"",Scoring!$T$19)+IF(Data!$O197&lt;&gt;"",Scoring!$T$20)+IF(Data!$P197&lt;&gt;"",Scoring!$T$21)+IF(Data!$Q197&lt;&gt;"",Scoring!$T$22)+IF(Data!$R197&lt;&gt;"",Scoring!$T$23)+IF(Data!$S197&lt;&gt;"",Scoring!$T$24)+IF(Data!T197&lt;&gt;"",Scoring!$T$25)+IF(Data!$U197&lt;&gt;"",Scoring!$T$26)+IF(Data!$V197&lt;&gt;"",Scoring!$T$27)+IF(Data!$W197&lt;&gt;"",Scoring!$T$28)+IF(Data!$X197&lt;&gt;"",Scoring!$T$29)+IF(Data!$Y197&lt;&gt;"",Scoring!$T$30)+IF(Data!$Z197&lt;&gt;"",Scoring!$T$31)+IF(Data!$AA197&lt;&gt;"",Scoring!$T$32),"")</f>
        <v/>
      </c>
      <c r="BI197" s="105" t="str">
        <f>IF(BH197&lt;&gt;"",LOOKUP(BH197,Likelihoods!$A$7:$A$107,Likelihoods!R$7:R$107),"")</f>
        <v/>
      </c>
      <c r="BJ197" s="108" t="str">
        <f>IF(AND(COUNTBLANK($B197:$E197)=3,COUNTBLANK($F197:$H197)=2,COUNTBLANK($I197:$J197)=1,COUNTBLANK($K197:$L197)=1,COUNTBLANK($M197:$N197)=1,COUNTBLANK($O197:$P197)=1,COUNTBLANK($Q197:$R197)=1,COUNTBLANK($S197:$T197)=1,COUNTBLANK($U197:$V197)=1,COUNTBLANK($W197:$AA197)=4),IF(Data!$B197&lt;&gt;"",Scoring!$U$7)+IF(Data!$C197&lt;&gt;"",Scoring!$U$8)+IF(Data!$D197&lt;&gt;"",Scoring!$U$9)+IF(Data!$E197&lt;&gt;"",Scoring!$U$10)+IF(Data!$F197&lt;&gt;"",Scoring!$U$11)+IF(Data!$G197&lt;&gt;"",Scoring!$U$12)+IF(Data!$H197&lt;&gt;"",Scoring!$U$13)+IF(Data!$I197&lt;&gt;"",Scoring!$U$14)+IF(Data!$J197&lt;&gt;"",Scoring!$U$15)+IF(Data!$K197&lt;&gt;"",Scoring!$U$16)+IF(Data!$L197&lt;&gt;"",Scoring!$U$17)+IF(Data!$M197&lt;&gt;"",Scoring!$U$18)+IF(Data!$N197&lt;&gt;"",Scoring!$U$19)+IF(Data!$O197&lt;&gt;"",Scoring!$U$20)+IF(Data!$P197&lt;&gt;"",Scoring!$U$21)+IF(Data!$Q197&lt;&gt;"",Scoring!$U$22)+IF(Data!$R197&lt;&gt;"",Scoring!$U$23)+IF(Data!$S197&lt;&gt;"",Scoring!$U$24)+IF(Data!T197&lt;&gt;"",Scoring!$U$25)+IF(Data!$U197&lt;&gt;"",Scoring!$U$26)+IF(Data!$V197&lt;&gt;"",Scoring!$U$27)+IF(Data!$W197&lt;&gt;"",Scoring!$U$28)+IF(Data!$X197&lt;&gt;"",Scoring!$U$29)+IF(Data!$Y197&lt;&gt;"",Scoring!$U$30)+IF(Data!$Z197&lt;&gt;"",Scoring!$U$31)+IF(Data!$AA197&lt;&gt;"",Scoring!$U$32),"")</f>
        <v/>
      </c>
      <c r="BK197" s="106" t="str">
        <f>IF(BJ197&lt;&gt;"",LOOKUP(BJ197,Likelihoods!$A$7:$A$107,Likelihoods!S$7:S$107),"")</f>
        <v/>
      </c>
      <c r="BL197" s="8"/>
      <c r="BM197" s="8"/>
      <c r="BN197" s="8"/>
      <c r="BO197" s="8"/>
      <c r="BP197" s="8"/>
      <c r="BQ197" s="8"/>
      <c r="BR197" s="8"/>
      <c r="BS197" s="8"/>
      <c r="BT197" s="8"/>
      <c r="BU197" s="8"/>
      <c r="BV197" s="8"/>
      <c r="BW197" s="8"/>
      <c r="BX197" s="8"/>
      <c r="BY197" s="8"/>
    </row>
    <row r="198" spans="1:77" ht="14.25" x14ac:dyDescent="0.2">
      <c r="A198" s="68"/>
      <c r="B198" s="101"/>
      <c r="C198" s="102"/>
      <c r="D198" s="102"/>
      <c r="E198" s="102"/>
      <c r="F198" s="101"/>
      <c r="G198" s="102"/>
      <c r="H198" s="103"/>
      <c r="I198" s="102"/>
      <c r="J198" s="102"/>
      <c r="K198" s="101"/>
      <c r="L198" s="103"/>
      <c r="M198" s="102"/>
      <c r="N198" s="103"/>
      <c r="O198" s="101"/>
      <c r="P198" s="103"/>
      <c r="Q198" s="102"/>
      <c r="R198" s="102"/>
      <c r="S198" s="101"/>
      <c r="T198" s="103"/>
      <c r="U198" s="101"/>
      <c r="V198" s="103"/>
      <c r="W198" s="102"/>
      <c r="X198" s="102"/>
      <c r="Y198" s="102"/>
      <c r="Z198" s="102"/>
      <c r="AA198" s="102"/>
      <c r="AB198" s="104" t="str">
        <f>IF(AND(COUNTBLANK($B198:$E198)=3,COUNTBLANK($F198:$H198)=2,COUNTBLANK($I198:$J198)=1,COUNTBLANK($K198:$L198)=1,COUNTBLANK($M198:$N198)=1,COUNTBLANK($O198:$P198)=1,COUNTBLANK($Q198:$R198)=1,COUNTBLANK($S198:$T198)=1,COUNTBLANK($U198:$V198)=1,COUNTBLANK($W198:$AA198)=4),IF(Data!$B198&lt;&gt;"",Scoring!$D$7)+IF(Data!$C198&lt;&gt;"",Scoring!$D$8)+IF(Data!$D198&lt;&gt;"",Scoring!$D$9)+IF(Data!$E198&lt;&gt;"",Scoring!$D$10)+IF(Data!$F198&lt;&gt;"",Scoring!$D$11)+IF(Data!$G198&lt;&gt;"",Scoring!$D$12)+IF(Data!$H198&lt;&gt;"",Scoring!$D$13)+IF(Data!$I198&lt;&gt;"",Scoring!$D$14)+IF(Data!$J198&lt;&gt;"",Scoring!$D$15)+IF(Data!$K198&lt;&gt;"",Scoring!$D$16)+IF(Data!$L198&lt;&gt;"",Scoring!$D$17)+IF(Data!$M198&lt;&gt;"",Scoring!$D$18)+IF(Data!$N198&lt;&gt;"",Scoring!$D$19)+IF(Data!$O198&lt;&gt;"",Scoring!$D$20)+IF(Data!$P198&lt;&gt;"",Scoring!$D$21)+IF(Data!$Q198&lt;&gt;"",Scoring!$D$22)+IF(Data!$R198&lt;&gt;"",Scoring!$D$23)+IF(Data!$S198&lt;&gt;"",Scoring!$D$24)+IF(Data!T198&lt;&gt;"",Scoring!$D$25)+IF(Data!$U198&lt;&gt;"",Scoring!$D$26)+IF(Data!$V198&lt;&gt;"",Scoring!$D$27)+IF(Data!$W198&lt;&gt;"",Scoring!$D$28)+IF(Data!$X198&lt;&gt;"",Scoring!$D$29)+IF(Data!$Y198&lt;&gt;"",Scoring!$D$30)+IF(Data!$Z198&lt;&gt;"",Scoring!$D$31)+IF(Data!$AA198&lt;&gt;"",Scoring!$D$32),"")</f>
        <v/>
      </c>
      <c r="AC198" s="105" t="str">
        <f>IF(AB198&lt;&gt;"",LOOKUP(AB198,Likelihoods!$A$7:$A$107,Likelihoods!B$7:B$107),"")</f>
        <v/>
      </c>
      <c r="AD198" s="264" t="str">
        <f>IF(AND(COUNTBLANK($B198:$E198)=3,COUNTBLANK($F198:$H198)=2,COUNTBLANK($I198:$J198)=1,COUNTBLANK($K198:$L198)=1,COUNTBLANK($M198:$N198)=1,COUNTBLANK($O198:$P198)=1,COUNTBLANK($Q198:$R198)=1,COUNTBLANK($S198:$T198)=1,COUNTBLANK($U198:$V198)=1,COUNTBLANK($W198:$AA198)=4),IF(Data!$B198&lt;&gt;"",Scoring!$E$7)+IF(Data!$C198&lt;&gt;"",Scoring!$E$8)+IF(Data!$D198&lt;&gt;"",Scoring!$E$9)+IF(Data!$E198&lt;&gt;"",Scoring!$E$10)+IF(Data!$F198&lt;&gt;"",Scoring!$E$11)+IF(Data!$G198&lt;&gt;"",Scoring!$E$12)+IF(Data!$H198&lt;&gt;"",Scoring!$E$13)+IF(Data!$I198&lt;&gt;"",Scoring!$E$14)+IF(Data!$J198&lt;&gt;"",Scoring!$E$15)+IF(Data!$K198&lt;&gt;"",Scoring!$E$16)+IF(Data!$L198&lt;&gt;"",Scoring!$E$17)+IF(Data!$M198&lt;&gt;"",Scoring!$E$18)+IF(Data!$N198&lt;&gt;"",Scoring!$E$19)+IF(Data!$O198&lt;&gt;"",Scoring!$E$20)+IF(Data!$P198&lt;&gt;"",Scoring!$E$21)+IF(Data!$Q198&lt;&gt;"",Scoring!$E$22)+IF(Data!$R198&lt;&gt;"",Scoring!$E$23)+IF(Data!$S198&lt;&gt;"",Scoring!$E$24)+IF(Data!V198&lt;&gt;"",Scoring!$E$25)+IF(Data!$U198&lt;&gt;"",Scoring!$E$26)+IF(Data!$V198&lt;&gt;"",Scoring!$E$27)+IF(Data!$W198&lt;&gt;"",Scoring!$E$28)+IF(Data!$X198&lt;&gt;"",Scoring!$E$29)+IF(Data!$Y198&lt;&gt;"",Scoring!$E$30)+IF(Data!$Z198&lt;&gt;"",Scoring!$E$31)+IF(Data!$AA198&lt;&gt;"",Scoring!$E$32),"")</f>
        <v/>
      </c>
      <c r="AE198" s="107" t="str">
        <f>IF(AD198&lt;&gt;"",LOOKUP(AD198,Likelihoods!$A$7:$A$107,Likelihoods!C$7:C$107),"")</f>
        <v/>
      </c>
      <c r="AF198" s="108" t="str">
        <f>IF(AND(COUNTBLANK($B198:$E198)=3,COUNTBLANK($F198:$H198)=2,COUNTBLANK($I198:$J198)=1,COUNTBLANK($K198:$L198)=1,COUNTBLANK($M198:$N198)=1,COUNTBLANK($O198:$P198)=1,COUNTBLANK($Q198:$R198)=1,COUNTBLANK($S198:$T198)=1,COUNTBLANK($U198:$V198)=1,COUNTBLANK($W198:$AA198)=4),IF(Data!$B198&lt;&gt;"",Scoring!$F$7)+IF(Data!$C198&lt;&gt;"",Scoring!$F$8)+IF(Data!$D198&lt;&gt;"",Scoring!$F$9)+IF(Data!$E198&lt;&gt;"",Scoring!$F$10)+IF(Data!$F198&lt;&gt;"",Scoring!$F$11)+IF(Data!$G198&lt;&gt;"",Scoring!$F$12)+IF(Data!$H198&lt;&gt;"",Scoring!$F$13)+IF(Data!$I198&lt;&gt;"",Scoring!$F$14)+IF(Data!$J198&lt;&gt;"",Scoring!$F$15)+IF(Data!$K198&lt;&gt;"",Scoring!$F$16)+IF(Data!$L198&lt;&gt;"",Scoring!$F$17)+IF(Data!$M198&lt;&gt;"",Scoring!$F$18)+IF(Data!$N198&lt;&gt;"",Scoring!$F$19)+IF(Data!$O198&lt;&gt;"",Scoring!$F$20)+IF(Data!$P198&lt;&gt;"",Scoring!$F$21)+IF(Data!$Q198&lt;&gt;"",Scoring!$F$22)+IF(Data!$R198&lt;&gt;"",Scoring!$F$23)+IF(Data!$S198&lt;&gt;"",Scoring!$F$24)+IF(Data!T198&lt;&gt;"",Scoring!$F$25)+IF(Data!$U198&lt;&gt;"",Scoring!$F$26)+IF(Data!$V198&lt;&gt;"",Scoring!$F$27)+IF(Data!$W198&lt;&gt;"",Scoring!$F$28)+IF(Data!$X198&lt;&gt;"",Scoring!$F$29)+IF(Data!$Y198&lt;&gt;"",Scoring!$F$30)+IF(Data!$Z198&lt;&gt;"",Scoring!$F$31)+IF(Data!$AA198&lt;&gt;"",Scoring!$F$32),"")</f>
        <v/>
      </c>
      <c r="AG198" s="105" t="str">
        <f>IF(AF198&lt;&gt;"",LOOKUP(AF198,Likelihoods!$A$7:$A$107,Likelihoods!D$7:D$107),"")</f>
        <v/>
      </c>
      <c r="AH198" s="108" t="str">
        <f>IF(AND(COUNTBLANK($B198:$E198)=3,COUNTBLANK($F198:$H198)=2,COUNTBLANK($I198:$J198)=1,COUNTBLANK($K198:$L198)=1,COUNTBLANK($M198:$N198)=1,COUNTBLANK($O198:$P198)=1,COUNTBLANK($Q198:$R198)=1,COUNTBLANK($S198:$T198)=1,COUNTBLANK($U198:$V198)=1,COUNTBLANK($W198:$AA198)=4),IF(Data!$B198&lt;&gt;"",Scoring!$G$7)+IF(Data!$C198&lt;&gt;"",Scoring!$G$8)+IF(Data!$D198&lt;&gt;"",Scoring!$G$9)+IF(Data!$E198&lt;&gt;"",Scoring!$G$10)+IF(Data!$F198&lt;&gt;"",Scoring!$G$11)+IF(Data!$G198&lt;&gt;"",Scoring!$G$12)+IF(Data!$H198&lt;&gt;"",Scoring!$G$13)+IF(Data!$I198&lt;&gt;"",Scoring!$G$14)+IF(Data!$J198&lt;&gt;"",Scoring!$G$15)+IF(Data!$K198&lt;&gt;"",Scoring!$G$16)+IF(Data!$L198&lt;&gt;"",Scoring!$G$17)+IF(Data!$M198&lt;&gt;"",Scoring!$G$18)+IF(Data!$N198&lt;&gt;"",Scoring!$G$19)+IF(Data!$O198&lt;&gt;"",Scoring!$G$20)+IF(Data!$P198&lt;&gt;"",Scoring!$G$21)+IF(Data!$Q198&lt;&gt;"",Scoring!$G$22)+IF(Data!$R198&lt;&gt;"",Scoring!$G$23)+IF(Data!$S198&lt;&gt;"",Scoring!$G$24)+IF(Data!T198&lt;&gt;"",Scoring!$G$25)+IF(Data!$U198&lt;&gt;"",Scoring!$G$26)+IF(Data!$V198&lt;&gt;"",Scoring!$G$27)+IF(Data!$W198&lt;&gt;"",Scoring!$G$28)+IF(Data!$X198&lt;&gt;"",Scoring!$G$29)+IF(Data!$Y198&lt;&gt;"",Scoring!$G$30)+IF(Data!$Z198&lt;&gt;"",Scoring!$G$31)+IF(Data!$AA198&lt;&gt;"",Scoring!$G$32),"")</f>
        <v/>
      </c>
      <c r="AI198" s="106" t="str">
        <f>IF(AH198&lt;&gt;"",LOOKUP(AH198,Likelihoods!$A$7:$A$107,Likelihoods!E$7:E$107),"")</f>
        <v/>
      </c>
      <c r="AJ198" s="104" t="str">
        <f>IF(AND(COUNTBLANK($B198:$E198)=3,COUNTBLANK($F198:$H198)=2,COUNTBLANK($I198:$J198)=1,COUNTBLANK($K198:$L198)=1,COUNTBLANK($M198:$N198)=1,COUNTBLANK($O198:$P198)=1,COUNTBLANK($Q198:$R198)=1,COUNTBLANK($S198:$T198)=1,COUNTBLANK($U198:$V198)=1,COUNTBLANK($W198:$AA198)=4),IF(Data!$B198&lt;&gt;"",Scoring!$H$7)+IF(Data!$C198&lt;&gt;"",Scoring!$H$8)+IF(Data!$D198&lt;&gt;"",Scoring!$H$9)+IF(Data!$E198&lt;&gt;"",Scoring!$H$10)+IF(Data!$F198&lt;&gt;"",Scoring!$H$11)+IF(Data!$G198&lt;&gt;"",Scoring!$H$12)+IF(Data!$H198&lt;&gt;"",Scoring!$H$13)+IF(Data!$I198&lt;&gt;"",Scoring!$H$14)+IF(Data!$J198&lt;&gt;"",Scoring!$H$15)+IF(Data!$K198&lt;&gt;"",Scoring!$H$16)+IF(Data!$L198&lt;&gt;"",Scoring!$H$17)+IF(Data!$M198&lt;&gt;"",Scoring!$H$18)+IF(Data!$N198&lt;&gt;"",Scoring!$H$19)+IF(Data!$O198&lt;&gt;"",Scoring!$H$20)+IF(Data!$P198&lt;&gt;"",Scoring!$H$21)+IF(Data!$Q198&lt;&gt;"",Scoring!$H$22)+IF(Data!$R198&lt;&gt;"",Scoring!$H$23)+IF(Data!$S198&lt;&gt;"",Scoring!$H$24)+IF(Data!T198&lt;&gt;"",Scoring!$H$25)+IF(Data!$U198&lt;&gt;"",Scoring!$H$26)+IF(Data!$V198&lt;&gt;"",Scoring!$H$27)+IF(Data!$W198&lt;&gt;"",Scoring!$H$28)+IF(Data!$X198&lt;&gt;"",Scoring!$H$29)+IF(Data!$Y198&lt;&gt;"",Scoring!$H$30)+IF(Data!$Z198&lt;&gt;"",Scoring!$H$31)+IF(Data!$AA198&lt;&gt;"",Scoring!$H$32),"")</f>
        <v/>
      </c>
      <c r="AK198" s="105" t="str">
        <f>IF(AJ198&lt;&gt;"",LOOKUP(AJ198,Likelihoods!$A$7:$A$107,Likelihoods!F$7:F$107),"")</f>
        <v/>
      </c>
      <c r="AL198" s="102" t="str">
        <f>IF(AND(COUNTBLANK($B198:$E198)=3,COUNTBLANK($F198:$H198)=2,COUNTBLANK($I198:$J198)=1,COUNTBLANK($K198:$L198)=1,COUNTBLANK($M198:$N198)=1,COUNTBLANK($O198:$P198)=1,COUNTBLANK($Q198:$R198)=1,COUNTBLANK($S198:$T198)=1,COUNTBLANK($U198:$V198)=1,COUNTBLANK($W198:$AA198)=4),IF(Data!$B198&lt;&gt;"",Scoring!$I$7)+IF(Data!$C198&lt;&gt;"",Scoring!$I$8)+IF(Data!$D198&lt;&gt;"",Scoring!$I$9)+IF(Data!$E198&lt;&gt;"",Scoring!$I$10)+IF(Data!$F198&lt;&gt;"",Scoring!$I$11)+IF(Data!$G198&lt;&gt;"",Scoring!$I$12)+IF(Data!$H198&lt;&gt;"",Scoring!$I$13)+IF(Data!$I198&lt;&gt;"",Scoring!$I$14)+IF(Data!$J198&lt;&gt;"",Scoring!$I$15)+IF(Data!$K198&lt;&gt;"",Scoring!$I$16)+IF(Data!$L198&lt;&gt;"",Scoring!$I$17)+IF(Data!$M198&lt;&gt;"",Scoring!$I$18)+IF(Data!$N198&lt;&gt;"",Scoring!$I$19)+IF(Data!$O198&lt;&gt;"",Scoring!$I$20)+IF(Data!$P198&lt;&gt;"",Scoring!$I$21)+IF(Data!$Q198&lt;&gt;"",Scoring!$I$22)+IF(Data!$R198&lt;&gt;"",Scoring!$I$23)+IF(Data!$S198&lt;&gt;"",Scoring!$I$24)+IF(Data!T198&lt;&gt;"",Scoring!$I$25)+IF(Data!$U198&lt;&gt;"",Scoring!$I$26)+IF(Data!$V198&lt;&gt;"",Scoring!$I$27)+IF(Data!$W198&lt;&gt;"",Scoring!$I$28)+IF(Data!$X198&lt;&gt;"",Scoring!$I$29)+IF(Data!$Y198&lt;&gt;"",Scoring!$I$30)+IF(Data!$Z198&lt;&gt;"",Scoring!$I$31)+IF(Data!$AA198&lt;&gt;"",Scoring!$I$32),"")</f>
        <v/>
      </c>
      <c r="AM198" s="107" t="str">
        <f>IF(AL198&lt;&gt;"",LOOKUP(AL198,Likelihoods!$A$7:$A$107,Likelihoods!G$7:G$107),"")</f>
        <v/>
      </c>
      <c r="AN198" s="281" t="str">
        <f>IF(AND(COUNTBLANK($B198:$E198)=3,COUNTBLANK($F198:$H198)=2,COUNTBLANK($I198:$J198)=1,COUNTBLANK($K198:$L198)=1,COUNTBLANK($M198:$N198)=1,COUNTBLANK($O198:$P198)=1,COUNTBLANK($Q198:$R198)=1,COUNTBLANK($S198:$T198)=1,COUNTBLANK($U198:$V198)=1,COUNTBLANK($W198:$AA198)=4),IF(Data!$B198&lt;&gt;"",Scoring!$J$7)+IF(Data!$C198&lt;&gt;"",Scoring!$J$8)+IF(Data!$D198&lt;&gt;"",Scoring!$J$9)+IF(Data!$E198&lt;&gt;"",Scoring!$J$10)+IF(Data!$F198&lt;&gt;"",Scoring!$J$11)+IF(Data!$G198&lt;&gt;"",Scoring!$J$12)+IF(Data!$H198&lt;&gt;"",Scoring!$J$13)+IF(Data!$I198&lt;&gt;"",Scoring!$J$14)+IF(Data!$J198&lt;&gt;"",Scoring!$J$15)+IF(Data!$K198&lt;&gt;"",Scoring!$J$16)+IF(Data!$L198&lt;&gt;"",Scoring!$J$17)+IF(Data!$M198&lt;&gt;"",Scoring!$J$18)+IF(Data!$N198&lt;&gt;"",Scoring!$J$19)+IF(Data!$O198&lt;&gt;"",Scoring!$J$20)+IF(Data!$P198&lt;&gt;"",Scoring!$J$21)+IF(Data!$Q198&lt;&gt;"",Scoring!$J$22)+IF(Data!$R198&lt;&gt;"",Scoring!$J$23)+IF(Data!$S198&lt;&gt;"",Scoring!$J$24)+IF(Data!AF198&lt;&gt;"",Scoring!$J$25)+IF(Data!$U198&lt;&gt;"",Scoring!$J$26)+IF(Data!$V198&lt;&gt;"",Scoring!$J$27)+IF(Data!$W198&lt;&gt;"",Scoring!$J$28)+IF(Data!$X198&lt;&gt;"",Scoring!$J$29)+IF(Data!$Y198&lt;&gt;"",Scoring!$J$30)+IF(Data!$Z198&lt;&gt;"",Scoring!$J$31)+IF(Data!$AA198&lt;&gt;"",Scoring!$J$32),"")</f>
        <v/>
      </c>
      <c r="AO198" s="276" t="str">
        <f>IF(AN198&lt;&gt;"",LOOKUP(AN198,Likelihoods!$A$7:$A$107,Likelihoods!H$7:H$107),"")</f>
        <v/>
      </c>
      <c r="AP198" s="264" t="str">
        <f>IF(AND(COUNTBLANK($B198:$E198)=3,COUNTBLANK($F198:$H198)=2,COUNTBLANK($I198:$J198)=1,COUNTBLANK($K198:$L198)=1,COUNTBLANK($M198:$N198)=1,COUNTBLANK($O198:$P198)=1,COUNTBLANK($Q198:$R198)=1,COUNTBLANK($S198:$T198)=1,COUNTBLANK($U198:$V198)=1,COUNTBLANK($W198:$AA198)=4),IF(Data!$B198&lt;&gt;"",Scoring!$K$7)+IF(Data!$C198&lt;&gt;"",Scoring!$K$8)+IF(Data!$D198&lt;&gt;"",Scoring!$K$9)+IF(Data!$E198&lt;&gt;"",Scoring!$K$10)+IF(Data!$F198&lt;&gt;"",Scoring!$K$11)+IF(Data!$G198&lt;&gt;"",Scoring!$K$12)+IF(Data!$H198&lt;&gt;"",Scoring!$K$13)+IF(Data!$I198&lt;&gt;"",Scoring!$K$14)+IF(Data!$J198&lt;&gt;"",Scoring!$K$15)+IF(Data!$K198&lt;&gt;"",Scoring!$K$16)+IF(Data!$L198&lt;&gt;"",Scoring!$K$17)+IF(Data!$M198&lt;&gt;"",Scoring!$K$18)+IF(Data!$N198&lt;&gt;"",Scoring!$K$19)+IF(Data!$O198&lt;&gt;"",Scoring!$K$20)+IF(Data!$P198&lt;&gt;"",Scoring!$K$21)+IF(Data!$Q198&lt;&gt;"",Scoring!$K$22)+IF(Data!$R198&lt;&gt;"",Scoring!$K$23)+IF(Data!$S198&lt;&gt;"",Scoring!$K$24)+IF(Data!AH198&lt;&gt;"",Scoring!$K$25)+IF(Data!$U198&lt;&gt;"",Scoring!$K$26)+IF(Data!$V198&lt;&gt;"",Scoring!$K$27)+IF(Data!$W198&lt;&gt;"",Scoring!$K$28)+IF(Data!$X198&lt;&gt;"",Scoring!$K$29)+IF(Data!$Y198&lt;&gt;"",Scoring!$K$30)+IF(Data!$Z198&lt;&gt;"",Scoring!$K$31)+IF(Data!$AA198&lt;&gt;"",Scoring!$K$32),"")</f>
        <v/>
      </c>
      <c r="AQ198" s="107" t="str">
        <f>IF(AP198&lt;&gt;"",LOOKUP(AP198,Likelihoods!$A$7:$A$107,Likelihoods!I$7:I$107),"")</f>
        <v/>
      </c>
      <c r="AR198" s="281" t="str">
        <f>IF(AND(COUNTBLANK($B198:$E198)=3,COUNTBLANK($F198:$H198)=2,COUNTBLANK($I198:$J198)=1,COUNTBLANK($K198:$L198)=1,COUNTBLANK($M198:$N198)=1,COUNTBLANK($O198:$P198)=1,COUNTBLANK($Q198:$R198)=1,COUNTBLANK($S198:$T198)=1,COUNTBLANK($U198:$V198)=1,COUNTBLANK($W198:$AA198)=4),IF(Data!$B198&lt;&gt;"",Scoring!$L$7)+IF(Data!$C198&lt;&gt;"",Scoring!$L$8)+IF(Data!$D198&lt;&gt;"",Scoring!$L$9)+IF(Data!$E198&lt;&gt;"",Scoring!$L$10)+IF(Data!$F198&lt;&gt;"",Scoring!$L$11)+IF(Data!$G198&lt;&gt;"",Scoring!$L$12)+IF(Data!$H198&lt;&gt;"",Scoring!$L$13)+IF(Data!$I198&lt;&gt;"",Scoring!$L$14)+IF(Data!$J198&lt;&gt;"",Scoring!$L$15)+IF(Data!$K198&lt;&gt;"",Scoring!$L$16)+IF(Data!$L198&lt;&gt;"",Scoring!$L$17)+IF(Data!$M198&lt;&gt;"",Scoring!$L$18)+IF(Data!$N198&lt;&gt;"",Scoring!$L$19)+IF(Data!$O198&lt;&gt;"",Scoring!$L$20)+IF(Data!$P198&lt;&gt;"",Scoring!$L$21)+IF(Data!$Q198&lt;&gt;"",Scoring!$L$22)+IF(Data!$R198&lt;&gt;"",Scoring!$L$23)+IF(Data!$S198&lt;&gt;"",Scoring!$L$24)+IF(Data!AJ198&lt;&gt;"",Scoring!$L$25)+IF(Data!$U198&lt;&gt;"",Scoring!$L$26)+IF(Data!$V198&lt;&gt;"",Scoring!$L$27)+IF(Data!$W198&lt;&gt;"",Scoring!$L$28)+IF(Data!$X198&lt;&gt;"",Scoring!$L$29)+IF(Data!$Y198&lt;&gt;"",Scoring!$L$30)+IF(Data!$Z198&lt;&gt;"",Scoring!$L$31)+IF(Data!$AA198&lt;&gt;"",Scoring!$L$32),"")</f>
        <v/>
      </c>
      <c r="AS198" s="105" t="str">
        <f>IF(AR198&lt;&gt;"",LOOKUP(AR198,Likelihoods!$A$7:$A$107,Likelihoods!J$7:J$107),"")</f>
        <v/>
      </c>
      <c r="AT198" s="108" t="str">
        <f>IF(AND(COUNTBLANK($B198:$E198)=3,COUNTBLANK($F198:$H198)=2,COUNTBLANK($I198:$J198)=1,COUNTBLANK($K198:$L198)=1,COUNTBLANK($M198:$N198)=1,COUNTBLANK($O198:$P198)=1,COUNTBLANK($Q198:$R198)=1,COUNTBLANK($S198:$T198)=1,COUNTBLANK($U198:$V198)=1,COUNTBLANK($W198:$AA198)=4),IF(Data!$B198&lt;&gt;"",Scoring!$M$7)+IF(Data!$C198&lt;&gt;"",Scoring!$M$8)+IF(Data!$D198&lt;&gt;"",Scoring!$M$9)+IF(Data!$E198&lt;&gt;"",Scoring!$M$10)+IF(Data!$F198&lt;&gt;"",Scoring!$M$11)+IF(Data!$G198&lt;&gt;"",Scoring!$M$12)+IF(Data!$H198&lt;&gt;"",Scoring!$M$13)+IF(Data!$I198&lt;&gt;"",Scoring!$M$14)+IF(Data!$J198&lt;&gt;"",Scoring!$M$15)+IF(Data!$K198&lt;&gt;"",Scoring!$M$16)+IF(Data!$L198&lt;&gt;"",Scoring!$M$17)+IF(Data!$M198&lt;&gt;"",Scoring!$M$18)+IF(Data!$N198&lt;&gt;"",Scoring!$M$19)+IF(Data!$O198&lt;&gt;"",Scoring!$M$20)+IF(Data!$P198&lt;&gt;"",Scoring!$M$21)+IF(Data!$Q198&lt;&gt;"",Scoring!$M$22)+IF(Data!$R198&lt;&gt;"",Scoring!$M$23)+IF(Data!$S198&lt;&gt;"",Scoring!$M$24)+IF(Data!T198&lt;&gt;"",Scoring!$M$25)+IF(Data!$U198&lt;&gt;"",Scoring!$M$26)+IF(Data!$V198&lt;&gt;"",Scoring!$M$27)+IF(Data!$W198&lt;&gt;"",Scoring!$M$28)+IF(Data!$X198&lt;&gt;"",Scoring!$M$29)+IF(Data!$Y198&lt;&gt;"",Scoring!$M$30)+IF(Data!$Z198&lt;&gt;"",Scoring!$M$31)+IF(Data!$AA198&lt;&gt;"",Scoring!$M$32),"")</f>
        <v/>
      </c>
      <c r="AU198" s="105" t="str">
        <f>IF(AT198&lt;&gt;"",LOOKUP(AT198,Likelihoods!$A$7:$A$107,Likelihoods!K$7:K$107),"")</f>
        <v/>
      </c>
      <c r="AV198" s="108" t="str">
        <f>IF(AND(COUNTBLANK($B198:$E198)=3,COUNTBLANK($F198:$H198)=2,COUNTBLANK($I198:$J198)=1,COUNTBLANK($K198:$L198)=1,COUNTBLANK($M198:$N198)=1,COUNTBLANK($O198:$P198)=1,COUNTBLANK($Q198:$R198)=1,COUNTBLANK($S198:$T198)=1,COUNTBLANK($U198:$V198)=1,COUNTBLANK($W198:$AA198)=4),IF(Data!$B198&lt;&gt;"",Scoring!$N$7)+IF(Data!$C198&lt;&gt;"",Scoring!$N$8)+IF(Data!$D198&lt;&gt;"",Scoring!$N$9)+IF(Data!$E198&lt;&gt;"",Scoring!$N$10)+IF(Data!$F198&lt;&gt;"",Scoring!$N$11)+IF(Data!$G198&lt;&gt;"",Scoring!$N$12)+IF(Data!$H198&lt;&gt;"",Scoring!$N$13)+IF(Data!$I198&lt;&gt;"",Scoring!$N$14)+IF(Data!$J198&lt;&gt;"",Scoring!$N$15)+IF(Data!$K198&lt;&gt;"",Scoring!$N$16)+IF(Data!$L198&lt;&gt;"",Scoring!$N$17)+IF(Data!$M198&lt;&gt;"",Scoring!$N$18)+IF(Data!$N198&lt;&gt;"",Scoring!$N$19)+IF(Data!$O198&lt;&gt;"",Scoring!$N$20)+IF(Data!$P198&lt;&gt;"",Scoring!$N$21)+IF(Data!$Q198&lt;&gt;"",Scoring!$N$22)+IF(Data!$R198&lt;&gt;"",Scoring!$N$23)+IF(Data!$S198&lt;&gt;"",Scoring!$N$24)+IF(Data!T198&lt;&gt;"",Scoring!$N$25)+IF(Data!$U198&lt;&gt;"",Scoring!$N$26)+IF(Data!$V198&lt;&gt;"",Scoring!$N$27)+IF(Data!$W198&lt;&gt;"",Scoring!$N$28)+IF(Data!$X198&lt;&gt;"",Scoring!$N$29)+IF(Data!$Y198&lt;&gt;"",Scoring!$N$30)+IF(Data!$Z198&lt;&gt;"",Scoring!$N$31)+IF(Data!$AA198&lt;&gt;"",Scoring!$N$32),"")</f>
        <v/>
      </c>
      <c r="AW198" s="106" t="str">
        <f>IF(AV198&lt;&gt;"",LOOKUP(AV198,Likelihoods!$A$7:$A$107,Likelihoods!L$7:L$107),"")</f>
        <v/>
      </c>
      <c r="AX198" s="104" t="str">
        <f>IF(AND(COUNTBLANK($B198:$E198)=3,COUNTBLANK($F198:$H198)=2,COUNTBLANK($I198:$J198)=1,COUNTBLANK($K198:$L198)=1,COUNTBLANK($M198:$N198)=1,COUNTBLANK($O198:$P198)=1,COUNTBLANK($Q198:$R198)=1,COUNTBLANK($S198:$T198)=1,COUNTBLANK($U198:$V198)=1,COUNTBLANK($W198:$AA198)=4),IF(Data!$B198&lt;&gt;"",Scoring!$O$7)+IF(Data!$C198&lt;&gt;"",Scoring!$O$8)+IF(Data!$D198&lt;&gt;"",Scoring!$O$9)+IF(Data!$E198&lt;&gt;"",Scoring!$O$10)+IF(Data!$F198&lt;&gt;"",Scoring!$O$11)+IF(Data!$G198&lt;&gt;"",Scoring!$O$12)+IF(Data!$H198&lt;&gt;"",Scoring!$O$13)+IF(Data!$I198&lt;&gt;"",Scoring!$O$14)+IF(Data!$J198&lt;&gt;"",Scoring!$O$15)+IF(Data!$K198&lt;&gt;"",Scoring!$O$16)+IF(Data!$L198&lt;&gt;"",Scoring!$O$17)+IF(Data!$M198&lt;&gt;"",Scoring!$O$18)+IF(Data!$N198&lt;&gt;"",Scoring!$O$19)+IF(Data!$O198&lt;&gt;"",Scoring!$O$20)+IF(Data!$P198&lt;&gt;"",Scoring!$O$21)+IF(Data!$Q198&lt;&gt;"",Scoring!$O$22)+IF(Data!$R198&lt;&gt;"",Scoring!$O$23)+IF(Data!$S198&lt;&gt;"",Scoring!$O$24)+IF(Data!T198&lt;&gt;"",Scoring!$O$25)+IF(Data!$U198&lt;&gt;"",Scoring!$O$26)+IF(Data!$V198&lt;&gt;"",Scoring!$O$27)+IF(Data!$W198&lt;&gt;"",Scoring!$O$28)+IF(Data!$X198&lt;&gt;"",Scoring!$O$29)+IF(Data!$Y198&lt;&gt;"",Scoring!$O$30)+IF(Data!$Z198&lt;&gt;"",Scoring!$O$31)+IF(Data!$AA198&lt;&gt;"",Scoring!$O$32),"")</f>
        <v/>
      </c>
      <c r="AY198" s="107" t="str">
        <f>IF(AX198&lt;&gt;"",LOOKUP(AX198,Likelihoods!$A$7:$A$107,Likelihoods!M$7:M$107),"")</f>
        <v/>
      </c>
      <c r="AZ198" s="108" t="str">
        <f>IF(AND(COUNTBLANK($B198:$E198)=3,COUNTBLANK($F198:$H198)=2,COUNTBLANK($I198:$J198)=1,COUNTBLANK($K198:$L198)=1,COUNTBLANK($M198:$N198)=1,COUNTBLANK($O198:$P198)=1,COUNTBLANK($Q198:$R198)=1,COUNTBLANK($S198:$T198)=1,COUNTBLANK($U198:$V198)=1,COUNTBLANK($W198:$AA198)=4),IF(Data!$B198&lt;&gt;"",Scoring!$P$7)+IF(Data!$C198&lt;&gt;"",Scoring!$P$8)+IF(Data!$D198&lt;&gt;"",Scoring!$P$9)+IF(Data!$E198&lt;&gt;"",Scoring!$P$10)+IF(Data!$F198&lt;&gt;"",Scoring!$P$11)+IF(Data!$G198&lt;&gt;"",Scoring!$P$12)+IF(Data!$H198&lt;&gt;"",Scoring!$P$13)+IF(Data!$I198&lt;&gt;"",Scoring!$P$14)+IF(Data!$J198&lt;&gt;"",Scoring!$P$15)+IF(Data!$K198&lt;&gt;"",Scoring!$P$16)+IF(Data!$L198&lt;&gt;"",Scoring!$P$17)+IF(Data!$M198&lt;&gt;"",Scoring!$P$18)+IF(Data!$N198&lt;&gt;"",Scoring!$P$19)+IF(Data!$O198&lt;&gt;"",Scoring!$P$20)+IF(Data!$P198&lt;&gt;"",Scoring!$P$21)+IF(Data!$Q198&lt;&gt;"",Scoring!$P$22)+IF(Data!$R198&lt;&gt;"",Scoring!$P$23)+IF(Data!$S198&lt;&gt;"",Scoring!$P$24)+IF(Data!T198&lt;&gt;"",Scoring!$P$25)+IF(Data!$U198&lt;&gt;"",Scoring!$P$26)+IF(Data!$V198&lt;&gt;"",Scoring!$P$27)+IF(Data!$W198&lt;&gt;"",Scoring!$P$28)+IF(Data!$X198&lt;&gt;"",Scoring!$P$29)+IF(Data!$Y198&lt;&gt;"",Scoring!$P$30)+IF(Data!$Z198&lt;&gt;"",Scoring!$P$31)+IF(Data!$AA198&lt;&gt;"",Scoring!$P$32),"")</f>
        <v/>
      </c>
      <c r="BA198" s="105" t="str">
        <f>IF(AZ198&lt;&gt;"",LOOKUP(AZ198,Likelihoods!$A$7:$A$107,Likelihoods!N$7:N$107),"")</f>
        <v/>
      </c>
      <c r="BB198" s="102" t="str">
        <f>IF(AND(COUNTBLANK($B198:$E198)=3,COUNTBLANK($F198:$H198)=2,COUNTBLANK($I198:$J198)=1,COUNTBLANK($K198:$L198)=1,COUNTBLANK($M198:$N198)=1,COUNTBLANK($O198:$P198)=1,COUNTBLANK($Q198:$R198)=1,COUNTBLANK($S198:$T198)=1,COUNTBLANK($U198:$V198)=1,COUNTBLANK($W198:$AA198)=4),IF(Data!$B198&lt;&gt;"",Scoring!$Q$7)+IF(Data!$C198&lt;&gt;"",Scoring!$Q$8)+IF(Data!$D198&lt;&gt;"",Scoring!$Q$9)+IF(Data!$E198&lt;&gt;"",Scoring!$Q$10)+IF(Data!$F198&lt;&gt;"",Scoring!$Q$11)+IF(Data!$G198&lt;&gt;"",Scoring!$Q$12)+IF(Data!$H198&lt;&gt;"",Scoring!$Q$13)+IF(Data!$I198&lt;&gt;"",Scoring!$Q$14)+IF(Data!$J198&lt;&gt;"",Scoring!$Q$15)+IF(Data!$K198&lt;&gt;"",Scoring!$Q$16)+IF(Data!$L198&lt;&gt;"",Scoring!$Q$17)+IF(Data!$M198&lt;&gt;"",Scoring!$Q$18)+IF(Data!$N198&lt;&gt;"",Scoring!$Q$19)+IF(Data!$O198&lt;&gt;"",Scoring!$Q$20)+IF(Data!$P198&lt;&gt;"",Scoring!$Q$21)+IF(Data!$Q198&lt;&gt;"",Scoring!$Q$22)+IF(Data!$R198&lt;&gt;"",Scoring!$Q$23)+IF(Data!$S198&lt;&gt;"",Scoring!$Q$24)+IF(Data!T198&lt;&gt;"",Scoring!$Q$25)+IF(Data!$U198&lt;&gt;"",Scoring!$Q$26)+IF(Data!$V198&lt;&gt;"",Scoring!$Q$27)+IF(Data!$W198&lt;&gt;"",Scoring!$Q$28)+IF(Data!$X198&lt;&gt;"",Scoring!$Q$29)+IF(Data!$Y198&lt;&gt;"",Scoring!$Q$30)+IF(Data!$Z198&lt;&gt;"",Scoring!$Q$31)+IF(Data!$AA198&lt;&gt;"",Scoring!$Q$32),"")</f>
        <v/>
      </c>
      <c r="BC198" s="107" t="str">
        <f>IF(BB198&lt;&gt;"",LOOKUP(BB198,Likelihoods!$A$7:$A$107,Likelihoods!O$7:O$107),"")</f>
        <v/>
      </c>
      <c r="BD198" s="104" t="str">
        <f>IF(AND(COUNTBLANK($B198:$E198)=3,COUNTBLANK($F198:$H198)=2,COUNTBLANK($I198:$J198)=1,COUNTBLANK($K198:$L198)=1,COUNTBLANK($M198:$N198)=1,COUNTBLANK($O198:$P198)=1,COUNTBLANK($Q198:$R198)=1,COUNTBLANK($S198:$T198)=1,COUNTBLANK($U198:$V198)=1,COUNTBLANK($W198:$AA198)=4),IF(Data!$B198&lt;&gt;"",Scoring!$R$7)+IF(Data!$C198&lt;&gt;"",Scoring!$R$8)+IF(Data!$D198&lt;&gt;"",Scoring!$R$9)+IF(Data!$E198&lt;&gt;"",Scoring!$R$10)+IF(Data!$F198&lt;&gt;"",Scoring!$R$11)+IF(Data!$G198&lt;&gt;"",Scoring!$R$12)+IF(Data!$H198&lt;&gt;"",Scoring!$R$13)+IF(Data!$I198&lt;&gt;"",Scoring!$R$14)+IF(Data!$J198&lt;&gt;"",Scoring!$R$15)+IF(Data!$K198&lt;&gt;"",Scoring!$R$16)+IF(Data!$L198&lt;&gt;"",Scoring!$R$17)+IF(Data!$M198&lt;&gt;"",Scoring!$R$18)+IF(Data!$N198&lt;&gt;"",Scoring!$R$19)+IF(Data!$O198&lt;&gt;"",Scoring!$R$20)+IF(Data!$P198&lt;&gt;"",Scoring!$R$21)+IF(Data!$Q198&lt;&gt;"",Scoring!$R$22)+IF(Data!$R198&lt;&gt;"",Scoring!$R$23)+IF(Data!$S198&lt;&gt;"",Scoring!$R$24)+IF(Data!T198&lt;&gt;"",Scoring!$R$25)+IF(Data!$U198&lt;&gt;"",Scoring!$R$26)+IF(Data!$V198&lt;&gt;"",Scoring!$R$27)+IF(Data!$W198&lt;&gt;"",Scoring!$R$28)+IF(Data!$X198&lt;&gt;"",Scoring!$R$29)+IF(Data!$Y198&lt;&gt;"",Scoring!$R$30)+IF(Data!$Z198&lt;&gt;"",Scoring!$R$31)+IF(Data!$AA198&lt;&gt;"",Scoring!$R$32),"")</f>
        <v/>
      </c>
      <c r="BE198" s="105" t="str">
        <f>IF(BD198&lt;&gt;"",LOOKUP(BD198,Likelihoods!$A$7:$A$107,Likelihoods!P$7:P$107),"")</f>
        <v/>
      </c>
      <c r="BF198" s="102" t="str">
        <f>IF(AND(COUNTBLANK($B198:$E198)=3,COUNTBLANK($F198:$H198)=2,COUNTBLANK($I198:$J198)=1,COUNTBLANK($K198:$L198)=1,COUNTBLANK($M198:$N198)=1,COUNTBLANK($O198:$P198)=1,COUNTBLANK($Q198:$R198)=1,COUNTBLANK($S198:$T198)=1,COUNTBLANK($U198:$V198)=1,COUNTBLANK($W198:$AA198)=4),IF(Data!$B198&lt;&gt;"",Scoring!$S$7)+IF(Data!$C198&lt;&gt;"",Scoring!$S$8)+IF(Data!$D198&lt;&gt;"",Scoring!$S$9)+IF(Data!$E198&lt;&gt;"",Scoring!$S$10)+IF(Data!$F198&lt;&gt;"",Scoring!$S$11)+IF(Data!$G198&lt;&gt;"",Scoring!$S$12)+IF(Data!$H198&lt;&gt;"",Scoring!$S$13)+IF(Data!$I198&lt;&gt;"",Scoring!$S$14)+IF(Data!$J198&lt;&gt;"",Scoring!$S$15)+IF(Data!$K198&lt;&gt;"",Scoring!$S$16)+IF(Data!$L198&lt;&gt;"",Scoring!$S$17)+IF(Data!$M198&lt;&gt;"",Scoring!$S$18)+IF(Data!$N198&lt;&gt;"",Scoring!$S$19)+IF(Data!$O198&lt;&gt;"",Scoring!$S$20)+IF(Data!$P198&lt;&gt;"",Scoring!$S$21)+IF(Data!$Q198&lt;&gt;"",Scoring!$S$22)+IF(Data!$R198&lt;&gt;"",Scoring!$S$23)+IF(Data!$S198&lt;&gt;"",Scoring!$S$24)+IF(Data!T198&lt;&gt;"",Scoring!$S$25)+IF(Data!$U198&lt;&gt;"",Scoring!$S$26)+IF(Data!$V198&lt;&gt;"",Scoring!$S$27)+IF(Data!$W198&lt;&gt;"",Scoring!$S$28)+IF(Data!$X198&lt;&gt;"",Scoring!$S$29)+IF(Data!$Y198&lt;&gt;"",Scoring!$S$30)+IF(Data!$Z198&lt;&gt;"",Scoring!$S$31)+IF(Data!$AA198&lt;&gt;"",Scoring!$S$32),"")</f>
        <v/>
      </c>
      <c r="BG198" s="107" t="str">
        <f>IF(BF198&lt;&gt;"",LOOKUP(BF198,Likelihoods!$A$7:$A$107,Likelihoods!Q$7:Q$107),"")</f>
        <v/>
      </c>
      <c r="BH198" s="108" t="str">
        <f>IF(AND(COUNTBLANK($B198:$E198)=3,COUNTBLANK($F198:$H198)=2,COUNTBLANK($I198:$J198)=1,COUNTBLANK($K198:$L198)=1,COUNTBLANK($M198:$N198)=1,COUNTBLANK($O198:$P198)=1,COUNTBLANK($Q198:$R198)=1,COUNTBLANK($S198:$T198)=1,COUNTBLANK($U198:$V198)=1,COUNTBLANK($W198:$AA198)=4),IF(Data!$B198&lt;&gt;"",Scoring!$T$7)+IF(Data!$C198&lt;&gt;"",Scoring!$T$8)+IF(Data!$D198&lt;&gt;"",Scoring!$T$9)+IF(Data!$E198&lt;&gt;"",Scoring!$T$10)+IF(Data!$F198&lt;&gt;"",Scoring!$T$11)+IF(Data!$G198&lt;&gt;"",Scoring!$T$12)+IF(Data!$H198&lt;&gt;"",Scoring!$T$13)+IF(Data!$I198&lt;&gt;"",Scoring!$T$14)+IF(Data!$J198&lt;&gt;"",Scoring!$T$15)+IF(Data!$K198&lt;&gt;"",Scoring!$T$16)+IF(Data!$L198&lt;&gt;"",Scoring!$T$17)+IF(Data!$M198&lt;&gt;"",Scoring!$T$18)+IF(Data!$N198&lt;&gt;"",Scoring!$T$19)+IF(Data!$O198&lt;&gt;"",Scoring!$T$20)+IF(Data!$P198&lt;&gt;"",Scoring!$T$21)+IF(Data!$Q198&lt;&gt;"",Scoring!$T$22)+IF(Data!$R198&lt;&gt;"",Scoring!$T$23)+IF(Data!$S198&lt;&gt;"",Scoring!$T$24)+IF(Data!T198&lt;&gt;"",Scoring!$T$25)+IF(Data!$U198&lt;&gt;"",Scoring!$T$26)+IF(Data!$V198&lt;&gt;"",Scoring!$T$27)+IF(Data!$W198&lt;&gt;"",Scoring!$T$28)+IF(Data!$X198&lt;&gt;"",Scoring!$T$29)+IF(Data!$Y198&lt;&gt;"",Scoring!$T$30)+IF(Data!$Z198&lt;&gt;"",Scoring!$T$31)+IF(Data!$AA198&lt;&gt;"",Scoring!$T$32),"")</f>
        <v/>
      </c>
      <c r="BI198" s="105" t="str">
        <f>IF(BH198&lt;&gt;"",LOOKUP(BH198,Likelihoods!$A$7:$A$107,Likelihoods!R$7:R$107),"")</f>
        <v/>
      </c>
      <c r="BJ198" s="108" t="str">
        <f>IF(AND(COUNTBLANK($B198:$E198)=3,COUNTBLANK($F198:$H198)=2,COUNTBLANK($I198:$J198)=1,COUNTBLANK($K198:$L198)=1,COUNTBLANK($M198:$N198)=1,COUNTBLANK($O198:$P198)=1,COUNTBLANK($Q198:$R198)=1,COUNTBLANK($S198:$T198)=1,COUNTBLANK($U198:$V198)=1,COUNTBLANK($W198:$AA198)=4),IF(Data!$B198&lt;&gt;"",Scoring!$U$7)+IF(Data!$C198&lt;&gt;"",Scoring!$U$8)+IF(Data!$D198&lt;&gt;"",Scoring!$U$9)+IF(Data!$E198&lt;&gt;"",Scoring!$U$10)+IF(Data!$F198&lt;&gt;"",Scoring!$U$11)+IF(Data!$G198&lt;&gt;"",Scoring!$U$12)+IF(Data!$H198&lt;&gt;"",Scoring!$U$13)+IF(Data!$I198&lt;&gt;"",Scoring!$U$14)+IF(Data!$J198&lt;&gt;"",Scoring!$U$15)+IF(Data!$K198&lt;&gt;"",Scoring!$U$16)+IF(Data!$L198&lt;&gt;"",Scoring!$U$17)+IF(Data!$M198&lt;&gt;"",Scoring!$U$18)+IF(Data!$N198&lt;&gt;"",Scoring!$U$19)+IF(Data!$O198&lt;&gt;"",Scoring!$U$20)+IF(Data!$P198&lt;&gt;"",Scoring!$U$21)+IF(Data!$Q198&lt;&gt;"",Scoring!$U$22)+IF(Data!$R198&lt;&gt;"",Scoring!$U$23)+IF(Data!$S198&lt;&gt;"",Scoring!$U$24)+IF(Data!T198&lt;&gt;"",Scoring!$U$25)+IF(Data!$U198&lt;&gt;"",Scoring!$U$26)+IF(Data!$V198&lt;&gt;"",Scoring!$U$27)+IF(Data!$W198&lt;&gt;"",Scoring!$U$28)+IF(Data!$X198&lt;&gt;"",Scoring!$U$29)+IF(Data!$Y198&lt;&gt;"",Scoring!$U$30)+IF(Data!$Z198&lt;&gt;"",Scoring!$U$31)+IF(Data!$AA198&lt;&gt;"",Scoring!$U$32),"")</f>
        <v/>
      </c>
      <c r="BK198" s="106" t="str">
        <f>IF(BJ198&lt;&gt;"",LOOKUP(BJ198,Likelihoods!$A$7:$A$107,Likelihoods!S$7:S$107),"")</f>
        <v/>
      </c>
      <c r="BL198" s="8"/>
      <c r="BM198" s="8"/>
      <c r="BN198" s="8"/>
      <c r="BO198" s="8"/>
      <c r="BP198" s="8"/>
      <c r="BQ198" s="8"/>
      <c r="BR198" s="8"/>
      <c r="BS198" s="8"/>
      <c r="BT198" s="8"/>
      <c r="BU198" s="8"/>
      <c r="BV198" s="8"/>
      <c r="BW198" s="8"/>
      <c r="BX198" s="8"/>
      <c r="BY198" s="8"/>
    </row>
    <row r="199" spans="1:77" ht="14.25" x14ac:dyDescent="0.2">
      <c r="A199" s="68"/>
      <c r="B199" s="101"/>
      <c r="C199" s="102"/>
      <c r="D199" s="102"/>
      <c r="E199" s="102"/>
      <c r="F199" s="101"/>
      <c r="G199" s="102"/>
      <c r="H199" s="103"/>
      <c r="I199" s="102"/>
      <c r="J199" s="102"/>
      <c r="K199" s="101"/>
      <c r="L199" s="103"/>
      <c r="M199" s="102"/>
      <c r="N199" s="103"/>
      <c r="O199" s="101"/>
      <c r="P199" s="103"/>
      <c r="Q199" s="102"/>
      <c r="R199" s="102"/>
      <c r="S199" s="101"/>
      <c r="T199" s="103"/>
      <c r="U199" s="101"/>
      <c r="V199" s="103"/>
      <c r="W199" s="102"/>
      <c r="X199" s="102"/>
      <c r="Y199" s="102"/>
      <c r="Z199" s="102"/>
      <c r="AA199" s="102"/>
      <c r="AB199" s="104" t="str">
        <f>IF(AND(COUNTBLANK($B199:$E199)=3,COUNTBLANK($F199:$H199)=2,COUNTBLANK($I199:$J199)=1,COUNTBLANK($K199:$L199)=1,COUNTBLANK($M199:$N199)=1,COUNTBLANK($O199:$P199)=1,COUNTBLANK($Q199:$R199)=1,COUNTBLANK($S199:$T199)=1,COUNTBLANK($U199:$V199)=1,COUNTBLANK($W199:$AA199)=4),IF(Data!$B199&lt;&gt;"",Scoring!$D$7)+IF(Data!$C199&lt;&gt;"",Scoring!$D$8)+IF(Data!$D199&lt;&gt;"",Scoring!$D$9)+IF(Data!$E199&lt;&gt;"",Scoring!$D$10)+IF(Data!$F199&lt;&gt;"",Scoring!$D$11)+IF(Data!$G199&lt;&gt;"",Scoring!$D$12)+IF(Data!$H199&lt;&gt;"",Scoring!$D$13)+IF(Data!$I199&lt;&gt;"",Scoring!$D$14)+IF(Data!$J199&lt;&gt;"",Scoring!$D$15)+IF(Data!$K199&lt;&gt;"",Scoring!$D$16)+IF(Data!$L199&lt;&gt;"",Scoring!$D$17)+IF(Data!$M199&lt;&gt;"",Scoring!$D$18)+IF(Data!$N199&lt;&gt;"",Scoring!$D$19)+IF(Data!$O199&lt;&gt;"",Scoring!$D$20)+IF(Data!$P199&lt;&gt;"",Scoring!$D$21)+IF(Data!$Q199&lt;&gt;"",Scoring!$D$22)+IF(Data!$R199&lt;&gt;"",Scoring!$D$23)+IF(Data!$S199&lt;&gt;"",Scoring!$D$24)+IF(Data!T199&lt;&gt;"",Scoring!$D$25)+IF(Data!$U199&lt;&gt;"",Scoring!$D$26)+IF(Data!$V199&lt;&gt;"",Scoring!$D$27)+IF(Data!$W199&lt;&gt;"",Scoring!$D$28)+IF(Data!$X199&lt;&gt;"",Scoring!$D$29)+IF(Data!$Y199&lt;&gt;"",Scoring!$D$30)+IF(Data!$Z199&lt;&gt;"",Scoring!$D$31)+IF(Data!$AA199&lt;&gt;"",Scoring!$D$32),"")</f>
        <v/>
      </c>
      <c r="AC199" s="105" t="str">
        <f>IF(AB199&lt;&gt;"",LOOKUP(AB199,Likelihoods!$A$7:$A$107,Likelihoods!B$7:B$107),"")</f>
        <v/>
      </c>
      <c r="AD199" s="264" t="str">
        <f>IF(AND(COUNTBLANK($B199:$E199)=3,COUNTBLANK($F199:$H199)=2,COUNTBLANK($I199:$J199)=1,COUNTBLANK($K199:$L199)=1,COUNTBLANK($M199:$N199)=1,COUNTBLANK($O199:$P199)=1,COUNTBLANK($Q199:$R199)=1,COUNTBLANK($S199:$T199)=1,COUNTBLANK($U199:$V199)=1,COUNTBLANK($W199:$AA199)=4),IF(Data!$B199&lt;&gt;"",Scoring!$E$7)+IF(Data!$C199&lt;&gt;"",Scoring!$E$8)+IF(Data!$D199&lt;&gt;"",Scoring!$E$9)+IF(Data!$E199&lt;&gt;"",Scoring!$E$10)+IF(Data!$F199&lt;&gt;"",Scoring!$E$11)+IF(Data!$G199&lt;&gt;"",Scoring!$E$12)+IF(Data!$H199&lt;&gt;"",Scoring!$E$13)+IF(Data!$I199&lt;&gt;"",Scoring!$E$14)+IF(Data!$J199&lt;&gt;"",Scoring!$E$15)+IF(Data!$K199&lt;&gt;"",Scoring!$E$16)+IF(Data!$L199&lt;&gt;"",Scoring!$E$17)+IF(Data!$M199&lt;&gt;"",Scoring!$E$18)+IF(Data!$N199&lt;&gt;"",Scoring!$E$19)+IF(Data!$O199&lt;&gt;"",Scoring!$E$20)+IF(Data!$P199&lt;&gt;"",Scoring!$E$21)+IF(Data!$Q199&lt;&gt;"",Scoring!$E$22)+IF(Data!$R199&lt;&gt;"",Scoring!$E$23)+IF(Data!$S199&lt;&gt;"",Scoring!$E$24)+IF(Data!V199&lt;&gt;"",Scoring!$E$25)+IF(Data!$U199&lt;&gt;"",Scoring!$E$26)+IF(Data!$V199&lt;&gt;"",Scoring!$E$27)+IF(Data!$W199&lt;&gt;"",Scoring!$E$28)+IF(Data!$X199&lt;&gt;"",Scoring!$E$29)+IF(Data!$Y199&lt;&gt;"",Scoring!$E$30)+IF(Data!$Z199&lt;&gt;"",Scoring!$E$31)+IF(Data!$AA199&lt;&gt;"",Scoring!$E$32),"")</f>
        <v/>
      </c>
      <c r="AE199" s="107" t="str">
        <f>IF(AD199&lt;&gt;"",LOOKUP(AD199,Likelihoods!$A$7:$A$107,Likelihoods!C$7:C$107),"")</f>
        <v/>
      </c>
      <c r="AF199" s="108" t="str">
        <f>IF(AND(COUNTBLANK($B199:$E199)=3,COUNTBLANK($F199:$H199)=2,COUNTBLANK($I199:$J199)=1,COUNTBLANK($K199:$L199)=1,COUNTBLANK($M199:$N199)=1,COUNTBLANK($O199:$P199)=1,COUNTBLANK($Q199:$R199)=1,COUNTBLANK($S199:$T199)=1,COUNTBLANK($U199:$V199)=1,COUNTBLANK($W199:$AA199)=4),IF(Data!$B199&lt;&gt;"",Scoring!$F$7)+IF(Data!$C199&lt;&gt;"",Scoring!$F$8)+IF(Data!$D199&lt;&gt;"",Scoring!$F$9)+IF(Data!$E199&lt;&gt;"",Scoring!$F$10)+IF(Data!$F199&lt;&gt;"",Scoring!$F$11)+IF(Data!$G199&lt;&gt;"",Scoring!$F$12)+IF(Data!$H199&lt;&gt;"",Scoring!$F$13)+IF(Data!$I199&lt;&gt;"",Scoring!$F$14)+IF(Data!$J199&lt;&gt;"",Scoring!$F$15)+IF(Data!$K199&lt;&gt;"",Scoring!$F$16)+IF(Data!$L199&lt;&gt;"",Scoring!$F$17)+IF(Data!$M199&lt;&gt;"",Scoring!$F$18)+IF(Data!$N199&lt;&gt;"",Scoring!$F$19)+IF(Data!$O199&lt;&gt;"",Scoring!$F$20)+IF(Data!$P199&lt;&gt;"",Scoring!$F$21)+IF(Data!$Q199&lt;&gt;"",Scoring!$F$22)+IF(Data!$R199&lt;&gt;"",Scoring!$F$23)+IF(Data!$S199&lt;&gt;"",Scoring!$F$24)+IF(Data!T199&lt;&gt;"",Scoring!$F$25)+IF(Data!$U199&lt;&gt;"",Scoring!$F$26)+IF(Data!$V199&lt;&gt;"",Scoring!$F$27)+IF(Data!$W199&lt;&gt;"",Scoring!$F$28)+IF(Data!$X199&lt;&gt;"",Scoring!$F$29)+IF(Data!$Y199&lt;&gt;"",Scoring!$F$30)+IF(Data!$Z199&lt;&gt;"",Scoring!$F$31)+IF(Data!$AA199&lt;&gt;"",Scoring!$F$32),"")</f>
        <v/>
      </c>
      <c r="AG199" s="105" t="str">
        <f>IF(AF199&lt;&gt;"",LOOKUP(AF199,Likelihoods!$A$7:$A$107,Likelihoods!D$7:D$107),"")</f>
        <v/>
      </c>
      <c r="AH199" s="108" t="str">
        <f>IF(AND(COUNTBLANK($B199:$E199)=3,COUNTBLANK($F199:$H199)=2,COUNTBLANK($I199:$J199)=1,COUNTBLANK($K199:$L199)=1,COUNTBLANK($M199:$N199)=1,COUNTBLANK($O199:$P199)=1,COUNTBLANK($Q199:$R199)=1,COUNTBLANK($S199:$T199)=1,COUNTBLANK($U199:$V199)=1,COUNTBLANK($W199:$AA199)=4),IF(Data!$B199&lt;&gt;"",Scoring!$G$7)+IF(Data!$C199&lt;&gt;"",Scoring!$G$8)+IF(Data!$D199&lt;&gt;"",Scoring!$G$9)+IF(Data!$E199&lt;&gt;"",Scoring!$G$10)+IF(Data!$F199&lt;&gt;"",Scoring!$G$11)+IF(Data!$G199&lt;&gt;"",Scoring!$G$12)+IF(Data!$H199&lt;&gt;"",Scoring!$G$13)+IF(Data!$I199&lt;&gt;"",Scoring!$G$14)+IF(Data!$J199&lt;&gt;"",Scoring!$G$15)+IF(Data!$K199&lt;&gt;"",Scoring!$G$16)+IF(Data!$L199&lt;&gt;"",Scoring!$G$17)+IF(Data!$M199&lt;&gt;"",Scoring!$G$18)+IF(Data!$N199&lt;&gt;"",Scoring!$G$19)+IF(Data!$O199&lt;&gt;"",Scoring!$G$20)+IF(Data!$P199&lt;&gt;"",Scoring!$G$21)+IF(Data!$Q199&lt;&gt;"",Scoring!$G$22)+IF(Data!$R199&lt;&gt;"",Scoring!$G$23)+IF(Data!$S199&lt;&gt;"",Scoring!$G$24)+IF(Data!T199&lt;&gt;"",Scoring!$G$25)+IF(Data!$U199&lt;&gt;"",Scoring!$G$26)+IF(Data!$V199&lt;&gt;"",Scoring!$G$27)+IF(Data!$W199&lt;&gt;"",Scoring!$G$28)+IF(Data!$X199&lt;&gt;"",Scoring!$G$29)+IF(Data!$Y199&lt;&gt;"",Scoring!$G$30)+IF(Data!$Z199&lt;&gt;"",Scoring!$G$31)+IF(Data!$AA199&lt;&gt;"",Scoring!$G$32),"")</f>
        <v/>
      </c>
      <c r="AI199" s="106" t="str">
        <f>IF(AH199&lt;&gt;"",LOOKUP(AH199,Likelihoods!$A$7:$A$107,Likelihoods!E$7:E$107),"")</f>
        <v/>
      </c>
      <c r="AJ199" s="104" t="str">
        <f>IF(AND(COUNTBLANK($B199:$E199)=3,COUNTBLANK($F199:$H199)=2,COUNTBLANK($I199:$J199)=1,COUNTBLANK($K199:$L199)=1,COUNTBLANK($M199:$N199)=1,COUNTBLANK($O199:$P199)=1,COUNTBLANK($Q199:$R199)=1,COUNTBLANK($S199:$T199)=1,COUNTBLANK($U199:$V199)=1,COUNTBLANK($W199:$AA199)=4),IF(Data!$B199&lt;&gt;"",Scoring!$H$7)+IF(Data!$C199&lt;&gt;"",Scoring!$H$8)+IF(Data!$D199&lt;&gt;"",Scoring!$H$9)+IF(Data!$E199&lt;&gt;"",Scoring!$H$10)+IF(Data!$F199&lt;&gt;"",Scoring!$H$11)+IF(Data!$G199&lt;&gt;"",Scoring!$H$12)+IF(Data!$H199&lt;&gt;"",Scoring!$H$13)+IF(Data!$I199&lt;&gt;"",Scoring!$H$14)+IF(Data!$J199&lt;&gt;"",Scoring!$H$15)+IF(Data!$K199&lt;&gt;"",Scoring!$H$16)+IF(Data!$L199&lt;&gt;"",Scoring!$H$17)+IF(Data!$M199&lt;&gt;"",Scoring!$H$18)+IF(Data!$N199&lt;&gt;"",Scoring!$H$19)+IF(Data!$O199&lt;&gt;"",Scoring!$H$20)+IF(Data!$P199&lt;&gt;"",Scoring!$H$21)+IF(Data!$Q199&lt;&gt;"",Scoring!$H$22)+IF(Data!$R199&lt;&gt;"",Scoring!$H$23)+IF(Data!$S199&lt;&gt;"",Scoring!$H$24)+IF(Data!T199&lt;&gt;"",Scoring!$H$25)+IF(Data!$U199&lt;&gt;"",Scoring!$H$26)+IF(Data!$V199&lt;&gt;"",Scoring!$H$27)+IF(Data!$W199&lt;&gt;"",Scoring!$H$28)+IF(Data!$X199&lt;&gt;"",Scoring!$H$29)+IF(Data!$Y199&lt;&gt;"",Scoring!$H$30)+IF(Data!$Z199&lt;&gt;"",Scoring!$H$31)+IF(Data!$AA199&lt;&gt;"",Scoring!$H$32),"")</f>
        <v/>
      </c>
      <c r="AK199" s="105" t="str">
        <f>IF(AJ199&lt;&gt;"",LOOKUP(AJ199,Likelihoods!$A$7:$A$107,Likelihoods!F$7:F$107),"")</f>
        <v/>
      </c>
      <c r="AL199" s="102" t="str">
        <f>IF(AND(COUNTBLANK($B199:$E199)=3,COUNTBLANK($F199:$H199)=2,COUNTBLANK($I199:$J199)=1,COUNTBLANK($K199:$L199)=1,COUNTBLANK($M199:$N199)=1,COUNTBLANK($O199:$P199)=1,COUNTBLANK($Q199:$R199)=1,COUNTBLANK($S199:$T199)=1,COUNTBLANK($U199:$V199)=1,COUNTBLANK($W199:$AA199)=4),IF(Data!$B199&lt;&gt;"",Scoring!$I$7)+IF(Data!$C199&lt;&gt;"",Scoring!$I$8)+IF(Data!$D199&lt;&gt;"",Scoring!$I$9)+IF(Data!$E199&lt;&gt;"",Scoring!$I$10)+IF(Data!$F199&lt;&gt;"",Scoring!$I$11)+IF(Data!$G199&lt;&gt;"",Scoring!$I$12)+IF(Data!$H199&lt;&gt;"",Scoring!$I$13)+IF(Data!$I199&lt;&gt;"",Scoring!$I$14)+IF(Data!$J199&lt;&gt;"",Scoring!$I$15)+IF(Data!$K199&lt;&gt;"",Scoring!$I$16)+IF(Data!$L199&lt;&gt;"",Scoring!$I$17)+IF(Data!$M199&lt;&gt;"",Scoring!$I$18)+IF(Data!$N199&lt;&gt;"",Scoring!$I$19)+IF(Data!$O199&lt;&gt;"",Scoring!$I$20)+IF(Data!$P199&lt;&gt;"",Scoring!$I$21)+IF(Data!$Q199&lt;&gt;"",Scoring!$I$22)+IF(Data!$R199&lt;&gt;"",Scoring!$I$23)+IF(Data!$S199&lt;&gt;"",Scoring!$I$24)+IF(Data!T199&lt;&gt;"",Scoring!$I$25)+IF(Data!$U199&lt;&gt;"",Scoring!$I$26)+IF(Data!$V199&lt;&gt;"",Scoring!$I$27)+IF(Data!$W199&lt;&gt;"",Scoring!$I$28)+IF(Data!$X199&lt;&gt;"",Scoring!$I$29)+IF(Data!$Y199&lt;&gt;"",Scoring!$I$30)+IF(Data!$Z199&lt;&gt;"",Scoring!$I$31)+IF(Data!$AA199&lt;&gt;"",Scoring!$I$32),"")</f>
        <v/>
      </c>
      <c r="AM199" s="107" t="str">
        <f>IF(AL199&lt;&gt;"",LOOKUP(AL199,Likelihoods!$A$7:$A$107,Likelihoods!G$7:G$107),"")</f>
        <v/>
      </c>
      <c r="AN199" s="281" t="str">
        <f>IF(AND(COUNTBLANK($B199:$E199)=3,COUNTBLANK($F199:$H199)=2,COUNTBLANK($I199:$J199)=1,COUNTBLANK($K199:$L199)=1,COUNTBLANK($M199:$N199)=1,COUNTBLANK($O199:$P199)=1,COUNTBLANK($Q199:$R199)=1,COUNTBLANK($S199:$T199)=1,COUNTBLANK($U199:$V199)=1,COUNTBLANK($W199:$AA199)=4),IF(Data!$B199&lt;&gt;"",Scoring!$J$7)+IF(Data!$C199&lt;&gt;"",Scoring!$J$8)+IF(Data!$D199&lt;&gt;"",Scoring!$J$9)+IF(Data!$E199&lt;&gt;"",Scoring!$J$10)+IF(Data!$F199&lt;&gt;"",Scoring!$J$11)+IF(Data!$G199&lt;&gt;"",Scoring!$J$12)+IF(Data!$H199&lt;&gt;"",Scoring!$J$13)+IF(Data!$I199&lt;&gt;"",Scoring!$J$14)+IF(Data!$J199&lt;&gt;"",Scoring!$J$15)+IF(Data!$K199&lt;&gt;"",Scoring!$J$16)+IF(Data!$L199&lt;&gt;"",Scoring!$J$17)+IF(Data!$M199&lt;&gt;"",Scoring!$J$18)+IF(Data!$N199&lt;&gt;"",Scoring!$J$19)+IF(Data!$O199&lt;&gt;"",Scoring!$J$20)+IF(Data!$P199&lt;&gt;"",Scoring!$J$21)+IF(Data!$Q199&lt;&gt;"",Scoring!$J$22)+IF(Data!$R199&lt;&gt;"",Scoring!$J$23)+IF(Data!$S199&lt;&gt;"",Scoring!$J$24)+IF(Data!AF199&lt;&gt;"",Scoring!$J$25)+IF(Data!$U199&lt;&gt;"",Scoring!$J$26)+IF(Data!$V199&lt;&gt;"",Scoring!$J$27)+IF(Data!$W199&lt;&gt;"",Scoring!$J$28)+IF(Data!$X199&lt;&gt;"",Scoring!$J$29)+IF(Data!$Y199&lt;&gt;"",Scoring!$J$30)+IF(Data!$Z199&lt;&gt;"",Scoring!$J$31)+IF(Data!$AA199&lt;&gt;"",Scoring!$J$32),"")</f>
        <v/>
      </c>
      <c r="AO199" s="276" t="str">
        <f>IF(AN199&lt;&gt;"",LOOKUP(AN199,Likelihoods!$A$7:$A$107,Likelihoods!H$7:H$107),"")</f>
        <v/>
      </c>
      <c r="AP199" s="264" t="str">
        <f>IF(AND(COUNTBLANK($B199:$E199)=3,COUNTBLANK($F199:$H199)=2,COUNTBLANK($I199:$J199)=1,COUNTBLANK($K199:$L199)=1,COUNTBLANK($M199:$N199)=1,COUNTBLANK($O199:$P199)=1,COUNTBLANK($Q199:$R199)=1,COUNTBLANK($S199:$T199)=1,COUNTBLANK($U199:$V199)=1,COUNTBLANK($W199:$AA199)=4),IF(Data!$B199&lt;&gt;"",Scoring!$K$7)+IF(Data!$C199&lt;&gt;"",Scoring!$K$8)+IF(Data!$D199&lt;&gt;"",Scoring!$K$9)+IF(Data!$E199&lt;&gt;"",Scoring!$K$10)+IF(Data!$F199&lt;&gt;"",Scoring!$K$11)+IF(Data!$G199&lt;&gt;"",Scoring!$K$12)+IF(Data!$H199&lt;&gt;"",Scoring!$K$13)+IF(Data!$I199&lt;&gt;"",Scoring!$K$14)+IF(Data!$J199&lt;&gt;"",Scoring!$K$15)+IF(Data!$K199&lt;&gt;"",Scoring!$K$16)+IF(Data!$L199&lt;&gt;"",Scoring!$K$17)+IF(Data!$M199&lt;&gt;"",Scoring!$K$18)+IF(Data!$N199&lt;&gt;"",Scoring!$K$19)+IF(Data!$O199&lt;&gt;"",Scoring!$K$20)+IF(Data!$P199&lt;&gt;"",Scoring!$K$21)+IF(Data!$Q199&lt;&gt;"",Scoring!$K$22)+IF(Data!$R199&lt;&gt;"",Scoring!$K$23)+IF(Data!$S199&lt;&gt;"",Scoring!$K$24)+IF(Data!AH199&lt;&gt;"",Scoring!$K$25)+IF(Data!$U199&lt;&gt;"",Scoring!$K$26)+IF(Data!$V199&lt;&gt;"",Scoring!$K$27)+IF(Data!$W199&lt;&gt;"",Scoring!$K$28)+IF(Data!$X199&lt;&gt;"",Scoring!$K$29)+IF(Data!$Y199&lt;&gt;"",Scoring!$K$30)+IF(Data!$Z199&lt;&gt;"",Scoring!$K$31)+IF(Data!$AA199&lt;&gt;"",Scoring!$K$32),"")</f>
        <v/>
      </c>
      <c r="AQ199" s="107" t="str">
        <f>IF(AP199&lt;&gt;"",LOOKUP(AP199,Likelihoods!$A$7:$A$107,Likelihoods!I$7:I$107),"")</f>
        <v/>
      </c>
      <c r="AR199" s="281" t="str">
        <f>IF(AND(COUNTBLANK($B199:$E199)=3,COUNTBLANK($F199:$H199)=2,COUNTBLANK($I199:$J199)=1,COUNTBLANK($K199:$L199)=1,COUNTBLANK($M199:$N199)=1,COUNTBLANK($O199:$P199)=1,COUNTBLANK($Q199:$R199)=1,COUNTBLANK($S199:$T199)=1,COUNTBLANK($U199:$V199)=1,COUNTBLANK($W199:$AA199)=4),IF(Data!$B199&lt;&gt;"",Scoring!$L$7)+IF(Data!$C199&lt;&gt;"",Scoring!$L$8)+IF(Data!$D199&lt;&gt;"",Scoring!$L$9)+IF(Data!$E199&lt;&gt;"",Scoring!$L$10)+IF(Data!$F199&lt;&gt;"",Scoring!$L$11)+IF(Data!$G199&lt;&gt;"",Scoring!$L$12)+IF(Data!$H199&lt;&gt;"",Scoring!$L$13)+IF(Data!$I199&lt;&gt;"",Scoring!$L$14)+IF(Data!$J199&lt;&gt;"",Scoring!$L$15)+IF(Data!$K199&lt;&gt;"",Scoring!$L$16)+IF(Data!$L199&lt;&gt;"",Scoring!$L$17)+IF(Data!$M199&lt;&gt;"",Scoring!$L$18)+IF(Data!$N199&lt;&gt;"",Scoring!$L$19)+IF(Data!$O199&lt;&gt;"",Scoring!$L$20)+IF(Data!$P199&lt;&gt;"",Scoring!$L$21)+IF(Data!$Q199&lt;&gt;"",Scoring!$L$22)+IF(Data!$R199&lt;&gt;"",Scoring!$L$23)+IF(Data!$S199&lt;&gt;"",Scoring!$L$24)+IF(Data!AJ199&lt;&gt;"",Scoring!$L$25)+IF(Data!$U199&lt;&gt;"",Scoring!$L$26)+IF(Data!$V199&lt;&gt;"",Scoring!$L$27)+IF(Data!$W199&lt;&gt;"",Scoring!$L$28)+IF(Data!$X199&lt;&gt;"",Scoring!$L$29)+IF(Data!$Y199&lt;&gt;"",Scoring!$L$30)+IF(Data!$Z199&lt;&gt;"",Scoring!$L$31)+IF(Data!$AA199&lt;&gt;"",Scoring!$L$32),"")</f>
        <v/>
      </c>
      <c r="AS199" s="105" t="str">
        <f>IF(AR199&lt;&gt;"",LOOKUP(AR199,Likelihoods!$A$7:$A$107,Likelihoods!J$7:J$107),"")</f>
        <v/>
      </c>
      <c r="AT199" s="108" t="str">
        <f>IF(AND(COUNTBLANK($B199:$E199)=3,COUNTBLANK($F199:$H199)=2,COUNTBLANK($I199:$J199)=1,COUNTBLANK($K199:$L199)=1,COUNTBLANK($M199:$N199)=1,COUNTBLANK($O199:$P199)=1,COUNTBLANK($Q199:$R199)=1,COUNTBLANK($S199:$T199)=1,COUNTBLANK($U199:$V199)=1,COUNTBLANK($W199:$AA199)=4),IF(Data!$B199&lt;&gt;"",Scoring!$M$7)+IF(Data!$C199&lt;&gt;"",Scoring!$M$8)+IF(Data!$D199&lt;&gt;"",Scoring!$M$9)+IF(Data!$E199&lt;&gt;"",Scoring!$M$10)+IF(Data!$F199&lt;&gt;"",Scoring!$M$11)+IF(Data!$G199&lt;&gt;"",Scoring!$M$12)+IF(Data!$H199&lt;&gt;"",Scoring!$M$13)+IF(Data!$I199&lt;&gt;"",Scoring!$M$14)+IF(Data!$J199&lt;&gt;"",Scoring!$M$15)+IF(Data!$K199&lt;&gt;"",Scoring!$M$16)+IF(Data!$L199&lt;&gt;"",Scoring!$M$17)+IF(Data!$M199&lt;&gt;"",Scoring!$M$18)+IF(Data!$N199&lt;&gt;"",Scoring!$M$19)+IF(Data!$O199&lt;&gt;"",Scoring!$M$20)+IF(Data!$P199&lt;&gt;"",Scoring!$M$21)+IF(Data!$Q199&lt;&gt;"",Scoring!$M$22)+IF(Data!$R199&lt;&gt;"",Scoring!$M$23)+IF(Data!$S199&lt;&gt;"",Scoring!$M$24)+IF(Data!T199&lt;&gt;"",Scoring!$M$25)+IF(Data!$U199&lt;&gt;"",Scoring!$M$26)+IF(Data!$V199&lt;&gt;"",Scoring!$M$27)+IF(Data!$W199&lt;&gt;"",Scoring!$M$28)+IF(Data!$X199&lt;&gt;"",Scoring!$M$29)+IF(Data!$Y199&lt;&gt;"",Scoring!$M$30)+IF(Data!$Z199&lt;&gt;"",Scoring!$M$31)+IF(Data!$AA199&lt;&gt;"",Scoring!$M$32),"")</f>
        <v/>
      </c>
      <c r="AU199" s="105" t="str">
        <f>IF(AT199&lt;&gt;"",LOOKUP(AT199,Likelihoods!$A$7:$A$107,Likelihoods!K$7:K$107),"")</f>
        <v/>
      </c>
      <c r="AV199" s="108" t="str">
        <f>IF(AND(COUNTBLANK($B199:$E199)=3,COUNTBLANK($F199:$H199)=2,COUNTBLANK($I199:$J199)=1,COUNTBLANK($K199:$L199)=1,COUNTBLANK($M199:$N199)=1,COUNTBLANK($O199:$P199)=1,COUNTBLANK($Q199:$R199)=1,COUNTBLANK($S199:$T199)=1,COUNTBLANK($U199:$V199)=1,COUNTBLANK($W199:$AA199)=4),IF(Data!$B199&lt;&gt;"",Scoring!$N$7)+IF(Data!$C199&lt;&gt;"",Scoring!$N$8)+IF(Data!$D199&lt;&gt;"",Scoring!$N$9)+IF(Data!$E199&lt;&gt;"",Scoring!$N$10)+IF(Data!$F199&lt;&gt;"",Scoring!$N$11)+IF(Data!$G199&lt;&gt;"",Scoring!$N$12)+IF(Data!$H199&lt;&gt;"",Scoring!$N$13)+IF(Data!$I199&lt;&gt;"",Scoring!$N$14)+IF(Data!$J199&lt;&gt;"",Scoring!$N$15)+IF(Data!$K199&lt;&gt;"",Scoring!$N$16)+IF(Data!$L199&lt;&gt;"",Scoring!$N$17)+IF(Data!$M199&lt;&gt;"",Scoring!$N$18)+IF(Data!$N199&lt;&gt;"",Scoring!$N$19)+IF(Data!$O199&lt;&gt;"",Scoring!$N$20)+IF(Data!$P199&lt;&gt;"",Scoring!$N$21)+IF(Data!$Q199&lt;&gt;"",Scoring!$N$22)+IF(Data!$R199&lt;&gt;"",Scoring!$N$23)+IF(Data!$S199&lt;&gt;"",Scoring!$N$24)+IF(Data!T199&lt;&gt;"",Scoring!$N$25)+IF(Data!$U199&lt;&gt;"",Scoring!$N$26)+IF(Data!$V199&lt;&gt;"",Scoring!$N$27)+IF(Data!$W199&lt;&gt;"",Scoring!$N$28)+IF(Data!$X199&lt;&gt;"",Scoring!$N$29)+IF(Data!$Y199&lt;&gt;"",Scoring!$N$30)+IF(Data!$Z199&lt;&gt;"",Scoring!$N$31)+IF(Data!$AA199&lt;&gt;"",Scoring!$N$32),"")</f>
        <v/>
      </c>
      <c r="AW199" s="106" t="str">
        <f>IF(AV199&lt;&gt;"",LOOKUP(AV199,Likelihoods!$A$7:$A$107,Likelihoods!L$7:L$107),"")</f>
        <v/>
      </c>
      <c r="AX199" s="104" t="str">
        <f>IF(AND(COUNTBLANK($B199:$E199)=3,COUNTBLANK($F199:$H199)=2,COUNTBLANK($I199:$J199)=1,COUNTBLANK($K199:$L199)=1,COUNTBLANK($M199:$N199)=1,COUNTBLANK($O199:$P199)=1,COUNTBLANK($Q199:$R199)=1,COUNTBLANK($S199:$T199)=1,COUNTBLANK($U199:$V199)=1,COUNTBLANK($W199:$AA199)=4),IF(Data!$B199&lt;&gt;"",Scoring!$O$7)+IF(Data!$C199&lt;&gt;"",Scoring!$O$8)+IF(Data!$D199&lt;&gt;"",Scoring!$O$9)+IF(Data!$E199&lt;&gt;"",Scoring!$O$10)+IF(Data!$F199&lt;&gt;"",Scoring!$O$11)+IF(Data!$G199&lt;&gt;"",Scoring!$O$12)+IF(Data!$H199&lt;&gt;"",Scoring!$O$13)+IF(Data!$I199&lt;&gt;"",Scoring!$O$14)+IF(Data!$J199&lt;&gt;"",Scoring!$O$15)+IF(Data!$K199&lt;&gt;"",Scoring!$O$16)+IF(Data!$L199&lt;&gt;"",Scoring!$O$17)+IF(Data!$M199&lt;&gt;"",Scoring!$O$18)+IF(Data!$N199&lt;&gt;"",Scoring!$O$19)+IF(Data!$O199&lt;&gt;"",Scoring!$O$20)+IF(Data!$P199&lt;&gt;"",Scoring!$O$21)+IF(Data!$Q199&lt;&gt;"",Scoring!$O$22)+IF(Data!$R199&lt;&gt;"",Scoring!$O$23)+IF(Data!$S199&lt;&gt;"",Scoring!$O$24)+IF(Data!T199&lt;&gt;"",Scoring!$O$25)+IF(Data!$U199&lt;&gt;"",Scoring!$O$26)+IF(Data!$V199&lt;&gt;"",Scoring!$O$27)+IF(Data!$W199&lt;&gt;"",Scoring!$O$28)+IF(Data!$X199&lt;&gt;"",Scoring!$O$29)+IF(Data!$Y199&lt;&gt;"",Scoring!$O$30)+IF(Data!$Z199&lt;&gt;"",Scoring!$O$31)+IF(Data!$AA199&lt;&gt;"",Scoring!$O$32),"")</f>
        <v/>
      </c>
      <c r="AY199" s="107" t="str">
        <f>IF(AX199&lt;&gt;"",LOOKUP(AX199,Likelihoods!$A$7:$A$107,Likelihoods!M$7:M$107),"")</f>
        <v/>
      </c>
      <c r="AZ199" s="108" t="str">
        <f>IF(AND(COUNTBLANK($B199:$E199)=3,COUNTBLANK($F199:$H199)=2,COUNTBLANK($I199:$J199)=1,COUNTBLANK($K199:$L199)=1,COUNTBLANK($M199:$N199)=1,COUNTBLANK($O199:$P199)=1,COUNTBLANK($Q199:$R199)=1,COUNTBLANK($S199:$T199)=1,COUNTBLANK($U199:$V199)=1,COUNTBLANK($W199:$AA199)=4),IF(Data!$B199&lt;&gt;"",Scoring!$P$7)+IF(Data!$C199&lt;&gt;"",Scoring!$P$8)+IF(Data!$D199&lt;&gt;"",Scoring!$P$9)+IF(Data!$E199&lt;&gt;"",Scoring!$P$10)+IF(Data!$F199&lt;&gt;"",Scoring!$P$11)+IF(Data!$G199&lt;&gt;"",Scoring!$P$12)+IF(Data!$H199&lt;&gt;"",Scoring!$P$13)+IF(Data!$I199&lt;&gt;"",Scoring!$P$14)+IF(Data!$J199&lt;&gt;"",Scoring!$P$15)+IF(Data!$K199&lt;&gt;"",Scoring!$P$16)+IF(Data!$L199&lt;&gt;"",Scoring!$P$17)+IF(Data!$M199&lt;&gt;"",Scoring!$P$18)+IF(Data!$N199&lt;&gt;"",Scoring!$P$19)+IF(Data!$O199&lt;&gt;"",Scoring!$P$20)+IF(Data!$P199&lt;&gt;"",Scoring!$P$21)+IF(Data!$Q199&lt;&gt;"",Scoring!$P$22)+IF(Data!$R199&lt;&gt;"",Scoring!$P$23)+IF(Data!$S199&lt;&gt;"",Scoring!$P$24)+IF(Data!T199&lt;&gt;"",Scoring!$P$25)+IF(Data!$U199&lt;&gt;"",Scoring!$P$26)+IF(Data!$V199&lt;&gt;"",Scoring!$P$27)+IF(Data!$W199&lt;&gt;"",Scoring!$P$28)+IF(Data!$X199&lt;&gt;"",Scoring!$P$29)+IF(Data!$Y199&lt;&gt;"",Scoring!$P$30)+IF(Data!$Z199&lt;&gt;"",Scoring!$P$31)+IF(Data!$AA199&lt;&gt;"",Scoring!$P$32),"")</f>
        <v/>
      </c>
      <c r="BA199" s="105" t="str">
        <f>IF(AZ199&lt;&gt;"",LOOKUP(AZ199,Likelihoods!$A$7:$A$107,Likelihoods!N$7:N$107),"")</f>
        <v/>
      </c>
      <c r="BB199" s="102" t="str">
        <f>IF(AND(COUNTBLANK($B199:$E199)=3,COUNTBLANK($F199:$H199)=2,COUNTBLANK($I199:$J199)=1,COUNTBLANK($K199:$L199)=1,COUNTBLANK($M199:$N199)=1,COUNTBLANK($O199:$P199)=1,COUNTBLANK($Q199:$R199)=1,COUNTBLANK($S199:$T199)=1,COUNTBLANK($U199:$V199)=1,COUNTBLANK($W199:$AA199)=4),IF(Data!$B199&lt;&gt;"",Scoring!$Q$7)+IF(Data!$C199&lt;&gt;"",Scoring!$Q$8)+IF(Data!$D199&lt;&gt;"",Scoring!$Q$9)+IF(Data!$E199&lt;&gt;"",Scoring!$Q$10)+IF(Data!$F199&lt;&gt;"",Scoring!$Q$11)+IF(Data!$G199&lt;&gt;"",Scoring!$Q$12)+IF(Data!$H199&lt;&gt;"",Scoring!$Q$13)+IF(Data!$I199&lt;&gt;"",Scoring!$Q$14)+IF(Data!$J199&lt;&gt;"",Scoring!$Q$15)+IF(Data!$K199&lt;&gt;"",Scoring!$Q$16)+IF(Data!$L199&lt;&gt;"",Scoring!$Q$17)+IF(Data!$M199&lt;&gt;"",Scoring!$Q$18)+IF(Data!$N199&lt;&gt;"",Scoring!$Q$19)+IF(Data!$O199&lt;&gt;"",Scoring!$Q$20)+IF(Data!$P199&lt;&gt;"",Scoring!$Q$21)+IF(Data!$Q199&lt;&gt;"",Scoring!$Q$22)+IF(Data!$R199&lt;&gt;"",Scoring!$Q$23)+IF(Data!$S199&lt;&gt;"",Scoring!$Q$24)+IF(Data!T199&lt;&gt;"",Scoring!$Q$25)+IF(Data!$U199&lt;&gt;"",Scoring!$Q$26)+IF(Data!$V199&lt;&gt;"",Scoring!$Q$27)+IF(Data!$W199&lt;&gt;"",Scoring!$Q$28)+IF(Data!$X199&lt;&gt;"",Scoring!$Q$29)+IF(Data!$Y199&lt;&gt;"",Scoring!$Q$30)+IF(Data!$Z199&lt;&gt;"",Scoring!$Q$31)+IF(Data!$AA199&lt;&gt;"",Scoring!$Q$32),"")</f>
        <v/>
      </c>
      <c r="BC199" s="107" t="str">
        <f>IF(BB199&lt;&gt;"",LOOKUP(BB199,Likelihoods!$A$7:$A$107,Likelihoods!O$7:O$107),"")</f>
        <v/>
      </c>
      <c r="BD199" s="104" t="str">
        <f>IF(AND(COUNTBLANK($B199:$E199)=3,COUNTBLANK($F199:$H199)=2,COUNTBLANK($I199:$J199)=1,COUNTBLANK($K199:$L199)=1,COUNTBLANK($M199:$N199)=1,COUNTBLANK($O199:$P199)=1,COUNTBLANK($Q199:$R199)=1,COUNTBLANK($S199:$T199)=1,COUNTBLANK($U199:$V199)=1,COUNTBLANK($W199:$AA199)=4),IF(Data!$B199&lt;&gt;"",Scoring!$R$7)+IF(Data!$C199&lt;&gt;"",Scoring!$R$8)+IF(Data!$D199&lt;&gt;"",Scoring!$R$9)+IF(Data!$E199&lt;&gt;"",Scoring!$R$10)+IF(Data!$F199&lt;&gt;"",Scoring!$R$11)+IF(Data!$G199&lt;&gt;"",Scoring!$R$12)+IF(Data!$H199&lt;&gt;"",Scoring!$R$13)+IF(Data!$I199&lt;&gt;"",Scoring!$R$14)+IF(Data!$J199&lt;&gt;"",Scoring!$R$15)+IF(Data!$K199&lt;&gt;"",Scoring!$R$16)+IF(Data!$L199&lt;&gt;"",Scoring!$R$17)+IF(Data!$M199&lt;&gt;"",Scoring!$R$18)+IF(Data!$N199&lt;&gt;"",Scoring!$R$19)+IF(Data!$O199&lt;&gt;"",Scoring!$R$20)+IF(Data!$P199&lt;&gt;"",Scoring!$R$21)+IF(Data!$Q199&lt;&gt;"",Scoring!$R$22)+IF(Data!$R199&lt;&gt;"",Scoring!$R$23)+IF(Data!$S199&lt;&gt;"",Scoring!$R$24)+IF(Data!T199&lt;&gt;"",Scoring!$R$25)+IF(Data!$U199&lt;&gt;"",Scoring!$R$26)+IF(Data!$V199&lt;&gt;"",Scoring!$R$27)+IF(Data!$W199&lt;&gt;"",Scoring!$R$28)+IF(Data!$X199&lt;&gt;"",Scoring!$R$29)+IF(Data!$Y199&lt;&gt;"",Scoring!$R$30)+IF(Data!$Z199&lt;&gt;"",Scoring!$R$31)+IF(Data!$AA199&lt;&gt;"",Scoring!$R$32),"")</f>
        <v/>
      </c>
      <c r="BE199" s="105" t="str">
        <f>IF(BD199&lt;&gt;"",LOOKUP(BD199,Likelihoods!$A$7:$A$107,Likelihoods!P$7:P$107),"")</f>
        <v/>
      </c>
      <c r="BF199" s="102" t="str">
        <f>IF(AND(COUNTBLANK($B199:$E199)=3,COUNTBLANK($F199:$H199)=2,COUNTBLANK($I199:$J199)=1,COUNTBLANK($K199:$L199)=1,COUNTBLANK($M199:$N199)=1,COUNTBLANK($O199:$P199)=1,COUNTBLANK($Q199:$R199)=1,COUNTBLANK($S199:$T199)=1,COUNTBLANK($U199:$V199)=1,COUNTBLANK($W199:$AA199)=4),IF(Data!$B199&lt;&gt;"",Scoring!$S$7)+IF(Data!$C199&lt;&gt;"",Scoring!$S$8)+IF(Data!$D199&lt;&gt;"",Scoring!$S$9)+IF(Data!$E199&lt;&gt;"",Scoring!$S$10)+IF(Data!$F199&lt;&gt;"",Scoring!$S$11)+IF(Data!$G199&lt;&gt;"",Scoring!$S$12)+IF(Data!$H199&lt;&gt;"",Scoring!$S$13)+IF(Data!$I199&lt;&gt;"",Scoring!$S$14)+IF(Data!$J199&lt;&gt;"",Scoring!$S$15)+IF(Data!$K199&lt;&gt;"",Scoring!$S$16)+IF(Data!$L199&lt;&gt;"",Scoring!$S$17)+IF(Data!$M199&lt;&gt;"",Scoring!$S$18)+IF(Data!$N199&lt;&gt;"",Scoring!$S$19)+IF(Data!$O199&lt;&gt;"",Scoring!$S$20)+IF(Data!$P199&lt;&gt;"",Scoring!$S$21)+IF(Data!$Q199&lt;&gt;"",Scoring!$S$22)+IF(Data!$R199&lt;&gt;"",Scoring!$S$23)+IF(Data!$S199&lt;&gt;"",Scoring!$S$24)+IF(Data!T199&lt;&gt;"",Scoring!$S$25)+IF(Data!$U199&lt;&gt;"",Scoring!$S$26)+IF(Data!$V199&lt;&gt;"",Scoring!$S$27)+IF(Data!$W199&lt;&gt;"",Scoring!$S$28)+IF(Data!$X199&lt;&gt;"",Scoring!$S$29)+IF(Data!$Y199&lt;&gt;"",Scoring!$S$30)+IF(Data!$Z199&lt;&gt;"",Scoring!$S$31)+IF(Data!$AA199&lt;&gt;"",Scoring!$S$32),"")</f>
        <v/>
      </c>
      <c r="BG199" s="107" t="str">
        <f>IF(BF199&lt;&gt;"",LOOKUP(BF199,Likelihoods!$A$7:$A$107,Likelihoods!Q$7:Q$107),"")</f>
        <v/>
      </c>
      <c r="BH199" s="108" t="str">
        <f>IF(AND(COUNTBLANK($B199:$E199)=3,COUNTBLANK($F199:$H199)=2,COUNTBLANK($I199:$J199)=1,COUNTBLANK($K199:$L199)=1,COUNTBLANK($M199:$N199)=1,COUNTBLANK($O199:$P199)=1,COUNTBLANK($Q199:$R199)=1,COUNTBLANK($S199:$T199)=1,COUNTBLANK($U199:$V199)=1,COUNTBLANK($W199:$AA199)=4),IF(Data!$B199&lt;&gt;"",Scoring!$T$7)+IF(Data!$C199&lt;&gt;"",Scoring!$T$8)+IF(Data!$D199&lt;&gt;"",Scoring!$T$9)+IF(Data!$E199&lt;&gt;"",Scoring!$T$10)+IF(Data!$F199&lt;&gt;"",Scoring!$T$11)+IF(Data!$G199&lt;&gt;"",Scoring!$T$12)+IF(Data!$H199&lt;&gt;"",Scoring!$T$13)+IF(Data!$I199&lt;&gt;"",Scoring!$T$14)+IF(Data!$J199&lt;&gt;"",Scoring!$T$15)+IF(Data!$K199&lt;&gt;"",Scoring!$T$16)+IF(Data!$L199&lt;&gt;"",Scoring!$T$17)+IF(Data!$M199&lt;&gt;"",Scoring!$T$18)+IF(Data!$N199&lt;&gt;"",Scoring!$T$19)+IF(Data!$O199&lt;&gt;"",Scoring!$T$20)+IF(Data!$P199&lt;&gt;"",Scoring!$T$21)+IF(Data!$Q199&lt;&gt;"",Scoring!$T$22)+IF(Data!$R199&lt;&gt;"",Scoring!$T$23)+IF(Data!$S199&lt;&gt;"",Scoring!$T$24)+IF(Data!T199&lt;&gt;"",Scoring!$T$25)+IF(Data!$U199&lt;&gt;"",Scoring!$T$26)+IF(Data!$V199&lt;&gt;"",Scoring!$T$27)+IF(Data!$W199&lt;&gt;"",Scoring!$T$28)+IF(Data!$X199&lt;&gt;"",Scoring!$T$29)+IF(Data!$Y199&lt;&gt;"",Scoring!$T$30)+IF(Data!$Z199&lt;&gt;"",Scoring!$T$31)+IF(Data!$AA199&lt;&gt;"",Scoring!$T$32),"")</f>
        <v/>
      </c>
      <c r="BI199" s="105" t="str">
        <f>IF(BH199&lt;&gt;"",LOOKUP(BH199,Likelihoods!$A$7:$A$107,Likelihoods!R$7:R$107),"")</f>
        <v/>
      </c>
      <c r="BJ199" s="108" t="str">
        <f>IF(AND(COUNTBLANK($B199:$E199)=3,COUNTBLANK($F199:$H199)=2,COUNTBLANK($I199:$J199)=1,COUNTBLANK($K199:$L199)=1,COUNTBLANK($M199:$N199)=1,COUNTBLANK($O199:$P199)=1,COUNTBLANK($Q199:$R199)=1,COUNTBLANK($S199:$T199)=1,COUNTBLANK($U199:$V199)=1,COUNTBLANK($W199:$AA199)=4),IF(Data!$B199&lt;&gt;"",Scoring!$U$7)+IF(Data!$C199&lt;&gt;"",Scoring!$U$8)+IF(Data!$D199&lt;&gt;"",Scoring!$U$9)+IF(Data!$E199&lt;&gt;"",Scoring!$U$10)+IF(Data!$F199&lt;&gt;"",Scoring!$U$11)+IF(Data!$G199&lt;&gt;"",Scoring!$U$12)+IF(Data!$H199&lt;&gt;"",Scoring!$U$13)+IF(Data!$I199&lt;&gt;"",Scoring!$U$14)+IF(Data!$J199&lt;&gt;"",Scoring!$U$15)+IF(Data!$K199&lt;&gt;"",Scoring!$U$16)+IF(Data!$L199&lt;&gt;"",Scoring!$U$17)+IF(Data!$M199&lt;&gt;"",Scoring!$U$18)+IF(Data!$N199&lt;&gt;"",Scoring!$U$19)+IF(Data!$O199&lt;&gt;"",Scoring!$U$20)+IF(Data!$P199&lt;&gt;"",Scoring!$U$21)+IF(Data!$Q199&lt;&gt;"",Scoring!$U$22)+IF(Data!$R199&lt;&gt;"",Scoring!$U$23)+IF(Data!$S199&lt;&gt;"",Scoring!$U$24)+IF(Data!T199&lt;&gt;"",Scoring!$U$25)+IF(Data!$U199&lt;&gt;"",Scoring!$U$26)+IF(Data!$V199&lt;&gt;"",Scoring!$U$27)+IF(Data!$W199&lt;&gt;"",Scoring!$U$28)+IF(Data!$X199&lt;&gt;"",Scoring!$U$29)+IF(Data!$Y199&lt;&gt;"",Scoring!$U$30)+IF(Data!$Z199&lt;&gt;"",Scoring!$U$31)+IF(Data!$AA199&lt;&gt;"",Scoring!$U$32),"")</f>
        <v/>
      </c>
      <c r="BK199" s="106" t="str">
        <f>IF(BJ199&lt;&gt;"",LOOKUP(BJ199,Likelihoods!$A$7:$A$107,Likelihoods!S$7:S$107),"")</f>
        <v/>
      </c>
      <c r="BL199" s="8"/>
      <c r="BM199" s="8"/>
      <c r="BN199" s="8"/>
      <c r="BO199" s="8"/>
      <c r="BP199" s="8"/>
      <c r="BQ199" s="8"/>
      <c r="BR199" s="8"/>
      <c r="BS199" s="8"/>
      <c r="BT199" s="8"/>
      <c r="BU199" s="8"/>
      <c r="BV199" s="8"/>
      <c r="BW199" s="8"/>
      <c r="BX199" s="8"/>
      <c r="BY199" s="8"/>
    </row>
    <row r="200" spans="1:77" ht="14.25" x14ac:dyDescent="0.2">
      <c r="A200" s="68"/>
      <c r="B200" s="101"/>
      <c r="C200" s="102"/>
      <c r="D200" s="102"/>
      <c r="E200" s="102"/>
      <c r="F200" s="101"/>
      <c r="G200" s="102"/>
      <c r="H200" s="103"/>
      <c r="I200" s="102"/>
      <c r="J200" s="102"/>
      <c r="K200" s="101"/>
      <c r="L200" s="103"/>
      <c r="M200" s="102"/>
      <c r="N200" s="103"/>
      <c r="O200" s="101"/>
      <c r="P200" s="103"/>
      <c r="Q200" s="102"/>
      <c r="R200" s="102"/>
      <c r="S200" s="101"/>
      <c r="T200" s="103"/>
      <c r="U200" s="101"/>
      <c r="V200" s="103"/>
      <c r="W200" s="102"/>
      <c r="X200" s="102"/>
      <c r="Y200" s="102"/>
      <c r="Z200" s="102"/>
      <c r="AA200" s="102"/>
      <c r="AB200" s="104" t="str">
        <f>IF(AND(COUNTBLANK($B200:$E200)=3,COUNTBLANK($F200:$H200)=2,COUNTBLANK($I200:$J200)=1,COUNTBLANK($K200:$L200)=1,COUNTBLANK($M200:$N200)=1,COUNTBLANK($O200:$P200)=1,COUNTBLANK($Q200:$R200)=1,COUNTBLANK($S200:$T200)=1,COUNTBLANK($U200:$V200)=1,COUNTBLANK($W200:$AA200)=4),IF(Data!$B200&lt;&gt;"",Scoring!$D$7)+IF(Data!$C200&lt;&gt;"",Scoring!$D$8)+IF(Data!$D200&lt;&gt;"",Scoring!$D$9)+IF(Data!$E200&lt;&gt;"",Scoring!$D$10)+IF(Data!$F200&lt;&gt;"",Scoring!$D$11)+IF(Data!$G200&lt;&gt;"",Scoring!$D$12)+IF(Data!$H200&lt;&gt;"",Scoring!$D$13)+IF(Data!$I200&lt;&gt;"",Scoring!$D$14)+IF(Data!$J200&lt;&gt;"",Scoring!$D$15)+IF(Data!$K200&lt;&gt;"",Scoring!$D$16)+IF(Data!$L200&lt;&gt;"",Scoring!$D$17)+IF(Data!$M200&lt;&gt;"",Scoring!$D$18)+IF(Data!$N200&lt;&gt;"",Scoring!$D$19)+IF(Data!$O200&lt;&gt;"",Scoring!$D$20)+IF(Data!$P200&lt;&gt;"",Scoring!$D$21)+IF(Data!$Q200&lt;&gt;"",Scoring!$D$22)+IF(Data!$R200&lt;&gt;"",Scoring!$D$23)+IF(Data!$S200&lt;&gt;"",Scoring!$D$24)+IF(Data!T200&lt;&gt;"",Scoring!$D$25)+IF(Data!$U200&lt;&gt;"",Scoring!$D$26)+IF(Data!$V200&lt;&gt;"",Scoring!$D$27)+IF(Data!$W200&lt;&gt;"",Scoring!$D$28)+IF(Data!$X200&lt;&gt;"",Scoring!$D$29)+IF(Data!$Y200&lt;&gt;"",Scoring!$D$30)+IF(Data!$Z200&lt;&gt;"",Scoring!$D$31)+IF(Data!$AA200&lt;&gt;"",Scoring!$D$32),"")</f>
        <v/>
      </c>
      <c r="AC200" s="105" t="str">
        <f>IF(AB200&lt;&gt;"",LOOKUP(AB200,Likelihoods!$A$7:$A$107,Likelihoods!B$7:B$107),"")</f>
        <v/>
      </c>
      <c r="AD200" s="264" t="str">
        <f>IF(AND(COUNTBLANK($B200:$E200)=3,COUNTBLANK($F200:$H200)=2,COUNTBLANK($I200:$J200)=1,COUNTBLANK($K200:$L200)=1,COUNTBLANK($M200:$N200)=1,COUNTBLANK($O200:$P200)=1,COUNTBLANK($Q200:$R200)=1,COUNTBLANK($S200:$T200)=1,COUNTBLANK($U200:$V200)=1,COUNTBLANK($W200:$AA200)=4),IF(Data!$B200&lt;&gt;"",Scoring!$E$7)+IF(Data!$C200&lt;&gt;"",Scoring!$E$8)+IF(Data!$D200&lt;&gt;"",Scoring!$E$9)+IF(Data!$E200&lt;&gt;"",Scoring!$E$10)+IF(Data!$F200&lt;&gt;"",Scoring!$E$11)+IF(Data!$G200&lt;&gt;"",Scoring!$E$12)+IF(Data!$H200&lt;&gt;"",Scoring!$E$13)+IF(Data!$I200&lt;&gt;"",Scoring!$E$14)+IF(Data!$J200&lt;&gt;"",Scoring!$E$15)+IF(Data!$K200&lt;&gt;"",Scoring!$E$16)+IF(Data!$L200&lt;&gt;"",Scoring!$E$17)+IF(Data!$M200&lt;&gt;"",Scoring!$E$18)+IF(Data!$N200&lt;&gt;"",Scoring!$E$19)+IF(Data!$O200&lt;&gt;"",Scoring!$E$20)+IF(Data!$P200&lt;&gt;"",Scoring!$E$21)+IF(Data!$Q200&lt;&gt;"",Scoring!$E$22)+IF(Data!$R200&lt;&gt;"",Scoring!$E$23)+IF(Data!$S200&lt;&gt;"",Scoring!$E$24)+IF(Data!V200&lt;&gt;"",Scoring!$E$25)+IF(Data!$U200&lt;&gt;"",Scoring!$E$26)+IF(Data!$V200&lt;&gt;"",Scoring!$E$27)+IF(Data!$W200&lt;&gt;"",Scoring!$E$28)+IF(Data!$X200&lt;&gt;"",Scoring!$E$29)+IF(Data!$Y200&lt;&gt;"",Scoring!$E$30)+IF(Data!$Z200&lt;&gt;"",Scoring!$E$31)+IF(Data!$AA200&lt;&gt;"",Scoring!$E$32),"")</f>
        <v/>
      </c>
      <c r="AE200" s="107" t="str">
        <f>IF(AD200&lt;&gt;"",LOOKUP(AD200,Likelihoods!$A$7:$A$107,Likelihoods!C$7:C$107),"")</f>
        <v/>
      </c>
      <c r="AF200" s="108" t="str">
        <f>IF(AND(COUNTBLANK($B200:$E200)=3,COUNTBLANK($F200:$H200)=2,COUNTBLANK($I200:$J200)=1,COUNTBLANK($K200:$L200)=1,COUNTBLANK($M200:$N200)=1,COUNTBLANK($O200:$P200)=1,COUNTBLANK($Q200:$R200)=1,COUNTBLANK($S200:$T200)=1,COUNTBLANK($U200:$V200)=1,COUNTBLANK($W200:$AA200)=4),IF(Data!$B200&lt;&gt;"",Scoring!$F$7)+IF(Data!$C200&lt;&gt;"",Scoring!$F$8)+IF(Data!$D200&lt;&gt;"",Scoring!$F$9)+IF(Data!$E200&lt;&gt;"",Scoring!$F$10)+IF(Data!$F200&lt;&gt;"",Scoring!$F$11)+IF(Data!$G200&lt;&gt;"",Scoring!$F$12)+IF(Data!$H200&lt;&gt;"",Scoring!$F$13)+IF(Data!$I200&lt;&gt;"",Scoring!$F$14)+IF(Data!$J200&lt;&gt;"",Scoring!$F$15)+IF(Data!$K200&lt;&gt;"",Scoring!$F$16)+IF(Data!$L200&lt;&gt;"",Scoring!$F$17)+IF(Data!$M200&lt;&gt;"",Scoring!$F$18)+IF(Data!$N200&lt;&gt;"",Scoring!$F$19)+IF(Data!$O200&lt;&gt;"",Scoring!$F$20)+IF(Data!$P200&lt;&gt;"",Scoring!$F$21)+IF(Data!$Q200&lt;&gt;"",Scoring!$F$22)+IF(Data!$R200&lt;&gt;"",Scoring!$F$23)+IF(Data!$S200&lt;&gt;"",Scoring!$F$24)+IF(Data!T200&lt;&gt;"",Scoring!$F$25)+IF(Data!$U200&lt;&gt;"",Scoring!$F$26)+IF(Data!$V200&lt;&gt;"",Scoring!$F$27)+IF(Data!$W200&lt;&gt;"",Scoring!$F$28)+IF(Data!$X200&lt;&gt;"",Scoring!$F$29)+IF(Data!$Y200&lt;&gt;"",Scoring!$F$30)+IF(Data!$Z200&lt;&gt;"",Scoring!$F$31)+IF(Data!$AA200&lt;&gt;"",Scoring!$F$32),"")</f>
        <v/>
      </c>
      <c r="AG200" s="105" t="str">
        <f>IF(AF200&lt;&gt;"",LOOKUP(AF200,Likelihoods!$A$7:$A$107,Likelihoods!D$7:D$107),"")</f>
        <v/>
      </c>
      <c r="AH200" s="108" t="str">
        <f>IF(AND(COUNTBLANK($B200:$E200)=3,COUNTBLANK($F200:$H200)=2,COUNTBLANK($I200:$J200)=1,COUNTBLANK($K200:$L200)=1,COUNTBLANK($M200:$N200)=1,COUNTBLANK($O200:$P200)=1,COUNTBLANK($Q200:$R200)=1,COUNTBLANK($S200:$T200)=1,COUNTBLANK($U200:$V200)=1,COUNTBLANK($W200:$AA200)=4),IF(Data!$B200&lt;&gt;"",Scoring!$G$7)+IF(Data!$C200&lt;&gt;"",Scoring!$G$8)+IF(Data!$D200&lt;&gt;"",Scoring!$G$9)+IF(Data!$E200&lt;&gt;"",Scoring!$G$10)+IF(Data!$F200&lt;&gt;"",Scoring!$G$11)+IF(Data!$G200&lt;&gt;"",Scoring!$G$12)+IF(Data!$H200&lt;&gt;"",Scoring!$G$13)+IF(Data!$I200&lt;&gt;"",Scoring!$G$14)+IF(Data!$J200&lt;&gt;"",Scoring!$G$15)+IF(Data!$K200&lt;&gt;"",Scoring!$G$16)+IF(Data!$L200&lt;&gt;"",Scoring!$G$17)+IF(Data!$M200&lt;&gt;"",Scoring!$G$18)+IF(Data!$N200&lt;&gt;"",Scoring!$G$19)+IF(Data!$O200&lt;&gt;"",Scoring!$G$20)+IF(Data!$P200&lt;&gt;"",Scoring!$G$21)+IF(Data!$Q200&lt;&gt;"",Scoring!$G$22)+IF(Data!$R200&lt;&gt;"",Scoring!$G$23)+IF(Data!$S200&lt;&gt;"",Scoring!$G$24)+IF(Data!T200&lt;&gt;"",Scoring!$G$25)+IF(Data!$U200&lt;&gt;"",Scoring!$G$26)+IF(Data!$V200&lt;&gt;"",Scoring!$G$27)+IF(Data!$W200&lt;&gt;"",Scoring!$G$28)+IF(Data!$X200&lt;&gt;"",Scoring!$G$29)+IF(Data!$Y200&lt;&gt;"",Scoring!$G$30)+IF(Data!$Z200&lt;&gt;"",Scoring!$G$31)+IF(Data!$AA200&lt;&gt;"",Scoring!$G$32),"")</f>
        <v/>
      </c>
      <c r="AI200" s="106" t="str">
        <f>IF(AH200&lt;&gt;"",LOOKUP(AH200,Likelihoods!$A$7:$A$107,Likelihoods!E$7:E$107),"")</f>
        <v/>
      </c>
      <c r="AJ200" s="104" t="str">
        <f>IF(AND(COUNTBLANK($B200:$E200)=3,COUNTBLANK($F200:$H200)=2,COUNTBLANK($I200:$J200)=1,COUNTBLANK($K200:$L200)=1,COUNTBLANK($M200:$N200)=1,COUNTBLANK($O200:$P200)=1,COUNTBLANK($Q200:$R200)=1,COUNTBLANK($S200:$T200)=1,COUNTBLANK($U200:$V200)=1,COUNTBLANK($W200:$AA200)=4),IF(Data!$B200&lt;&gt;"",Scoring!$H$7)+IF(Data!$C200&lt;&gt;"",Scoring!$H$8)+IF(Data!$D200&lt;&gt;"",Scoring!$H$9)+IF(Data!$E200&lt;&gt;"",Scoring!$H$10)+IF(Data!$F200&lt;&gt;"",Scoring!$H$11)+IF(Data!$G200&lt;&gt;"",Scoring!$H$12)+IF(Data!$H200&lt;&gt;"",Scoring!$H$13)+IF(Data!$I200&lt;&gt;"",Scoring!$H$14)+IF(Data!$J200&lt;&gt;"",Scoring!$H$15)+IF(Data!$K200&lt;&gt;"",Scoring!$H$16)+IF(Data!$L200&lt;&gt;"",Scoring!$H$17)+IF(Data!$M200&lt;&gt;"",Scoring!$H$18)+IF(Data!$N200&lt;&gt;"",Scoring!$H$19)+IF(Data!$O200&lt;&gt;"",Scoring!$H$20)+IF(Data!$P200&lt;&gt;"",Scoring!$H$21)+IF(Data!$Q200&lt;&gt;"",Scoring!$H$22)+IF(Data!$R200&lt;&gt;"",Scoring!$H$23)+IF(Data!$S200&lt;&gt;"",Scoring!$H$24)+IF(Data!T200&lt;&gt;"",Scoring!$H$25)+IF(Data!$U200&lt;&gt;"",Scoring!$H$26)+IF(Data!$V200&lt;&gt;"",Scoring!$H$27)+IF(Data!$W200&lt;&gt;"",Scoring!$H$28)+IF(Data!$X200&lt;&gt;"",Scoring!$H$29)+IF(Data!$Y200&lt;&gt;"",Scoring!$H$30)+IF(Data!$Z200&lt;&gt;"",Scoring!$H$31)+IF(Data!$AA200&lt;&gt;"",Scoring!$H$32),"")</f>
        <v/>
      </c>
      <c r="AK200" s="105" t="str">
        <f>IF(AJ200&lt;&gt;"",LOOKUP(AJ200,Likelihoods!$A$7:$A$107,Likelihoods!F$7:F$107),"")</f>
        <v/>
      </c>
      <c r="AL200" s="102" t="str">
        <f>IF(AND(COUNTBLANK($B200:$E200)=3,COUNTBLANK($F200:$H200)=2,COUNTBLANK($I200:$J200)=1,COUNTBLANK($K200:$L200)=1,COUNTBLANK($M200:$N200)=1,COUNTBLANK($O200:$P200)=1,COUNTBLANK($Q200:$R200)=1,COUNTBLANK($S200:$T200)=1,COUNTBLANK($U200:$V200)=1,COUNTBLANK($W200:$AA200)=4),IF(Data!$B200&lt;&gt;"",Scoring!$I$7)+IF(Data!$C200&lt;&gt;"",Scoring!$I$8)+IF(Data!$D200&lt;&gt;"",Scoring!$I$9)+IF(Data!$E200&lt;&gt;"",Scoring!$I$10)+IF(Data!$F200&lt;&gt;"",Scoring!$I$11)+IF(Data!$G200&lt;&gt;"",Scoring!$I$12)+IF(Data!$H200&lt;&gt;"",Scoring!$I$13)+IF(Data!$I200&lt;&gt;"",Scoring!$I$14)+IF(Data!$J200&lt;&gt;"",Scoring!$I$15)+IF(Data!$K200&lt;&gt;"",Scoring!$I$16)+IF(Data!$L200&lt;&gt;"",Scoring!$I$17)+IF(Data!$M200&lt;&gt;"",Scoring!$I$18)+IF(Data!$N200&lt;&gt;"",Scoring!$I$19)+IF(Data!$O200&lt;&gt;"",Scoring!$I$20)+IF(Data!$P200&lt;&gt;"",Scoring!$I$21)+IF(Data!$Q200&lt;&gt;"",Scoring!$I$22)+IF(Data!$R200&lt;&gt;"",Scoring!$I$23)+IF(Data!$S200&lt;&gt;"",Scoring!$I$24)+IF(Data!T200&lt;&gt;"",Scoring!$I$25)+IF(Data!$U200&lt;&gt;"",Scoring!$I$26)+IF(Data!$V200&lt;&gt;"",Scoring!$I$27)+IF(Data!$W200&lt;&gt;"",Scoring!$I$28)+IF(Data!$X200&lt;&gt;"",Scoring!$I$29)+IF(Data!$Y200&lt;&gt;"",Scoring!$I$30)+IF(Data!$Z200&lt;&gt;"",Scoring!$I$31)+IF(Data!$AA200&lt;&gt;"",Scoring!$I$32),"")</f>
        <v/>
      </c>
      <c r="AM200" s="107" t="str">
        <f>IF(AL200&lt;&gt;"",LOOKUP(AL200,Likelihoods!$A$7:$A$107,Likelihoods!G$7:G$107),"")</f>
        <v/>
      </c>
      <c r="AN200" s="281" t="str">
        <f>IF(AND(COUNTBLANK($B200:$E200)=3,COUNTBLANK($F200:$H200)=2,COUNTBLANK($I200:$J200)=1,COUNTBLANK($K200:$L200)=1,COUNTBLANK($M200:$N200)=1,COUNTBLANK($O200:$P200)=1,COUNTBLANK($Q200:$R200)=1,COUNTBLANK($S200:$T200)=1,COUNTBLANK($U200:$V200)=1,COUNTBLANK($W200:$AA200)=4),IF(Data!$B200&lt;&gt;"",Scoring!$J$7)+IF(Data!$C200&lt;&gt;"",Scoring!$J$8)+IF(Data!$D200&lt;&gt;"",Scoring!$J$9)+IF(Data!$E200&lt;&gt;"",Scoring!$J$10)+IF(Data!$F200&lt;&gt;"",Scoring!$J$11)+IF(Data!$G200&lt;&gt;"",Scoring!$J$12)+IF(Data!$H200&lt;&gt;"",Scoring!$J$13)+IF(Data!$I200&lt;&gt;"",Scoring!$J$14)+IF(Data!$J200&lt;&gt;"",Scoring!$J$15)+IF(Data!$K200&lt;&gt;"",Scoring!$J$16)+IF(Data!$L200&lt;&gt;"",Scoring!$J$17)+IF(Data!$M200&lt;&gt;"",Scoring!$J$18)+IF(Data!$N200&lt;&gt;"",Scoring!$J$19)+IF(Data!$O200&lt;&gt;"",Scoring!$J$20)+IF(Data!$P200&lt;&gt;"",Scoring!$J$21)+IF(Data!$Q200&lt;&gt;"",Scoring!$J$22)+IF(Data!$R200&lt;&gt;"",Scoring!$J$23)+IF(Data!$S200&lt;&gt;"",Scoring!$J$24)+IF(Data!AF200&lt;&gt;"",Scoring!$J$25)+IF(Data!$U200&lt;&gt;"",Scoring!$J$26)+IF(Data!$V200&lt;&gt;"",Scoring!$J$27)+IF(Data!$W200&lt;&gt;"",Scoring!$J$28)+IF(Data!$X200&lt;&gt;"",Scoring!$J$29)+IF(Data!$Y200&lt;&gt;"",Scoring!$J$30)+IF(Data!$Z200&lt;&gt;"",Scoring!$J$31)+IF(Data!$AA200&lt;&gt;"",Scoring!$J$32),"")</f>
        <v/>
      </c>
      <c r="AO200" s="276" t="str">
        <f>IF(AN200&lt;&gt;"",LOOKUP(AN200,Likelihoods!$A$7:$A$107,Likelihoods!H$7:H$107),"")</f>
        <v/>
      </c>
      <c r="AP200" s="264" t="str">
        <f>IF(AND(COUNTBLANK($B200:$E200)=3,COUNTBLANK($F200:$H200)=2,COUNTBLANK($I200:$J200)=1,COUNTBLANK($K200:$L200)=1,COUNTBLANK($M200:$N200)=1,COUNTBLANK($O200:$P200)=1,COUNTBLANK($Q200:$R200)=1,COUNTBLANK($S200:$T200)=1,COUNTBLANK($U200:$V200)=1,COUNTBLANK($W200:$AA200)=4),IF(Data!$B200&lt;&gt;"",Scoring!$K$7)+IF(Data!$C200&lt;&gt;"",Scoring!$K$8)+IF(Data!$D200&lt;&gt;"",Scoring!$K$9)+IF(Data!$E200&lt;&gt;"",Scoring!$K$10)+IF(Data!$F200&lt;&gt;"",Scoring!$K$11)+IF(Data!$G200&lt;&gt;"",Scoring!$K$12)+IF(Data!$H200&lt;&gt;"",Scoring!$K$13)+IF(Data!$I200&lt;&gt;"",Scoring!$K$14)+IF(Data!$J200&lt;&gt;"",Scoring!$K$15)+IF(Data!$K200&lt;&gt;"",Scoring!$K$16)+IF(Data!$L200&lt;&gt;"",Scoring!$K$17)+IF(Data!$M200&lt;&gt;"",Scoring!$K$18)+IF(Data!$N200&lt;&gt;"",Scoring!$K$19)+IF(Data!$O200&lt;&gt;"",Scoring!$K$20)+IF(Data!$P200&lt;&gt;"",Scoring!$K$21)+IF(Data!$Q200&lt;&gt;"",Scoring!$K$22)+IF(Data!$R200&lt;&gt;"",Scoring!$K$23)+IF(Data!$S200&lt;&gt;"",Scoring!$K$24)+IF(Data!AH200&lt;&gt;"",Scoring!$K$25)+IF(Data!$U200&lt;&gt;"",Scoring!$K$26)+IF(Data!$V200&lt;&gt;"",Scoring!$K$27)+IF(Data!$W200&lt;&gt;"",Scoring!$K$28)+IF(Data!$X200&lt;&gt;"",Scoring!$K$29)+IF(Data!$Y200&lt;&gt;"",Scoring!$K$30)+IF(Data!$Z200&lt;&gt;"",Scoring!$K$31)+IF(Data!$AA200&lt;&gt;"",Scoring!$K$32),"")</f>
        <v/>
      </c>
      <c r="AQ200" s="107" t="str">
        <f>IF(AP200&lt;&gt;"",LOOKUP(AP200,Likelihoods!$A$7:$A$107,Likelihoods!I$7:I$107),"")</f>
        <v/>
      </c>
      <c r="AR200" s="281" t="str">
        <f>IF(AND(COUNTBLANK($B200:$E200)=3,COUNTBLANK($F200:$H200)=2,COUNTBLANK($I200:$J200)=1,COUNTBLANK($K200:$L200)=1,COUNTBLANK($M200:$N200)=1,COUNTBLANK($O200:$P200)=1,COUNTBLANK($Q200:$R200)=1,COUNTBLANK($S200:$T200)=1,COUNTBLANK($U200:$V200)=1,COUNTBLANK($W200:$AA200)=4),IF(Data!$B200&lt;&gt;"",Scoring!$L$7)+IF(Data!$C200&lt;&gt;"",Scoring!$L$8)+IF(Data!$D200&lt;&gt;"",Scoring!$L$9)+IF(Data!$E200&lt;&gt;"",Scoring!$L$10)+IF(Data!$F200&lt;&gt;"",Scoring!$L$11)+IF(Data!$G200&lt;&gt;"",Scoring!$L$12)+IF(Data!$H200&lt;&gt;"",Scoring!$L$13)+IF(Data!$I200&lt;&gt;"",Scoring!$L$14)+IF(Data!$J200&lt;&gt;"",Scoring!$L$15)+IF(Data!$K200&lt;&gt;"",Scoring!$L$16)+IF(Data!$L200&lt;&gt;"",Scoring!$L$17)+IF(Data!$M200&lt;&gt;"",Scoring!$L$18)+IF(Data!$N200&lt;&gt;"",Scoring!$L$19)+IF(Data!$O200&lt;&gt;"",Scoring!$L$20)+IF(Data!$P200&lt;&gt;"",Scoring!$L$21)+IF(Data!$Q200&lt;&gt;"",Scoring!$L$22)+IF(Data!$R200&lt;&gt;"",Scoring!$L$23)+IF(Data!$S200&lt;&gt;"",Scoring!$L$24)+IF(Data!AJ200&lt;&gt;"",Scoring!$L$25)+IF(Data!$U200&lt;&gt;"",Scoring!$L$26)+IF(Data!$V200&lt;&gt;"",Scoring!$L$27)+IF(Data!$W200&lt;&gt;"",Scoring!$L$28)+IF(Data!$X200&lt;&gt;"",Scoring!$L$29)+IF(Data!$Y200&lt;&gt;"",Scoring!$L$30)+IF(Data!$Z200&lt;&gt;"",Scoring!$L$31)+IF(Data!$AA200&lt;&gt;"",Scoring!$L$32),"")</f>
        <v/>
      </c>
      <c r="AS200" s="105" t="str">
        <f>IF(AR200&lt;&gt;"",LOOKUP(AR200,Likelihoods!$A$7:$A$107,Likelihoods!J$7:J$107),"")</f>
        <v/>
      </c>
      <c r="AT200" s="108" t="str">
        <f>IF(AND(COUNTBLANK($B200:$E200)=3,COUNTBLANK($F200:$H200)=2,COUNTBLANK($I200:$J200)=1,COUNTBLANK($K200:$L200)=1,COUNTBLANK($M200:$N200)=1,COUNTBLANK($O200:$P200)=1,COUNTBLANK($Q200:$R200)=1,COUNTBLANK($S200:$T200)=1,COUNTBLANK($U200:$V200)=1,COUNTBLANK($W200:$AA200)=4),IF(Data!$B200&lt;&gt;"",Scoring!$M$7)+IF(Data!$C200&lt;&gt;"",Scoring!$M$8)+IF(Data!$D200&lt;&gt;"",Scoring!$M$9)+IF(Data!$E200&lt;&gt;"",Scoring!$M$10)+IF(Data!$F200&lt;&gt;"",Scoring!$M$11)+IF(Data!$G200&lt;&gt;"",Scoring!$M$12)+IF(Data!$H200&lt;&gt;"",Scoring!$M$13)+IF(Data!$I200&lt;&gt;"",Scoring!$M$14)+IF(Data!$J200&lt;&gt;"",Scoring!$M$15)+IF(Data!$K200&lt;&gt;"",Scoring!$M$16)+IF(Data!$L200&lt;&gt;"",Scoring!$M$17)+IF(Data!$M200&lt;&gt;"",Scoring!$M$18)+IF(Data!$N200&lt;&gt;"",Scoring!$M$19)+IF(Data!$O200&lt;&gt;"",Scoring!$M$20)+IF(Data!$P200&lt;&gt;"",Scoring!$M$21)+IF(Data!$Q200&lt;&gt;"",Scoring!$M$22)+IF(Data!$R200&lt;&gt;"",Scoring!$M$23)+IF(Data!$S200&lt;&gt;"",Scoring!$M$24)+IF(Data!T200&lt;&gt;"",Scoring!$M$25)+IF(Data!$U200&lt;&gt;"",Scoring!$M$26)+IF(Data!$V200&lt;&gt;"",Scoring!$M$27)+IF(Data!$W200&lt;&gt;"",Scoring!$M$28)+IF(Data!$X200&lt;&gt;"",Scoring!$M$29)+IF(Data!$Y200&lt;&gt;"",Scoring!$M$30)+IF(Data!$Z200&lt;&gt;"",Scoring!$M$31)+IF(Data!$AA200&lt;&gt;"",Scoring!$M$32),"")</f>
        <v/>
      </c>
      <c r="AU200" s="105" t="str">
        <f>IF(AT200&lt;&gt;"",LOOKUP(AT200,Likelihoods!$A$7:$A$107,Likelihoods!K$7:K$107),"")</f>
        <v/>
      </c>
      <c r="AV200" s="108" t="str">
        <f>IF(AND(COUNTBLANK($B200:$E200)=3,COUNTBLANK($F200:$H200)=2,COUNTBLANK($I200:$J200)=1,COUNTBLANK($K200:$L200)=1,COUNTBLANK($M200:$N200)=1,COUNTBLANK($O200:$P200)=1,COUNTBLANK($Q200:$R200)=1,COUNTBLANK($S200:$T200)=1,COUNTBLANK($U200:$V200)=1,COUNTBLANK($W200:$AA200)=4),IF(Data!$B200&lt;&gt;"",Scoring!$N$7)+IF(Data!$C200&lt;&gt;"",Scoring!$N$8)+IF(Data!$D200&lt;&gt;"",Scoring!$N$9)+IF(Data!$E200&lt;&gt;"",Scoring!$N$10)+IF(Data!$F200&lt;&gt;"",Scoring!$N$11)+IF(Data!$G200&lt;&gt;"",Scoring!$N$12)+IF(Data!$H200&lt;&gt;"",Scoring!$N$13)+IF(Data!$I200&lt;&gt;"",Scoring!$N$14)+IF(Data!$J200&lt;&gt;"",Scoring!$N$15)+IF(Data!$K200&lt;&gt;"",Scoring!$N$16)+IF(Data!$L200&lt;&gt;"",Scoring!$N$17)+IF(Data!$M200&lt;&gt;"",Scoring!$N$18)+IF(Data!$N200&lt;&gt;"",Scoring!$N$19)+IF(Data!$O200&lt;&gt;"",Scoring!$N$20)+IF(Data!$P200&lt;&gt;"",Scoring!$N$21)+IF(Data!$Q200&lt;&gt;"",Scoring!$N$22)+IF(Data!$R200&lt;&gt;"",Scoring!$N$23)+IF(Data!$S200&lt;&gt;"",Scoring!$N$24)+IF(Data!T200&lt;&gt;"",Scoring!$N$25)+IF(Data!$U200&lt;&gt;"",Scoring!$N$26)+IF(Data!$V200&lt;&gt;"",Scoring!$N$27)+IF(Data!$W200&lt;&gt;"",Scoring!$N$28)+IF(Data!$X200&lt;&gt;"",Scoring!$N$29)+IF(Data!$Y200&lt;&gt;"",Scoring!$N$30)+IF(Data!$Z200&lt;&gt;"",Scoring!$N$31)+IF(Data!$AA200&lt;&gt;"",Scoring!$N$32),"")</f>
        <v/>
      </c>
      <c r="AW200" s="106" t="str">
        <f>IF(AV200&lt;&gt;"",LOOKUP(AV200,Likelihoods!$A$7:$A$107,Likelihoods!L$7:L$107),"")</f>
        <v/>
      </c>
      <c r="AX200" s="104" t="str">
        <f>IF(AND(COUNTBLANK($B200:$E200)=3,COUNTBLANK($F200:$H200)=2,COUNTBLANK($I200:$J200)=1,COUNTBLANK($K200:$L200)=1,COUNTBLANK($M200:$N200)=1,COUNTBLANK($O200:$P200)=1,COUNTBLANK($Q200:$R200)=1,COUNTBLANK($S200:$T200)=1,COUNTBLANK($U200:$V200)=1,COUNTBLANK($W200:$AA200)=4),IF(Data!$B200&lt;&gt;"",Scoring!$O$7)+IF(Data!$C200&lt;&gt;"",Scoring!$O$8)+IF(Data!$D200&lt;&gt;"",Scoring!$O$9)+IF(Data!$E200&lt;&gt;"",Scoring!$O$10)+IF(Data!$F200&lt;&gt;"",Scoring!$O$11)+IF(Data!$G200&lt;&gt;"",Scoring!$O$12)+IF(Data!$H200&lt;&gt;"",Scoring!$O$13)+IF(Data!$I200&lt;&gt;"",Scoring!$O$14)+IF(Data!$J200&lt;&gt;"",Scoring!$O$15)+IF(Data!$K200&lt;&gt;"",Scoring!$O$16)+IF(Data!$L200&lt;&gt;"",Scoring!$O$17)+IF(Data!$M200&lt;&gt;"",Scoring!$O$18)+IF(Data!$N200&lt;&gt;"",Scoring!$O$19)+IF(Data!$O200&lt;&gt;"",Scoring!$O$20)+IF(Data!$P200&lt;&gt;"",Scoring!$O$21)+IF(Data!$Q200&lt;&gt;"",Scoring!$O$22)+IF(Data!$R200&lt;&gt;"",Scoring!$O$23)+IF(Data!$S200&lt;&gt;"",Scoring!$O$24)+IF(Data!T200&lt;&gt;"",Scoring!$O$25)+IF(Data!$U200&lt;&gt;"",Scoring!$O$26)+IF(Data!$V200&lt;&gt;"",Scoring!$O$27)+IF(Data!$W200&lt;&gt;"",Scoring!$O$28)+IF(Data!$X200&lt;&gt;"",Scoring!$O$29)+IF(Data!$Y200&lt;&gt;"",Scoring!$O$30)+IF(Data!$Z200&lt;&gt;"",Scoring!$O$31)+IF(Data!$AA200&lt;&gt;"",Scoring!$O$32),"")</f>
        <v/>
      </c>
      <c r="AY200" s="107" t="str">
        <f>IF(AX200&lt;&gt;"",LOOKUP(AX200,Likelihoods!$A$7:$A$107,Likelihoods!M$7:M$107),"")</f>
        <v/>
      </c>
      <c r="AZ200" s="108" t="str">
        <f>IF(AND(COUNTBLANK($B200:$E200)=3,COUNTBLANK($F200:$H200)=2,COUNTBLANK($I200:$J200)=1,COUNTBLANK($K200:$L200)=1,COUNTBLANK($M200:$N200)=1,COUNTBLANK($O200:$P200)=1,COUNTBLANK($Q200:$R200)=1,COUNTBLANK($S200:$T200)=1,COUNTBLANK($U200:$V200)=1,COUNTBLANK($W200:$AA200)=4),IF(Data!$B200&lt;&gt;"",Scoring!$P$7)+IF(Data!$C200&lt;&gt;"",Scoring!$P$8)+IF(Data!$D200&lt;&gt;"",Scoring!$P$9)+IF(Data!$E200&lt;&gt;"",Scoring!$P$10)+IF(Data!$F200&lt;&gt;"",Scoring!$P$11)+IF(Data!$G200&lt;&gt;"",Scoring!$P$12)+IF(Data!$H200&lt;&gt;"",Scoring!$P$13)+IF(Data!$I200&lt;&gt;"",Scoring!$P$14)+IF(Data!$J200&lt;&gt;"",Scoring!$P$15)+IF(Data!$K200&lt;&gt;"",Scoring!$P$16)+IF(Data!$L200&lt;&gt;"",Scoring!$P$17)+IF(Data!$M200&lt;&gt;"",Scoring!$P$18)+IF(Data!$N200&lt;&gt;"",Scoring!$P$19)+IF(Data!$O200&lt;&gt;"",Scoring!$P$20)+IF(Data!$P200&lt;&gt;"",Scoring!$P$21)+IF(Data!$Q200&lt;&gt;"",Scoring!$P$22)+IF(Data!$R200&lt;&gt;"",Scoring!$P$23)+IF(Data!$S200&lt;&gt;"",Scoring!$P$24)+IF(Data!T200&lt;&gt;"",Scoring!$P$25)+IF(Data!$U200&lt;&gt;"",Scoring!$P$26)+IF(Data!$V200&lt;&gt;"",Scoring!$P$27)+IF(Data!$W200&lt;&gt;"",Scoring!$P$28)+IF(Data!$X200&lt;&gt;"",Scoring!$P$29)+IF(Data!$Y200&lt;&gt;"",Scoring!$P$30)+IF(Data!$Z200&lt;&gt;"",Scoring!$P$31)+IF(Data!$AA200&lt;&gt;"",Scoring!$P$32),"")</f>
        <v/>
      </c>
      <c r="BA200" s="105" t="str">
        <f>IF(AZ200&lt;&gt;"",LOOKUP(AZ200,Likelihoods!$A$7:$A$107,Likelihoods!N$7:N$107),"")</f>
        <v/>
      </c>
      <c r="BB200" s="102" t="str">
        <f>IF(AND(COUNTBLANK($B200:$E200)=3,COUNTBLANK($F200:$H200)=2,COUNTBLANK($I200:$J200)=1,COUNTBLANK($K200:$L200)=1,COUNTBLANK($M200:$N200)=1,COUNTBLANK($O200:$P200)=1,COUNTBLANK($Q200:$R200)=1,COUNTBLANK($S200:$T200)=1,COUNTBLANK($U200:$V200)=1,COUNTBLANK($W200:$AA200)=4),IF(Data!$B200&lt;&gt;"",Scoring!$Q$7)+IF(Data!$C200&lt;&gt;"",Scoring!$Q$8)+IF(Data!$D200&lt;&gt;"",Scoring!$Q$9)+IF(Data!$E200&lt;&gt;"",Scoring!$Q$10)+IF(Data!$F200&lt;&gt;"",Scoring!$Q$11)+IF(Data!$G200&lt;&gt;"",Scoring!$Q$12)+IF(Data!$H200&lt;&gt;"",Scoring!$Q$13)+IF(Data!$I200&lt;&gt;"",Scoring!$Q$14)+IF(Data!$J200&lt;&gt;"",Scoring!$Q$15)+IF(Data!$K200&lt;&gt;"",Scoring!$Q$16)+IF(Data!$L200&lt;&gt;"",Scoring!$Q$17)+IF(Data!$M200&lt;&gt;"",Scoring!$Q$18)+IF(Data!$N200&lt;&gt;"",Scoring!$Q$19)+IF(Data!$O200&lt;&gt;"",Scoring!$Q$20)+IF(Data!$P200&lt;&gt;"",Scoring!$Q$21)+IF(Data!$Q200&lt;&gt;"",Scoring!$Q$22)+IF(Data!$R200&lt;&gt;"",Scoring!$Q$23)+IF(Data!$S200&lt;&gt;"",Scoring!$Q$24)+IF(Data!T200&lt;&gt;"",Scoring!$Q$25)+IF(Data!$U200&lt;&gt;"",Scoring!$Q$26)+IF(Data!$V200&lt;&gt;"",Scoring!$Q$27)+IF(Data!$W200&lt;&gt;"",Scoring!$Q$28)+IF(Data!$X200&lt;&gt;"",Scoring!$Q$29)+IF(Data!$Y200&lt;&gt;"",Scoring!$Q$30)+IF(Data!$Z200&lt;&gt;"",Scoring!$Q$31)+IF(Data!$AA200&lt;&gt;"",Scoring!$Q$32),"")</f>
        <v/>
      </c>
      <c r="BC200" s="107" t="str">
        <f>IF(BB200&lt;&gt;"",LOOKUP(BB200,Likelihoods!$A$7:$A$107,Likelihoods!O$7:O$107),"")</f>
        <v/>
      </c>
      <c r="BD200" s="104" t="str">
        <f>IF(AND(COUNTBLANK($B200:$E200)=3,COUNTBLANK($F200:$H200)=2,COUNTBLANK($I200:$J200)=1,COUNTBLANK($K200:$L200)=1,COUNTBLANK($M200:$N200)=1,COUNTBLANK($O200:$P200)=1,COUNTBLANK($Q200:$R200)=1,COUNTBLANK($S200:$T200)=1,COUNTBLANK($U200:$V200)=1,COUNTBLANK($W200:$AA200)=4),IF(Data!$B200&lt;&gt;"",Scoring!$R$7)+IF(Data!$C200&lt;&gt;"",Scoring!$R$8)+IF(Data!$D200&lt;&gt;"",Scoring!$R$9)+IF(Data!$E200&lt;&gt;"",Scoring!$R$10)+IF(Data!$F200&lt;&gt;"",Scoring!$R$11)+IF(Data!$G200&lt;&gt;"",Scoring!$R$12)+IF(Data!$H200&lt;&gt;"",Scoring!$R$13)+IF(Data!$I200&lt;&gt;"",Scoring!$R$14)+IF(Data!$J200&lt;&gt;"",Scoring!$R$15)+IF(Data!$K200&lt;&gt;"",Scoring!$R$16)+IF(Data!$L200&lt;&gt;"",Scoring!$R$17)+IF(Data!$M200&lt;&gt;"",Scoring!$R$18)+IF(Data!$N200&lt;&gt;"",Scoring!$R$19)+IF(Data!$O200&lt;&gt;"",Scoring!$R$20)+IF(Data!$P200&lt;&gt;"",Scoring!$R$21)+IF(Data!$Q200&lt;&gt;"",Scoring!$R$22)+IF(Data!$R200&lt;&gt;"",Scoring!$R$23)+IF(Data!$S200&lt;&gt;"",Scoring!$R$24)+IF(Data!T200&lt;&gt;"",Scoring!$R$25)+IF(Data!$U200&lt;&gt;"",Scoring!$R$26)+IF(Data!$V200&lt;&gt;"",Scoring!$R$27)+IF(Data!$W200&lt;&gt;"",Scoring!$R$28)+IF(Data!$X200&lt;&gt;"",Scoring!$R$29)+IF(Data!$Y200&lt;&gt;"",Scoring!$R$30)+IF(Data!$Z200&lt;&gt;"",Scoring!$R$31)+IF(Data!$AA200&lt;&gt;"",Scoring!$R$32),"")</f>
        <v/>
      </c>
      <c r="BE200" s="105" t="str">
        <f>IF(BD200&lt;&gt;"",LOOKUP(BD200,Likelihoods!$A$7:$A$107,Likelihoods!P$7:P$107),"")</f>
        <v/>
      </c>
      <c r="BF200" s="102" t="str">
        <f>IF(AND(COUNTBLANK($B200:$E200)=3,COUNTBLANK($F200:$H200)=2,COUNTBLANK($I200:$J200)=1,COUNTBLANK($K200:$L200)=1,COUNTBLANK($M200:$N200)=1,COUNTBLANK($O200:$P200)=1,COUNTBLANK($Q200:$R200)=1,COUNTBLANK($S200:$T200)=1,COUNTBLANK($U200:$V200)=1,COUNTBLANK($W200:$AA200)=4),IF(Data!$B200&lt;&gt;"",Scoring!$S$7)+IF(Data!$C200&lt;&gt;"",Scoring!$S$8)+IF(Data!$D200&lt;&gt;"",Scoring!$S$9)+IF(Data!$E200&lt;&gt;"",Scoring!$S$10)+IF(Data!$F200&lt;&gt;"",Scoring!$S$11)+IF(Data!$G200&lt;&gt;"",Scoring!$S$12)+IF(Data!$H200&lt;&gt;"",Scoring!$S$13)+IF(Data!$I200&lt;&gt;"",Scoring!$S$14)+IF(Data!$J200&lt;&gt;"",Scoring!$S$15)+IF(Data!$K200&lt;&gt;"",Scoring!$S$16)+IF(Data!$L200&lt;&gt;"",Scoring!$S$17)+IF(Data!$M200&lt;&gt;"",Scoring!$S$18)+IF(Data!$N200&lt;&gt;"",Scoring!$S$19)+IF(Data!$O200&lt;&gt;"",Scoring!$S$20)+IF(Data!$P200&lt;&gt;"",Scoring!$S$21)+IF(Data!$Q200&lt;&gt;"",Scoring!$S$22)+IF(Data!$R200&lt;&gt;"",Scoring!$S$23)+IF(Data!$S200&lt;&gt;"",Scoring!$S$24)+IF(Data!T200&lt;&gt;"",Scoring!$S$25)+IF(Data!$U200&lt;&gt;"",Scoring!$S$26)+IF(Data!$V200&lt;&gt;"",Scoring!$S$27)+IF(Data!$W200&lt;&gt;"",Scoring!$S$28)+IF(Data!$X200&lt;&gt;"",Scoring!$S$29)+IF(Data!$Y200&lt;&gt;"",Scoring!$S$30)+IF(Data!$Z200&lt;&gt;"",Scoring!$S$31)+IF(Data!$AA200&lt;&gt;"",Scoring!$S$32),"")</f>
        <v/>
      </c>
      <c r="BG200" s="107" t="str">
        <f>IF(BF200&lt;&gt;"",LOOKUP(BF200,Likelihoods!$A$7:$A$107,Likelihoods!Q$7:Q$107),"")</f>
        <v/>
      </c>
      <c r="BH200" s="108" t="str">
        <f>IF(AND(COUNTBLANK($B200:$E200)=3,COUNTBLANK($F200:$H200)=2,COUNTBLANK($I200:$J200)=1,COUNTBLANK($K200:$L200)=1,COUNTBLANK($M200:$N200)=1,COUNTBLANK($O200:$P200)=1,COUNTBLANK($Q200:$R200)=1,COUNTBLANK($S200:$T200)=1,COUNTBLANK($U200:$V200)=1,COUNTBLANK($W200:$AA200)=4),IF(Data!$B200&lt;&gt;"",Scoring!$T$7)+IF(Data!$C200&lt;&gt;"",Scoring!$T$8)+IF(Data!$D200&lt;&gt;"",Scoring!$T$9)+IF(Data!$E200&lt;&gt;"",Scoring!$T$10)+IF(Data!$F200&lt;&gt;"",Scoring!$T$11)+IF(Data!$G200&lt;&gt;"",Scoring!$T$12)+IF(Data!$H200&lt;&gt;"",Scoring!$T$13)+IF(Data!$I200&lt;&gt;"",Scoring!$T$14)+IF(Data!$J200&lt;&gt;"",Scoring!$T$15)+IF(Data!$K200&lt;&gt;"",Scoring!$T$16)+IF(Data!$L200&lt;&gt;"",Scoring!$T$17)+IF(Data!$M200&lt;&gt;"",Scoring!$T$18)+IF(Data!$N200&lt;&gt;"",Scoring!$T$19)+IF(Data!$O200&lt;&gt;"",Scoring!$T$20)+IF(Data!$P200&lt;&gt;"",Scoring!$T$21)+IF(Data!$Q200&lt;&gt;"",Scoring!$T$22)+IF(Data!$R200&lt;&gt;"",Scoring!$T$23)+IF(Data!$S200&lt;&gt;"",Scoring!$T$24)+IF(Data!T200&lt;&gt;"",Scoring!$T$25)+IF(Data!$U200&lt;&gt;"",Scoring!$T$26)+IF(Data!$V200&lt;&gt;"",Scoring!$T$27)+IF(Data!$W200&lt;&gt;"",Scoring!$T$28)+IF(Data!$X200&lt;&gt;"",Scoring!$T$29)+IF(Data!$Y200&lt;&gt;"",Scoring!$T$30)+IF(Data!$Z200&lt;&gt;"",Scoring!$T$31)+IF(Data!$AA200&lt;&gt;"",Scoring!$T$32),"")</f>
        <v/>
      </c>
      <c r="BI200" s="105" t="str">
        <f>IF(BH200&lt;&gt;"",LOOKUP(BH200,Likelihoods!$A$7:$A$107,Likelihoods!R$7:R$107),"")</f>
        <v/>
      </c>
      <c r="BJ200" s="108" t="str">
        <f>IF(AND(COUNTBLANK($B200:$E200)=3,COUNTBLANK($F200:$H200)=2,COUNTBLANK($I200:$J200)=1,COUNTBLANK($K200:$L200)=1,COUNTBLANK($M200:$N200)=1,COUNTBLANK($O200:$P200)=1,COUNTBLANK($Q200:$R200)=1,COUNTBLANK($S200:$T200)=1,COUNTBLANK($U200:$V200)=1,COUNTBLANK($W200:$AA200)=4),IF(Data!$B200&lt;&gt;"",Scoring!$U$7)+IF(Data!$C200&lt;&gt;"",Scoring!$U$8)+IF(Data!$D200&lt;&gt;"",Scoring!$U$9)+IF(Data!$E200&lt;&gt;"",Scoring!$U$10)+IF(Data!$F200&lt;&gt;"",Scoring!$U$11)+IF(Data!$G200&lt;&gt;"",Scoring!$U$12)+IF(Data!$H200&lt;&gt;"",Scoring!$U$13)+IF(Data!$I200&lt;&gt;"",Scoring!$U$14)+IF(Data!$J200&lt;&gt;"",Scoring!$U$15)+IF(Data!$K200&lt;&gt;"",Scoring!$U$16)+IF(Data!$L200&lt;&gt;"",Scoring!$U$17)+IF(Data!$M200&lt;&gt;"",Scoring!$U$18)+IF(Data!$N200&lt;&gt;"",Scoring!$U$19)+IF(Data!$O200&lt;&gt;"",Scoring!$U$20)+IF(Data!$P200&lt;&gt;"",Scoring!$U$21)+IF(Data!$Q200&lt;&gt;"",Scoring!$U$22)+IF(Data!$R200&lt;&gt;"",Scoring!$U$23)+IF(Data!$S200&lt;&gt;"",Scoring!$U$24)+IF(Data!T200&lt;&gt;"",Scoring!$U$25)+IF(Data!$U200&lt;&gt;"",Scoring!$U$26)+IF(Data!$V200&lt;&gt;"",Scoring!$U$27)+IF(Data!$W200&lt;&gt;"",Scoring!$U$28)+IF(Data!$X200&lt;&gt;"",Scoring!$U$29)+IF(Data!$Y200&lt;&gt;"",Scoring!$U$30)+IF(Data!$Z200&lt;&gt;"",Scoring!$U$31)+IF(Data!$AA200&lt;&gt;"",Scoring!$U$32),"")</f>
        <v/>
      </c>
      <c r="BK200" s="106" t="str">
        <f>IF(BJ200&lt;&gt;"",LOOKUP(BJ200,Likelihoods!$A$7:$A$107,Likelihoods!S$7:S$107),"")</f>
        <v/>
      </c>
      <c r="BL200" s="8"/>
      <c r="BM200" s="8"/>
      <c r="BN200" s="8"/>
      <c r="BO200" s="8"/>
      <c r="BP200" s="8"/>
      <c r="BQ200" s="8"/>
      <c r="BR200" s="8"/>
      <c r="BS200" s="8"/>
      <c r="BT200" s="8"/>
      <c r="BU200" s="8"/>
      <c r="BV200" s="8"/>
      <c r="BW200" s="8"/>
      <c r="BX200" s="8"/>
      <c r="BY200" s="8"/>
    </row>
    <row r="201" spans="1:77" ht="14.25" x14ac:dyDescent="0.2">
      <c r="A201" s="68"/>
      <c r="B201" s="101"/>
      <c r="C201" s="102"/>
      <c r="D201" s="102"/>
      <c r="E201" s="102"/>
      <c r="F201" s="101"/>
      <c r="G201" s="102"/>
      <c r="H201" s="103"/>
      <c r="I201" s="102"/>
      <c r="J201" s="102"/>
      <c r="K201" s="101"/>
      <c r="L201" s="103"/>
      <c r="M201" s="102"/>
      <c r="N201" s="103"/>
      <c r="O201" s="101"/>
      <c r="P201" s="103"/>
      <c r="Q201" s="102"/>
      <c r="R201" s="102"/>
      <c r="S201" s="101"/>
      <c r="T201" s="103"/>
      <c r="U201" s="101"/>
      <c r="V201" s="103"/>
      <c r="W201" s="102"/>
      <c r="X201" s="102"/>
      <c r="Y201" s="102"/>
      <c r="Z201" s="102"/>
      <c r="AA201" s="102"/>
      <c r="AB201" s="104" t="str">
        <f>IF(AND(COUNTBLANK($B201:$E201)=3,COUNTBLANK($F201:$H201)=2,COUNTBLANK($I201:$J201)=1,COUNTBLANK($K201:$L201)=1,COUNTBLANK($M201:$N201)=1,COUNTBLANK($O201:$P201)=1,COUNTBLANK($Q201:$R201)=1,COUNTBLANK($S201:$T201)=1,COUNTBLANK($U201:$V201)=1,COUNTBLANK($W201:$AA201)=4),IF(Data!$B201&lt;&gt;"",Scoring!$D$7)+IF(Data!$C201&lt;&gt;"",Scoring!$D$8)+IF(Data!$D201&lt;&gt;"",Scoring!$D$9)+IF(Data!$E201&lt;&gt;"",Scoring!$D$10)+IF(Data!$F201&lt;&gt;"",Scoring!$D$11)+IF(Data!$G201&lt;&gt;"",Scoring!$D$12)+IF(Data!$H201&lt;&gt;"",Scoring!$D$13)+IF(Data!$I201&lt;&gt;"",Scoring!$D$14)+IF(Data!$J201&lt;&gt;"",Scoring!$D$15)+IF(Data!$K201&lt;&gt;"",Scoring!$D$16)+IF(Data!$L201&lt;&gt;"",Scoring!$D$17)+IF(Data!$M201&lt;&gt;"",Scoring!$D$18)+IF(Data!$N201&lt;&gt;"",Scoring!$D$19)+IF(Data!$O201&lt;&gt;"",Scoring!$D$20)+IF(Data!$P201&lt;&gt;"",Scoring!$D$21)+IF(Data!$Q201&lt;&gt;"",Scoring!$D$22)+IF(Data!$R201&lt;&gt;"",Scoring!$D$23)+IF(Data!$S201&lt;&gt;"",Scoring!$D$24)+IF(Data!T201&lt;&gt;"",Scoring!$D$25)+IF(Data!$U201&lt;&gt;"",Scoring!$D$26)+IF(Data!$V201&lt;&gt;"",Scoring!$D$27)+IF(Data!$W201&lt;&gt;"",Scoring!$D$28)+IF(Data!$X201&lt;&gt;"",Scoring!$D$29)+IF(Data!$Y201&lt;&gt;"",Scoring!$D$30)+IF(Data!$Z201&lt;&gt;"",Scoring!$D$31)+IF(Data!$AA201&lt;&gt;"",Scoring!$D$32),"")</f>
        <v/>
      </c>
      <c r="AC201" s="105" t="str">
        <f>IF(AB201&lt;&gt;"",LOOKUP(AB201,Likelihoods!$A$7:$A$107,Likelihoods!B$7:B$107),"")</f>
        <v/>
      </c>
      <c r="AD201" s="264" t="str">
        <f>IF(AND(COUNTBLANK($B201:$E201)=3,COUNTBLANK($F201:$H201)=2,COUNTBLANK($I201:$J201)=1,COUNTBLANK($K201:$L201)=1,COUNTBLANK($M201:$N201)=1,COUNTBLANK($O201:$P201)=1,COUNTBLANK($Q201:$R201)=1,COUNTBLANK($S201:$T201)=1,COUNTBLANK($U201:$V201)=1,COUNTBLANK($W201:$AA201)=4),IF(Data!$B201&lt;&gt;"",Scoring!$E$7)+IF(Data!$C201&lt;&gt;"",Scoring!$E$8)+IF(Data!$D201&lt;&gt;"",Scoring!$E$9)+IF(Data!$E201&lt;&gt;"",Scoring!$E$10)+IF(Data!$F201&lt;&gt;"",Scoring!$E$11)+IF(Data!$G201&lt;&gt;"",Scoring!$E$12)+IF(Data!$H201&lt;&gt;"",Scoring!$E$13)+IF(Data!$I201&lt;&gt;"",Scoring!$E$14)+IF(Data!$J201&lt;&gt;"",Scoring!$E$15)+IF(Data!$K201&lt;&gt;"",Scoring!$E$16)+IF(Data!$L201&lt;&gt;"",Scoring!$E$17)+IF(Data!$M201&lt;&gt;"",Scoring!$E$18)+IF(Data!$N201&lt;&gt;"",Scoring!$E$19)+IF(Data!$O201&lt;&gt;"",Scoring!$E$20)+IF(Data!$P201&lt;&gt;"",Scoring!$E$21)+IF(Data!$Q201&lt;&gt;"",Scoring!$E$22)+IF(Data!$R201&lt;&gt;"",Scoring!$E$23)+IF(Data!$S201&lt;&gt;"",Scoring!$E$24)+IF(Data!V201&lt;&gt;"",Scoring!$E$25)+IF(Data!$U201&lt;&gt;"",Scoring!$E$26)+IF(Data!$V201&lt;&gt;"",Scoring!$E$27)+IF(Data!$W201&lt;&gt;"",Scoring!$E$28)+IF(Data!$X201&lt;&gt;"",Scoring!$E$29)+IF(Data!$Y201&lt;&gt;"",Scoring!$E$30)+IF(Data!$Z201&lt;&gt;"",Scoring!$E$31)+IF(Data!$AA201&lt;&gt;"",Scoring!$E$32),"")</f>
        <v/>
      </c>
      <c r="AE201" s="107" t="str">
        <f>IF(AD201&lt;&gt;"",LOOKUP(AD201,Likelihoods!$A$7:$A$107,Likelihoods!C$7:C$107),"")</f>
        <v/>
      </c>
      <c r="AF201" s="108" t="str">
        <f>IF(AND(COUNTBLANK($B201:$E201)=3,COUNTBLANK($F201:$H201)=2,COUNTBLANK($I201:$J201)=1,COUNTBLANK($K201:$L201)=1,COUNTBLANK($M201:$N201)=1,COUNTBLANK($O201:$P201)=1,COUNTBLANK($Q201:$R201)=1,COUNTBLANK($S201:$T201)=1,COUNTBLANK($U201:$V201)=1,COUNTBLANK($W201:$AA201)=4),IF(Data!$B201&lt;&gt;"",Scoring!$F$7)+IF(Data!$C201&lt;&gt;"",Scoring!$F$8)+IF(Data!$D201&lt;&gt;"",Scoring!$F$9)+IF(Data!$E201&lt;&gt;"",Scoring!$F$10)+IF(Data!$F201&lt;&gt;"",Scoring!$F$11)+IF(Data!$G201&lt;&gt;"",Scoring!$F$12)+IF(Data!$H201&lt;&gt;"",Scoring!$F$13)+IF(Data!$I201&lt;&gt;"",Scoring!$F$14)+IF(Data!$J201&lt;&gt;"",Scoring!$F$15)+IF(Data!$K201&lt;&gt;"",Scoring!$F$16)+IF(Data!$L201&lt;&gt;"",Scoring!$F$17)+IF(Data!$M201&lt;&gt;"",Scoring!$F$18)+IF(Data!$N201&lt;&gt;"",Scoring!$F$19)+IF(Data!$O201&lt;&gt;"",Scoring!$F$20)+IF(Data!$P201&lt;&gt;"",Scoring!$F$21)+IF(Data!$Q201&lt;&gt;"",Scoring!$F$22)+IF(Data!$R201&lt;&gt;"",Scoring!$F$23)+IF(Data!$S201&lt;&gt;"",Scoring!$F$24)+IF(Data!T201&lt;&gt;"",Scoring!$F$25)+IF(Data!$U201&lt;&gt;"",Scoring!$F$26)+IF(Data!$V201&lt;&gt;"",Scoring!$F$27)+IF(Data!$W201&lt;&gt;"",Scoring!$F$28)+IF(Data!$X201&lt;&gt;"",Scoring!$F$29)+IF(Data!$Y201&lt;&gt;"",Scoring!$F$30)+IF(Data!$Z201&lt;&gt;"",Scoring!$F$31)+IF(Data!$AA201&lt;&gt;"",Scoring!$F$32),"")</f>
        <v/>
      </c>
      <c r="AG201" s="105" t="str">
        <f>IF(AF201&lt;&gt;"",LOOKUP(AF201,Likelihoods!$A$7:$A$107,Likelihoods!D$7:D$107),"")</f>
        <v/>
      </c>
      <c r="AH201" s="108" t="str">
        <f>IF(AND(COUNTBLANK($B201:$E201)=3,COUNTBLANK($F201:$H201)=2,COUNTBLANK($I201:$J201)=1,COUNTBLANK($K201:$L201)=1,COUNTBLANK($M201:$N201)=1,COUNTBLANK($O201:$P201)=1,COUNTBLANK($Q201:$R201)=1,COUNTBLANK($S201:$T201)=1,COUNTBLANK($U201:$V201)=1,COUNTBLANK($W201:$AA201)=4),IF(Data!$B201&lt;&gt;"",Scoring!$G$7)+IF(Data!$C201&lt;&gt;"",Scoring!$G$8)+IF(Data!$D201&lt;&gt;"",Scoring!$G$9)+IF(Data!$E201&lt;&gt;"",Scoring!$G$10)+IF(Data!$F201&lt;&gt;"",Scoring!$G$11)+IF(Data!$G201&lt;&gt;"",Scoring!$G$12)+IF(Data!$H201&lt;&gt;"",Scoring!$G$13)+IF(Data!$I201&lt;&gt;"",Scoring!$G$14)+IF(Data!$J201&lt;&gt;"",Scoring!$G$15)+IF(Data!$K201&lt;&gt;"",Scoring!$G$16)+IF(Data!$L201&lt;&gt;"",Scoring!$G$17)+IF(Data!$M201&lt;&gt;"",Scoring!$G$18)+IF(Data!$N201&lt;&gt;"",Scoring!$G$19)+IF(Data!$O201&lt;&gt;"",Scoring!$G$20)+IF(Data!$P201&lt;&gt;"",Scoring!$G$21)+IF(Data!$Q201&lt;&gt;"",Scoring!$G$22)+IF(Data!$R201&lt;&gt;"",Scoring!$G$23)+IF(Data!$S201&lt;&gt;"",Scoring!$G$24)+IF(Data!T201&lt;&gt;"",Scoring!$G$25)+IF(Data!$U201&lt;&gt;"",Scoring!$G$26)+IF(Data!$V201&lt;&gt;"",Scoring!$G$27)+IF(Data!$W201&lt;&gt;"",Scoring!$G$28)+IF(Data!$X201&lt;&gt;"",Scoring!$G$29)+IF(Data!$Y201&lt;&gt;"",Scoring!$G$30)+IF(Data!$Z201&lt;&gt;"",Scoring!$G$31)+IF(Data!$AA201&lt;&gt;"",Scoring!$G$32),"")</f>
        <v/>
      </c>
      <c r="AI201" s="106" t="str">
        <f>IF(AH201&lt;&gt;"",LOOKUP(AH201,Likelihoods!$A$7:$A$107,Likelihoods!E$7:E$107),"")</f>
        <v/>
      </c>
      <c r="AJ201" s="104" t="str">
        <f>IF(AND(COUNTBLANK($B201:$E201)=3,COUNTBLANK($F201:$H201)=2,COUNTBLANK($I201:$J201)=1,COUNTBLANK($K201:$L201)=1,COUNTBLANK($M201:$N201)=1,COUNTBLANK($O201:$P201)=1,COUNTBLANK($Q201:$R201)=1,COUNTBLANK($S201:$T201)=1,COUNTBLANK($U201:$V201)=1,COUNTBLANK($W201:$AA201)=4),IF(Data!$B201&lt;&gt;"",Scoring!$H$7)+IF(Data!$C201&lt;&gt;"",Scoring!$H$8)+IF(Data!$D201&lt;&gt;"",Scoring!$H$9)+IF(Data!$E201&lt;&gt;"",Scoring!$H$10)+IF(Data!$F201&lt;&gt;"",Scoring!$H$11)+IF(Data!$G201&lt;&gt;"",Scoring!$H$12)+IF(Data!$H201&lt;&gt;"",Scoring!$H$13)+IF(Data!$I201&lt;&gt;"",Scoring!$H$14)+IF(Data!$J201&lt;&gt;"",Scoring!$H$15)+IF(Data!$K201&lt;&gt;"",Scoring!$H$16)+IF(Data!$L201&lt;&gt;"",Scoring!$H$17)+IF(Data!$M201&lt;&gt;"",Scoring!$H$18)+IF(Data!$N201&lt;&gt;"",Scoring!$H$19)+IF(Data!$O201&lt;&gt;"",Scoring!$H$20)+IF(Data!$P201&lt;&gt;"",Scoring!$H$21)+IF(Data!$Q201&lt;&gt;"",Scoring!$H$22)+IF(Data!$R201&lt;&gt;"",Scoring!$H$23)+IF(Data!$S201&lt;&gt;"",Scoring!$H$24)+IF(Data!T201&lt;&gt;"",Scoring!$H$25)+IF(Data!$U201&lt;&gt;"",Scoring!$H$26)+IF(Data!$V201&lt;&gt;"",Scoring!$H$27)+IF(Data!$W201&lt;&gt;"",Scoring!$H$28)+IF(Data!$X201&lt;&gt;"",Scoring!$H$29)+IF(Data!$Y201&lt;&gt;"",Scoring!$H$30)+IF(Data!$Z201&lt;&gt;"",Scoring!$H$31)+IF(Data!$AA201&lt;&gt;"",Scoring!$H$32),"")</f>
        <v/>
      </c>
      <c r="AK201" s="105" t="str">
        <f>IF(AJ201&lt;&gt;"",LOOKUP(AJ201,Likelihoods!$A$7:$A$107,Likelihoods!F$7:F$107),"")</f>
        <v/>
      </c>
      <c r="AL201" s="102" t="str">
        <f>IF(AND(COUNTBLANK($B201:$E201)=3,COUNTBLANK($F201:$H201)=2,COUNTBLANK($I201:$J201)=1,COUNTBLANK($K201:$L201)=1,COUNTBLANK($M201:$N201)=1,COUNTBLANK($O201:$P201)=1,COUNTBLANK($Q201:$R201)=1,COUNTBLANK($S201:$T201)=1,COUNTBLANK($U201:$V201)=1,COUNTBLANK($W201:$AA201)=4),IF(Data!$B201&lt;&gt;"",Scoring!$I$7)+IF(Data!$C201&lt;&gt;"",Scoring!$I$8)+IF(Data!$D201&lt;&gt;"",Scoring!$I$9)+IF(Data!$E201&lt;&gt;"",Scoring!$I$10)+IF(Data!$F201&lt;&gt;"",Scoring!$I$11)+IF(Data!$G201&lt;&gt;"",Scoring!$I$12)+IF(Data!$H201&lt;&gt;"",Scoring!$I$13)+IF(Data!$I201&lt;&gt;"",Scoring!$I$14)+IF(Data!$J201&lt;&gt;"",Scoring!$I$15)+IF(Data!$K201&lt;&gt;"",Scoring!$I$16)+IF(Data!$L201&lt;&gt;"",Scoring!$I$17)+IF(Data!$M201&lt;&gt;"",Scoring!$I$18)+IF(Data!$N201&lt;&gt;"",Scoring!$I$19)+IF(Data!$O201&lt;&gt;"",Scoring!$I$20)+IF(Data!$P201&lt;&gt;"",Scoring!$I$21)+IF(Data!$Q201&lt;&gt;"",Scoring!$I$22)+IF(Data!$R201&lt;&gt;"",Scoring!$I$23)+IF(Data!$S201&lt;&gt;"",Scoring!$I$24)+IF(Data!T201&lt;&gt;"",Scoring!$I$25)+IF(Data!$U201&lt;&gt;"",Scoring!$I$26)+IF(Data!$V201&lt;&gt;"",Scoring!$I$27)+IF(Data!$W201&lt;&gt;"",Scoring!$I$28)+IF(Data!$X201&lt;&gt;"",Scoring!$I$29)+IF(Data!$Y201&lt;&gt;"",Scoring!$I$30)+IF(Data!$Z201&lt;&gt;"",Scoring!$I$31)+IF(Data!$AA201&lt;&gt;"",Scoring!$I$32),"")</f>
        <v/>
      </c>
      <c r="AM201" s="107" t="str">
        <f>IF(AL201&lt;&gt;"",LOOKUP(AL201,Likelihoods!$A$7:$A$107,Likelihoods!G$7:G$107),"")</f>
        <v/>
      </c>
      <c r="AN201" s="281" t="str">
        <f>IF(AND(COUNTBLANK($B201:$E201)=3,COUNTBLANK($F201:$H201)=2,COUNTBLANK($I201:$J201)=1,COUNTBLANK($K201:$L201)=1,COUNTBLANK($M201:$N201)=1,COUNTBLANK($O201:$P201)=1,COUNTBLANK($Q201:$R201)=1,COUNTBLANK($S201:$T201)=1,COUNTBLANK($U201:$V201)=1,COUNTBLANK($W201:$AA201)=4),IF(Data!$B201&lt;&gt;"",Scoring!$J$7)+IF(Data!$C201&lt;&gt;"",Scoring!$J$8)+IF(Data!$D201&lt;&gt;"",Scoring!$J$9)+IF(Data!$E201&lt;&gt;"",Scoring!$J$10)+IF(Data!$F201&lt;&gt;"",Scoring!$J$11)+IF(Data!$G201&lt;&gt;"",Scoring!$J$12)+IF(Data!$H201&lt;&gt;"",Scoring!$J$13)+IF(Data!$I201&lt;&gt;"",Scoring!$J$14)+IF(Data!$J201&lt;&gt;"",Scoring!$J$15)+IF(Data!$K201&lt;&gt;"",Scoring!$J$16)+IF(Data!$L201&lt;&gt;"",Scoring!$J$17)+IF(Data!$M201&lt;&gt;"",Scoring!$J$18)+IF(Data!$N201&lt;&gt;"",Scoring!$J$19)+IF(Data!$O201&lt;&gt;"",Scoring!$J$20)+IF(Data!$P201&lt;&gt;"",Scoring!$J$21)+IF(Data!$Q201&lt;&gt;"",Scoring!$J$22)+IF(Data!$R201&lt;&gt;"",Scoring!$J$23)+IF(Data!$S201&lt;&gt;"",Scoring!$J$24)+IF(Data!AF201&lt;&gt;"",Scoring!$J$25)+IF(Data!$U201&lt;&gt;"",Scoring!$J$26)+IF(Data!$V201&lt;&gt;"",Scoring!$J$27)+IF(Data!$W201&lt;&gt;"",Scoring!$J$28)+IF(Data!$X201&lt;&gt;"",Scoring!$J$29)+IF(Data!$Y201&lt;&gt;"",Scoring!$J$30)+IF(Data!$Z201&lt;&gt;"",Scoring!$J$31)+IF(Data!$AA201&lt;&gt;"",Scoring!$J$32),"")</f>
        <v/>
      </c>
      <c r="AO201" s="276" t="str">
        <f>IF(AN201&lt;&gt;"",LOOKUP(AN201,Likelihoods!$A$7:$A$107,Likelihoods!H$7:H$107),"")</f>
        <v/>
      </c>
      <c r="AP201" s="264" t="str">
        <f>IF(AND(COUNTBLANK($B201:$E201)=3,COUNTBLANK($F201:$H201)=2,COUNTBLANK($I201:$J201)=1,COUNTBLANK($K201:$L201)=1,COUNTBLANK($M201:$N201)=1,COUNTBLANK($O201:$P201)=1,COUNTBLANK($Q201:$R201)=1,COUNTBLANK($S201:$T201)=1,COUNTBLANK($U201:$V201)=1,COUNTBLANK($W201:$AA201)=4),IF(Data!$B201&lt;&gt;"",Scoring!$K$7)+IF(Data!$C201&lt;&gt;"",Scoring!$K$8)+IF(Data!$D201&lt;&gt;"",Scoring!$K$9)+IF(Data!$E201&lt;&gt;"",Scoring!$K$10)+IF(Data!$F201&lt;&gt;"",Scoring!$K$11)+IF(Data!$G201&lt;&gt;"",Scoring!$K$12)+IF(Data!$H201&lt;&gt;"",Scoring!$K$13)+IF(Data!$I201&lt;&gt;"",Scoring!$K$14)+IF(Data!$J201&lt;&gt;"",Scoring!$K$15)+IF(Data!$K201&lt;&gt;"",Scoring!$K$16)+IF(Data!$L201&lt;&gt;"",Scoring!$K$17)+IF(Data!$M201&lt;&gt;"",Scoring!$K$18)+IF(Data!$N201&lt;&gt;"",Scoring!$K$19)+IF(Data!$O201&lt;&gt;"",Scoring!$K$20)+IF(Data!$P201&lt;&gt;"",Scoring!$K$21)+IF(Data!$Q201&lt;&gt;"",Scoring!$K$22)+IF(Data!$R201&lt;&gt;"",Scoring!$K$23)+IF(Data!$S201&lt;&gt;"",Scoring!$K$24)+IF(Data!AH201&lt;&gt;"",Scoring!$K$25)+IF(Data!$U201&lt;&gt;"",Scoring!$K$26)+IF(Data!$V201&lt;&gt;"",Scoring!$K$27)+IF(Data!$W201&lt;&gt;"",Scoring!$K$28)+IF(Data!$X201&lt;&gt;"",Scoring!$K$29)+IF(Data!$Y201&lt;&gt;"",Scoring!$K$30)+IF(Data!$Z201&lt;&gt;"",Scoring!$K$31)+IF(Data!$AA201&lt;&gt;"",Scoring!$K$32),"")</f>
        <v/>
      </c>
      <c r="AQ201" s="107" t="str">
        <f>IF(AP201&lt;&gt;"",LOOKUP(AP201,Likelihoods!$A$7:$A$107,Likelihoods!I$7:I$107),"")</f>
        <v/>
      </c>
      <c r="AR201" s="281" t="str">
        <f>IF(AND(COUNTBLANK($B201:$E201)=3,COUNTBLANK($F201:$H201)=2,COUNTBLANK($I201:$J201)=1,COUNTBLANK($K201:$L201)=1,COUNTBLANK($M201:$N201)=1,COUNTBLANK($O201:$P201)=1,COUNTBLANK($Q201:$R201)=1,COUNTBLANK($S201:$T201)=1,COUNTBLANK($U201:$V201)=1,COUNTBLANK($W201:$AA201)=4),IF(Data!$B201&lt;&gt;"",Scoring!$L$7)+IF(Data!$C201&lt;&gt;"",Scoring!$L$8)+IF(Data!$D201&lt;&gt;"",Scoring!$L$9)+IF(Data!$E201&lt;&gt;"",Scoring!$L$10)+IF(Data!$F201&lt;&gt;"",Scoring!$L$11)+IF(Data!$G201&lt;&gt;"",Scoring!$L$12)+IF(Data!$H201&lt;&gt;"",Scoring!$L$13)+IF(Data!$I201&lt;&gt;"",Scoring!$L$14)+IF(Data!$J201&lt;&gt;"",Scoring!$L$15)+IF(Data!$K201&lt;&gt;"",Scoring!$L$16)+IF(Data!$L201&lt;&gt;"",Scoring!$L$17)+IF(Data!$M201&lt;&gt;"",Scoring!$L$18)+IF(Data!$N201&lt;&gt;"",Scoring!$L$19)+IF(Data!$O201&lt;&gt;"",Scoring!$L$20)+IF(Data!$P201&lt;&gt;"",Scoring!$L$21)+IF(Data!$Q201&lt;&gt;"",Scoring!$L$22)+IF(Data!$R201&lt;&gt;"",Scoring!$L$23)+IF(Data!$S201&lt;&gt;"",Scoring!$L$24)+IF(Data!AJ201&lt;&gt;"",Scoring!$L$25)+IF(Data!$U201&lt;&gt;"",Scoring!$L$26)+IF(Data!$V201&lt;&gt;"",Scoring!$L$27)+IF(Data!$W201&lt;&gt;"",Scoring!$L$28)+IF(Data!$X201&lt;&gt;"",Scoring!$L$29)+IF(Data!$Y201&lt;&gt;"",Scoring!$L$30)+IF(Data!$Z201&lt;&gt;"",Scoring!$L$31)+IF(Data!$AA201&lt;&gt;"",Scoring!$L$32),"")</f>
        <v/>
      </c>
      <c r="AS201" s="105" t="str">
        <f>IF(AR201&lt;&gt;"",LOOKUP(AR201,Likelihoods!$A$7:$A$107,Likelihoods!J$7:J$107),"")</f>
        <v/>
      </c>
      <c r="AT201" s="108" t="str">
        <f>IF(AND(COUNTBLANK($B201:$E201)=3,COUNTBLANK($F201:$H201)=2,COUNTBLANK($I201:$J201)=1,COUNTBLANK($K201:$L201)=1,COUNTBLANK($M201:$N201)=1,COUNTBLANK($O201:$P201)=1,COUNTBLANK($Q201:$R201)=1,COUNTBLANK($S201:$T201)=1,COUNTBLANK($U201:$V201)=1,COUNTBLANK($W201:$AA201)=4),IF(Data!$B201&lt;&gt;"",Scoring!$M$7)+IF(Data!$C201&lt;&gt;"",Scoring!$M$8)+IF(Data!$D201&lt;&gt;"",Scoring!$M$9)+IF(Data!$E201&lt;&gt;"",Scoring!$M$10)+IF(Data!$F201&lt;&gt;"",Scoring!$M$11)+IF(Data!$G201&lt;&gt;"",Scoring!$M$12)+IF(Data!$H201&lt;&gt;"",Scoring!$M$13)+IF(Data!$I201&lt;&gt;"",Scoring!$M$14)+IF(Data!$J201&lt;&gt;"",Scoring!$M$15)+IF(Data!$K201&lt;&gt;"",Scoring!$M$16)+IF(Data!$L201&lt;&gt;"",Scoring!$M$17)+IF(Data!$M201&lt;&gt;"",Scoring!$M$18)+IF(Data!$N201&lt;&gt;"",Scoring!$M$19)+IF(Data!$O201&lt;&gt;"",Scoring!$M$20)+IF(Data!$P201&lt;&gt;"",Scoring!$M$21)+IF(Data!$Q201&lt;&gt;"",Scoring!$M$22)+IF(Data!$R201&lt;&gt;"",Scoring!$M$23)+IF(Data!$S201&lt;&gt;"",Scoring!$M$24)+IF(Data!T201&lt;&gt;"",Scoring!$M$25)+IF(Data!$U201&lt;&gt;"",Scoring!$M$26)+IF(Data!$V201&lt;&gt;"",Scoring!$M$27)+IF(Data!$W201&lt;&gt;"",Scoring!$M$28)+IF(Data!$X201&lt;&gt;"",Scoring!$M$29)+IF(Data!$Y201&lt;&gt;"",Scoring!$M$30)+IF(Data!$Z201&lt;&gt;"",Scoring!$M$31)+IF(Data!$AA201&lt;&gt;"",Scoring!$M$32),"")</f>
        <v/>
      </c>
      <c r="AU201" s="105" t="str">
        <f>IF(AT201&lt;&gt;"",LOOKUP(AT201,Likelihoods!$A$7:$A$107,Likelihoods!K$7:K$107),"")</f>
        <v/>
      </c>
      <c r="AV201" s="108" t="str">
        <f>IF(AND(COUNTBLANK($B201:$E201)=3,COUNTBLANK($F201:$H201)=2,COUNTBLANK($I201:$J201)=1,COUNTBLANK($K201:$L201)=1,COUNTBLANK($M201:$N201)=1,COUNTBLANK($O201:$P201)=1,COUNTBLANK($Q201:$R201)=1,COUNTBLANK($S201:$T201)=1,COUNTBLANK($U201:$V201)=1,COUNTBLANK($W201:$AA201)=4),IF(Data!$B201&lt;&gt;"",Scoring!$N$7)+IF(Data!$C201&lt;&gt;"",Scoring!$N$8)+IF(Data!$D201&lt;&gt;"",Scoring!$N$9)+IF(Data!$E201&lt;&gt;"",Scoring!$N$10)+IF(Data!$F201&lt;&gt;"",Scoring!$N$11)+IF(Data!$G201&lt;&gt;"",Scoring!$N$12)+IF(Data!$H201&lt;&gt;"",Scoring!$N$13)+IF(Data!$I201&lt;&gt;"",Scoring!$N$14)+IF(Data!$J201&lt;&gt;"",Scoring!$N$15)+IF(Data!$K201&lt;&gt;"",Scoring!$N$16)+IF(Data!$L201&lt;&gt;"",Scoring!$N$17)+IF(Data!$M201&lt;&gt;"",Scoring!$N$18)+IF(Data!$N201&lt;&gt;"",Scoring!$N$19)+IF(Data!$O201&lt;&gt;"",Scoring!$N$20)+IF(Data!$P201&lt;&gt;"",Scoring!$N$21)+IF(Data!$Q201&lt;&gt;"",Scoring!$N$22)+IF(Data!$R201&lt;&gt;"",Scoring!$N$23)+IF(Data!$S201&lt;&gt;"",Scoring!$N$24)+IF(Data!T201&lt;&gt;"",Scoring!$N$25)+IF(Data!$U201&lt;&gt;"",Scoring!$N$26)+IF(Data!$V201&lt;&gt;"",Scoring!$N$27)+IF(Data!$W201&lt;&gt;"",Scoring!$N$28)+IF(Data!$X201&lt;&gt;"",Scoring!$N$29)+IF(Data!$Y201&lt;&gt;"",Scoring!$N$30)+IF(Data!$Z201&lt;&gt;"",Scoring!$N$31)+IF(Data!$AA201&lt;&gt;"",Scoring!$N$32),"")</f>
        <v/>
      </c>
      <c r="AW201" s="106" t="str">
        <f>IF(AV201&lt;&gt;"",LOOKUP(AV201,Likelihoods!$A$7:$A$107,Likelihoods!L$7:L$107),"")</f>
        <v/>
      </c>
      <c r="AX201" s="104" t="str">
        <f>IF(AND(COUNTBLANK($B201:$E201)=3,COUNTBLANK($F201:$H201)=2,COUNTBLANK($I201:$J201)=1,COUNTBLANK($K201:$L201)=1,COUNTBLANK($M201:$N201)=1,COUNTBLANK($O201:$P201)=1,COUNTBLANK($Q201:$R201)=1,COUNTBLANK($S201:$T201)=1,COUNTBLANK($U201:$V201)=1,COUNTBLANK($W201:$AA201)=4),IF(Data!$B201&lt;&gt;"",Scoring!$O$7)+IF(Data!$C201&lt;&gt;"",Scoring!$O$8)+IF(Data!$D201&lt;&gt;"",Scoring!$O$9)+IF(Data!$E201&lt;&gt;"",Scoring!$O$10)+IF(Data!$F201&lt;&gt;"",Scoring!$O$11)+IF(Data!$G201&lt;&gt;"",Scoring!$O$12)+IF(Data!$H201&lt;&gt;"",Scoring!$O$13)+IF(Data!$I201&lt;&gt;"",Scoring!$O$14)+IF(Data!$J201&lt;&gt;"",Scoring!$O$15)+IF(Data!$K201&lt;&gt;"",Scoring!$O$16)+IF(Data!$L201&lt;&gt;"",Scoring!$O$17)+IF(Data!$M201&lt;&gt;"",Scoring!$O$18)+IF(Data!$N201&lt;&gt;"",Scoring!$O$19)+IF(Data!$O201&lt;&gt;"",Scoring!$O$20)+IF(Data!$P201&lt;&gt;"",Scoring!$O$21)+IF(Data!$Q201&lt;&gt;"",Scoring!$O$22)+IF(Data!$R201&lt;&gt;"",Scoring!$O$23)+IF(Data!$S201&lt;&gt;"",Scoring!$O$24)+IF(Data!T201&lt;&gt;"",Scoring!$O$25)+IF(Data!$U201&lt;&gt;"",Scoring!$O$26)+IF(Data!$V201&lt;&gt;"",Scoring!$O$27)+IF(Data!$W201&lt;&gt;"",Scoring!$O$28)+IF(Data!$X201&lt;&gt;"",Scoring!$O$29)+IF(Data!$Y201&lt;&gt;"",Scoring!$O$30)+IF(Data!$Z201&lt;&gt;"",Scoring!$O$31)+IF(Data!$AA201&lt;&gt;"",Scoring!$O$32),"")</f>
        <v/>
      </c>
      <c r="AY201" s="107" t="str">
        <f>IF(AX201&lt;&gt;"",LOOKUP(AX201,Likelihoods!$A$7:$A$107,Likelihoods!M$7:M$107),"")</f>
        <v/>
      </c>
      <c r="AZ201" s="108" t="str">
        <f>IF(AND(COUNTBLANK($B201:$E201)=3,COUNTBLANK($F201:$H201)=2,COUNTBLANK($I201:$J201)=1,COUNTBLANK($K201:$L201)=1,COUNTBLANK($M201:$N201)=1,COUNTBLANK($O201:$P201)=1,COUNTBLANK($Q201:$R201)=1,COUNTBLANK($S201:$T201)=1,COUNTBLANK($U201:$V201)=1,COUNTBLANK($W201:$AA201)=4),IF(Data!$B201&lt;&gt;"",Scoring!$P$7)+IF(Data!$C201&lt;&gt;"",Scoring!$P$8)+IF(Data!$D201&lt;&gt;"",Scoring!$P$9)+IF(Data!$E201&lt;&gt;"",Scoring!$P$10)+IF(Data!$F201&lt;&gt;"",Scoring!$P$11)+IF(Data!$G201&lt;&gt;"",Scoring!$P$12)+IF(Data!$H201&lt;&gt;"",Scoring!$P$13)+IF(Data!$I201&lt;&gt;"",Scoring!$P$14)+IF(Data!$J201&lt;&gt;"",Scoring!$P$15)+IF(Data!$K201&lt;&gt;"",Scoring!$P$16)+IF(Data!$L201&lt;&gt;"",Scoring!$P$17)+IF(Data!$M201&lt;&gt;"",Scoring!$P$18)+IF(Data!$N201&lt;&gt;"",Scoring!$P$19)+IF(Data!$O201&lt;&gt;"",Scoring!$P$20)+IF(Data!$P201&lt;&gt;"",Scoring!$P$21)+IF(Data!$Q201&lt;&gt;"",Scoring!$P$22)+IF(Data!$R201&lt;&gt;"",Scoring!$P$23)+IF(Data!$S201&lt;&gt;"",Scoring!$P$24)+IF(Data!T201&lt;&gt;"",Scoring!$P$25)+IF(Data!$U201&lt;&gt;"",Scoring!$P$26)+IF(Data!$V201&lt;&gt;"",Scoring!$P$27)+IF(Data!$W201&lt;&gt;"",Scoring!$P$28)+IF(Data!$X201&lt;&gt;"",Scoring!$P$29)+IF(Data!$Y201&lt;&gt;"",Scoring!$P$30)+IF(Data!$Z201&lt;&gt;"",Scoring!$P$31)+IF(Data!$AA201&lt;&gt;"",Scoring!$P$32),"")</f>
        <v/>
      </c>
      <c r="BA201" s="105" t="str">
        <f>IF(AZ201&lt;&gt;"",LOOKUP(AZ201,Likelihoods!$A$7:$A$107,Likelihoods!N$7:N$107),"")</f>
        <v/>
      </c>
      <c r="BB201" s="102" t="str">
        <f>IF(AND(COUNTBLANK($B201:$E201)=3,COUNTBLANK($F201:$H201)=2,COUNTBLANK($I201:$J201)=1,COUNTBLANK($K201:$L201)=1,COUNTBLANK($M201:$N201)=1,COUNTBLANK($O201:$P201)=1,COUNTBLANK($Q201:$R201)=1,COUNTBLANK($S201:$T201)=1,COUNTBLANK($U201:$V201)=1,COUNTBLANK($W201:$AA201)=4),IF(Data!$B201&lt;&gt;"",Scoring!$Q$7)+IF(Data!$C201&lt;&gt;"",Scoring!$Q$8)+IF(Data!$D201&lt;&gt;"",Scoring!$Q$9)+IF(Data!$E201&lt;&gt;"",Scoring!$Q$10)+IF(Data!$F201&lt;&gt;"",Scoring!$Q$11)+IF(Data!$G201&lt;&gt;"",Scoring!$Q$12)+IF(Data!$H201&lt;&gt;"",Scoring!$Q$13)+IF(Data!$I201&lt;&gt;"",Scoring!$Q$14)+IF(Data!$J201&lt;&gt;"",Scoring!$Q$15)+IF(Data!$K201&lt;&gt;"",Scoring!$Q$16)+IF(Data!$L201&lt;&gt;"",Scoring!$Q$17)+IF(Data!$M201&lt;&gt;"",Scoring!$Q$18)+IF(Data!$N201&lt;&gt;"",Scoring!$Q$19)+IF(Data!$O201&lt;&gt;"",Scoring!$Q$20)+IF(Data!$P201&lt;&gt;"",Scoring!$Q$21)+IF(Data!$Q201&lt;&gt;"",Scoring!$Q$22)+IF(Data!$R201&lt;&gt;"",Scoring!$Q$23)+IF(Data!$S201&lt;&gt;"",Scoring!$Q$24)+IF(Data!T201&lt;&gt;"",Scoring!$Q$25)+IF(Data!$U201&lt;&gt;"",Scoring!$Q$26)+IF(Data!$V201&lt;&gt;"",Scoring!$Q$27)+IF(Data!$W201&lt;&gt;"",Scoring!$Q$28)+IF(Data!$X201&lt;&gt;"",Scoring!$Q$29)+IF(Data!$Y201&lt;&gt;"",Scoring!$Q$30)+IF(Data!$Z201&lt;&gt;"",Scoring!$Q$31)+IF(Data!$AA201&lt;&gt;"",Scoring!$Q$32),"")</f>
        <v/>
      </c>
      <c r="BC201" s="107" t="str">
        <f>IF(BB201&lt;&gt;"",LOOKUP(BB201,Likelihoods!$A$7:$A$107,Likelihoods!O$7:O$107),"")</f>
        <v/>
      </c>
      <c r="BD201" s="104" t="str">
        <f>IF(AND(COUNTBLANK($B201:$E201)=3,COUNTBLANK($F201:$H201)=2,COUNTBLANK($I201:$J201)=1,COUNTBLANK($K201:$L201)=1,COUNTBLANK($M201:$N201)=1,COUNTBLANK($O201:$P201)=1,COUNTBLANK($Q201:$R201)=1,COUNTBLANK($S201:$T201)=1,COUNTBLANK($U201:$V201)=1,COUNTBLANK($W201:$AA201)=4),IF(Data!$B201&lt;&gt;"",Scoring!$R$7)+IF(Data!$C201&lt;&gt;"",Scoring!$R$8)+IF(Data!$D201&lt;&gt;"",Scoring!$R$9)+IF(Data!$E201&lt;&gt;"",Scoring!$R$10)+IF(Data!$F201&lt;&gt;"",Scoring!$R$11)+IF(Data!$G201&lt;&gt;"",Scoring!$R$12)+IF(Data!$H201&lt;&gt;"",Scoring!$R$13)+IF(Data!$I201&lt;&gt;"",Scoring!$R$14)+IF(Data!$J201&lt;&gt;"",Scoring!$R$15)+IF(Data!$K201&lt;&gt;"",Scoring!$R$16)+IF(Data!$L201&lt;&gt;"",Scoring!$R$17)+IF(Data!$M201&lt;&gt;"",Scoring!$R$18)+IF(Data!$N201&lt;&gt;"",Scoring!$R$19)+IF(Data!$O201&lt;&gt;"",Scoring!$R$20)+IF(Data!$P201&lt;&gt;"",Scoring!$R$21)+IF(Data!$Q201&lt;&gt;"",Scoring!$R$22)+IF(Data!$R201&lt;&gt;"",Scoring!$R$23)+IF(Data!$S201&lt;&gt;"",Scoring!$R$24)+IF(Data!T201&lt;&gt;"",Scoring!$R$25)+IF(Data!$U201&lt;&gt;"",Scoring!$R$26)+IF(Data!$V201&lt;&gt;"",Scoring!$R$27)+IF(Data!$W201&lt;&gt;"",Scoring!$R$28)+IF(Data!$X201&lt;&gt;"",Scoring!$R$29)+IF(Data!$Y201&lt;&gt;"",Scoring!$R$30)+IF(Data!$Z201&lt;&gt;"",Scoring!$R$31)+IF(Data!$AA201&lt;&gt;"",Scoring!$R$32),"")</f>
        <v/>
      </c>
      <c r="BE201" s="105" t="str">
        <f>IF(BD201&lt;&gt;"",LOOKUP(BD201,Likelihoods!$A$7:$A$107,Likelihoods!P$7:P$107),"")</f>
        <v/>
      </c>
      <c r="BF201" s="102" t="str">
        <f>IF(AND(COUNTBLANK($B201:$E201)=3,COUNTBLANK($F201:$H201)=2,COUNTBLANK($I201:$J201)=1,COUNTBLANK($K201:$L201)=1,COUNTBLANK($M201:$N201)=1,COUNTBLANK($O201:$P201)=1,COUNTBLANK($Q201:$R201)=1,COUNTBLANK($S201:$T201)=1,COUNTBLANK($U201:$V201)=1,COUNTBLANK($W201:$AA201)=4),IF(Data!$B201&lt;&gt;"",Scoring!$S$7)+IF(Data!$C201&lt;&gt;"",Scoring!$S$8)+IF(Data!$D201&lt;&gt;"",Scoring!$S$9)+IF(Data!$E201&lt;&gt;"",Scoring!$S$10)+IF(Data!$F201&lt;&gt;"",Scoring!$S$11)+IF(Data!$G201&lt;&gt;"",Scoring!$S$12)+IF(Data!$H201&lt;&gt;"",Scoring!$S$13)+IF(Data!$I201&lt;&gt;"",Scoring!$S$14)+IF(Data!$J201&lt;&gt;"",Scoring!$S$15)+IF(Data!$K201&lt;&gt;"",Scoring!$S$16)+IF(Data!$L201&lt;&gt;"",Scoring!$S$17)+IF(Data!$M201&lt;&gt;"",Scoring!$S$18)+IF(Data!$N201&lt;&gt;"",Scoring!$S$19)+IF(Data!$O201&lt;&gt;"",Scoring!$S$20)+IF(Data!$P201&lt;&gt;"",Scoring!$S$21)+IF(Data!$Q201&lt;&gt;"",Scoring!$S$22)+IF(Data!$R201&lt;&gt;"",Scoring!$S$23)+IF(Data!$S201&lt;&gt;"",Scoring!$S$24)+IF(Data!T201&lt;&gt;"",Scoring!$S$25)+IF(Data!$U201&lt;&gt;"",Scoring!$S$26)+IF(Data!$V201&lt;&gt;"",Scoring!$S$27)+IF(Data!$W201&lt;&gt;"",Scoring!$S$28)+IF(Data!$X201&lt;&gt;"",Scoring!$S$29)+IF(Data!$Y201&lt;&gt;"",Scoring!$S$30)+IF(Data!$Z201&lt;&gt;"",Scoring!$S$31)+IF(Data!$AA201&lt;&gt;"",Scoring!$S$32),"")</f>
        <v/>
      </c>
      <c r="BG201" s="107" t="str">
        <f>IF(BF201&lt;&gt;"",LOOKUP(BF201,Likelihoods!$A$7:$A$107,Likelihoods!Q$7:Q$107),"")</f>
        <v/>
      </c>
      <c r="BH201" s="108" t="str">
        <f>IF(AND(COUNTBLANK($B201:$E201)=3,COUNTBLANK($F201:$H201)=2,COUNTBLANK($I201:$J201)=1,COUNTBLANK($K201:$L201)=1,COUNTBLANK($M201:$N201)=1,COUNTBLANK($O201:$P201)=1,COUNTBLANK($Q201:$R201)=1,COUNTBLANK($S201:$T201)=1,COUNTBLANK($U201:$V201)=1,COUNTBLANK($W201:$AA201)=4),IF(Data!$B201&lt;&gt;"",Scoring!$T$7)+IF(Data!$C201&lt;&gt;"",Scoring!$T$8)+IF(Data!$D201&lt;&gt;"",Scoring!$T$9)+IF(Data!$E201&lt;&gt;"",Scoring!$T$10)+IF(Data!$F201&lt;&gt;"",Scoring!$T$11)+IF(Data!$G201&lt;&gt;"",Scoring!$T$12)+IF(Data!$H201&lt;&gt;"",Scoring!$T$13)+IF(Data!$I201&lt;&gt;"",Scoring!$T$14)+IF(Data!$J201&lt;&gt;"",Scoring!$T$15)+IF(Data!$K201&lt;&gt;"",Scoring!$T$16)+IF(Data!$L201&lt;&gt;"",Scoring!$T$17)+IF(Data!$M201&lt;&gt;"",Scoring!$T$18)+IF(Data!$N201&lt;&gt;"",Scoring!$T$19)+IF(Data!$O201&lt;&gt;"",Scoring!$T$20)+IF(Data!$P201&lt;&gt;"",Scoring!$T$21)+IF(Data!$Q201&lt;&gt;"",Scoring!$T$22)+IF(Data!$R201&lt;&gt;"",Scoring!$T$23)+IF(Data!$S201&lt;&gt;"",Scoring!$T$24)+IF(Data!T201&lt;&gt;"",Scoring!$T$25)+IF(Data!$U201&lt;&gt;"",Scoring!$T$26)+IF(Data!$V201&lt;&gt;"",Scoring!$T$27)+IF(Data!$W201&lt;&gt;"",Scoring!$T$28)+IF(Data!$X201&lt;&gt;"",Scoring!$T$29)+IF(Data!$Y201&lt;&gt;"",Scoring!$T$30)+IF(Data!$Z201&lt;&gt;"",Scoring!$T$31)+IF(Data!$AA201&lt;&gt;"",Scoring!$T$32),"")</f>
        <v/>
      </c>
      <c r="BI201" s="105" t="str">
        <f>IF(BH201&lt;&gt;"",LOOKUP(BH201,Likelihoods!$A$7:$A$107,Likelihoods!R$7:R$107),"")</f>
        <v/>
      </c>
      <c r="BJ201" s="108" t="str">
        <f>IF(AND(COUNTBLANK($B201:$E201)=3,COUNTBLANK($F201:$H201)=2,COUNTBLANK($I201:$J201)=1,COUNTBLANK($K201:$L201)=1,COUNTBLANK($M201:$N201)=1,COUNTBLANK($O201:$P201)=1,COUNTBLANK($Q201:$R201)=1,COUNTBLANK($S201:$T201)=1,COUNTBLANK($U201:$V201)=1,COUNTBLANK($W201:$AA201)=4),IF(Data!$B201&lt;&gt;"",Scoring!$U$7)+IF(Data!$C201&lt;&gt;"",Scoring!$U$8)+IF(Data!$D201&lt;&gt;"",Scoring!$U$9)+IF(Data!$E201&lt;&gt;"",Scoring!$U$10)+IF(Data!$F201&lt;&gt;"",Scoring!$U$11)+IF(Data!$G201&lt;&gt;"",Scoring!$U$12)+IF(Data!$H201&lt;&gt;"",Scoring!$U$13)+IF(Data!$I201&lt;&gt;"",Scoring!$U$14)+IF(Data!$J201&lt;&gt;"",Scoring!$U$15)+IF(Data!$K201&lt;&gt;"",Scoring!$U$16)+IF(Data!$L201&lt;&gt;"",Scoring!$U$17)+IF(Data!$M201&lt;&gt;"",Scoring!$U$18)+IF(Data!$N201&lt;&gt;"",Scoring!$U$19)+IF(Data!$O201&lt;&gt;"",Scoring!$U$20)+IF(Data!$P201&lt;&gt;"",Scoring!$U$21)+IF(Data!$Q201&lt;&gt;"",Scoring!$U$22)+IF(Data!$R201&lt;&gt;"",Scoring!$U$23)+IF(Data!$S201&lt;&gt;"",Scoring!$U$24)+IF(Data!T201&lt;&gt;"",Scoring!$U$25)+IF(Data!$U201&lt;&gt;"",Scoring!$U$26)+IF(Data!$V201&lt;&gt;"",Scoring!$U$27)+IF(Data!$W201&lt;&gt;"",Scoring!$U$28)+IF(Data!$X201&lt;&gt;"",Scoring!$U$29)+IF(Data!$Y201&lt;&gt;"",Scoring!$U$30)+IF(Data!$Z201&lt;&gt;"",Scoring!$U$31)+IF(Data!$AA201&lt;&gt;"",Scoring!$U$32),"")</f>
        <v/>
      </c>
      <c r="BK201" s="106" t="str">
        <f>IF(BJ201&lt;&gt;"",LOOKUP(BJ201,Likelihoods!$A$7:$A$107,Likelihoods!S$7:S$107),"")</f>
        <v/>
      </c>
      <c r="BL201" s="8"/>
      <c r="BM201" s="8"/>
      <c r="BN201" s="8"/>
      <c r="BO201" s="8"/>
      <c r="BP201" s="8"/>
      <c r="BQ201" s="8"/>
      <c r="BR201" s="8"/>
      <c r="BS201" s="8"/>
      <c r="BT201" s="8"/>
      <c r="BU201" s="8"/>
      <c r="BV201" s="8"/>
      <c r="BW201" s="8"/>
      <c r="BX201" s="8"/>
      <c r="BY201" s="8"/>
    </row>
    <row r="202" spans="1:77" ht="14.25" x14ac:dyDescent="0.2">
      <c r="A202" s="68"/>
      <c r="B202" s="101"/>
      <c r="C202" s="102"/>
      <c r="D202" s="102"/>
      <c r="E202" s="102"/>
      <c r="F202" s="101"/>
      <c r="G202" s="102"/>
      <c r="H202" s="103"/>
      <c r="I202" s="102"/>
      <c r="J202" s="102"/>
      <c r="K202" s="101"/>
      <c r="L202" s="103"/>
      <c r="M202" s="102"/>
      <c r="N202" s="103"/>
      <c r="O202" s="101"/>
      <c r="P202" s="103"/>
      <c r="Q202" s="102"/>
      <c r="R202" s="102"/>
      <c r="S202" s="101"/>
      <c r="T202" s="103"/>
      <c r="U202" s="101"/>
      <c r="V202" s="103"/>
      <c r="W202" s="102"/>
      <c r="X202" s="102"/>
      <c r="Y202" s="102"/>
      <c r="Z202" s="102"/>
      <c r="AA202" s="102"/>
      <c r="AB202" s="104" t="str">
        <f>IF(AND(COUNTBLANK($B202:$E202)=3,COUNTBLANK($F202:$H202)=2,COUNTBLANK($I202:$J202)=1,COUNTBLANK($K202:$L202)=1,COUNTBLANK($M202:$N202)=1,COUNTBLANK($O202:$P202)=1,COUNTBLANK($Q202:$R202)=1,COUNTBLANK($S202:$T202)=1,COUNTBLANK($U202:$V202)=1,COUNTBLANK($W202:$AA202)=4),IF(Data!$B202&lt;&gt;"",Scoring!$D$7)+IF(Data!$C202&lt;&gt;"",Scoring!$D$8)+IF(Data!$D202&lt;&gt;"",Scoring!$D$9)+IF(Data!$E202&lt;&gt;"",Scoring!$D$10)+IF(Data!$F202&lt;&gt;"",Scoring!$D$11)+IF(Data!$G202&lt;&gt;"",Scoring!$D$12)+IF(Data!$H202&lt;&gt;"",Scoring!$D$13)+IF(Data!$I202&lt;&gt;"",Scoring!$D$14)+IF(Data!$J202&lt;&gt;"",Scoring!$D$15)+IF(Data!$K202&lt;&gt;"",Scoring!$D$16)+IF(Data!$L202&lt;&gt;"",Scoring!$D$17)+IF(Data!$M202&lt;&gt;"",Scoring!$D$18)+IF(Data!$N202&lt;&gt;"",Scoring!$D$19)+IF(Data!$O202&lt;&gt;"",Scoring!$D$20)+IF(Data!$P202&lt;&gt;"",Scoring!$D$21)+IF(Data!$Q202&lt;&gt;"",Scoring!$D$22)+IF(Data!$R202&lt;&gt;"",Scoring!$D$23)+IF(Data!$S202&lt;&gt;"",Scoring!$D$24)+IF(Data!T202&lt;&gt;"",Scoring!$D$25)+IF(Data!$U202&lt;&gt;"",Scoring!$D$26)+IF(Data!$V202&lt;&gt;"",Scoring!$D$27)+IF(Data!$W202&lt;&gt;"",Scoring!$D$28)+IF(Data!$X202&lt;&gt;"",Scoring!$D$29)+IF(Data!$Y202&lt;&gt;"",Scoring!$D$30)+IF(Data!$Z202&lt;&gt;"",Scoring!$D$31)+IF(Data!$AA202&lt;&gt;"",Scoring!$D$32),"")</f>
        <v/>
      </c>
      <c r="AC202" s="105" t="str">
        <f>IF(AB202&lt;&gt;"",LOOKUP(AB202,Likelihoods!$A$7:$A$107,Likelihoods!B$7:B$107),"")</f>
        <v/>
      </c>
      <c r="AD202" s="264" t="str">
        <f>IF(AND(COUNTBLANK($B202:$E202)=3,COUNTBLANK($F202:$H202)=2,COUNTBLANK($I202:$J202)=1,COUNTBLANK($K202:$L202)=1,COUNTBLANK($M202:$N202)=1,COUNTBLANK($O202:$P202)=1,COUNTBLANK($Q202:$R202)=1,COUNTBLANK($S202:$T202)=1,COUNTBLANK($U202:$V202)=1,COUNTBLANK($W202:$AA202)=4),IF(Data!$B202&lt;&gt;"",Scoring!$E$7)+IF(Data!$C202&lt;&gt;"",Scoring!$E$8)+IF(Data!$D202&lt;&gt;"",Scoring!$E$9)+IF(Data!$E202&lt;&gt;"",Scoring!$E$10)+IF(Data!$F202&lt;&gt;"",Scoring!$E$11)+IF(Data!$G202&lt;&gt;"",Scoring!$E$12)+IF(Data!$H202&lt;&gt;"",Scoring!$E$13)+IF(Data!$I202&lt;&gt;"",Scoring!$E$14)+IF(Data!$J202&lt;&gt;"",Scoring!$E$15)+IF(Data!$K202&lt;&gt;"",Scoring!$E$16)+IF(Data!$L202&lt;&gt;"",Scoring!$E$17)+IF(Data!$M202&lt;&gt;"",Scoring!$E$18)+IF(Data!$N202&lt;&gt;"",Scoring!$E$19)+IF(Data!$O202&lt;&gt;"",Scoring!$E$20)+IF(Data!$P202&lt;&gt;"",Scoring!$E$21)+IF(Data!$Q202&lt;&gt;"",Scoring!$E$22)+IF(Data!$R202&lt;&gt;"",Scoring!$E$23)+IF(Data!$S202&lt;&gt;"",Scoring!$E$24)+IF(Data!V202&lt;&gt;"",Scoring!$E$25)+IF(Data!$U202&lt;&gt;"",Scoring!$E$26)+IF(Data!$V202&lt;&gt;"",Scoring!$E$27)+IF(Data!$W202&lt;&gt;"",Scoring!$E$28)+IF(Data!$X202&lt;&gt;"",Scoring!$E$29)+IF(Data!$Y202&lt;&gt;"",Scoring!$E$30)+IF(Data!$Z202&lt;&gt;"",Scoring!$E$31)+IF(Data!$AA202&lt;&gt;"",Scoring!$E$32),"")</f>
        <v/>
      </c>
      <c r="AE202" s="107" t="str">
        <f>IF(AD202&lt;&gt;"",LOOKUP(AD202,Likelihoods!$A$7:$A$107,Likelihoods!C$7:C$107),"")</f>
        <v/>
      </c>
      <c r="AF202" s="108" t="str">
        <f>IF(AND(COUNTBLANK($B202:$E202)=3,COUNTBLANK($F202:$H202)=2,COUNTBLANK($I202:$J202)=1,COUNTBLANK($K202:$L202)=1,COUNTBLANK($M202:$N202)=1,COUNTBLANK($O202:$P202)=1,COUNTBLANK($Q202:$R202)=1,COUNTBLANK($S202:$T202)=1,COUNTBLANK($U202:$V202)=1,COUNTBLANK($W202:$AA202)=4),IF(Data!$B202&lt;&gt;"",Scoring!$F$7)+IF(Data!$C202&lt;&gt;"",Scoring!$F$8)+IF(Data!$D202&lt;&gt;"",Scoring!$F$9)+IF(Data!$E202&lt;&gt;"",Scoring!$F$10)+IF(Data!$F202&lt;&gt;"",Scoring!$F$11)+IF(Data!$G202&lt;&gt;"",Scoring!$F$12)+IF(Data!$H202&lt;&gt;"",Scoring!$F$13)+IF(Data!$I202&lt;&gt;"",Scoring!$F$14)+IF(Data!$J202&lt;&gt;"",Scoring!$F$15)+IF(Data!$K202&lt;&gt;"",Scoring!$F$16)+IF(Data!$L202&lt;&gt;"",Scoring!$F$17)+IF(Data!$M202&lt;&gt;"",Scoring!$F$18)+IF(Data!$N202&lt;&gt;"",Scoring!$F$19)+IF(Data!$O202&lt;&gt;"",Scoring!$F$20)+IF(Data!$P202&lt;&gt;"",Scoring!$F$21)+IF(Data!$Q202&lt;&gt;"",Scoring!$F$22)+IF(Data!$R202&lt;&gt;"",Scoring!$F$23)+IF(Data!$S202&lt;&gt;"",Scoring!$F$24)+IF(Data!T202&lt;&gt;"",Scoring!$F$25)+IF(Data!$U202&lt;&gt;"",Scoring!$F$26)+IF(Data!$V202&lt;&gt;"",Scoring!$F$27)+IF(Data!$W202&lt;&gt;"",Scoring!$F$28)+IF(Data!$X202&lt;&gt;"",Scoring!$F$29)+IF(Data!$Y202&lt;&gt;"",Scoring!$F$30)+IF(Data!$Z202&lt;&gt;"",Scoring!$F$31)+IF(Data!$AA202&lt;&gt;"",Scoring!$F$32),"")</f>
        <v/>
      </c>
      <c r="AG202" s="105" t="str">
        <f>IF(AF202&lt;&gt;"",LOOKUP(AF202,Likelihoods!$A$7:$A$107,Likelihoods!D$7:D$107),"")</f>
        <v/>
      </c>
      <c r="AH202" s="108" t="str">
        <f>IF(AND(COUNTBLANK($B202:$E202)=3,COUNTBLANK($F202:$H202)=2,COUNTBLANK($I202:$J202)=1,COUNTBLANK($K202:$L202)=1,COUNTBLANK($M202:$N202)=1,COUNTBLANK($O202:$P202)=1,COUNTBLANK($Q202:$R202)=1,COUNTBLANK($S202:$T202)=1,COUNTBLANK($U202:$V202)=1,COUNTBLANK($W202:$AA202)=4),IF(Data!$B202&lt;&gt;"",Scoring!$G$7)+IF(Data!$C202&lt;&gt;"",Scoring!$G$8)+IF(Data!$D202&lt;&gt;"",Scoring!$G$9)+IF(Data!$E202&lt;&gt;"",Scoring!$G$10)+IF(Data!$F202&lt;&gt;"",Scoring!$G$11)+IF(Data!$G202&lt;&gt;"",Scoring!$G$12)+IF(Data!$H202&lt;&gt;"",Scoring!$G$13)+IF(Data!$I202&lt;&gt;"",Scoring!$G$14)+IF(Data!$J202&lt;&gt;"",Scoring!$G$15)+IF(Data!$K202&lt;&gt;"",Scoring!$G$16)+IF(Data!$L202&lt;&gt;"",Scoring!$G$17)+IF(Data!$M202&lt;&gt;"",Scoring!$G$18)+IF(Data!$N202&lt;&gt;"",Scoring!$G$19)+IF(Data!$O202&lt;&gt;"",Scoring!$G$20)+IF(Data!$P202&lt;&gt;"",Scoring!$G$21)+IF(Data!$Q202&lt;&gt;"",Scoring!$G$22)+IF(Data!$R202&lt;&gt;"",Scoring!$G$23)+IF(Data!$S202&lt;&gt;"",Scoring!$G$24)+IF(Data!T202&lt;&gt;"",Scoring!$G$25)+IF(Data!$U202&lt;&gt;"",Scoring!$G$26)+IF(Data!$V202&lt;&gt;"",Scoring!$G$27)+IF(Data!$W202&lt;&gt;"",Scoring!$G$28)+IF(Data!$X202&lt;&gt;"",Scoring!$G$29)+IF(Data!$Y202&lt;&gt;"",Scoring!$G$30)+IF(Data!$Z202&lt;&gt;"",Scoring!$G$31)+IF(Data!$AA202&lt;&gt;"",Scoring!$G$32),"")</f>
        <v/>
      </c>
      <c r="AI202" s="106" t="str">
        <f>IF(AH202&lt;&gt;"",LOOKUP(AH202,Likelihoods!$A$7:$A$107,Likelihoods!E$7:E$107),"")</f>
        <v/>
      </c>
      <c r="AJ202" s="104" t="str">
        <f>IF(AND(COUNTBLANK($B202:$E202)=3,COUNTBLANK($F202:$H202)=2,COUNTBLANK($I202:$J202)=1,COUNTBLANK($K202:$L202)=1,COUNTBLANK($M202:$N202)=1,COUNTBLANK($O202:$P202)=1,COUNTBLANK($Q202:$R202)=1,COUNTBLANK($S202:$T202)=1,COUNTBLANK($U202:$V202)=1,COUNTBLANK($W202:$AA202)=4),IF(Data!$B202&lt;&gt;"",Scoring!$H$7)+IF(Data!$C202&lt;&gt;"",Scoring!$H$8)+IF(Data!$D202&lt;&gt;"",Scoring!$H$9)+IF(Data!$E202&lt;&gt;"",Scoring!$H$10)+IF(Data!$F202&lt;&gt;"",Scoring!$H$11)+IF(Data!$G202&lt;&gt;"",Scoring!$H$12)+IF(Data!$H202&lt;&gt;"",Scoring!$H$13)+IF(Data!$I202&lt;&gt;"",Scoring!$H$14)+IF(Data!$J202&lt;&gt;"",Scoring!$H$15)+IF(Data!$K202&lt;&gt;"",Scoring!$H$16)+IF(Data!$L202&lt;&gt;"",Scoring!$H$17)+IF(Data!$M202&lt;&gt;"",Scoring!$H$18)+IF(Data!$N202&lt;&gt;"",Scoring!$H$19)+IF(Data!$O202&lt;&gt;"",Scoring!$H$20)+IF(Data!$P202&lt;&gt;"",Scoring!$H$21)+IF(Data!$Q202&lt;&gt;"",Scoring!$H$22)+IF(Data!$R202&lt;&gt;"",Scoring!$H$23)+IF(Data!$S202&lt;&gt;"",Scoring!$H$24)+IF(Data!T202&lt;&gt;"",Scoring!$H$25)+IF(Data!$U202&lt;&gt;"",Scoring!$H$26)+IF(Data!$V202&lt;&gt;"",Scoring!$H$27)+IF(Data!$W202&lt;&gt;"",Scoring!$H$28)+IF(Data!$X202&lt;&gt;"",Scoring!$H$29)+IF(Data!$Y202&lt;&gt;"",Scoring!$H$30)+IF(Data!$Z202&lt;&gt;"",Scoring!$H$31)+IF(Data!$AA202&lt;&gt;"",Scoring!$H$32),"")</f>
        <v/>
      </c>
      <c r="AK202" s="105" t="str">
        <f>IF(AJ202&lt;&gt;"",LOOKUP(AJ202,Likelihoods!$A$7:$A$107,Likelihoods!F$7:F$107),"")</f>
        <v/>
      </c>
      <c r="AL202" s="102" t="str">
        <f>IF(AND(COUNTBLANK($B202:$E202)=3,COUNTBLANK($F202:$H202)=2,COUNTBLANK($I202:$J202)=1,COUNTBLANK($K202:$L202)=1,COUNTBLANK($M202:$N202)=1,COUNTBLANK($O202:$P202)=1,COUNTBLANK($Q202:$R202)=1,COUNTBLANK($S202:$T202)=1,COUNTBLANK($U202:$V202)=1,COUNTBLANK($W202:$AA202)=4),IF(Data!$B202&lt;&gt;"",Scoring!$I$7)+IF(Data!$C202&lt;&gt;"",Scoring!$I$8)+IF(Data!$D202&lt;&gt;"",Scoring!$I$9)+IF(Data!$E202&lt;&gt;"",Scoring!$I$10)+IF(Data!$F202&lt;&gt;"",Scoring!$I$11)+IF(Data!$G202&lt;&gt;"",Scoring!$I$12)+IF(Data!$H202&lt;&gt;"",Scoring!$I$13)+IF(Data!$I202&lt;&gt;"",Scoring!$I$14)+IF(Data!$J202&lt;&gt;"",Scoring!$I$15)+IF(Data!$K202&lt;&gt;"",Scoring!$I$16)+IF(Data!$L202&lt;&gt;"",Scoring!$I$17)+IF(Data!$M202&lt;&gt;"",Scoring!$I$18)+IF(Data!$N202&lt;&gt;"",Scoring!$I$19)+IF(Data!$O202&lt;&gt;"",Scoring!$I$20)+IF(Data!$P202&lt;&gt;"",Scoring!$I$21)+IF(Data!$Q202&lt;&gt;"",Scoring!$I$22)+IF(Data!$R202&lt;&gt;"",Scoring!$I$23)+IF(Data!$S202&lt;&gt;"",Scoring!$I$24)+IF(Data!T202&lt;&gt;"",Scoring!$I$25)+IF(Data!$U202&lt;&gt;"",Scoring!$I$26)+IF(Data!$V202&lt;&gt;"",Scoring!$I$27)+IF(Data!$W202&lt;&gt;"",Scoring!$I$28)+IF(Data!$X202&lt;&gt;"",Scoring!$I$29)+IF(Data!$Y202&lt;&gt;"",Scoring!$I$30)+IF(Data!$Z202&lt;&gt;"",Scoring!$I$31)+IF(Data!$AA202&lt;&gt;"",Scoring!$I$32),"")</f>
        <v/>
      </c>
      <c r="AM202" s="107" t="str">
        <f>IF(AL202&lt;&gt;"",LOOKUP(AL202,Likelihoods!$A$7:$A$107,Likelihoods!G$7:G$107),"")</f>
        <v/>
      </c>
      <c r="AN202" s="281" t="str">
        <f>IF(AND(COUNTBLANK($B202:$E202)=3,COUNTBLANK($F202:$H202)=2,COUNTBLANK($I202:$J202)=1,COUNTBLANK($K202:$L202)=1,COUNTBLANK($M202:$N202)=1,COUNTBLANK($O202:$P202)=1,COUNTBLANK($Q202:$R202)=1,COUNTBLANK($S202:$T202)=1,COUNTBLANK($U202:$V202)=1,COUNTBLANK($W202:$AA202)=4),IF(Data!$B202&lt;&gt;"",Scoring!$J$7)+IF(Data!$C202&lt;&gt;"",Scoring!$J$8)+IF(Data!$D202&lt;&gt;"",Scoring!$J$9)+IF(Data!$E202&lt;&gt;"",Scoring!$J$10)+IF(Data!$F202&lt;&gt;"",Scoring!$J$11)+IF(Data!$G202&lt;&gt;"",Scoring!$J$12)+IF(Data!$H202&lt;&gt;"",Scoring!$J$13)+IF(Data!$I202&lt;&gt;"",Scoring!$J$14)+IF(Data!$J202&lt;&gt;"",Scoring!$J$15)+IF(Data!$K202&lt;&gt;"",Scoring!$J$16)+IF(Data!$L202&lt;&gt;"",Scoring!$J$17)+IF(Data!$M202&lt;&gt;"",Scoring!$J$18)+IF(Data!$N202&lt;&gt;"",Scoring!$J$19)+IF(Data!$O202&lt;&gt;"",Scoring!$J$20)+IF(Data!$P202&lt;&gt;"",Scoring!$J$21)+IF(Data!$Q202&lt;&gt;"",Scoring!$J$22)+IF(Data!$R202&lt;&gt;"",Scoring!$J$23)+IF(Data!$S202&lt;&gt;"",Scoring!$J$24)+IF(Data!AF202&lt;&gt;"",Scoring!$J$25)+IF(Data!$U202&lt;&gt;"",Scoring!$J$26)+IF(Data!$V202&lt;&gt;"",Scoring!$J$27)+IF(Data!$W202&lt;&gt;"",Scoring!$J$28)+IF(Data!$X202&lt;&gt;"",Scoring!$J$29)+IF(Data!$Y202&lt;&gt;"",Scoring!$J$30)+IF(Data!$Z202&lt;&gt;"",Scoring!$J$31)+IF(Data!$AA202&lt;&gt;"",Scoring!$J$32),"")</f>
        <v/>
      </c>
      <c r="AO202" s="276" t="str">
        <f>IF(AN202&lt;&gt;"",LOOKUP(AN202,Likelihoods!$A$7:$A$107,Likelihoods!H$7:H$107),"")</f>
        <v/>
      </c>
      <c r="AP202" s="264" t="str">
        <f>IF(AND(COUNTBLANK($B202:$E202)=3,COUNTBLANK($F202:$H202)=2,COUNTBLANK($I202:$J202)=1,COUNTBLANK($K202:$L202)=1,COUNTBLANK($M202:$N202)=1,COUNTBLANK($O202:$P202)=1,COUNTBLANK($Q202:$R202)=1,COUNTBLANK($S202:$T202)=1,COUNTBLANK($U202:$V202)=1,COUNTBLANK($W202:$AA202)=4),IF(Data!$B202&lt;&gt;"",Scoring!$K$7)+IF(Data!$C202&lt;&gt;"",Scoring!$K$8)+IF(Data!$D202&lt;&gt;"",Scoring!$K$9)+IF(Data!$E202&lt;&gt;"",Scoring!$K$10)+IF(Data!$F202&lt;&gt;"",Scoring!$K$11)+IF(Data!$G202&lt;&gt;"",Scoring!$K$12)+IF(Data!$H202&lt;&gt;"",Scoring!$K$13)+IF(Data!$I202&lt;&gt;"",Scoring!$K$14)+IF(Data!$J202&lt;&gt;"",Scoring!$K$15)+IF(Data!$K202&lt;&gt;"",Scoring!$K$16)+IF(Data!$L202&lt;&gt;"",Scoring!$K$17)+IF(Data!$M202&lt;&gt;"",Scoring!$K$18)+IF(Data!$N202&lt;&gt;"",Scoring!$K$19)+IF(Data!$O202&lt;&gt;"",Scoring!$K$20)+IF(Data!$P202&lt;&gt;"",Scoring!$K$21)+IF(Data!$Q202&lt;&gt;"",Scoring!$K$22)+IF(Data!$R202&lt;&gt;"",Scoring!$K$23)+IF(Data!$S202&lt;&gt;"",Scoring!$K$24)+IF(Data!AH202&lt;&gt;"",Scoring!$K$25)+IF(Data!$U202&lt;&gt;"",Scoring!$K$26)+IF(Data!$V202&lt;&gt;"",Scoring!$K$27)+IF(Data!$W202&lt;&gt;"",Scoring!$K$28)+IF(Data!$X202&lt;&gt;"",Scoring!$K$29)+IF(Data!$Y202&lt;&gt;"",Scoring!$K$30)+IF(Data!$Z202&lt;&gt;"",Scoring!$K$31)+IF(Data!$AA202&lt;&gt;"",Scoring!$K$32),"")</f>
        <v/>
      </c>
      <c r="AQ202" s="107" t="str">
        <f>IF(AP202&lt;&gt;"",LOOKUP(AP202,Likelihoods!$A$7:$A$107,Likelihoods!I$7:I$107),"")</f>
        <v/>
      </c>
      <c r="AR202" s="281" t="str">
        <f>IF(AND(COUNTBLANK($B202:$E202)=3,COUNTBLANK($F202:$H202)=2,COUNTBLANK($I202:$J202)=1,COUNTBLANK($K202:$L202)=1,COUNTBLANK($M202:$N202)=1,COUNTBLANK($O202:$P202)=1,COUNTBLANK($Q202:$R202)=1,COUNTBLANK($S202:$T202)=1,COUNTBLANK($U202:$V202)=1,COUNTBLANK($W202:$AA202)=4),IF(Data!$B202&lt;&gt;"",Scoring!$L$7)+IF(Data!$C202&lt;&gt;"",Scoring!$L$8)+IF(Data!$D202&lt;&gt;"",Scoring!$L$9)+IF(Data!$E202&lt;&gt;"",Scoring!$L$10)+IF(Data!$F202&lt;&gt;"",Scoring!$L$11)+IF(Data!$G202&lt;&gt;"",Scoring!$L$12)+IF(Data!$H202&lt;&gt;"",Scoring!$L$13)+IF(Data!$I202&lt;&gt;"",Scoring!$L$14)+IF(Data!$J202&lt;&gt;"",Scoring!$L$15)+IF(Data!$K202&lt;&gt;"",Scoring!$L$16)+IF(Data!$L202&lt;&gt;"",Scoring!$L$17)+IF(Data!$M202&lt;&gt;"",Scoring!$L$18)+IF(Data!$N202&lt;&gt;"",Scoring!$L$19)+IF(Data!$O202&lt;&gt;"",Scoring!$L$20)+IF(Data!$P202&lt;&gt;"",Scoring!$L$21)+IF(Data!$Q202&lt;&gt;"",Scoring!$L$22)+IF(Data!$R202&lt;&gt;"",Scoring!$L$23)+IF(Data!$S202&lt;&gt;"",Scoring!$L$24)+IF(Data!AJ202&lt;&gt;"",Scoring!$L$25)+IF(Data!$U202&lt;&gt;"",Scoring!$L$26)+IF(Data!$V202&lt;&gt;"",Scoring!$L$27)+IF(Data!$W202&lt;&gt;"",Scoring!$L$28)+IF(Data!$X202&lt;&gt;"",Scoring!$L$29)+IF(Data!$Y202&lt;&gt;"",Scoring!$L$30)+IF(Data!$Z202&lt;&gt;"",Scoring!$L$31)+IF(Data!$AA202&lt;&gt;"",Scoring!$L$32),"")</f>
        <v/>
      </c>
      <c r="AS202" s="105" t="str">
        <f>IF(AR202&lt;&gt;"",LOOKUP(AR202,Likelihoods!$A$7:$A$107,Likelihoods!J$7:J$107),"")</f>
        <v/>
      </c>
      <c r="AT202" s="108" t="str">
        <f>IF(AND(COUNTBLANK($B202:$E202)=3,COUNTBLANK($F202:$H202)=2,COUNTBLANK($I202:$J202)=1,COUNTBLANK($K202:$L202)=1,COUNTBLANK($M202:$N202)=1,COUNTBLANK($O202:$P202)=1,COUNTBLANK($Q202:$R202)=1,COUNTBLANK($S202:$T202)=1,COUNTBLANK($U202:$V202)=1,COUNTBLANK($W202:$AA202)=4),IF(Data!$B202&lt;&gt;"",Scoring!$M$7)+IF(Data!$C202&lt;&gt;"",Scoring!$M$8)+IF(Data!$D202&lt;&gt;"",Scoring!$M$9)+IF(Data!$E202&lt;&gt;"",Scoring!$M$10)+IF(Data!$F202&lt;&gt;"",Scoring!$M$11)+IF(Data!$G202&lt;&gt;"",Scoring!$M$12)+IF(Data!$H202&lt;&gt;"",Scoring!$M$13)+IF(Data!$I202&lt;&gt;"",Scoring!$M$14)+IF(Data!$J202&lt;&gt;"",Scoring!$M$15)+IF(Data!$K202&lt;&gt;"",Scoring!$M$16)+IF(Data!$L202&lt;&gt;"",Scoring!$M$17)+IF(Data!$M202&lt;&gt;"",Scoring!$M$18)+IF(Data!$N202&lt;&gt;"",Scoring!$M$19)+IF(Data!$O202&lt;&gt;"",Scoring!$M$20)+IF(Data!$P202&lt;&gt;"",Scoring!$M$21)+IF(Data!$Q202&lt;&gt;"",Scoring!$M$22)+IF(Data!$R202&lt;&gt;"",Scoring!$M$23)+IF(Data!$S202&lt;&gt;"",Scoring!$M$24)+IF(Data!T202&lt;&gt;"",Scoring!$M$25)+IF(Data!$U202&lt;&gt;"",Scoring!$M$26)+IF(Data!$V202&lt;&gt;"",Scoring!$M$27)+IF(Data!$W202&lt;&gt;"",Scoring!$M$28)+IF(Data!$X202&lt;&gt;"",Scoring!$M$29)+IF(Data!$Y202&lt;&gt;"",Scoring!$M$30)+IF(Data!$Z202&lt;&gt;"",Scoring!$M$31)+IF(Data!$AA202&lt;&gt;"",Scoring!$M$32),"")</f>
        <v/>
      </c>
      <c r="AU202" s="105" t="str">
        <f>IF(AT202&lt;&gt;"",LOOKUP(AT202,Likelihoods!$A$7:$A$107,Likelihoods!K$7:K$107),"")</f>
        <v/>
      </c>
      <c r="AV202" s="108" t="str">
        <f>IF(AND(COUNTBLANK($B202:$E202)=3,COUNTBLANK($F202:$H202)=2,COUNTBLANK($I202:$J202)=1,COUNTBLANK($K202:$L202)=1,COUNTBLANK($M202:$N202)=1,COUNTBLANK($O202:$P202)=1,COUNTBLANK($Q202:$R202)=1,COUNTBLANK($S202:$T202)=1,COUNTBLANK($U202:$V202)=1,COUNTBLANK($W202:$AA202)=4),IF(Data!$B202&lt;&gt;"",Scoring!$N$7)+IF(Data!$C202&lt;&gt;"",Scoring!$N$8)+IF(Data!$D202&lt;&gt;"",Scoring!$N$9)+IF(Data!$E202&lt;&gt;"",Scoring!$N$10)+IF(Data!$F202&lt;&gt;"",Scoring!$N$11)+IF(Data!$G202&lt;&gt;"",Scoring!$N$12)+IF(Data!$H202&lt;&gt;"",Scoring!$N$13)+IF(Data!$I202&lt;&gt;"",Scoring!$N$14)+IF(Data!$J202&lt;&gt;"",Scoring!$N$15)+IF(Data!$K202&lt;&gt;"",Scoring!$N$16)+IF(Data!$L202&lt;&gt;"",Scoring!$N$17)+IF(Data!$M202&lt;&gt;"",Scoring!$N$18)+IF(Data!$N202&lt;&gt;"",Scoring!$N$19)+IF(Data!$O202&lt;&gt;"",Scoring!$N$20)+IF(Data!$P202&lt;&gt;"",Scoring!$N$21)+IF(Data!$Q202&lt;&gt;"",Scoring!$N$22)+IF(Data!$R202&lt;&gt;"",Scoring!$N$23)+IF(Data!$S202&lt;&gt;"",Scoring!$N$24)+IF(Data!T202&lt;&gt;"",Scoring!$N$25)+IF(Data!$U202&lt;&gt;"",Scoring!$N$26)+IF(Data!$V202&lt;&gt;"",Scoring!$N$27)+IF(Data!$W202&lt;&gt;"",Scoring!$N$28)+IF(Data!$X202&lt;&gt;"",Scoring!$N$29)+IF(Data!$Y202&lt;&gt;"",Scoring!$N$30)+IF(Data!$Z202&lt;&gt;"",Scoring!$N$31)+IF(Data!$AA202&lt;&gt;"",Scoring!$N$32),"")</f>
        <v/>
      </c>
      <c r="AW202" s="106" t="str">
        <f>IF(AV202&lt;&gt;"",LOOKUP(AV202,Likelihoods!$A$7:$A$107,Likelihoods!L$7:L$107),"")</f>
        <v/>
      </c>
      <c r="AX202" s="104" t="str">
        <f>IF(AND(COUNTBLANK($B202:$E202)=3,COUNTBLANK($F202:$H202)=2,COUNTBLANK($I202:$J202)=1,COUNTBLANK($K202:$L202)=1,COUNTBLANK($M202:$N202)=1,COUNTBLANK($O202:$P202)=1,COUNTBLANK($Q202:$R202)=1,COUNTBLANK($S202:$T202)=1,COUNTBLANK($U202:$V202)=1,COUNTBLANK($W202:$AA202)=4),IF(Data!$B202&lt;&gt;"",Scoring!$O$7)+IF(Data!$C202&lt;&gt;"",Scoring!$O$8)+IF(Data!$D202&lt;&gt;"",Scoring!$O$9)+IF(Data!$E202&lt;&gt;"",Scoring!$O$10)+IF(Data!$F202&lt;&gt;"",Scoring!$O$11)+IF(Data!$G202&lt;&gt;"",Scoring!$O$12)+IF(Data!$H202&lt;&gt;"",Scoring!$O$13)+IF(Data!$I202&lt;&gt;"",Scoring!$O$14)+IF(Data!$J202&lt;&gt;"",Scoring!$O$15)+IF(Data!$K202&lt;&gt;"",Scoring!$O$16)+IF(Data!$L202&lt;&gt;"",Scoring!$O$17)+IF(Data!$M202&lt;&gt;"",Scoring!$O$18)+IF(Data!$N202&lt;&gt;"",Scoring!$O$19)+IF(Data!$O202&lt;&gt;"",Scoring!$O$20)+IF(Data!$P202&lt;&gt;"",Scoring!$O$21)+IF(Data!$Q202&lt;&gt;"",Scoring!$O$22)+IF(Data!$R202&lt;&gt;"",Scoring!$O$23)+IF(Data!$S202&lt;&gt;"",Scoring!$O$24)+IF(Data!T202&lt;&gt;"",Scoring!$O$25)+IF(Data!$U202&lt;&gt;"",Scoring!$O$26)+IF(Data!$V202&lt;&gt;"",Scoring!$O$27)+IF(Data!$W202&lt;&gt;"",Scoring!$O$28)+IF(Data!$X202&lt;&gt;"",Scoring!$O$29)+IF(Data!$Y202&lt;&gt;"",Scoring!$O$30)+IF(Data!$Z202&lt;&gt;"",Scoring!$O$31)+IF(Data!$AA202&lt;&gt;"",Scoring!$O$32),"")</f>
        <v/>
      </c>
      <c r="AY202" s="107" t="str">
        <f>IF(AX202&lt;&gt;"",LOOKUP(AX202,Likelihoods!$A$7:$A$107,Likelihoods!M$7:M$107),"")</f>
        <v/>
      </c>
      <c r="AZ202" s="108" t="str">
        <f>IF(AND(COUNTBLANK($B202:$E202)=3,COUNTBLANK($F202:$H202)=2,COUNTBLANK($I202:$J202)=1,COUNTBLANK($K202:$L202)=1,COUNTBLANK($M202:$N202)=1,COUNTBLANK($O202:$P202)=1,COUNTBLANK($Q202:$R202)=1,COUNTBLANK($S202:$T202)=1,COUNTBLANK($U202:$V202)=1,COUNTBLANK($W202:$AA202)=4),IF(Data!$B202&lt;&gt;"",Scoring!$P$7)+IF(Data!$C202&lt;&gt;"",Scoring!$P$8)+IF(Data!$D202&lt;&gt;"",Scoring!$P$9)+IF(Data!$E202&lt;&gt;"",Scoring!$P$10)+IF(Data!$F202&lt;&gt;"",Scoring!$P$11)+IF(Data!$G202&lt;&gt;"",Scoring!$P$12)+IF(Data!$H202&lt;&gt;"",Scoring!$P$13)+IF(Data!$I202&lt;&gt;"",Scoring!$P$14)+IF(Data!$J202&lt;&gt;"",Scoring!$P$15)+IF(Data!$K202&lt;&gt;"",Scoring!$P$16)+IF(Data!$L202&lt;&gt;"",Scoring!$P$17)+IF(Data!$M202&lt;&gt;"",Scoring!$P$18)+IF(Data!$N202&lt;&gt;"",Scoring!$P$19)+IF(Data!$O202&lt;&gt;"",Scoring!$P$20)+IF(Data!$P202&lt;&gt;"",Scoring!$P$21)+IF(Data!$Q202&lt;&gt;"",Scoring!$P$22)+IF(Data!$R202&lt;&gt;"",Scoring!$P$23)+IF(Data!$S202&lt;&gt;"",Scoring!$P$24)+IF(Data!T202&lt;&gt;"",Scoring!$P$25)+IF(Data!$U202&lt;&gt;"",Scoring!$P$26)+IF(Data!$V202&lt;&gt;"",Scoring!$P$27)+IF(Data!$W202&lt;&gt;"",Scoring!$P$28)+IF(Data!$X202&lt;&gt;"",Scoring!$P$29)+IF(Data!$Y202&lt;&gt;"",Scoring!$P$30)+IF(Data!$Z202&lt;&gt;"",Scoring!$P$31)+IF(Data!$AA202&lt;&gt;"",Scoring!$P$32),"")</f>
        <v/>
      </c>
      <c r="BA202" s="105" t="str">
        <f>IF(AZ202&lt;&gt;"",LOOKUP(AZ202,Likelihoods!$A$7:$A$107,Likelihoods!N$7:N$107),"")</f>
        <v/>
      </c>
      <c r="BB202" s="102" t="str">
        <f>IF(AND(COUNTBLANK($B202:$E202)=3,COUNTBLANK($F202:$H202)=2,COUNTBLANK($I202:$J202)=1,COUNTBLANK($K202:$L202)=1,COUNTBLANK($M202:$N202)=1,COUNTBLANK($O202:$P202)=1,COUNTBLANK($Q202:$R202)=1,COUNTBLANK($S202:$T202)=1,COUNTBLANK($U202:$V202)=1,COUNTBLANK($W202:$AA202)=4),IF(Data!$B202&lt;&gt;"",Scoring!$Q$7)+IF(Data!$C202&lt;&gt;"",Scoring!$Q$8)+IF(Data!$D202&lt;&gt;"",Scoring!$Q$9)+IF(Data!$E202&lt;&gt;"",Scoring!$Q$10)+IF(Data!$F202&lt;&gt;"",Scoring!$Q$11)+IF(Data!$G202&lt;&gt;"",Scoring!$Q$12)+IF(Data!$H202&lt;&gt;"",Scoring!$Q$13)+IF(Data!$I202&lt;&gt;"",Scoring!$Q$14)+IF(Data!$J202&lt;&gt;"",Scoring!$Q$15)+IF(Data!$K202&lt;&gt;"",Scoring!$Q$16)+IF(Data!$L202&lt;&gt;"",Scoring!$Q$17)+IF(Data!$M202&lt;&gt;"",Scoring!$Q$18)+IF(Data!$N202&lt;&gt;"",Scoring!$Q$19)+IF(Data!$O202&lt;&gt;"",Scoring!$Q$20)+IF(Data!$P202&lt;&gt;"",Scoring!$Q$21)+IF(Data!$Q202&lt;&gt;"",Scoring!$Q$22)+IF(Data!$R202&lt;&gt;"",Scoring!$Q$23)+IF(Data!$S202&lt;&gt;"",Scoring!$Q$24)+IF(Data!T202&lt;&gt;"",Scoring!$Q$25)+IF(Data!$U202&lt;&gt;"",Scoring!$Q$26)+IF(Data!$V202&lt;&gt;"",Scoring!$Q$27)+IF(Data!$W202&lt;&gt;"",Scoring!$Q$28)+IF(Data!$X202&lt;&gt;"",Scoring!$Q$29)+IF(Data!$Y202&lt;&gt;"",Scoring!$Q$30)+IF(Data!$Z202&lt;&gt;"",Scoring!$Q$31)+IF(Data!$AA202&lt;&gt;"",Scoring!$Q$32),"")</f>
        <v/>
      </c>
      <c r="BC202" s="107" t="str">
        <f>IF(BB202&lt;&gt;"",LOOKUP(BB202,Likelihoods!$A$7:$A$107,Likelihoods!O$7:O$107),"")</f>
        <v/>
      </c>
      <c r="BD202" s="104" t="str">
        <f>IF(AND(COUNTBLANK($B202:$E202)=3,COUNTBLANK($F202:$H202)=2,COUNTBLANK($I202:$J202)=1,COUNTBLANK($K202:$L202)=1,COUNTBLANK($M202:$N202)=1,COUNTBLANK($O202:$P202)=1,COUNTBLANK($Q202:$R202)=1,COUNTBLANK($S202:$T202)=1,COUNTBLANK($U202:$V202)=1,COUNTBLANK($W202:$AA202)=4),IF(Data!$B202&lt;&gt;"",Scoring!$R$7)+IF(Data!$C202&lt;&gt;"",Scoring!$R$8)+IF(Data!$D202&lt;&gt;"",Scoring!$R$9)+IF(Data!$E202&lt;&gt;"",Scoring!$R$10)+IF(Data!$F202&lt;&gt;"",Scoring!$R$11)+IF(Data!$G202&lt;&gt;"",Scoring!$R$12)+IF(Data!$H202&lt;&gt;"",Scoring!$R$13)+IF(Data!$I202&lt;&gt;"",Scoring!$R$14)+IF(Data!$J202&lt;&gt;"",Scoring!$R$15)+IF(Data!$K202&lt;&gt;"",Scoring!$R$16)+IF(Data!$L202&lt;&gt;"",Scoring!$R$17)+IF(Data!$M202&lt;&gt;"",Scoring!$R$18)+IF(Data!$N202&lt;&gt;"",Scoring!$R$19)+IF(Data!$O202&lt;&gt;"",Scoring!$R$20)+IF(Data!$P202&lt;&gt;"",Scoring!$R$21)+IF(Data!$Q202&lt;&gt;"",Scoring!$R$22)+IF(Data!$R202&lt;&gt;"",Scoring!$R$23)+IF(Data!$S202&lt;&gt;"",Scoring!$R$24)+IF(Data!T202&lt;&gt;"",Scoring!$R$25)+IF(Data!$U202&lt;&gt;"",Scoring!$R$26)+IF(Data!$V202&lt;&gt;"",Scoring!$R$27)+IF(Data!$W202&lt;&gt;"",Scoring!$R$28)+IF(Data!$X202&lt;&gt;"",Scoring!$R$29)+IF(Data!$Y202&lt;&gt;"",Scoring!$R$30)+IF(Data!$Z202&lt;&gt;"",Scoring!$R$31)+IF(Data!$AA202&lt;&gt;"",Scoring!$R$32),"")</f>
        <v/>
      </c>
      <c r="BE202" s="105" t="str">
        <f>IF(BD202&lt;&gt;"",LOOKUP(BD202,Likelihoods!$A$7:$A$107,Likelihoods!P$7:P$107),"")</f>
        <v/>
      </c>
      <c r="BF202" s="102" t="str">
        <f>IF(AND(COUNTBLANK($B202:$E202)=3,COUNTBLANK($F202:$H202)=2,COUNTBLANK($I202:$J202)=1,COUNTBLANK($K202:$L202)=1,COUNTBLANK($M202:$N202)=1,COUNTBLANK($O202:$P202)=1,COUNTBLANK($Q202:$R202)=1,COUNTBLANK($S202:$T202)=1,COUNTBLANK($U202:$V202)=1,COUNTBLANK($W202:$AA202)=4),IF(Data!$B202&lt;&gt;"",Scoring!$S$7)+IF(Data!$C202&lt;&gt;"",Scoring!$S$8)+IF(Data!$D202&lt;&gt;"",Scoring!$S$9)+IF(Data!$E202&lt;&gt;"",Scoring!$S$10)+IF(Data!$F202&lt;&gt;"",Scoring!$S$11)+IF(Data!$G202&lt;&gt;"",Scoring!$S$12)+IF(Data!$H202&lt;&gt;"",Scoring!$S$13)+IF(Data!$I202&lt;&gt;"",Scoring!$S$14)+IF(Data!$J202&lt;&gt;"",Scoring!$S$15)+IF(Data!$K202&lt;&gt;"",Scoring!$S$16)+IF(Data!$L202&lt;&gt;"",Scoring!$S$17)+IF(Data!$M202&lt;&gt;"",Scoring!$S$18)+IF(Data!$N202&lt;&gt;"",Scoring!$S$19)+IF(Data!$O202&lt;&gt;"",Scoring!$S$20)+IF(Data!$P202&lt;&gt;"",Scoring!$S$21)+IF(Data!$Q202&lt;&gt;"",Scoring!$S$22)+IF(Data!$R202&lt;&gt;"",Scoring!$S$23)+IF(Data!$S202&lt;&gt;"",Scoring!$S$24)+IF(Data!T202&lt;&gt;"",Scoring!$S$25)+IF(Data!$U202&lt;&gt;"",Scoring!$S$26)+IF(Data!$V202&lt;&gt;"",Scoring!$S$27)+IF(Data!$W202&lt;&gt;"",Scoring!$S$28)+IF(Data!$X202&lt;&gt;"",Scoring!$S$29)+IF(Data!$Y202&lt;&gt;"",Scoring!$S$30)+IF(Data!$Z202&lt;&gt;"",Scoring!$S$31)+IF(Data!$AA202&lt;&gt;"",Scoring!$S$32),"")</f>
        <v/>
      </c>
      <c r="BG202" s="107" t="str">
        <f>IF(BF202&lt;&gt;"",LOOKUP(BF202,Likelihoods!$A$7:$A$107,Likelihoods!Q$7:Q$107),"")</f>
        <v/>
      </c>
      <c r="BH202" s="108" t="str">
        <f>IF(AND(COUNTBLANK($B202:$E202)=3,COUNTBLANK($F202:$H202)=2,COUNTBLANK($I202:$J202)=1,COUNTBLANK($K202:$L202)=1,COUNTBLANK($M202:$N202)=1,COUNTBLANK($O202:$P202)=1,COUNTBLANK($Q202:$R202)=1,COUNTBLANK($S202:$T202)=1,COUNTBLANK($U202:$V202)=1,COUNTBLANK($W202:$AA202)=4),IF(Data!$B202&lt;&gt;"",Scoring!$T$7)+IF(Data!$C202&lt;&gt;"",Scoring!$T$8)+IF(Data!$D202&lt;&gt;"",Scoring!$T$9)+IF(Data!$E202&lt;&gt;"",Scoring!$T$10)+IF(Data!$F202&lt;&gt;"",Scoring!$T$11)+IF(Data!$G202&lt;&gt;"",Scoring!$T$12)+IF(Data!$H202&lt;&gt;"",Scoring!$T$13)+IF(Data!$I202&lt;&gt;"",Scoring!$T$14)+IF(Data!$J202&lt;&gt;"",Scoring!$T$15)+IF(Data!$K202&lt;&gt;"",Scoring!$T$16)+IF(Data!$L202&lt;&gt;"",Scoring!$T$17)+IF(Data!$M202&lt;&gt;"",Scoring!$T$18)+IF(Data!$N202&lt;&gt;"",Scoring!$T$19)+IF(Data!$O202&lt;&gt;"",Scoring!$T$20)+IF(Data!$P202&lt;&gt;"",Scoring!$T$21)+IF(Data!$Q202&lt;&gt;"",Scoring!$T$22)+IF(Data!$R202&lt;&gt;"",Scoring!$T$23)+IF(Data!$S202&lt;&gt;"",Scoring!$T$24)+IF(Data!T202&lt;&gt;"",Scoring!$T$25)+IF(Data!$U202&lt;&gt;"",Scoring!$T$26)+IF(Data!$V202&lt;&gt;"",Scoring!$T$27)+IF(Data!$W202&lt;&gt;"",Scoring!$T$28)+IF(Data!$X202&lt;&gt;"",Scoring!$T$29)+IF(Data!$Y202&lt;&gt;"",Scoring!$T$30)+IF(Data!$Z202&lt;&gt;"",Scoring!$T$31)+IF(Data!$AA202&lt;&gt;"",Scoring!$T$32),"")</f>
        <v/>
      </c>
      <c r="BI202" s="105" t="str">
        <f>IF(BH202&lt;&gt;"",LOOKUP(BH202,Likelihoods!$A$7:$A$107,Likelihoods!R$7:R$107),"")</f>
        <v/>
      </c>
      <c r="BJ202" s="108" t="str">
        <f>IF(AND(COUNTBLANK($B202:$E202)=3,COUNTBLANK($F202:$H202)=2,COUNTBLANK($I202:$J202)=1,COUNTBLANK($K202:$L202)=1,COUNTBLANK($M202:$N202)=1,COUNTBLANK($O202:$P202)=1,COUNTBLANK($Q202:$R202)=1,COUNTBLANK($S202:$T202)=1,COUNTBLANK($U202:$V202)=1,COUNTBLANK($W202:$AA202)=4),IF(Data!$B202&lt;&gt;"",Scoring!$U$7)+IF(Data!$C202&lt;&gt;"",Scoring!$U$8)+IF(Data!$D202&lt;&gt;"",Scoring!$U$9)+IF(Data!$E202&lt;&gt;"",Scoring!$U$10)+IF(Data!$F202&lt;&gt;"",Scoring!$U$11)+IF(Data!$G202&lt;&gt;"",Scoring!$U$12)+IF(Data!$H202&lt;&gt;"",Scoring!$U$13)+IF(Data!$I202&lt;&gt;"",Scoring!$U$14)+IF(Data!$J202&lt;&gt;"",Scoring!$U$15)+IF(Data!$K202&lt;&gt;"",Scoring!$U$16)+IF(Data!$L202&lt;&gt;"",Scoring!$U$17)+IF(Data!$M202&lt;&gt;"",Scoring!$U$18)+IF(Data!$N202&lt;&gt;"",Scoring!$U$19)+IF(Data!$O202&lt;&gt;"",Scoring!$U$20)+IF(Data!$P202&lt;&gt;"",Scoring!$U$21)+IF(Data!$Q202&lt;&gt;"",Scoring!$U$22)+IF(Data!$R202&lt;&gt;"",Scoring!$U$23)+IF(Data!$S202&lt;&gt;"",Scoring!$U$24)+IF(Data!T202&lt;&gt;"",Scoring!$U$25)+IF(Data!$U202&lt;&gt;"",Scoring!$U$26)+IF(Data!$V202&lt;&gt;"",Scoring!$U$27)+IF(Data!$W202&lt;&gt;"",Scoring!$U$28)+IF(Data!$X202&lt;&gt;"",Scoring!$U$29)+IF(Data!$Y202&lt;&gt;"",Scoring!$U$30)+IF(Data!$Z202&lt;&gt;"",Scoring!$U$31)+IF(Data!$AA202&lt;&gt;"",Scoring!$U$32),"")</f>
        <v/>
      </c>
      <c r="BK202" s="106" t="str">
        <f>IF(BJ202&lt;&gt;"",LOOKUP(BJ202,Likelihoods!$A$7:$A$107,Likelihoods!S$7:S$107),"")</f>
        <v/>
      </c>
      <c r="BL202" s="8"/>
      <c r="BM202" s="8"/>
      <c r="BN202" s="8"/>
      <c r="BO202" s="8"/>
      <c r="BP202" s="8"/>
      <c r="BQ202" s="8"/>
      <c r="BR202" s="8"/>
      <c r="BS202" s="8"/>
      <c r="BT202" s="8"/>
      <c r="BU202" s="8"/>
      <c r="BV202" s="8"/>
      <c r="BW202" s="8"/>
      <c r="BX202" s="8"/>
      <c r="BY202" s="8"/>
    </row>
    <row r="203" spans="1:77" ht="14.25" x14ac:dyDescent="0.2">
      <c r="A203" s="68"/>
      <c r="B203" s="101"/>
      <c r="C203" s="102"/>
      <c r="D203" s="102"/>
      <c r="E203" s="102"/>
      <c r="F203" s="101"/>
      <c r="G203" s="102"/>
      <c r="H203" s="103"/>
      <c r="I203" s="102"/>
      <c r="J203" s="102"/>
      <c r="K203" s="101"/>
      <c r="L203" s="103"/>
      <c r="M203" s="102"/>
      <c r="N203" s="103"/>
      <c r="O203" s="101"/>
      <c r="P203" s="103"/>
      <c r="Q203" s="102"/>
      <c r="R203" s="102"/>
      <c r="S203" s="101"/>
      <c r="T203" s="103"/>
      <c r="U203" s="101"/>
      <c r="V203" s="103"/>
      <c r="W203" s="102"/>
      <c r="X203" s="102"/>
      <c r="Y203" s="102"/>
      <c r="Z203" s="102"/>
      <c r="AA203" s="102"/>
      <c r="AB203" s="104" t="str">
        <f>IF(AND(COUNTBLANK($B203:$E203)=3,COUNTBLANK($F203:$H203)=2,COUNTBLANK($I203:$J203)=1,COUNTBLANK($K203:$L203)=1,COUNTBLANK($M203:$N203)=1,COUNTBLANK($O203:$P203)=1,COUNTBLANK($Q203:$R203)=1,COUNTBLANK($S203:$T203)=1,COUNTBLANK($U203:$V203)=1,COUNTBLANK($W203:$AA203)=4),IF(Data!$B203&lt;&gt;"",Scoring!$D$7)+IF(Data!$C203&lt;&gt;"",Scoring!$D$8)+IF(Data!$D203&lt;&gt;"",Scoring!$D$9)+IF(Data!$E203&lt;&gt;"",Scoring!$D$10)+IF(Data!$F203&lt;&gt;"",Scoring!$D$11)+IF(Data!$G203&lt;&gt;"",Scoring!$D$12)+IF(Data!$H203&lt;&gt;"",Scoring!$D$13)+IF(Data!$I203&lt;&gt;"",Scoring!$D$14)+IF(Data!$J203&lt;&gt;"",Scoring!$D$15)+IF(Data!$K203&lt;&gt;"",Scoring!$D$16)+IF(Data!$L203&lt;&gt;"",Scoring!$D$17)+IF(Data!$M203&lt;&gt;"",Scoring!$D$18)+IF(Data!$N203&lt;&gt;"",Scoring!$D$19)+IF(Data!$O203&lt;&gt;"",Scoring!$D$20)+IF(Data!$P203&lt;&gt;"",Scoring!$D$21)+IF(Data!$Q203&lt;&gt;"",Scoring!$D$22)+IF(Data!$R203&lt;&gt;"",Scoring!$D$23)+IF(Data!$S203&lt;&gt;"",Scoring!$D$24)+IF(Data!T203&lt;&gt;"",Scoring!$D$25)+IF(Data!$U203&lt;&gt;"",Scoring!$D$26)+IF(Data!$V203&lt;&gt;"",Scoring!$D$27)+IF(Data!$W203&lt;&gt;"",Scoring!$D$28)+IF(Data!$X203&lt;&gt;"",Scoring!$D$29)+IF(Data!$Y203&lt;&gt;"",Scoring!$D$30)+IF(Data!$Z203&lt;&gt;"",Scoring!$D$31)+IF(Data!$AA203&lt;&gt;"",Scoring!$D$32),"")</f>
        <v/>
      </c>
      <c r="AC203" s="105" t="str">
        <f>IF(AB203&lt;&gt;"",LOOKUP(AB203,Likelihoods!$A$7:$A$107,Likelihoods!B$7:B$107),"")</f>
        <v/>
      </c>
      <c r="AD203" s="264" t="str">
        <f>IF(AND(COUNTBLANK($B203:$E203)=3,COUNTBLANK($F203:$H203)=2,COUNTBLANK($I203:$J203)=1,COUNTBLANK($K203:$L203)=1,COUNTBLANK($M203:$N203)=1,COUNTBLANK($O203:$P203)=1,COUNTBLANK($Q203:$R203)=1,COUNTBLANK($S203:$T203)=1,COUNTBLANK($U203:$V203)=1,COUNTBLANK($W203:$AA203)=4),IF(Data!$B203&lt;&gt;"",Scoring!$E$7)+IF(Data!$C203&lt;&gt;"",Scoring!$E$8)+IF(Data!$D203&lt;&gt;"",Scoring!$E$9)+IF(Data!$E203&lt;&gt;"",Scoring!$E$10)+IF(Data!$F203&lt;&gt;"",Scoring!$E$11)+IF(Data!$G203&lt;&gt;"",Scoring!$E$12)+IF(Data!$H203&lt;&gt;"",Scoring!$E$13)+IF(Data!$I203&lt;&gt;"",Scoring!$E$14)+IF(Data!$J203&lt;&gt;"",Scoring!$E$15)+IF(Data!$K203&lt;&gt;"",Scoring!$E$16)+IF(Data!$L203&lt;&gt;"",Scoring!$E$17)+IF(Data!$M203&lt;&gt;"",Scoring!$E$18)+IF(Data!$N203&lt;&gt;"",Scoring!$E$19)+IF(Data!$O203&lt;&gt;"",Scoring!$E$20)+IF(Data!$P203&lt;&gt;"",Scoring!$E$21)+IF(Data!$Q203&lt;&gt;"",Scoring!$E$22)+IF(Data!$R203&lt;&gt;"",Scoring!$E$23)+IF(Data!$S203&lt;&gt;"",Scoring!$E$24)+IF(Data!V203&lt;&gt;"",Scoring!$E$25)+IF(Data!$U203&lt;&gt;"",Scoring!$E$26)+IF(Data!$V203&lt;&gt;"",Scoring!$E$27)+IF(Data!$W203&lt;&gt;"",Scoring!$E$28)+IF(Data!$X203&lt;&gt;"",Scoring!$E$29)+IF(Data!$Y203&lt;&gt;"",Scoring!$E$30)+IF(Data!$Z203&lt;&gt;"",Scoring!$E$31)+IF(Data!$AA203&lt;&gt;"",Scoring!$E$32),"")</f>
        <v/>
      </c>
      <c r="AE203" s="107" t="str">
        <f>IF(AD203&lt;&gt;"",LOOKUP(AD203,Likelihoods!$A$7:$A$107,Likelihoods!C$7:C$107),"")</f>
        <v/>
      </c>
      <c r="AF203" s="108" t="str">
        <f>IF(AND(COUNTBLANK($B203:$E203)=3,COUNTBLANK($F203:$H203)=2,COUNTBLANK($I203:$J203)=1,COUNTBLANK($K203:$L203)=1,COUNTBLANK($M203:$N203)=1,COUNTBLANK($O203:$P203)=1,COUNTBLANK($Q203:$R203)=1,COUNTBLANK($S203:$T203)=1,COUNTBLANK($U203:$V203)=1,COUNTBLANK($W203:$AA203)=4),IF(Data!$B203&lt;&gt;"",Scoring!$F$7)+IF(Data!$C203&lt;&gt;"",Scoring!$F$8)+IF(Data!$D203&lt;&gt;"",Scoring!$F$9)+IF(Data!$E203&lt;&gt;"",Scoring!$F$10)+IF(Data!$F203&lt;&gt;"",Scoring!$F$11)+IF(Data!$G203&lt;&gt;"",Scoring!$F$12)+IF(Data!$H203&lt;&gt;"",Scoring!$F$13)+IF(Data!$I203&lt;&gt;"",Scoring!$F$14)+IF(Data!$J203&lt;&gt;"",Scoring!$F$15)+IF(Data!$K203&lt;&gt;"",Scoring!$F$16)+IF(Data!$L203&lt;&gt;"",Scoring!$F$17)+IF(Data!$M203&lt;&gt;"",Scoring!$F$18)+IF(Data!$N203&lt;&gt;"",Scoring!$F$19)+IF(Data!$O203&lt;&gt;"",Scoring!$F$20)+IF(Data!$P203&lt;&gt;"",Scoring!$F$21)+IF(Data!$Q203&lt;&gt;"",Scoring!$F$22)+IF(Data!$R203&lt;&gt;"",Scoring!$F$23)+IF(Data!$S203&lt;&gt;"",Scoring!$F$24)+IF(Data!T203&lt;&gt;"",Scoring!$F$25)+IF(Data!$U203&lt;&gt;"",Scoring!$F$26)+IF(Data!$V203&lt;&gt;"",Scoring!$F$27)+IF(Data!$W203&lt;&gt;"",Scoring!$F$28)+IF(Data!$X203&lt;&gt;"",Scoring!$F$29)+IF(Data!$Y203&lt;&gt;"",Scoring!$F$30)+IF(Data!$Z203&lt;&gt;"",Scoring!$F$31)+IF(Data!$AA203&lt;&gt;"",Scoring!$F$32),"")</f>
        <v/>
      </c>
      <c r="AG203" s="105" t="str">
        <f>IF(AF203&lt;&gt;"",LOOKUP(AF203,Likelihoods!$A$7:$A$107,Likelihoods!D$7:D$107),"")</f>
        <v/>
      </c>
      <c r="AH203" s="108" t="str">
        <f>IF(AND(COUNTBLANK($B203:$E203)=3,COUNTBLANK($F203:$H203)=2,COUNTBLANK($I203:$J203)=1,COUNTBLANK($K203:$L203)=1,COUNTBLANK($M203:$N203)=1,COUNTBLANK($O203:$P203)=1,COUNTBLANK($Q203:$R203)=1,COUNTBLANK($S203:$T203)=1,COUNTBLANK($U203:$V203)=1,COUNTBLANK($W203:$AA203)=4),IF(Data!$B203&lt;&gt;"",Scoring!$G$7)+IF(Data!$C203&lt;&gt;"",Scoring!$G$8)+IF(Data!$D203&lt;&gt;"",Scoring!$G$9)+IF(Data!$E203&lt;&gt;"",Scoring!$G$10)+IF(Data!$F203&lt;&gt;"",Scoring!$G$11)+IF(Data!$G203&lt;&gt;"",Scoring!$G$12)+IF(Data!$H203&lt;&gt;"",Scoring!$G$13)+IF(Data!$I203&lt;&gt;"",Scoring!$G$14)+IF(Data!$J203&lt;&gt;"",Scoring!$G$15)+IF(Data!$K203&lt;&gt;"",Scoring!$G$16)+IF(Data!$L203&lt;&gt;"",Scoring!$G$17)+IF(Data!$M203&lt;&gt;"",Scoring!$G$18)+IF(Data!$N203&lt;&gt;"",Scoring!$G$19)+IF(Data!$O203&lt;&gt;"",Scoring!$G$20)+IF(Data!$P203&lt;&gt;"",Scoring!$G$21)+IF(Data!$Q203&lt;&gt;"",Scoring!$G$22)+IF(Data!$R203&lt;&gt;"",Scoring!$G$23)+IF(Data!$S203&lt;&gt;"",Scoring!$G$24)+IF(Data!T203&lt;&gt;"",Scoring!$G$25)+IF(Data!$U203&lt;&gt;"",Scoring!$G$26)+IF(Data!$V203&lt;&gt;"",Scoring!$G$27)+IF(Data!$W203&lt;&gt;"",Scoring!$G$28)+IF(Data!$X203&lt;&gt;"",Scoring!$G$29)+IF(Data!$Y203&lt;&gt;"",Scoring!$G$30)+IF(Data!$Z203&lt;&gt;"",Scoring!$G$31)+IF(Data!$AA203&lt;&gt;"",Scoring!$G$32),"")</f>
        <v/>
      </c>
      <c r="AI203" s="106" t="str">
        <f>IF(AH203&lt;&gt;"",LOOKUP(AH203,Likelihoods!$A$7:$A$107,Likelihoods!E$7:E$107),"")</f>
        <v/>
      </c>
      <c r="AJ203" s="104" t="str">
        <f>IF(AND(COUNTBLANK($B203:$E203)=3,COUNTBLANK($F203:$H203)=2,COUNTBLANK($I203:$J203)=1,COUNTBLANK($K203:$L203)=1,COUNTBLANK($M203:$N203)=1,COUNTBLANK($O203:$P203)=1,COUNTBLANK($Q203:$R203)=1,COUNTBLANK($S203:$T203)=1,COUNTBLANK($U203:$V203)=1,COUNTBLANK($W203:$AA203)=4),IF(Data!$B203&lt;&gt;"",Scoring!$H$7)+IF(Data!$C203&lt;&gt;"",Scoring!$H$8)+IF(Data!$D203&lt;&gt;"",Scoring!$H$9)+IF(Data!$E203&lt;&gt;"",Scoring!$H$10)+IF(Data!$F203&lt;&gt;"",Scoring!$H$11)+IF(Data!$G203&lt;&gt;"",Scoring!$H$12)+IF(Data!$H203&lt;&gt;"",Scoring!$H$13)+IF(Data!$I203&lt;&gt;"",Scoring!$H$14)+IF(Data!$J203&lt;&gt;"",Scoring!$H$15)+IF(Data!$K203&lt;&gt;"",Scoring!$H$16)+IF(Data!$L203&lt;&gt;"",Scoring!$H$17)+IF(Data!$M203&lt;&gt;"",Scoring!$H$18)+IF(Data!$N203&lt;&gt;"",Scoring!$H$19)+IF(Data!$O203&lt;&gt;"",Scoring!$H$20)+IF(Data!$P203&lt;&gt;"",Scoring!$H$21)+IF(Data!$Q203&lt;&gt;"",Scoring!$H$22)+IF(Data!$R203&lt;&gt;"",Scoring!$H$23)+IF(Data!$S203&lt;&gt;"",Scoring!$H$24)+IF(Data!T203&lt;&gt;"",Scoring!$H$25)+IF(Data!$U203&lt;&gt;"",Scoring!$H$26)+IF(Data!$V203&lt;&gt;"",Scoring!$H$27)+IF(Data!$W203&lt;&gt;"",Scoring!$H$28)+IF(Data!$X203&lt;&gt;"",Scoring!$H$29)+IF(Data!$Y203&lt;&gt;"",Scoring!$H$30)+IF(Data!$Z203&lt;&gt;"",Scoring!$H$31)+IF(Data!$AA203&lt;&gt;"",Scoring!$H$32),"")</f>
        <v/>
      </c>
      <c r="AK203" s="105" t="str">
        <f>IF(AJ203&lt;&gt;"",LOOKUP(AJ203,Likelihoods!$A$7:$A$107,Likelihoods!F$7:F$107),"")</f>
        <v/>
      </c>
      <c r="AL203" s="102" t="str">
        <f>IF(AND(COUNTBLANK($B203:$E203)=3,COUNTBLANK($F203:$H203)=2,COUNTBLANK($I203:$J203)=1,COUNTBLANK($K203:$L203)=1,COUNTBLANK($M203:$N203)=1,COUNTBLANK($O203:$P203)=1,COUNTBLANK($Q203:$R203)=1,COUNTBLANK($S203:$T203)=1,COUNTBLANK($U203:$V203)=1,COUNTBLANK($W203:$AA203)=4),IF(Data!$B203&lt;&gt;"",Scoring!$I$7)+IF(Data!$C203&lt;&gt;"",Scoring!$I$8)+IF(Data!$D203&lt;&gt;"",Scoring!$I$9)+IF(Data!$E203&lt;&gt;"",Scoring!$I$10)+IF(Data!$F203&lt;&gt;"",Scoring!$I$11)+IF(Data!$G203&lt;&gt;"",Scoring!$I$12)+IF(Data!$H203&lt;&gt;"",Scoring!$I$13)+IF(Data!$I203&lt;&gt;"",Scoring!$I$14)+IF(Data!$J203&lt;&gt;"",Scoring!$I$15)+IF(Data!$K203&lt;&gt;"",Scoring!$I$16)+IF(Data!$L203&lt;&gt;"",Scoring!$I$17)+IF(Data!$M203&lt;&gt;"",Scoring!$I$18)+IF(Data!$N203&lt;&gt;"",Scoring!$I$19)+IF(Data!$O203&lt;&gt;"",Scoring!$I$20)+IF(Data!$P203&lt;&gt;"",Scoring!$I$21)+IF(Data!$Q203&lt;&gt;"",Scoring!$I$22)+IF(Data!$R203&lt;&gt;"",Scoring!$I$23)+IF(Data!$S203&lt;&gt;"",Scoring!$I$24)+IF(Data!T203&lt;&gt;"",Scoring!$I$25)+IF(Data!$U203&lt;&gt;"",Scoring!$I$26)+IF(Data!$V203&lt;&gt;"",Scoring!$I$27)+IF(Data!$W203&lt;&gt;"",Scoring!$I$28)+IF(Data!$X203&lt;&gt;"",Scoring!$I$29)+IF(Data!$Y203&lt;&gt;"",Scoring!$I$30)+IF(Data!$Z203&lt;&gt;"",Scoring!$I$31)+IF(Data!$AA203&lt;&gt;"",Scoring!$I$32),"")</f>
        <v/>
      </c>
      <c r="AM203" s="107" t="str">
        <f>IF(AL203&lt;&gt;"",LOOKUP(AL203,Likelihoods!$A$7:$A$107,Likelihoods!G$7:G$107),"")</f>
        <v/>
      </c>
      <c r="AN203" s="281" t="str">
        <f>IF(AND(COUNTBLANK($B203:$E203)=3,COUNTBLANK($F203:$H203)=2,COUNTBLANK($I203:$J203)=1,COUNTBLANK($K203:$L203)=1,COUNTBLANK($M203:$N203)=1,COUNTBLANK($O203:$P203)=1,COUNTBLANK($Q203:$R203)=1,COUNTBLANK($S203:$T203)=1,COUNTBLANK($U203:$V203)=1,COUNTBLANK($W203:$AA203)=4),IF(Data!$B203&lt;&gt;"",Scoring!$J$7)+IF(Data!$C203&lt;&gt;"",Scoring!$J$8)+IF(Data!$D203&lt;&gt;"",Scoring!$J$9)+IF(Data!$E203&lt;&gt;"",Scoring!$J$10)+IF(Data!$F203&lt;&gt;"",Scoring!$J$11)+IF(Data!$G203&lt;&gt;"",Scoring!$J$12)+IF(Data!$H203&lt;&gt;"",Scoring!$J$13)+IF(Data!$I203&lt;&gt;"",Scoring!$J$14)+IF(Data!$J203&lt;&gt;"",Scoring!$J$15)+IF(Data!$K203&lt;&gt;"",Scoring!$J$16)+IF(Data!$L203&lt;&gt;"",Scoring!$J$17)+IF(Data!$M203&lt;&gt;"",Scoring!$J$18)+IF(Data!$N203&lt;&gt;"",Scoring!$J$19)+IF(Data!$O203&lt;&gt;"",Scoring!$J$20)+IF(Data!$P203&lt;&gt;"",Scoring!$J$21)+IF(Data!$Q203&lt;&gt;"",Scoring!$J$22)+IF(Data!$R203&lt;&gt;"",Scoring!$J$23)+IF(Data!$S203&lt;&gt;"",Scoring!$J$24)+IF(Data!AF203&lt;&gt;"",Scoring!$J$25)+IF(Data!$U203&lt;&gt;"",Scoring!$J$26)+IF(Data!$V203&lt;&gt;"",Scoring!$J$27)+IF(Data!$W203&lt;&gt;"",Scoring!$J$28)+IF(Data!$X203&lt;&gt;"",Scoring!$J$29)+IF(Data!$Y203&lt;&gt;"",Scoring!$J$30)+IF(Data!$Z203&lt;&gt;"",Scoring!$J$31)+IF(Data!$AA203&lt;&gt;"",Scoring!$J$32),"")</f>
        <v/>
      </c>
      <c r="AO203" s="276" t="str">
        <f>IF(AN203&lt;&gt;"",LOOKUP(AN203,Likelihoods!$A$7:$A$107,Likelihoods!H$7:H$107),"")</f>
        <v/>
      </c>
      <c r="AP203" s="264" t="str">
        <f>IF(AND(COUNTBLANK($B203:$E203)=3,COUNTBLANK($F203:$H203)=2,COUNTBLANK($I203:$J203)=1,COUNTBLANK($K203:$L203)=1,COUNTBLANK($M203:$N203)=1,COUNTBLANK($O203:$P203)=1,COUNTBLANK($Q203:$R203)=1,COUNTBLANK($S203:$T203)=1,COUNTBLANK($U203:$V203)=1,COUNTBLANK($W203:$AA203)=4),IF(Data!$B203&lt;&gt;"",Scoring!$K$7)+IF(Data!$C203&lt;&gt;"",Scoring!$K$8)+IF(Data!$D203&lt;&gt;"",Scoring!$K$9)+IF(Data!$E203&lt;&gt;"",Scoring!$K$10)+IF(Data!$F203&lt;&gt;"",Scoring!$K$11)+IF(Data!$G203&lt;&gt;"",Scoring!$K$12)+IF(Data!$H203&lt;&gt;"",Scoring!$K$13)+IF(Data!$I203&lt;&gt;"",Scoring!$K$14)+IF(Data!$J203&lt;&gt;"",Scoring!$K$15)+IF(Data!$K203&lt;&gt;"",Scoring!$K$16)+IF(Data!$L203&lt;&gt;"",Scoring!$K$17)+IF(Data!$M203&lt;&gt;"",Scoring!$K$18)+IF(Data!$N203&lt;&gt;"",Scoring!$K$19)+IF(Data!$O203&lt;&gt;"",Scoring!$K$20)+IF(Data!$P203&lt;&gt;"",Scoring!$K$21)+IF(Data!$Q203&lt;&gt;"",Scoring!$K$22)+IF(Data!$R203&lt;&gt;"",Scoring!$K$23)+IF(Data!$S203&lt;&gt;"",Scoring!$K$24)+IF(Data!AH203&lt;&gt;"",Scoring!$K$25)+IF(Data!$U203&lt;&gt;"",Scoring!$K$26)+IF(Data!$V203&lt;&gt;"",Scoring!$K$27)+IF(Data!$W203&lt;&gt;"",Scoring!$K$28)+IF(Data!$X203&lt;&gt;"",Scoring!$K$29)+IF(Data!$Y203&lt;&gt;"",Scoring!$K$30)+IF(Data!$Z203&lt;&gt;"",Scoring!$K$31)+IF(Data!$AA203&lt;&gt;"",Scoring!$K$32),"")</f>
        <v/>
      </c>
      <c r="AQ203" s="107" t="str">
        <f>IF(AP203&lt;&gt;"",LOOKUP(AP203,Likelihoods!$A$7:$A$107,Likelihoods!I$7:I$107),"")</f>
        <v/>
      </c>
      <c r="AR203" s="281" t="str">
        <f>IF(AND(COUNTBLANK($B203:$E203)=3,COUNTBLANK($F203:$H203)=2,COUNTBLANK($I203:$J203)=1,COUNTBLANK($K203:$L203)=1,COUNTBLANK($M203:$N203)=1,COUNTBLANK($O203:$P203)=1,COUNTBLANK($Q203:$R203)=1,COUNTBLANK($S203:$T203)=1,COUNTBLANK($U203:$V203)=1,COUNTBLANK($W203:$AA203)=4),IF(Data!$B203&lt;&gt;"",Scoring!$L$7)+IF(Data!$C203&lt;&gt;"",Scoring!$L$8)+IF(Data!$D203&lt;&gt;"",Scoring!$L$9)+IF(Data!$E203&lt;&gt;"",Scoring!$L$10)+IF(Data!$F203&lt;&gt;"",Scoring!$L$11)+IF(Data!$G203&lt;&gt;"",Scoring!$L$12)+IF(Data!$H203&lt;&gt;"",Scoring!$L$13)+IF(Data!$I203&lt;&gt;"",Scoring!$L$14)+IF(Data!$J203&lt;&gt;"",Scoring!$L$15)+IF(Data!$K203&lt;&gt;"",Scoring!$L$16)+IF(Data!$L203&lt;&gt;"",Scoring!$L$17)+IF(Data!$M203&lt;&gt;"",Scoring!$L$18)+IF(Data!$N203&lt;&gt;"",Scoring!$L$19)+IF(Data!$O203&lt;&gt;"",Scoring!$L$20)+IF(Data!$P203&lt;&gt;"",Scoring!$L$21)+IF(Data!$Q203&lt;&gt;"",Scoring!$L$22)+IF(Data!$R203&lt;&gt;"",Scoring!$L$23)+IF(Data!$S203&lt;&gt;"",Scoring!$L$24)+IF(Data!AJ203&lt;&gt;"",Scoring!$L$25)+IF(Data!$U203&lt;&gt;"",Scoring!$L$26)+IF(Data!$V203&lt;&gt;"",Scoring!$L$27)+IF(Data!$W203&lt;&gt;"",Scoring!$L$28)+IF(Data!$X203&lt;&gt;"",Scoring!$L$29)+IF(Data!$Y203&lt;&gt;"",Scoring!$L$30)+IF(Data!$Z203&lt;&gt;"",Scoring!$L$31)+IF(Data!$AA203&lt;&gt;"",Scoring!$L$32),"")</f>
        <v/>
      </c>
      <c r="AS203" s="105" t="str">
        <f>IF(AR203&lt;&gt;"",LOOKUP(AR203,Likelihoods!$A$7:$A$107,Likelihoods!J$7:J$107),"")</f>
        <v/>
      </c>
      <c r="AT203" s="108" t="str">
        <f>IF(AND(COUNTBLANK($B203:$E203)=3,COUNTBLANK($F203:$H203)=2,COUNTBLANK($I203:$J203)=1,COUNTBLANK($K203:$L203)=1,COUNTBLANK($M203:$N203)=1,COUNTBLANK($O203:$P203)=1,COUNTBLANK($Q203:$R203)=1,COUNTBLANK($S203:$T203)=1,COUNTBLANK($U203:$V203)=1,COUNTBLANK($W203:$AA203)=4),IF(Data!$B203&lt;&gt;"",Scoring!$M$7)+IF(Data!$C203&lt;&gt;"",Scoring!$M$8)+IF(Data!$D203&lt;&gt;"",Scoring!$M$9)+IF(Data!$E203&lt;&gt;"",Scoring!$M$10)+IF(Data!$F203&lt;&gt;"",Scoring!$M$11)+IF(Data!$G203&lt;&gt;"",Scoring!$M$12)+IF(Data!$H203&lt;&gt;"",Scoring!$M$13)+IF(Data!$I203&lt;&gt;"",Scoring!$M$14)+IF(Data!$J203&lt;&gt;"",Scoring!$M$15)+IF(Data!$K203&lt;&gt;"",Scoring!$M$16)+IF(Data!$L203&lt;&gt;"",Scoring!$M$17)+IF(Data!$M203&lt;&gt;"",Scoring!$M$18)+IF(Data!$N203&lt;&gt;"",Scoring!$M$19)+IF(Data!$O203&lt;&gt;"",Scoring!$M$20)+IF(Data!$P203&lt;&gt;"",Scoring!$M$21)+IF(Data!$Q203&lt;&gt;"",Scoring!$M$22)+IF(Data!$R203&lt;&gt;"",Scoring!$M$23)+IF(Data!$S203&lt;&gt;"",Scoring!$M$24)+IF(Data!T203&lt;&gt;"",Scoring!$M$25)+IF(Data!$U203&lt;&gt;"",Scoring!$M$26)+IF(Data!$V203&lt;&gt;"",Scoring!$M$27)+IF(Data!$W203&lt;&gt;"",Scoring!$M$28)+IF(Data!$X203&lt;&gt;"",Scoring!$M$29)+IF(Data!$Y203&lt;&gt;"",Scoring!$M$30)+IF(Data!$Z203&lt;&gt;"",Scoring!$M$31)+IF(Data!$AA203&lt;&gt;"",Scoring!$M$32),"")</f>
        <v/>
      </c>
      <c r="AU203" s="105" t="str">
        <f>IF(AT203&lt;&gt;"",LOOKUP(AT203,Likelihoods!$A$7:$A$107,Likelihoods!K$7:K$107),"")</f>
        <v/>
      </c>
      <c r="AV203" s="108" t="str">
        <f>IF(AND(COUNTBLANK($B203:$E203)=3,COUNTBLANK($F203:$H203)=2,COUNTBLANK($I203:$J203)=1,COUNTBLANK($K203:$L203)=1,COUNTBLANK($M203:$N203)=1,COUNTBLANK($O203:$P203)=1,COUNTBLANK($Q203:$R203)=1,COUNTBLANK($S203:$T203)=1,COUNTBLANK($U203:$V203)=1,COUNTBLANK($W203:$AA203)=4),IF(Data!$B203&lt;&gt;"",Scoring!$N$7)+IF(Data!$C203&lt;&gt;"",Scoring!$N$8)+IF(Data!$D203&lt;&gt;"",Scoring!$N$9)+IF(Data!$E203&lt;&gt;"",Scoring!$N$10)+IF(Data!$F203&lt;&gt;"",Scoring!$N$11)+IF(Data!$G203&lt;&gt;"",Scoring!$N$12)+IF(Data!$H203&lt;&gt;"",Scoring!$N$13)+IF(Data!$I203&lt;&gt;"",Scoring!$N$14)+IF(Data!$J203&lt;&gt;"",Scoring!$N$15)+IF(Data!$K203&lt;&gt;"",Scoring!$N$16)+IF(Data!$L203&lt;&gt;"",Scoring!$N$17)+IF(Data!$M203&lt;&gt;"",Scoring!$N$18)+IF(Data!$N203&lt;&gt;"",Scoring!$N$19)+IF(Data!$O203&lt;&gt;"",Scoring!$N$20)+IF(Data!$P203&lt;&gt;"",Scoring!$N$21)+IF(Data!$Q203&lt;&gt;"",Scoring!$N$22)+IF(Data!$R203&lt;&gt;"",Scoring!$N$23)+IF(Data!$S203&lt;&gt;"",Scoring!$N$24)+IF(Data!T203&lt;&gt;"",Scoring!$N$25)+IF(Data!$U203&lt;&gt;"",Scoring!$N$26)+IF(Data!$V203&lt;&gt;"",Scoring!$N$27)+IF(Data!$W203&lt;&gt;"",Scoring!$N$28)+IF(Data!$X203&lt;&gt;"",Scoring!$N$29)+IF(Data!$Y203&lt;&gt;"",Scoring!$N$30)+IF(Data!$Z203&lt;&gt;"",Scoring!$N$31)+IF(Data!$AA203&lt;&gt;"",Scoring!$N$32),"")</f>
        <v/>
      </c>
      <c r="AW203" s="106" t="str">
        <f>IF(AV203&lt;&gt;"",LOOKUP(AV203,Likelihoods!$A$7:$A$107,Likelihoods!L$7:L$107),"")</f>
        <v/>
      </c>
      <c r="AX203" s="104" t="str">
        <f>IF(AND(COUNTBLANK($B203:$E203)=3,COUNTBLANK($F203:$H203)=2,COUNTBLANK($I203:$J203)=1,COUNTBLANK($K203:$L203)=1,COUNTBLANK($M203:$N203)=1,COUNTBLANK($O203:$P203)=1,COUNTBLANK($Q203:$R203)=1,COUNTBLANK($S203:$T203)=1,COUNTBLANK($U203:$V203)=1,COUNTBLANK($W203:$AA203)=4),IF(Data!$B203&lt;&gt;"",Scoring!$O$7)+IF(Data!$C203&lt;&gt;"",Scoring!$O$8)+IF(Data!$D203&lt;&gt;"",Scoring!$O$9)+IF(Data!$E203&lt;&gt;"",Scoring!$O$10)+IF(Data!$F203&lt;&gt;"",Scoring!$O$11)+IF(Data!$G203&lt;&gt;"",Scoring!$O$12)+IF(Data!$H203&lt;&gt;"",Scoring!$O$13)+IF(Data!$I203&lt;&gt;"",Scoring!$O$14)+IF(Data!$J203&lt;&gt;"",Scoring!$O$15)+IF(Data!$K203&lt;&gt;"",Scoring!$O$16)+IF(Data!$L203&lt;&gt;"",Scoring!$O$17)+IF(Data!$M203&lt;&gt;"",Scoring!$O$18)+IF(Data!$N203&lt;&gt;"",Scoring!$O$19)+IF(Data!$O203&lt;&gt;"",Scoring!$O$20)+IF(Data!$P203&lt;&gt;"",Scoring!$O$21)+IF(Data!$Q203&lt;&gt;"",Scoring!$O$22)+IF(Data!$R203&lt;&gt;"",Scoring!$O$23)+IF(Data!$S203&lt;&gt;"",Scoring!$O$24)+IF(Data!T203&lt;&gt;"",Scoring!$O$25)+IF(Data!$U203&lt;&gt;"",Scoring!$O$26)+IF(Data!$V203&lt;&gt;"",Scoring!$O$27)+IF(Data!$W203&lt;&gt;"",Scoring!$O$28)+IF(Data!$X203&lt;&gt;"",Scoring!$O$29)+IF(Data!$Y203&lt;&gt;"",Scoring!$O$30)+IF(Data!$Z203&lt;&gt;"",Scoring!$O$31)+IF(Data!$AA203&lt;&gt;"",Scoring!$O$32),"")</f>
        <v/>
      </c>
      <c r="AY203" s="107" t="str">
        <f>IF(AX203&lt;&gt;"",LOOKUP(AX203,Likelihoods!$A$7:$A$107,Likelihoods!M$7:M$107),"")</f>
        <v/>
      </c>
      <c r="AZ203" s="108" t="str">
        <f>IF(AND(COUNTBLANK($B203:$E203)=3,COUNTBLANK($F203:$H203)=2,COUNTBLANK($I203:$J203)=1,COUNTBLANK($K203:$L203)=1,COUNTBLANK($M203:$N203)=1,COUNTBLANK($O203:$P203)=1,COUNTBLANK($Q203:$R203)=1,COUNTBLANK($S203:$T203)=1,COUNTBLANK($U203:$V203)=1,COUNTBLANK($W203:$AA203)=4),IF(Data!$B203&lt;&gt;"",Scoring!$P$7)+IF(Data!$C203&lt;&gt;"",Scoring!$P$8)+IF(Data!$D203&lt;&gt;"",Scoring!$P$9)+IF(Data!$E203&lt;&gt;"",Scoring!$P$10)+IF(Data!$F203&lt;&gt;"",Scoring!$P$11)+IF(Data!$G203&lt;&gt;"",Scoring!$P$12)+IF(Data!$H203&lt;&gt;"",Scoring!$P$13)+IF(Data!$I203&lt;&gt;"",Scoring!$P$14)+IF(Data!$J203&lt;&gt;"",Scoring!$P$15)+IF(Data!$K203&lt;&gt;"",Scoring!$P$16)+IF(Data!$L203&lt;&gt;"",Scoring!$P$17)+IF(Data!$M203&lt;&gt;"",Scoring!$P$18)+IF(Data!$N203&lt;&gt;"",Scoring!$P$19)+IF(Data!$O203&lt;&gt;"",Scoring!$P$20)+IF(Data!$P203&lt;&gt;"",Scoring!$P$21)+IF(Data!$Q203&lt;&gt;"",Scoring!$P$22)+IF(Data!$R203&lt;&gt;"",Scoring!$P$23)+IF(Data!$S203&lt;&gt;"",Scoring!$P$24)+IF(Data!T203&lt;&gt;"",Scoring!$P$25)+IF(Data!$U203&lt;&gt;"",Scoring!$P$26)+IF(Data!$V203&lt;&gt;"",Scoring!$P$27)+IF(Data!$W203&lt;&gt;"",Scoring!$P$28)+IF(Data!$X203&lt;&gt;"",Scoring!$P$29)+IF(Data!$Y203&lt;&gt;"",Scoring!$P$30)+IF(Data!$Z203&lt;&gt;"",Scoring!$P$31)+IF(Data!$AA203&lt;&gt;"",Scoring!$P$32),"")</f>
        <v/>
      </c>
      <c r="BA203" s="105" t="str">
        <f>IF(AZ203&lt;&gt;"",LOOKUP(AZ203,Likelihoods!$A$7:$A$107,Likelihoods!N$7:N$107),"")</f>
        <v/>
      </c>
      <c r="BB203" s="102" t="str">
        <f>IF(AND(COUNTBLANK($B203:$E203)=3,COUNTBLANK($F203:$H203)=2,COUNTBLANK($I203:$J203)=1,COUNTBLANK($K203:$L203)=1,COUNTBLANK($M203:$N203)=1,COUNTBLANK($O203:$P203)=1,COUNTBLANK($Q203:$R203)=1,COUNTBLANK($S203:$T203)=1,COUNTBLANK($U203:$V203)=1,COUNTBLANK($W203:$AA203)=4),IF(Data!$B203&lt;&gt;"",Scoring!$Q$7)+IF(Data!$C203&lt;&gt;"",Scoring!$Q$8)+IF(Data!$D203&lt;&gt;"",Scoring!$Q$9)+IF(Data!$E203&lt;&gt;"",Scoring!$Q$10)+IF(Data!$F203&lt;&gt;"",Scoring!$Q$11)+IF(Data!$G203&lt;&gt;"",Scoring!$Q$12)+IF(Data!$H203&lt;&gt;"",Scoring!$Q$13)+IF(Data!$I203&lt;&gt;"",Scoring!$Q$14)+IF(Data!$J203&lt;&gt;"",Scoring!$Q$15)+IF(Data!$K203&lt;&gt;"",Scoring!$Q$16)+IF(Data!$L203&lt;&gt;"",Scoring!$Q$17)+IF(Data!$M203&lt;&gt;"",Scoring!$Q$18)+IF(Data!$N203&lt;&gt;"",Scoring!$Q$19)+IF(Data!$O203&lt;&gt;"",Scoring!$Q$20)+IF(Data!$P203&lt;&gt;"",Scoring!$Q$21)+IF(Data!$Q203&lt;&gt;"",Scoring!$Q$22)+IF(Data!$R203&lt;&gt;"",Scoring!$Q$23)+IF(Data!$S203&lt;&gt;"",Scoring!$Q$24)+IF(Data!T203&lt;&gt;"",Scoring!$Q$25)+IF(Data!$U203&lt;&gt;"",Scoring!$Q$26)+IF(Data!$V203&lt;&gt;"",Scoring!$Q$27)+IF(Data!$W203&lt;&gt;"",Scoring!$Q$28)+IF(Data!$X203&lt;&gt;"",Scoring!$Q$29)+IF(Data!$Y203&lt;&gt;"",Scoring!$Q$30)+IF(Data!$Z203&lt;&gt;"",Scoring!$Q$31)+IF(Data!$AA203&lt;&gt;"",Scoring!$Q$32),"")</f>
        <v/>
      </c>
      <c r="BC203" s="107" t="str">
        <f>IF(BB203&lt;&gt;"",LOOKUP(BB203,Likelihoods!$A$7:$A$107,Likelihoods!O$7:O$107),"")</f>
        <v/>
      </c>
      <c r="BD203" s="104" t="str">
        <f>IF(AND(COUNTBLANK($B203:$E203)=3,COUNTBLANK($F203:$H203)=2,COUNTBLANK($I203:$J203)=1,COUNTBLANK($K203:$L203)=1,COUNTBLANK($M203:$N203)=1,COUNTBLANK($O203:$P203)=1,COUNTBLANK($Q203:$R203)=1,COUNTBLANK($S203:$T203)=1,COUNTBLANK($U203:$V203)=1,COUNTBLANK($W203:$AA203)=4),IF(Data!$B203&lt;&gt;"",Scoring!$R$7)+IF(Data!$C203&lt;&gt;"",Scoring!$R$8)+IF(Data!$D203&lt;&gt;"",Scoring!$R$9)+IF(Data!$E203&lt;&gt;"",Scoring!$R$10)+IF(Data!$F203&lt;&gt;"",Scoring!$R$11)+IF(Data!$G203&lt;&gt;"",Scoring!$R$12)+IF(Data!$H203&lt;&gt;"",Scoring!$R$13)+IF(Data!$I203&lt;&gt;"",Scoring!$R$14)+IF(Data!$J203&lt;&gt;"",Scoring!$R$15)+IF(Data!$K203&lt;&gt;"",Scoring!$R$16)+IF(Data!$L203&lt;&gt;"",Scoring!$R$17)+IF(Data!$M203&lt;&gt;"",Scoring!$R$18)+IF(Data!$N203&lt;&gt;"",Scoring!$R$19)+IF(Data!$O203&lt;&gt;"",Scoring!$R$20)+IF(Data!$P203&lt;&gt;"",Scoring!$R$21)+IF(Data!$Q203&lt;&gt;"",Scoring!$R$22)+IF(Data!$R203&lt;&gt;"",Scoring!$R$23)+IF(Data!$S203&lt;&gt;"",Scoring!$R$24)+IF(Data!T203&lt;&gt;"",Scoring!$R$25)+IF(Data!$U203&lt;&gt;"",Scoring!$R$26)+IF(Data!$V203&lt;&gt;"",Scoring!$R$27)+IF(Data!$W203&lt;&gt;"",Scoring!$R$28)+IF(Data!$X203&lt;&gt;"",Scoring!$R$29)+IF(Data!$Y203&lt;&gt;"",Scoring!$R$30)+IF(Data!$Z203&lt;&gt;"",Scoring!$R$31)+IF(Data!$AA203&lt;&gt;"",Scoring!$R$32),"")</f>
        <v/>
      </c>
      <c r="BE203" s="105" t="str">
        <f>IF(BD203&lt;&gt;"",LOOKUP(BD203,Likelihoods!$A$7:$A$107,Likelihoods!P$7:P$107),"")</f>
        <v/>
      </c>
      <c r="BF203" s="102" t="str">
        <f>IF(AND(COUNTBLANK($B203:$E203)=3,COUNTBLANK($F203:$H203)=2,COUNTBLANK($I203:$J203)=1,COUNTBLANK($K203:$L203)=1,COUNTBLANK($M203:$N203)=1,COUNTBLANK($O203:$P203)=1,COUNTBLANK($Q203:$R203)=1,COUNTBLANK($S203:$T203)=1,COUNTBLANK($U203:$V203)=1,COUNTBLANK($W203:$AA203)=4),IF(Data!$B203&lt;&gt;"",Scoring!$S$7)+IF(Data!$C203&lt;&gt;"",Scoring!$S$8)+IF(Data!$D203&lt;&gt;"",Scoring!$S$9)+IF(Data!$E203&lt;&gt;"",Scoring!$S$10)+IF(Data!$F203&lt;&gt;"",Scoring!$S$11)+IF(Data!$G203&lt;&gt;"",Scoring!$S$12)+IF(Data!$H203&lt;&gt;"",Scoring!$S$13)+IF(Data!$I203&lt;&gt;"",Scoring!$S$14)+IF(Data!$J203&lt;&gt;"",Scoring!$S$15)+IF(Data!$K203&lt;&gt;"",Scoring!$S$16)+IF(Data!$L203&lt;&gt;"",Scoring!$S$17)+IF(Data!$M203&lt;&gt;"",Scoring!$S$18)+IF(Data!$N203&lt;&gt;"",Scoring!$S$19)+IF(Data!$O203&lt;&gt;"",Scoring!$S$20)+IF(Data!$P203&lt;&gt;"",Scoring!$S$21)+IF(Data!$Q203&lt;&gt;"",Scoring!$S$22)+IF(Data!$R203&lt;&gt;"",Scoring!$S$23)+IF(Data!$S203&lt;&gt;"",Scoring!$S$24)+IF(Data!T203&lt;&gt;"",Scoring!$S$25)+IF(Data!$U203&lt;&gt;"",Scoring!$S$26)+IF(Data!$V203&lt;&gt;"",Scoring!$S$27)+IF(Data!$W203&lt;&gt;"",Scoring!$S$28)+IF(Data!$X203&lt;&gt;"",Scoring!$S$29)+IF(Data!$Y203&lt;&gt;"",Scoring!$S$30)+IF(Data!$Z203&lt;&gt;"",Scoring!$S$31)+IF(Data!$AA203&lt;&gt;"",Scoring!$S$32),"")</f>
        <v/>
      </c>
      <c r="BG203" s="107" t="str">
        <f>IF(BF203&lt;&gt;"",LOOKUP(BF203,Likelihoods!$A$7:$A$107,Likelihoods!Q$7:Q$107),"")</f>
        <v/>
      </c>
      <c r="BH203" s="108" t="str">
        <f>IF(AND(COUNTBLANK($B203:$E203)=3,COUNTBLANK($F203:$H203)=2,COUNTBLANK($I203:$J203)=1,COUNTBLANK($K203:$L203)=1,COUNTBLANK($M203:$N203)=1,COUNTBLANK($O203:$P203)=1,COUNTBLANK($Q203:$R203)=1,COUNTBLANK($S203:$T203)=1,COUNTBLANK($U203:$V203)=1,COUNTBLANK($W203:$AA203)=4),IF(Data!$B203&lt;&gt;"",Scoring!$T$7)+IF(Data!$C203&lt;&gt;"",Scoring!$T$8)+IF(Data!$D203&lt;&gt;"",Scoring!$T$9)+IF(Data!$E203&lt;&gt;"",Scoring!$T$10)+IF(Data!$F203&lt;&gt;"",Scoring!$T$11)+IF(Data!$G203&lt;&gt;"",Scoring!$T$12)+IF(Data!$H203&lt;&gt;"",Scoring!$T$13)+IF(Data!$I203&lt;&gt;"",Scoring!$T$14)+IF(Data!$J203&lt;&gt;"",Scoring!$T$15)+IF(Data!$K203&lt;&gt;"",Scoring!$T$16)+IF(Data!$L203&lt;&gt;"",Scoring!$T$17)+IF(Data!$M203&lt;&gt;"",Scoring!$T$18)+IF(Data!$N203&lt;&gt;"",Scoring!$T$19)+IF(Data!$O203&lt;&gt;"",Scoring!$T$20)+IF(Data!$P203&lt;&gt;"",Scoring!$T$21)+IF(Data!$Q203&lt;&gt;"",Scoring!$T$22)+IF(Data!$R203&lt;&gt;"",Scoring!$T$23)+IF(Data!$S203&lt;&gt;"",Scoring!$T$24)+IF(Data!T203&lt;&gt;"",Scoring!$T$25)+IF(Data!$U203&lt;&gt;"",Scoring!$T$26)+IF(Data!$V203&lt;&gt;"",Scoring!$T$27)+IF(Data!$W203&lt;&gt;"",Scoring!$T$28)+IF(Data!$X203&lt;&gt;"",Scoring!$T$29)+IF(Data!$Y203&lt;&gt;"",Scoring!$T$30)+IF(Data!$Z203&lt;&gt;"",Scoring!$T$31)+IF(Data!$AA203&lt;&gt;"",Scoring!$T$32),"")</f>
        <v/>
      </c>
      <c r="BI203" s="105" t="str">
        <f>IF(BH203&lt;&gt;"",LOOKUP(BH203,Likelihoods!$A$7:$A$107,Likelihoods!R$7:R$107),"")</f>
        <v/>
      </c>
      <c r="BJ203" s="108" t="str">
        <f>IF(AND(COUNTBLANK($B203:$E203)=3,COUNTBLANK($F203:$H203)=2,COUNTBLANK($I203:$J203)=1,COUNTBLANK($K203:$L203)=1,COUNTBLANK($M203:$N203)=1,COUNTBLANK($O203:$P203)=1,COUNTBLANK($Q203:$R203)=1,COUNTBLANK($S203:$T203)=1,COUNTBLANK($U203:$V203)=1,COUNTBLANK($W203:$AA203)=4),IF(Data!$B203&lt;&gt;"",Scoring!$U$7)+IF(Data!$C203&lt;&gt;"",Scoring!$U$8)+IF(Data!$D203&lt;&gt;"",Scoring!$U$9)+IF(Data!$E203&lt;&gt;"",Scoring!$U$10)+IF(Data!$F203&lt;&gt;"",Scoring!$U$11)+IF(Data!$G203&lt;&gt;"",Scoring!$U$12)+IF(Data!$H203&lt;&gt;"",Scoring!$U$13)+IF(Data!$I203&lt;&gt;"",Scoring!$U$14)+IF(Data!$J203&lt;&gt;"",Scoring!$U$15)+IF(Data!$K203&lt;&gt;"",Scoring!$U$16)+IF(Data!$L203&lt;&gt;"",Scoring!$U$17)+IF(Data!$M203&lt;&gt;"",Scoring!$U$18)+IF(Data!$N203&lt;&gt;"",Scoring!$U$19)+IF(Data!$O203&lt;&gt;"",Scoring!$U$20)+IF(Data!$P203&lt;&gt;"",Scoring!$U$21)+IF(Data!$Q203&lt;&gt;"",Scoring!$U$22)+IF(Data!$R203&lt;&gt;"",Scoring!$U$23)+IF(Data!$S203&lt;&gt;"",Scoring!$U$24)+IF(Data!T203&lt;&gt;"",Scoring!$U$25)+IF(Data!$U203&lt;&gt;"",Scoring!$U$26)+IF(Data!$V203&lt;&gt;"",Scoring!$U$27)+IF(Data!$W203&lt;&gt;"",Scoring!$U$28)+IF(Data!$X203&lt;&gt;"",Scoring!$U$29)+IF(Data!$Y203&lt;&gt;"",Scoring!$U$30)+IF(Data!$Z203&lt;&gt;"",Scoring!$U$31)+IF(Data!$AA203&lt;&gt;"",Scoring!$U$32),"")</f>
        <v/>
      </c>
      <c r="BK203" s="106" t="str">
        <f>IF(BJ203&lt;&gt;"",LOOKUP(BJ203,Likelihoods!$A$7:$A$107,Likelihoods!S$7:S$107),"")</f>
        <v/>
      </c>
      <c r="BL203" s="8"/>
      <c r="BM203" s="8"/>
      <c r="BN203" s="8"/>
      <c r="BO203" s="8"/>
      <c r="BP203" s="8"/>
      <c r="BQ203" s="8"/>
      <c r="BR203" s="8"/>
      <c r="BS203" s="8"/>
      <c r="BT203" s="8"/>
      <c r="BU203" s="8"/>
      <c r="BV203" s="8"/>
      <c r="BW203" s="8"/>
      <c r="BX203" s="8"/>
      <c r="BY203" s="8"/>
    </row>
    <row r="204" spans="1:77" ht="14.25" x14ac:dyDescent="0.2">
      <c r="A204" s="68"/>
      <c r="B204" s="101"/>
      <c r="C204" s="102"/>
      <c r="D204" s="102"/>
      <c r="E204" s="102"/>
      <c r="F204" s="101"/>
      <c r="G204" s="102"/>
      <c r="H204" s="103"/>
      <c r="I204" s="102"/>
      <c r="J204" s="102"/>
      <c r="K204" s="101"/>
      <c r="L204" s="103"/>
      <c r="M204" s="102"/>
      <c r="N204" s="103"/>
      <c r="O204" s="101"/>
      <c r="P204" s="103"/>
      <c r="Q204" s="102"/>
      <c r="R204" s="102"/>
      <c r="S204" s="101"/>
      <c r="T204" s="103"/>
      <c r="U204" s="101"/>
      <c r="V204" s="103"/>
      <c r="W204" s="102"/>
      <c r="X204" s="102"/>
      <c r="Y204" s="102"/>
      <c r="Z204" s="102"/>
      <c r="AA204" s="102"/>
      <c r="AB204" s="104" t="str">
        <f>IF(AND(COUNTBLANK($B204:$E204)=3,COUNTBLANK($F204:$H204)=2,COUNTBLANK($I204:$J204)=1,COUNTBLANK($K204:$L204)=1,COUNTBLANK($M204:$N204)=1,COUNTBLANK($O204:$P204)=1,COUNTBLANK($Q204:$R204)=1,COUNTBLANK($S204:$T204)=1,COUNTBLANK($U204:$V204)=1,COUNTBLANK($W204:$AA204)=4),IF(Data!$B204&lt;&gt;"",Scoring!$D$7)+IF(Data!$C204&lt;&gt;"",Scoring!$D$8)+IF(Data!$D204&lt;&gt;"",Scoring!$D$9)+IF(Data!$E204&lt;&gt;"",Scoring!$D$10)+IF(Data!$F204&lt;&gt;"",Scoring!$D$11)+IF(Data!$G204&lt;&gt;"",Scoring!$D$12)+IF(Data!$H204&lt;&gt;"",Scoring!$D$13)+IF(Data!$I204&lt;&gt;"",Scoring!$D$14)+IF(Data!$J204&lt;&gt;"",Scoring!$D$15)+IF(Data!$K204&lt;&gt;"",Scoring!$D$16)+IF(Data!$L204&lt;&gt;"",Scoring!$D$17)+IF(Data!$M204&lt;&gt;"",Scoring!$D$18)+IF(Data!$N204&lt;&gt;"",Scoring!$D$19)+IF(Data!$O204&lt;&gt;"",Scoring!$D$20)+IF(Data!$P204&lt;&gt;"",Scoring!$D$21)+IF(Data!$Q204&lt;&gt;"",Scoring!$D$22)+IF(Data!$R204&lt;&gt;"",Scoring!$D$23)+IF(Data!$S204&lt;&gt;"",Scoring!$D$24)+IF(Data!T204&lt;&gt;"",Scoring!$D$25)+IF(Data!$U204&lt;&gt;"",Scoring!$D$26)+IF(Data!$V204&lt;&gt;"",Scoring!$D$27)+IF(Data!$W204&lt;&gt;"",Scoring!$D$28)+IF(Data!$X204&lt;&gt;"",Scoring!$D$29)+IF(Data!$Y204&lt;&gt;"",Scoring!$D$30)+IF(Data!$Z204&lt;&gt;"",Scoring!$D$31)+IF(Data!$AA204&lt;&gt;"",Scoring!$D$32),"")</f>
        <v/>
      </c>
      <c r="AC204" s="105" t="str">
        <f>IF(AB204&lt;&gt;"",LOOKUP(AB204,Likelihoods!$A$7:$A$107,Likelihoods!B$7:B$107),"")</f>
        <v/>
      </c>
      <c r="AD204" s="264" t="str">
        <f>IF(AND(COUNTBLANK($B204:$E204)=3,COUNTBLANK($F204:$H204)=2,COUNTBLANK($I204:$J204)=1,COUNTBLANK($K204:$L204)=1,COUNTBLANK($M204:$N204)=1,COUNTBLANK($O204:$P204)=1,COUNTBLANK($Q204:$R204)=1,COUNTBLANK($S204:$T204)=1,COUNTBLANK($U204:$V204)=1,COUNTBLANK($W204:$AA204)=4),IF(Data!$B204&lt;&gt;"",Scoring!$E$7)+IF(Data!$C204&lt;&gt;"",Scoring!$E$8)+IF(Data!$D204&lt;&gt;"",Scoring!$E$9)+IF(Data!$E204&lt;&gt;"",Scoring!$E$10)+IF(Data!$F204&lt;&gt;"",Scoring!$E$11)+IF(Data!$G204&lt;&gt;"",Scoring!$E$12)+IF(Data!$H204&lt;&gt;"",Scoring!$E$13)+IF(Data!$I204&lt;&gt;"",Scoring!$E$14)+IF(Data!$J204&lt;&gt;"",Scoring!$E$15)+IF(Data!$K204&lt;&gt;"",Scoring!$E$16)+IF(Data!$L204&lt;&gt;"",Scoring!$E$17)+IF(Data!$M204&lt;&gt;"",Scoring!$E$18)+IF(Data!$N204&lt;&gt;"",Scoring!$E$19)+IF(Data!$O204&lt;&gt;"",Scoring!$E$20)+IF(Data!$P204&lt;&gt;"",Scoring!$E$21)+IF(Data!$Q204&lt;&gt;"",Scoring!$E$22)+IF(Data!$R204&lt;&gt;"",Scoring!$E$23)+IF(Data!$S204&lt;&gt;"",Scoring!$E$24)+IF(Data!V204&lt;&gt;"",Scoring!$E$25)+IF(Data!$U204&lt;&gt;"",Scoring!$E$26)+IF(Data!$V204&lt;&gt;"",Scoring!$E$27)+IF(Data!$W204&lt;&gt;"",Scoring!$E$28)+IF(Data!$X204&lt;&gt;"",Scoring!$E$29)+IF(Data!$Y204&lt;&gt;"",Scoring!$E$30)+IF(Data!$Z204&lt;&gt;"",Scoring!$E$31)+IF(Data!$AA204&lt;&gt;"",Scoring!$E$32),"")</f>
        <v/>
      </c>
      <c r="AE204" s="107" t="str">
        <f>IF(AD204&lt;&gt;"",LOOKUP(AD204,Likelihoods!$A$7:$A$107,Likelihoods!C$7:C$107),"")</f>
        <v/>
      </c>
      <c r="AF204" s="108" t="str">
        <f>IF(AND(COUNTBLANK($B204:$E204)=3,COUNTBLANK($F204:$H204)=2,COUNTBLANK($I204:$J204)=1,COUNTBLANK($K204:$L204)=1,COUNTBLANK($M204:$N204)=1,COUNTBLANK($O204:$P204)=1,COUNTBLANK($Q204:$R204)=1,COUNTBLANK($S204:$T204)=1,COUNTBLANK($U204:$V204)=1,COUNTBLANK($W204:$AA204)=4),IF(Data!$B204&lt;&gt;"",Scoring!$F$7)+IF(Data!$C204&lt;&gt;"",Scoring!$F$8)+IF(Data!$D204&lt;&gt;"",Scoring!$F$9)+IF(Data!$E204&lt;&gt;"",Scoring!$F$10)+IF(Data!$F204&lt;&gt;"",Scoring!$F$11)+IF(Data!$G204&lt;&gt;"",Scoring!$F$12)+IF(Data!$H204&lt;&gt;"",Scoring!$F$13)+IF(Data!$I204&lt;&gt;"",Scoring!$F$14)+IF(Data!$J204&lt;&gt;"",Scoring!$F$15)+IF(Data!$K204&lt;&gt;"",Scoring!$F$16)+IF(Data!$L204&lt;&gt;"",Scoring!$F$17)+IF(Data!$M204&lt;&gt;"",Scoring!$F$18)+IF(Data!$N204&lt;&gt;"",Scoring!$F$19)+IF(Data!$O204&lt;&gt;"",Scoring!$F$20)+IF(Data!$P204&lt;&gt;"",Scoring!$F$21)+IF(Data!$Q204&lt;&gt;"",Scoring!$F$22)+IF(Data!$R204&lt;&gt;"",Scoring!$F$23)+IF(Data!$S204&lt;&gt;"",Scoring!$F$24)+IF(Data!T204&lt;&gt;"",Scoring!$F$25)+IF(Data!$U204&lt;&gt;"",Scoring!$F$26)+IF(Data!$V204&lt;&gt;"",Scoring!$F$27)+IF(Data!$W204&lt;&gt;"",Scoring!$F$28)+IF(Data!$X204&lt;&gt;"",Scoring!$F$29)+IF(Data!$Y204&lt;&gt;"",Scoring!$F$30)+IF(Data!$Z204&lt;&gt;"",Scoring!$F$31)+IF(Data!$AA204&lt;&gt;"",Scoring!$F$32),"")</f>
        <v/>
      </c>
      <c r="AG204" s="105" t="str">
        <f>IF(AF204&lt;&gt;"",LOOKUP(AF204,Likelihoods!$A$7:$A$107,Likelihoods!D$7:D$107),"")</f>
        <v/>
      </c>
      <c r="AH204" s="108" t="str">
        <f>IF(AND(COUNTBLANK($B204:$E204)=3,COUNTBLANK($F204:$H204)=2,COUNTBLANK($I204:$J204)=1,COUNTBLANK($K204:$L204)=1,COUNTBLANK($M204:$N204)=1,COUNTBLANK($O204:$P204)=1,COUNTBLANK($Q204:$R204)=1,COUNTBLANK($S204:$T204)=1,COUNTBLANK($U204:$V204)=1,COUNTBLANK($W204:$AA204)=4),IF(Data!$B204&lt;&gt;"",Scoring!$G$7)+IF(Data!$C204&lt;&gt;"",Scoring!$G$8)+IF(Data!$D204&lt;&gt;"",Scoring!$G$9)+IF(Data!$E204&lt;&gt;"",Scoring!$G$10)+IF(Data!$F204&lt;&gt;"",Scoring!$G$11)+IF(Data!$G204&lt;&gt;"",Scoring!$G$12)+IF(Data!$H204&lt;&gt;"",Scoring!$G$13)+IF(Data!$I204&lt;&gt;"",Scoring!$G$14)+IF(Data!$J204&lt;&gt;"",Scoring!$G$15)+IF(Data!$K204&lt;&gt;"",Scoring!$G$16)+IF(Data!$L204&lt;&gt;"",Scoring!$G$17)+IF(Data!$M204&lt;&gt;"",Scoring!$G$18)+IF(Data!$N204&lt;&gt;"",Scoring!$G$19)+IF(Data!$O204&lt;&gt;"",Scoring!$G$20)+IF(Data!$P204&lt;&gt;"",Scoring!$G$21)+IF(Data!$Q204&lt;&gt;"",Scoring!$G$22)+IF(Data!$R204&lt;&gt;"",Scoring!$G$23)+IF(Data!$S204&lt;&gt;"",Scoring!$G$24)+IF(Data!T204&lt;&gt;"",Scoring!$G$25)+IF(Data!$U204&lt;&gt;"",Scoring!$G$26)+IF(Data!$V204&lt;&gt;"",Scoring!$G$27)+IF(Data!$W204&lt;&gt;"",Scoring!$G$28)+IF(Data!$X204&lt;&gt;"",Scoring!$G$29)+IF(Data!$Y204&lt;&gt;"",Scoring!$G$30)+IF(Data!$Z204&lt;&gt;"",Scoring!$G$31)+IF(Data!$AA204&lt;&gt;"",Scoring!$G$32),"")</f>
        <v/>
      </c>
      <c r="AI204" s="106" t="str">
        <f>IF(AH204&lt;&gt;"",LOOKUP(AH204,Likelihoods!$A$7:$A$107,Likelihoods!E$7:E$107),"")</f>
        <v/>
      </c>
      <c r="AJ204" s="104" t="str">
        <f>IF(AND(COUNTBLANK($B204:$E204)=3,COUNTBLANK($F204:$H204)=2,COUNTBLANK($I204:$J204)=1,COUNTBLANK($K204:$L204)=1,COUNTBLANK($M204:$N204)=1,COUNTBLANK($O204:$P204)=1,COUNTBLANK($Q204:$R204)=1,COUNTBLANK($S204:$T204)=1,COUNTBLANK($U204:$V204)=1,COUNTBLANK($W204:$AA204)=4),IF(Data!$B204&lt;&gt;"",Scoring!$H$7)+IF(Data!$C204&lt;&gt;"",Scoring!$H$8)+IF(Data!$D204&lt;&gt;"",Scoring!$H$9)+IF(Data!$E204&lt;&gt;"",Scoring!$H$10)+IF(Data!$F204&lt;&gt;"",Scoring!$H$11)+IF(Data!$G204&lt;&gt;"",Scoring!$H$12)+IF(Data!$H204&lt;&gt;"",Scoring!$H$13)+IF(Data!$I204&lt;&gt;"",Scoring!$H$14)+IF(Data!$J204&lt;&gt;"",Scoring!$H$15)+IF(Data!$K204&lt;&gt;"",Scoring!$H$16)+IF(Data!$L204&lt;&gt;"",Scoring!$H$17)+IF(Data!$M204&lt;&gt;"",Scoring!$H$18)+IF(Data!$N204&lt;&gt;"",Scoring!$H$19)+IF(Data!$O204&lt;&gt;"",Scoring!$H$20)+IF(Data!$P204&lt;&gt;"",Scoring!$H$21)+IF(Data!$Q204&lt;&gt;"",Scoring!$H$22)+IF(Data!$R204&lt;&gt;"",Scoring!$H$23)+IF(Data!$S204&lt;&gt;"",Scoring!$H$24)+IF(Data!T204&lt;&gt;"",Scoring!$H$25)+IF(Data!$U204&lt;&gt;"",Scoring!$H$26)+IF(Data!$V204&lt;&gt;"",Scoring!$H$27)+IF(Data!$W204&lt;&gt;"",Scoring!$H$28)+IF(Data!$X204&lt;&gt;"",Scoring!$H$29)+IF(Data!$Y204&lt;&gt;"",Scoring!$H$30)+IF(Data!$Z204&lt;&gt;"",Scoring!$H$31)+IF(Data!$AA204&lt;&gt;"",Scoring!$H$32),"")</f>
        <v/>
      </c>
      <c r="AK204" s="105" t="str">
        <f>IF(AJ204&lt;&gt;"",LOOKUP(AJ204,Likelihoods!$A$7:$A$107,Likelihoods!F$7:F$107),"")</f>
        <v/>
      </c>
      <c r="AL204" s="102" t="str">
        <f>IF(AND(COUNTBLANK($B204:$E204)=3,COUNTBLANK($F204:$H204)=2,COUNTBLANK($I204:$J204)=1,COUNTBLANK($K204:$L204)=1,COUNTBLANK($M204:$N204)=1,COUNTBLANK($O204:$P204)=1,COUNTBLANK($Q204:$R204)=1,COUNTBLANK($S204:$T204)=1,COUNTBLANK($U204:$V204)=1,COUNTBLANK($W204:$AA204)=4),IF(Data!$B204&lt;&gt;"",Scoring!$I$7)+IF(Data!$C204&lt;&gt;"",Scoring!$I$8)+IF(Data!$D204&lt;&gt;"",Scoring!$I$9)+IF(Data!$E204&lt;&gt;"",Scoring!$I$10)+IF(Data!$F204&lt;&gt;"",Scoring!$I$11)+IF(Data!$G204&lt;&gt;"",Scoring!$I$12)+IF(Data!$H204&lt;&gt;"",Scoring!$I$13)+IF(Data!$I204&lt;&gt;"",Scoring!$I$14)+IF(Data!$J204&lt;&gt;"",Scoring!$I$15)+IF(Data!$K204&lt;&gt;"",Scoring!$I$16)+IF(Data!$L204&lt;&gt;"",Scoring!$I$17)+IF(Data!$M204&lt;&gt;"",Scoring!$I$18)+IF(Data!$N204&lt;&gt;"",Scoring!$I$19)+IF(Data!$O204&lt;&gt;"",Scoring!$I$20)+IF(Data!$P204&lt;&gt;"",Scoring!$I$21)+IF(Data!$Q204&lt;&gt;"",Scoring!$I$22)+IF(Data!$R204&lt;&gt;"",Scoring!$I$23)+IF(Data!$S204&lt;&gt;"",Scoring!$I$24)+IF(Data!T204&lt;&gt;"",Scoring!$I$25)+IF(Data!$U204&lt;&gt;"",Scoring!$I$26)+IF(Data!$V204&lt;&gt;"",Scoring!$I$27)+IF(Data!$W204&lt;&gt;"",Scoring!$I$28)+IF(Data!$X204&lt;&gt;"",Scoring!$I$29)+IF(Data!$Y204&lt;&gt;"",Scoring!$I$30)+IF(Data!$Z204&lt;&gt;"",Scoring!$I$31)+IF(Data!$AA204&lt;&gt;"",Scoring!$I$32),"")</f>
        <v/>
      </c>
      <c r="AM204" s="107" t="str">
        <f>IF(AL204&lt;&gt;"",LOOKUP(AL204,Likelihoods!$A$7:$A$107,Likelihoods!G$7:G$107),"")</f>
        <v/>
      </c>
      <c r="AN204" s="281" t="str">
        <f>IF(AND(COUNTBLANK($B204:$E204)=3,COUNTBLANK($F204:$H204)=2,COUNTBLANK($I204:$J204)=1,COUNTBLANK($K204:$L204)=1,COUNTBLANK($M204:$N204)=1,COUNTBLANK($O204:$P204)=1,COUNTBLANK($Q204:$R204)=1,COUNTBLANK($S204:$T204)=1,COUNTBLANK($U204:$V204)=1,COUNTBLANK($W204:$AA204)=4),IF(Data!$B204&lt;&gt;"",Scoring!$J$7)+IF(Data!$C204&lt;&gt;"",Scoring!$J$8)+IF(Data!$D204&lt;&gt;"",Scoring!$J$9)+IF(Data!$E204&lt;&gt;"",Scoring!$J$10)+IF(Data!$F204&lt;&gt;"",Scoring!$J$11)+IF(Data!$G204&lt;&gt;"",Scoring!$J$12)+IF(Data!$H204&lt;&gt;"",Scoring!$J$13)+IF(Data!$I204&lt;&gt;"",Scoring!$J$14)+IF(Data!$J204&lt;&gt;"",Scoring!$J$15)+IF(Data!$K204&lt;&gt;"",Scoring!$J$16)+IF(Data!$L204&lt;&gt;"",Scoring!$J$17)+IF(Data!$M204&lt;&gt;"",Scoring!$J$18)+IF(Data!$N204&lt;&gt;"",Scoring!$J$19)+IF(Data!$O204&lt;&gt;"",Scoring!$J$20)+IF(Data!$P204&lt;&gt;"",Scoring!$J$21)+IF(Data!$Q204&lt;&gt;"",Scoring!$J$22)+IF(Data!$R204&lt;&gt;"",Scoring!$J$23)+IF(Data!$S204&lt;&gt;"",Scoring!$J$24)+IF(Data!AF204&lt;&gt;"",Scoring!$J$25)+IF(Data!$U204&lt;&gt;"",Scoring!$J$26)+IF(Data!$V204&lt;&gt;"",Scoring!$J$27)+IF(Data!$W204&lt;&gt;"",Scoring!$J$28)+IF(Data!$X204&lt;&gt;"",Scoring!$J$29)+IF(Data!$Y204&lt;&gt;"",Scoring!$J$30)+IF(Data!$Z204&lt;&gt;"",Scoring!$J$31)+IF(Data!$AA204&lt;&gt;"",Scoring!$J$32),"")</f>
        <v/>
      </c>
      <c r="AO204" s="276" t="str">
        <f>IF(AN204&lt;&gt;"",LOOKUP(AN204,Likelihoods!$A$7:$A$107,Likelihoods!H$7:H$107),"")</f>
        <v/>
      </c>
      <c r="AP204" s="264" t="str">
        <f>IF(AND(COUNTBLANK($B204:$E204)=3,COUNTBLANK($F204:$H204)=2,COUNTBLANK($I204:$J204)=1,COUNTBLANK($K204:$L204)=1,COUNTBLANK($M204:$N204)=1,COUNTBLANK($O204:$P204)=1,COUNTBLANK($Q204:$R204)=1,COUNTBLANK($S204:$T204)=1,COUNTBLANK($U204:$V204)=1,COUNTBLANK($W204:$AA204)=4),IF(Data!$B204&lt;&gt;"",Scoring!$K$7)+IF(Data!$C204&lt;&gt;"",Scoring!$K$8)+IF(Data!$D204&lt;&gt;"",Scoring!$K$9)+IF(Data!$E204&lt;&gt;"",Scoring!$K$10)+IF(Data!$F204&lt;&gt;"",Scoring!$K$11)+IF(Data!$G204&lt;&gt;"",Scoring!$K$12)+IF(Data!$H204&lt;&gt;"",Scoring!$K$13)+IF(Data!$I204&lt;&gt;"",Scoring!$K$14)+IF(Data!$J204&lt;&gt;"",Scoring!$K$15)+IF(Data!$K204&lt;&gt;"",Scoring!$K$16)+IF(Data!$L204&lt;&gt;"",Scoring!$K$17)+IF(Data!$M204&lt;&gt;"",Scoring!$K$18)+IF(Data!$N204&lt;&gt;"",Scoring!$K$19)+IF(Data!$O204&lt;&gt;"",Scoring!$K$20)+IF(Data!$P204&lt;&gt;"",Scoring!$K$21)+IF(Data!$Q204&lt;&gt;"",Scoring!$K$22)+IF(Data!$R204&lt;&gt;"",Scoring!$K$23)+IF(Data!$S204&lt;&gt;"",Scoring!$K$24)+IF(Data!AH204&lt;&gt;"",Scoring!$K$25)+IF(Data!$U204&lt;&gt;"",Scoring!$K$26)+IF(Data!$V204&lt;&gt;"",Scoring!$K$27)+IF(Data!$W204&lt;&gt;"",Scoring!$K$28)+IF(Data!$X204&lt;&gt;"",Scoring!$K$29)+IF(Data!$Y204&lt;&gt;"",Scoring!$K$30)+IF(Data!$Z204&lt;&gt;"",Scoring!$K$31)+IF(Data!$AA204&lt;&gt;"",Scoring!$K$32),"")</f>
        <v/>
      </c>
      <c r="AQ204" s="107" t="str">
        <f>IF(AP204&lt;&gt;"",LOOKUP(AP204,Likelihoods!$A$7:$A$107,Likelihoods!I$7:I$107),"")</f>
        <v/>
      </c>
      <c r="AR204" s="281" t="str">
        <f>IF(AND(COUNTBLANK($B204:$E204)=3,COUNTBLANK($F204:$H204)=2,COUNTBLANK($I204:$J204)=1,COUNTBLANK($K204:$L204)=1,COUNTBLANK($M204:$N204)=1,COUNTBLANK($O204:$P204)=1,COUNTBLANK($Q204:$R204)=1,COUNTBLANK($S204:$T204)=1,COUNTBLANK($U204:$V204)=1,COUNTBLANK($W204:$AA204)=4),IF(Data!$B204&lt;&gt;"",Scoring!$L$7)+IF(Data!$C204&lt;&gt;"",Scoring!$L$8)+IF(Data!$D204&lt;&gt;"",Scoring!$L$9)+IF(Data!$E204&lt;&gt;"",Scoring!$L$10)+IF(Data!$F204&lt;&gt;"",Scoring!$L$11)+IF(Data!$G204&lt;&gt;"",Scoring!$L$12)+IF(Data!$H204&lt;&gt;"",Scoring!$L$13)+IF(Data!$I204&lt;&gt;"",Scoring!$L$14)+IF(Data!$J204&lt;&gt;"",Scoring!$L$15)+IF(Data!$K204&lt;&gt;"",Scoring!$L$16)+IF(Data!$L204&lt;&gt;"",Scoring!$L$17)+IF(Data!$M204&lt;&gt;"",Scoring!$L$18)+IF(Data!$N204&lt;&gt;"",Scoring!$L$19)+IF(Data!$O204&lt;&gt;"",Scoring!$L$20)+IF(Data!$P204&lt;&gt;"",Scoring!$L$21)+IF(Data!$Q204&lt;&gt;"",Scoring!$L$22)+IF(Data!$R204&lt;&gt;"",Scoring!$L$23)+IF(Data!$S204&lt;&gt;"",Scoring!$L$24)+IF(Data!AJ204&lt;&gt;"",Scoring!$L$25)+IF(Data!$U204&lt;&gt;"",Scoring!$L$26)+IF(Data!$V204&lt;&gt;"",Scoring!$L$27)+IF(Data!$W204&lt;&gt;"",Scoring!$L$28)+IF(Data!$X204&lt;&gt;"",Scoring!$L$29)+IF(Data!$Y204&lt;&gt;"",Scoring!$L$30)+IF(Data!$Z204&lt;&gt;"",Scoring!$L$31)+IF(Data!$AA204&lt;&gt;"",Scoring!$L$32),"")</f>
        <v/>
      </c>
      <c r="AS204" s="105" t="str">
        <f>IF(AR204&lt;&gt;"",LOOKUP(AR204,Likelihoods!$A$7:$A$107,Likelihoods!J$7:J$107),"")</f>
        <v/>
      </c>
      <c r="AT204" s="108" t="str">
        <f>IF(AND(COUNTBLANK($B204:$E204)=3,COUNTBLANK($F204:$H204)=2,COUNTBLANK($I204:$J204)=1,COUNTBLANK($K204:$L204)=1,COUNTBLANK($M204:$N204)=1,COUNTBLANK($O204:$P204)=1,COUNTBLANK($Q204:$R204)=1,COUNTBLANK($S204:$T204)=1,COUNTBLANK($U204:$V204)=1,COUNTBLANK($W204:$AA204)=4),IF(Data!$B204&lt;&gt;"",Scoring!$M$7)+IF(Data!$C204&lt;&gt;"",Scoring!$M$8)+IF(Data!$D204&lt;&gt;"",Scoring!$M$9)+IF(Data!$E204&lt;&gt;"",Scoring!$M$10)+IF(Data!$F204&lt;&gt;"",Scoring!$M$11)+IF(Data!$G204&lt;&gt;"",Scoring!$M$12)+IF(Data!$H204&lt;&gt;"",Scoring!$M$13)+IF(Data!$I204&lt;&gt;"",Scoring!$M$14)+IF(Data!$J204&lt;&gt;"",Scoring!$M$15)+IF(Data!$K204&lt;&gt;"",Scoring!$M$16)+IF(Data!$L204&lt;&gt;"",Scoring!$M$17)+IF(Data!$M204&lt;&gt;"",Scoring!$M$18)+IF(Data!$N204&lt;&gt;"",Scoring!$M$19)+IF(Data!$O204&lt;&gt;"",Scoring!$M$20)+IF(Data!$P204&lt;&gt;"",Scoring!$M$21)+IF(Data!$Q204&lt;&gt;"",Scoring!$M$22)+IF(Data!$R204&lt;&gt;"",Scoring!$M$23)+IF(Data!$S204&lt;&gt;"",Scoring!$M$24)+IF(Data!T204&lt;&gt;"",Scoring!$M$25)+IF(Data!$U204&lt;&gt;"",Scoring!$M$26)+IF(Data!$V204&lt;&gt;"",Scoring!$M$27)+IF(Data!$W204&lt;&gt;"",Scoring!$M$28)+IF(Data!$X204&lt;&gt;"",Scoring!$M$29)+IF(Data!$Y204&lt;&gt;"",Scoring!$M$30)+IF(Data!$Z204&lt;&gt;"",Scoring!$M$31)+IF(Data!$AA204&lt;&gt;"",Scoring!$M$32),"")</f>
        <v/>
      </c>
      <c r="AU204" s="105" t="str">
        <f>IF(AT204&lt;&gt;"",LOOKUP(AT204,Likelihoods!$A$7:$A$107,Likelihoods!K$7:K$107),"")</f>
        <v/>
      </c>
      <c r="AV204" s="108" t="str">
        <f>IF(AND(COUNTBLANK($B204:$E204)=3,COUNTBLANK($F204:$H204)=2,COUNTBLANK($I204:$J204)=1,COUNTBLANK($K204:$L204)=1,COUNTBLANK($M204:$N204)=1,COUNTBLANK($O204:$P204)=1,COUNTBLANK($Q204:$R204)=1,COUNTBLANK($S204:$T204)=1,COUNTBLANK($U204:$V204)=1,COUNTBLANK($W204:$AA204)=4),IF(Data!$B204&lt;&gt;"",Scoring!$N$7)+IF(Data!$C204&lt;&gt;"",Scoring!$N$8)+IF(Data!$D204&lt;&gt;"",Scoring!$N$9)+IF(Data!$E204&lt;&gt;"",Scoring!$N$10)+IF(Data!$F204&lt;&gt;"",Scoring!$N$11)+IF(Data!$G204&lt;&gt;"",Scoring!$N$12)+IF(Data!$H204&lt;&gt;"",Scoring!$N$13)+IF(Data!$I204&lt;&gt;"",Scoring!$N$14)+IF(Data!$J204&lt;&gt;"",Scoring!$N$15)+IF(Data!$K204&lt;&gt;"",Scoring!$N$16)+IF(Data!$L204&lt;&gt;"",Scoring!$N$17)+IF(Data!$M204&lt;&gt;"",Scoring!$N$18)+IF(Data!$N204&lt;&gt;"",Scoring!$N$19)+IF(Data!$O204&lt;&gt;"",Scoring!$N$20)+IF(Data!$P204&lt;&gt;"",Scoring!$N$21)+IF(Data!$Q204&lt;&gt;"",Scoring!$N$22)+IF(Data!$R204&lt;&gt;"",Scoring!$N$23)+IF(Data!$S204&lt;&gt;"",Scoring!$N$24)+IF(Data!T204&lt;&gt;"",Scoring!$N$25)+IF(Data!$U204&lt;&gt;"",Scoring!$N$26)+IF(Data!$V204&lt;&gt;"",Scoring!$N$27)+IF(Data!$W204&lt;&gt;"",Scoring!$N$28)+IF(Data!$X204&lt;&gt;"",Scoring!$N$29)+IF(Data!$Y204&lt;&gt;"",Scoring!$N$30)+IF(Data!$Z204&lt;&gt;"",Scoring!$N$31)+IF(Data!$AA204&lt;&gt;"",Scoring!$N$32),"")</f>
        <v/>
      </c>
      <c r="AW204" s="106" t="str">
        <f>IF(AV204&lt;&gt;"",LOOKUP(AV204,Likelihoods!$A$7:$A$107,Likelihoods!L$7:L$107),"")</f>
        <v/>
      </c>
      <c r="AX204" s="104" t="str">
        <f>IF(AND(COUNTBLANK($B204:$E204)=3,COUNTBLANK($F204:$H204)=2,COUNTBLANK($I204:$J204)=1,COUNTBLANK($K204:$L204)=1,COUNTBLANK($M204:$N204)=1,COUNTBLANK($O204:$P204)=1,COUNTBLANK($Q204:$R204)=1,COUNTBLANK($S204:$T204)=1,COUNTBLANK($U204:$V204)=1,COUNTBLANK($W204:$AA204)=4),IF(Data!$B204&lt;&gt;"",Scoring!$O$7)+IF(Data!$C204&lt;&gt;"",Scoring!$O$8)+IF(Data!$D204&lt;&gt;"",Scoring!$O$9)+IF(Data!$E204&lt;&gt;"",Scoring!$O$10)+IF(Data!$F204&lt;&gt;"",Scoring!$O$11)+IF(Data!$G204&lt;&gt;"",Scoring!$O$12)+IF(Data!$H204&lt;&gt;"",Scoring!$O$13)+IF(Data!$I204&lt;&gt;"",Scoring!$O$14)+IF(Data!$J204&lt;&gt;"",Scoring!$O$15)+IF(Data!$K204&lt;&gt;"",Scoring!$O$16)+IF(Data!$L204&lt;&gt;"",Scoring!$O$17)+IF(Data!$M204&lt;&gt;"",Scoring!$O$18)+IF(Data!$N204&lt;&gt;"",Scoring!$O$19)+IF(Data!$O204&lt;&gt;"",Scoring!$O$20)+IF(Data!$P204&lt;&gt;"",Scoring!$O$21)+IF(Data!$Q204&lt;&gt;"",Scoring!$O$22)+IF(Data!$R204&lt;&gt;"",Scoring!$O$23)+IF(Data!$S204&lt;&gt;"",Scoring!$O$24)+IF(Data!T204&lt;&gt;"",Scoring!$O$25)+IF(Data!$U204&lt;&gt;"",Scoring!$O$26)+IF(Data!$V204&lt;&gt;"",Scoring!$O$27)+IF(Data!$W204&lt;&gt;"",Scoring!$O$28)+IF(Data!$X204&lt;&gt;"",Scoring!$O$29)+IF(Data!$Y204&lt;&gt;"",Scoring!$O$30)+IF(Data!$Z204&lt;&gt;"",Scoring!$O$31)+IF(Data!$AA204&lt;&gt;"",Scoring!$O$32),"")</f>
        <v/>
      </c>
      <c r="AY204" s="107" t="str">
        <f>IF(AX204&lt;&gt;"",LOOKUP(AX204,Likelihoods!$A$7:$A$107,Likelihoods!M$7:M$107),"")</f>
        <v/>
      </c>
      <c r="AZ204" s="108" t="str">
        <f>IF(AND(COUNTBLANK($B204:$E204)=3,COUNTBLANK($F204:$H204)=2,COUNTBLANK($I204:$J204)=1,COUNTBLANK($K204:$L204)=1,COUNTBLANK($M204:$N204)=1,COUNTBLANK($O204:$P204)=1,COUNTBLANK($Q204:$R204)=1,COUNTBLANK($S204:$T204)=1,COUNTBLANK($U204:$V204)=1,COUNTBLANK($W204:$AA204)=4),IF(Data!$B204&lt;&gt;"",Scoring!$P$7)+IF(Data!$C204&lt;&gt;"",Scoring!$P$8)+IF(Data!$D204&lt;&gt;"",Scoring!$P$9)+IF(Data!$E204&lt;&gt;"",Scoring!$P$10)+IF(Data!$F204&lt;&gt;"",Scoring!$P$11)+IF(Data!$G204&lt;&gt;"",Scoring!$P$12)+IF(Data!$H204&lt;&gt;"",Scoring!$P$13)+IF(Data!$I204&lt;&gt;"",Scoring!$P$14)+IF(Data!$J204&lt;&gt;"",Scoring!$P$15)+IF(Data!$K204&lt;&gt;"",Scoring!$P$16)+IF(Data!$L204&lt;&gt;"",Scoring!$P$17)+IF(Data!$M204&lt;&gt;"",Scoring!$P$18)+IF(Data!$N204&lt;&gt;"",Scoring!$P$19)+IF(Data!$O204&lt;&gt;"",Scoring!$P$20)+IF(Data!$P204&lt;&gt;"",Scoring!$P$21)+IF(Data!$Q204&lt;&gt;"",Scoring!$P$22)+IF(Data!$R204&lt;&gt;"",Scoring!$P$23)+IF(Data!$S204&lt;&gt;"",Scoring!$P$24)+IF(Data!T204&lt;&gt;"",Scoring!$P$25)+IF(Data!$U204&lt;&gt;"",Scoring!$P$26)+IF(Data!$V204&lt;&gt;"",Scoring!$P$27)+IF(Data!$W204&lt;&gt;"",Scoring!$P$28)+IF(Data!$X204&lt;&gt;"",Scoring!$P$29)+IF(Data!$Y204&lt;&gt;"",Scoring!$P$30)+IF(Data!$Z204&lt;&gt;"",Scoring!$P$31)+IF(Data!$AA204&lt;&gt;"",Scoring!$P$32),"")</f>
        <v/>
      </c>
      <c r="BA204" s="105" t="str">
        <f>IF(AZ204&lt;&gt;"",LOOKUP(AZ204,Likelihoods!$A$7:$A$107,Likelihoods!N$7:N$107),"")</f>
        <v/>
      </c>
      <c r="BB204" s="102" t="str">
        <f>IF(AND(COUNTBLANK($B204:$E204)=3,COUNTBLANK($F204:$H204)=2,COUNTBLANK($I204:$J204)=1,COUNTBLANK($K204:$L204)=1,COUNTBLANK($M204:$N204)=1,COUNTBLANK($O204:$P204)=1,COUNTBLANK($Q204:$R204)=1,COUNTBLANK($S204:$T204)=1,COUNTBLANK($U204:$V204)=1,COUNTBLANK($W204:$AA204)=4),IF(Data!$B204&lt;&gt;"",Scoring!$Q$7)+IF(Data!$C204&lt;&gt;"",Scoring!$Q$8)+IF(Data!$D204&lt;&gt;"",Scoring!$Q$9)+IF(Data!$E204&lt;&gt;"",Scoring!$Q$10)+IF(Data!$F204&lt;&gt;"",Scoring!$Q$11)+IF(Data!$G204&lt;&gt;"",Scoring!$Q$12)+IF(Data!$H204&lt;&gt;"",Scoring!$Q$13)+IF(Data!$I204&lt;&gt;"",Scoring!$Q$14)+IF(Data!$J204&lt;&gt;"",Scoring!$Q$15)+IF(Data!$K204&lt;&gt;"",Scoring!$Q$16)+IF(Data!$L204&lt;&gt;"",Scoring!$Q$17)+IF(Data!$M204&lt;&gt;"",Scoring!$Q$18)+IF(Data!$N204&lt;&gt;"",Scoring!$Q$19)+IF(Data!$O204&lt;&gt;"",Scoring!$Q$20)+IF(Data!$P204&lt;&gt;"",Scoring!$Q$21)+IF(Data!$Q204&lt;&gt;"",Scoring!$Q$22)+IF(Data!$R204&lt;&gt;"",Scoring!$Q$23)+IF(Data!$S204&lt;&gt;"",Scoring!$Q$24)+IF(Data!T204&lt;&gt;"",Scoring!$Q$25)+IF(Data!$U204&lt;&gt;"",Scoring!$Q$26)+IF(Data!$V204&lt;&gt;"",Scoring!$Q$27)+IF(Data!$W204&lt;&gt;"",Scoring!$Q$28)+IF(Data!$X204&lt;&gt;"",Scoring!$Q$29)+IF(Data!$Y204&lt;&gt;"",Scoring!$Q$30)+IF(Data!$Z204&lt;&gt;"",Scoring!$Q$31)+IF(Data!$AA204&lt;&gt;"",Scoring!$Q$32),"")</f>
        <v/>
      </c>
      <c r="BC204" s="107" t="str">
        <f>IF(BB204&lt;&gt;"",LOOKUP(BB204,Likelihoods!$A$7:$A$107,Likelihoods!O$7:O$107),"")</f>
        <v/>
      </c>
      <c r="BD204" s="104" t="str">
        <f>IF(AND(COUNTBLANK($B204:$E204)=3,COUNTBLANK($F204:$H204)=2,COUNTBLANK($I204:$J204)=1,COUNTBLANK($K204:$L204)=1,COUNTBLANK($M204:$N204)=1,COUNTBLANK($O204:$P204)=1,COUNTBLANK($Q204:$R204)=1,COUNTBLANK($S204:$T204)=1,COUNTBLANK($U204:$V204)=1,COUNTBLANK($W204:$AA204)=4),IF(Data!$B204&lt;&gt;"",Scoring!$R$7)+IF(Data!$C204&lt;&gt;"",Scoring!$R$8)+IF(Data!$D204&lt;&gt;"",Scoring!$R$9)+IF(Data!$E204&lt;&gt;"",Scoring!$R$10)+IF(Data!$F204&lt;&gt;"",Scoring!$R$11)+IF(Data!$G204&lt;&gt;"",Scoring!$R$12)+IF(Data!$H204&lt;&gt;"",Scoring!$R$13)+IF(Data!$I204&lt;&gt;"",Scoring!$R$14)+IF(Data!$J204&lt;&gt;"",Scoring!$R$15)+IF(Data!$K204&lt;&gt;"",Scoring!$R$16)+IF(Data!$L204&lt;&gt;"",Scoring!$R$17)+IF(Data!$M204&lt;&gt;"",Scoring!$R$18)+IF(Data!$N204&lt;&gt;"",Scoring!$R$19)+IF(Data!$O204&lt;&gt;"",Scoring!$R$20)+IF(Data!$P204&lt;&gt;"",Scoring!$R$21)+IF(Data!$Q204&lt;&gt;"",Scoring!$R$22)+IF(Data!$R204&lt;&gt;"",Scoring!$R$23)+IF(Data!$S204&lt;&gt;"",Scoring!$R$24)+IF(Data!T204&lt;&gt;"",Scoring!$R$25)+IF(Data!$U204&lt;&gt;"",Scoring!$R$26)+IF(Data!$V204&lt;&gt;"",Scoring!$R$27)+IF(Data!$W204&lt;&gt;"",Scoring!$R$28)+IF(Data!$X204&lt;&gt;"",Scoring!$R$29)+IF(Data!$Y204&lt;&gt;"",Scoring!$R$30)+IF(Data!$Z204&lt;&gt;"",Scoring!$R$31)+IF(Data!$AA204&lt;&gt;"",Scoring!$R$32),"")</f>
        <v/>
      </c>
      <c r="BE204" s="105" t="str">
        <f>IF(BD204&lt;&gt;"",LOOKUP(BD204,Likelihoods!$A$7:$A$107,Likelihoods!P$7:P$107),"")</f>
        <v/>
      </c>
      <c r="BF204" s="102" t="str">
        <f>IF(AND(COUNTBLANK($B204:$E204)=3,COUNTBLANK($F204:$H204)=2,COUNTBLANK($I204:$J204)=1,COUNTBLANK($K204:$L204)=1,COUNTBLANK($M204:$N204)=1,COUNTBLANK($O204:$P204)=1,COUNTBLANK($Q204:$R204)=1,COUNTBLANK($S204:$T204)=1,COUNTBLANK($U204:$V204)=1,COUNTBLANK($W204:$AA204)=4),IF(Data!$B204&lt;&gt;"",Scoring!$S$7)+IF(Data!$C204&lt;&gt;"",Scoring!$S$8)+IF(Data!$D204&lt;&gt;"",Scoring!$S$9)+IF(Data!$E204&lt;&gt;"",Scoring!$S$10)+IF(Data!$F204&lt;&gt;"",Scoring!$S$11)+IF(Data!$G204&lt;&gt;"",Scoring!$S$12)+IF(Data!$H204&lt;&gt;"",Scoring!$S$13)+IF(Data!$I204&lt;&gt;"",Scoring!$S$14)+IF(Data!$J204&lt;&gt;"",Scoring!$S$15)+IF(Data!$K204&lt;&gt;"",Scoring!$S$16)+IF(Data!$L204&lt;&gt;"",Scoring!$S$17)+IF(Data!$M204&lt;&gt;"",Scoring!$S$18)+IF(Data!$N204&lt;&gt;"",Scoring!$S$19)+IF(Data!$O204&lt;&gt;"",Scoring!$S$20)+IF(Data!$P204&lt;&gt;"",Scoring!$S$21)+IF(Data!$Q204&lt;&gt;"",Scoring!$S$22)+IF(Data!$R204&lt;&gt;"",Scoring!$S$23)+IF(Data!$S204&lt;&gt;"",Scoring!$S$24)+IF(Data!T204&lt;&gt;"",Scoring!$S$25)+IF(Data!$U204&lt;&gt;"",Scoring!$S$26)+IF(Data!$V204&lt;&gt;"",Scoring!$S$27)+IF(Data!$W204&lt;&gt;"",Scoring!$S$28)+IF(Data!$X204&lt;&gt;"",Scoring!$S$29)+IF(Data!$Y204&lt;&gt;"",Scoring!$S$30)+IF(Data!$Z204&lt;&gt;"",Scoring!$S$31)+IF(Data!$AA204&lt;&gt;"",Scoring!$S$32),"")</f>
        <v/>
      </c>
      <c r="BG204" s="107" t="str">
        <f>IF(BF204&lt;&gt;"",LOOKUP(BF204,Likelihoods!$A$7:$A$107,Likelihoods!Q$7:Q$107),"")</f>
        <v/>
      </c>
      <c r="BH204" s="108" t="str">
        <f>IF(AND(COUNTBLANK($B204:$E204)=3,COUNTBLANK($F204:$H204)=2,COUNTBLANK($I204:$J204)=1,COUNTBLANK($K204:$L204)=1,COUNTBLANK($M204:$N204)=1,COUNTBLANK($O204:$P204)=1,COUNTBLANK($Q204:$R204)=1,COUNTBLANK($S204:$T204)=1,COUNTBLANK($U204:$V204)=1,COUNTBLANK($W204:$AA204)=4),IF(Data!$B204&lt;&gt;"",Scoring!$T$7)+IF(Data!$C204&lt;&gt;"",Scoring!$T$8)+IF(Data!$D204&lt;&gt;"",Scoring!$T$9)+IF(Data!$E204&lt;&gt;"",Scoring!$T$10)+IF(Data!$F204&lt;&gt;"",Scoring!$T$11)+IF(Data!$G204&lt;&gt;"",Scoring!$T$12)+IF(Data!$H204&lt;&gt;"",Scoring!$T$13)+IF(Data!$I204&lt;&gt;"",Scoring!$T$14)+IF(Data!$J204&lt;&gt;"",Scoring!$T$15)+IF(Data!$K204&lt;&gt;"",Scoring!$T$16)+IF(Data!$L204&lt;&gt;"",Scoring!$T$17)+IF(Data!$M204&lt;&gt;"",Scoring!$T$18)+IF(Data!$N204&lt;&gt;"",Scoring!$T$19)+IF(Data!$O204&lt;&gt;"",Scoring!$T$20)+IF(Data!$P204&lt;&gt;"",Scoring!$T$21)+IF(Data!$Q204&lt;&gt;"",Scoring!$T$22)+IF(Data!$R204&lt;&gt;"",Scoring!$T$23)+IF(Data!$S204&lt;&gt;"",Scoring!$T$24)+IF(Data!T204&lt;&gt;"",Scoring!$T$25)+IF(Data!$U204&lt;&gt;"",Scoring!$T$26)+IF(Data!$V204&lt;&gt;"",Scoring!$T$27)+IF(Data!$W204&lt;&gt;"",Scoring!$T$28)+IF(Data!$X204&lt;&gt;"",Scoring!$T$29)+IF(Data!$Y204&lt;&gt;"",Scoring!$T$30)+IF(Data!$Z204&lt;&gt;"",Scoring!$T$31)+IF(Data!$AA204&lt;&gt;"",Scoring!$T$32),"")</f>
        <v/>
      </c>
      <c r="BI204" s="105" t="str">
        <f>IF(BH204&lt;&gt;"",LOOKUP(BH204,Likelihoods!$A$7:$A$107,Likelihoods!R$7:R$107),"")</f>
        <v/>
      </c>
      <c r="BJ204" s="108" t="str">
        <f>IF(AND(COUNTBLANK($B204:$E204)=3,COUNTBLANK($F204:$H204)=2,COUNTBLANK($I204:$J204)=1,COUNTBLANK($K204:$L204)=1,COUNTBLANK($M204:$N204)=1,COUNTBLANK($O204:$P204)=1,COUNTBLANK($Q204:$R204)=1,COUNTBLANK($S204:$T204)=1,COUNTBLANK($U204:$V204)=1,COUNTBLANK($W204:$AA204)=4),IF(Data!$B204&lt;&gt;"",Scoring!$U$7)+IF(Data!$C204&lt;&gt;"",Scoring!$U$8)+IF(Data!$D204&lt;&gt;"",Scoring!$U$9)+IF(Data!$E204&lt;&gt;"",Scoring!$U$10)+IF(Data!$F204&lt;&gt;"",Scoring!$U$11)+IF(Data!$G204&lt;&gt;"",Scoring!$U$12)+IF(Data!$H204&lt;&gt;"",Scoring!$U$13)+IF(Data!$I204&lt;&gt;"",Scoring!$U$14)+IF(Data!$J204&lt;&gt;"",Scoring!$U$15)+IF(Data!$K204&lt;&gt;"",Scoring!$U$16)+IF(Data!$L204&lt;&gt;"",Scoring!$U$17)+IF(Data!$M204&lt;&gt;"",Scoring!$U$18)+IF(Data!$N204&lt;&gt;"",Scoring!$U$19)+IF(Data!$O204&lt;&gt;"",Scoring!$U$20)+IF(Data!$P204&lt;&gt;"",Scoring!$U$21)+IF(Data!$Q204&lt;&gt;"",Scoring!$U$22)+IF(Data!$R204&lt;&gt;"",Scoring!$U$23)+IF(Data!$S204&lt;&gt;"",Scoring!$U$24)+IF(Data!T204&lt;&gt;"",Scoring!$U$25)+IF(Data!$U204&lt;&gt;"",Scoring!$U$26)+IF(Data!$V204&lt;&gt;"",Scoring!$U$27)+IF(Data!$W204&lt;&gt;"",Scoring!$U$28)+IF(Data!$X204&lt;&gt;"",Scoring!$U$29)+IF(Data!$Y204&lt;&gt;"",Scoring!$U$30)+IF(Data!$Z204&lt;&gt;"",Scoring!$U$31)+IF(Data!$AA204&lt;&gt;"",Scoring!$U$32),"")</f>
        <v/>
      </c>
      <c r="BK204" s="106" t="str">
        <f>IF(BJ204&lt;&gt;"",LOOKUP(BJ204,Likelihoods!$A$7:$A$107,Likelihoods!S$7:S$107),"")</f>
        <v/>
      </c>
      <c r="BL204" s="8"/>
      <c r="BM204" s="8"/>
      <c r="BN204" s="8"/>
      <c r="BO204" s="8"/>
      <c r="BP204" s="8"/>
      <c r="BQ204" s="8"/>
      <c r="BR204" s="8"/>
      <c r="BS204" s="8"/>
      <c r="BT204" s="8"/>
      <c r="BU204" s="8"/>
      <c r="BV204" s="8"/>
      <c r="BW204" s="8"/>
      <c r="BX204" s="8"/>
      <c r="BY204" s="8"/>
    </row>
    <row r="205" spans="1:77" ht="14.25" x14ac:dyDescent="0.2">
      <c r="A205" s="68"/>
      <c r="B205" s="101"/>
      <c r="C205" s="102"/>
      <c r="D205" s="102"/>
      <c r="E205" s="102"/>
      <c r="F205" s="101"/>
      <c r="G205" s="102"/>
      <c r="H205" s="103"/>
      <c r="I205" s="102"/>
      <c r="J205" s="102"/>
      <c r="K205" s="101"/>
      <c r="L205" s="103"/>
      <c r="M205" s="102"/>
      <c r="N205" s="103"/>
      <c r="O205" s="101"/>
      <c r="P205" s="103"/>
      <c r="Q205" s="102"/>
      <c r="R205" s="102"/>
      <c r="S205" s="101"/>
      <c r="T205" s="103"/>
      <c r="U205" s="101"/>
      <c r="V205" s="103"/>
      <c r="W205" s="102"/>
      <c r="X205" s="102"/>
      <c r="Y205" s="102"/>
      <c r="Z205" s="102"/>
      <c r="AA205" s="102"/>
      <c r="AB205" s="104" t="str">
        <f>IF(AND(COUNTBLANK($B205:$E205)=3,COUNTBLANK($F205:$H205)=2,COUNTBLANK($I205:$J205)=1,COUNTBLANK($K205:$L205)=1,COUNTBLANK($M205:$N205)=1,COUNTBLANK($O205:$P205)=1,COUNTBLANK($Q205:$R205)=1,COUNTBLANK($S205:$T205)=1,COUNTBLANK($U205:$V205)=1,COUNTBLANK($W205:$AA205)=4),IF(Data!$B205&lt;&gt;"",Scoring!$D$7)+IF(Data!$C205&lt;&gt;"",Scoring!$D$8)+IF(Data!$D205&lt;&gt;"",Scoring!$D$9)+IF(Data!$E205&lt;&gt;"",Scoring!$D$10)+IF(Data!$F205&lt;&gt;"",Scoring!$D$11)+IF(Data!$G205&lt;&gt;"",Scoring!$D$12)+IF(Data!$H205&lt;&gt;"",Scoring!$D$13)+IF(Data!$I205&lt;&gt;"",Scoring!$D$14)+IF(Data!$J205&lt;&gt;"",Scoring!$D$15)+IF(Data!$K205&lt;&gt;"",Scoring!$D$16)+IF(Data!$L205&lt;&gt;"",Scoring!$D$17)+IF(Data!$M205&lt;&gt;"",Scoring!$D$18)+IF(Data!$N205&lt;&gt;"",Scoring!$D$19)+IF(Data!$O205&lt;&gt;"",Scoring!$D$20)+IF(Data!$P205&lt;&gt;"",Scoring!$D$21)+IF(Data!$Q205&lt;&gt;"",Scoring!$D$22)+IF(Data!$R205&lt;&gt;"",Scoring!$D$23)+IF(Data!$S205&lt;&gt;"",Scoring!$D$24)+IF(Data!T205&lt;&gt;"",Scoring!$D$25)+IF(Data!$U205&lt;&gt;"",Scoring!$D$26)+IF(Data!$V205&lt;&gt;"",Scoring!$D$27)+IF(Data!$W205&lt;&gt;"",Scoring!$D$28)+IF(Data!$X205&lt;&gt;"",Scoring!$D$29)+IF(Data!$Y205&lt;&gt;"",Scoring!$D$30)+IF(Data!$Z205&lt;&gt;"",Scoring!$D$31)+IF(Data!$AA205&lt;&gt;"",Scoring!$D$32),"")</f>
        <v/>
      </c>
      <c r="AC205" s="105" t="str">
        <f>IF(AB205&lt;&gt;"",LOOKUP(AB205,Likelihoods!$A$7:$A$107,Likelihoods!B$7:B$107),"")</f>
        <v/>
      </c>
      <c r="AD205" s="264" t="str">
        <f>IF(AND(COUNTBLANK($B205:$E205)=3,COUNTBLANK($F205:$H205)=2,COUNTBLANK($I205:$J205)=1,COUNTBLANK($K205:$L205)=1,COUNTBLANK($M205:$N205)=1,COUNTBLANK($O205:$P205)=1,COUNTBLANK($Q205:$R205)=1,COUNTBLANK($S205:$T205)=1,COUNTBLANK($U205:$V205)=1,COUNTBLANK($W205:$AA205)=4),IF(Data!$B205&lt;&gt;"",Scoring!$E$7)+IF(Data!$C205&lt;&gt;"",Scoring!$E$8)+IF(Data!$D205&lt;&gt;"",Scoring!$E$9)+IF(Data!$E205&lt;&gt;"",Scoring!$E$10)+IF(Data!$F205&lt;&gt;"",Scoring!$E$11)+IF(Data!$G205&lt;&gt;"",Scoring!$E$12)+IF(Data!$H205&lt;&gt;"",Scoring!$E$13)+IF(Data!$I205&lt;&gt;"",Scoring!$E$14)+IF(Data!$J205&lt;&gt;"",Scoring!$E$15)+IF(Data!$K205&lt;&gt;"",Scoring!$E$16)+IF(Data!$L205&lt;&gt;"",Scoring!$E$17)+IF(Data!$M205&lt;&gt;"",Scoring!$E$18)+IF(Data!$N205&lt;&gt;"",Scoring!$E$19)+IF(Data!$O205&lt;&gt;"",Scoring!$E$20)+IF(Data!$P205&lt;&gt;"",Scoring!$E$21)+IF(Data!$Q205&lt;&gt;"",Scoring!$E$22)+IF(Data!$R205&lt;&gt;"",Scoring!$E$23)+IF(Data!$S205&lt;&gt;"",Scoring!$E$24)+IF(Data!V205&lt;&gt;"",Scoring!$E$25)+IF(Data!$U205&lt;&gt;"",Scoring!$E$26)+IF(Data!$V205&lt;&gt;"",Scoring!$E$27)+IF(Data!$W205&lt;&gt;"",Scoring!$E$28)+IF(Data!$X205&lt;&gt;"",Scoring!$E$29)+IF(Data!$Y205&lt;&gt;"",Scoring!$E$30)+IF(Data!$Z205&lt;&gt;"",Scoring!$E$31)+IF(Data!$AA205&lt;&gt;"",Scoring!$E$32),"")</f>
        <v/>
      </c>
      <c r="AE205" s="107" t="str">
        <f>IF(AD205&lt;&gt;"",LOOKUP(AD205,Likelihoods!$A$7:$A$107,Likelihoods!C$7:C$107),"")</f>
        <v/>
      </c>
      <c r="AF205" s="108" t="str">
        <f>IF(AND(COUNTBLANK($B205:$E205)=3,COUNTBLANK($F205:$H205)=2,COUNTBLANK($I205:$J205)=1,COUNTBLANK($K205:$L205)=1,COUNTBLANK($M205:$N205)=1,COUNTBLANK($O205:$P205)=1,COUNTBLANK($Q205:$R205)=1,COUNTBLANK($S205:$T205)=1,COUNTBLANK($U205:$V205)=1,COUNTBLANK($W205:$AA205)=4),IF(Data!$B205&lt;&gt;"",Scoring!$F$7)+IF(Data!$C205&lt;&gt;"",Scoring!$F$8)+IF(Data!$D205&lt;&gt;"",Scoring!$F$9)+IF(Data!$E205&lt;&gt;"",Scoring!$F$10)+IF(Data!$F205&lt;&gt;"",Scoring!$F$11)+IF(Data!$G205&lt;&gt;"",Scoring!$F$12)+IF(Data!$H205&lt;&gt;"",Scoring!$F$13)+IF(Data!$I205&lt;&gt;"",Scoring!$F$14)+IF(Data!$J205&lt;&gt;"",Scoring!$F$15)+IF(Data!$K205&lt;&gt;"",Scoring!$F$16)+IF(Data!$L205&lt;&gt;"",Scoring!$F$17)+IF(Data!$M205&lt;&gt;"",Scoring!$F$18)+IF(Data!$N205&lt;&gt;"",Scoring!$F$19)+IF(Data!$O205&lt;&gt;"",Scoring!$F$20)+IF(Data!$P205&lt;&gt;"",Scoring!$F$21)+IF(Data!$Q205&lt;&gt;"",Scoring!$F$22)+IF(Data!$R205&lt;&gt;"",Scoring!$F$23)+IF(Data!$S205&lt;&gt;"",Scoring!$F$24)+IF(Data!T205&lt;&gt;"",Scoring!$F$25)+IF(Data!$U205&lt;&gt;"",Scoring!$F$26)+IF(Data!$V205&lt;&gt;"",Scoring!$F$27)+IF(Data!$W205&lt;&gt;"",Scoring!$F$28)+IF(Data!$X205&lt;&gt;"",Scoring!$F$29)+IF(Data!$Y205&lt;&gt;"",Scoring!$F$30)+IF(Data!$Z205&lt;&gt;"",Scoring!$F$31)+IF(Data!$AA205&lt;&gt;"",Scoring!$F$32),"")</f>
        <v/>
      </c>
      <c r="AG205" s="105" t="str">
        <f>IF(AF205&lt;&gt;"",LOOKUP(AF205,Likelihoods!$A$7:$A$107,Likelihoods!D$7:D$107),"")</f>
        <v/>
      </c>
      <c r="AH205" s="108" t="str">
        <f>IF(AND(COUNTBLANK($B205:$E205)=3,COUNTBLANK($F205:$H205)=2,COUNTBLANK($I205:$J205)=1,COUNTBLANK($K205:$L205)=1,COUNTBLANK($M205:$N205)=1,COUNTBLANK($O205:$P205)=1,COUNTBLANK($Q205:$R205)=1,COUNTBLANK($S205:$T205)=1,COUNTBLANK($U205:$V205)=1,COUNTBLANK($W205:$AA205)=4),IF(Data!$B205&lt;&gt;"",Scoring!$G$7)+IF(Data!$C205&lt;&gt;"",Scoring!$G$8)+IF(Data!$D205&lt;&gt;"",Scoring!$G$9)+IF(Data!$E205&lt;&gt;"",Scoring!$G$10)+IF(Data!$F205&lt;&gt;"",Scoring!$G$11)+IF(Data!$G205&lt;&gt;"",Scoring!$G$12)+IF(Data!$H205&lt;&gt;"",Scoring!$G$13)+IF(Data!$I205&lt;&gt;"",Scoring!$G$14)+IF(Data!$J205&lt;&gt;"",Scoring!$G$15)+IF(Data!$K205&lt;&gt;"",Scoring!$G$16)+IF(Data!$L205&lt;&gt;"",Scoring!$G$17)+IF(Data!$M205&lt;&gt;"",Scoring!$G$18)+IF(Data!$N205&lt;&gt;"",Scoring!$G$19)+IF(Data!$O205&lt;&gt;"",Scoring!$G$20)+IF(Data!$P205&lt;&gt;"",Scoring!$G$21)+IF(Data!$Q205&lt;&gt;"",Scoring!$G$22)+IF(Data!$R205&lt;&gt;"",Scoring!$G$23)+IF(Data!$S205&lt;&gt;"",Scoring!$G$24)+IF(Data!T205&lt;&gt;"",Scoring!$G$25)+IF(Data!$U205&lt;&gt;"",Scoring!$G$26)+IF(Data!$V205&lt;&gt;"",Scoring!$G$27)+IF(Data!$W205&lt;&gt;"",Scoring!$G$28)+IF(Data!$X205&lt;&gt;"",Scoring!$G$29)+IF(Data!$Y205&lt;&gt;"",Scoring!$G$30)+IF(Data!$Z205&lt;&gt;"",Scoring!$G$31)+IF(Data!$AA205&lt;&gt;"",Scoring!$G$32),"")</f>
        <v/>
      </c>
      <c r="AI205" s="106" t="str">
        <f>IF(AH205&lt;&gt;"",LOOKUP(AH205,Likelihoods!$A$7:$A$107,Likelihoods!E$7:E$107),"")</f>
        <v/>
      </c>
      <c r="AJ205" s="104" t="str">
        <f>IF(AND(COUNTBLANK($B205:$E205)=3,COUNTBLANK($F205:$H205)=2,COUNTBLANK($I205:$J205)=1,COUNTBLANK($K205:$L205)=1,COUNTBLANK($M205:$N205)=1,COUNTBLANK($O205:$P205)=1,COUNTBLANK($Q205:$R205)=1,COUNTBLANK($S205:$T205)=1,COUNTBLANK($U205:$V205)=1,COUNTBLANK($W205:$AA205)=4),IF(Data!$B205&lt;&gt;"",Scoring!$H$7)+IF(Data!$C205&lt;&gt;"",Scoring!$H$8)+IF(Data!$D205&lt;&gt;"",Scoring!$H$9)+IF(Data!$E205&lt;&gt;"",Scoring!$H$10)+IF(Data!$F205&lt;&gt;"",Scoring!$H$11)+IF(Data!$G205&lt;&gt;"",Scoring!$H$12)+IF(Data!$H205&lt;&gt;"",Scoring!$H$13)+IF(Data!$I205&lt;&gt;"",Scoring!$H$14)+IF(Data!$J205&lt;&gt;"",Scoring!$H$15)+IF(Data!$K205&lt;&gt;"",Scoring!$H$16)+IF(Data!$L205&lt;&gt;"",Scoring!$H$17)+IF(Data!$M205&lt;&gt;"",Scoring!$H$18)+IF(Data!$N205&lt;&gt;"",Scoring!$H$19)+IF(Data!$O205&lt;&gt;"",Scoring!$H$20)+IF(Data!$P205&lt;&gt;"",Scoring!$H$21)+IF(Data!$Q205&lt;&gt;"",Scoring!$H$22)+IF(Data!$R205&lt;&gt;"",Scoring!$H$23)+IF(Data!$S205&lt;&gt;"",Scoring!$H$24)+IF(Data!T205&lt;&gt;"",Scoring!$H$25)+IF(Data!$U205&lt;&gt;"",Scoring!$H$26)+IF(Data!$V205&lt;&gt;"",Scoring!$H$27)+IF(Data!$W205&lt;&gt;"",Scoring!$H$28)+IF(Data!$X205&lt;&gt;"",Scoring!$H$29)+IF(Data!$Y205&lt;&gt;"",Scoring!$H$30)+IF(Data!$Z205&lt;&gt;"",Scoring!$H$31)+IF(Data!$AA205&lt;&gt;"",Scoring!$H$32),"")</f>
        <v/>
      </c>
      <c r="AK205" s="105" t="str">
        <f>IF(AJ205&lt;&gt;"",LOOKUP(AJ205,Likelihoods!$A$7:$A$107,Likelihoods!F$7:F$107),"")</f>
        <v/>
      </c>
      <c r="AL205" s="102" t="str">
        <f>IF(AND(COUNTBLANK($B205:$E205)=3,COUNTBLANK($F205:$H205)=2,COUNTBLANK($I205:$J205)=1,COUNTBLANK($K205:$L205)=1,COUNTBLANK($M205:$N205)=1,COUNTBLANK($O205:$P205)=1,COUNTBLANK($Q205:$R205)=1,COUNTBLANK($S205:$T205)=1,COUNTBLANK($U205:$V205)=1,COUNTBLANK($W205:$AA205)=4),IF(Data!$B205&lt;&gt;"",Scoring!$I$7)+IF(Data!$C205&lt;&gt;"",Scoring!$I$8)+IF(Data!$D205&lt;&gt;"",Scoring!$I$9)+IF(Data!$E205&lt;&gt;"",Scoring!$I$10)+IF(Data!$F205&lt;&gt;"",Scoring!$I$11)+IF(Data!$G205&lt;&gt;"",Scoring!$I$12)+IF(Data!$H205&lt;&gt;"",Scoring!$I$13)+IF(Data!$I205&lt;&gt;"",Scoring!$I$14)+IF(Data!$J205&lt;&gt;"",Scoring!$I$15)+IF(Data!$K205&lt;&gt;"",Scoring!$I$16)+IF(Data!$L205&lt;&gt;"",Scoring!$I$17)+IF(Data!$M205&lt;&gt;"",Scoring!$I$18)+IF(Data!$N205&lt;&gt;"",Scoring!$I$19)+IF(Data!$O205&lt;&gt;"",Scoring!$I$20)+IF(Data!$P205&lt;&gt;"",Scoring!$I$21)+IF(Data!$Q205&lt;&gt;"",Scoring!$I$22)+IF(Data!$R205&lt;&gt;"",Scoring!$I$23)+IF(Data!$S205&lt;&gt;"",Scoring!$I$24)+IF(Data!T205&lt;&gt;"",Scoring!$I$25)+IF(Data!$U205&lt;&gt;"",Scoring!$I$26)+IF(Data!$V205&lt;&gt;"",Scoring!$I$27)+IF(Data!$W205&lt;&gt;"",Scoring!$I$28)+IF(Data!$X205&lt;&gt;"",Scoring!$I$29)+IF(Data!$Y205&lt;&gt;"",Scoring!$I$30)+IF(Data!$Z205&lt;&gt;"",Scoring!$I$31)+IF(Data!$AA205&lt;&gt;"",Scoring!$I$32),"")</f>
        <v/>
      </c>
      <c r="AM205" s="107" t="str">
        <f>IF(AL205&lt;&gt;"",LOOKUP(AL205,Likelihoods!$A$7:$A$107,Likelihoods!G$7:G$107),"")</f>
        <v/>
      </c>
      <c r="AN205" s="281" t="str">
        <f>IF(AND(COUNTBLANK($B205:$E205)=3,COUNTBLANK($F205:$H205)=2,COUNTBLANK($I205:$J205)=1,COUNTBLANK($K205:$L205)=1,COUNTBLANK($M205:$N205)=1,COUNTBLANK($O205:$P205)=1,COUNTBLANK($Q205:$R205)=1,COUNTBLANK($S205:$T205)=1,COUNTBLANK($U205:$V205)=1,COUNTBLANK($W205:$AA205)=4),IF(Data!$B205&lt;&gt;"",Scoring!$J$7)+IF(Data!$C205&lt;&gt;"",Scoring!$J$8)+IF(Data!$D205&lt;&gt;"",Scoring!$J$9)+IF(Data!$E205&lt;&gt;"",Scoring!$J$10)+IF(Data!$F205&lt;&gt;"",Scoring!$J$11)+IF(Data!$G205&lt;&gt;"",Scoring!$J$12)+IF(Data!$H205&lt;&gt;"",Scoring!$J$13)+IF(Data!$I205&lt;&gt;"",Scoring!$J$14)+IF(Data!$J205&lt;&gt;"",Scoring!$J$15)+IF(Data!$K205&lt;&gt;"",Scoring!$J$16)+IF(Data!$L205&lt;&gt;"",Scoring!$J$17)+IF(Data!$M205&lt;&gt;"",Scoring!$J$18)+IF(Data!$N205&lt;&gt;"",Scoring!$J$19)+IF(Data!$O205&lt;&gt;"",Scoring!$J$20)+IF(Data!$P205&lt;&gt;"",Scoring!$J$21)+IF(Data!$Q205&lt;&gt;"",Scoring!$J$22)+IF(Data!$R205&lt;&gt;"",Scoring!$J$23)+IF(Data!$S205&lt;&gt;"",Scoring!$J$24)+IF(Data!AF205&lt;&gt;"",Scoring!$J$25)+IF(Data!$U205&lt;&gt;"",Scoring!$J$26)+IF(Data!$V205&lt;&gt;"",Scoring!$J$27)+IF(Data!$W205&lt;&gt;"",Scoring!$J$28)+IF(Data!$X205&lt;&gt;"",Scoring!$J$29)+IF(Data!$Y205&lt;&gt;"",Scoring!$J$30)+IF(Data!$Z205&lt;&gt;"",Scoring!$J$31)+IF(Data!$AA205&lt;&gt;"",Scoring!$J$32),"")</f>
        <v/>
      </c>
      <c r="AO205" s="276" t="str">
        <f>IF(AN205&lt;&gt;"",LOOKUP(AN205,Likelihoods!$A$7:$A$107,Likelihoods!H$7:H$107),"")</f>
        <v/>
      </c>
      <c r="AP205" s="264" t="str">
        <f>IF(AND(COUNTBLANK($B205:$E205)=3,COUNTBLANK($F205:$H205)=2,COUNTBLANK($I205:$J205)=1,COUNTBLANK($K205:$L205)=1,COUNTBLANK($M205:$N205)=1,COUNTBLANK($O205:$P205)=1,COUNTBLANK($Q205:$R205)=1,COUNTBLANK($S205:$T205)=1,COUNTBLANK($U205:$V205)=1,COUNTBLANK($W205:$AA205)=4),IF(Data!$B205&lt;&gt;"",Scoring!$K$7)+IF(Data!$C205&lt;&gt;"",Scoring!$K$8)+IF(Data!$D205&lt;&gt;"",Scoring!$K$9)+IF(Data!$E205&lt;&gt;"",Scoring!$K$10)+IF(Data!$F205&lt;&gt;"",Scoring!$K$11)+IF(Data!$G205&lt;&gt;"",Scoring!$K$12)+IF(Data!$H205&lt;&gt;"",Scoring!$K$13)+IF(Data!$I205&lt;&gt;"",Scoring!$K$14)+IF(Data!$J205&lt;&gt;"",Scoring!$K$15)+IF(Data!$K205&lt;&gt;"",Scoring!$K$16)+IF(Data!$L205&lt;&gt;"",Scoring!$K$17)+IF(Data!$M205&lt;&gt;"",Scoring!$K$18)+IF(Data!$N205&lt;&gt;"",Scoring!$K$19)+IF(Data!$O205&lt;&gt;"",Scoring!$K$20)+IF(Data!$P205&lt;&gt;"",Scoring!$K$21)+IF(Data!$Q205&lt;&gt;"",Scoring!$K$22)+IF(Data!$R205&lt;&gt;"",Scoring!$K$23)+IF(Data!$S205&lt;&gt;"",Scoring!$K$24)+IF(Data!AH205&lt;&gt;"",Scoring!$K$25)+IF(Data!$U205&lt;&gt;"",Scoring!$K$26)+IF(Data!$V205&lt;&gt;"",Scoring!$K$27)+IF(Data!$W205&lt;&gt;"",Scoring!$K$28)+IF(Data!$X205&lt;&gt;"",Scoring!$K$29)+IF(Data!$Y205&lt;&gt;"",Scoring!$K$30)+IF(Data!$Z205&lt;&gt;"",Scoring!$K$31)+IF(Data!$AA205&lt;&gt;"",Scoring!$K$32),"")</f>
        <v/>
      </c>
      <c r="AQ205" s="107" t="str">
        <f>IF(AP205&lt;&gt;"",LOOKUP(AP205,Likelihoods!$A$7:$A$107,Likelihoods!I$7:I$107),"")</f>
        <v/>
      </c>
      <c r="AR205" s="281" t="str">
        <f>IF(AND(COUNTBLANK($B205:$E205)=3,COUNTBLANK($F205:$H205)=2,COUNTBLANK($I205:$J205)=1,COUNTBLANK($K205:$L205)=1,COUNTBLANK($M205:$N205)=1,COUNTBLANK($O205:$P205)=1,COUNTBLANK($Q205:$R205)=1,COUNTBLANK($S205:$T205)=1,COUNTBLANK($U205:$V205)=1,COUNTBLANK($W205:$AA205)=4),IF(Data!$B205&lt;&gt;"",Scoring!$L$7)+IF(Data!$C205&lt;&gt;"",Scoring!$L$8)+IF(Data!$D205&lt;&gt;"",Scoring!$L$9)+IF(Data!$E205&lt;&gt;"",Scoring!$L$10)+IF(Data!$F205&lt;&gt;"",Scoring!$L$11)+IF(Data!$G205&lt;&gt;"",Scoring!$L$12)+IF(Data!$H205&lt;&gt;"",Scoring!$L$13)+IF(Data!$I205&lt;&gt;"",Scoring!$L$14)+IF(Data!$J205&lt;&gt;"",Scoring!$L$15)+IF(Data!$K205&lt;&gt;"",Scoring!$L$16)+IF(Data!$L205&lt;&gt;"",Scoring!$L$17)+IF(Data!$M205&lt;&gt;"",Scoring!$L$18)+IF(Data!$N205&lt;&gt;"",Scoring!$L$19)+IF(Data!$O205&lt;&gt;"",Scoring!$L$20)+IF(Data!$P205&lt;&gt;"",Scoring!$L$21)+IF(Data!$Q205&lt;&gt;"",Scoring!$L$22)+IF(Data!$R205&lt;&gt;"",Scoring!$L$23)+IF(Data!$S205&lt;&gt;"",Scoring!$L$24)+IF(Data!AJ205&lt;&gt;"",Scoring!$L$25)+IF(Data!$U205&lt;&gt;"",Scoring!$L$26)+IF(Data!$V205&lt;&gt;"",Scoring!$L$27)+IF(Data!$W205&lt;&gt;"",Scoring!$L$28)+IF(Data!$X205&lt;&gt;"",Scoring!$L$29)+IF(Data!$Y205&lt;&gt;"",Scoring!$L$30)+IF(Data!$Z205&lt;&gt;"",Scoring!$L$31)+IF(Data!$AA205&lt;&gt;"",Scoring!$L$32),"")</f>
        <v/>
      </c>
      <c r="AS205" s="105" t="str">
        <f>IF(AR205&lt;&gt;"",LOOKUP(AR205,Likelihoods!$A$7:$A$107,Likelihoods!J$7:J$107),"")</f>
        <v/>
      </c>
      <c r="AT205" s="108" t="str">
        <f>IF(AND(COUNTBLANK($B205:$E205)=3,COUNTBLANK($F205:$H205)=2,COUNTBLANK($I205:$J205)=1,COUNTBLANK($K205:$L205)=1,COUNTBLANK($M205:$N205)=1,COUNTBLANK($O205:$P205)=1,COUNTBLANK($Q205:$R205)=1,COUNTBLANK($S205:$T205)=1,COUNTBLANK($U205:$V205)=1,COUNTBLANK($W205:$AA205)=4),IF(Data!$B205&lt;&gt;"",Scoring!$M$7)+IF(Data!$C205&lt;&gt;"",Scoring!$M$8)+IF(Data!$D205&lt;&gt;"",Scoring!$M$9)+IF(Data!$E205&lt;&gt;"",Scoring!$M$10)+IF(Data!$F205&lt;&gt;"",Scoring!$M$11)+IF(Data!$G205&lt;&gt;"",Scoring!$M$12)+IF(Data!$H205&lt;&gt;"",Scoring!$M$13)+IF(Data!$I205&lt;&gt;"",Scoring!$M$14)+IF(Data!$J205&lt;&gt;"",Scoring!$M$15)+IF(Data!$K205&lt;&gt;"",Scoring!$M$16)+IF(Data!$L205&lt;&gt;"",Scoring!$M$17)+IF(Data!$M205&lt;&gt;"",Scoring!$M$18)+IF(Data!$N205&lt;&gt;"",Scoring!$M$19)+IF(Data!$O205&lt;&gt;"",Scoring!$M$20)+IF(Data!$P205&lt;&gt;"",Scoring!$M$21)+IF(Data!$Q205&lt;&gt;"",Scoring!$M$22)+IF(Data!$R205&lt;&gt;"",Scoring!$M$23)+IF(Data!$S205&lt;&gt;"",Scoring!$M$24)+IF(Data!T205&lt;&gt;"",Scoring!$M$25)+IF(Data!$U205&lt;&gt;"",Scoring!$M$26)+IF(Data!$V205&lt;&gt;"",Scoring!$M$27)+IF(Data!$W205&lt;&gt;"",Scoring!$M$28)+IF(Data!$X205&lt;&gt;"",Scoring!$M$29)+IF(Data!$Y205&lt;&gt;"",Scoring!$M$30)+IF(Data!$Z205&lt;&gt;"",Scoring!$M$31)+IF(Data!$AA205&lt;&gt;"",Scoring!$M$32),"")</f>
        <v/>
      </c>
      <c r="AU205" s="105" t="str">
        <f>IF(AT205&lt;&gt;"",LOOKUP(AT205,Likelihoods!$A$7:$A$107,Likelihoods!K$7:K$107),"")</f>
        <v/>
      </c>
      <c r="AV205" s="108" t="str">
        <f>IF(AND(COUNTBLANK($B205:$E205)=3,COUNTBLANK($F205:$H205)=2,COUNTBLANK($I205:$J205)=1,COUNTBLANK($K205:$L205)=1,COUNTBLANK($M205:$N205)=1,COUNTBLANK($O205:$P205)=1,COUNTBLANK($Q205:$R205)=1,COUNTBLANK($S205:$T205)=1,COUNTBLANK($U205:$V205)=1,COUNTBLANK($W205:$AA205)=4),IF(Data!$B205&lt;&gt;"",Scoring!$N$7)+IF(Data!$C205&lt;&gt;"",Scoring!$N$8)+IF(Data!$D205&lt;&gt;"",Scoring!$N$9)+IF(Data!$E205&lt;&gt;"",Scoring!$N$10)+IF(Data!$F205&lt;&gt;"",Scoring!$N$11)+IF(Data!$G205&lt;&gt;"",Scoring!$N$12)+IF(Data!$H205&lt;&gt;"",Scoring!$N$13)+IF(Data!$I205&lt;&gt;"",Scoring!$N$14)+IF(Data!$J205&lt;&gt;"",Scoring!$N$15)+IF(Data!$K205&lt;&gt;"",Scoring!$N$16)+IF(Data!$L205&lt;&gt;"",Scoring!$N$17)+IF(Data!$M205&lt;&gt;"",Scoring!$N$18)+IF(Data!$N205&lt;&gt;"",Scoring!$N$19)+IF(Data!$O205&lt;&gt;"",Scoring!$N$20)+IF(Data!$P205&lt;&gt;"",Scoring!$N$21)+IF(Data!$Q205&lt;&gt;"",Scoring!$N$22)+IF(Data!$R205&lt;&gt;"",Scoring!$N$23)+IF(Data!$S205&lt;&gt;"",Scoring!$N$24)+IF(Data!T205&lt;&gt;"",Scoring!$N$25)+IF(Data!$U205&lt;&gt;"",Scoring!$N$26)+IF(Data!$V205&lt;&gt;"",Scoring!$N$27)+IF(Data!$W205&lt;&gt;"",Scoring!$N$28)+IF(Data!$X205&lt;&gt;"",Scoring!$N$29)+IF(Data!$Y205&lt;&gt;"",Scoring!$N$30)+IF(Data!$Z205&lt;&gt;"",Scoring!$N$31)+IF(Data!$AA205&lt;&gt;"",Scoring!$N$32),"")</f>
        <v/>
      </c>
      <c r="AW205" s="106" t="str">
        <f>IF(AV205&lt;&gt;"",LOOKUP(AV205,Likelihoods!$A$7:$A$107,Likelihoods!L$7:L$107),"")</f>
        <v/>
      </c>
      <c r="AX205" s="104" t="str">
        <f>IF(AND(COUNTBLANK($B205:$E205)=3,COUNTBLANK($F205:$H205)=2,COUNTBLANK($I205:$J205)=1,COUNTBLANK($K205:$L205)=1,COUNTBLANK($M205:$N205)=1,COUNTBLANK($O205:$P205)=1,COUNTBLANK($Q205:$R205)=1,COUNTBLANK($S205:$T205)=1,COUNTBLANK($U205:$V205)=1,COUNTBLANK($W205:$AA205)=4),IF(Data!$B205&lt;&gt;"",Scoring!$O$7)+IF(Data!$C205&lt;&gt;"",Scoring!$O$8)+IF(Data!$D205&lt;&gt;"",Scoring!$O$9)+IF(Data!$E205&lt;&gt;"",Scoring!$O$10)+IF(Data!$F205&lt;&gt;"",Scoring!$O$11)+IF(Data!$G205&lt;&gt;"",Scoring!$O$12)+IF(Data!$H205&lt;&gt;"",Scoring!$O$13)+IF(Data!$I205&lt;&gt;"",Scoring!$O$14)+IF(Data!$J205&lt;&gt;"",Scoring!$O$15)+IF(Data!$K205&lt;&gt;"",Scoring!$O$16)+IF(Data!$L205&lt;&gt;"",Scoring!$O$17)+IF(Data!$M205&lt;&gt;"",Scoring!$O$18)+IF(Data!$N205&lt;&gt;"",Scoring!$O$19)+IF(Data!$O205&lt;&gt;"",Scoring!$O$20)+IF(Data!$P205&lt;&gt;"",Scoring!$O$21)+IF(Data!$Q205&lt;&gt;"",Scoring!$O$22)+IF(Data!$R205&lt;&gt;"",Scoring!$O$23)+IF(Data!$S205&lt;&gt;"",Scoring!$O$24)+IF(Data!T205&lt;&gt;"",Scoring!$O$25)+IF(Data!$U205&lt;&gt;"",Scoring!$O$26)+IF(Data!$V205&lt;&gt;"",Scoring!$O$27)+IF(Data!$W205&lt;&gt;"",Scoring!$O$28)+IF(Data!$X205&lt;&gt;"",Scoring!$O$29)+IF(Data!$Y205&lt;&gt;"",Scoring!$O$30)+IF(Data!$Z205&lt;&gt;"",Scoring!$O$31)+IF(Data!$AA205&lt;&gt;"",Scoring!$O$32),"")</f>
        <v/>
      </c>
      <c r="AY205" s="107" t="str">
        <f>IF(AX205&lt;&gt;"",LOOKUP(AX205,Likelihoods!$A$7:$A$107,Likelihoods!M$7:M$107),"")</f>
        <v/>
      </c>
      <c r="AZ205" s="108" t="str">
        <f>IF(AND(COUNTBLANK($B205:$E205)=3,COUNTBLANK($F205:$H205)=2,COUNTBLANK($I205:$J205)=1,COUNTBLANK($K205:$L205)=1,COUNTBLANK($M205:$N205)=1,COUNTBLANK($O205:$P205)=1,COUNTBLANK($Q205:$R205)=1,COUNTBLANK($S205:$T205)=1,COUNTBLANK($U205:$V205)=1,COUNTBLANK($W205:$AA205)=4),IF(Data!$B205&lt;&gt;"",Scoring!$P$7)+IF(Data!$C205&lt;&gt;"",Scoring!$P$8)+IF(Data!$D205&lt;&gt;"",Scoring!$P$9)+IF(Data!$E205&lt;&gt;"",Scoring!$P$10)+IF(Data!$F205&lt;&gt;"",Scoring!$P$11)+IF(Data!$G205&lt;&gt;"",Scoring!$P$12)+IF(Data!$H205&lt;&gt;"",Scoring!$P$13)+IF(Data!$I205&lt;&gt;"",Scoring!$P$14)+IF(Data!$J205&lt;&gt;"",Scoring!$P$15)+IF(Data!$K205&lt;&gt;"",Scoring!$P$16)+IF(Data!$L205&lt;&gt;"",Scoring!$P$17)+IF(Data!$M205&lt;&gt;"",Scoring!$P$18)+IF(Data!$N205&lt;&gt;"",Scoring!$P$19)+IF(Data!$O205&lt;&gt;"",Scoring!$P$20)+IF(Data!$P205&lt;&gt;"",Scoring!$P$21)+IF(Data!$Q205&lt;&gt;"",Scoring!$P$22)+IF(Data!$R205&lt;&gt;"",Scoring!$P$23)+IF(Data!$S205&lt;&gt;"",Scoring!$P$24)+IF(Data!T205&lt;&gt;"",Scoring!$P$25)+IF(Data!$U205&lt;&gt;"",Scoring!$P$26)+IF(Data!$V205&lt;&gt;"",Scoring!$P$27)+IF(Data!$W205&lt;&gt;"",Scoring!$P$28)+IF(Data!$X205&lt;&gt;"",Scoring!$P$29)+IF(Data!$Y205&lt;&gt;"",Scoring!$P$30)+IF(Data!$Z205&lt;&gt;"",Scoring!$P$31)+IF(Data!$AA205&lt;&gt;"",Scoring!$P$32),"")</f>
        <v/>
      </c>
      <c r="BA205" s="105" t="str">
        <f>IF(AZ205&lt;&gt;"",LOOKUP(AZ205,Likelihoods!$A$7:$A$107,Likelihoods!N$7:N$107),"")</f>
        <v/>
      </c>
      <c r="BB205" s="102" t="str">
        <f>IF(AND(COUNTBLANK($B205:$E205)=3,COUNTBLANK($F205:$H205)=2,COUNTBLANK($I205:$J205)=1,COUNTBLANK($K205:$L205)=1,COUNTBLANK($M205:$N205)=1,COUNTBLANK($O205:$P205)=1,COUNTBLANK($Q205:$R205)=1,COUNTBLANK($S205:$T205)=1,COUNTBLANK($U205:$V205)=1,COUNTBLANK($W205:$AA205)=4),IF(Data!$B205&lt;&gt;"",Scoring!$Q$7)+IF(Data!$C205&lt;&gt;"",Scoring!$Q$8)+IF(Data!$D205&lt;&gt;"",Scoring!$Q$9)+IF(Data!$E205&lt;&gt;"",Scoring!$Q$10)+IF(Data!$F205&lt;&gt;"",Scoring!$Q$11)+IF(Data!$G205&lt;&gt;"",Scoring!$Q$12)+IF(Data!$H205&lt;&gt;"",Scoring!$Q$13)+IF(Data!$I205&lt;&gt;"",Scoring!$Q$14)+IF(Data!$J205&lt;&gt;"",Scoring!$Q$15)+IF(Data!$K205&lt;&gt;"",Scoring!$Q$16)+IF(Data!$L205&lt;&gt;"",Scoring!$Q$17)+IF(Data!$M205&lt;&gt;"",Scoring!$Q$18)+IF(Data!$N205&lt;&gt;"",Scoring!$Q$19)+IF(Data!$O205&lt;&gt;"",Scoring!$Q$20)+IF(Data!$P205&lt;&gt;"",Scoring!$Q$21)+IF(Data!$Q205&lt;&gt;"",Scoring!$Q$22)+IF(Data!$R205&lt;&gt;"",Scoring!$Q$23)+IF(Data!$S205&lt;&gt;"",Scoring!$Q$24)+IF(Data!T205&lt;&gt;"",Scoring!$Q$25)+IF(Data!$U205&lt;&gt;"",Scoring!$Q$26)+IF(Data!$V205&lt;&gt;"",Scoring!$Q$27)+IF(Data!$W205&lt;&gt;"",Scoring!$Q$28)+IF(Data!$X205&lt;&gt;"",Scoring!$Q$29)+IF(Data!$Y205&lt;&gt;"",Scoring!$Q$30)+IF(Data!$Z205&lt;&gt;"",Scoring!$Q$31)+IF(Data!$AA205&lt;&gt;"",Scoring!$Q$32),"")</f>
        <v/>
      </c>
      <c r="BC205" s="107" t="str">
        <f>IF(BB205&lt;&gt;"",LOOKUP(BB205,Likelihoods!$A$7:$A$107,Likelihoods!O$7:O$107),"")</f>
        <v/>
      </c>
      <c r="BD205" s="104" t="str">
        <f>IF(AND(COUNTBLANK($B205:$E205)=3,COUNTBLANK($F205:$H205)=2,COUNTBLANK($I205:$J205)=1,COUNTBLANK($K205:$L205)=1,COUNTBLANK($M205:$N205)=1,COUNTBLANK($O205:$P205)=1,COUNTBLANK($Q205:$R205)=1,COUNTBLANK($S205:$T205)=1,COUNTBLANK($U205:$V205)=1,COUNTBLANK($W205:$AA205)=4),IF(Data!$B205&lt;&gt;"",Scoring!$R$7)+IF(Data!$C205&lt;&gt;"",Scoring!$R$8)+IF(Data!$D205&lt;&gt;"",Scoring!$R$9)+IF(Data!$E205&lt;&gt;"",Scoring!$R$10)+IF(Data!$F205&lt;&gt;"",Scoring!$R$11)+IF(Data!$G205&lt;&gt;"",Scoring!$R$12)+IF(Data!$H205&lt;&gt;"",Scoring!$R$13)+IF(Data!$I205&lt;&gt;"",Scoring!$R$14)+IF(Data!$J205&lt;&gt;"",Scoring!$R$15)+IF(Data!$K205&lt;&gt;"",Scoring!$R$16)+IF(Data!$L205&lt;&gt;"",Scoring!$R$17)+IF(Data!$M205&lt;&gt;"",Scoring!$R$18)+IF(Data!$N205&lt;&gt;"",Scoring!$R$19)+IF(Data!$O205&lt;&gt;"",Scoring!$R$20)+IF(Data!$P205&lt;&gt;"",Scoring!$R$21)+IF(Data!$Q205&lt;&gt;"",Scoring!$R$22)+IF(Data!$R205&lt;&gt;"",Scoring!$R$23)+IF(Data!$S205&lt;&gt;"",Scoring!$R$24)+IF(Data!T205&lt;&gt;"",Scoring!$R$25)+IF(Data!$U205&lt;&gt;"",Scoring!$R$26)+IF(Data!$V205&lt;&gt;"",Scoring!$R$27)+IF(Data!$W205&lt;&gt;"",Scoring!$R$28)+IF(Data!$X205&lt;&gt;"",Scoring!$R$29)+IF(Data!$Y205&lt;&gt;"",Scoring!$R$30)+IF(Data!$Z205&lt;&gt;"",Scoring!$R$31)+IF(Data!$AA205&lt;&gt;"",Scoring!$R$32),"")</f>
        <v/>
      </c>
      <c r="BE205" s="105" t="str">
        <f>IF(BD205&lt;&gt;"",LOOKUP(BD205,Likelihoods!$A$7:$A$107,Likelihoods!P$7:P$107),"")</f>
        <v/>
      </c>
      <c r="BF205" s="102" t="str">
        <f>IF(AND(COUNTBLANK($B205:$E205)=3,COUNTBLANK($F205:$H205)=2,COUNTBLANK($I205:$J205)=1,COUNTBLANK($K205:$L205)=1,COUNTBLANK($M205:$N205)=1,COUNTBLANK($O205:$P205)=1,COUNTBLANK($Q205:$R205)=1,COUNTBLANK($S205:$T205)=1,COUNTBLANK($U205:$V205)=1,COUNTBLANK($W205:$AA205)=4),IF(Data!$B205&lt;&gt;"",Scoring!$S$7)+IF(Data!$C205&lt;&gt;"",Scoring!$S$8)+IF(Data!$D205&lt;&gt;"",Scoring!$S$9)+IF(Data!$E205&lt;&gt;"",Scoring!$S$10)+IF(Data!$F205&lt;&gt;"",Scoring!$S$11)+IF(Data!$G205&lt;&gt;"",Scoring!$S$12)+IF(Data!$H205&lt;&gt;"",Scoring!$S$13)+IF(Data!$I205&lt;&gt;"",Scoring!$S$14)+IF(Data!$J205&lt;&gt;"",Scoring!$S$15)+IF(Data!$K205&lt;&gt;"",Scoring!$S$16)+IF(Data!$L205&lt;&gt;"",Scoring!$S$17)+IF(Data!$M205&lt;&gt;"",Scoring!$S$18)+IF(Data!$N205&lt;&gt;"",Scoring!$S$19)+IF(Data!$O205&lt;&gt;"",Scoring!$S$20)+IF(Data!$P205&lt;&gt;"",Scoring!$S$21)+IF(Data!$Q205&lt;&gt;"",Scoring!$S$22)+IF(Data!$R205&lt;&gt;"",Scoring!$S$23)+IF(Data!$S205&lt;&gt;"",Scoring!$S$24)+IF(Data!T205&lt;&gt;"",Scoring!$S$25)+IF(Data!$U205&lt;&gt;"",Scoring!$S$26)+IF(Data!$V205&lt;&gt;"",Scoring!$S$27)+IF(Data!$W205&lt;&gt;"",Scoring!$S$28)+IF(Data!$X205&lt;&gt;"",Scoring!$S$29)+IF(Data!$Y205&lt;&gt;"",Scoring!$S$30)+IF(Data!$Z205&lt;&gt;"",Scoring!$S$31)+IF(Data!$AA205&lt;&gt;"",Scoring!$S$32),"")</f>
        <v/>
      </c>
      <c r="BG205" s="107" t="str">
        <f>IF(BF205&lt;&gt;"",LOOKUP(BF205,Likelihoods!$A$7:$A$107,Likelihoods!Q$7:Q$107),"")</f>
        <v/>
      </c>
      <c r="BH205" s="108" t="str">
        <f>IF(AND(COUNTBLANK($B205:$E205)=3,COUNTBLANK($F205:$H205)=2,COUNTBLANK($I205:$J205)=1,COUNTBLANK($K205:$L205)=1,COUNTBLANK($M205:$N205)=1,COUNTBLANK($O205:$P205)=1,COUNTBLANK($Q205:$R205)=1,COUNTBLANK($S205:$T205)=1,COUNTBLANK($U205:$V205)=1,COUNTBLANK($W205:$AA205)=4),IF(Data!$B205&lt;&gt;"",Scoring!$T$7)+IF(Data!$C205&lt;&gt;"",Scoring!$T$8)+IF(Data!$D205&lt;&gt;"",Scoring!$T$9)+IF(Data!$E205&lt;&gt;"",Scoring!$T$10)+IF(Data!$F205&lt;&gt;"",Scoring!$T$11)+IF(Data!$G205&lt;&gt;"",Scoring!$T$12)+IF(Data!$H205&lt;&gt;"",Scoring!$T$13)+IF(Data!$I205&lt;&gt;"",Scoring!$T$14)+IF(Data!$J205&lt;&gt;"",Scoring!$T$15)+IF(Data!$K205&lt;&gt;"",Scoring!$T$16)+IF(Data!$L205&lt;&gt;"",Scoring!$T$17)+IF(Data!$M205&lt;&gt;"",Scoring!$T$18)+IF(Data!$N205&lt;&gt;"",Scoring!$T$19)+IF(Data!$O205&lt;&gt;"",Scoring!$T$20)+IF(Data!$P205&lt;&gt;"",Scoring!$T$21)+IF(Data!$Q205&lt;&gt;"",Scoring!$T$22)+IF(Data!$R205&lt;&gt;"",Scoring!$T$23)+IF(Data!$S205&lt;&gt;"",Scoring!$T$24)+IF(Data!T205&lt;&gt;"",Scoring!$T$25)+IF(Data!$U205&lt;&gt;"",Scoring!$T$26)+IF(Data!$V205&lt;&gt;"",Scoring!$T$27)+IF(Data!$W205&lt;&gt;"",Scoring!$T$28)+IF(Data!$X205&lt;&gt;"",Scoring!$T$29)+IF(Data!$Y205&lt;&gt;"",Scoring!$T$30)+IF(Data!$Z205&lt;&gt;"",Scoring!$T$31)+IF(Data!$AA205&lt;&gt;"",Scoring!$T$32),"")</f>
        <v/>
      </c>
      <c r="BI205" s="105" t="str">
        <f>IF(BH205&lt;&gt;"",LOOKUP(BH205,Likelihoods!$A$7:$A$107,Likelihoods!R$7:R$107),"")</f>
        <v/>
      </c>
      <c r="BJ205" s="108" t="str">
        <f>IF(AND(COUNTBLANK($B205:$E205)=3,COUNTBLANK($F205:$H205)=2,COUNTBLANK($I205:$J205)=1,COUNTBLANK($K205:$L205)=1,COUNTBLANK($M205:$N205)=1,COUNTBLANK($O205:$P205)=1,COUNTBLANK($Q205:$R205)=1,COUNTBLANK($S205:$T205)=1,COUNTBLANK($U205:$V205)=1,COUNTBLANK($W205:$AA205)=4),IF(Data!$B205&lt;&gt;"",Scoring!$U$7)+IF(Data!$C205&lt;&gt;"",Scoring!$U$8)+IF(Data!$D205&lt;&gt;"",Scoring!$U$9)+IF(Data!$E205&lt;&gt;"",Scoring!$U$10)+IF(Data!$F205&lt;&gt;"",Scoring!$U$11)+IF(Data!$G205&lt;&gt;"",Scoring!$U$12)+IF(Data!$H205&lt;&gt;"",Scoring!$U$13)+IF(Data!$I205&lt;&gt;"",Scoring!$U$14)+IF(Data!$J205&lt;&gt;"",Scoring!$U$15)+IF(Data!$K205&lt;&gt;"",Scoring!$U$16)+IF(Data!$L205&lt;&gt;"",Scoring!$U$17)+IF(Data!$M205&lt;&gt;"",Scoring!$U$18)+IF(Data!$N205&lt;&gt;"",Scoring!$U$19)+IF(Data!$O205&lt;&gt;"",Scoring!$U$20)+IF(Data!$P205&lt;&gt;"",Scoring!$U$21)+IF(Data!$Q205&lt;&gt;"",Scoring!$U$22)+IF(Data!$R205&lt;&gt;"",Scoring!$U$23)+IF(Data!$S205&lt;&gt;"",Scoring!$U$24)+IF(Data!T205&lt;&gt;"",Scoring!$U$25)+IF(Data!$U205&lt;&gt;"",Scoring!$U$26)+IF(Data!$V205&lt;&gt;"",Scoring!$U$27)+IF(Data!$W205&lt;&gt;"",Scoring!$U$28)+IF(Data!$X205&lt;&gt;"",Scoring!$U$29)+IF(Data!$Y205&lt;&gt;"",Scoring!$U$30)+IF(Data!$Z205&lt;&gt;"",Scoring!$U$31)+IF(Data!$AA205&lt;&gt;"",Scoring!$U$32),"")</f>
        <v/>
      </c>
      <c r="BK205" s="106" t="str">
        <f>IF(BJ205&lt;&gt;"",LOOKUP(BJ205,Likelihoods!$A$7:$A$107,Likelihoods!S$7:S$107),"")</f>
        <v/>
      </c>
      <c r="BL205" s="8"/>
      <c r="BM205" s="8"/>
      <c r="BN205" s="8"/>
      <c r="BO205" s="8"/>
      <c r="BP205" s="8"/>
      <c r="BQ205" s="8"/>
      <c r="BR205" s="8"/>
      <c r="BS205" s="8"/>
      <c r="BT205" s="8"/>
      <c r="BU205" s="8"/>
      <c r="BV205" s="8"/>
      <c r="BW205" s="8"/>
      <c r="BX205" s="8"/>
      <c r="BY205" s="8"/>
    </row>
    <row r="206" spans="1:77" ht="14.25" x14ac:dyDescent="0.2">
      <c r="A206" s="68"/>
      <c r="B206" s="101"/>
      <c r="C206" s="102"/>
      <c r="D206" s="102"/>
      <c r="E206" s="102"/>
      <c r="F206" s="101"/>
      <c r="G206" s="102"/>
      <c r="H206" s="103"/>
      <c r="I206" s="102"/>
      <c r="J206" s="102"/>
      <c r="K206" s="101"/>
      <c r="L206" s="103"/>
      <c r="M206" s="102"/>
      <c r="N206" s="103"/>
      <c r="O206" s="101"/>
      <c r="P206" s="103"/>
      <c r="Q206" s="102"/>
      <c r="R206" s="102"/>
      <c r="S206" s="101"/>
      <c r="T206" s="103"/>
      <c r="U206" s="101"/>
      <c r="V206" s="103"/>
      <c r="W206" s="102"/>
      <c r="X206" s="102"/>
      <c r="Y206" s="102"/>
      <c r="Z206" s="102"/>
      <c r="AA206" s="102"/>
      <c r="AB206" s="104" t="str">
        <f>IF(AND(COUNTBLANK($B206:$E206)=3,COUNTBLANK($F206:$H206)=2,COUNTBLANK($I206:$J206)=1,COUNTBLANK($K206:$L206)=1,COUNTBLANK($M206:$N206)=1,COUNTBLANK($O206:$P206)=1,COUNTBLANK($Q206:$R206)=1,COUNTBLANK($S206:$T206)=1,COUNTBLANK($U206:$V206)=1,COUNTBLANK($W206:$AA206)=4),IF(Data!$B206&lt;&gt;"",Scoring!$D$7)+IF(Data!$C206&lt;&gt;"",Scoring!$D$8)+IF(Data!$D206&lt;&gt;"",Scoring!$D$9)+IF(Data!$E206&lt;&gt;"",Scoring!$D$10)+IF(Data!$F206&lt;&gt;"",Scoring!$D$11)+IF(Data!$G206&lt;&gt;"",Scoring!$D$12)+IF(Data!$H206&lt;&gt;"",Scoring!$D$13)+IF(Data!$I206&lt;&gt;"",Scoring!$D$14)+IF(Data!$J206&lt;&gt;"",Scoring!$D$15)+IF(Data!$K206&lt;&gt;"",Scoring!$D$16)+IF(Data!$L206&lt;&gt;"",Scoring!$D$17)+IF(Data!$M206&lt;&gt;"",Scoring!$D$18)+IF(Data!$N206&lt;&gt;"",Scoring!$D$19)+IF(Data!$O206&lt;&gt;"",Scoring!$D$20)+IF(Data!$P206&lt;&gt;"",Scoring!$D$21)+IF(Data!$Q206&lt;&gt;"",Scoring!$D$22)+IF(Data!$R206&lt;&gt;"",Scoring!$D$23)+IF(Data!$S206&lt;&gt;"",Scoring!$D$24)+IF(Data!T206&lt;&gt;"",Scoring!$D$25)+IF(Data!$U206&lt;&gt;"",Scoring!$D$26)+IF(Data!$V206&lt;&gt;"",Scoring!$D$27)+IF(Data!$W206&lt;&gt;"",Scoring!$D$28)+IF(Data!$X206&lt;&gt;"",Scoring!$D$29)+IF(Data!$Y206&lt;&gt;"",Scoring!$D$30)+IF(Data!$Z206&lt;&gt;"",Scoring!$D$31)+IF(Data!$AA206&lt;&gt;"",Scoring!$D$32),"")</f>
        <v/>
      </c>
      <c r="AC206" s="105" t="str">
        <f>IF(AB206&lt;&gt;"",LOOKUP(AB206,Likelihoods!$A$7:$A$107,Likelihoods!B$7:B$107),"")</f>
        <v/>
      </c>
      <c r="AD206" s="264" t="str">
        <f>IF(AND(COUNTBLANK($B206:$E206)=3,COUNTBLANK($F206:$H206)=2,COUNTBLANK($I206:$J206)=1,COUNTBLANK($K206:$L206)=1,COUNTBLANK($M206:$N206)=1,COUNTBLANK($O206:$P206)=1,COUNTBLANK($Q206:$R206)=1,COUNTBLANK($S206:$T206)=1,COUNTBLANK($U206:$V206)=1,COUNTBLANK($W206:$AA206)=4),IF(Data!$B206&lt;&gt;"",Scoring!$E$7)+IF(Data!$C206&lt;&gt;"",Scoring!$E$8)+IF(Data!$D206&lt;&gt;"",Scoring!$E$9)+IF(Data!$E206&lt;&gt;"",Scoring!$E$10)+IF(Data!$F206&lt;&gt;"",Scoring!$E$11)+IF(Data!$G206&lt;&gt;"",Scoring!$E$12)+IF(Data!$H206&lt;&gt;"",Scoring!$E$13)+IF(Data!$I206&lt;&gt;"",Scoring!$E$14)+IF(Data!$J206&lt;&gt;"",Scoring!$E$15)+IF(Data!$K206&lt;&gt;"",Scoring!$E$16)+IF(Data!$L206&lt;&gt;"",Scoring!$E$17)+IF(Data!$M206&lt;&gt;"",Scoring!$E$18)+IF(Data!$N206&lt;&gt;"",Scoring!$E$19)+IF(Data!$O206&lt;&gt;"",Scoring!$E$20)+IF(Data!$P206&lt;&gt;"",Scoring!$E$21)+IF(Data!$Q206&lt;&gt;"",Scoring!$E$22)+IF(Data!$R206&lt;&gt;"",Scoring!$E$23)+IF(Data!$S206&lt;&gt;"",Scoring!$E$24)+IF(Data!V206&lt;&gt;"",Scoring!$E$25)+IF(Data!$U206&lt;&gt;"",Scoring!$E$26)+IF(Data!$V206&lt;&gt;"",Scoring!$E$27)+IF(Data!$W206&lt;&gt;"",Scoring!$E$28)+IF(Data!$X206&lt;&gt;"",Scoring!$E$29)+IF(Data!$Y206&lt;&gt;"",Scoring!$E$30)+IF(Data!$Z206&lt;&gt;"",Scoring!$E$31)+IF(Data!$AA206&lt;&gt;"",Scoring!$E$32),"")</f>
        <v/>
      </c>
      <c r="AE206" s="107" t="str">
        <f>IF(AD206&lt;&gt;"",LOOKUP(AD206,Likelihoods!$A$7:$A$107,Likelihoods!C$7:C$107),"")</f>
        <v/>
      </c>
      <c r="AF206" s="108" t="str">
        <f>IF(AND(COUNTBLANK($B206:$E206)=3,COUNTBLANK($F206:$H206)=2,COUNTBLANK($I206:$J206)=1,COUNTBLANK($K206:$L206)=1,COUNTBLANK($M206:$N206)=1,COUNTBLANK($O206:$P206)=1,COUNTBLANK($Q206:$R206)=1,COUNTBLANK($S206:$T206)=1,COUNTBLANK($U206:$V206)=1,COUNTBLANK($W206:$AA206)=4),IF(Data!$B206&lt;&gt;"",Scoring!$F$7)+IF(Data!$C206&lt;&gt;"",Scoring!$F$8)+IF(Data!$D206&lt;&gt;"",Scoring!$F$9)+IF(Data!$E206&lt;&gt;"",Scoring!$F$10)+IF(Data!$F206&lt;&gt;"",Scoring!$F$11)+IF(Data!$G206&lt;&gt;"",Scoring!$F$12)+IF(Data!$H206&lt;&gt;"",Scoring!$F$13)+IF(Data!$I206&lt;&gt;"",Scoring!$F$14)+IF(Data!$J206&lt;&gt;"",Scoring!$F$15)+IF(Data!$K206&lt;&gt;"",Scoring!$F$16)+IF(Data!$L206&lt;&gt;"",Scoring!$F$17)+IF(Data!$M206&lt;&gt;"",Scoring!$F$18)+IF(Data!$N206&lt;&gt;"",Scoring!$F$19)+IF(Data!$O206&lt;&gt;"",Scoring!$F$20)+IF(Data!$P206&lt;&gt;"",Scoring!$F$21)+IF(Data!$Q206&lt;&gt;"",Scoring!$F$22)+IF(Data!$R206&lt;&gt;"",Scoring!$F$23)+IF(Data!$S206&lt;&gt;"",Scoring!$F$24)+IF(Data!T206&lt;&gt;"",Scoring!$F$25)+IF(Data!$U206&lt;&gt;"",Scoring!$F$26)+IF(Data!$V206&lt;&gt;"",Scoring!$F$27)+IF(Data!$W206&lt;&gt;"",Scoring!$F$28)+IF(Data!$X206&lt;&gt;"",Scoring!$F$29)+IF(Data!$Y206&lt;&gt;"",Scoring!$F$30)+IF(Data!$Z206&lt;&gt;"",Scoring!$F$31)+IF(Data!$AA206&lt;&gt;"",Scoring!$F$32),"")</f>
        <v/>
      </c>
      <c r="AG206" s="105" t="str">
        <f>IF(AF206&lt;&gt;"",LOOKUP(AF206,Likelihoods!$A$7:$A$107,Likelihoods!D$7:D$107),"")</f>
        <v/>
      </c>
      <c r="AH206" s="108" t="str">
        <f>IF(AND(COUNTBLANK($B206:$E206)=3,COUNTBLANK($F206:$H206)=2,COUNTBLANK($I206:$J206)=1,COUNTBLANK($K206:$L206)=1,COUNTBLANK($M206:$N206)=1,COUNTBLANK($O206:$P206)=1,COUNTBLANK($Q206:$R206)=1,COUNTBLANK($S206:$T206)=1,COUNTBLANK($U206:$V206)=1,COUNTBLANK($W206:$AA206)=4),IF(Data!$B206&lt;&gt;"",Scoring!$G$7)+IF(Data!$C206&lt;&gt;"",Scoring!$G$8)+IF(Data!$D206&lt;&gt;"",Scoring!$G$9)+IF(Data!$E206&lt;&gt;"",Scoring!$G$10)+IF(Data!$F206&lt;&gt;"",Scoring!$G$11)+IF(Data!$G206&lt;&gt;"",Scoring!$G$12)+IF(Data!$H206&lt;&gt;"",Scoring!$G$13)+IF(Data!$I206&lt;&gt;"",Scoring!$G$14)+IF(Data!$J206&lt;&gt;"",Scoring!$G$15)+IF(Data!$K206&lt;&gt;"",Scoring!$G$16)+IF(Data!$L206&lt;&gt;"",Scoring!$G$17)+IF(Data!$M206&lt;&gt;"",Scoring!$G$18)+IF(Data!$N206&lt;&gt;"",Scoring!$G$19)+IF(Data!$O206&lt;&gt;"",Scoring!$G$20)+IF(Data!$P206&lt;&gt;"",Scoring!$G$21)+IF(Data!$Q206&lt;&gt;"",Scoring!$G$22)+IF(Data!$R206&lt;&gt;"",Scoring!$G$23)+IF(Data!$S206&lt;&gt;"",Scoring!$G$24)+IF(Data!T206&lt;&gt;"",Scoring!$G$25)+IF(Data!$U206&lt;&gt;"",Scoring!$G$26)+IF(Data!$V206&lt;&gt;"",Scoring!$G$27)+IF(Data!$W206&lt;&gt;"",Scoring!$G$28)+IF(Data!$X206&lt;&gt;"",Scoring!$G$29)+IF(Data!$Y206&lt;&gt;"",Scoring!$G$30)+IF(Data!$Z206&lt;&gt;"",Scoring!$G$31)+IF(Data!$AA206&lt;&gt;"",Scoring!$G$32),"")</f>
        <v/>
      </c>
      <c r="AI206" s="106" t="str">
        <f>IF(AH206&lt;&gt;"",LOOKUP(AH206,Likelihoods!$A$7:$A$107,Likelihoods!E$7:E$107),"")</f>
        <v/>
      </c>
      <c r="AJ206" s="104" t="str">
        <f>IF(AND(COUNTBLANK($B206:$E206)=3,COUNTBLANK($F206:$H206)=2,COUNTBLANK($I206:$J206)=1,COUNTBLANK($K206:$L206)=1,COUNTBLANK($M206:$N206)=1,COUNTBLANK($O206:$P206)=1,COUNTBLANK($Q206:$R206)=1,COUNTBLANK($S206:$T206)=1,COUNTBLANK($U206:$V206)=1,COUNTBLANK($W206:$AA206)=4),IF(Data!$B206&lt;&gt;"",Scoring!$H$7)+IF(Data!$C206&lt;&gt;"",Scoring!$H$8)+IF(Data!$D206&lt;&gt;"",Scoring!$H$9)+IF(Data!$E206&lt;&gt;"",Scoring!$H$10)+IF(Data!$F206&lt;&gt;"",Scoring!$H$11)+IF(Data!$G206&lt;&gt;"",Scoring!$H$12)+IF(Data!$H206&lt;&gt;"",Scoring!$H$13)+IF(Data!$I206&lt;&gt;"",Scoring!$H$14)+IF(Data!$J206&lt;&gt;"",Scoring!$H$15)+IF(Data!$K206&lt;&gt;"",Scoring!$H$16)+IF(Data!$L206&lt;&gt;"",Scoring!$H$17)+IF(Data!$M206&lt;&gt;"",Scoring!$H$18)+IF(Data!$N206&lt;&gt;"",Scoring!$H$19)+IF(Data!$O206&lt;&gt;"",Scoring!$H$20)+IF(Data!$P206&lt;&gt;"",Scoring!$H$21)+IF(Data!$Q206&lt;&gt;"",Scoring!$H$22)+IF(Data!$R206&lt;&gt;"",Scoring!$H$23)+IF(Data!$S206&lt;&gt;"",Scoring!$H$24)+IF(Data!T206&lt;&gt;"",Scoring!$H$25)+IF(Data!$U206&lt;&gt;"",Scoring!$H$26)+IF(Data!$V206&lt;&gt;"",Scoring!$H$27)+IF(Data!$W206&lt;&gt;"",Scoring!$H$28)+IF(Data!$X206&lt;&gt;"",Scoring!$H$29)+IF(Data!$Y206&lt;&gt;"",Scoring!$H$30)+IF(Data!$Z206&lt;&gt;"",Scoring!$H$31)+IF(Data!$AA206&lt;&gt;"",Scoring!$H$32),"")</f>
        <v/>
      </c>
      <c r="AK206" s="105" t="str">
        <f>IF(AJ206&lt;&gt;"",LOOKUP(AJ206,Likelihoods!$A$7:$A$107,Likelihoods!F$7:F$107),"")</f>
        <v/>
      </c>
      <c r="AL206" s="102" t="str">
        <f>IF(AND(COUNTBLANK($B206:$E206)=3,COUNTBLANK($F206:$H206)=2,COUNTBLANK($I206:$J206)=1,COUNTBLANK($K206:$L206)=1,COUNTBLANK($M206:$N206)=1,COUNTBLANK($O206:$P206)=1,COUNTBLANK($Q206:$R206)=1,COUNTBLANK($S206:$T206)=1,COUNTBLANK($U206:$V206)=1,COUNTBLANK($W206:$AA206)=4),IF(Data!$B206&lt;&gt;"",Scoring!$I$7)+IF(Data!$C206&lt;&gt;"",Scoring!$I$8)+IF(Data!$D206&lt;&gt;"",Scoring!$I$9)+IF(Data!$E206&lt;&gt;"",Scoring!$I$10)+IF(Data!$F206&lt;&gt;"",Scoring!$I$11)+IF(Data!$G206&lt;&gt;"",Scoring!$I$12)+IF(Data!$H206&lt;&gt;"",Scoring!$I$13)+IF(Data!$I206&lt;&gt;"",Scoring!$I$14)+IF(Data!$J206&lt;&gt;"",Scoring!$I$15)+IF(Data!$K206&lt;&gt;"",Scoring!$I$16)+IF(Data!$L206&lt;&gt;"",Scoring!$I$17)+IF(Data!$M206&lt;&gt;"",Scoring!$I$18)+IF(Data!$N206&lt;&gt;"",Scoring!$I$19)+IF(Data!$O206&lt;&gt;"",Scoring!$I$20)+IF(Data!$P206&lt;&gt;"",Scoring!$I$21)+IF(Data!$Q206&lt;&gt;"",Scoring!$I$22)+IF(Data!$R206&lt;&gt;"",Scoring!$I$23)+IF(Data!$S206&lt;&gt;"",Scoring!$I$24)+IF(Data!T206&lt;&gt;"",Scoring!$I$25)+IF(Data!$U206&lt;&gt;"",Scoring!$I$26)+IF(Data!$V206&lt;&gt;"",Scoring!$I$27)+IF(Data!$W206&lt;&gt;"",Scoring!$I$28)+IF(Data!$X206&lt;&gt;"",Scoring!$I$29)+IF(Data!$Y206&lt;&gt;"",Scoring!$I$30)+IF(Data!$Z206&lt;&gt;"",Scoring!$I$31)+IF(Data!$AA206&lt;&gt;"",Scoring!$I$32),"")</f>
        <v/>
      </c>
      <c r="AM206" s="107" t="str">
        <f>IF(AL206&lt;&gt;"",LOOKUP(AL206,Likelihoods!$A$7:$A$107,Likelihoods!G$7:G$107),"")</f>
        <v/>
      </c>
      <c r="AN206" s="281" t="str">
        <f>IF(AND(COUNTBLANK($B206:$E206)=3,COUNTBLANK($F206:$H206)=2,COUNTBLANK($I206:$J206)=1,COUNTBLANK($K206:$L206)=1,COUNTBLANK($M206:$N206)=1,COUNTBLANK($O206:$P206)=1,COUNTBLANK($Q206:$R206)=1,COUNTBLANK($S206:$T206)=1,COUNTBLANK($U206:$V206)=1,COUNTBLANK($W206:$AA206)=4),IF(Data!$B206&lt;&gt;"",Scoring!$J$7)+IF(Data!$C206&lt;&gt;"",Scoring!$J$8)+IF(Data!$D206&lt;&gt;"",Scoring!$J$9)+IF(Data!$E206&lt;&gt;"",Scoring!$J$10)+IF(Data!$F206&lt;&gt;"",Scoring!$J$11)+IF(Data!$G206&lt;&gt;"",Scoring!$J$12)+IF(Data!$H206&lt;&gt;"",Scoring!$J$13)+IF(Data!$I206&lt;&gt;"",Scoring!$J$14)+IF(Data!$J206&lt;&gt;"",Scoring!$J$15)+IF(Data!$K206&lt;&gt;"",Scoring!$J$16)+IF(Data!$L206&lt;&gt;"",Scoring!$J$17)+IF(Data!$M206&lt;&gt;"",Scoring!$J$18)+IF(Data!$N206&lt;&gt;"",Scoring!$J$19)+IF(Data!$O206&lt;&gt;"",Scoring!$J$20)+IF(Data!$P206&lt;&gt;"",Scoring!$J$21)+IF(Data!$Q206&lt;&gt;"",Scoring!$J$22)+IF(Data!$R206&lt;&gt;"",Scoring!$J$23)+IF(Data!$S206&lt;&gt;"",Scoring!$J$24)+IF(Data!AF206&lt;&gt;"",Scoring!$J$25)+IF(Data!$U206&lt;&gt;"",Scoring!$J$26)+IF(Data!$V206&lt;&gt;"",Scoring!$J$27)+IF(Data!$W206&lt;&gt;"",Scoring!$J$28)+IF(Data!$X206&lt;&gt;"",Scoring!$J$29)+IF(Data!$Y206&lt;&gt;"",Scoring!$J$30)+IF(Data!$Z206&lt;&gt;"",Scoring!$J$31)+IF(Data!$AA206&lt;&gt;"",Scoring!$J$32),"")</f>
        <v/>
      </c>
      <c r="AO206" s="276" t="str">
        <f>IF(AN206&lt;&gt;"",LOOKUP(AN206,Likelihoods!$A$7:$A$107,Likelihoods!H$7:H$107),"")</f>
        <v/>
      </c>
      <c r="AP206" s="264" t="str">
        <f>IF(AND(COUNTBLANK($B206:$E206)=3,COUNTBLANK($F206:$H206)=2,COUNTBLANK($I206:$J206)=1,COUNTBLANK($K206:$L206)=1,COUNTBLANK($M206:$N206)=1,COUNTBLANK($O206:$P206)=1,COUNTBLANK($Q206:$R206)=1,COUNTBLANK($S206:$T206)=1,COUNTBLANK($U206:$V206)=1,COUNTBLANK($W206:$AA206)=4),IF(Data!$B206&lt;&gt;"",Scoring!$K$7)+IF(Data!$C206&lt;&gt;"",Scoring!$K$8)+IF(Data!$D206&lt;&gt;"",Scoring!$K$9)+IF(Data!$E206&lt;&gt;"",Scoring!$K$10)+IF(Data!$F206&lt;&gt;"",Scoring!$K$11)+IF(Data!$G206&lt;&gt;"",Scoring!$K$12)+IF(Data!$H206&lt;&gt;"",Scoring!$K$13)+IF(Data!$I206&lt;&gt;"",Scoring!$K$14)+IF(Data!$J206&lt;&gt;"",Scoring!$K$15)+IF(Data!$K206&lt;&gt;"",Scoring!$K$16)+IF(Data!$L206&lt;&gt;"",Scoring!$K$17)+IF(Data!$M206&lt;&gt;"",Scoring!$K$18)+IF(Data!$N206&lt;&gt;"",Scoring!$K$19)+IF(Data!$O206&lt;&gt;"",Scoring!$K$20)+IF(Data!$P206&lt;&gt;"",Scoring!$K$21)+IF(Data!$Q206&lt;&gt;"",Scoring!$K$22)+IF(Data!$R206&lt;&gt;"",Scoring!$K$23)+IF(Data!$S206&lt;&gt;"",Scoring!$K$24)+IF(Data!AH206&lt;&gt;"",Scoring!$K$25)+IF(Data!$U206&lt;&gt;"",Scoring!$K$26)+IF(Data!$V206&lt;&gt;"",Scoring!$K$27)+IF(Data!$W206&lt;&gt;"",Scoring!$K$28)+IF(Data!$X206&lt;&gt;"",Scoring!$K$29)+IF(Data!$Y206&lt;&gt;"",Scoring!$K$30)+IF(Data!$Z206&lt;&gt;"",Scoring!$K$31)+IF(Data!$AA206&lt;&gt;"",Scoring!$K$32),"")</f>
        <v/>
      </c>
      <c r="AQ206" s="107" t="str">
        <f>IF(AP206&lt;&gt;"",LOOKUP(AP206,Likelihoods!$A$7:$A$107,Likelihoods!I$7:I$107),"")</f>
        <v/>
      </c>
      <c r="AR206" s="281" t="str">
        <f>IF(AND(COUNTBLANK($B206:$E206)=3,COUNTBLANK($F206:$H206)=2,COUNTBLANK($I206:$J206)=1,COUNTBLANK($K206:$L206)=1,COUNTBLANK($M206:$N206)=1,COUNTBLANK($O206:$P206)=1,COUNTBLANK($Q206:$R206)=1,COUNTBLANK($S206:$T206)=1,COUNTBLANK($U206:$V206)=1,COUNTBLANK($W206:$AA206)=4),IF(Data!$B206&lt;&gt;"",Scoring!$L$7)+IF(Data!$C206&lt;&gt;"",Scoring!$L$8)+IF(Data!$D206&lt;&gt;"",Scoring!$L$9)+IF(Data!$E206&lt;&gt;"",Scoring!$L$10)+IF(Data!$F206&lt;&gt;"",Scoring!$L$11)+IF(Data!$G206&lt;&gt;"",Scoring!$L$12)+IF(Data!$H206&lt;&gt;"",Scoring!$L$13)+IF(Data!$I206&lt;&gt;"",Scoring!$L$14)+IF(Data!$J206&lt;&gt;"",Scoring!$L$15)+IF(Data!$K206&lt;&gt;"",Scoring!$L$16)+IF(Data!$L206&lt;&gt;"",Scoring!$L$17)+IF(Data!$M206&lt;&gt;"",Scoring!$L$18)+IF(Data!$N206&lt;&gt;"",Scoring!$L$19)+IF(Data!$O206&lt;&gt;"",Scoring!$L$20)+IF(Data!$P206&lt;&gt;"",Scoring!$L$21)+IF(Data!$Q206&lt;&gt;"",Scoring!$L$22)+IF(Data!$R206&lt;&gt;"",Scoring!$L$23)+IF(Data!$S206&lt;&gt;"",Scoring!$L$24)+IF(Data!AJ206&lt;&gt;"",Scoring!$L$25)+IF(Data!$U206&lt;&gt;"",Scoring!$L$26)+IF(Data!$V206&lt;&gt;"",Scoring!$L$27)+IF(Data!$W206&lt;&gt;"",Scoring!$L$28)+IF(Data!$X206&lt;&gt;"",Scoring!$L$29)+IF(Data!$Y206&lt;&gt;"",Scoring!$L$30)+IF(Data!$Z206&lt;&gt;"",Scoring!$L$31)+IF(Data!$AA206&lt;&gt;"",Scoring!$L$32),"")</f>
        <v/>
      </c>
      <c r="AS206" s="105" t="str">
        <f>IF(AR206&lt;&gt;"",LOOKUP(AR206,Likelihoods!$A$7:$A$107,Likelihoods!J$7:J$107),"")</f>
        <v/>
      </c>
      <c r="AT206" s="108" t="str">
        <f>IF(AND(COUNTBLANK($B206:$E206)=3,COUNTBLANK($F206:$H206)=2,COUNTBLANK($I206:$J206)=1,COUNTBLANK($K206:$L206)=1,COUNTBLANK($M206:$N206)=1,COUNTBLANK($O206:$P206)=1,COUNTBLANK($Q206:$R206)=1,COUNTBLANK($S206:$T206)=1,COUNTBLANK($U206:$V206)=1,COUNTBLANK($W206:$AA206)=4),IF(Data!$B206&lt;&gt;"",Scoring!$M$7)+IF(Data!$C206&lt;&gt;"",Scoring!$M$8)+IF(Data!$D206&lt;&gt;"",Scoring!$M$9)+IF(Data!$E206&lt;&gt;"",Scoring!$M$10)+IF(Data!$F206&lt;&gt;"",Scoring!$M$11)+IF(Data!$G206&lt;&gt;"",Scoring!$M$12)+IF(Data!$H206&lt;&gt;"",Scoring!$M$13)+IF(Data!$I206&lt;&gt;"",Scoring!$M$14)+IF(Data!$J206&lt;&gt;"",Scoring!$M$15)+IF(Data!$K206&lt;&gt;"",Scoring!$M$16)+IF(Data!$L206&lt;&gt;"",Scoring!$M$17)+IF(Data!$M206&lt;&gt;"",Scoring!$M$18)+IF(Data!$N206&lt;&gt;"",Scoring!$M$19)+IF(Data!$O206&lt;&gt;"",Scoring!$M$20)+IF(Data!$P206&lt;&gt;"",Scoring!$M$21)+IF(Data!$Q206&lt;&gt;"",Scoring!$M$22)+IF(Data!$R206&lt;&gt;"",Scoring!$M$23)+IF(Data!$S206&lt;&gt;"",Scoring!$M$24)+IF(Data!T206&lt;&gt;"",Scoring!$M$25)+IF(Data!$U206&lt;&gt;"",Scoring!$M$26)+IF(Data!$V206&lt;&gt;"",Scoring!$M$27)+IF(Data!$W206&lt;&gt;"",Scoring!$M$28)+IF(Data!$X206&lt;&gt;"",Scoring!$M$29)+IF(Data!$Y206&lt;&gt;"",Scoring!$M$30)+IF(Data!$Z206&lt;&gt;"",Scoring!$M$31)+IF(Data!$AA206&lt;&gt;"",Scoring!$M$32),"")</f>
        <v/>
      </c>
      <c r="AU206" s="105" t="str">
        <f>IF(AT206&lt;&gt;"",LOOKUP(AT206,Likelihoods!$A$7:$A$107,Likelihoods!K$7:K$107),"")</f>
        <v/>
      </c>
      <c r="AV206" s="108" t="str">
        <f>IF(AND(COUNTBLANK($B206:$E206)=3,COUNTBLANK($F206:$H206)=2,COUNTBLANK($I206:$J206)=1,COUNTBLANK($K206:$L206)=1,COUNTBLANK($M206:$N206)=1,COUNTBLANK($O206:$P206)=1,COUNTBLANK($Q206:$R206)=1,COUNTBLANK($S206:$T206)=1,COUNTBLANK($U206:$V206)=1,COUNTBLANK($W206:$AA206)=4),IF(Data!$B206&lt;&gt;"",Scoring!$N$7)+IF(Data!$C206&lt;&gt;"",Scoring!$N$8)+IF(Data!$D206&lt;&gt;"",Scoring!$N$9)+IF(Data!$E206&lt;&gt;"",Scoring!$N$10)+IF(Data!$F206&lt;&gt;"",Scoring!$N$11)+IF(Data!$G206&lt;&gt;"",Scoring!$N$12)+IF(Data!$H206&lt;&gt;"",Scoring!$N$13)+IF(Data!$I206&lt;&gt;"",Scoring!$N$14)+IF(Data!$J206&lt;&gt;"",Scoring!$N$15)+IF(Data!$K206&lt;&gt;"",Scoring!$N$16)+IF(Data!$L206&lt;&gt;"",Scoring!$N$17)+IF(Data!$M206&lt;&gt;"",Scoring!$N$18)+IF(Data!$N206&lt;&gt;"",Scoring!$N$19)+IF(Data!$O206&lt;&gt;"",Scoring!$N$20)+IF(Data!$P206&lt;&gt;"",Scoring!$N$21)+IF(Data!$Q206&lt;&gt;"",Scoring!$N$22)+IF(Data!$R206&lt;&gt;"",Scoring!$N$23)+IF(Data!$S206&lt;&gt;"",Scoring!$N$24)+IF(Data!T206&lt;&gt;"",Scoring!$N$25)+IF(Data!$U206&lt;&gt;"",Scoring!$N$26)+IF(Data!$V206&lt;&gt;"",Scoring!$N$27)+IF(Data!$W206&lt;&gt;"",Scoring!$N$28)+IF(Data!$X206&lt;&gt;"",Scoring!$N$29)+IF(Data!$Y206&lt;&gt;"",Scoring!$N$30)+IF(Data!$Z206&lt;&gt;"",Scoring!$N$31)+IF(Data!$AA206&lt;&gt;"",Scoring!$N$32),"")</f>
        <v/>
      </c>
      <c r="AW206" s="106" t="str">
        <f>IF(AV206&lt;&gt;"",LOOKUP(AV206,Likelihoods!$A$7:$A$107,Likelihoods!L$7:L$107),"")</f>
        <v/>
      </c>
      <c r="AX206" s="104" t="str">
        <f>IF(AND(COUNTBLANK($B206:$E206)=3,COUNTBLANK($F206:$H206)=2,COUNTBLANK($I206:$J206)=1,COUNTBLANK($K206:$L206)=1,COUNTBLANK($M206:$N206)=1,COUNTBLANK($O206:$P206)=1,COUNTBLANK($Q206:$R206)=1,COUNTBLANK($S206:$T206)=1,COUNTBLANK($U206:$V206)=1,COUNTBLANK($W206:$AA206)=4),IF(Data!$B206&lt;&gt;"",Scoring!$O$7)+IF(Data!$C206&lt;&gt;"",Scoring!$O$8)+IF(Data!$D206&lt;&gt;"",Scoring!$O$9)+IF(Data!$E206&lt;&gt;"",Scoring!$O$10)+IF(Data!$F206&lt;&gt;"",Scoring!$O$11)+IF(Data!$G206&lt;&gt;"",Scoring!$O$12)+IF(Data!$H206&lt;&gt;"",Scoring!$O$13)+IF(Data!$I206&lt;&gt;"",Scoring!$O$14)+IF(Data!$J206&lt;&gt;"",Scoring!$O$15)+IF(Data!$K206&lt;&gt;"",Scoring!$O$16)+IF(Data!$L206&lt;&gt;"",Scoring!$O$17)+IF(Data!$M206&lt;&gt;"",Scoring!$O$18)+IF(Data!$N206&lt;&gt;"",Scoring!$O$19)+IF(Data!$O206&lt;&gt;"",Scoring!$O$20)+IF(Data!$P206&lt;&gt;"",Scoring!$O$21)+IF(Data!$Q206&lt;&gt;"",Scoring!$O$22)+IF(Data!$R206&lt;&gt;"",Scoring!$O$23)+IF(Data!$S206&lt;&gt;"",Scoring!$O$24)+IF(Data!T206&lt;&gt;"",Scoring!$O$25)+IF(Data!$U206&lt;&gt;"",Scoring!$O$26)+IF(Data!$V206&lt;&gt;"",Scoring!$O$27)+IF(Data!$W206&lt;&gt;"",Scoring!$O$28)+IF(Data!$X206&lt;&gt;"",Scoring!$O$29)+IF(Data!$Y206&lt;&gt;"",Scoring!$O$30)+IF(Data!$Z206&lt;&gt;"",Scoring!$O$31)+IF(Data!$AA206&lt;&gt;"",Scoring!$O$32),"")</f>
        <v/>
      </c>
      <c r="AY206" s="107" t="str">
        <f>IF(AX206&lt;&gt;"",LOOKUP(AX206,Likelihoods!$A$7:$A$107,Likelihoods!M$7:M$107),"")</f>
        <v/>
      </c>
      <c r="AZ206" s="108" t="str">
        <f>IF(AND(COUNTBLANK($B206:$E206)=3,COUNTBLANK($F206:$H206)=2,COUNTBLANK($I206:$J206)=1,COUNTBLANK($K206:$L206)=1,COUNTBLANK($M206:$N206)=1,COUNTBLANK($O206:$P206)=1,COUNTBLANK($Q206:$R206)=1,COUNTBLANK($S206:$T206)=1,COUNTBLANK($U206:$V206)=1,COUNTBLANK($W206:$AA206)=4),IF(Data!$B206&lt;&gt;"",Scoring!$P$7)+IF(Data!$C206&lt;&gt;"",Scoring!$P$8)+IF(Data!$D206&lt;&gt;"",Scoring!$P$9)+IF(Data!$E206&lt;&gt;"",Scoring!$P$10)+IF(Data!$F206&lt;&gt;"",Scoring!$P$11)+IF(Data!$G206&lt;&gt;"",Scoring!$P$12)+IF(Data!$H206&lt;&gt;"",Scoring!$P$13)+IF(Data!$I206&lt;&gt;"",Scoring!$P$14)+IF(Data!$J206&lt;&gt;"",Scoring!$P$15)+IF(Data!$K206&lt;&gt;"",Scoring!$P$16)+IF(Data!$L206&lt;&gt;"",Scoring!$P$17)+IF(Data!$M206&lt;&gt;"",Scoring!$P$18)+IF(Data!$N206&lt;&gt;"",Scoring!$P$19)+IF(Data!$O206&lt;&gt;"",Scoring!$P$20)+IF(Data!$P206&lt;&gt;"",Scoring!$P$21)+IF(Data!$Q206&lt;&gt;"",Scoring!$P$22)+IF(Data!$R206&lt;&gt;"",Scoring!$P$23)+IF(Data!$S206&lt;&gt;"",Scoring!$P$24)+IF(Data!T206&lt;&gt;"",Scoring!$P$25)+IF(Data!$U206&lt;&gt;"",Scoring!$P$26)+IF(Data!$V206&lt;&gt;"",Scoring!$P$27)+IF(Data!$W206&lt;&gt;"",Scoring!$P$28)+IF(Data!$X206&lt;&gt;"",Scoring!$P$29)+IF(Data!$Y206&lt;&gt;"",Scoring!$P$30)+IF(Data!$Z206&lt;&gt;"",Scoring!$P$31)+IF(Data!$AA206&lt;&gt;"",Scoring!$P$32),"")</f>
        <v/>
      </c>
      <c r="BA206" s="105" t="str">
        <f>IF(AZ206&lt;&gt;"",LOOKUP(AZ206,Likelihoods!$A$7:$A$107,Likelihoods!N$7:N$107),"")</f>
        <v/>
      </c>
      <c r="BB206" s="102" t="str">
        <f>IF(AND(COUNTBLANK($B206:$E206)=3,COUNTBLANK($F206:$H206)=2,COUNTBLANK($I206:$J206)=1,COUNTBLANK($K206:$L206)=1,COUNTBLANK($M206:$N206)=1,COUNTBLANK($O206:$P206)=1,COUNTBLANK($Q206:$R206)=1,COUNTBLANK($S206:$T206)=1,COUNTBLANK($U206:$V206)=1,COUNTBLANK($W206:$AA206)=4),IF(Data!$B206&lt;&gt;"",Scoring!$Q$7)+IF(Data!$C206&lt;&gt;"",Scoring!$Q$8)+IF(Data!$D206&lt;&gt;"",Scoring!$Q$9)+IF(Data!$E206&lt;&gt;"",Scoring!$Q$10)+IF(Data!$F206&lt;&gt;"",Scoring!$Q$11)+IF(Data!$G206&lt;&gt;"",Scoring!$Q$12)+IF(Data!$H206&lt;&gt;"",Scoring!$Q$13)+IF(Data!$I206&lt;&gt;"",Scoring!$Q$14)+IF(Data!$J206&lt;&gt;"",Scoring!$Q$15)+IF(Data!$K206&lt;&gt;"",Scoring!$Q$16)+IF(Data!$L206&lt;&gt;"",Scoring!$Q$17)+IF(Data!$M206&lt;&gt;"",Scoring!$Q$18)+IF(Data!$N206&lt;&gt;"",Scoring!$Q$19)+IF(Data!$O206&lt;&gt;"",Scoring!$Q$20)+IF(Data!$P206&lt;&gt;"",Scoring!$Q$21)+IF(Data!$Q206&lt;&gt;"",Scoring!$Q$22)+IF(Data!$R206&lt;&gt;"",Scoring!$Q$23)+IF(Data!$S206&lt;&gt;"",Scoring!$Q$24)+IF(Data!T206&lt;&gt;"",Scoring!$Q$25)+IF(Data!$U206&lt;&gt;"",Scoring!$Q$26)+IF(Data!$V206&lt;&gt;"",Scoring!$Q$27)+IF(Data!$W206&lt;&gt;"",Scoring!$Q$28)+IF(Data!$X206&lt;&gt;"",Scoring!$Q$29)+IF(Data!$Y206&lt;&gt;"",Scoring!$Q$30)+IF(Data!$Z206&lt;&gt;"",Scoring!$Q$31)+IF(Data!$AA206&lt;&gt;"",Scoring!$Q$32),"")</f>
        <v/>
      </c>
      <c r="BC206" s="107" t="str">
        <f>IF(BB206&lt;&gt;"",LOOKUP(BB206,Likelihoods!$A$7:$A$107,Likelihoods!O$7:O$107),"")</f>
        <v/>
      </c>
      <c r="BD206" s="104" t="str">
        <f>IF(AND(COUNTBLANK($B206:$E206)=3,COUNTBLANK($F206:$H206)=2,COUNTBLANK($I206:$J206)=1,COUNTBLANK($K206:$L206)=1,COUNTBLANK($M206:$N206)=1,COUNTBLANK($O206:$P206)=1,COUNTBLANK($Q206:$R206)=1,COUNTBLANK($S206:$T206)=1,COUNTBLANK($U206:$V206)=1,COUNTBLANK($W206:$AA206)=4),IF(Data!$B206&lt;&gt;"",Scoring!$R$7)+IF(Data!$C206&lt;&gt;"",Scoring!$R$8)+IF(Data!$D206&lt;&gt;"",Scoring!$R$9)+IF(Data!$E206&lt;&gt;"",Scoring!$R$10)+IF(Data!$F206&lt;&gt;"",Scoring!$R$11)+IF(Data!$G206&lt;&gt;"",Scoring!$R$12)+IF(Data!$H206&lt;&gt;"",Scoring!$R$13)+IF(Data!$I206&lt;&gt;"",Scoring!$R$14)+IF(Data!$J206&lt;&gt;"",Scoring!$R$15)+IF(Data!$K206&lt;&gt;"",Scoring!$R$16)+IF(Data!$L206&lt;&gt;"",Scoring!$R$17)+IF(Data!$M206&lt;&gt;"",Scoring!$R$18)+IF(Data!$N206&lt;&gt;"",Scoring!$R$19)+IF(Data!$O206&lt;&gt;"",Scoring!$R$20)+IF(Data!$P206&lt;&gt;"",Scoring!$R$21)+IF(Data!$Q206&lt;&gt;"",Scoring!$R$22)+IF(Data!$R206&lt;&gt;"",Scoring!$R$23)+IF(Data!$S206&lt;&gt;"",Scoring!$R$24)+IF(Data!T206&lt;&gt;"",Scoring!$R$25)+IF(Data!$U206&lt;&gt;"",Scoring!$R$26)+IF(Data!$V206&lt;&gt;"",Scoring!$R$27)+IF(Data!$W206&lt;&gt;"",Scoring!$R$28)+IF(Data!$X206&lt;&gt;"",Scoring!$R$29)+IF(Data!$Y206&lt;&gt;"",Scoring!$R$30)+IF(Data!$Z206&lt;&gt;"",Scoring!$R$31)+IF(Data!$AA206&lt;&gt;"",Scoring!$R$32),"")</f>
        <v/>
      </c>
      <c r="BE206" s="105" t="str">
        <f>IF(BD206&lt;&gt;"",LOOKUP(BD206,Likelihoods!$A$7:$A$107,Likelihoods!P$7:P$107),"")</f>
        <v/>
      </c>
      <c r="BF206" s="102" t="str">
        <f>IF(AND(COUNTBLANK($B206:$E206)=3,COUNTBLANK($F206:$H206)=2,COUNTBLANK($I206:$J206)=1,COUNTBLANK($K206:$L206)=1,COUNTBLANK($M206:$N206)=1,COUNTBLANK($O206:$P206)=1,COUNTBLANK($Q206:$R206)=1,COUNTBLANK($S206:$T206)=1,COUNTBLANK($U206:$V206)=1,COUNTBLANK($W206:$AA206)=4),IF(Data!$B206&lt;&gt;"",Scoring!$S$7)+IF(Data!$C206&lt;&gt;"",Scoring!$S$8)+IF(Data!$D206&lt;&gt;"",Scoring!$S$9)+IF(Data!$E206&lt;&gt;"",Scoring!$S$10)+IF(Data!$F206&lt;&gt;"",Scoring!$S$11)+IF(Data!$G206&lt;&gt;"",Scoring!$S$12)+IF(Data!$H206&lt;&gt;"",Scoring!$S$13)+IF(Data!$I206&lt;&gt;"",Scoring!$S$14)+IF(Data!$J206&lt;&gt;"",Scoring!$S$15)+IF(Data!$K206&lt;&gt;"",Scoring!$S$16)+IF(Data!$L206&lt;&gt;"",Scoring!$S$17)+IF(Data!$M206&lt;&gt;"",Scoring!$S$18)+IF(Data!$N206&lt;&gt;"",Scoring!$S$19)+IF(Data!$O206&lt;&gt;"",Scoring!$S$20)+IF(Data!$P206&lt;&gt;"",Scoring!$S$21)+IF(Data!$Q206&lt;&gt;"",Scoring!$S$22)+IF(Data!$R206&lt;&gt;"",Scoring!$S$23)+IF(Data!$S206&lt;&gt;"",Scoring!$S$24)+IF(Data!T206&lt;&gt;"",Scoring!$S$25)+IF(Data!$U206&lt;&gt;"",Scoring!$S$26)+IF(Data!$V206&lt;&gt;"",Scoring!$S$27)+IF(Data!$W206&lt;&gt;"",Scoring!$S$28)+IF(Data!$X206&lt;&gt;"",Scoring!$S$29)+IF(Data!$Y206&lt;&gt;"",Scoring!$S$30)+IF(Data!$Z206&lt;&gt;"",Scoring!$S$31)+IF(Data!$AA206&lt;&gt;"",Scoring!$S$32),"")</f>
        <v/>
      </c>
      <c r="BG206" s="107" t="str">
        <f>IF(BF206&lt;&gt;"",LOOKUP(BF206,Likelihoods!$A$7:$A$107,Likelihoods!Q$7:Q$107),"")</f>
        <v/>
      </c>
      <c r="BH206" s="108" t="str">
        <f>IF(AND(COUNTBLANK($B206:$E206)=3,COUNTBLANK($F206:$H206)=2,COUNTBLANK($I206:$J206)=1,COUNTBLANK($K206:$L206)=1,COUNTBLANK($M206:$N206)=1,COUNTBLANK($O206:$P206)=1,COUNTBLANK($Q206:$R206)=1,COUNTBLANK($S206:$T206)=1,COUNTBLANK($U206:$V206)=1,COUNTBLANK($W206:$AA206)=4),IF(Data!$B206&lt;&gt;"",Scoring!$T$7)+IF(Data!$C206&lt;&gt;"",Scoring!$T$8)+IF(Data!$D206&lt;&gt;"",Scoring!$T$9)+IF(Data!$E206&lt;&gt;"",Scoring!$T$10)+IF(Data!$F206&lt;&gt;"",Scoring!$T$11)+IF(Data!$G206&lt;&gt;"",Scoring!$T$12)+IF(Data!$H206&lt;&gt;"",Scoring!$T$13)+IF(Data!$I206&lt;&gt;"",Scoring!$T$14)+IF(Data!$J206&lt;&gt;"",Scoring!$T$15)+IF(Data!$K206&lt;&gt;"",Scoring!$T$16)+IF(Data!$L206&lt;&gt;"",Scoring!$T$17)+IF(Data!$M206&lt;&gt;"",Scoring!$T$18)+IF(Data!$N206&lt;&gt;"",Scoring!$T$19)+IF(Data!$O206&lt;&gt;"",Scoring!$T$20)+IF(Data!$P206&lt;&gt;"",Scoring!$T$21)+IF(Data!$Q206&lt;&gt;"",Scoring!$T$22)+IF(Data!$R206&lt;&gt;"",Scoring!$T$23)+IF(Data!$S206&lt;&gt;"",Scoring!$T$24)+IF(Data!T206&lt;&gt;"",Scoring!$T$25)+IF(Data!$U206&lt;&gt;"",Scoring!$T$26)+IF(Data!$V206&lt;&gt;"",Scoring!$T$27)+IF(Data!$W206&lt;&gt;"",Scoring!$T$28)+IF(Data!$X206&lt;&gt;"",Scoring!$T$29)+IF(Data!$Y206&lt;&gt;"",Scoring!$T$30)+IF(Data!$Z206&lt;&gt;"",Scoring!$T$31)+IF(Data!$AA206&lt;&gt;"",Scoring!$T$32),"")</f>
        <v/>
      </c>
      <c r="BI206" s="105" t="str">
        <f>IF(BH206&lt;&gt;"",LOOKUP(BH206,Likelihoods!$A$7:$A$107,Likelihoods!R$7:R$107),"")</f>
        <v/>
      </c>
      <c r="BJ206" s="108" t="str">
        <f>IF(AND(COUNTBLANK($B206:$E206)=3,COUNTBLANK($F206:$H206)=2,COUNTBLANK($I206:$J206)=1,COUNTBLANK($K206:$L206)=1,COUNTBLANK($M206:$N206)=1,COUNTBLANK($O206:$P206)=1,COUNTBLANK($Q206:$R206)=1,COUNTBLANK($S206:$T206)=1,COUNTBLANK($U206:$V206)=1,COUNTBLANK($W206:$AA206)=4),IF(Data!$B206&lt;&gt;"",Scoring!$U$7)+IF(Data!$C206&lt;&gt;"",Scoring!$U$8)+IF(Data!$D206&lt;&gt;"",Scoring!$U$9)+IF(Data!$E206&lt;&gt;"",Scoring!$U$10)+IF(Data!$F206&lt;&gt;"",Scoring!$U$11)+IF(Data!$G206&lt;&gt;"",Scoring!$U$12)+IF(Data!$H206&lt;&gt;"",Scoring!$U$13)+IF(Data!$I206&lt;&gt;"",Scoring!$U$14)+IF(Data!$J206&lt;&gt;"",Scoring!$U$15)+IF(Data!$K206&lt;&gt;"",Scoring!$U$16)+IF(Data!$L206&lt;&gt;"",Scoring!$U$17)+IF(Data!$M206&lt;&gt;"",Scoring!$U$18)+IF(Data!$N206&lt;&gt;"",Scoring!$U$19)+IF(Data!$O206&lt;&gt;"",Scoring!$U$20)+IF(Data!$P206&lt;&gt;"",Scoring!$U$21)+IF(Data!$Q206&lt;&gt;"",Scoring!$U$22)+IF(Data!$R206&lt;&gt;"",Scoring!$U$23)+IF(Data!$S206&lt;&gt;"",Scoring!$U$24)+IF(Data!T206&lt;&gt;"",Scoring!$U$25)+IF(Data!$U206&lt;&gt;"",Scoring!$U$26)+IF(Data!$V206&lt;&gt;"",Scoring!$U$27)+IF(Data!$W206&lt;&gt;"",Scoring!$U$28)+IF(Data!$X206&lt;&gt;"",Scoring!$U$29)+IF(Data!$Y206&lt;&gt;"",Scoring!$U$30)+IF(Data!$Z206&lt;&gt;"",Scoring!$U$31)+IF(Data!$AA206&lt;&gt;"",Scoring!$U$32),"")</f>
        <v/>
      </c>
      <c r="BK206" s="106" t="str">
        <f>IF(BJ206&lt;&gt;"",LOOKUP(BJ206,Likelihoods!$A$7:$A$107,Likelihoods!S$7:S$107),"")</f>
        <v/>
      </c>
      <c r="BL206" s="8"/>
      <c r="BM206" s="8"/>
      <c r="BN206" s="8"/>
      <c r="BO206" s="8"/>
      <c r="BP206" s="8"/>
      <c r="BQ206" s="8"/>
      <c r="BR206" s="8"/>
      <c r="BS206" s="8"/>
      <c r="BT206" s="8"/>
      <c r="BU206" s="8"/>
      <c r="BV206" s="8"/>
      <c r="BW206" s="8"/>
      <c r="BX206" s="8"/>
      <c r="BY206" s="8"/>
    </row>
    <row r="207" spans="1:77" ht="14.25" x14ac:dyDescent="0.2">
      <c r="A207" s="68"/>
      <c r="B207" s="101"/>
      <c r="C207" s="102"/>
      <c r="D207" s="102"/>
      <c r="E207" s="102"/>
      <c r="F207" s="101"/>
      <c r="G207" s="102"/>
      <c r="H207" s="103"/>
      <c r="I207" s="102"/>
      <c r="J207" s="102"/>
      <c r="K207" s="101"/>
      <c r="L207" s="103"/>
      <c r="M207" s="102"/>
      <c r="N207" s="103"/>
      <c r="O207" s="101"/>
      <c r="P207" s="103"/>
      <c r="Q207" s="102"/>
      <c r="R207" s="102"/>
      <c r="S207" s="101"/>
      <c r="T207" s="103"/>
      <c r="U207" s="101"/>
      <c r="V207" s="103"/>
      <c r="W207" s="102"/>
      <c r="X207" s="102"/>
      <c r="Y207" s="102"/>
      <c r="Z207" s="102"/>
      <c r="AA207" s="102"/>
      <c r="AB207" s="104" t="str">
        <f>IF(AND(COUNTBLANK($B207:$E207)=3,COUNTBLANK($F207:$H207)=2,COUNTBLANK($I207:$J207)=1,COUNTBLANK($K207:$L207)=1,COUNTBLANK($M207:$N207)=1,COUNTBLANK($O207:$P207)=1,COUNTBLANK($Q207:$R207)=1,COUNTBLANK($S207:$T207)=1,COUNTBLANK($U207:$V207)=1,COUNTBLANK($W207:$AA207)=4),IF(Data!$B207&lt;&gt;"",Scoring!$D$7)+IF(Data!$C207&lt;&gt;"",Scoring!$D$8)+IF(Data!$D207&lt;&gt;"",Scoring!$D$9)+IF(Data!$E207&lt;&gt;"",Scoring!$D$10)+IF(Data!$F207&lt;&gt;"",Scoring!$D$11)+IF(Data!$G207&lt;&gt;"",Scoring!$D$12)+IF(Data!$H207&lt;&gt;"",Scoring!$D$13)+IF(Data!$I207&lt;&gt;"",Scoring!$D$14)+IF(Data!$J207&lt;&gt;"",Scoring!$D$15)+IF(Data!$K207&lt;&gt;"",Scoring!$D$16)+IF(Data!$L207&lt;&gt;"",Scoring!$D$17)+IF(Data!$M207&lt;&gt;"",Scoring!$D$18)+IF(Data!$N207&lt;&gt;"",Scoring!$D$19)+IF(Data!$O207&lt;&gt;"",Scoring!$D$20)+IF(Data!$P207&lt;&gt;"",Scoring!$D$21)+IF(Data!$Q207&lt;&gt;"",Scoring!$D$22)+IF(Data!$R207&lt;&gt;"",Scoring!$D$23)+IF(Data!$S207&lt;&gt;"",Scoring!$D$24)+IF(Data!T207&lt;&gt;"",Scoring!$D$25)+IF(Data!$U207&lt;&gt;"",Scoring!$D$26)+IF(Data!$V207&lt;&gt;"",Scoring!$D$27)+IF(Data!$W207&lt;&gt;"",Scoring!$D$28)+IF(Data!$X207&lt;&gt;"",Scoring!$D$29)+IF(Data!$Y207&lt;&gt;"",Scoring!$D$30)+IF(Data!$Z207&lt;&gt;"",Scoring!$D$31)+IF(Data!$AA207&lt;&gt;"",Scoring!$D$32),"")</f>
        <v/>
      </c>
      <c r="AC207" s="105" t="str">
        <f>IF(AB207&lt;&gt;"",LOOKUP(AB207,Likelihoods!$A$7:$A$107,Likelihoods!B$7:B$107),"")</f>
        <v/>
      </c>
      <c r="AD207" s="264" t="str">
        <f>IF(AND(COUNTBLANK($B207:$E207)=3,COUNTBLANK($F207:$H207)=2,COUNTBLANK($I207:$J207)=1,COUNTBLANK($K207:$L207)=1,COUNTBLANK($M207:$N207)=1,COUNTBLANK($O207:$P207)=1,COUNTBLANK($Q207:$R207)=1,COUNTBLANK($S207:$T207)=1,COUNTBLANK($U207:$V207)=1,COUNTBLANK($W207:$AA207)=4),IF(Data!$B207&lt;&gt;"",Scoring!$E$7)+IF(Data!$C207&lt;&gt;"",Scoring!$E$8)+IF(Data!$D207&lt;&gt;"",Scoring!$E$9)+IF(Data!$E207&lt;&gt;"",Scoring!$E$10)+IF(Data!$F207&lt;&gt;"",Scoring!$E$11)+IF(Data!$G207&lt;&gt;"",Scoring!$E$12)+IF(Data!$H207&lt;&gt;"",Scoring!$E$13)+IF(Data!$I207&lt;&gt;"",Scoring!$E$14)+IF(Data!$J207&lt;&gt;"",Scoring!$E$15)+IF(Data!$K207&lt;&gt;"",Scoring!$E$16)+IF(Data!$L207&lt;&gt;"",Scoring!$E$17)+IF(Data!$M207&lt;&gt;"",Scoring!$E$18)+IF(Data!$N207&lt;&gt;"",Scoring!$E$19)+IF(Data!$O207&lt;&gt;"",Scoring!$E$20)+IF(Data!$P207&lt;&gt;"",Scoring!$E$21)+IF(Data!$Q207&lt;&gt;"",Scoring!$E$22)+IF(Data!$R207&lt;&gt;"",Scoring!$E$23)+IF(Data!$S207&lt;&gt;"",Scoring!$E$24)+IF(Data!V207&lt;&gt;"",Scoring!$E$25)+IF(Data!$U207&lt;&gt;"",Scoring!$E$26)+IF(Data!$V207&lt;&gt;"",Scoring!$E$27)+IF(Data!$W207&lt;&gt;"",Scoring!$E$28)+IF(Data!$X207&lt;&gt;"",Scoring!$E$29)+IF(Data!$Y207&lt;&gt;"",Scoring!$E$30)+IF(Data!$Z207&lt;&gt;"",Scoring!$E$31)+IF(Data!$AA207&lt;&gt;"",Scoring!$E$32),"")</f>
        <v/>
      </c>
      <c r="AE207" s="107" t="str">
        <f>IF(AD207&lt;&gt;"",LOOKUP(AD207,Likelihoods!$A$7:$A$107,Likelihoods!C$7:C$107),"")</f>
        <v/>
      </c>
      <c r="AF207" s="108" t="str">
        <f>IF(AND(COUNTBLANK($B207:$E207)=3,COUNTBLANK($F207:$H207)=2,COUNTBLANK($I207:$J207)=1,COUNTBLANK($K207:$L207)=1,COUNTBLANK($M207:$N207)=1,COUNTBLANK($O207:$P207)=1,COUNTBLANK($Q207:$R207)=1,COUNTBLANK($S207:$T207)=1,COUNTBLANK($U207:$V207)=1,COUNTBLANK($W207:$AA207)=4),IF(Data!$B207&lt;&gt;"",Scoring!$F$7)+IF(Data!$C207&lt;&gt;"",Scoring!$F$8)+IF(Data!$D207&lt;&gt;"",Scoring!$F$9)+IF(Data!$E207&lt;&gt;"",Scoring!$F$10)+IF(Data!$F207&lt;&gt;"",Scoring!$F$11)+IF(Data!$G207&lt;&gt;"",Scoring!$F$12)+IF(Data!$H207&lt;&gt;"",Scoring!$F$13)+IF(Data!$I207&lt;&gt;"",Scoring!$F$14)+IF(Data!$J207&lt;&gt;"",Scoring!$F$15)+IF(Data!$K207&lt;&gt;"",Scoring!$F$16)+IF(Data!$L207&lt;&gt;"",Scoring!$F$17)+IF(Data!$M207&lt;&gt;"",Scoring!$F$18)+IF(Data!$N207&lt;&gt;"",Scoring!$F$19)+IF(Data!$O207&lt;&gt;"",Scoring!$F$20)+IF(Data!$P207&lt;&gt;"",Scoring!$F$21)+IF(Data!$Q207&lt;&gt;"",Scoring!$F$22)+IF(Data!$R207&lt;&gt;"",Scoring!$F$23)+IF(Data!$S207&lt;&gt;"",Scoring!$F$24)+IF(Data!T207&lt;&gt;"",Scoring!$F$25)+IF(Data!$U207&lt;&gt;"",Scoring!$F$26)+IF(Data!$V207&lt;&gt;"",Scoring!$F$27)+IF(Data!$W207&lt;&gt;"",Scoring!$F$28)+IF(Data!$X207&lt;&gt;"",Scoring!$F$29)+IF(Data!$Y207&lt;&gt;"",Scoring!$F$30)+IF(Data!$Z207&lt;&gt;"",Scoring!$F$31)+IF(Data!$AA207&lt;&gt;"",Scoring!$F$32),"")</f>
        <v/>
      </c>
      <c r="AG207" s="105" t="str">
        <f>IF(AF207&lt;&gt;"",LOOKUP(AF207,Likelihoods!$A$7:$A$107,Likelihoods!D$7:D$107),"")</f>
        <v/>
      </c>
      <c r="AH207" s="108" t="str">
        <f>IF(AND(COUNTBLANK($B207:$E207)=3,COUNTBLANK($F207:$H207)=2,COUNTBLANK($I207:$J207)=1,COUNTBLANK($K207:$L207)=1,COUNTBLANK($M207:$N207)=1,COUNTBLANK($O207:$P207)=1,COUNTBLANK($Q207:$R207)=1,COUNTBLANK($S207:$T207)=1,COUNTBLANK($U207:$V207)=1,COUNTBLANK($W207:$AA207)=4),IF(Data!$B207&lt;&gt;"",Scoring!$G$7)+IF(Data!$C207&lt;&gt;"",Scoring!$G$8)+IF(Data!$D207&lt;&gt;"",Scoring!$G$9)+IF(Data!$E207&lt;&gt;"",Scoring!$G$10)+IF(Data!$F207&lt;&gt;"",Scoring!$G$11)+IF(Data!$G207&lt;&gt;"",Scoring!$G$12)+IF(Data!$H207&lt;&gt;"",Scoring!$G$13)+IF(Data!$I207&lt;&gt;"",Scoring!$G$14)+IF(Data!$J207&lt;&gt;"",Scoring!$G$15)+IF(Data!$K207&lt;&gt;"",Scoring!$G$16)+IF(Data!$L207&lt;&gt;"",Scoring!$G$17)+IF(Data!$M207&lt;&gt;"",Scoring!$G$18)+IF(Data!$N207&lt;&gt;"",Scoring!$G$19)+IF(Data!$O207&lt;&gt;"",Scoring!$G$20)+IF(Data!$P207&lt;&gt;"",Scoring!$G$21)+IF(Data!$Q207&lt;&gt;"",Scoring!$G$22)+IF(Data!$R207&lt;&gt;"",Scoring!$G$23)+IF(Data!$S207&lt;&gt;"",Scoring!$G$24)+IF(Data!T207&lt;&gt;"",Scoring!$G$25)+IF(Data!$U207&lt;&gt;"",Scoring!$G$26)+IF(Data!$V207&lt;&gt;"",Scoring!$G$27)+IF(Data!$W207&lt;&gt;"",Scoring!$G$28)+IF(Data!$X207&lt;&gt;"",Scoring!$G$29)+IF(Data!$Y207&lt;&gt;"",Scoring!$G$30)+IF(Data!$Z207&lt;&gt;"",Scoring!$G$31)+IF(Data!$AA207&lt;&gt;"",Scoring!$G$32),"")</f>
        <v/>
      </c>
      <c r="AI207" s="106" t="str">
        <f>IF(AH207&lt;&gt;"",LOOKUP(AH207,Likelihoods!$A$7:$A$107,Likelihoods!E$7:E$107),"")</f>
        <v/>
      </c>
      <c r="AJ207" s="104" t="str">
        <f>IF(AND(COUNTBLANK($B207:$E207)=3,COUNTBLANK($F207:$H207)=2,COUNTBLANK($I207:$J207)=1,COUNTBLANK($K207:$L207)=1,COUNTBLANK($M207:$N207)=1,COUNTBLANK($O207:$P207)=1,COUNTBLANK($Q207:$R207)=1,COUNTBLANK($S207:$T207)=1,COUNTBLANK($U207:$V207)=1,COUNTBLANK($W207:$AA207)=4),IF(Data!$B207&lt;&gt;"",Scoring!$H$7)+IF(Data!$C207&lt;&gt;"",Scoring!$H$8)+IF(Data!$D207&lt;&gt;"",Scoring!$H$9)+IF(Data!$E207&lt;&gt;"",Scoring!$H$10)+IF(Data!$F207&lt;&gt;"",Scoring!$H$11)+IF(Data!$G207&lt;&gt;"",Scoring!$H$12)+IF(Data!$H207&lt;&gt;"",Scoring!$H$13)+IF(Data!$I207&lt;&gt;"",Scoring!$H$14)+IF(Data!$J207&lt;&gt;"",Scoring!$H$15)+IF(Data!$K207&lt;&gt;"",Scoring!$H$16)+IF(Data!$L207&lt;&gt;"",Scoring!$H$17)+IF(Data!$M207&lt;&gt;"",Scoring!$H$18)+IF(Data!$N207&lt;&gt;"",Scoring!$H$19)+IF(Data!$O207&lt;&gt;"",Scoring!$H$20)+IF(Data!$P207&lt;&gt;"",Scoring!$H$21)+IF(Data!$Q207&lt;&gt;"",Scoring!$H$22)+IF(Data!$R207&lt;&gt;"",Scoring!$H$23)+IF(Data!$S207&lt;&gt;"",Scoring!$H$24)+IF(Data!T207&lt;&gt;"",Scoring!$H$25)+IF(Data!$U207&lt;&gt;"",Scoring!$H$26)+IF(Data!$V207&lt;&gt;"",Scoring!$H$27)+IF(Data!$W207&lt;&gt;"",Scoring!$H$28)+IF(Data!$X207&lt;&gt;"",Scoring!$H$29)+IF(Data!$Y207&lt;&gt;"",Scoring!$H$30)+IF(Data!$Z207&lt;&gt;"",Scoring!$H$31)+IF(Data!$AA207&lt;&gt;"",Scoring!$H$32),"")</f>
        <v/>
      </c>
      <c r="AK207" s="105" t="str">
        <f>IF(AJ207&lt;&gt;"",LOOKUP(AJ207,Likelihoods!$A$7:$A$107,Likelihoods!F$7:F$107),"")</f>
        <v/>
      </c>
      <c r="AL207" s="102" t="str">
        <f>IF(AND(COUNTBLANK($B207:$E207)=3,COUNTBLANK($F207:$H207)=2,COUNTBLANK($I207:$J207)=1,COUNTBLANK($K207:$L207)=1,COUNTBLANK($M207:$N207)=1,COUNTBLANK($O207:$P207)=1,COUNTBLANK($Q207:$R207)=1,COUNTBLANK($S207:$T207)=1,COUNTBLANK($U207:$V207)=1,COUNTBLANK($W207:$AA207)=4),IF(Data!$B207&lt;&gt;"",Scoring!$I$7)+IF(Data!$C207&lt;&gt;"",Scoring!$I$8)+IF(Data!$D207&lt;&gt;"",Scoring!$I$9)+IF(Data!$E207&lt;&gt;"",Scoring!$I$10)+IF(Data!$F207&lt;&gt;"",Scoring!$I$11)+IF(Data!$G207&lt;&gt;"",Scoring!$I$12)+IF(Data!$H207&lt;&gt;"",Scoring!$I$13)+IF(Data!$I207&lt;&gt;"",Scoring!$I$14)+IF(Data!$J207&lt;&gt;"",Scoring!$I$15)+IF(Data!$K207&lt;&gt;"",Scoring!$I$16)+IF(Data!$L207&lt;&gt;"",Scoring!$I$17)+IF(Data!$M207&lt;&gt;"",Scoring!$I$18)+IF(Data!$N207&lt;&gt;"",Scoring!$I$19)+IF(Data!$O207&lt;&gt;"",Scoring!$I$20)+IF(Data!$P207&lt;&gt;"",Scoring!$I$21)+IF(Data!$Q207&lt;&gt;"",Scoring!$I$22)+IF(Data!$R207&lt;&gt;"",Scoring!$I$23)+IF(Data!$S207&lt;&gt;"",Scoring!$I$24)+IF(Data!T207&lt;&gt;"",Scoring!$I$25)+IF(Data!$U207&lt;&gt;"",Scoring!$I$26)+IF(Data!$V207&lt;&gt;"",Scoring!$I$27)+IF(Data!$W207&lt;&gt;"",Scoring!$I$28)+IF(Data!$X207&lt;&gt;"",Scoring!$I$29)+IF(Data!$Y207&lt;&gt;"",Scoring!$I$30)+IF(Data!$Z207&lt;&gt;"",Scoring!$I$31)+IF(Data!$AA207&lt;&gt;"",Scoring!$I$32),"")</f>
        <v/>
      </c>
      <c r="AM207" s="107" t="str">
        <f>IF(AL207&lt;&gt;"",LOOKUP(AL207,Likelihoods!$A$7:$A$107,Likelihoods!G$7:G$107),"")</f>
        <v/>
      </c>
      <c r="AN207" s="281" t="str">
        <f>IF(AND(COUNTBLANK($B207:$E207)=3,COUNTBLANK($F207:$H207)=2,COUNTBLANK($I207:$J207)=1,COUNTBLANK($K207:$L207)=1,COUNTBLANK($M207:$N207)=1,COUNTBLANK($O207:$P207)=1,COUNTBLANK($Q207:$R207)=1,COUNTBLANK($S207:$T207)=1,COUNTBLANK($U207:$V207)=1,COUNTBLANK($W207:$AA207)=4),IF(Data!$B207&lt;&gt;"",Scoring!$J$7)+IF(Data!$C207&lt;&gt;"",Scoring!$J$8)+IF(Data!$D207&lt;&gt;"",Scoring!$J$9)+IF(Data!$E207&lt;&gt;"",Scoring!$J$10)+IF(Data!$F207&lt;&gt;"",Scoring!$J$11)+IF(Data!$G207&lt;&gt;"",Scoring!$J$12)+IF(Data!$H207&lt;&gt;"",Scoring!$J$13)+IF(Data!$I207&lt;&gt;"",Scoring!$J$14)+IF(Data!$J207&lt;&gt;"",Scoring!$J$15)+IF(Data!$K207&lt;&gt;"",Scoring!$J$16)+IF(Data!$L207&lt;&gt;"",Scoring!$J$17)+IF(Data!$M207&lt;&gt;"",Scoring!$J$18)+IF(Data!$N207&lt;&gt;"",Scoring!$J$19)+IF(Data!$O207&lt;&gt;"",Scoring!$J$20)+IF(Data!$P207&lt;&gt;"",Scoring!$J$21)+IF(Data!$Q207&lt;&gt;"",Scoring!$J$22)+IF(Data!$R207&lt;&gt;"",Scoring!$J$23)+IF(Data!$S207&lt;&gt;"",Scoring!$J$24)+IF(Data!AF207&lt;&gt;"",Scoring!$J$25)+IF(Data!$U207&lt;&gt;"",Scoring!$J$26)+IF(Data!$V207&lt;&gt;"",Scoring!$J$27)+IF(Data!$W207&lt;&gt;"",Scoring!$J$28)+IF(Data!$X207&lt;&gt;"",Scoring!$J$29)+IF(Data!$Y207&lt;&gt;"",Scoring!$J$30)+IF(Data!$Z207&lt;&gt;"",Scoring!$J$31)+IF(Data!$AA207&lt;&gt;"",Scoring!$J$32),"")</f>
        <v/>
      </c>
      <c r="AO207" s="276" t="str">
        <f>IF(AN207&lt;&gt;"",LOOKUP(AN207,Likelihoods!$A$7:$A$107,Likelihoods!H$7:H$107),"")</f>
        <v/>
      </c>
      <c r="AP207" s="264" t="str">
        <f>IF(AND(COUNTBLANK($B207:$E207)=3,COUNTBLANK($F207:$H207)=2,COUNTBLANK($I207:$J207)=1,COUNTBLANK($K207:$L207)=1,COUNTBLANK($M207:$N207)=1,COUNTBLANK($O207:$P207)=1,COUNTBLANK($Q207:$R207)=1,COUNTBLANK($S207:$T207)=1,COUNTBLANK($U207:$V207)=1,COUNTBLANK($W207:$AA207)=4),IF(Data!$B207&lt;&gt;"",Scoring!$K$7)+IF(Data!$C207&lt;&gt;"",Scoring!$K$8)+IF(Data!$D207&lt;&gt;"",Scoring!$K$9)+IF(Data!$E207&lt;&gt;"",Scoring!$K$10)+IF(Data!$F207&lt;&gt;"",Scoring!$K$11)+IF(Data!$G207&lt;&gt;"",Scoring!$K$12)+IF(Data!$H207&lt;&gt;"",Scoring!$K$13)+IF(Data!$I207&lt;&gt;"",Scoring!$K$14)+IF(Data!$J207&lt;&gt;"",Scoring!$K$15)+IF(Data!$K207&lt;&gt;"",Scoring!$K$16)+IF(Data!$L207&lt;&gt;"",Scoring!$K$17)+IF(Data!$M207&lt;&gt;"",Scoring!$K$18)+IF(Data!$N207&lt;&gt;"",Scoring!$K$19)+IF(Data!$O207&lt;&gt;"",Scoring!$K$20)+IF(Data!$P207&lt;&gt;"",Scoring!$K$21)+IF(Data!$Q207&lt;&gt;"",Scoring!$K$22)+IF(Data!$R207&lt;&gt;"",Scoring!$K$23)+IF(Data!$S207&lt;&gt;"",Scoring!$K$24)+IF(Data!AH207&lt;&gt;"",Scoring!$K$25)+IF(Data!$U207&lt;&gt;"",Scoring!$K$26)+IF(Data!$V207&lt;&gt;"",Scoring!$K$27)+IF(Data!$W207&lt;&gt;"",Scoring!$K$28)+IF(Data!$X207&lt;&gt;"",Scoring!$K$29)+IF(Data!$Y207&lt;&gt;"",Scoring!$K$30)+IF(Data!$Z207&lt;&gt;"",Scoring!$K$31)+IF(Data!$AA207&lt;&gt;"",Scoring!$K$32),"")</f>
        <v/>
      </c>
      <c r="AQ207" s="107" t="str">
        <f>IF(AP207&lt;&gt;"",LOOKUP(AP207,Likelihoods!$A$7:$A$107,Likelihoods!I$7:I$107),"")</f>
        <v/>
      </c>
      <c r="AR207" s="281" t="str">
        <f>IF(AND(COUNTBLANK($B207:$E207)=3,COUNTBLANK($F207:$H207)=2,COUNTBLANK($I207:$J207)=1,COUNTBLANK($K207:$L207)=1,COUNTBLANK($M207:$N207)=1,COUNTBLANK($O207:$P207)=1,COUNTBLANK($Q207:$R207)=1,COUNTBLANK($S207:$T207)=1,COUNTBLANK($U207:$V207)=1,COUNTBLANK($W207:$AA207)=4),IF(Data!$B207&lt;&gt;"",Scoring!$L$7)+IF(Data!$C207&lt;&gt;"",Scoring!$L$8)+IF(Data!$D207&lt;&gt;"",Scoring!$L$9)+IF(Data!$E207&lt;&gt;"",Scoring!$L$10)+IF(Data!$F207&lt;&gt;"",Scoring!$L$11)+IF(Data!$G207&lt;&gt;"",Scoring!$L$12)+IF(Data!$H207&lt;&gt;"",Scoring!$L$13)+IF(Data!$I207&lt;&gt;"",Scoring!$L$14)+IF(Data!$J207&lt;&gt;"",Scoring!$L$15)+IF(Data!$K207&lt;&gt;"",Scoring!$L$16)+IF(Data!$L207&lt;&gt;"",Scoring!$L$17)+IF(Data!$M207&lt;&gt;"",Scoring!$L$18)+IF(Data!$N207&lt;&gt;"",Scoring!$L$19)+IF(Data!$O207&lt;&gt;"",Scoring!$L$20)+IF(Data!$P207&lt;&gt;"",Scoring!$L$21)+IF(Data!$Q207&lt;&gt;"",Scoring!$L$22)+IF(Data!$R207&lt;&gt;"",Scoring!$L$23)+IF(Data!$S207&lt;&gt;"",Scoring!$L$24)+IF(Data!AJ207&lt;&gt;"",Scoring!$L$25)+IF(Data!$U207&lt;&gt;"",Scoring!$L$26)+IF(Data!$V207&lt;&gt;"",Scoring!$L$27)+IF(Data!$W207&lt;&gt;"",Scoring!$L$28)+IF(Data!$X207&lt;&gt;"",Scoring!$L$29)+IF(Data!$Y207&lt;&gt;"",Scoring!$L$30)+IF(Data!$Z207&lt;&gt;"",Scoring!$L$31)+IF(Data!$AA207&lt;&gt;"",Scoring!$L$32),"")</f>
        <v/>
      </c>
      <c r="AS207" s="105" t="str">
        <f>IF(AR207&lt;&gt;"",LOOKUP(AR207,Likelihoods!$A$7:$A$107,Likelihoods!J$7:J$107),"")</f>
        <v/>
      </c>
      <c r="AT207" s="108" t="str">
        <f>IF(AND(COUNTBLANK($B207:$E207)=3,COUNTBLANK($F207:$H207)=2,COUNTBLANK($I207:$J207)=1,COUNTBLANK($K207:$L207)=1,COUNTBLANK($M207:$N207)=1,COUNTBLANK($O207:$P207)=1,COUNTBLANK($Q207:$R207)=1,COUNTBLANK($S207:$T207)=1,COUNTBLANK($U207:$V207)=1,COUNTBLANK($W207:$AA207)=4),IF(Data!$B207&lt;&gt;"",Scoring!$M$7)+IF(Data!$C207&lt;&gt;"",Scoring!$M$8)+IF(Data!$D207&lt;&gt;"",Scoring!$M$9)+IF(Data!$E207&lt;&gt;"",Scoring!$M$10)+IF(Data!$F207&lt;&gt;"",Scoring!$M$11)+IF(Data!$G207&lt;&gt;"",Scoring!$M$12)+IF(Data!$H207&lt;&gt;"",Scoring!$M$13)+IF(Data!$I207&lt;&gt;"",Scoring!$M$14)+IF(Data!$J207&lt;&gt;"",Scoring!$M$15)+IF(Data!$K207&lt;&gt;"",Scoring!$M$16)+IF(Data!$L207&lt;&gt;"",Scoring!$M$17)+IF(Data!$M207&lt;&gt;"",Scoring!$M$18)+IF(Data!$N207&lt;&gt;"",Scoring!$M$19)+IF(Data!$O207&lt;&gt;"",Scoring!$M$20)+IF(Data!$P207&lt;&gt;"",Scoring!$M$21)+IF(Data!$Q207&lt;&gt;"",Scoring!$M$22)+IF(Data!$R207&lt;&gt;"",Scoring!$M$23)+IF(Data!$S207&lt;&gt;"",Scoring!$M$24)+IF(Data!T207&lt;&gt;"",Scoring!$M$25)+IF(Data!$U207&lt;&gt;"",Scoring!$M$26)+IF(Data!$V207&lt;&gt;"",Scoring!$M$27)+IF(Data!$W207&lt;&gt;"",Scoring!$M$28)+IF(Data!$X207&lt;&gt;"",Scoring!$M$29)+IF(Data!$Y207&lt;&gt;"",Scoring!$M$30)+IF(Data!$Z207&lt;&gt;"",Scoring!$M$31)+IF(Data!$AA207&lt;&gt;"",Scoring!$M$32),"")</f>
        <v/>
      </c>
      <c r="AU207" s="105" t="str">
        <f>IF(AT207&lt;&gt;"",LOOKUP(AT207,Likelihoods!$A$7:$A$107,Likelihoods!K$7:K$107),"")</f>
        <v/>
      </c>
      <c r="AV207" s="108" t="str">
        <f>IF(AND(COUNTBLANK($B207:$E207)=3,COUNTBLANK($F207:$H207)=2,COUNTBLANK($I207:$J207)=1,COUNTBLANK($K207:$L207)=1,COUNTBLANK($M207:$N207)=1,COUNTBLANK($O207:$P207)=1,COUNTBLANK($Q207:$R207)=1,COUNTBLANK($S207:$T207)=1,COUNTBLANK($U207:$V207)=1,COUNTBLANK($W207:$AA207)=4),IF(Data!$B207&lt;&gt;"",Scoring!$N$7)+IF(Data!$C207&lt;&gt;"",Scoring!$N$8)+IF(Data!$D207&lt;&gt;"",Scoring!$N$9)+IF(Data!$E207&lt;&gt;"",Scoring!$N$10)+IF(Data!$F207&lt;&gt;"",Scoring!$N$11)+IF(Data!$G207&lt;&gt;"",Scoring!$N$12)+IF(Data!$H207&lt;&gt;"",Scoring!$N$13)+IF(Data!$I207&lt;&gt;"",Scoring!$N$14)+IF(Data!$J207&lt;&gt;"",Scoring!$N$15)+IF(Data!$K207&lt;&gt;"",Scoring!$N$16)+IF(Data!$L207&lt;&gt;"",Scoring!$N$17)+IF(Data!$M207&lt;&gt;"",Scoring!$N$18)+IF(Data!$N207&lt;&gt;"",Scoring!$N$19)+IF(Data!$O207&lt;&gt;"",Scoring!$N$20)+IF(Data!$P207&lt;&gt;"",Scoring!$N$21)+IF(Data!$Q207&lt;&gt;"",Scoring!$N$22)+IF(Data!$R207&lt;&gt;"",Scoring!$N$23)+IF(Data!$S207&lt;&gt;"",Scoring!$N$24)+IF(Data!T207&lt;&gt;"",Scoring!$N$25)+IF(Data!$U207&lt;&gt;"",Scoring!$N$26)+IF(Data!$V207&lt;&gt;"",Scoring!$N$27)+IF(Data!$W207&lt;&gt;"",Scoring!$N$28)+IF(Data!$X207&lt;&gt;"",Scoring!$N$29)+IF(Data!$Y207&lt;&gt;"",Scoring!$N$30)+IF(Data!$Z207&lt;&gt;"",Scoring!$N$31)+IF(Data!$AA207&lt;&gt;"",Scoring!$N$32),"")</f>
        <v/>
      </c>
      <c r="AW207" s="106" t="str">
        <f>IF(AV207&lt;&gt;"",LOOKUP(AV207,Likelihoods!$A$7:$A$107,Likelihoods!L$7:L$107),"")</f>
        <v/>
      </c>
      <c r="AX207" s="104" t="str">
        <f>IF(AND(COUNTBLANK($B207:$E207)=3,COUNTBLANK($F207:$H207)=2,COUNTBLANK($I207:$J207)=1,COUNTBLANK($K207:$L207)=1,COUNTBLANK($M207:$N207)=1,COUNTBLANK($O207:$P207)=1,COUNTBLANK($Q207:$R207)=1,COUNTBLANK($S207:$T207)=1,COUNTBLANK($U207:$V207)=1,COUNTBLANK($W207:$AA207)=4),IF(Data!$B207&lt;&gt;"",Scoring!$O$7)+IF(Data!$C207&lt;&gt;"",Scoring!$O$8)+IF(Data!$D207&lt;&gt;"",Scoring!$O$9)+IF(Data!$E207&lt;&gt;"",Scoring!$O$10)+IF(Data!$F207&lt;&gt;"",Scoring!$O$11)+IF(Data!$G207&lt;&gt;"",Scoring!$O$12)+IF(Data!$H207&lt;&gt;"",Scoring!$O$13)+IF(Data!$I207&lt;&gt;"",Scoring!$O$14)+IF(Data!$J207&lt;&gt;"",Scoring!$O$15)+IF(Data!$K207&lt;&gt;"",Scoring!$O$16)+IF(Data!$L207&lt;&gt;"",Scoring!$O$17)+IF(Data!$M207&lt;&gt;"",Scoring!$O$18)+IF(Data!$N207&lt;&gt;"",Scoring!$O$19)+IF(Data!$O207&lt;&gt;"",Scoring!$O$20)+IF(Data!$P207&lt;&gt;"",Scoring!$O$21)+IF(Data!$Q207&lt;&gt;"",Scoring!$O$22)+IF(Data!$R207&lt;&gt;"",Scoring!$O$23)+IF(Data!$S207&lt;&gt;"",Scoring!$O$24)+IF(Data!T207&lt;&gt;"",Scoring!$O$25)+IF(Data!$U207&lt;&gt;"",Scoring!$O$26)+IF(Data!$V207&lt;&gt;"",Scoring!$O$27)+IF(Data!$W207&lt;&gt;"",Scoring!$O$28)+IF(Data!$X207&lt;&gt;"",Scoring!$O$29)+IF(Data!$Y207&lt;&gt;"",Scoring!$O$30)+IF(Data!$Z207&lt;&gt;"",Scoring!$O$31)+IF(Data!$AA207&lt;&gt;"",Scoring!$O$32),"")</f>
        <v/>
      </c>
      <c r="AY207" s="107" t="str">
        <f>IF(AX207&lt;&gt;"",LOOKUP(AX207,Likelihoods!$A$7:$A$107,Likelihoods!M$7:M$107),"")</f>
        <v/>
      </c>
      <c r="AZ207" s="108" t="str">
        <f>IF(AND(COUNTBLANK($B207:$E207)=3,COUNTBLANK($F207:$H207)=2,COUNTBLANK($I207:$J207)=1,COUNTBLANK($K207:$L207)=1,COUNTBLANK($M207:$N207)=1,COUNTBLANK($O207:$P207)=1,COUNTBLANK($Q207:$R207)=1,COUNTBLANK($S207:$T207)=1,COUNTBLANK($U207:$V207)=1,COUNTBLANK($W207:$AA207)=4),IF(Data!$B207&lt;&gt;"",Scoring!$P$7)+IF(Data!$C207&lt;&gt;"",Scoring!$P$8)+IF(Data!$D207&lt;&gt;"",Scoring!$P$9)+IF(Data!$E207&lt;&gt;"",Scoring!$P$10)+IF(Data!$F207&lt;&gt;"",Scoring!$P$11)+IF(Data!$G207&lt;&gt;"",Scoring!$P$12)+IF(Data!$H207&lt;&gt;"",Scoring!$P$13)+IF(Data!$I207&lt;&gt;"",Scoring!$P$14)+IF(Data!$J207&lt;&gt;"",Scoring!$P$15)+IF(Data!$K207&lt;&gt;"",Scoring!$P$16)+IF(Data!$L207&lt;&gt;"",Scoring!$P$17)+IF(Data!$M207&lt;&gt;"",Scoring!$P$18)+IF(Data!$N207&lt;&gt;"",Scoring!$P$19)+IF(Data!$O207&lt;&gt;"",Scoring!$P$20)+IF(Data!$P207&lt;&gt;"",Scoring!$P$21)+IF(Data!$Q207&lt;&gt;"",Scoring!$P$22)+IF(Data!$R207&lt;&gt;"",Scoring!$P$23)+IF(Data!$S207&lt;&gt;"",Scoring!$P$24)+IF(Data!T207&lt;&gt;"",Scoring!$P$25)+IF(Data!$U207&lt;&gt;"",Scoring!$P$26)+IF(Data!$V207&lt;&gt;"",Scoring!$P$27)+IF(Data!$W207&lt;&gt;"",Scoring!$P$28)+IF(Data!$X207&lt;&gt;"",Scoring!$P$29)+IF(Data!$Y207&lt;&gt;"",Scoring!$P$30)+IF(Data!$Z207&lt;&gt;"",Scoring!$P$31)+IF(Data!$AA207&lt;&gt;"",Scoring!$P$32),"")</f>
        <v/>
      </c>
      <c r="BA207" s="105" t="str">
        <f>IF(AZ207&lt;&gt;"",LOOKUP(AZ207,Likelihoods!$A$7:$A$107,Likelihoods!N$7:N$107),"")</f>
        <v/>
      </c>
      <c r="BB207" s="102" t="str">
        <f>IF(AND(COUNTBLANK($B207:$E207)=3,COUNTBLANK($F207:$H207)=2,COUNTBLANK($I207:$J207)=1,COUNTBLANK($K207:$L207)=1,COUNTBLANK($M207:$N207)=1,COUNTBLANK($O207:$P207)=1,COUNTBLANK($Q207:$R207)=1,COUNTBLANK($S207:$T207)=1,COUNTBLANK($U207:$V207)=1,COUNTBLANK($W207:$AA207)=4),IF(Data!$B207&lt;&gt;"",Scoring!$Q$7)+IF(Data!$C207&lt;&gt;"",Scoring!$Q$8)+IF(Data!$D207&lt;&gt;"",Scoring!$Q$9)+IF(Data!$E207&lt;&gt;"",Scoring!$Q$10)+IF(Data!$F207&lt;&gt;"",Scoring!$Q$11)+IF(Data!$G207&lt;&gt;"",Scoring!$Q$12)+IF(Data!$H207&lt;&gt;"",Scoring!$Q$13)+IF(Data!$I207&lt;&gt;"",Scoring!$Q$14)+IF(Data!$J207&lt;&gt;"",Scoring!$Q$15)+IF(Data!$K207&lt;&gt;"",Scoring!$Q$16)+IF(Data!$L207&lt;&gt;"",Scoring!$Q$17)+IF(Data!$M207&lt;&gt;"",Scoring!$Q$18)+IF(Data!$N207&lt;&gt;"",Scoring!$Q$19)+IF(Data!$O207&lt;&gt;"",Scoring!$Q$20)+IF(Data!$P207&lt;&gt;"",Scoring!$Q$21)+IF(Data!$Q207&lt;&gt;"",Scoring!$Q$22)+IF(Data!$R207&lt;&gt;"",Scoring!$Q$23)+IF(Data!$S207&lt;&gt;"",Scoring!$Q$24)+IF(Data!T207&lt;&gt;"",Scoring!$Q$25)+IF(Data!$U207&lt;&gt;"",Scoring!$Q$26)+IF(Data!$V207&lt;&gt;"",Scoring!$Q$27)+IF(Data!$W207&lt;&gt;"",Scoring!$Q$28)+IF(Data!$X207&lt;&gt;"",Scoring!$Q$29)+IF(Data!$Y207&lt;&gt;"",Scoring!$Q$30)+IF(Data!$Z207&lt;&gt;"",Scoring!$Q$31)+IF(Data!$AA207&lt;&gt;"",Scoring!$Q$32),"")</f>
        <v/>
      </c>
      <c r="BC207" s="107" t="str">
        <f>IF(BB207&lt;&gt;"",LOOKUP(BB207,Likelihoods!$A$7:$A$107,Likelihoods!O$7:O$107),"")</f>
        <v/>
      </c>
      <c r="BD207" s="104" t="str">
        <f>IF(AND(COUNTBLANK($B207:$E207)=3,COUNTBLANK($F207:$H207)=2,COUNTBLANK($I207:$J207)=1,COUNTBLANK($K207:$L207)=1,COUNTBLANK($M207:$N207)=1,COUNTBLANK($O207:$P207)=1,COUNTBLANK($Q207:$R207)=1,COUNTBLANK($S207:$T207)=1,COUNTBLANK($U207:$V207)=1,COUNTBLANK($W207:$AA207)=4),IF(Data!$B207&lt;&gt;"",Scoring!$R$7)+IF(Data!$C207&lt;&gt;"",Scoring!$R$8)+IF(Data!$D207&lt;&gt;"",Scoring!$R$9)+IF(Data!$E207&lt;&gt;"",Scoring!$R$10)+IF(Data!$F207&lt;&gt;"",Scoring!$R$11)+IF(Data!$G207&lt;&gt;"",Scoring!$R$12)+IF(Data!$H207&lt;&gt;"",Scoring!$R$13)+IF(Data!$I207&lt;&gt;"",Scoring!$R$14)+IF(Data!$J207&lt;&gt;"",Scoring!$R$15)+IF(Data!$K207&lt;&gt;"",Scoring!$R$16)+IF(Data!$L207&lt;&gt;"",Scoring!$R$17)+IF(Data!$M207&lt;&gt;"",Scoring!$R$18)+IF(Data!$N207&lt;&gt;"",Scoring!$R$19)+IF(Data!$O207&lt;&gt;"",Scoring!$R$20)+IF(Data!$P207&lt;&gt;"",Scoring!$R$21)+IF(Data!$Q207&lt;&gt;"",Scoring!$R$22)+IF(Data!$R207&lt;&gt;"",Scoring!$R$23)+IF(Data!$S207&lt;&gt;"",Scoring!$R$24)+IF(Data!T207&lt;&gt;"",Scoring!$R$25)+IF(Data!$U207&lt;&gt;"",Scoring!$R$26)+IF(Data!$V207&lt;&gt;"",Scoring!$R$27)+IF(Data!$W207&lt;&gt;"",Scoring!$R$28)+IF(Data!$X207&lt;&gt;"",Scoring!$R$29)+IF(Data!$Y207&lt;&gt;"",Scoring!$R$30)+IF(Data!$Z207&lt;&gt;"",Scoring!$R$31)+IF(Data!$AA207&lt;&gt;"",Scoring!$R$32),"")</f>
        <v/>
      </c>
      <c r="BE207" s="105" t="str">
        <f>IF(BD207&lt;&gt;"",LOOKUP(BD207,Likelihoods!$A$7:$A$107,Likelihoods!P$7:P$107),"")</f>
        <v/>
      </c>
      <c r="BF207" s="102" t="str">
        <f>IF(AND(COUNTBLANK($B207:$E207)=3,COUNTBLANK($F207:$H207)=2,COUNTBLANK($I207:$J207)=1,COUNTBLANK($K207:$L207)=1,COUNTBLANK($M207:$N207)=1,COUNTBLANK($O207:$P207)=1,COUNTBLANK($Q207:$R207)=1,COUNTBLANK($S207:$T207)=1,COUNTBLANK($U207:$V207)=1,COUNTBLANK($W207:$AA207)=4),IF(Data!$B207&lt;&gt;"",Scoring!$S$7)+IF(Data!$C207&lt;&gt;"",Scoring!$S$8)+IF(Data!$D207&lt;&gt;"",Scoring!$S$9)+IF(Data!$E207&lt;&gt;"",Scoring!$S$10)+IF(Data!$F207&lt;&gt;"",Scoring!$S$11)+IF(Data!$G207&lt;&gt;"",Scoring!$S$12)+IF(Data!$H207&lt;&gt;"",Scoring!$S$13)+IF(Data!$I207&lt;&gt;"",Scoring!$S$14)+IF(Data!$J207&lt;&gt;"",Scoring!$S$15)+IF(Data!$K207&lt;&gt;"",Scoring!$S$16)+IF(Data!$L207&lt;&gt;"",Scoring!$S$17)+IF(Data!$M207&lt;&gt;"",Scoring!$S$18)+IF(Data!$N207&lt;&gt;"",Scoring!$S$19)+IF(Data!$O207&lt;&gt;"",Scoring!$S$20)+IF(Data!$P207&lt;&gt;"",Scoring!$S$21)+IF(Data!$Q207&lt;&gt;"",Scoring!$S$22)+IF(Data!$R207&lt;&gt;"",Scoring!$S$23)+IF(Data!$S207&lt;&gt;"",Scoring!$S$24)+IF(Data!T207&lt;&gt;"",Scoring!$S$25)+IF(Data!$U207&lt;&gt;"",Scoring!$S$26)+IF(Data!$V207&lt;&gt;"",Scoring!$S$27)+IF(Data!$W207&lt;&gt;"",Scoring!$S$28)+IF(Data!$X207&lt;&gt;"",Scoring!$S$29)+IF(Data!$Y207&lt;&gt;"",Scoring!$S$30)+IF(Data!$Z207&lt;&gt;"",Scoring!$S$31)+IF(Data!$AA207&lt;&gt;"",Scoring!$S$32),"")</f>
        <v/>
      </c>
      <c r="BG207" s="107" t="str">
        <f>IF(BF207&lt;&gt;"",LOOKUP(BF207,Likelihoods!$A$7:$A$107,Likelihoods!Q$7:Q$107),"")</f>
        <v/>
      </c>
      <c r="BH207" s="108" t="str">
        <f>IF(AND(COUNTBLANK($B207:$E207)=3,COUNTBLANK($F207:$H207)=2,COUNTBLANK($I207:$J207)=1,COUNTBLANK($K207:$L207)=1,COUNTBLANK($M207:$N207)=1,COUNTBLANK($O207:$P207)=1,COUNTBLANK($Q207:$R207)=1,COUNTBLANK($S207:$T207)=1,COUNTBLANK($U207:$V207)=1,COUNTBLANK($W207:$AA207)=4),IF(Data!$B207&lt;&gt;"",Scoring!$T$7)+IF(Data!$C207&lt;&gt;"",Scoring!$T$8)+IF(Data!$D207&lt;&gt;"",Scoring!$T$9)+IF(Data!$E207&lt;&gt;"",Scoring!$T$10)+IF(Data!$F207&lt;&gt;"",Scoring!$T$11)+IF(Data!$G207&lt;&gt;"",Scoring!$T$12)+IF(Data!$H207&lt;&gt;"",Scoring!$T$13)+IF(Data!$I207&lt;&gt;"",Scoring!$T$14)+IF(Data!$J207&lt;&gt;"",Scoring!$T$15)+IF(Data!$K207&lt;&gt;"",Scoring!$T$16)+IF(Data!$L207&lt;&gt;"",Scoring!$T$17)+IF(Data!$M207&lt;&gt;"",Scoring!$T$18)+IF(Data!$N207&lt;&gt;"",Scoring!$T$19)+IF(Data!$O207&lt;&gt;"",Scoring!$T$20)+IF(Data!$P207&lt;&gt;"",Scoring!$T$21)+IF(Data!$Q207&lt;&gt;"",Scoring!$T$22)+IF(Data!$R207&lt;&gt;"",Scoring!$T$23)+IF(Data!$S207&lt;&gt;"",Scoring!$T$24)+IF(Data!T207&lt;&gt;"",Scoring!$T$25)+IF(Data!$U207&lt;&gt;"",Scoring!$T$26)+IF(Data!$V207&lt;&gt;"",Scoring!$T$27)+IF(Data!$W207&lt;&gt;"",Scoring!$T$28)+IF(Data!$X207&lt;&gt;"",Scoring!$T$29)+IF(Data!$Y207&lt;&gt;"",Scoring!$T$30)+IF(Data!$Z207&lt;&gt;"",Scoring!$T$31)+IF(Data!$AA207&lt;&gt;"",Scoring!$T$32),"")</f>
        <v/>
      </c>
      <c r="BI207" s="105" t="str">
        <f>IF(BH207&lt;&gt;"",LOOKUP(BH207,Likelihoods!$A$7:$A$107,Likelihoods!R$7:R$107),"")</f>
        <v/>
      </c>
      <c r="BJ207" s="108" t="str">
        <f>IF(AND(COUNTBLANK($B207:$E207)=3,COUNTBLANK($F207:$H207)=2,COUNTBLANK($I207:$J207)=1,COUNTBLANK($K207:$L207)=1,COUNTBLANK($M207:$N207)=1,COUNTBLANK($O207:$P207)=1,COUNTBLANK($Q207:$R207)=1,COUNTBLANK($S207:$T207)=1,COUNTBLANK($U207:$V207)=1,COUNTBLANK($W207:$AA207)=4),IF(Data!$B207&lt;&gt;"",Scoring!$U$7)+IF(Data!$C207&lt;&gt;"",Scoring!$U$8)+IF(Data!$D207&lt;&gt;"",Scoring!$U$9)+IF(Data!$E207&lt;&gt;"",Scoring!$U$10)+IF(Data!$F207&lt;&gt;"",Scoring!$U$11)+IF(Data!$G207&lt;&gt;"",Scoring!$U$12)+IF(Data!$H207&lt;&gt;"",Scoring!$U$13)+IF(Data!$I207&lt;&gt;"",Scoring!$U$14)+IF(Data!$J207&lt;&gt;"",Scoring!$U$15)+IF(Data!$K207&lt;&gt;"",Scoring!$U$16)+IF(Data!$L207&lt;&gt;"",Scoring!$U$17)+IF(Data!$M207&lt;&gt;"",Scoring!$U$18)+IF(Data!$N207&lt;&gt;"",Scoring!$U$19)+IF(Data!$O207&lt;&gt;"",Scoring!$U$20)+IF(Data!$P207&lt;&gt;"",Scoring!$U$21)+IF(Data!$Q207&lt;&gt;"",Scoring!$U$22)+IF(Data!$R207&lt;&gt;"",Scoring!$U$23)+IF(Data!$S207&lt;&gt;"",Scoring!$U$24)+IF(Data!T207&lt;&gt;"",Scoring!$U$25)+IF(Data!$U207&lt;&gt;"",Scoring!$U$26)+IF(Data!$V207&lt;&gt;"",Scoring!$U$27)+IF(Data!$W207&lt;&gt;"",Scoring!$U$28)+IF(Data!$X207&lt;&gt;"",Scoring!$U$29)+IF(Data!$Y207&lt;&gt;"",Scoring!$U$30)+IF(Data!$Z207&lt;&gt;"",Scoring!$U$31)+IF(Data!$AA207&lt;&gt;"",Scoring!$U$32),"")</f>
        <v/>
      </c>
      <c r="BK207" s="106" t="str">
        <f>IF(BJ207&lt;&gt;"",LOOKUP(BJ207,Likelihoods!$A$7:$A$107,Likelihoods!S$7:S$107),"")</f>
        <v/>
      </c>
      <c r="BL207" s="8"/>
      <c r="BM207" s="8"/>
      <c r="BN207" s="8"/>
      <c r="BO207" s="8"/>
      <c r="BP207" s="8"/>
      <c r="BQ207" s="8"/>
      <c r="BR207" s="8"/>
      <c r="BS207" s="8"/>
      <c r="BT207" s="8"/>
      <c r="BU207" s="8"/>
      <c r="BV207" s="8"/>
      <c r="BW207" s="8"/>
      <c r="BX207" s="8"/>
      <c r="BY207" s="8"/>
    </row>
    <row r="208" spans="1:77" ht="14.25" x14ac:dyDescent="0.2">
      <c r="A208" s="68"/>
      <c r="B208" s="101"/>
      <c r="C208" s="102"/>
      <c r="D208" s="102"/>
      <c r="E208" s="102"/>
      <c r="F208" s="101"/>
      <c r="G208" s="102"/>
      <c r="H208" s="103"/>
      <c r="I208" s="102"/>
      <c r="J208" s="102"/>
      <c r="K208" s="101"/>
      <c r="L208" s="103"/>
      <c r="M208" s="102"/>
      <c r="N208" s="103"/>
      <c r="O208" s="101"/>
      <c r="P208" s="103"/>
      <c r="Q208" s="102"/>
      <c r="R208" s="102"/>
      <c r="S208" s="101"/>
      <c r="T208" s="103"/>
      <c r="U208" s="101"/>
      <c r="V208" s="103"/>
      <c r="W208" s="102"/>
      <c r="X208" s="102"/>
      <c r="Y208" s="102"/>
      <c r="Z208" s="102"/>
      <c r="AA208" s="102"/>
      <c r="AB208" s="104" t="str">
        <f>IF(AND(COUNTBLANK($B208:$E208)=3,COUNTBLANK($F208:$H208)=2,COUNTBLANK($I208:$J208)=1,COUNTBLANK($K208:$L208)=1,COUNTBLANK($M208:$N208)=1,COUNTBLANK($O208:$P208)=1,COUNTBLANK($Q208:$R208)=1,COUNTBLANK($S208:$T208)=1,COUNTBLANK($U208:$V208)=1,COUNTBLANK($W208:$AA208)=4),IF(Data!$B208&lt;&gt;"",Scoring!$D$7)+IF(Data!$C208&lt;&gt;"",Scoring!$D$8)+IF(Data!$D208&lt;&gt;"",Scoring!$D$9)+IF(Data!$E208&lt;&gt;"",Scoring!$D$10)+IF(Data!$F208&lt;&gt;"",Scoring!$D$11)+IF(Data!$G208&lt;&gt;"",Scoring!$D$12)+IF(Data!$H208&lt;&gt;"",Scoring!$D$13)+IF(Data!$I208&lt;&gt;"",Scoring!$D$14)+IF(Data!$J208&lt;&gt;"",Scoring!$D$15)+IF(Data!$K208&lt;&gt;"",Scoring!$D$16)+IF(Data!$L208&lt;&gt;"",Scoring!$D$17)+IF(Data!$M208&lt;&gt;"",Scoring!$D$18)+IF(Data!$N208&lt;&gt;"",Scoring!$D$19)+IF(Data!$O208&lt;&gt;"",Scoring!$D$20)+IF(Data!$P208&lt;&gt;"",Scoring!$D$21)+IF(Data!$Q208&lt;&gt;"",Scoring!$D$22)+IF(Data!$R208&lt;&gt;"",Scoring!$D$23)+IF(Data!$S208&lt;&gt;"",Scoring!$D$24)+IF(Data!T208&lt;&gt;"",Scoring!$D$25)+IF(Data!$U208&lt;&gt;"",Scoring!$D$26)+IF(Data!$V208&lt;&gt;"",Scoring!$D$27)+IF(Data!$W208&lt;&gt;"",Scoring!$D$28)+IF(Data!$X208&lt;&gt;"",Scoring!$D$29)+IF(Data!$Y208&lt;&gt;"",Scoring!$D$30)+IF(Data!$Z208&lt;&gt;"",Scoring!$D$31)+IF(Data!$AA208&lt;&gt;"",Scoring!$D$32),"")</f>
        <v/>
      </c>
      <c r="AC208" s="105" t="str">
        <f>IF(AB208&lt;&gt;"",LOOKUP(AB208,Likelihoods!$A$7:$A$107,Likelihoods!B$7:B$107),"")</f>
        <v/>
      </c>
      <c r="AD208" s="264" t="str">
        <f>IF(AND(COUNTBLANK($B208:$E208)=3,COUNTBLANK($F208:$H208)=2,COUNTBLANK($I208:$J208)=1,COUNTBLANK($K208:$L208)=1,COUNTBLANK($M208:$N208)=1,COUNTBLANK($O208:$P208)=1,COUNTBLANK($Q208:$R208)=1,COUNTBLANK($S208:$T208)=1,COUNTBLANK($U208:$V208)=1,COUNTBLANK($W208:$AA208)=4),IF(Data!$B208&lt;&gt;"",Scoring!$E$7)+IF(Data!$C208&lt;&gt;"",Scoring!$E$8)+IF(Data!$D208&lt;&gt;"",Scoring!$E$9)+IF(Data!$E208&lt;&gt;"",Scoring!$E$10)+IF(Data!$F208&lt;&gt;"",Scoring!$E$11)+IF(Data!$G208&lt;&gt;"",Scoring!$E$12)+IF(Data!$H208&lt;&gt;"",Scoring!$E$13)+IF(Data!$I208&lt;&gt;"",Scoring!$E$14)+IF(Data!$J208&lt;&gt;"",Scoring!$E$15)+IF(Data!$K208&lt;&gt;"",Scoring!$E$16)+IF(Data!$L208&lt;&gt;"",Scoring!$E$17)+IF(Data!$M208&lt;&gt;"",Scoring!$E$18)+IF(Data!$N208&lt;&gt;"",Scoring!$E$19)+IF(Data!$O208&lt;&gt;"",Scoring!$E$20)+IF(Data!$P208&lt;&gt;"",Scoring!$E$21)+IF(Data!$Q208&lt;&gt;"",Scoring!$E$22)+IF(Data!$R208&lt;&gt;"",Scoring!$E$23)+IF(Data!$S208&lt;&gt;"",Scoring!$E$24)+IF(Data!V208&lt;&gt;"",Scoring!$E$25)+IF(Data!$U208&lt;&gt;"",Scoring!$E$26)+IF(Data!$V208&lt;&gt;"",Scoring!$E$27)+IF(Data!$W208&lt;&gt;"",Scoring!$E$28)+IF(Data!$X208&lt;&gt;"",Scoring!$E$29)+IF(Data!$Y208&lt;&gt;"",Scoring!$E$30)+IF(Data!$Z208&lt;&gt;"",Scoring!$E$31)+IF(Data!$AA208&lt;&gt;"",Scoring!$E$32),"")</f>
        <v/>
      </c>
      <c r="AE208" s="107" t="str">
        <f>IF(AD208&lt;&gt;"",LOOKUP(AD208,Likelihoods!$A$7:$A$107,Likelihoods!C$7:C$107),"")</f>
        <v/>
      </c>
      <c r="AF208" s="108" t="str">
        <f>IF(AND(COUNTBLANK($B208:$E208)=3,COUNTBLANK($F208:$H208)=2,COUNTBLANK($I208:$J208)=1,COUNTBLANK($K208:$L208)=1,COUNTBLANK($M208:$N208)=1,COUNTBLANK($O208:$P208)=1,COUNTBLANK($Q208:$R208)=1,COUNTBLANK($S208:$T208)=1,COUNTBLANK($U208:$V208)=1,COUNTBLANK($W208:$AA208)=4),IF(Data!$B208&lt;&gt;"",Scoring!$F$7)+IF(Data!$C208&lt;&gt;"",Scoring!$F$8)+IF(Data!$D208&lt;&gt;"",Scoring!$F$9)+IF(Data!$E208&lt;&gt;"",Scoring!$F$10)+IF(Data!$F208&lt;&gt;"",Scoring!$F$11)+IF(Data!$G208&lt;&gt;"",Scoring!$F$12)+IF(Data!$H208&lt;&gt;"",Scoring!$F$13)+IF(Data!$I208&lt;&gt;"",Scoring!$F$14)+IF(Data!$J208&lt;&gt;"",Scoring!$F$15)+IF(Data!$K208&lt;&gt;"",Scoring!$F$16)+IF(Data!$L208&lt;&gt;"",Scoring!$F$17)+IF(Data!$M208&lt;&gt;"",Scoring!$F$18)+IF(Data!$N208&lt;&gt;"",Scoring!$F$19)+IF(Data!$O208&lt;&gt;"",Scoring!$F$20)+IF(Data!$P208&lt;&gt;"",Scoring!$F$21)+IF(Data!$Q208&lt;&gt;"",Scoring!$F$22)+IF(Data!$R208&lt;&gt;"",Scoring!$F$23)+IF(Data!$S208&lt;&gt;"",Scoring!$F$24)+IF(Data!T208&lt;&gt;"",Scoring!$F$25)+IF(Data!$U208&lt;&gt;"",Scoring!$F$26)+IF(Data!$V208&lt;&gt;"",Scoring!$F$27)+IF(Data!$W208&lt;&gt;"",Scoring!$F$28)+IF(Data!$X208&lt;&gt;"",Scoring!$F$29)+IF(Data!$Y208&lt;&gt;"",Scoring!$F$30)+IF(Data!$Z208&lt;&gt;"",Scoring!$F$31)+IF(Data!$AA208&lt;&gt;"",Scoring!$F$32),"")</f>
        <v/>
      </c>
      <c r="AG208" s="105" t="str">
        <f>IF(AF208&lt;&gt;"",LOOKUP(AF208,Likelihoods!$A$7:$A$107,Likelihoods!D$7:D$107),"")</f>
        <v/>
      </c>
      <c r="AH208" s="108" t="str">
        <f>IF(AND(COUNTBLANK($B208:$E208)=3,COUNTBLANK($F208:$H208)=2,COUNTBLANK($I208:$J208)=1,COUNTBLANK($K208:$L208)=1,COUNTBLANK($M208:$N208)=1,COUNTBLANK($O208:$P208)=1,COUNTBLANK($Q208:$R208)=1,COUNTBLANK($S208:$T208)=1,COUNTBLANK($U208:$V208)=1,COUNTBLANK($W208:$AA208)=4),IF(Data!$B208&lt;&gt;"",Scoring!$G$7)+IF(Data!$C208&lt;&gt;"",Scoring!$G$8)+IF(Data!$D208&lt;&gt;"",Scoring!$G$9)+IF(Data!$E208&lt;&gt;"",Scoring!$G$10)+IF(Data!$F208&lt;&gt;"",Scoring!$G$11)+IF(Data!$G208&lt;&gt;"",Scoring!$G$12)+IF(Data!$H208&lt;&gt;"",Scoring!$G$13)+IF(Data!$I208&lt;&gt;"",Scoring!$G$14)+IF(Data!$J208&lt;&gt;"",Scoring!$G$15)+IF(Data!$K208&lt;&gt;"",Scoring!$G$16)+IF(Data!$L208&lt;&gt;"",Scoring!$G$17)+IF(Data!$M208&lt;&gt;"",Scoring!$G$18)+IF(Data!$N208&lt;&gt;"",Scoring!$G$19)+IF(Data!$O208&lt;&gt;"",Scoring!$G$20)+IF(Data!$P208&lt;&gt;"",Scoring!$G$21)+IF(Data!$Q208&lt;&gt;"",Scoring!$G$22)+IF(Data!$R208&lt;&gt;"",Scoring!$G$23)+IF(Data!$S208&lt;&gt;"",Scoring!$G$24)+IF(Data!T208&lt;&gt;"",Scoring!$G$25)+IF(Data!$U208&lt;&gt;"",Scoring!$G$26)+IF(Data!$V208&lt;&gt;"",Scoring!$G$27)+IF(Data!$W208&lt;&gt;"",Scoring!$G$28)+IF(Data!$X208&lt;&gt;"",Scoring!$G$29)+IF(Data!$Y208&lt;&gt;"",Scoring!$G$30)+IF(Data!$Z208&lt;&gt;"",Scoring!$G$31)+IF(Data!$AA208&lt;&gt;"",Scoring!$G$32),"")</f>
        <v/>
      </c>
      <c r="AI208" s="106" t="str">
        <f>IF(AH208&lt;&gt;"",LOOKUP(AH208,Likelihoods!$A$7:$A$107,Likelihoods!E$7:E$107),"")</f>
        <v/>
      </c>
      <c r="AJ208" s="104" t="str">
        <f>IF(AND(COUNTBLANK($B208:$E208)=3,COUNTBLANK($F208:$H208)=2,COUNTBLANK($I208:$J208)=1,COUNTBLANK($K208:$L208)=1,COUNTBLANK($M208:$N208)=1,COUNTBLANK($O208:$P208)=1,COUNTBLANK($Q208:$R208)=1,COUNTBLANK($S208:$T208)=1,COUNTBLANK($U208:$V208)=1,COUNTBLANK($W208:$AA208)=4),IF(Data!$B208&lt;&gt;"",Scoring!$H$7)+IF(Data!$C208&lt;&gt;"",Scoring!$H$8)+IF(Data!$D208&lt;&gt;"",Scoring!$H$9)+IF(Data!$E208&lt;&gt;"",Scoring!$H$10)+IF(Data!$F208&lt;&gt;"",Scoring!$H$11)+IF(Data!$G208&lt;&gt;"",Scoring!$H$12)+IF(Data!$H208&lt;&gt;"",Scoring!$H$13)+IF(Data!$I208&lt;&gt;"",Scoring!$H$14)+IF(Data!$J208&lt;&gt;"",Scoring!$H$15)+IF(Data!$K208&lt;&gt;"",Scoring!$H$16)+IF(Data!$L208&lt;&gt;"",Scoring!$H$17)+IF(Data!$M208&lt;&gt;"",Scoring!$H$18)+IF(Data!$N208&lt;&gt;"",Scoring!$H$19)+IF(Data!$O208&lt;&gt;"",Scoring!$H$20)+IF(Data!$P208&lt;&gt;"",Scoring!$H$21)+IF(Data!$Q208&lt;&gt;"",Scoring!$H$22)+IF(Data!$R208&lt;&gt;"",Scoring!$H$23)+IF(Data!$S208&lt;&gt;"",Scoring!$H$24)+IF(Data!T208&lt;&gt;"",Scoring!$H$25)+IF(Data!$U208&lt;&gt;"",Scoring!$H$26)+IF(Data!$V208&lt;&gt;"",Scoring!$H$27)+IF(Data!$W208&lt;&gt;"",Scoring!$H$28)+IF(Data!$X208&lt;&gt;"",Scoring!$H$29)+IF(Data!$Y208&lt;&gt;"",Scoring!$H$30)+IF(Data!$Z208&lt;&gt;"",Scoring!$H$31)+IF(Data!$AA208&lt;&gt;"",Scoring!$H$32),"")</f>
        <v/>
      </c>
      <c r="AK208" s="105" t="str">
        <f>IF(AJ208&lt;&gt;"",LOOKUP(AJ208,Likelihoods!$A$7:$A$107,Likelihoods!F$7:F$107),"")</f>
        <v/>
      </c>
      <c r="AL208" s="102" t="str">
        <f>IF(AND(COUNTBLANK($B208:$E208)=3,COUNTBLANK($F208:$H208)=2,COUNTBLANK($I208:$J208)=1,COUNTBLANK($K208:$L208)=1,COUNTBLANK($M208:$N208)=1,COUNTBLANK($O208:$P208)=1,COUNTBLANK($Q208:$R208)=1,COUNTBLANK($S208:$T208)=1,COUNTBLANK($U208:$V208)=1,COUNTBLANK($W208:$AA208)=4),IF(Data!$B208&lt;&gt;"",Scoring!$I$7)+IF(Data!$C208&lt;&gt;"",Scoring!$I$8)+IF(Data!$D208&lt;&gt;"",Scoring!$I$9)+IF(Data!$E208&lt;&gt;"",Scoring!$I$10)+IF(Data!$F208&lt;&gt;"",Scoring!$I$11)+IF(Data!$G208&lt;&gt;"",Scoring!$I$12)+IF(Data!$H208&lt;&gt;"",Scoring!$I$13)+IF(Data!$I208&lt;&gt;"",Scoring!$I$14)+IF(Data!$J208&lt;&gt;"",Scoring!$I$15)+IF(Data!$K208&lt;&gt;"",Scoring!$I$16)+IF(Data!$L208&lt;&gt;"",Scoring!$I$17)+IF(Data!$M208&lt;&gt;"",Scoring!$I$18)+IF(Data!$N208&lt;&gt;"",Scoring!$I$19)+IF(Data!$O208&lt;&gt;"",Scoring!$I$20)+IF(Data!$P208&lt;&gt;"",Scoring!$I$21)+IF(Data!$Q208&lt;&gt;"",Scoring!$I$22)+IF(Data!$R208&lt;&gt;"",Scoring!$I$23)+IF(Data!$S208&lt;&gt;"",Scoring!$I$24)+IF(Data!T208&lt;&gt;"",Scoring!$I$25)+IF(Data!$U208&lt;&gt;"",Scoring!$I$26)+IF(Data!$V208&lt;&gt;"",Scoring!$I$27)+IF(Data!$W208&lt;&gt;"",Scoring!$I$28)+IF(Data!$X208&lt;&gt;"",Scoring!$I$29)+IF(Data!$Y208&lt;&gt;"",Scoring!$I$30)+IF(Data!$Z208&lt;&gt;"",Scoring!$I$31)+IF(Data!$AA208&lt;&gt;"",Scoring!$I$32),"")</f>
        <v/>
      </c>
      <c r="AM208" s="107" t="str">
        <f>IF(AL208&lt;&gt;"",LOOKUP(AL208,Likelihoods!$A$7:$A$107,Likelihoods!G$7:G$107),"")</f>
        <v/>
      </c>
      <c r="AN208" s="281" t="str">
        <f>IF(AND(COUNTBLANK($B208:$E208)=3,COUNTBLANK($F208:$H208)=2,COUNTBLANK($I208:$J208)=1,COUNTBLANK($K208:$L208)=1,COUNTBLANK($M208:$N208)=1,COUNTBLANK($O208:$P208)=1,COUNTBLANK($Q208:$R208)=1,COUNTBLANK($S208:$T208)=1,COUNTBLANK($U208:$V208)=1,COUNTBLANK($W208:$AA208)=4),IF(Data!$B208&lt;&gt;"",Scoring!$J$7)+IF(Data!$C208&lt;&gt;"",Scoring!$J$8)+IF(Data!$D208&lt;&gt;"",Scoring!$J$9)+IF(Data!$E208&lt;&gt;"",Scoring!$J$10)+IF(Data!$F208&lt;&gt;"",Scoring!$J$11)+IF(Data!$G208&lt;&gt;"",Scoring!$J$12)+IF(Data!$H208&lt;&gt;"",Scoring!$J$13)+IF(Data!$I208&lt;&gt;"",Scoring!$J$14)+IF(Data!$J208&lt;&gt;"",Scoring!$J$15)+IF(Data!$K208&lt;&gt;"",Scoring!$J$16)+IF(Data!$L208&lt;&gt;"",Scoring!$J$17)+IF(Data!$M208&lt;&gt;"",Scoring!$J$18)+IF(Data!$N208&lt;&gt;"",Scoring!$J$19)+IF(Data!$O208&lt;&gt;"",Scoring!$J$20)+IF(Data!$P208&lt;&gt;"",Scoring!$J$21)+IF(Data!$Q208&lt;&gt;"",Scoring!$J$22)+IF(Data!$R208&lt;&gt;"",Scoring!$J$23)+IF(Data!$S208&lt;&gt;"",Scoring!$J$24)+IF(Data!AF208&lt;&gt;"",Scoring!$J$25)+IF(Data!$U208&lt;&gt;"",Scoring!$J$26)+IF(Data!$V208&lt;&gt;"",Scoring!$J$27)+IF(Data!$W208&lt;&gt;"",Scoring!$J$28)+IF(Data!$X208&lt;&gt;"",Scoring!$J$29)+IF(Data!$Y208&lt;&gt;"",Scoring!$J$30)+IF(Data!$Z208&lt;&gt;"",Scoring!$J$31)+IF(Data!$AA208&lt;&gt;"",Scoring!$J$32),"")</f>
        <v/>
      </c>
      <c r="AO208" s="276" t="str">
        <f>IF(AN208&lt;&gt;"",LOOKUP(AN208,Likelihoods!$A$7:$A$107,Likelihoods!H$7:H$107),"")</f>
        <v/>
      </c>
      <c r="AP208" s="264" t="str">
        <f>IF(AND(COUNTBLANK($B208:$E208)=3,COUNTBLANK($F208:$H208)=2,COUNTBLANK($I208:$J208)=1,COUNTBLANK($K208:$L208)=1,COUNTBLANK($M208:$N208)=1,COUNTBLANK($O208:$P208)=1,COUNTBLANK($Q208:$R208)=1,COUNTBLANK($S208:$T208)=1,COUNTBLANK($U208:$V208)=1,COUNTBLANK($W208:$AA208)=4),IF(Data!$B208&lt;&gt;"",Scoring!$K$7)+IF(Data!$C208&lt;&gt;"",Scoring!$K$8)+IF(Data!$D208&lt;&gt;"",Scoring!$K$9)+IF(Data!$E208&lt;&gt;"",Scoring!$K$10)+IF(Data!$F208&lt;&gt;"",Scoring!$K$11)+IF(Data!$G208&lt;&gt;"",Scoring!$K$12)+IF(Data!$H208&lt;&gt;"",Scoring!$K$13)+IF(Data!$I208&lt;&gt;"",Scoring!$K$14)+IF(Data!$J208&lt;&gt;"",Scoring!$K$15)+IF(Data!$K208&lt;&gt;"",Scoring!$K$16)+IF(Data!$L208&lt;&gt;"",Scoring!$K$17)+IF(Data!$M208&lt;&gt;"",Scoring!$K$18)+IF(Data!$N208&lt;&gt;"",Scoring!$K$19)+IF(Data!$O208&lt;&gt;"",Scoring!$K$20)+IF(Data!$P208&lt;&gt;"",Scoring!$K$21)+IF(Data!$Q208&lt;&gt;"",Scoring!$K$22)+IF(Data!$R208&lt;&gt;"",Scoring!$K$23)+IF(Data!$S208&lt;&gt;"",Scoring!$K$24)+IF(Data!AH208&lt;&gt;"",Scoring!$K$25)+IF(Data!$U208&lt;&gt;"",Scoring!$K$26)+IF(Data!$V208&lt;&gt;"",Scoring!$K$27)+IF(Data!$W208&lt;&gt;"",Scoring!$K$28)+IF(Data!$X208&lt;&gt;"",Scoring!$K$29)+IF(Data!$Y208&lt;&gt;"",Scoring!$K$30)+IF(Data!$Z208&lt;&gt;"",Scoring!$K$31)+IF(Data!$AA208&lt;&gt;"",Scoring!$K$32),"")</f>
        <v/>
      </c>
      <c r="AQ208" s="107" t="str">
        <f>IF(AP208&lt;&gt;"",LOOKUP(AP208,Likelihoods!$A$7:$A$107,Likelihoods!I$7:I$107),"")</f>
        <v/>
      </c>
      <c r="AR208" s="281" t="str">
        <f>IF(AND(COUNTBLANK($B208:$E208)=3,COUNTBLANK($F208:$H208)=2,COUNTBLANK($I208:$J208)=1,COUNTBLANK($K208:$L208)=1,COUNTBLANK($M208:$N208)=1,COUNTBLANK($O208:$P208)=1,COUNTBLANK($Q208:$R208)=1,COUNTBLANK($S208:$T208)=1,COUNTBLANK($U208:$V208)=1,COUNTBLANK($W208:$AA208)=4),IF(Data!$B208&lt;&gt;"",Scoring!$L$7)+IF(Data!$C208&lt;&gt;"",Scoring!$L$8)+IF(Data!$D208&lt;&gt;"",Scoring!$L$9)+IF(Data!$E208&lt;&gt;"",Scoring!$L$10)+IF(Data!$F208&lt;&gt;"",Scoring!$L$11)+IF(Data!$G208&lt;&gt;"",Scoring!$L$12)+IF(Data!$H208&lt;&gt;"",Scoring!$L$13)+IF(Data!$I208&lt;&gt;"",Scoring!$L$14)+IF(Data!$J208&lt;&gt;"",Scoring!$L$15)+IF(Data!$K208&lt;&gt;"",Scoring!$L$16)+IF(Data!$L208&lt;&gt;"",Scoring!$L$17)+IF(Data!$M208&lt;&gt;"",Scoring!$L$18)+IF(Data!$N208&lt;&gt;"",Scoring!$L$19)+IF(Data!$O208&lt;&gt;"",Scoring!$L$20)+IF(Data!$P208&lt;&gt;"",Scoring!$L$21)+IF(Data!$Q208&lt;&gt;"",Scoring!$L$22)+IF(Data!$R208&lt;&gt;"",Scoring!$L$23)+IF(Data!$S208&lt;&gt;"",Scoring!$L$24)+IF(Data!AJ208&lt;&gt;"",Scoring!$L$25)+IF(Data!$U208&lt;&gt;"",Scoring!$L$26)+IF(Data!$V208&lt;&gt;"",Scoring!$L$27)+IF(Data!$W208&lt;&gt;"",Scoring!$L$28)+IF(Data!$X208&lt;&gt;"",Scoring!$L$29)+IF(Data!$Y208&lt;&gt;"",Scoring!$L$30)+IF(Data!$Z208&lt;&gt;"",Scoring!$L$31)+IF(Data!$AA208&lt;&gt;"",Scoring!$L$32),"")</f>
        <v/>
      </c>
      <c r="AS208" s="105" t="str">
        <f>IF(AR208&lt;&gt;"",LOOKUP(AR208,Likelihoods!$A$7:$A$107,Likelihoods!J$7:J$107),"")</f>
        <v/>
      </c>
      <c r="AT208" s="108" t="str">
        <f>IF(AND(COUNTBLANK($B208:$E208)=3,COUNTBLANK($F208:$H208)=2,COUNTBLANK($I208:$J208)=1,COUNTBLANK($K208:$L208)=1,COUNTBLANK($M208:$N208)=1,COUNTBLANK($O208:$P208)=1,COUNTBLANK($Q208:$R208)=1,COUNTBLANK($S208:$T208)=1,COUNTBLANK($U208:$V208)=1,COUNTBLANK($W208:$AA208)=4),IF(Data!$B208&lt;&gt;"",Scoring!$M$7)+IF(Data!$C208&lt;&gt;"",Scoring!$M$8)+IF(Data!$D208&lt;&gt;"",Scoring!$M$9)+IF(Data!$E208&lt;&gt;"",Scoring!$M$10)+IF(Data!$F208&lt;&gt;"",Scoring!$M$11)+IF(Data!$G208&lt;&gt;"",Scoring!$M$12)+IF(Data!$H208&lt;&gt;"",Scoring!$M$13)+IF(Data!$I208&lt;&gt;"",Scoring!$M$14)+IF(Data!$J208&lt;&gt;"",Scoring!$M$15)+IF(Data!$K208&lt;&gt;"",Scoring!$M$16)+IF(Data!$L208&lt;&gt;"",Scoring!$M$17)+IF(Data!$M208&lt;&gt;"",Scoring!$M$18)+IF(Data!$N208&lt;&gt;"",Scoring!$M$19)+IF(Data!$O208&lt;&gt;"",Scoring!$M$20)+IF(Data!$P208&lt;&gt;"",Scoring!$M$21)+IF(Data!$Q208&lt;&gt;"",Scoring!$M$22)+IF(Data!$R208&lt;&gt;"",Scoring!$M$23)+IF(Data!$S208&lt;&gt;"",Scoring!$M$24)+IF(Data!T208&lt;&gt;"",Scoring!$M$25)+IF(Data!$U208&lt;&gt;"",Scoring!$M$26)+IF(Data!$V208&lt;&gt;"",Scoring!$M$27)+IF(Data!$W208&lt;&gt;"",Scoring!$M$28)+IF(Data!$X208&lt;&gt;"",Scoring!$M$29)+IF(Data!$Y208&lt;&gt;"",Scoring!$M$30)+IF(Data!$Z208&lt;&gt;"",Scoring!$M$31)+IF(Data!$AA208&lt;&gt;"",Scoring!$M$32),"")</f>
        <v/>
      </c>
      <c r="AU208" s="105" t="str">
        <f>IF(AT208&lt;&gt;"",LOOKUP(AT208,Likelihoods!$A$7:$A$107,Likelihoods!K$7:K$107),"")</f>
        <v/>
      </c>
      <c r="AV208" s="108" t="str">
        <f>IF(AND(COUNTBLANK($B208:$E208)=3,COUNTBLANK($F208:$H208)=2,COUNTBLANK($I208:$J208)=1,COUNTBLANK($K208:$L208)=1,COUNTBLANK($M208:$N208)=1,COUNTBLANK($O208:$P208)=1,COUNTBLANK($Q208:$R208)=1,COUNTBLANK($S208:$T208)=1,COUNTBLANK($U208:$V208)=1,COUNTBLANK($W208:$AA208)=4),IF(Data!$B208&lt;&gt;"",Scoring!$N$7)+IF(Data!$C208&lt;&gt;"",Scoring!$N$8)+IF(Data!$D208&lt;&gt;"",Scoring!$N$9)+IF(Data!$E208&lt;&gt;"",Scoring!$N$10)+IF(Data!$F208&lt;&gt;"",Scoring!$N$11)+IF(Data!$G208&lt;&gt;"",Scoring!$N$12)+IF(Data!$H208&lt;&gt;"",Scoring!$N$13)+IF(Data!$I208&lt;&gt;"",Scoring!$N$14)+IF(Data!$J208&lt;&gt;"",Scoring!$N$15)+IF(Data!$K208&lt;&gt;"",Scoring!$N$16)+IF(Data!$L208&lt;&gt;"",Scoring!$N$17)+IF(Data!$M208&lt;&gt;"",Scoring!$N$18)+IF(Data!$N208&lt;&gt;"",Scoring!$N$19)+IF(Data!$O208&lt;&gt;"",Scoring!$N$20)+IF(Data!$P208&lt;&gt;"",Scoring!$N$21)+IF(Data!$Q208&lt;&gt;"",Scoring!$N$22)+IF(Data!$R208&lt;&gt;"",Scoring!$N$23)+IF(Data!$S208&lt;&gt;"",Scoring!$N$24)+IF(Data!T208&lt;&gt;"",Scoring!$N$25)+IF(Data!$U208&lt;&gt;"",Scoring!$N$26)+IF(Data!$V208&lt;&gt;"",Scoring!$N$27)+IF(Data!$W208&lt;&gt;"",Scoring!$N$28)+IF(Data!$X208&lt;&gt;"",Scoring!$N$29)+IF(Data!$Y208&lt;&gt;"",Scoring!$N$30)+IF(Data!$Z208&lt;&gt;"",Scoring!$N$31)+IF(Data!$AA208&lt;&gt;"",Scoring!$N$32),"")</f>
        <v/>
      </c>
      <c r="AW208" s="106" t="str">
        <f>IF(AV208&lt;&gt;"",LOOKUP(AV208,Likelihoods!$A$7:$A$107,Likelihoods!L$7:L$107),"")</f>
        <v/>
      </c>
      <c r="AX208" s="104" t="str">
        <f>IF(AND(COUNTBLANK($B208:$E208)=3,COUNTBLANK($F208:$H208)=2,COUNTBLANK($I208:$J208)=1,COUNTBLANK($K208:$L208)=1,COUNTBLANK($M208:$N208)=1,COUNTBLANK($O208:$P208)=1,COUNTBLANK($Q208:$R208)=1,COUNTBLANK($S208:$T208)=1,COUNTBLANK($U208:$V208)=1,COUNTBLANK($W208:$AA208)=4),IF(Data!$B208&lt;&gt;"",Scoring!$O$7)+IF(Data!$C208&lt;&gt;"",Scoring!$O$8)+IF(Data!$D208&lt;&gt;"",Scoring!$O$9)+IF(Data!$E208&lt;&gt;"",Scoring!$O$10)+IF(Data!$F208&lt;&gt;"",Scoring!$O$11)+IF(Data!$G208&lt;&gt;"",Scoring!$O$12)+IF(Data!$H208&lt;&gt;"",Scoring!$O$13)+IF(Data!$I208&lt;&gt;"",Scoring!$O$14)+IF(Data!$J208&lt;&gt;"",Scoring!$O$15)+IF(Data!$K208&lt;&gt;"",Scoring!$O$16)+IF(Data!$L208&lt;&gt;"",Scoring!$O$17)+IF(Data!$M208&lt;&gt;"",Scoring!$O$18)+IF(Data!$N208&lt;&gt;"",Scoring!$O$19)+IF(Data!$O208&lt;&gt;"",Scoring!$O$20)+IF(Data!$P208&lt;&gt;"",Scoring!$O$21)+IF(Data!$Q208&lt;&gt;"",Scoring!$O$22)+IF(Data!$R208&lt;&gt;"",Scoring!$O$23)+IF(Data!$S208&lt;&gt;"",Scoring!$O$24)+IF(Data!T208&lt;&gt;"",Scoring!$O$25)+IF(Data!$U208&lt;&gt;"",Scoring!$O$26)+IF(Data!$V208&lt;&gt;"",Scoring!$O$27)+IF(Data!$W208&lt;&gt;"",Scoring!$O$28)+IF(Data!$X208&lt;&gt;"",Scoring!$O$29)+IF(Data!$Y208&lt;&gt;"",Scoring!$O$30)+IF(Data!$Z208&lt;&gt;"",Scoring!$O$31)+IF(Data!$AA208&lt;&gt;"",Scoring!$O$32),"")</f>
        <v/>
      </c>
      <c r="AY208" s="107" t="str">
        <f>IF(AX208&lt;&gt;"",LOOKUP(AX208,Likelihoods!$A$7:$A$107,Likelihoods!M$7:M$107),"")</f>
        <v/>
      </c>
      <c r="AZ208" s="108" t="str">
        <f>IF(AND(COUNTBLANK($B208:$E208)=3,COUNTBLANK($F208:$H208)=2,COUNTBLANK($I208:$J208)=1,COUNTBLANK($K208:$L208)=1,COUNTBLANK($M208:$N208)=1,COUNTBLANK($O208:$P208)=1,COUNTBLANK($Q208:$R208)=1,COUNTBLANK($S208:$T208)=1,COUNTBLANK($U208:$V208)=1,COUNTBLANK($W208:$AA208)=4),IF(Data!$B208&lt;&gt;"",Scoring!$P$7)+IF(Data!$C208&lt;&gt;"",Scoring!$P$8)+IF(Data!$D208&lt;&gt;"",Scoring!$P$9)+IF(Data!$E208&lt;&gt;"",Scoring!$P$10)+IF(Data!$F208&lt;&gt;"",Scoring!$P$11)+IF(Data!$G208&lt;&gt;"",Scoring!$P$12)+IF(Data!$H208&lt;&gt;"",Scoring!$P$13)+IF(Data!$I208&lt;&gt;"",Scoring!$P$14)+IF(Data!$J208&lt;&gt;"",Scoring!$P$15)+IF(Data!$K208&lt;&gt;"",Scoring!$P$16)+IF(Data!$L208&lt;&gt;"",Scoring!$P$17)+IF(Data!$M208&lt;&gt;"",Scoring!$P$18)+IF(Data!$N208&lt;&gt;"",Scoring!$P$19)+IF(Data!$O208&lt;&gt;"",Scoring!$P$20)+IF(Data!$P208&lt;&gt;"",Scoring!$P$21)+IF(Data!$Q208&lt;&gt;"",Scoring!$P$22)+IF(Data!$R208&lt;&gt;"",Scoring!$P$23)+IF(Data!$S208&lt;&gt;"",Scoring!$P$24)+IF(Data!T208&lt;&gt;"",Scoring!$P$25)+IF(Data!$U208&lt;&gt;"",Scoring!$P$26)+IF(Data!$V208&lt;&gt;"",Scoring!$P$27)+IF(Data!$W208&lt;&gt;"",Scoring!$P$28)+IF(Data!$X208&lt;&gt;"",Scoring!$P$29)+IF(Data!$Y208&lt;&gt;"",Scoring!$P$30)+IF(Data!$Z208&lt;&gt;"",Scoring!$P$31)+IF(Data!$AA208&lt;&gt;"",Scoring!$P$32),"")</f>
        <v/>
      </c>
      <c r="BA208" s="105" t="str">
        <f>IF(AZ208&lt;&gt;"",LOOKUP(AZ208,Likelihoods!$A$7:$A$107,Likelihoods!N$7:N$107),"")</f>
        <v/>
      </c>
      <c r="BB208" s="102" t="str">
        <f>IF(AND(COUNTBLANK($B208:$E208)=3,COUNTBLANK($F208:$H208)=2,COUNTBLANK($I208:$J208)=1,COUNTBLANK($K208:$L208)=1,COUNTBLANK($M208:$N208)=1,COUNTBLANK($O208:$P208)=1,COUNTBLANK($Q208:$R208)=1,COUNTBLANK($S208:$T208)=1,COUNTBLANK($U208:$V208)=1,COUNTBLANK($W208:$AA208)=4),IF(Data!$B208&lt;&gt;"",Scoring!$Q$7)+IF(Data!$C208&lt;&gt;"",Scoring!$Q$8)+IF(Data!$D208&lt;&gt;"",Scoring!$Q$9)+IF(Data!$E208&lt;&gt;"",Scoring!$Q$10)+IF(Data!$F208&lt;&gt;"",Scoring!$Q$11)+IF(Data!$G208&lt;&gt;"",Scoring!$Q$12)+IF(Data!$H208&lt;&gt;"",Scoring!$Q$13)+IF(Data!$I208&lt;&gt;"",Scoring!$Q$14)+IF(Data!$J208&lt;&gt;"",Scoring!$Q$15)+IF(Data!$K208&lt;&gt;"",Scoring!$Q$16)+IF(Data!$L208&lt;&gt;"",Scoring!$Q$17)+IF(Data!$M208&lt;&gt;"",Scoring!$Q$18)+IF(Data!$N208&lt;&gt;"",Scoring!$Q$19)+IF(Data!$O208&lt;&gt;"",Scoring!$Q$20)+IF(Data!$P208&lt;&gt;"",Scoring!$Q$21)+IF(Data!$Q208&lt;&gt;"",Scoring!$Q$22)+IF(Data!$R208&lt;&gt;"",Scoring!$Q$23)+IF(Data!$S208&lt;&gt;"",Scoring!$Q$24)+IF(Data!T208&lt;&gt;"",Scoring!$Q$25)+IF(Data!$U208&lt;&gt;"",Scoring!$Q$26)+IF(Data!$V208&lt;&gt;"",Scoring!$Q$27)+IF(Data!$W208&lt;&gt;"",Scoring!$Q$28)+IF(Data!$X208&lt;&gt;"",Scoring!$Q$29)+IF(Data!$Y208&lt;&gt;"",Scoring!$Q$30)+IF(Data!$Z208&lt;&gt;"",Scoring!$Q$31)+IF(Data!$AA208&lt;&gt;"",Scoring!$Q$32),"")</f>
        <v/>
      </c>
      <c r="BC208" s="107" t="str">
        <f>IF(BB208&lt;&gt;"",LOOKUP(BB208,Likelihoods!$A$7:$A$107,Likelihoods!O$7:O$107),"")</f>
        <v/>
      </c>
      <c r="BD208" s="104" t="str">
        <f>IF(AND(COUNTBLANK($B208:$E208)=3,COUNTBLANK($F208:$H208)=2,COUNTBLANK($I208:$J208)=1,COUNTBLANK($K208:$L208)=1,COUNTBLANK($M208:$N208)=1,COUNTBLANK($O208:$P208)=1,COUNTBLANK($Q208:$R208)=1,COUNTBLANK($S208:$T208)=1,COUNTBLANK($U208:$V208)=1,COUNTBLANK($W208:$AA208)=4),IF(Data!$B208&lt;&gt;"",Scoring!$R$7)+IF(Data!$C208&lt;&gt;"",Scoring!$R$8)+IF(Data!$D208&lt;&gt;"",Scoring!$R$9)+IF(Data!$E208&lt;&gt;"",Scoring!$R$10)+IF(Data!$F208&lt;&gt;"",Scoring!$R$11)+IF(Data!$G208&lt;&gt;"",Scoring!$R$12)+IF(Data!$H208&lt;&gt;"",Scoring!$R$13)+IF(Data!$I208&lt;&gt;"",Scoring!$R$14)+IF(Data!$J208&lt;&gt;"",Scoring!$R$15)+IF(Data!$K208&lt;&gt;"",Scoring!$R$16)+IF(Data!$L208&lt;&gt;"",Scoring!$R$17)+IF(Data!$M208&lt;&gt;"",Scoring!$R$18)+IF(Data!$N208&lt;&gt;"",Scoring!$R$19)+IF(Data!$O208&lt;&gt;"",Scoring!$R$20)+IF(Data!$P208&lt;&gt;"",Scoring!$R$21)+IF(Data!$Q208&lt;&gt;"",Scoring!$R$22)+IF(Data!$R208&lt;&gt;"",Scoring!$R$23)+IF(Data!$S208&lt;&gt;"",Scoring!$R$24)+IF(Data!T208&lt;&gt;"",Scoring!$R$25)+IF(Data!$U208&lt;&gt;"",Scoring!$R$26)+IF(Data!$V208&lt;&gt;"",Scoring!$R$27)+IF(Data!$W208&lt;&gt;"",Scoring!$R$28)+IF(Data!$X208&lt;&gt;"",Scoring!$R$29)+IF(Data!$Y208&lt;&gt;"",Scoring!$R$30)+IF(Data!$Z208&lt;&gt;"",Scoring!$R$31)+IF(Data!$AA208&lt;&gt;"",Scoring!$R$32),"")</f>
        <v/>
      </c>
      <c r="BE208" s="105" t="str">
        <f>IF(BD208&lt;&gt;"",LOOKUP(BD208,Likelihoods!$A$7:$A$107,Likelihoods!P$7:P$107),"")</f>
        <v/>
      </c>
      <c r="BF208" s="102" t="str">
        <f>IF(AND(COUNTBLANK($B208:$E208)=3,COUNTBLANK($F208:$H208)=2,COUNTBLANK($I208:$J208)=1,COUNTBLANK($K208:$L208)=1,COUNTBLANK($M208:$N208)=1,COUNTBLANK($O208:$P208)=1,COUNTBLANK($Q208:$R208)=1,COUNTBLANK($S208:$T208)=1,COUNTBLANK($U208:$V208)=1,COUNTBLANK($W208:$AA208)=4),IF(Data!$B208&lt;&gt;"",Scoring!$S$7)+IF(Data!$C208&lt;&gt;"",Scoring!$S$8)+IF(Data!$D208&lt;&gt;"",Scoring!$S$9)+IF(Data!$E208&lt;&gt;"",Scoring!$S$10)+IF(Data!$F208&lt;&gt;"",Scoring!$S$11)+IF(Data!$G208&lt;&gt;"",Scoring!$S$12)+IF(Data!$H208&lt;&gt;"",Scoring!$S$13)+IF(Data!$I208&lt;&gt;"",Scoring!$S$14)+IF(Data!$J208&lt;&gt;"",Scoring!$S$15)+IF(Data!$K208&lt;&gt;"",Scoring!$S$16)+IF(Data!$L208&lt;&gt;"",Scoring!$S$17)+IF(Data!$M208&lt;&gt;"",Scoring!$S$18)+IF(Data!$N208&lt;&gt;"",Scoring!$S$19)+IF(Data!$O208&lt;&gt;"",Scoring!$S$20)+IF(Data!$P208&lt;&gt;"",Scoring!$S$21)+IF(Data!$Q208&lt;&gt;"",Scoring!$S$22)+IF(Data!$R208&lt;&gt;"",Scoring!$S$23)+IF(Data!$S208&lt;&gt;"",Scoring!$S$24)+IF(Data!T208&lt;&gt;"",Scoring!$S$25)+IF(Data!$U208&lt;&gt;"",Scoring!$S$26)+IF(Data!$V208&lt;&gt;"",Scoring!$S$27)+IF(Data!$W208&lt;&gt;"",Scoring!$S$28)+IF(Data!$X208&lt;&gt;"",Scoring!$S$29)+IF(Data!$Y208&lt;&gt;"",Scoring!$S$30)+IF(Data!$Z208&lt;&gt;"",Scoring!$S$31)+IF(Data!$AA208&lt;&gt;"",Scoring!$S$32),"")</f>
        <v/>
      </c>
      <c r="BG208" s="107" t="str">
        <f>IF(BF208&lt;&gt;"",LOOKUP(BF208,Likelihoods!$A$7:$A$107,Likelihoods!Q$7:Q$107),"")</f>
        <v/>
      </c>
      <c r="BH208" s="108" t="str">
        <f>IF(AND(COUNTBLANK($B208:$E208)=3,COUNTBLANK($F208:$H208)=2,COUNTBLANK($I208:$J208)=1,COUNTBLANK($K208:$L208)=1,COUNTBLANK($M208:$N208)=1,COUNTBLANK($O208:$P208)=1,COUNTBLANK($Q208:$R208)=1,COUNTBLANK($S208:$T208)=1,COUNTBLANK($U208:$V208)=1,COUNTBLANK($W208:$AA208)=4),IF(Data!$B208&lt;&gt;"",Scoring!$T$7)+IF(Data!$C208&lt;&gt;"",Scoring!$T$8)+IF(Data!$D208&lt;&gt;"",Scoring!$T$9)+IF(Data!$E208&lt;&gt;"",Scoring!$T$10)+IF(Data!$F208&lt;&gt;"",Scoring!$T$11)+IF(Data!$G208&lt;&gt;"",Scoring!$T$12)+IF(Data!$H208&lt;&gt;"",Scoring!$T$13)+IF(Data!$I208&lt;&gt;"",Scoring!$T$14)+IF(Data!$J208&lt;&gt;"",Scoring!$T$15)+IF(Data!$K208&lt;&gt;"",Scoring!$T$16)+IF(Data!$L208&lt;&gt;"",Scoring!$T$17)+IF(Data!$M208&lt;&gt;"",Scoring!$T$18)+IF(Data!$N208&lt;&gt;"",Scoring!$T$19)+IF(Data!$O208&lt;&gt;"",Scoring!$T$20)+IF(Data!$P208&lt;&gt;"",Scoring!$T$21)+IF(Data!$Q208&lt;&gt;"",Scoring!$T$22)+IF(Data!$R208&lt;&gt;"",Scoring!$T$23)+IF(Data!$S208&lt;&gt;"",Scoring!$T$24)+IF(Data!T208&lt;&gt;"",Scoring!$T$25)+IF(Data!$U208&lt;&gt;"",Scoring!$T$26)+IF(Data!$V208&lt;&gt;"",Scoring!$T$27)+IF(Data!$W208&lt;&gt;"",Scoring!$T$28)+IF(Data!$X208&lt;&gt;"",Scoring!$T$29)+IF(Data!$Y208&lt;&gt;"",Scoring!$T$30)+IF(Data!$Z208&lt;&gt;"",Scoring!$T$31)+IF(Data!$AA208&lt;&gt;"",Scoring!$T$32),"")</f>
        <v/>
      </c>
      <c r="BI208" s="105" t="str">
        <f>IF(BH208&lt;&gt;"",LOOKUP(BH208,Likelihoods!$A$7:$A$107,Likelihoods!R$7:R$107),"")</f>
        <v/>
      </c>
      <c r="BJ208" s="108" t="str">
        <f>IF(AND(COUNTBLANK($B208:$E208)=3,COUNTBLANK($F208:$H208)=2,COUNTBLANK($I208:$J208)=1,COUNTBLANK($K208:$L208)=1,COUNTBLANK($M208:$N208)=1,COUNTBLANK($O208:$P208)=1,COUNTBLANK($Q208:$R208)=1,COUNTBLANK($S208:$T208)=1,COUNTBLANK($U208:$V208)=1,COUNTBLANK($W208:$AA208)=4),IF(Data!$B208&lt;&gt;"",Scoring!$U$7)+IF(Data!$C208&lt;&gt;"",Scoring!$U$8)+IF(Data!$D208&lt;&gt;"",Scoring!$U$9)+IF(Data!$E208&lt;&gt;"",Scoring!$U$10)+IF(Data!$F208&lt;&gt;"",Scoring!$U$11)+IF(Data!$G208&lt;&gt;"",Scoring!$U$12)+IF(Data!$H208&lt;&gt;"",Scoring!$U$13)+IF(Data!$I208&lt;&gt;"",Scoring!$U$14)+IF(Data!$J208&lt;&gt;"",Scoring!$U$15)+IF(Data!$K208&lt;&gt;"",Scoring!$U$16)+IF(Data!$L208&lt;&gt;"",Scoring!$U$17)+IF(Data!$M208&lt;&gt;"",Scoring!$U$18)+IF(Data!$N208&lt;&gt;"",Scoring!$U$19)+IF(Data!$O208&lt;&gt;"",Scoring!$U$20)+IF(Data!$P208&lt;&gt;"",Scoring!$U$21)+IF(Data!$Q208&lt;&gt;"",Scoring!$U$22)+IF(Data!$R208&lt;&gt;"",Scoring!$U$23)+IF(Data!$S208&lt;&gt;"",Scoring!$U$24)+IF(Data!T208&lt;&gt;"",Scoring!$U$25)+IF(Data!$U208&lt;&gt;"",Scoring!$U$26)+IF(Data!$V208&lt;&gt;"",Scoring!$U$27)+IF(Data!$W208&lt;&gt;"",Scoring!$U$28)+IF(Data!$X208&lt;&gt;"",Scoring!$U$29)+IF(Data!$Y208&lt;&gt;"",Scoring!$U$30)+IF(Data!$Z208&lt;&gt;"",Scoring!$U$31)+IF(Data!$AA208&lt;&gt;"",Scoring!$U$32),"")</f>
        <v/>
      </c>
      <c r="BK208" s="106" t="str">
        <f>IF(BJ208&lt;&gt;"",LOOKUP(BJ208,Likelihoods!$A$7:$A$107,Likelihoods!S$7:S$107),"")</f>
        <v/>
      </c>
      <c r="BL208" s="8"/>
      <c r="BM208" s="8"/>
      <c r="BN208" s="8"/>
      <c r="BO208" s="8"/>
      <c r="BP208" s="8"/>
      <c r="BQ208" s="8"/>
      <c r="BR208" s="8"/>
      <c r="BS208" s="8"/>
      <c r="BT208" s="8"/>
      <c r="BU208" s="8"/>
      <c r="BV208" s="8"/>
      <c r="BW208" s="8"/>
      <c r="BX208" s="8"/>
      <c r="BY208" s="8"/>
    </row>
    <row r="209" spans="1:77" ht="14.25" x14ac:dyDescent="0.2">
      <c r="A209" s="68"/>
      <c r="B209" s="101"/>
      <c r="C209" s="102"/>
      <c r="D209" s="102"/>
      <c r="E209" s="102"/>
      <c r="F209" s="101"/>
      <c r="G209" s="102"/>
      <c r="H209" s="103"/>
      <c r="I209" s="102"/>
      <c r="J209" s="102"/>
      <c r="K209" s="101"/>
      <c r="L209" s="103"/>
      <c r="M209" s="102"/>
      <c r="N209" s="103"/>
      <c r="O209" s="101"/>
      <c r="P209" s="103"/>
      <c r="Q209" s="102"/>
      <c r="R209" s="102"/>
      <c r="S209" s="101"/>
      <c r="T209" s="103"/>
      <c r="U209" s="101"/>
      <c r="V209" s="103"/>
      <c r="W209" s="102"/>
      <c r="X209" s="102"/>
      <c r="Y209" s="102"/>
      <c r="Z209" s="102"/>
      <c r="AA209" s="102"/>
      <c r="AB209" s="104" t="str">
        <f>IF(AND(COUNTBLANK($B209:$E209)=3,COUNTBLANK($F209:$H209)=2,COUNTBLANK($I209:$J209)=1,COUNTBLANK($K209:$L209)=1,COUNTBLANK($M209:$N209)=1,COUNTBLANK($O209:$P209)=1,COUNTBLANK($Q209:$R209)=1,COUNTBLANK($S209:$T209)=1,COUNTBLANK($U209:$V209)=1,COUNTBLANK($W209:$AA209)=4),IF(Data!$B209&lt;&gt;"",Scoring!$D$7)+IF(Data!$C209&lt;&gt;"",Scoring!$D$8)+IF(Data!$D209&lt;&gt;"",Scoring!$D$9)+IF(Data!$E209&lt;&gt;"",Scoring!$D$10)+IF(Data!$F209&lt;&gt;"",Scoring!$D$11)+IF(Data!$G209&lt;&gt;"",Scoring!$D$12)+IF(Data!$H209&lt;&gt;"",Scoring!$D$13)+IF(Data!$I209&lt;&gt;"",Scoring!$D$14)+IF(Data!$J209&lt;&gt;"",Scoring!$D$15)+IF(Data!$K209&lt;&gt;"",Scoring!$D$16)+IF(Data!$L209&lt;&gt;"",Scoring!$D$17)+IF(Data!$M209&lt;&gt;"",Scoring!$D$18)+IF(Data!$N209&lt;&gt;"",Scoring!$D$19)+IF(Data!$O209&lt;&gt;"",Scoring!$D$20)+IF(Data!$P209&lt;&gt;"",Scoring!$D$21)+IF(Data!$Q209&lt;&gt;"",Scoring!$D$22)+IF(Data!$R209&lt;&gt;"",Scoring!$D$23)+IF(Data!$S209&lt;&gt;"",Scoring!$D$24)+IF(Data!T209&lt;&gt;"",Scoring!$D$25)+IF(Data!$U209&lt;&gt;"",Scoring!$D$26)+IF(Data!$V209&lt;&gt;"",Scoring!$D$27)+IF(Data!$W209&lt;&gt;"",Scoring!$D$28)+IF(Data!$X209&lt;&gt;"",Scoring!$D$29)+IF(Data!$Y209&lt;&gt;"",Scoring!$D$30)+IF(Data!$Z209&lt;&gt;"",Scoring!$D$31)+IF(Data!$AA209&lt;&gt;"",Scoring!$D$32),"")</f>
        <v/>
      </c>
      <c r="AC209" s="105" t="str">
        <f>IF(AB209&lt;&gt;"",LOOKUP(AB209,Likelihoods!$A$7:$A$107,Likelihoods!B$7:B$107),"")</f>
        <v/>
      </c>
      <c r="AD209" s="264" t="str">
        <f>IF(AND(COUNTBLANK($B209:$E209)=3,COUNTBLANK($F209:$H209)=2,COUNTBLANK($I209:$J209)=1,COUNTBLANK($K209:$L209)=1,COUNTBLANK($M209:$N209)=1,COUNTBLANK($O209:$P209)=1,COUNTBLANK($Q209:$R209)=1,COUNTBLANK($S209:$T209)=1,COUNTBLANK($U209:$V209)=1,COUNTBLANK($W209:$AA209)=4),IF(Data!$B209&lt;&gt;"",Scoring!$E$7)+IF(Data!$C209&lt;&gt;"",Scoring!$E$8)+IF(Data!$D209&lt;&gt;"",Scoring!$E$9)+IF(Data!$E209&lt;&gt;"",Scoring!$E$10)+IF(Data!$F209&lt;&gt;"",Scoring!$E$11)+IF(Data!$G209&lt;&gt;"",Scoring!$E$12)+IF(Data!$H209&lt;&gt;"",Scoring!$E$13)+IF(Data!$I209&lt;&gt;"",Scoring!$E$14)+IF(Data!$J209&lt;&gt;"",Scoring!$E$15)+IF(Data!$K209&lt;&gt;"",Scoring!$E$16)+IF(Data!$L209&lt;&gt;"",Scoring!$E$17)+IF(Data!$M209&lt;&gt;"",Scoring!$E$18)+IF(Data!$N209&lt;&gt;"",Scoring!$E$19)+IF(Data!$O209&lt;&gt;"",Scoring!$E$20)+IF(Data!$P209&lt;&gt;"",Scoring!$E$21)+IF(Data!$Q209&lt;&gt;"",Scoring!$E$22)+IF(Data!$R209&lt;&gt;"",Scoring!$E$23)+IF(Data!$S209&lt;&gt;"",Scoring!$E$24)+IF(Data!V209&lt;&gt;"",Scoring!$E$25)+IF(Data!$U209&lt;&gt;"",Scoring!$E$26)+IF(Data!$V209&lt;&gt;"",Scoring!$E$27)+IF(Data!$W209&lt;&gt;"",Scoring!$E$28)+IF(Data!$X209&lt;&gt;"",Scoring!$E$29)+IF(Data!$Y209&lt;&gt;"",Scoring!$E$30)+IF(Data!$Z209&lt;&gt;"",Scoring!$E$31)+IF(Data!$AA209&lt;&gt;"",Scoring!$E$32),"")</f>
        <v/>
      </c>
      <c r="AE209" s="107" t="str">
        <f>IF(AD209&lt;&gt;"",LOOKUP(AD209,Likelihoods!$A$7:$A$107,Likelihoods!C$7:C$107),"")</f>
        <v/>
      </c>
      <c r="AF209" s="108" t="str">
        <f>IF(AND(COUNTBLANK($B209:$E209)=3,COUNTBLANK($F209:$H209)=2,COUNTBLANK($I209:$J209)=1,COUNTBLANK($K209:$L209)=1,COUNTBLANK($M209:$N209)=1,COUNTBLANK($O209:$P209)=1,COUNTBLANK($Q209:$R209)=1,COUNTBLANK($S209:$T209)=1,COUNTBLANK($U209:$V209)=1,COUNTBLANK($W209:$AA209)=4),IF(Data!$B209&lt;&gt;"",Scoring!$F$7)+IF(Data!$C209&lt;&gt;"",Scoring!$F$8)+IF(Data!$D209&lt;&gt;"",Scoring!$F$9)+IF(Data!$E209&lt;&gt;"",Scoring!$F$10)+IF(Data!$F209&lt;&gt;"",Scoring!$F$11)+IF(Data!$G209&lt;&gt;"",Scoring!$F$12)+IF(Data!$H209&lt;&gt;"",Scoring!$F$13)+IF(Data!$I209&lt;&gt;"",Scoring!$F$14)+IF(Data!$J209&lt;&gt;"",Scoring!$F$15)+IF(Data!$K209&lt;&gt;"",Scoring!$F$16)+IF(Data!$L209&lt;&gt;"",Scoring!$F$17)+IF(Data!$M209&lt;&gt;"",Scoring!$F$18)+IF(Data!$N209&lt;&gt;"",Scoring!$F$19)+IF(Data!$O209&lt;&gt;"",Scoring!$F$20)+IF(Data!$P209&lt;&gt;"",Scoring!$F$21)+IF(Data!$Q209&lt;&gt;"",Scoring!$F$22)+IF(Data!$R209&lt;&gt;"",Scoring!$F$23)+IF(Data!$S209&lt;&gt;"",Scoring!$F$24)+IF(Data!T209&lt;&gt;"",Scoring!$F$25)+IF(Data!$U209&lt;&gt;"",Scoring!$F$26)+IF(Data!$V209&lt;&gt;"",Scoring!$F$27)+IF(Data!$W209&lt;&gt;"",Scoring!$F$28)+IF(Data!$X209&lt;&gt;"",Scoring!$F$29)+IF(Data!$Y209&lt;&gt;"",Scoring!$F$30)+IF(Data!$Z209&lt;&gt;"",Scoring!$F$31)+IF(Data!$AA209&lt;&gt;"",Scoring!$F$32),"")</f>
        <v/>
      </c>
      <c r="AG209" s="105" t="str">
        <f>IF(AF209&lt;&gt;"",LOOKUP(AF209,Likelihoods!$A$7:$A$107,Likelihoods!D$7:D$107),"")</f>
        <v/>
      </c>
      <c r="AH209" s="108" t="str">
        <f>IF(AND(COUNTBLANK($B209:$E209)=3,COUNTBLANK($F209:$H209)=2,COUNTBLANK($I209:$J209)=1,COUNTBLANK($K209:$L209)=1,COUNTBLANK($M209:$N209)=1,COUNTBLANK($O209:$P209)=1,COUNTBLANK($Q209:$R209)=1,COUNTBLANK($S209:$T209)=1,COUNTBLANK($U209:$V209)=1,COUNTBLANK($W209:$AA209)=4),IF(Data!$B209&lt;&gt;"",Scoring!$G$7)+IF(Data!$C209&lt;&gt;"",Scoring!$G$8)+IF(Data!$D209&lt;&gt;"",Scoring!$G$9)+IF(Data!$E209&lt;&gt;"",Scoring!$G$10)+IF(Data!$F209&lt;&gt;"",Scoring!$G$11)+IF(Data!$G209&lt;&gt;"",Scoring!$G$12)+IF(Data!$H209&lt;&gt;"",Scoring!$G$13)+IF(Data!$I209&lt;&gt;"",Scoring!$G$14)+IF(Data!$J209&lt;&gt;"",Scoring!$G$15)+IF(Data!$K209&lt;&gt;"",Scoring!$G$16)+IF(Data!$L209&lt;&gt;"",Scoring!$G$17)+IF(Data!$M209&lt;&gt;"",Scoring!$G$18)+IF(Data!$N209&lt;&gt;"",Scoring!$G$19)+IF(Data!$O209&lt;&gt;"",Scoring!$G$20)+IF(Data!$P209&lt;&gt;"",Scoring!$G$21)+IF(Data!$Q209&lt;&gt;"",Scoring!$G$22)+IF(Data!$R209&lt;&gt;"",Scoring!$G$23)+IF(Data!$S209&lt;&gt;"",Scoring!$G$24)+IF(Data!T209&lt;&gt;"",Scoring!$G$25)+IF(Data!$U209&lt;&gt;"",Scoring!$G$26)+IF(Data!$V209&lt;&gt;"",Scoring!$G$27)+IF(Data!$W209&lt;&gt;"",Scoring!$G$28)+IF(Data!$X209&lt;&gt;"",Scoring!$G$29)+IF(Data!$Y209&lt;&gt;"",Scoring!$G$30)+IF(Data!$Z209&lt;&gt;"",Scoring!$G$31)+IF(Data!$AA209&lt;&gt;"",Scoring!$G$32),"")</f>
        <v/>
      </c>
      <c r="AI209" s="106" t="str">
        <f>IF(AH209&lt;&gt;"",LOOKUP(AH209,Likelihoods!$A$7:$A$107,Likelihoods!E$7:E$107),"")</f>
        <v/>
      </c>
      <c r="AJ209" s="104" t="str">
        <f>IF(AND(COUNTBLANK($B209:$E209)=3,COUNTBLANK($F209:$H209)=2,COUNTBLANK($I209:$J209)=1,COUNTBLANK($K209:$L209)=1,COUNTBLANK($M209:$N209)=1,COUNTBLANK($O209:$P209)=1,COUNTBLANK($Q209:$R209)=1,COUNTBLANK($S209:$T209)=1,COUNTBLANK($U209:$V209)=1,COUNTBLANK($W209:$AA209)=4),IF(Data!$B209&lt;&gt;"",Scoring!$H$7)+IF(Data!$C209&lt;&gt;"",Scoring!$H$8)+IF(Data!$D209&lt;&gt;"",Scoring!$H$9)+IF(Data!$E209&lt;&gt;"",Scoring!$H$10)+IF(Data!$F209&lt;&gt;"",Scoring!$H$11)+IF(Data!$G209&lt;&gt;"",Scoring!$H$12)+IF(Data!$H209&lt;&gt;"",Scoring!$H$13)+IF(Data!$I209&lt;&gt;"",Scoring!$H$14)+IF(Data!$J209&lt;&gt;"",Scoring!$H$15)+IF(Data!$K209&lt;&gt;"",Scoring!$H$16)+IF(Data!$L209&lt;&gt;"",Scoring!$H$17)+IF(Data!$M209&lt;&gt;"",Scoring!$H$18)+IF(Data!$N209&lt;&gt;"",Scoring!$H$19)+IF(Data!$O209&lt;&gt;"",Scoring!$H$20)+IF(Data!$P209&lt;&gt;"",Scoring!$H$21)+IF(Data!$Q209&lt;&gt;"",Scoring!$H$22)+IF(Data!$R209&lt;&gt;"",Scoring!$H$23)+IF(Data!$S209&lt;&gt;"",Scoring!$H$24)+IF(Data!T209&lt;&gt;"",Scoring!$H$25)+IF(Data!$U209&lt;&gt;"",Scoring!$H$26)+IF(Data!$V209&lt;&gt;"",Scoring!$H$27)+IF(Data!$W209&lt;&gt;"",Scoring!$H$28)+IF(Data!$X209&lt;&gt;"",Scoring!$H$29)+IF(Data!$Y209&lt;&gt;"",Scoring!$H$30)+IF(Data!$Z209&lt;&gt;"",Scoring!$H$31)+IF(Data!$AA209&lt;&gt;"",Scoring!$H$32),"")</f>
        <v/>
      </c>
      <c r="AK209" s="105" t="str">
        <f>IF(AJ209&lt;&gt;"",LOOKUP(AJ209,Likelihoods!$A$7:$A$107,Likelihoods!F$7:F$107),"")</f>
        <v/>
      </c>
      <c r="AL209" s="102" t="str">
        <f>IF(AND(COUNTBLANK($B209:$E209)=3,COUNTBLANK($F209:$H209)=2,COUNTBLANK($I209:$J209)=1,COUNTBLANK($K209:$L209)=1,COUNTBLANK($M209:$N209)=1,COUNTBLANK($O209:$P209)=1,COUNTBLANK($Q209:$R209)=1,COUNTBLANK($S209:$T209)=1,COUNTBLANK($U209:$V209)=1,COUNTBLANK($W209:$AA209)=4),IF(Data!$B209&lt;&gt;"",Scoring!$I$7)+IF(Data!$C209&lt;&gt;"",Scoring!$I$8)+IF(Data!$D209&lt;&gt;"",Scoring!$I$9)+IF(Data!$E209&lt;&gt;"",Scoring!$I$10)+IF(Data!$F209&lt;&gt;"",Scoring!$I$11)+IF(Data!$G209&lt;&gt;"",Scoring!$I$12)+IF(Data!$H209&lt;&gt;"",Scoring!$I$13)+IF(Data!$I209&lt;&gt;"",Scoring!$I$14)+IF(Data!$J209&lt;&gt;"",Scoring!$I$15)+IF(Data!$K209&lt;&gt;"",Scoring!$I$16)+IF(Data!$L209&lt;&gt;"",Scoring!$I$17)+IF(Data!$M209&lt;&gt;"",Scoring!$I$18)+IF(Data!$N209&lt;&gt;"",Scoring!$I$19)+IF(Data!$O209&lt;&gt;"",Scoring!$I$20)+IF(Data!$P209&lt;&gt;"",Scoring!$I$21)+IF(Data!$Q209&lt;&gt;"",Scoring!$I$22)+IF(Data!$R209&lt;&gt;"",Scoring!$I$23)+IF(Data!$S209&lt;&gt;"",Scoring!$I$24)+IF(Data!T209&lt;&gt;"",Scoring!$I$25)+IF(Data!$U209&lt;&gt;"",Scoring!$I$26)+IF(Data!$V209&lt;&gt;"",Scoring!$I$27)+IF(Data!$W209&lt;&gt;"",Scoring!$I$28)+IF(Data!$X209&lt;&gt;"",Scoring!$I$29)+IF(Data!$Y209&lt;&gt;"",Scoring!$I$30)+IF(Data!$Z209&lt;&gt;"",Scoring!$I$31)+IF(Data!$AA209&lt;&gt;"",Scoring!$I$32),"")</f>
        <v/>
      </c>
      <c r="AM209" s="107" t="str">
        <f>IF(AL209&lt;&gt;"",LOOKUP(AL209,Likelihoods!$A$7:$A$107,Likelihoods!G$7:G$107),"")</f>
        <v/>
      </c>
      <c r="AN209" s="281" t="str">
        <f>IF(AND(COUNTBLANK($B209:$E209)=3,COUNTBLANK($F209:$H209)=2,COUNTBLANK($I209:$J209)=1,COUNTBLANK($K209:$L209)=1,COUNTBLANK($M209:$N209)=1,COUNTBLANK($O209:$P209)=1,COUNTBLANK($Q209:$R209)=1,COUNTBLANK($S209:$T209)=1,COUNTBLANK($U209:$V209)=1,COUNTBLANK($W209:$AA209)=4),IF(Data!$B209&lt;&gt;"",Scoring!$J$7)+IF(Data!$C209&lt;&gt;"",Scoring!$J$8)+IF(Data!$D209&lt;&gt;"",Scoring!$J$9)+IF(Data!$E209&lt;&gt;"",Scoring!$J$10)+IF(Data!$F209&lt;&gt;"",Scoring!$J$11)+IF(Data!$G209&lt;&gt;"",Scoring!$J$12)+IF(Data!$H209&lt;&gt;"",Scoring!$J$13)+IF(Data!$I209&lt;&gt;"",Scoring!$J$14)+IF(Data!$J209&lt;&gt;"",Scoring!$J$15)+IF(Data!$K209&lt;&gt;"",Scoring!$J$16)+IF(Data!$L209&lt;&gt;"",Scoring!$J$17)+IF(Data!$M209&lt;&gt;"",Scoring!$J$18)+IF(Data!$N209&lt;&gt;"",Scoring!$J$19)+IF(Data!$O209&lt;&gt;"",Scoring!$J$20)+IF(Data!$P209&lt;&gt;"",Scoring!$J$21)+IF(Data!$Q209&lt;&gt;"",Scoring!$J$22)+IF(Data!$R209&lt;&gt;"",Scoring!$J$23)+IF(Data!$S209&lt;&gt;"",Scoring!$J$24)+IF(Data!AF209&lt;&gt;"",Scoring!$J$25)+IF(Data!$U209&lt;&gt;"",Scoring!$J$26)+IF(Data!$V209&lt;&gt;"",Scoring!$J$27)+IF(Data!$W209&lt;&gt;"",Scoring!$J$28)+IF(Data!$X209&lt;&gt;"",Scoring!$J$29)+IF(Data!$Y209&lt;&gt;"",Scoring!$J$30)+IF(Data!$Z209&lt;&gt;"",Scoring!$J$31)+IF(Data!$AA209&lt;&gt;"",Scoring!$J$32),"")</f>
        <v/>
      </c>
      <c r="AO209" s="276" t="str">
        <f>IF(AN209&lt;&gt;"",LOOKUP(AN209,Likelihoods!$A$7:$A$107,Likelihoods!H$7:H$107),"")</f>
        <v/>
      </c>
      <c r="AP209" s="264" t="str">
        <f>IF(AND(COUNTBLANK($B209:$E209)=3,COUNTBLANK($F209:$H209)=2,COUNTBLANK($I209:$J209)=1,COUNTBLANK($K209:$L209)=1,COUNTBLANK($M209:$N209)=1,COUNTBLANK($O209:$P209)=1,COUNTBLANK($Q209:$R209)=1,COUNTBLANK($S209:$T209)=1,COUNTBLANK($U209:$V209)=1,COUNTBLANK($W209:$AA209)=4),IF(Data!$B209&lt;&gt;"",Scoring!$K$7)+IF(Data!$C209&lt;&gt;"",Scoring!$K$8)+IF(Data!$D209&lt;&gt;"",Scoring!$K$9)+IF(Data!$E209&lt;&gt;"",Scoring!$K$10)+IF(Data!$F209&lt;&gt;"",Scoring!$K$11)+IF(Data!$G209&lt;&gt;"",Scoring!$K$12)+IF(Data!$H209&lt;&gt;"",Scoring!$K$13)+IF(Data!$I209&lt;&gt;"",Scoring!$K$14)+IF(Data!$J209&lt;&gt;"",Scoring!$K$15)+IF(Data!$K209&lt;&gt;"",Scoring!$K$16)+IF(Data!$L209&lt;&gt;"",Scoring!$K$17)+IF(Data!$M209&lt;&gt;"",Scoring!$K$18)+IF(Data!$N209&lt;&gt;"",Scoring!$K$19)+IF(Data!$O209&lt;&gt;"",Scoring!$K$20)+IF(Data!$P209&lt;&gt;"",Scoring!$K$21)+IF(Data!$Q209&lt;&gt;"",Scoring!$K$22)+IF(Data!$R209&lt;&gt;"",Scoring!$K$23)+IF(Data!$S209&lt;&gt;"",Scoring!$K$24)+IF(Data!AH209&lt;&gt;"",Scoring!$K$25)+IF(Data!$U209&lt;&gt;"",Scoring!$K$26)+IF(Data!$V209&lt;&gt;"",Scoring!$K$27)+IF(Data!$W209&lt;&gt;"",Scoring!$K$28)+IF(Data!$X209&lt;&gt;"",Scoring!$K$29)+IF(Data!$Y209&lt;&gt;"",Scoring!$K$30)+IF(Data!$Z209&lt;&gt;"",Scoring!$K$31)+IF(Data!$AA209&lt;&gt;"",Scoring!$K$32),"")</f>
        <v/>
      </c>
      <c r="AQ209" s="107" t="str">
        <f>IF(AP209&lt;&gt;"",LOOKUP(AP209,Likelihoods!$A$7:$A$107,Likelihoods!I$7:I$107),"")</f>
        <v/>
      </c>
      <c r="AR209" s="281" t="str">
        <f>IF(AND(COUNTBLANK($B209:$E209)=3,COUNTBLANK($F209:$H209)=2,COUNTBLANK($I209:$J209)=1,COUNTBLANK($K209:$L209)=1,COUNTBLANK($M209:$N209)=1,COUNTBLANK($O209:$P209)=1,COUNTBLANK($Q209:$R209)=1,COUNTBLANK($S209:$T209)=1,COUNTBLANK($U209:$V209)=1,COUNTBLANK($W209:$AA209)=4),IF(Data!$B209&lt;&gt;"",Scoring!$L$7)+IF(Data!$C209&lt;&gt;"",Scoring!$L$8)+IF(Data!$D209&lt;&gt;"",Scoring!$L$9)+IF(Data!$E209&lt;&gt;"",Scoring!$L$10)+IF(Data!$F209&lt;&gt;"",Scoring!$L$11)+IF(Data!$G209&lt;&gt;"",Scoring!$L$12)+IF(Data!$H209&lt;&gt;"",Scoring!$L$13)+IF(Data!$I209&lt;&gt;"",Scoring!$L$14)+IF(Data!$J209&lt;&gt;"",Scoring!$L$15)+IF(Data!$K209&lt;&gt;"",Scoring!$L$16)+IF(Data!$L209&lt;&gt;"",Scoring!$L$17)+IF(Data!$M209&lt;&gt;"",Scoring!$L$18)+IF(Data!$N209&lt;&gt;"",Scoring!$L$19)+IF(Data!$O209&lt;&gt;"",Scoring!$L$20)+IF(Data!$P209&lt;&gt;"",Scoring!$L$21)+IF(Data!$Q209&lt;&gt;"",Scoring!$L$22)+IF(Data!$R209&lt;&gt;"",Scoring!$L$23)+IF(Data!$S209&lt;&gt;"",Scoring!$L$24)+IF(Data!AJ209&lt;&gt;"",Scoring!$L$25)+IF(Data!$U209&lt;&gt;"",Scoring!$L$26)+IF(Data!$V209&lt;&gt;"",Scoring!$L$27)+IF(Data!$W209&lt;&gt;"",Scoring!$L$28)+IF(Data!$X209&lt;&gt;"",Scoring!$L$29)+IF(Data!$Y209&lt;&gt;"",Scoring!$L$30)+IF(Data!$Z209&lt;&gt;"",Scoring!$L$31)+IF(Data!$AA209&lt;&gt;"",Scoring!$L$32),"")</f>
        <v/>
      </c>
      <c r="AS209" s="105" t="str">
        <f>IF(AR209&lt;&gt;"",LOOKUP(AR209,Likelihoods!$A$7:$A$107,Likelihoods!J$7:J$107),"")</f>
        <v/>
      </c>
      <c r="AT209" s="108" t="str">
        <f>IF(AND(COUNTBLANK($B209:$E209)=3,COUNTBLANK($F209:$H209)=2,COUNTBLANK($I209:$J209)=1,COUNTBLANK($K209:$L209)=1,COUNTBLANK($M209:$N209)=1,COUNTBLANK($O209:$P209)=1,COUNTBLANK($Q209:$R209)=1,COUNTBLANK($S209:$T209)=1,COUNTBLANK($U209:$V209)=1,COUNTBLANK($W209:$AA209)=4),IF(Data!$B209&lt;&gt;"",Scoring!$M$7)+IF(Data!$C209&lt;&gt;"",Scoring!$M$8)+IF(Data!$D209&lt;&gt;"",Scoring!$M$9)+IF(Data!$E209&lt;&gt;"",Scoring!$M$10)+IF(Data!$F209&lt;&gt;"",Scoring!$M$11)+IF(Data!$G209&lt;&gt;"",Scoring!$M$12)+IF(Data!$H209&lt;&gt;"",Scoring!$M$13)+IF(Data!$I209&lt;&gt;"",Scoring!$M$14)+IF(Data!$J209&lt;&gt;"",Scoring!$M$15)+IF(Data!$K209&lt;&gt;"",Scoring!$M$16)+IF(Data!$L209&lt;&gt;"",Scoring!$M$17)+IF(Data!$M209&lt;&gt;"",Scoring!$M$18)+IF(Data!$N209&lt;&gt;"",Scoring!$M$19)+IF(Data!$O209&lt;&gt;"",Scoring!$M$20)+IF(Data!$P209&lt;&gt;"",Scoring!$M$21)+IF(Data!$Q209&lt;&gt;"",Scoring!$M$22)+IF(Data!$R209&lt;&gt;"",Scoring!$M$23)+IF(Data!$S209&lt;&gt;"",Scoring!$M$24)+IF(Data!T209&lt;&gt;"",Scoring!$M$25)+IF(Data!$U209&lt;&gt;"",Scoring!$M$26)+IF(Data!$V209&lt;&gt;"",Scoring!$M$27)+IF(Data!$W209&lt;&gt;"",Scoring!$M$28)+IF(Data!$X209&lt;&gt;"",Scoring!$M$29)+IF(Data!$Y209&lt;&gt;"",Scoring!$M$30)+IF(Data!$Z209&lt;&gt;"",Scoring!$M$31)+IF(Data!$AA209&lt;&gt;"",Scoring!$M$32),"")</f>
        <v/>
      </c>
      <c r="AU209" s="105" t="str">
        <f>IF(AT209&lt;&gt;"",LOOKUP(AT209,Likelihoods!$A$7:$A$107,Likelihoods!K$7:K$107),"")</f>
        <v/>
      </c>
      <c r="AV209" s="108" t="str">
        <f>IF(AND(COUNTBLANK($B209:$E209)=3,COUNTBLANK($F209:$H209)=2,COUNTBLANK($I209:$J209)=1,COUNTBLANK($K209:$L209)=1,COUNTBLANK($M209:$N209)=1,COUNTBLANK($O209:$P209)=1,COUNTBLANK($Q209:$R209)=1,COUNTBLANK($S209:$T209)=1,COUNTBLANK($U209:$V209)=1,COUNTBLANK($W209:$AA209)=4),IF(Data!$B209&lt;&gt;"",Scoring!$N$7)+IF(Data!$C209&lt;&gt;"",Scoring!$N$8)+IF(Data!$D209&lt;&gt;"",Scoring!$N$9)+IF(Data!$E209&lt;&gt;"",Scoring!$N$10)+IF(Data!$F209&lt;&gt;"",Scoring!$N$11)+IF(Data!$G209&lt;&gt;"",Scoring!$N$12)+IF(Data!$H209&lt;&gt;"",Scoring!$N$13)+IF(Data!$I209&lt;&gt;"",Scoring!$N$14)+IF(Data!$J209&lt;&gt;"",Scoring!$N$15)+IF(Data!$K209&lt;&gt;"",Scoring!$N$16)+IF(Data!$L209&lt;&gt;"",Scoring!$N$17)+IF(Data!$M209&lt;&gt;"",Scoring!$N$18)+IF(Data!$N209&lt;&gt;"",Scoring!$N$19)+IF(Data!$O209&lt;&gt;"",Scoring!$N$20)+IF(Data!$P209&lt;&gt;"",Scoring!$N$21)+IF(Data!$Q209&lt;&gt;"",Scoring!$N$22)+IF(Data!$R209&lt;&gt;"",Scoring!$N$23)+IF(Data!$S209&lt;&gt;"",Scoring!$N$24)+IF(Data!T209&lt;&gt;"",Scoring!$N$25)+IF(Data!$U209&lt;&gt;"",Scoring!$N$26)+IF(Data!$V209&lt;&gt;"",Scoring!$N$27)+IF(Data!$W209&lt;&gt;"",Scoring!$N$28)+IF(Data!$X209&lt;&gt;"",Scoring!$N$29)+IF(Data!$Y209&lt;&gt;"",Scoring!$N$30)+IF(Data!$Z209&lt;&gt;"",Scoring!$N$31)+IF(Data!$AA209&lt;&gt;"",Scoring!$N$32),"")</f>
        <v/>
      </c>
      <c r="AW209" s="106" t="str">
        <f>IF(AV209&lt;&gt;"",LOOKUP(AV209,Likelihoods!$A$7:$A$107,Likelihoods!L$7:L$107),"")</f>
        <v/>
      </c>
      <c r="AX209" s="104" t="str">
        <f>IF(AND(COUNTBLANK($B209:$E209)=3,COUNTBLANK($F209:$H209)=2,COUNTBLANK($I209:$J209)=1,COUNTBLANK($K209:$L209)=1,COUNTBLANK($M209:$N209)=1,COUNTBLANK($O209:$P209)=1,COUNTBLANK($Q209:$R209)=1,COUNTBLANK($S209:$T209)=1,COUNTBLANK($U209:$V209)=1,COUNTBLANK($W209:$AA209)=4),IF(Data!$B209&lt;&gt;"",Scoring!$O$7)+IF(Data!$C209&lt;&gt;"",Scoring!$O$8)+IF(Data!$D209&lt;&gt;"",Scoring!$O$9)+IF(Data!$E209&lt;&gt;"",Scoring!$O$10)+IF(Data!$F209&lt;&gt;"",Scoring!$O$11)+IF(Data!$G209&lt;&gt;"",Scoring!$O$12)+IF(Data!$H209&lt;&gt;"",Scoring!$O$13)+IF(Data!$I209&lt;&gt;"",Scoring!$O$14)+IF(Data!$J209&lt;&gt;"",Scoring!$O$15)+IF(Data!$K209&lt;&gt;"",Scoring!$O$16)+IF(Data!$L209&lt;&gt;"",Scoring!$O$17)+IF(Data!$M209&lt;&gt;"",Scoring!$O$18)+IF(Data!$N209&lt;&gt;"",Scoring!$O$19)+IF(Data!$O209&lt;&gt;"",Scoring!$O$20)+IF(Data!$P209&lt;&gt;"",Scoring!$O$21)+IF(Data!$Q209&lt;&gt;"",Scoring!$O$22)+IF(Data!$R209&lt;&gt;"",Scoring!$O$23)+IF(Data!$S209&lt;&gt;"",Scoring!$O$24)+IF(Data!T209&lt;&gt;"",Scoring!$O$25)+IF(Data!$U209&lt;&gt;"",Scoring!$O$26)+IF(Data!$V209&lt;&gt;"",Scoring!$O$27)+IF(Data!$W209&lt;&gt;"",Scoring!$O$28)+IF(Data!$X209&lt;&gt;"",Scoring!$O$29)+IF(Data!$Y209&lt;&gt;"",Scoring!$O$30)+IF(Data!$Z209&lt;&gt;"",Scoring!$O$31)+IF(Data!$AA209&lt;&gt;"",Scoring!$O$32),"")</f>
        <v/>
      </c>
      <c r="AY209" s="107" t="str">
        <f>IF(AX209&lt;&gt;"",LOOKUP(AX209,Likelihoods!$A$7:$A$107,Likelihoods!M$7:M$107),"")</f>
        <v/>
      </c>
      <c r="AZ209" s="108" t="str">
        <f>IF(AND(COUNTBLANK($B209:$E209)=3,COUNTBLANK($F209:$H209)=2,COUNTBLANK($I209:$J209)=1,COUNTBLANK($K209:$L209)=1,COUNTBLANK($M209:$N209)=1,COUNTBLANK($O209:$P209)=1,COUNTBLANK($Q209:$R209)=1,COUNTBLANK($S209:$T209)=1,COUNTBLANK($U209:$V209)=1,COUNTBLANK($W209:$AA209)=4),IF(Data!$B209&lt;&gt;"",Scoring!$P$7)+IF(Data!$C209&lt;&gt;"",Scoring!$P$8)+IF(Data!$D209&lt;&gt;"",Scoring!$P$9)+IF(Data!$E209&lt;&gt;"",Scoring!$P$10)+IF(Data!$F209&lt;&gt;"",Scoring!$P$11)+IF(Data!$G209&lt;&gt;"",Scoring!$P$12)+IF(Data!$H209&lt;&gt;"",Scoring!$P$13)+IF(Data!$I209&lt;&gt;"",Scoring!$P$14)+IF(Data!$J209&lt;&gt;"",Scoring!$P$15)+IF(Data!$K209&lt;&gt;"",Scoring!$P$16)+IF(Data!$L209&lt;&gt;"",Scoring!$P$17)+IF(Data!$M209&lt;&gt;"",Scoring!$P$18)+IF(Data!$N209&lt;&gt;"",Scoring!$P$19)+IF(Data!$O209&lt;&gt;"",Scoring!$P$20)+IF(Data!$P209&lt;&gt;"",Scoring!$P$21)+IF(Data!$Q209&lt;&gt;"",Scoring!$P$22)+IF(Data!$R209&lt;&gt;"",Scoring!$P$23)+IF(Data!$S209&lt;&gt;"",Scoring!$P$24)+IF(Data!T209&lt;&gt;"",Scoring!$P$25)+IF(Data!$U209&lt;&gt;"",Scoring!$P$26)+IF(Data!$V209&lt;&gt;"",Scoring!$P$27)+IF(Data!$W209&lt;&gt;"",Scoring!$P$28)+IF(Data!$X209&lt;&gt;"",Scoring!$P$29)+IF(Data!$Y209&lt;&gt;"",Scoring!$P$30)+IF(Data!$Z209&lt;&gt;"",Scoring!$P$31)+IF(Data!$AA209&lt;&gt;"",Scoring!$P$32),"")</f>
        <v/>
      </c>
      <c r="BA209" s="105" t="str">
        <f>IF(AZ209&lt;&gt;"",LOOKUP(AZ209,Likelihoods!$A$7:$A$107,Likelihoods!N$7:N$107),"")</f>
        <v/>
      </c>
      <c r="BB209" s="102" t="str">
        <f>IF(AND(COUNTBLANK($B209:$E209)=3,COUNTBLANK($F209:$H209)=2,COUNTBLANK($I209:$J209)=1,COUNTBLANK($K209:$L209)=1,COUNTBLANK($M209:$N209)=1,COUNTBLANK($O209:$P209)=1,COUNTBLANK($Q209:$R209)=1,COUNTBLANK($S209:$T209)=1,COUNTBLANK($U209:$V209)=1,COUNTBLANK($W209:$AA209)=4),IF(Data!$B209&lt;&gt;"",Scoring!$Q$7)+IF(Data!$C209&lt;&gt;"",Scoring!$Q$8)+IF(Data!$D209&lt;&gt;"",Scoring!$Q$9)+IF(Data!$E209&lt;&gt;"",Scoring!$Q$10)+IF(Data!$F209&lt;&gt;"",Scoring!$Q$11)+IF(Data!$G209&lt;&gt;"",Scoring!$Q$12)+IF(Data!$H209&lt;&gt;"",Scoring!$Q$13)+IF(Data!$I209&lt;&gt;"",Scoring!$Q$14)+IF(Data!$J209&lt;&gt;"",Scoring!$Q$15)+IF(Data!$K209&lt;&gt;"",Scoring!$Q$16)+IF(Data!$L209&lt;&gt;"",Scoring!$Q$17)+IF(Data!$M209&lt;&gt;"",Scoring!$Q$18)+IF(Data!$N209&lt;&gt;"",Scoring!$Q$19)+IF(Data!$O209&lt;&gt;"",Scoring!$Q$20)+IF(Data!$P209&lt;&gt;"",Scoring!$Q$21)+IF(Data!$Q209&lt;&gt;"",Scoring!$Q$22)+IF(Data!$R209&lt;&gt;"",Scoring!$Q$23)+IF(Data!$S209&lt;&gt;"",Scoring!$Q$24)+IF(Data!T209&lt;&gt;"",Scoring!$Q$25)+IF(Data!$U209&lt;&gt;"",Scoring!$Q$26)+IF(Data!$V209&lt;&gt;"",Scoring!$Q$27)+IF(Data!$W209&lt;&gt;"",Scoring!$Q$28)+IF(Data!$X209&lt;&gt;"",Scoring!$Q$29)+IF(Data!$Y209&lt;&gt;"",Scoring!$Q$30)+IF(Data!$Z209&lt;&gt;"",Scoring!$Q$31)+IF(Data!$AA209&lt;&gt;"",Scoring!$Q$32),"")</f>
        <v/>
      </c>
      <c r="BC209" s="107" t="str">
        <f>IF(BB209&lt;&gt;"",LOOKUP(BB209,Likelihoods!$A$7:$A$107,Likelihoods!O$7:O$107),"")</f>
        <v/>
      </c>
      <c r="BD209" s="104" t="str">
        <f>IF(AND(COUNTBLANK($B209:$E209)=3,COUNTBLANK($F209:$H209)=2,COUNTBLANK($I209:$J209)=1,COUNTBLANK($K209:$L209)=1,COUNTBLANK($M209:$N209)=1,COUNTBLANK($O209:$P209)=1,COUNTBLANK($Q209:$R209)=1,COUNTBLANK($S209:$T209)=1,COUNTBLANK($U209:$V209)=1,COUNTBLANK($W209:$AA209)=4),IF(Data!$B209&lt;&gt;"",Scoring!$R$7)+IF(Data!$C209&lt;&gt;"",Scoring!$R$8)+IF(Data!$D209&lt;&gt;"",Scoring!$R$9)+IF(Data!$E209&lt;&gt;"",Scoring!$R$10)+IF(Data!$F209&lt;&gt;"",Scoring!$R$11)+IF(Data!$G209&lt;&gt;"",Scoring!$R$12)+IF(Data!$H209&lt;&gt;"",Scoring!$R$13)+IF(Data!$I209&lt;&gt;"",Scoring!$R$14)+IF(Data!$J209&lt;&gt;"",Scoring!$R$15)+IF(Data!$K209&lt;&gt;"",Scoring!$R$16)+IF(Data!$L209&lt;&gt;"",Scoring!$R$17)+IF(Data!$M209&lt;&gt;"",Scoring!$R$18)+IF(Data!$N209&lt;&gt;"",Scoring!$R$19)+IF(Data!$O209&lt;&gt;"",Scoring!$R$20)+IF(Data!$P209&lt;&gt;"",Scoring!$R$21)+IF(Data!$Q209&lt;&gt;"",Scoring!$R$22)+IF(Data!$R209&lt;&gt;"",Scoring!$R$23)+IF(Data!$S209&lt;&gt;"",Scoring!$R$24)+IF(Data!T209&lt;&gt;"",Scoring!$R$25)+IF(Data!$U209&lt;&gt;"",Scoring!$R$26)+IF(Data!$V209&lt;&gt;"",Scoring!$R$27)+IF(Data!$W209&lt;&gt;"",Scoring!$R$28)+IF(Data!$X209&lt;&gt;"",Scoring!$R$29)+IF(Data!$Y209&lt;&gt;"",Scoring!$R$30)+IF(Data!$Z209&lt;&gt;"",Scoring!$R$31)+IF(Data!$AA209&lt;&gt;"",Scoring!$R$32),"")</f>
        <v/>
      </c>
      <c r="BE209" s="105" t="str">
        <f>IF(BD209&lt;&gt;"",LOOKUP(BD209,Likelihoods!$A$7:$A$107,Likelihoods!P$7:P$107),"")</f>
        <v/>
      </c>
      <c r="BF209" s="102" t="str">
        <f>IF(AND(COUNTBLANK($B209:$E209)=3,COUNTBLANK($F209:$H209)=2,COUNTBLANK($I209:$J209)=1,COUNTBLANK($K209:$L209)=1,COUNTBLANK($M209:$N209)=1,COUNTBLANK($O209:$P209)=1,COUNTBLANK($Q209:$R209)=1,COUNTBLANK($S209:$T209)=1,COUNTBLANK($U209:$V209)=1,COUNTBLANK($W209:$AA209)=4),IF(Data!$B209&lt;&gt;"",Scoring!$S$7)+IF(Data!$C209&lt;&gt;"",Scoring!$S$8)+IF(Data!$D209&lt;&gt;"",Scoring!$S$9)+IF(Data!$E209&lt;&gt;"",Scoring!$S$10)+IF(Data!$F209&lt;&gt;"",Scoring!$S$11)+IF(Data!$G209&lt;&gt;"",Scoring!$S$12)+IF(Data!$H209&lt;&gt;"",Scoring!$S$13)+IF(Data!$I209&lt;&gt;"",Scoring!$S$14)+IF(Data!$J209&lt;&gt;"",Scoring!$S$15)+IF(Data!$K209&lt;&gt;"",Scoring!$S$16)+IF(Data!$L209&lt;&gt;"",Scoring!$S$17)+IF(Data!$M209&lt;&gt;"",Scoring!$S$18)+IF(Data!$N209&lt;&gt;"",Scoring!$S$19)+IF(Data!$O209&lt;&gt;"",Scoring!$S$20)+IF(Data!$P209&lt;&gt;"",Scoring!$S$21)+IF(Data!$Q209&lt;&gt;"",Scoring!$S$22)+IF(Data!$R209&lt;&gt;"",Scoring!$S$23)+IF(Data!$S209&lt;&gt;"",Scoring!$S$24)+IF(Data!T209&lt;&gt;"",Scoring!$S$25)+IF(Data!$U209&lt;&gt;"",Scoring!$S$26)+IF(Data!$V209&lt;&gt;"",Scoring!$S$27)+IF(Data!$W209&lt;&gt;"",Scoring!$S$28)+IF(Data!$X209&lt;&gt;"",Scoring!$S$29)+IF(Data!$Y209&lt;&gt;"",Scoring!$S$30)+IF(Data!$Z209&lt;&gt;"",Scoring!$S$31)+IF(Data!$AA209&lt;&gt;"",Scoring!$S$32),"")</f>
        <v/>
      </c>
      <c r="BG209" s="107" t="str">
        <f>IF(BF209&lt;&gt;"",LOOKUP(BF209,Likelihoods!$A$7:$A$107,Likelihoods!Q$7:Q$107),"")</f>
        <v/>
      </c>
      <c r="BH209" s="108" t="str">
        <f>IF(AND(COUNTBLANK($B209:$E209)=3,COUNTBLANK($F209:$H209)=2,COUNTBLANK($I209:$J209)=1,COUNTBLANK($K209:$L209)=1,COUNTBLANK($M209:$N209)=1,COUNTBLANK($O209:$P209)=1,COUNTBLANK($Q209:$R209)=1,COUNTBLANK($S209:$T209)=1,COUNTBLANK($U209:$V209)=1,COUNTBLANK($W209:$AA209)=4),IF(Data!$B209&lt;&gt;"",Scoring!$T$7)+IF(Data!$C209&lt;&gt;"",Scoring!$T$8)+IF(Data!$D209&lt;&gt;"",Scoring!$T$9)+IF(Data!$E209&lt;&gt;"",Scoring!$T$10)+IF(Data!$F209&lt;&gt;"",Scoring!$T$11)+IF(Data!$G209&lt;&gt;"",Scoring!$T$12)+IF(Data!$H209&lt;&gt;"",Scoring!$T$13)+IF(Data!$I209&lt;&gt;"",Scoring!$T$14)+IF(Data!$J209&lt;&gt;"",Scoring!$T$15)+IF(Data!$K209&lt;&gt;"",Scoring!$T$16)+IF(Data!$L209&lt;&gt;"",Scoring!$T$17)+IF(Data!$M209&lt;&gt;"",Scoring!$T$18)+IF(Data!$N209&lt;&gt;"",Scoring!$T$19)+IF(Data!$O209&lt;&gt;"",Scoring!$T$20)+IF(Data!$P209&lt;&gt;"",Scoring!$T$21)+IF(Data!$Q209&lt;&gt;"",Scoring!$T$22)+IF(Data!$R209&lt;&gt;"",Scoring!$T$23)+IF(Data!$S209&lt;&gt;"",Scoring!$T$24)+IF(Data!T209&lt;&gt;"",Scoring!$T$25)+IF(Data!$U209&lt;&gt;"",Scoring!$T$26)+IF(Data!$V209&lt;&gt;"",Scoring!$T$27)+IF(Data!$W209&lt;&gt;"",Scoring!$T$28)+IF(Data!$X209&lt;&gt;"",Scoring!$T$29)+IF(Data!$Y209&lt;&gt;"",Scoring!$T$30)+IF(Data!$Z209&lt;&gt;"",Scoring!$T$31)+IF(Data!$AA209&lt;&gt;"",Scoring!$T$32),"")</f>
        <v/>
      </c>
      <c r="BI209" s="105" t="str">
        <f>IF(BH209&lt;&gt;"",LOOKUP(BH209,Likelihoods!$A$7:$A$107,Likelihoods!R$7:R$107),"")</f>
        <v/>
      </c>
      <c r="BJ209" s="108" t="str">
        <f>IF(AND(COUNTBLANK($B209:$E209)=3,COUNTBLANK($F209:$H209)=2,COUNTBLANK($I209:$J209)=1,COUNTBLANK($K209:$L209)=1,COUNTBLANK($M209:$N209)=1,COUNTBLANK($O209:$P209)=1,COUNTBLANK($Q209:$R209)=1,COUNTBLANK($S209:$T209)=1,COUNTBLANK($U209:$V209)=1,COUNTBLANK($W209:$AA209)=4),IF(Data!$B209&lt;&gt;"",Scoring!$U$7)+IF(Data!$C209&lt;&gt;"",Scoring!$U$8)+IF(Data!$D209&lt;&gt;"",Scoring!$U$9)+IF(Data!$E209&lt;&gt;"",Scoring!$U$10)+IF(Data!$F209&lt;&gt;"",Scoring!$U$11)+IF(Data!$G209&lt;&gt;"",Scoring!$U$12)+IF(Data!$H209&lt;&gt;"",Scoring!$U$13)+IF(Data!$I209&lt;&gt;"",Scoring!$U$14)+IF(Data!$J209&lt;&gt;"",Scoring!$U$15)+IF(Data!$K209&lt;&gt;"",Scoring!$U$16)+IF(Data!$L209&lt;&gt;"",Scoring!$U$17)+IF(Data!$M209&lt;&gt;"",Scoring!$U$18)+IF(Data!$N209&lt;&gt;"",Scoring!$U$19)+IF(Data!$O209&lt;&gt;"",Scoring!$U$20)+IF(Data!$P209&lt;&gt;"",Scoring!$U$21)+IF(Data!$Q209&lt;&gt;"",Scoring!$U$22)+IF(Data!$R209&lt;&gt;"",Scoring!$U$23)+IF(Data!$S209&lt;&gt;"",Scoring!$U$24)+IF(Data!T209&lt;&gt;"",Scoring!$U$25)+IF(Data!$U209&lt;&gt;"",Scoring!$U$26)+IF(Data!$V209&lt;&gt;"",Scoring!$U$27)+IF(Data!$W209&lt;&gt;"",Scoring!$U$28)+IF(Data!$X209&lt;&gt;"",Scoring!$U$29)+IF(Data!$Y209&lt;&gt;"",Scoring!$U$30)+IF(Data!$Z209&lt;&gt;"",Scoring!$U$31)+IF(Data!$AA209&lt;&gt;"",Scoring!$U$32),"")</f>
        <v/>
      </c>
      <c r="BK209" s="106" t="str">
        <f>IF(BJ209&lt;&gt;"",LOOKUP(BJ209,Likelihoods!$A$7:$A$107,Likelihoods!S$7:S$107),"")</f>
        <v/>
      </c>
      <c r="BL209" s="8"/>
      <c r="BM209" s="8"/>
      <c r="BN209" s="8"/>
      <c r="BO209" s="8"/>
      <c r="BP209" s="8"/>
      <c r="BQ209" s="8"/>
      <c r="BR209" s="8"/>
      <c r="BS209" s="8"/>
      <c r="BT209" s="8"/>
      <c r="BU209" s="8"/>
      <c r="BV209" s="8"/>
      <c r="BW209" s="8"/>
      <c r="BX209" s="8"/>
      <c r="BY209" s="8"/>
    </row>
    <row r="210" spans="1:77" ht="14.25" x14ac:dyDescent="0.2">
      <c r="A210" s="68"/>
      <c r="B210" s="101"/>
      <c r="C210" s="102"/>
      <c r="D210" s="102"/>
      <c r="E210" s="102"/>
      <c r="F210" s="101"/>
      <c r="G210" s="102"/>
      <c r="H210" s="103"/>
      <c r="I210" s="102"/>
      <c r="J210" s="102"/>
      <c r="K210" s="101"/>
      <c r="L210" s="103"/>
      <c r="M210" s="102"/>
      <c r="N210" s="103"/>
      <c r="O210" s="101"/>
      <c r="P210" s="103"/>
      <c r="Q210" s="102"/>
      <c r="R210" s="102"/>
      <c r="S210" s="101"/>
      <c r="T210" s="103"/>
      <c r="U210" s="101"/>
      <c r="V210" s="103"/>
      <c r="W210" s="102"/>
      <c r="X210" s="102"/>
      <c r="Y210" s="102"/>
      <c r="Z210" s="102"/>
      <c r="AA210" s="102"/>
      <c r="AB210" s="104" t="str">
        <f>IF(AND(COUNTBLANK($B210:$E210)=3,COUNTBLANK($F210:$H210)=2,COUNTBLANK($I210:$J210)=1,COUNTBLANK($K210:$L210)=1,COUNTBLANK($M210:$N210)=1,COUNTBLANK($O210:$P210)=1,COUNTBLANK($Q210:$R210)=1,COUNTBLANK($S210:$T210)=1,COUNTBLANK($U210:$V210)=1,COUNTBLANK($W210:$AA210)=4),IF(Data!$B210&lt;&gt;"",Scoring!$D$7)+IF(Data!$C210&lt;&gt;"",Scoring!$D$8)+IF(Data!$D210&lt;&gt;"",Scoring!$D$9)+IF(Data!$E210&lt;&gt;"",Scoring!$D$10)+IF(Data!$F210&lt;&gt;"",Scoring!$D$11)+IF(Data!$G210&lt;&gt;"",Scoring!$D$12)+IF(Data!$H210&lt;&gt;"",Scoring!$D$13)+IF(Data!$I210&lt;&gt;"",Scoring!$D$14)+IF(Data!$J210&lt;&gt;"",Scoring!$D$15)+IF(Data!$K210&lt;&gt;"",Scoring!$D$16)+IF(Data!$L210&lt;&gt;"",Scoring!$D$17)+IF(Data!$M210&lt;&gt;"",Scoring!$D$18)+IF(Data!$N210&lt;&gt;"",Scoring!$D$19)+IF(Data!$O210&lt;&gt;"",Scoring!$D$20)+IF(Data!$P210&lt;&gt;"",Scoring!$D$21)+IF(Data!$Q210&lt;&gt;"",Scoring!$D$22)+IF(Data!$R210&lt;&gt;"",Scoring!$D$23)+IF(Data!$S210&lt;&gt;"",Scoring!$D$24)+IF(Data!T210&lt;&gt;"",Scoring!$D$25)+IF(Data!$U210&lt;&gt;"",Scoring!$D$26)+IF(Data!$V210&lt;&gt;"",Scoring!$D$27)+IF(Data!$W210&lt;&gt;"",Scoring!$D$28)+IF(Data!$X210&lt;&gt;"",Scoring!$D$29)+IF(Data!$Y210&lt;&gt;"",Scoring!$D$30)+IF(Data!$Z210&lt;&gt;"",Scoring!$D$31)+IF(Data!$AA210&lt;&gt;"",Scoring!$D$32),"")</f>
        <v/>
      </c>
      <c r="AC210" s="105" t="str">
        <f>IF(AB210&lt;&gt;"",LOOKUP(AB210,Likelihoods!$A$7:$A$107,Likelihoods!B$7:B$107),"")</f>
        <v/>
      </c>
      <c r="AD210" s="264" t="str">
        <f>IF(AND(COUNTBLANK($B210:$E210)=3,COUNTBLANK($F210:$H210)=2,COUNTBLANK($I210:$J210)=1,COUNTBLANK($K210:$L210)=1,COUNTBLANK($M210:$N210)=1,COUNTBLANK($O210:$P210)=1,COUNTBLANK($Q210:$R210)=1,COUNTBLANK($S210:$T210)=1,COUNTBLANK($U210:$V210)=1,COUNTBLANK($W210:$AA210)=4),IF(Data!$B210&lt;&gt;"",Scoring!$E$7)+IF(Data!$C210&lt;&gt;"",Scoring!$E$8)+IF(Data!$D210&lt;&gt;"",Scoring!$E$9)+IF(Data!$E210&lt;&gt;"",Scoring!$E$10)+IF(Data!$F210&lt;&gt;"",Scoring!$E$11)+IF(Data!$G210&lt;&gt;"",Scoring!$E$12)+IF(Data!$H210&lt;&gt;"",Scoring!$E$13)+IF(Data!$I210&lt;&gt;"",Scoring!$E$14)+IF(Data!$J210&lt;&gt;"",Scoring!$E$15)+IF(Data!$K210&lt;&gt;"",Scoring!$E$16)+IF(Data!$L210&lt;&gt;"",Scoring!$E$17)+IF(Data!$M210&lt;&gt;"",Scoring!$E$18)+IF(Data!$N210&lt;&gt;"",Scoring!$E$19)+IF(Data!$O210&lt;&gt;"",Scoring!$E$20)+IF(Data!$P210&lt;&gt;"",Scoring!$E$21)+IF(Data!$Q210&lt;&gt;"",Scoring!$E$22)+IF(Data!$R210&lt;&gt;"",Scoring!$E$23)+IF(Data!$S210&lt;&gt;"",Scoring!$E$24)+IF(Data!V210&lt;&gt;"",Scoring!$E$25)+IF(Data!$U210&lt;&gt;"",Scoring!$E$26)+IF(Data!$V210&lt;&gt;"",Scoring!$E$27)+IF(Data!$W210&lt;&gt;"",Scoring!$E$28)+IF(Data!$X210&lt;&gt;"",Scoring!$E$29)+IF(Data!$Y210&lt;&gt;"",Scoring!$E$30)+IF(Data!$Z210&lt;&gt;"",Scoring!$E$31)+IF(Data!$AA210&lt;&gt;"",Scoring!$E$32),"")</f>
        <v/>
      </c>
      <c r="AE210" s="107" t="str">
        <f>IF(AD210&lt;&gt;"",LOOKUP(AD210,Likelihoods!$A$7:$A$107,Likelihoods!C$7:C$107),"")</f>
        <v/>
      </c>
      <c r="AF210" s="108" t="str">
        <f>IF(AND(COUNTBLANK($B210:$E210)=3,COUNTBLANK($F210:$H210)=2,COUNTBLANK($I210:$J210)=1,COUNTBLANK($K210:$L210)=1,COUNTBLANK($M210:$N210)=1,COUNTBLANK($O210:$P210)=1,COUNTBLANK($Q210:$R210)=1,COUNTBLANK($S210:$T210)=1,COUNTBLANK($U210:$V210)=1,COUNTBLANK($W210:$AA210)=4),IF(Data!$B210&lt;&gt;"",Scoring!$F$7)+IF(Data!$C210&lt;&gt;"",Scoring!$F$8)+IF(Data!$D210&lt;&gt;"",Scoring!$F$9)+IF(Data!$E210&lt;&gt;"",Scoring!$F$10)+IF(Data!$F210&lt;&gt;"",Scoring!$F$11)+IF(Data!$G210&lt;&gt;"",Scoring!$F$12)+IF(Data!$H210&lt;&gt;"",Scoring!$F$13)+IF(Data!$I210&lt;&gt;"",Scoring!$F$14)+IF(Data!$J210&lt;&gt;"",Scoring!$F$15)+IF(Data!$K210&lt;&gt;"",Scoring!$F$16)+IF(Data!$L210&lt;&gt;"",Scoring!$F$17)+IF(Data!$M210&lt;&gt;"",Scoring!$F$18)+IF(Data!$N210&lt;&gt;"",Scoring!$F$19)+IF(Data!$O210&lt;&gt;"",Scoring!$F$20)+IF(Data!$P210&lt;&gt;"",Scoring!$F$21)+IF(Data!$Q210&lt;&gt;"",Scoring!$F$22)+IF(Data!$R210&lt;&gt;"",Scoring!$F$23)+IF(Data!$S210&lt;&gt;"",Scoring!$F$24)+IF(Data!T210&lt;&gt;"",Scoring!$F$25)+IF(Data!$U210&lt;&gt;"",Scoring!$F$26)+IF(Data!$V210&lt;&gt;"",Scoring!$F$27)+IF(Data!$W210&lt;&gt;"",Scoring!$F$28)+IF(Data!$X210&lt;&gt;"",Scoring!$F$29)+IF(Data!$Y210&lt;&gt;"",Scoring!$F$30)+IF(Data!$Z210&lt;&gt;"",Scoring!$F$31)+IF(Data!$AA210&lt;&gt;"",Scoring!$F$32),"")</f>
        <v/>
      </c>
      <c r="AG210" s="105" t="str">
        <f>IF(AF210&lt;&gt;"",LOOKUP(AF210,Likelihoods!$A$7:$A$107,Likelihoods!D$7:D$107),"")</f>
        <v/>
      </c>
      <c r="AH210" s="108" t="str">
        <f>IF(AND(COUNTBLANK($B210:$E210)=3,COUNTBLANK($F210:$H210)=2,COUNTBLANK($I210:$J210)=1,COUNTBLANK($K210:$L210)=1,COUNTBLANK($M210:$N210)=1,COUNTBLANK($O210:$P210)=1,COUNTBLANK($Q210:$R210)=1,COUNTBLANK($S210:$T210)=1,COUNTBLANK($U210:$V210)=1,COUNTBLANK($W210:$AA210)=4),IF(Data!$B210&lt;&gt;"",Scoring!$G$7)+IF(Data!$C210&lt;&gt;"",Scoring!$G$8)+IF(Data!$D210&lt;&gt;"",Scoring!$G$9)+IF(Data!$E210&lt;&gt;"",Scoring!$G$10)+IF(Data!$F210&lt;&gt;"",Scoring!$G$11)+IF(Data!$G210&lt;&gt;"",Scoring!$G$12)+IF(Data!$H210&lt;&gt;"",Scoring!$G$13)+IF(Data!$I210&lt;&gt;"",Scoring!$G$14)+IF(Data!$J210&lt;&gt;"",Scoring!$G$15)+IF(Data!$K210&lt;&gt;"",Scoring!$G$16)+IF(Data!$L210&lt;&gt;"",Scoring!$G$17)+IF(Data!$M210&lt;&gt;"",Scoring!$G$18)+IF(Data!$N210&lt;&gt;"",Scoring!$G$19)+IF(Data!$O210&lt;&gt;"",Scoring!$G$20)+IF(Data!$P210&lt;&gt;"",Scoring!$G$21)+IF(Data!$Q210&lt;&gt;"",Scoring!$G$22)+IF(Data!$R210&lt;&gt;"",Scoring!$G$23)+IF(Data!$S210&lt;&gt;"",Scoring!$G$24)+IF(Data!T210&lt;&gt;"",Scoring!$G$25)+IF(Data!$U210&lt;&gt;"",Scoring!$G$26)+IF(Data!$V210&lt;&gt;"",Scoring!$G$27)+IF(Data!$W210&lt;&gt;"",Scoring!$G$28)+IF(Data!$X210&lt;&gt;"",Scoring!$G$29)+IF(Data!$Y210&lt;&gt;"",Scoring!$G$30)+IF(Data!$Z210&lt;&gt;"",Scoring!$G$31)+IF(Data!$AA210&lt;&gt;"",Scoring!$G$32),"")</f>
        <v/>
      </c>
      <c r="AI210" s="106" t="str">
        <f>IF(AH210&lt;&gt;"",LOOKUP(AH210,Likelihoods!$A$7:$A$107,Likelihoods!E$7:E$107),"")</f>
        <v/>
      </c>
      <c r="AJ210" s="104" t="str">
        <f>IF(AND(COUNTBLANK($B210:$E210)=3,COUNTBLANK($F210:$H210)=2,COUNTBLANK($I210:$J210)=1,COUNTBLANK($K210:$L210)=1,COUNTBLANK($M210:$N210)=1,COUNTBLANK($O210:$P210)=1,COUNTBLANK($Q210:$R210)=1,COUNTBLANK($S210:$T210)=1,COUNTBLANK($U210:$V210)=1,COUNTBLANK($W210:$AA210)=4),IF(Data!$B210&lt;&gt;"",Scoring!$H$7)+IF(Data!$C210&lt;&gt;"",Scoring!$H$8)+IF(Data!$D210&lt;&gt;"",Scoring!$H$9)+IF(Data!$E210&lt;&gt;"",Scoring!$H$10)+IF(Data!$F210&lt;&gt;"",Scoring!$H$11)+IF(Data!$G210&lt;&gt;"",Scoring!$H$12)+IF(Data!$H210&lt;&gt;"",Scoring!$H$13)+IF(Data!$I210&lt;&gt;"",Scoring!$H$14)+IF(Data!$J210&lt;&gt;"",Scoring!$H$15)+IF(Data!$K210&lt;&gt;"",Scoring!$H$16)+IF(Data!$L210&lt;&gt;"",Scoring!$H$17)+IF(Data!$M210&lt;&gt;"",Scoring!$H$18)+IF(Data!$N210&lt;&gt;"",Scoring!$H$19)+IF(Data!$O210&lt;&gt;"",Scoring!$H$20)+IF(Data!$P210&lt;&gt;"",Scoring!$H$21)+IF(Data!$Q210&lt;&gt;"",Scoring!$H$22)+IF(Data!$R210&lt;&gt;"",Scoring!$H$23)+IF(Data!$S210&lt;&gt;"",Scoring!$H$24)+IF(Data!T210&lt;&gt;"",Scoring!$H$25)+IF(Data!$U210&lt;&gt;"",Scoring!$H$26)+IF(Data!$V210&lt;&gt;"",Scoring!$H$27)+IF(Data!$W210&lt;&gt;"",Scoring!$H$28)+IF(Data!$X210&lt;&gt;"",Scoring!$H$29)+IF(Data!$Y210&lt;&gt;"",Scoring!$H$30)+IF(Data!$Z210&lt;&gt;"",Scoring!$H$31)+IF(Data!$AA210&lt;&gt;"",Scoring!$H$32),"")</f>
        <v/>
      </c>
      <c r="AK210" s="105" t="str">
        <f>IF(AJ210&lt;&gt;"",LOOKUP(AJ210,Likelihoods!$A$7:$A$107,Likelihoods!F$7:F$107),"")</f>
        <v/>
      </c>
      <c r="AL210" s="102" t="str">
        <f>IF(AND(COUNTBLANK($B210:$E210)=3,COUNTBLANK($F210:$H210)=2,COUNTBLANK($I210:$J210)=1,COUNTBLANK($K210:$L210)=1,COUNTBLANK($M210:$N210)=1,COUNTBLANK($O210:$P210)=1,COUNTBLANK($Q210:$R210)=1,COUNTBLANK($S210:$T210)=1,COUNTBLANK($U210:$V210)=1,COUNTBLANK($W210:$AA210)=4),IF(Data!$B210&lt;&gt;"",Scoring!$I$7)+IF(Data!$C210&lt;&gt;"",Scoring!$I$8)+IF(Data!$D210&lt;&gt;"",Scoring!$I$9)+IF(Data!$E210&lt;&gt;"",Scoring!$I$10)+IF(Data!$F210&lt;&gt;"",Scoring!$I$11)+IF(Data!$G210&lt;&gt;"",Scoring!$I$12)+IF(Data!$H210&lt;&gt;"",Scoring!$I$13)+IF(Data!$I210&lt;&gt;"",Scoring!$I$14)+IF(Data!$J210&lt;&gt;"",Scoring!$I$15)+IF(Data!$K210&lt;&gt;"",Scoring!$I$16)+IF(Data!$L210&lt;&gt;"",Scoring!$I$17)+IF(Data!$M210&lt;&gt;"",Scoring!$I$18)+IF(Data!$N210&lt;&gt;"",Scoring!$I$19)+IF(Data!$O210&lt;&gt;"",Scoring!$I$20)+IF(Data!$P210&lt;&gt;"",Scoring!$I$21)+IF(Data!$Q210&lt;&gt;"",Scoring!$I$22)+IF(Data!$R210&lt;&gt;"",Scoring!$I$23)+IF(Data!$S210&lt;&gt;"",Scoring!$I$24)+IF(Data!T210&lt;&gt;"",Scoring!$I$25)+IF(Data!$U210&lt;&gt;"",Scoring!$I$26)+IF(Data!$V210&lt;&gt;"",Scoring!$I$27)+IF(Data!$W210&lt;&gt;"",Scoring!$I$28)+IF(Data!$X210&lt;&gt;"",Scoring!$I$29)+IF(Data!$Y210&lt;&gt;"",Scoring!$I$30)+IF(Data!$Z210&lt;&gt;"",Scoring!$I$31)+IF(Data!$AA210&lt;&gt;"",Scoring!$I$32),"")</f>
        <v/>
      </c>
      <c r="AM210" s="107" t="str">
        <f>IF(AL210&lt;&gt;"",LOOKUP(AL210,Likelihoods!$A$7:$A$107,Likelihoods!G$7:G$107),"")</f>
        <v/>
      </c>
      <c r="AN210" s="281" t="str">
        <f>IF(AND(COUNTBLANK($B210:$E210)=3,COUNTBLANK($F210:$H210)=2,COUNTBLANK($I210:$J210)=1,COUNTBLANK($K210:$L210)=1,COUNTBLANK($M210:$N210)=1,COUNTBLANK($O210:$P210)=1,COUNTBLANK($Q210:$R210)=1,COUNTBLANK($S210:$T210)=1,COUNTBLANK($U210:$V210)=1,COUNTBLANK($W210:$AA210)=4),IF(Data!$B210&lt;&gt;"",Scoring!$J$7)+IF(Data!$C210&lt;&gt;"",Scoring!$J$8)+IF(Data!$D210&lt;&gt;"",Scoring!$J$9)+IF(Data!$E210&lt;&gt;"",Scoring!$J$10)+IF(Data!$F210&lt;&gt;"",Scoring!$J$11)+IF(Data!$G210&lt;&gt;"",Scoring!$J$12)+IF(Data!$H210&lt;&gt;"",Scoring!$J$13)+IF(Data!$I210&lt;&gt;"",Scoring!$J$14)+IF(Data!$J210&lt;&gt;"",Scoring!$J$15)+IF(Data!$K210&lt;&gt;"",Scoring!$J$16)+IF(Data!$L210&lt;&gt;"",Scoring!$J$17)+IF(Data!$M210&lt;&gt;"",Scoring!$J$18)+IF(Data!$N210&lt;&gt;"",Scoring!$J$19)+IF(Data!$O210&lt;&gt;"",Scoring!$J$20)+IF(Data!$P210&lt;&gt;"",Scoring!$J$21)+IF(Data!$Q210&lt;&gt;"",Scoring!$J$22)+IF(Data!$R210&lt;&gt;"",Scoring!$J$23)+IF(Data!$S210&lt;&gt;"",Scoring!$J$24)+IF(Data!AF210&lt;&gt;"",Scoring!$J$25)+IF(Data!$U210&lt;&gt;"",Scoring!$J$26)+IF(Data!$V210&lt;&gt;"",Scoring!$J$27)+IF(Data!$W210&lt;&gt;"",Scoring!$J$28)+IF(Data!$X210&lt;&gt;"",Scoring!$J$29)+IF(Data!$Y210&lt;&gt;"",Scoring!$J$30)+IF(Data!$Z210&lt;&gt;"",Scoring!$J$31)+IF(Data!$AA210&lt;&gt;"",Scoring!$J$32),"")</f>
        <v/>
      </c>
      <c r="AO210" s="276" t="str">
        <f>IF(AN210&lt;&gt;"",LOOKUP(AN210,Likelihoods!$A$7:$A$107,Likelihoods!H$7:H$107),"")</f>
        <v/>
      </c>
      <c r="AP210" s="264" t="str">
        <f>IF(AND(COUNTBLANK($B210:$E210)=3,COUNTBLANK($F210:$H210)=2,COUNTBLANK($I210:$J210)=1,COUNTBLANK($K210:$L210)=1,COUNTBLANK($M210:$N210)=1,COUNTBLANK($O210:$P210)=1,COUNTBLANK($Q210:$R210)=1,COUNTBLANK($S210:$T210)=1,COUNTBLANK($U210:$V210)=1,COUNTBLANK($W210:$AA210)=4),IF(Data!$B210&lt;&gt;"",Scoring!$K$7)+IF(Data!$C210&lt;&gt;"",Scoring!$K$8)+IF(Data!$D210&lt;&gt;"",Scoring!$K$9)+IF(Data!$E210&lt;&gt;"",Scoring!$K$10)+IF(Data!$F210&lt;&gt;"",Scoring!$K$11)+IF(Data!$G210&lt;&gt;"",Scoring!$K$12)+IF(Data!$H210&lt;&gt;"",Scoring!$K$13)+IF(Data!$I210&lt;&gt;"",Scoring!$K$14)+IF(Data!$J210&lt;&gt;"",Scoring!$K$15)+IF(Data!$K210&lt;&gt;"",Scoring!$K$16)+IF(Data!$L210&lt;&gt;"",Scoring!$K$17)+IF(Data!$M210&lt;&gt;"",Scoring!$K$18)+IF(Data!$N210&lt;&gt;"",Scoring!$K$19)+IF(Data!$O210&lt;&gt;"",Scoring!$K$20)+IF(Data!$P210&lt;&gt;"",Scoring!$K$21)+IF(Data!$Q210&lt;&gt;"",Scoring!$K$22)+IF(Data!$R210&lt;&gt;"",Scoring!$K$23)+IF(Data!$S210&lt;&gt;"",Scoring!$K$24)+IF(Data!AH210&lt;&gt;"",Scoring!$K$25)+IF(Data!$U210&lt;&gt;"",Scoring!$K$26)+IF(Data!$V210&lt;&gt;"",Scoring!$K$27)+IF(Data!$W210&lt;&gt;"",Scoring!$K$28)+IF(Data!$X210&lt;&gt;"",Scoring!$K$29)+IF(Data!$Y210&lt;&gt;"",Scoring!$K$30)+IF(Data!$Z210&lt;&gt;"",Scoring!$K$31)+IF(Data!$AA210&lt;&gt;"",Scoring!$K$32),"")</f>
        <v/>
      </c>
      <c r="AQ210" s="107" t="str">
        <f>IF(AP210&lt;&gt;"",LOOKUP(AP210,Likelihoods!$A$7:$A$107,Likelihoods!I$7:I$107),"")</f>
        <v/>
      </c>
      <c r="AR210" s="281" t="str">
        <f>IF(AND(COUNTBLANK($B210:$E210)=3,COUNTBLANK($F210:$H210)=2,COUNTBLANK($I210:$J210)=1,COUNTBLANK($K210:$L210)=1,COUNTBLANK($M210:$N210)=1,COUNTBLANK($O210:$P210)=1,COUNTBLANK($Q210:$R210)=1,COUNTBLANK($S210:$T210)=1,COUNTBLANK($U210:$V210)=1,COUNTBLANK($W210:$AA210)=4),IF(Data!$B210&lt;&gt;"",Scoring!$L$7)+IF(Data!$C210&lt;&gt;"",Scoring!$L$8)+IF(Data!$D210&lt;&gt;"",Scoring!$L$9)+IF(Data!$E210&lt;&gt;"",Scoring!$L$10)+IF(Data!$F210&lt;&gt;"",Scoring!$L$11)+IF(Data!$G210&lt;&gt;"",Scoring!$L$12)+IF(Data!$H210&lt;&gt;"",Scoring!$L$13)+IF(Data!$I210&lt;&gt;"",Scoring!$L$14)+IF(Data!$J210&lt;&gt;"",Scoring!$L$15)+IF(Data!$K210&lt;&gt;"",Scoring!$L$16)+IF(Data!$L210&lt;&gt;"",Scoring!$L$17)+IF(Data!$M210&lt;&gt;"",Scoring!$L$18)+IF(Data!$N210&lt;&gt;"",Scoring!$L$19)+IF(Data!$O210&lt;&gt;"",Scoring!$L$20)+IF(Data!$P210&lt;&gt;"",Scoring!$L$21)+IF(Data!$Q210&lt;&gt;"",Scoring!$L$22)+IF(Data!$R210&lt;&gt;"",Scoring!$L$23)+IF(Data!$S210&lt;&gt;"",Scoring!$L$24)+IF(Data!AJ210&lt;&gt;"",Scoring!$L$25)+IF(Data!$U210&lt;&gt;"",Scoring!$L$26)+IF(Data!$V210&lt;&gt;"",Scoring!$L$27)+IF(Data!$W210&lt;&gt;"",Scoring!$L$28)+IF(Data!$X210&lt;&gt;"",Scoring!$L$29)+IF(Data!$Y210&lt;&gt;"",Scoring!$L$30)+IF(Data!$Z210&lt;&gt;"",Scoring!$L$31)+IF(Data!$AA210&lt;&gt;"",Scoring!$L$32),"")</f>
        <v/>
      </c>
      <c r="AS210" s="105" t="str">
        <f>IF(AR210&lt;&gt;"",LOOKUP(AR210,Likelihoods!$A$7:$A$107,Likelihoods!J$7:J$107),"")</f>
        <v/>
      </c>
      <c r="AT210" s="108" t="str">
        <f>IF(AND(COUNTBLANK($B210:$E210)=3,COUNTBLANK($F210:$H210)=2,COUNTBLANK($I210:$J210)=1,COUNTBLANK($K210:$L210)=1,COUNTBLANK($M210:$N210)=1,COUNTBLANK($O210:$P210)=1,COUNTBLANK($Q210:$R210)=1,COUNTBLANK($S210:$T210)=1,COUNTBLANK($U210:$V210)=1,COUNTBLANK($W210:$AA210)=4),IF(Data!$B210&lt;&gt;"",Scoring!$M$7)+IF(Data!$C210&lt;&gt;"",Scoring!$M$8)+IF(Data!$D210&lt;&gt;"",Scoring!$M$9)+IF(Data!$E210&lt;&gt;"",Scoring!$M$10)+IF(Data!$F210&lt;&gt;"",Scoring!$M$11)+IF(Data!$G210&lt;&gt;"",Scoring!$M$12)+IF(Data!$H210&lt;&gt;"",Scoring!$M$13)+IF(Data!$I210&lt;&gt;"",Scoring!$M$14)+IF(Data!$J210&lt;&gt;"",Scoring!$M$15)+IF(Data!$K210&lt;&gt;"",Scoring!$M$16)+IF(Data!$L210&lt;&gt;"",Scoring!$M$17)+IF(Data!$M210&lt;&gt;"",Scoring!$M$18)+IF(Data!$N210&lt;&gt;"",Scoring!$M$19)+IF(Data!$O210&lt;&gt;"",Scoring!$M$20)+IF(Data!$P210&lt;&gt;"",Scoring!$M$21)+IF(Data!$Q210&lt;&gt;"",Scoring!$M$22)+IF(Data!$R210&lt;&gt;"",Scoring!$M$23)+IF(Data!$S210&lt;&gt;"",Scoring!$M$24)+IF(Data!T210&lt;&gt;"",Scoring!$M$25)+IF(Data!$U210&lt;&gt;"",Scoring!$M$26)+IF(Data!$V210&lt;&gt;"",Scoring!$M$27)+IF(Data!$W210&lt;&gt;"",Scoring!$M$28)+IF(Data!$X210&lt;&gt;"",Scoring!$M$29)+IF(Data!$Y210&lt;&gt;"",Scoring!$M$30)+IF(Data!$Z210&lt;&gt;"",Scoring!$M$31)+IF(Data!$AA210&lt;&gt;"",Scoring!$M$32),"")</f>
        <v/>
      </c>
      <c r="AU210" s="105" t="str">
        <f>IF(AT210&lt;&gt;"",LOOKUP(AT210,Likelihoods!$A$7:$A$107,Likelihoods!K$7:K$107),"")</f>
        <v/>
      </c>
      <c r="AV210" s="108" t="str">
        <f>IF(AND(COUNTBLANK($B210:$E210)=3,COUNTBLANK($F210:$H210)=2,COUNTBLANK($I210:$J210)=1,COUNTBLANK($K210:$L210)=1,COUNTBLANK($M210:$N210)=1,COUNTBLANK($O210:$P210)=1,COUNTBLANK($Q210:$R210)=1,COUNTBLANK($S210:$T210)=1,COUNTBLANK($U210:$V210)=1,COUNTBLANK($W210:$AA210)=4),IF(Data!$B210&lt;&gt;"",Scoring!$N$7)+IF(Data!$C210&lt;&gt;"",Scoring!$N$8)+IF(Data!$D210&lt;&gt;"",Scoring!$N$9)+IF(Data!$E210&lt;&gt;"",Scoring!$N$10)+IF(Data!$F210&lt;&gt;"",Scoring!$N$11)+IF(Data!$G210&lt;&gt;"",Scoring!$N$12)+IF(Data!$H210&lt;&gt;"",Scoring!$N$13)+IF(Data!$I210&lt;&gt;"",Scoring!$N$14)+IF(Data!$J210&lt;&gt;"",Scoring!$N$15)+IF(Data!$K210&lt;&gt;"",Scoring!$N$16)+IF(Data!$L210&lt;&gt;"",Scoring!$N$17)+IF(Data!$M210&lt;&gt;"",Scoring!$N$18)+IF(Data!$N210&lt;&gt;"",Scoring!$N$19)+IF(Data!$O210&lt;&gt;"",Scoring!$N$20)+IF(Data!$P210&lt;&gt;"",Scoring!$N$21)+IF(Data!$Q210&lt;&gt;"",Scoring!$N$22)+IF(Data!$R210&lt;&gt;"",Scoring!$N$23)+IF(Data!$S210&lt;&gt;"",Scoring!$N$24)+IF(Data!T210&lt;&gt;"",Scoring!$N$25)+IF(Data!$U210&lt;&gt;"",Scoring!$N$26)+IF(Data!$V210&lt;&gt;"",Scoring!$N$27)+IF(Data!$W210&lt;&gt;"",Scoring!$N$28)+IF(Data!$X210&lt;&gt;"",Scoring!$N$29)+IF(Data!$Y210&lt;&gt;"",Scoring!$N$30)+IF(Data!$Z210&lt;&gt;"",Scoring!$N$31)+IF(Data!$AA210&lt;&gt;"",Scoring!$N$32),"")</f>
        <v/>
      </c>
      <c r="AW210" s="106" t="str">
        <f>IF(AV210&lt;&gt;"",LOOKUP(AV210,Likelihoods!$A$7:$A$107,Likelihoods!L$7:L$107),"")</f>
        <v/>
      </c>
      <c r="AX210" s="104" t="str">
        <f>IF(AND(COUNTBLANK($B210:$E210)=3,COUNTBLANK($F210:$H210)=2,COUNTBLANK($I210:$J210)=1,COUNTBLANK($K210:$L210)=1,COUNTBLANK($M210:$N210)=1,COUNTBLANK($O210:$P210)=1,COUNTBLANK($Q210:$R210)=1,COUNTBLANK($S210:$T210)=1,COUNTBLANK($U210:$V210)=1,COUNTBLANK($W210:$AA210)=4),IF(Data!$B210&lt;&gt;"",Scoring!$O$7)+IF(Data!$C210&lt;&gt;"",Scoring!$O$8)+IF(Data!$D210&lt;&gt;"",Scoring!$O$9)+IF(Data!$E210&lt;&gt;"",Scoring!$O$10)+IF(Data!$F210&lt;&gt;"",Scoring!$O$11)+IF(Data!$G210&lt;&gt;"",Scoring!$O$12)+IF(Data!$H210&lt;&gt;"",Scoring!$O$13)+IF(Data!$I210&lt;&gt;"",Scoring!$O$14)+IF(Data!$J210&lt;&gt;"",Scoring!$O$15)+IF(Data!$K210&lt;&gt;"",Scoring!$O$16)+IF(Data!$L210&lt;&gt;"",Scoring!$O$17)+IF(Data!$M210&lt;&gt;"",Scoring!$O$18)+IF(Data!$N210&lt;&gt;"",Scoring!$O$19)+IF(Data!$O210&lt;&gt;"",Scoring!$O$20)+IF(Data!$P210&lt;&gt;"",Scoring!$O$21)+IF(Data!$Q210&lt;&gt;"",Scoring!$O$22)+IF(Data!$R210&lt;&gt;"",Scoring!$O$23)+IF(Data!$S210&lt;&gt;"",Scoring!$O$24)+IF(Data!T210&lt;&gt;"",Scoring!$O$25)+IF(Data!$U210&lt;&gt;"",Scoring!$O$26)+IF(Data!$V210&lt;&gt;"",Scoring!$O$27)+IF(Data!$W210&lt;&gt;"",Scoring!$O$28)+IF(Data!$X210&lt;&gt;"",Scoring!$O$29)+IF(Data!$Y210&lt;&gt;"",Scoring!$O$30)+IF(Data!$Z210&lt;&gt;"",Scoring!$O$31)+IF(Data!$AA210&lt;&gt;"",Scoring!$O$32),"")</f>
        <v/>
      </c>
      <c r="AY210" s="107" t="str">
        <f>IF(AX210&lt;&gt;"",LOOKUP(AX210,Likelihoods!$A$7:$A$107,Likelihoods!M$7:M$107),"")</f>
        <v/>
      </c>
      <c r="AZ210" s="108" t="str">
        <f>IF(AND(COUNTBLANK($B210:$E210)=3,COUNTBLANK($F210:$H210)=2,COUNTBLANK($I210:$J210)=1,COUNTBLANK($K210:$L210)=1,COUNTBLANK($M210:$N210)=1,COUNTBLANK($O210:$P210)=1,COUNTBLANK($Q210:$R210)=1,COUNTBLANK($S210:$T210)=1,COUNTBLANK($U210:$V210)=1,COUNTBLANK($W210:$AA210)=4),IF(Data!$B210&lt;&gt;"",Scoring!$P$7)+IF(Data!$C210&lt;&gt;"",Scoring!$P$8)+IF(Data!$D210&lt;&gt;"",Scoring!$P$9)+IF(Data!$E210&lt;&gt;"",Scoring!$P$10)+IF(Data!$F210&lt;&gt;"",Scoring!$P$11)+IF(Data!$G210&lt;&gt;"",Scoring!$P$12)+IF(Data!$H210&lt;&gt;"",Scoring!$P$13)+IF(Data!$I210&lt;&gt;"",Scoring!$P$14)+IF(Data!$J210&lt;&gt;"",Scoring!$P$15)+IF(Data!$K210&lt;&gt;"",Scoring!$P$16)+IF(Data!$L210&lt;&gt;"",Scoring!$P$17)+IF(Data!$M210&lt;&gt;"",Scoring!$P$18)+IF(Data!$N210&lt;&gt;"",Scoring!$P$19)+IF(Data!$O210&lt;&gt;"",Scoring!$P$20)+IF(Data!$P210&lt;&gt;"",Scoring!$P$21)+IF(Data!$Q210&lt;&gt;"",Scoring!$P$22)+IF(Data!$R210&lt;&gt;"",Scoring!$P$23)+IF(Data!$S210&lt;&gt;"",Scoring!$P$24)+IF(Data!T210&lt;&gt;"",Scoring!$P$25)+IF(Data!$U210&lt;&gt;"",Scoring!$P$26)+IF(Data!$V210&lt;&gt;"",Scoring!$P$27)+IF(Data!$W210&lt;&gt;"",Scoring!$P$28)+IF(Data!$X210&lt;&gt;"",Scoring!$P$29)+IF(Data!$Y210&lt;&gt;"",Scoring!$P$30)+IF(Data!$Z210&lt;&gt;"",Scoring!$P$31)+IF(Data!$AA210&lt;&gt;"",Scoring!$P$32),"")</f>
        <v/>
      </c>
      <c r="BA210" s="105" t="str">
        <f>IF(AZ210&lt;&gt;"",LOOKUP(AZ210,Likelihoods!$A$7:$A$107,Likelihoods!N$7:N$107),"")</f>
        <v/>
      </c>
      <c r="BB210" s="102" t="str">
        <f>IF(AND(COUNTBLANK($B210:$E210)=3,COUNTBLANK($F210:$H210)=2,COUNTBLANK($I210:$J210)=1,COUNTBLANK($K210:$L210)=1,COUNTBLANK($M210:$N210)=1,COUNTBLANK($O210:$P210)=1,COUNTBLANK($Q210:$R210)=1,COUNTBLANK($S210:$T210)=1,COUNTBLANK($U210:$V210)=1,COUNTBLANK($W210:$AA210)=4),IF(Data!$B210&lt;&gt;"",Scoring!$Q$7)+IF(Data!$C210&lt;&gt;"",Scoring!$Q$8)+IF(Data!$D210&lt;&gt;"",Scoring!$Q$9)+IF(Data!$E210&lt;&gt;"",Scoring!$Q$10)+IF(Data!$F210&lt;&gt;"",Scoring!$Q$11)+IF(Data!$G210&lt;&gt;"",Scoring!$Q$12)+IF(Data!$H210&lt;&gt;"",Scoring!$Q$13)+IF(Data!$I210&lt;&gt;"",Scoring!$Q$14)+IF(Data!$J210&lt;&gt;"",Scoring!$Q$15)+IF(Data!$K210&lt;&gt;"",Scoring!$Q$16)+IF(Data!$L210&lt;&gt;"",Scoring!$Q$17)+IF(Data!$M210&lt;&gt;"",Scoring!$Q$18)+IF(Data!$N210&lt;&gt;"",Scoring!$Q$19)+IF(Data!$O210&lt;&gt;"",Scoring!$Q$20)+IF(Data!$P210&lt;&gt;"",Scoring!$Q$21)+IF(Data!$Q210&lt;&gt;"",Scoring!$Q$22)+IF(Data!$R210&lt;&gt;"",Scoring!$Q$23)+IF(Data!$S210&lt;&gt;"",Scoring!$Q$24)+IF(Data!T210&lt;&gt;"",Scoring!$Q$25)+IF(Data!$U210&lt;&gt;"",Scoring!$Q$26)+IF(Data!$V210&lt;&gt;"",Scoring!$Q$27)+IF(Data!$W210&lt;&gt;"",Scoring!$Q$28)+IF(Data!$X210&lt;&gt;"",Scoring!$Q$29)+IF(Data!$Y210&lt;&gt;"",Scoring!$Q$30)+IF(Data!$Z210&lt;&gt;"",Scoring!$Q$31)+IF(Data!$AA210&lt;&gt;"",Scoring!$Q$32),"")</f>
        <v/>
      </c>
      <c r="BC210" s="107" t="str">
        <f>IF(BB210&lt;&gt;"",LOOKUP(BB210,Likelihoods!$A$7:$A$107,Likelihoods!O$7:O$107),"")</f>
        <v/>
      </c>
      <c r="BD210" s="104" t="str">
        <f>IF(AND(COUNTBLANK($B210:$E210)=3,COUNTBLANK($F210:$H210)=2,COUNTBLANK($I210:$J210)=1,COUNTBLANK($K210:$L210)=1,COUNTBLANK($M210:$N210)=1,COUNTBLANK($O210:$P210)=1,COUNTBLANK($Q210:$R210)=1,COUNTBLANK($S210:$T210)=1,COUNTBLANK($U210:$V210)=1,COUNTBLANK($W210:$AA210)=4),IF(Data!$B210&lt;&gt;"",Scoring!$R$7)+IF(Data!$C210&lt;&gt;"",Scoring!$R$8)+IF(Data!$D210&lt;&gt;"",Scoring!$R$9)+IF(Data!$E210&lt;&gt;"",Scoring!$R$10)+IF(Data!$F210&lt;&gt;"",Scoring!$R$11)+IF(Data!$G210&lt;&gt;"",Scoring!$R$12)+IF(Data!$H210&lt;&gt;"",Scoring!$R$13)+IF(Data!$I210&lt;&gt;"",Scoring!$R$14)+IF(Data!$J210&lt;&gt;"",Scoring!$R$15)+IF(Data!$K210&lt;&gt;"",Scoring!$R$16)+IF(Data!$L210&lt;&gt;"",Scoring!$R$17)+IF(Data!$M210&lt;&gt;"",Scoring!$R$18)+IF(Data!$N210&lt;&gt;"",Scoring!$R$19)+IF(Data!$O210&lt;&gt;"",Scoring!$R$20)+IF(Data!$P210&lt;&gt;"",Scoring!$R$21)+IF(Data!$Q210&lt;&gt;"",Scoring!$R$22)+IF(Data!$R210&lt;&gt;"",Scoring!$R$23)+IF(Data!$S210&lt;&gt;"",Scoring!$R$24)+IF(Data!T210&lt;&gt;"",Scoring!$R$25)+IF(Data!$U210&lt;&gt;"",Scoring!$R$26)+IF(Data!$V210&lt;&gt;"",Scoring!$R$27)+IF(Data!$W210&lt;&gt;"",Scoring!$R$28)+IF(Data!$X210&lt;&gt;"",Scoring!$R$29)+IF(Data!$Y210&lt;&gt;"",Scoring!$R$30)+IF(Data!$Z210&lt;&gt;"",Scoring!$R$31)+IF(Data!$AA210&lt;&gt;"",Scoring!$R$32),"")</f>
        <v/>
      </c>
      <c r="BE210" s="105" t="str">
        <f>IF(BD210&lt;&gt;"",LOOKUP(BD210,Likelihoods!$A$7:$A$107,Likelihoods!P$7:P$107),"")</f>
        <v/>
      </c>
      <c r="BF210" s="102" t="str">
        <f>IF(AND(COUNTBLANK($B210:$E210)=3,COUNTBLANK($F210:$H210)=2,COUNTBLANK($I210:$J210)=1,COUNTBLANK($K210:$L210)=1,COUNTBLANK($M210:$N210)=1,COUNTBLANK($O210:$P210)=1,COUNTBLANK($Q210:$R210)=1,COUNTBLANK($S210:$T210)=1,COUNTBLANK($U210:$V210)=1,COUNTBLANK($W210:$AA210)=4),IF(Data!$B210&lt;&gt;"",Scoring!$S$7)+IF(Data!$C210&lt;&gt;"",Scoring!$S$8)+IF(Data!$D210&lt;&gt;"",Scoring!$S$9)+IF(Data!$E210&lt;&gt;"",Scoring!$S$10)+IF(Data!$F210&lt;&gt;"",Scoring!$S$11)+IF(Data!$G210&lt;&gt;"",Scoring!$S$12)+IF(Data!$H210&lt;&gt;"",Scoring!$S$13)+IF(Data!$I210&lt;&gt;"",Scoring!$S$14)+IF(Data!$J210&lt;&gt;"",Scoring!$S$15)+IF(Data!$K210&lt;&gt;"",Scoring!$S$16)+IF(Data!$L210&lt;&gt;"",Scoring!$S$17)+IF(Data!$M210&lt;&gt;"",Scoring!$S$18)+IF(Data!$N210&lt;&gt;"",Scoring!$S$19)+IF(Data!$O210&lt;&gt;"",Scoring!$S$20)+IF(Data!$P210&lt;&gt;"",Scoring!$S$21)+IF(Data!$Q210&lt;&gt;"",Scoring!$S$22)+IF(Data!$R210&lt;&gt;"",Scoring!$S$23)+IF(Data!$S210&lt;&gt;"",Scoring!$S$24)+IF(Data!T210&lt;&gt;"",Scoring!$S$25)+IF(Data!$U210&lt;&gt;"",Scoring!$S$26)+IF(Data!$V210&lt;&gt;"",Scoring!$S$27)+IF(Data!$W210&lt;&gt;"",Scoring!$S$28)+IF(Data!$X210&lt;&gt;"",Scoring!$S$29)+IF(Data!$Y210&lt;&gt;"",Scoring!$S$30)+IF(Data!$Z210&lt;&gt;"",Scoring!$S$31)+IF(Data!$AA210&lt;&gt;"",Scoring!$S$32),"")</f>
        <v/>
      </c>
      <c r="BG210" s="107" t="str">
        <f>IF(BF210&lt;&gt;"",LOOKUP(BF210,Likelihoods!$A$7:$A$107,Likelihoods!Q$7:Q$107),"")</f>
        <v/>
      </c>
      <c r="BH210" s="108" t="str">
        <f>IF(AND(COUNTBLANK($B210:$E210)=3,COUNTBLANK($F210:$H210)=2,COUNTBLANK($I210:$J210)=1,COUNTBLANK($K210:$L210)=1,COUNTBLANK($M210:$N210)=1,COUNTBLANK($O210:$P210)=1,COUNTBLANK($Q210:$R210)=1,COUNTBLANK($S210:$T210)=1,COUNTBLANK($U210:$V210)=1,COUNTBLANK($W210:$AA210)=4),IF(Data!$B210&lt;&gt;"",Scoring!$T$7)+IF(Data!$C210&lt;&gt;"",Scoring!$T$8)+IF(Data!$D210&lt;&gt;"",Scoring!$T$9)+IF(Data!$E210&lt;&gt;"",Scoring!$T$10)+IF(Data!$F210&lt;&gt;"",Scoring!$T$11)+IF(Data!$G210&lt;&gt;"",Scoring!$T$12)+IF(Data!$H210&lt;&gt;"",Scoring!$T$13)+IF(Data!$I210&lt;&gt;"",Scoring!$T$14)+IF(Data!$J210&lt;&gt;"",Scoring!$T$15)+IF(Data!$K210&lt;&gt;"",Scoring!$T$16)+IF(Data!$L210&lt;&gt;"",Scoring!$T$17)+IF(Data!$M210&lt;&gt;"",Scoring!$T$18)+IF(Data!$N210&lt;&gt;"",Scoring!$T$19)+IF(Data!$O210&lt;&gt;"",Scoring!$T$20)+IF(Data!$P210&lt;&gt;"",Scoring!$T$21)+IF(Data!$Q210&lt;&gt;"",Scoring!$T$22)+IF(Data!$R210&lt;&gt;"",Scoring!$T$23)+IF(Data!$S210&lt;&gt;"",Scoring!$T$24)+IF(Data!T210&lt;&gt;"",Scoring!$T$25)+IF(Data!$U210&lt;&gt;"",Scoring!$T$26)+IF(Data!$V210&lt;&gt;"",Scoring!$T$27)+IF(Data!$W210&lt;&gt;"",Scoring!$T$28)+IF(Data!$X210&lt;&gt;"",Scoring!$T$29)+IF(Data!$Y210&lt;&gt;"",Scoring!$T$30)+IF(Data!$Z210&lt;&gt;"",Scoring!$T$31)+IF(Data!$AA210&lt;&gt;"",Scoring!$T$32),"")</f>
        <v/>
      </c>
      <c r="BI210" s="105" t="str">
        <f>IF(BH210&lt;&gt;"",LOOKUP(BH210,Likelihoods!$A$7:$A$107,Likelihoods!R$7:R$107),"")</f>
        <v/>
      </c>
      <c r="BJ210" s="108" t="str">
        <f>IF(AND(COUNTBLANK($B210:$E210)=3,COUNTBLANK($F210:$H210)=2,COUNTBLANK($I210:$J210)=1,COUNTBLANK($K210:$L210)=1,COUNTBLANK($M210:$N210)=1,COUNTBLANK($O210:$P210)=1,COUNTBLANK($Q210:$R210)=1,COUNTBLANK($S210:$T210)=1,COUNTBLANK($U210:$V210)=1,COUNTBLANK($W210:$AA210)=4),IF(Data!$B210&lt;&gt;"",Scoring!$U$7)+IF(Data!$C210&lt;&gt;"",Scoring!$U$8)+IF(Data!$D210&lt;&gt;"",Scoring!$U$9)+IF(Data!$E210&lt;&gt;"",Scoring!$U$10)+IF(Data!$F210&lt;&gt;"",Scoring!$U$11)+IF(Data!$G210&lt;&gt;"",Scoring!$U$12)+IF(Data!$H210&lt;&gt;"",Scoring!$U$13)+IF(Data!$I210&lt;&gt;"",Scoring!$U$14)+IF(Data!$J210&lt;&gt;"",Scoring!$U$15)+IF(Data!$K210&lt;&gt;"",Scoring!$U$16)+IF(Data!$L210&lt;&gt;"",Scoring!$U$17)+IF(Data!$M210&lt;&gt;"",Scoring!$U$18)+IF(Data!$N210&lt;&gt;"",Scoring!$U$19)+IF(Data!$O210&lt;&gt;"",Scoring!$U$20)+IF(Data!$P210&lt;&gt;"",Scoring!$U$21)+IF(Data!$Q210&lt;&gt;"",Scoring!$U$22)+IF(Data!$R210&lt;&gt;"",Scoring!$U$23)+IF(Data!$S210&lt;&gt;"",Scoring!$U$24)+IF(Data!T210&lt;&gt;"",Scoring!$U$25)+IF(Data!$U210&lt;&gt;"",Scoring!$U$26)+IF(Data!$V210&lt;&gt;"",Scoring!$U$27)+IF(Data!$W210&lt;&gt;"",Scoring!$U$28)+IF(Data!$X210&lt;&gt;"",Scoring!$U$29)+IF(Data!$Y210&lt;&gt;"",Scoring!$U$30)+IF(Data!$Z210&lt;&gt;"",Scoring!$U$31)+IF(Data!$AA210&lt;&gt;"",Scoring!$U$32),"")</f>
        <v/>
      </c>
      <c r="BK210" s="106" t="str">
        <f>IF(BJ210&lt;&gt;"",LOOKUP(BJ210,Likelihoods!$A$7:$A$107,Likelihoods!S$7:S$107),"")</f>
        <v/>
      </c>
      <c r="BL210" s="8"/>
      <c r="BM210" s="8"/>
      <c r="BN210" s="8"/>
      <c r="BO210" s="8"/>
      <c r="BP210" s="8"/>
      <c r="BQ210" s="8"/>
      <c r="BR210" s="8"/>
      <c r="BS210" s="8"/>
      <c r="BT210" s="8"/>
      <c r="BU210" s="8"/>
      <c r="BV210" s="8"/>
      <c r="BW210" s="8"/>
      <c r="BX210" s="8"/>
      <c r="BY210" s="8"/>
    </row>
    <row r="211" spans="1:77" ht="14.25" x14ac:dyDescent="0.2">
      <c r="A211" s="68"/>
      <c r="B211" s="101"/>
      <c r="C211" s="102"/>
      <c r="D211" s="102"/>
      <c r="E211" s="102"/>
      <c r="F211" s="101"/>
      <c r="G211" s="102"/>
      <c r="H211" s="103"/>
      <c r="I211" s="102"/>
      <c r="J211" s="102"/>
      <c r="K211" s="101"/>
      <c r="L211" s="103"/>
      <c r="M211" s="102"/>
      <c r="N211" s="103"/>
      <c r="O211" s="101"/>
      <c r="P211" s="103"/>
      <c r="Q211" s="102"/>
      <c r="R211" s="102"/>
      <c r="S211" s="101"/>
      <c r="T211" s="103"/>
      <c r="U211" s="101"/>
      <c r="V211" s="103"/>
      <c r="W211" s="102"/>
      <c r="X211" s="102"/>
      <c r="Y211" s="102"/>
      <c r="Z211" s="102"/>
      <c r="AA211" s="102"/>
      <c r="AB211" s="104" t="str">
        <f>IF(AND(COUNTBLANK($B211:$E211)=3,COUNTBLANK($F211:$H211)=2,COUNTBLANK($I211:$J211)=1,COUNTBLANK($K211:$L211)=1,COUNTBLANK($M211:$N211)=1,COUNTBLANK($O211:$P211)=1,COUNTBLANK($Q211:$R211)=1,COUNTBLANK($S211:$T211)=1,COUNTBLANK($U211:$V211)=1,COUNTBLANK($W211:$AA211)=4),IF(Data!$B211&lt;&gt;"",Scoring!$D$7)+IF(Data!$C211&lt;&gt;"",Scoring!$D$8)+IF(Data!$D211&lt;&gt;"",Scoring!$D$9)+IF(Data!$E211&lt;&gt;"",Scoring!$D$10)+IF(Data!$F211&lt;&gt;"",Scoring!$D$11)+IF(Data!$G211&lt;&gt;"",Scoring!$D$12)+IF(Data!$H211&lt;&gt;"",Scoring!$D$13)+IF(Data!$I211&lt;&gt;"",Scoring!$D$14)+IF(Data!$J211&lt;&gt;"",Scoring!$D$15)+IF(Data!$K211&lt;&gt;"",Scoring!$D$16)+IF(Data!$L211&lt;&gt;"",Scoring!$D$17)+IF(Data!$M211&lt;&gt;"",Scoring!$D$18)+IF(Data!$N211&lt;&gt;"",Scoring!$D$19)+IF(Data!$O211&lt;&gt;"",Scoring!$D$20)+IF(Data!$P211&lt;&gt;"",Scoring!$D$21)+IF(Data!$Q211&lt;&gt;"",Scoring!$D$22)+IF(Data!$R211&lt;&gt;"",Scoring!$D$23)+IF(Data!$S211&lt;&gt;"",Scoring!$D$24)+IF(Data!T211&lt;&gt;"",Scoring!$D$25)+IF(Data!$U211&lt;&gt;"",Scoring!$D$26)+IF(Data!$V211&lt;&gt;"",Scoring!$D$27)+IF(Data!$W211&lt;&gt;"",Scoring!$D$28)+IF(Data!$X211&lt;&gt;"",Scoring!$D$29)+IF(Data!$Y211&lt;&gt;"",Scoring!$D$30)+IF(Data!$Z211&lt;&gt;"",Scoring!$D$31)+IF(Data!$AA211&lt;&gt;"",Scoring!$D$32),"")</f>
        <v/>
      </c>
      <c r="AC211" s="105" t="str">
        <f>IF(AB211&lt;&gt;"",LOOKUP(AB211,Likelihoods!$A$7:$A$107,Likelihoods!B$7:B$107),"")</f>
        <v/>
      </c>
      <c r="AD211" s="264" t="str">
        <f>IF(AND(COUNTBLANK($B211:$E211)=3,COUNTBLANK($F211:$H211)=2,COUNTBLANK($I211:$J211)=1,COUNTBLANK($K211:$L211)=1,COUNTBLANK($M211:$N211)=1,COUNTBLANK($O211:$P211)=1,COUNTBLANK($Q211:$R211)=1,COUNTBLANK($S211:$T211)=1,COUNTBLANK($U211:$V211)=1,COUNTBLANK($W211:$AA211)=4),IF(Data!$B211&lt;&gt;"",Scoring!$E$7)+IF(Data!$C211&lt;&gt;"",Scoring!$E$8)+IF(Data!$D211&lt;&gt;"",Scoring!$E$9)+IF(Data!$E211&lt;&gt;"",Scoring!$E$10)+IF(Data!$F211&lt;&gt;"",Scoring!$E$11)+IF(Data!$G211&lt;&gt;"",Scoring!$E$12)+IF(Data!$H211&lt;&gt;"",Scoring!$E$13)+IF(Data!$I211&lt;&gt;"",Scoring!$E$14)+IF(Data!$J211&lt;&gt;"",Scoring!$E$15)+IF(Data!$K211&lt;&gt;"",Scoring!$E$16)+IF(Data!$L211&lt;&gt;"",Scoring!$E$17)+IF(Data!$M211&lt;&gt;"",Scoring!$E$18)+IF(Data!$N211&lt;&gt;"",Scoring!$E$19)+IF(Data!$O211&lt;&gt;"",Scoring!$E$20)+IF(Data!$P211&lt;&gt;"",Scoring!$E$21)+IF(Data!$Q211&lt;&gt;"",Scoring!$E$22)+IF(Data!$R211&lt;&gt;"",Scoring!$E$23)+IF(Data!$S211&lt;&gt;"",Scoring!$E$24)+IF(Data!V211&lt;&gt;"",Scoring!$E$25)+IF(Data!$U211&lt;&gt;"",Scoring!$E$26)+IF(Data!$V211&lt;&gt;"",Scoring!$E$27)+IF(Data!$W211&lt;&gt;"",Scoring!$E$28)+IF(Data!$X211&lt;&gt;"",Scoring!$E$29)+IF(Data!$Y211&lt;&gt;"",Scoring!$E$30)+IF(Data!$Z211&lt;&gt;"",Scoring!$E$31)+IF(Data!$AA211&lt;&gt;"",Scoring!$E$32),"")</f>
        <v/>
      </c>
      <c r="AE211" s="107" t="str">
        <f>IF(AD211&lt;&gt;"",LOOKUP(AD211,Likelihoods!$A$7:$A$107,Likelihoods!C$7:C$107),"")</f>
        <v/>
      </c>
      <c r="AF211" s="108" t="str">
        <f>IF(AND(COUNTBLANK($B211:$E211)=3,COUNTBLANK($F211:$H211)=2,COUNTBLANK($I211:$J211)=1,COUNTBLANK($K211:$L211)=1,COUNTBLANK($M211:$N211)=1,COUNTBLANK($O211:$P211)=1,COUNTBLANK($Q211:$R211)=1,COUNTBLANK($S211:$T211)=1,COUNTBLANK($U211:$V211)=1,COUNTBLANK($W211:$AA211)=4),IF(Data!$B211&lt;&gt;"",Scoring!$F$7)+IF(Data!$C211&lt;&gt;"",Scoring!$F$8)+IF(Data!$D211&lt;&gt;"",Scoring!$F$9)+IF(Data!$E211&lt;&gt;"",Scoring!$F$10)+IF(Data!$F211&lt;&gt;"",Scoring!$F$11)+IF(Data!$G211&lt;&gt;"",Scoring!$F$12)+IF(Data!$H211&lt;&gt;"",Scoring!$F$13)+IF(Data!$I211&lt;&gt;"",Scoring!$F$14)+IF(Data!$J211&lt;&gt;"",Scoring!$F$15)+IF(Data!$K211&lt;&gt;"",Scoring!$F$16)+IF(Data!$L211&lt;&gt;"",Scoring!$F$17)+IF(Data!$M211&lt;&gt;"",Scoring!$F$18)+IF(Data!$N211&lt;&gt;"",Scoring!$F$19)+IF(Data!$O211&lt;&gt;"",Scoring!$F$20)+IF(Data!$P211&lt;&gt;"",Scoring!$F$21)+IF(Data!$Q211&lt;&gt;"",Scoring!$F$22)+IF(Data!$R211&lt;&gt;"",Scoring!$F$23)+IF(Data!$S211&lt;&gt;"",Scoring!$F$24)+IF(Data!T211&lt;&gt;"",Scoring!$F$25)+IF(Data!$U211&lt;&gt;"",Scoring!$F$26)+IF(Data!$V211&lt;&gt;"",Scoring!$F$27)+IF(Data!$W211&lt;&gt;"",Scoring!$F$28)+IF(Data!$X211&lt;&gt;"",Scoring!$F$29)+IF(Data!$Y211&lt;&gt;"",Scoring!$F$30)+IF(Data!$Z211&lt;&gt;"",Scoring!$F$31)+IF(Data!$AA211&lt;&gt;"",Scoring!$F$32),"")</f>
        <v/>
      </c>
      <c r="AG211" s="105" t="str">
        <f>IF(AF211&lt;&gt;"",LOOKUP(AF211,Likelihoods!$A$7:$A$107,Likelihoods!D$7:D$107),"")</f>
        <v/>
      </c>
      <c r="AH211" s="108" t="str">
        <f>IF(AND(COUNTBLANK($B211:$E211)=3,COUNTBLANK($F211:$H211)=2,COUNTBLANK($I211:$J211)=1,COUNTBLANK($K211:$L211)=1,COUNTBLANK($M211:$N211)=1,COUNTBLANK($O211:$P211)=1,COUNTBLANK($Q211:$R211)=1,COUNTBLANK($S211:$T211)=1,COUNTBLANK($U211:$V211)=1,COUNTBLANK($W211:$AA211)=4),IF(Data!$B211&lt;&gt;"",Scoring!$G$7)+IF(Data!$C211&lt;&gt;"",Scoring!$G$8)+IF(Data!$D211&lt;&gt;"",Scoring!$G$9)+IF(Data!$E211&lt;&gt;"",Scoring!$G$10)+IF(Data!$F211&lt;&gt;"",Scoring!$G$11)+IF(Data!$G211&lt;&gt;"",Scoring!$G$12)+IF(Data!$H211&lt;&gt;"",Scoring!$G$13)+IF(Data!$I211&lt;&gt;"",Scoring!$G$14)+IF(Data!$J211&lt;&gt;"",Scoring!$G$15)+IF(Data!$K211&lt;&gt;"",Scoring!$G$16)+IF(Data!$L211&lt;&gt;"",Scoring!$G$17)+IF(Data!$M211&lt;&gt;"",Scoring!$G$18)+IF(Data!$N211&lt;&gt;"",Scoring!$G$19)+IF(Data!$O211&lt;&gt;"",Scoring!$G$20)+IF(Data!$P211&lt;&gt;"",Scoring!$G$21)+IF(Data!$Q211&lt;&gt;"",Scoring!$G$22)+IF(Data!$R211&lt;&gt;"",Scoring!$G$23)+IF(Data!$S211&lt;&gt;"",Scoring!$G$24)+IF(Data!T211&lt;&gt;"",Scoring!$G$25)+IF(Data!$U211&lt;&gt;"",Scoring!$G$26)+IF(Data!$V211&lt;&gt;"",Scoring!$G$27)+IF(Data!$W211&lt;&gt;"",Scoring!$G$28)+IF(Data!$X211&lt;&gt;"",Scoring!$G$29)+IF(Data!$Y211&lt;&gt;"",Scoring!$G$30)+IF(Data!$Z211&lt;&gt;"",Scoring!$G$31)+IF(Data!$AA211&lt;&gt;"",Scoring!$G$32),"")</f>
        <v/>
      </c>
      <c r="AI211" s="106" t="str">
        <f>IF(AH211&lt;&gt;"",LOOKUP(AH211,Likelihoods!$A$7:$A$107,Likelihoods!E$7:E$107),"")</f>
        <v/>
      </c>
      <c r="AJ211" s="104" t="str">
        <f>IF(AND(COUNTBLANK($B211:$E211)=3,COUNTBLANK($F211:$H211)=2,COUNTBLANK($I211:$J211)=1,COUNTBLANK($K211:$L211)=1,COUNTBLANK($M211:$N211)=1,COUNTBLANK($O211:$P211)=1,COUNTBLANK($Q211:$R211)=1,COUNTBLANK($S211:$T211)=1,COUNTBLANK($U211:$V211)=1,COUNTBLANK($W211:$AA211)=4),IF(Data!$B211&lt;&gt;"",Scoring!$H$7)+IF(Data!$C211&lt;&gt;"",Scoring!$H$8)+IF(Data!$D211&lt;&gt;"",Scoring!$H$9)+IF(Data!$E211&lt;&gt;"",Scoring!$H$10)+IF(Data!$F211&lt;&gt;"",Scoring!$H$11)+IF(Data!$G211&lt;&gt;"",Scoring!$H$12)+IF(Data!$H211&lt;&gt;"",Scoring!$H$13)+IF(Data!$I211&lt;&gt;"",Scoring!$H$14)+IF(Data!$J211&lt;&gt;"",Scoring!$H$15)+IF(Data!$K211&lt;&gt;"",Scoring!$H$16)+IF(Data!$L211&lt;&gt;"",Scoring!$H$17)+IF(Data!$M211&lt;&gt;"",Scoring!$H$18)+IF(Data!$N211&lt;&gt;"",Scoring!$H$19)+IF(Data!$O211&lt;&gt;"",Scoring!$H$20)+IF(Data!$P211&lt;&gt;"",Scoring!$H$21)+IF(Data!$Q211&lt;&gt;"",Scoring!$H$22)+IF(Data!$R211&lt;&gt;"",Scoring!$H$23)+IF(Data!$S211&lt;&gt;"",Scoring!$H$24)+IF(Data!T211&lt;&gt;"",Scoring!$H$25)+IF(Data!$U211&lt;&gt;"",Scoring!$H$26)+IF(Data!$V211&lt;&gt;"",Scoring!$H$27)+IF(Data!$W211&lt;&gt;"",Scoring!$H$28)+IF(Data!$X211&lt;&gt;"",Scoring!$H$29)+IF(Data!$Y211&lt;&gt;"",Scoring!$H$30)+IF(Data!$Z211&lt;&gt;"",Scoring!$H$31)+IF(Data!$AA211&lt;&gt;"",Scoring!$H$32),"")</f>
        <v/>
      </c>
      <c r="AK211" s="105" t="str">
        <f>IF(AJ211&lt;&gt;"",LOOKUP(AJ211,Likelihoods!$A$7:$A$107,Likelihoods!F$7:F$107),"")</f>
        <v/>
      </c>
      <c r="AL211" s="102" t="str">
        <f>IF(AND(COUNTBLANK($B211:$E211)=3,COUNTBLANK($F211:$H211)=2,COUNTBLANK($I211:$J211)=1,COUNTBLANK($K211:$L211)=1,COUNTBLANK($M211:$N211)=1,COUNTBLANK($O211:$P211)=1,COUNTBLANK($Q211:$R211)=1,COUNTBLANK($S211:$T211)=1,COUNTBLANK($U211:$V211)=1,COUNTBLANK($W211:$AA211)=4),IF(Data!$B211&lt;&gt;"",Scoring!$I$7)+IF(Data!$C211&lt;&gt;"",Scoring!$I$8)+IF(Data!$D211&lt;&gt;"",Scoring!$I$9)+IF(Data!$E211&lt;&gt;"",Scoring!$I$10)+IF(Data!$F211&lt;&gt;"",Scoring!$I$11)+IF(Data!$G211&lt;&gt;"",Scoring!$I$12)+IF(Data!$H211&lt;&gt;"",Scoring!$I$13)+IF(Data!$I211&lt;&gt;"",Scoring!$I$14)+IF(Data!$J211&lt;&gt;"",Scoring!$I$15)+IF(Data!$K211&lt;&gt;"",Scoring!$I$16)+IF(Data!$L211&lt;&gt;"",Scoring!$I$17)+IF(Data!$M211&lt;&gt;"",Scoring!$I$18)+IF(Data!$N211&lt;&gt;"",Scoring!$I$19)+IF(Data!$O211&lt;&gt;"",Scoring!$I$20)+IF(Data!$P211&lt;&gt;"",Scoring!$I$21)+IF(Data!$Q211&lt;&gt;"",Scoring!$I$22)+IF(Data!$R211&lt;&gt;"",Scoring!$I$23)+IF(Data!$S211&lt;&gt;"",Scoring!$I$24)+IF(Data!T211&lt;&gt;"",Scoring!$I$25)+IF(Data!$U211&lt;&gt;"",Scoring!$I$26)+IF(Data!$V211&lt;&gt;"",Scoring!$I$27)+IF(Data!$W211&lt;&gt;"",Scoring!$I$28)+IF(Data!$X211&lt;&gt;"",Scoring!$I$29)+IF(Data!$Y211&lt;&gt;"",Scoring!$I$30)+IF(Data!$Z211&lt;&gt;"",Scoring!$I$31)+IF(Data!$AA211&lt;&gt;"",Scoring!$I$32),"")</f>
        <v/>
      </c>
      <c r="AM211" s="107" t="str">
        <f>IF(AL211&lt;&gt;"",LOOKUP(AL211,Likelihoods!$A$7:$A$107,Likelihoods!G$7:G$107),"")</f>
        <v/>
      </c>
      <c r="AN211" s="281" t="str">
        <f>IF(AND(COUNTBLANK($B211:$E211)=3,COUNTBLANK($F211:$H211)=2,COUNTBLANK($I211:$J211)=1,COUNTBLANK($K211:$L211)=1,COUNTBLANK($M211:$N211)=1,COUNTBLANK($O211:$P211)=1,COUNTBLANK($Q211:$R211)=1,COUNTBLANK($S211:$T211)=1,COUNTBLANK($U211:$V211)=1,COUNTBLANK($W211:$AA211)=4),IF(Data!$B211&lt;&gt;"",Scoring!$J$7)+IF(Data!$C211&lt;&gt;"",Scoring!$J$8)+IF(Data!$D211&lt;&gt;"",Scoring!$J$9)+IF(Data!$E211&lt;&gt;"",Scoring!$J$10)+IF(Data!$F211&lt;&gt;"",Scoring!$J$11)+IF(Data!$G211&lt;&gt;"",Scoring!$J$12)+IF(Data!$H211&lt;&gt;"",Scoring!$J$13)+IF(Data!$I211&lt;&gt;"",Scoring!$J$14)+IF(Data!$J211&lt;&gt;"",Scoring!$J$15)+IF(Data!$K211&lt;&gt;"",Scoring!$J$16)+IF(Data!$L211&lt;&gt;"",Scoring!$J$17)+IF(Data!$M211&lt;&gt;"",Scoring!$J$18)+IF(Data!$N211&lt;&gt;"",Scoring!$J$19)+IF(Data!$O211&lt;&gt;"",Scoring!$J$20)+IF(Data!$P211&lt;&gt;"",Scoring!$J$21)+IF(Data!$Q211&lt;&gt;"",Scoring!$J$22)+IF(Data!$R211&lt;&gt;"",Scoring!$J$23)+IF(Data!$S211&lt;&gt;"",Scoring!$J$24)+IF(Data!AF211&lt;&gt;"",Scoring!$J$25)+IF(Data!$U211&lt;&gt;"",Scoring!$J$26)+IF(Data!$V211&lt;&gt;"",Scoring!$J$27)+IF(Data!$W211&lt;&gt;"",Scoring!$J$28)+IF(Data!$X211&lt;&gt;"",Scoring!$J$29)+IF(Data!$Y211&lt;&gt;"",Scoring!$J$30)+IF(Data!$Z211&lt;&gt;"",Scoring!$J$31)+IF(Data!$AA211&lt;&gt;"",Scoring!$J$32),"")</f>
        <v/>
      </c>
      <c r="AO211" s="276" t="str">
        <f>IF(AN211&lt;&gt;"",LOOKUP(AN211,Likelihoods!$A$7:$A$107,Likelihoods!H$7:H$107),"")</f>
        <v/>
      </c>
      <c r="AP211" s="264" t="str">
        <f>IF(AND(COUNTBLANK($B211:$E211)=3,COUNTBLANK($F211:$H211)=2,COUNTBLANK($I211:$J211)=1,COUNTBLANK($K211:$L211)=1,COUNTBLANK($M211:$N211)=1,COUNTBLANK($O211:$P211)=1,COUNTBLANK($Q211:$R211)=1,COUNTBLANK($S211:$T211)=1,COUNTBLANK($U211:$V211)=1,COUNTBLANK($W211:$AA211)=4),IF(Data!$B211&lt;&gt;"",Scoring!$K$7)+IF(Data!$C211&lt;&gt;"",Scoring!$K$8)+IF(Data!$D211&lt;&gt;"",Scoring!$K$9)+IF(Data!$E211&lt;&gt;"",Scoring!$K$10)+IF(Data!$F211&lt;&gt;"",Scoring!$K$11)+IF(Data!$G211&lt;&gt;"",Scoring!$K$12)+IF(Data!$H211&lt;&gt;"",Scoring!$K$13)+IF(Data!$I211&lt;&gt;"",Scoring!$K$14)+IF(Data!$J211&lt;&gt;"",Scoring!$K$15)+IF(Data!$K211&lt;&gt;"",Scoring!$K$16)+IF(Data!$L211&lt;&gt;"",Scoring!$K$17)+IF(Data!$M211&lt;&gt;"",Scoring!$K$18)+IF(Data!$N211&lt;&gt;"",Scoring!$K$19)+IF(Data!$O211&lt;&gt;"",Scoring!$K$20)+IF(Data!$P211&lt;&gt;"",Scoring!$K$21)+IF(Data!$Q211&lt;&gt;"",Scoring!$K$22)+IF(Data!$R211&lt;&gt;"",Scoring!$K$23)+IF(Data!$S211&lt;&gt;"",Scoring!$K$24)+IF(Data!AH211&lt;&gt;"",Scoring!$K$25)+IF(Data!$U211&lt;&gt;"",Scoring!$K$26)+IF(Data!$V211&lt;&gt;"",Scoring!$K$27)+IF(Data!$W211&lt;&gt;"",Scoring!$K$28)+IF(Data!$X211&lt;&gt;"",Scoring!$K$29)+IF(Data!$Y211&lt;&gt;"",Scoring!$K$30)+IF(Data!$Z211&lt;&gt;"",Scoring!$K$31)+IF(Data!$AA211&lt;&gt;"",Scoring!$K$32),"")</f>
        <v/>
      </c>
      <c r="AQ211" s="107" t="str">
        <f>IF(AP211&lt;&gt;"",LOOKUP(AP211,Likelihoods!$A$7:$A$107,Likelihoods!I$7:I$107),"")</f>
        <v/>
      </c>
      <c r="AR211" s="281" t="str">
        <f>IF(AND(COUNTBLANK($B211:$E211)=3,COUNTBLANK($F211:$H211)=2,COUNTBLANK($I211:$J211)=1,COUNTBLANK($K211:$L211)=1,COUNTBLANK($M211:$N211)=1,COUNTBLANK($O211:$P211)=1,COUNTBLANK($Q211:$R211)=1,COUNTBLANK($S211:$T211)=1,COUNTBLANK($U211:$V211)=1,COUNTBLANK($W211:$AA211)=4),IF(Data!$B211&lt;&gt;"",Scoring!$L$7)+IF(Data!$C211&lt;&gt;"",Scoring!$L$8)+IF(Data!$D211&lt;&gt;"",Scoring!$L$9)+IF(Data!$E211&lt;&gt;"",Scoring!$L$10)+IF(Data!$F211&lt;&gt;"",Scoring!$L$11)+IF(Data!$G211&lt;&gt;"",Scoring!$L$12)+IF(Data!$H211&lt;&gt;"",Scoring!$L$13)+IF(Data!$I211&lt;&gt;"",Scoring!$L$14)+IF(Data!$J211&lt;&gt;"",Scoring!$L$15)+IF(Data!$K211&lt;&gt;"",Scoring!$L$16)+IF(Data!$L211&lt;&gt;"",Scoring!$L$17)+IF(Data!$M211&lt;&gt;"",Scoring!$L$18)+IF(Data!$N211&lt;&gt;"",Scoring!$L$19)+IF(Data!$O211&lt;&gt;"",Scoring!$L$20)+IF(Data!$P211&lt;&gt;"",Scoring!$L$21)+IF(Data!$Q211&lt;&gt;"",Scoring!$L$22)+IF(Data!$R211&lt;&gt;"",Scoring!$L$23)+IF(Data!$S211&lt;&gt;"",Scoring!$L$24)+IF(Data!AJ211&lt;&gt;"",Scoring!$L$25)+IF(Data!$U211&lt;&gt;"",Scoring!$L$26)+IF(Data!$V211&lt;&gt;"",Scoring!$L$27)+IF(Data!$W211&lt;&gt;"",Scoring!$L$28)+IF(Data!$X211&lt;&gt;"",Scoring!$L$29)+IF(Data!$Y211&lt;&gt;"",Scoring!$L$30)+IF(Data!$Z211&lt;&gt;"",Scoring!$L$31)+IF(Data!$AA211&lt;&gt;"",Scoring!$L$32),"")</f>
        <v/>
      </c>
      <c r="AS211" s="105" t="str">
        <f>IF(AR211&lt;&gt;"",LOOKUP(AR211,Likelihoods!$A$7:$A$107,Likelihoods!J$7:J$107),"")</f>
        <v/>
      </c>
      <c r="AT211" s="108" t="str">
        <f>IF(AND(COUNTBLANK($B211:$E211)=3,COUNTBLANK($F211:$H211)=2,COUNTBLANK($I211:$J211)=1,COUNTBLANK($K211:$L211)=1,COUNTBLANK($M211:$N211)=1,COUNTBLANK($O211:$P211)=1,COUNTBLANK($Q211:$R211)=1,COUNTBLANK($S211:$T211)=1,COUNTBLANK($U211:$V211)=1,COUNTBLANK($W211:$AA211)=4),IF(Data!$B211&lt;&gt;"",Scoring!$M$7)+IF(Data!$C211&lt;&gt;"",Scoring!$M$8)+IF(Data!$D211&lt;&gt;"",Scoring!$M$9)+IF(Data!$E211&lt;&gt;"",Scoring!$M$10)+IF(Data!$F211&lt;&gt;"",Scoring!$M$11)+IF(Data!$G211&lt;&gt;"",Scoring!$M$12)+IF(Data!$H211&lt;&gt;"",Scoring!$M$13)+IF(Data!$I211&lt;&gt;"",Scoring!$M$14)+IF(Data!$J211&lt;&gt;"",Scoring!$M$15)+IF(Data!$K211&lt;&gt;"",Scoring!$M$16)+IF(Data!$L211&lt;&gt;"",Scoring!$M$17)+IF(Data!$M211&lt;&gt;"",Scoring!$M$18)+IF(Data!$N211&lt;&gt;"",Scoring!$M$19)+IF(Data!$O211&lt;&gt;"",Scoring!$M$20)+IF(Data!$P211&lt;&gt;"",Scoring!$M$21)+IF(Data!$Q211&lt;&gt;"",Scoring!$M$22)+IF(Data!$R211&lt;&gt;"",Scoring!$M$23)+IF(Data!$S211&lt;&gt;"",Scoring!$M$24)+IF(Data!T211&lt;&gt;"",Scoring!$M$25)+IF(Data!$U211&lt;&gt;"",Scoring!$M$26)+IF(Data!$V211&lt;&gt;"",Scoring!$M$27)+IF(Data!$W211&lt;&gt;"",Scoring!$M$28)+IF(Data!$X211&lt;&gt;"",Scoring!$M$29)+IF(Data!$Y211&lt;&gt;"",Scoring!$M$30)+IF(Data!$Z211&lt;&gt;"",Scoring!$M$31)+IF(Data!$AA211&lt;&gt;"",Scoring!$M$32),"")</f>
        <v/>
      </c>
      <c r="AU211" s="105" t="str">
        <f>IF(AT211&lt;&gt;"",LOOKUP(AT211,Likelihoods!$A$7:$A$107,Likelihoods!K$7:K$107),"")</f>
        <v/>
      </c>
      <c r="AV211" s="108" t="str">
        <f>IF(AND(COUNTBLANK($B211:$E211)=3,COUNTBLANK($F211:$H211)=2,COUNTBLANK($I211:$J211)=1,COUNTBLANK($K211:$L211)=1,COUNTBLANK($M211:$N211)=1,COUNTBLANK($O211:$P211)=1,COUNTBLANK($Q211:$R211)=1,COUNTBLANK($S211:$T211)=1,COUNTBLANK($U211:$V211)=1,COUNTBLANK($W211:$AA211)=4),IF(Data!$B211&lt;&gt;"",Scoring!$N$7)+IF(Data!$C211&lt;&gt;"",Scoring!$N$8)+IF(Data!$D211&lt;&gt;"",Scoring!$N$9)+IF(Data!$E211&lt;&gt;"",Scoring!$N$10)+IF(Data!$F211&lt;&gt;"",Scoring!$N$11)+IF(Data!$G211&lt;&gt;"",Scoring!$N$12)+IF(Data!$H211&lt;&gt;"",Scoring!$N$13)+IF(Data!$I211&lt;&gt;"",Scoring!$N$14)+IF(Data!$J211&lt;&gt;"",Scoring!$N$15)+IF(Data!$K211&lt;&gt;"",Scoring!$N$16)+IF(Data!$L211&lt;&gt;"",Scoring!$N$17)+IF(Data!$M211&lt;&gt;"",Scoring!$N$18)+IF(Data!$N211&lt;&gt;"",Scoring!$N$19)+IF(Data!$O211&lt;&gt;"",Scoring!$N$20)+IF(Data!$P211&lt;&gt;"",Scoring!$N$21)+IF(Data!$Q211&lt;&gt;"",Scoring!$N$22)+IF(Data!$R211&lt;&gt;"",Scoring!$N$23)+IF(Data!$S211&lt;&gt;"",Scoring!$N$24)+IF(Data!T211&lt;&gt;"",Scoring!$N$25)+IF(Data!$U211&lt;&gt;"",Scoring!$N$26)+IF(Data!$V211&lt;&gt;"",Scoring!$N$27)+IF(Data!$W211&lt;&gt;"",Scoring!$N$28)+IF(Data!$X211&lt;&gt;"",Scoring!$N$29)+IF(Data!$Y211&lt;&gt;"",Scoring!$N$30)+IF(Data!$Z211&lt;&gt;"",Scoring!$N$31)+IF(Data!$AA211&lt;&gt;"",Scoring!$N$32),"")</f>
        <v/>
      </c>
      <c r="AW211" s="106" t="str">
        <f>IF(AV211&lt;&gt;"",LOOKUP(AV211,Likelihoods!$A$7:$A$107,Likelihoods!L$7:L$107),"")</f>
        <v/>
      </c>
      <c r="AX211" s="104" t="str">
        <f>IF(AND(COUNTBLANK($B211:$E211)=3,COUNTBLANK($F211:$H211)=2,COUNTBLANK($I211:$J211)=1,COUNTBLANK($K211:$L211)=1,COUNTBLANK($M211:$N211)=1,COUNTBLANK($O211:$P211)=1,COUNTBLANK($Q211:$R211)=1,COUNTBLANK($S211:$T211)=1,COUNTBLANK($U211:$V211)=1,COUNTBLANK($W211:$AA211)=4),IF(Data!$B211&lt;&gt;"",Scoring!$O$7)+IF(Data!$C211&lt;&gt;"",Scoring!$O$8)+IF(Data!$D211&lt;&gt;"",Scoring!$O$9)+IF(Data!$E211&lt;&gt;"",Scoring!$O$10)+IF(Data!$F211&lt;&gt;"",Scoring!$O$11)+IF(Data!$G211&lt;&gt;"",Scoring!$O$12)+IF(Data!$H211&lt;&gt;"",Scoring!$O$13)+IF(Data!$I211&lt;&gt;"",Scoring!$O$14)+IF(Data!$J211&lt;&gt;"",Scoring!$O$15)+IF(Data!$K211&lt;&gt;"",Scoring!$O$16)+IF(Data!$L211&lt;&gt;"",Scoring!$O$17)+IF(Data!$M211&lt;&gt;"",Scoring!$O$18)+IF(Data!$N211&lt;&gt;"",Scoring!$O$19)+IF(Data!$O211&lt;&gt;"",Scoring!$O$20)+IF(Data!$P211&lt;&gt;"",Scoring!$O$21)+IF(Data!$Q211&lt;&gt;"",Scoring!$O$22)+IF(Data!$R211&lt;&gt;"",Scoring!$O$23)+IF(Data!$S211&lt;&gt;"",Scoring!$O$24)+IF(Data!T211&lt;&gt;"",Scoring!$O$25)+IF(Data!$U211&lt;&gt;"",Scoring!$O$26)+IF(Data!$V211&lt;&gt;"",Scoring!$O$27)+IF(Data!$W211&lt;&gt;"",Scoring!$O$28)+IF(Data!$X211&lt;&gt;"",Scoring!$O$29)+IF(Data!$Y211&lt;&gt;"",Scoring!$O$30)+IF(Data!$Z211&lt;&gt;"",Scoring!$O$31)+IF(Data!$AA211&lt;&gt;"",Scoring!$O$32),"")</f>
        <v/>
      </c>
      <c r="AY211" s="107" t="str">
        <f>IF(AX211&lt;&gt;"",LOOKUP(AX211,Likelihoods!$A$7:$A$107,Likelihoods!M$7:M$107),"")</f>
        <v/>
      </c>
      <c r="AZ211" s="108" t="str">
        <f>IF(AND(COUNTBLANK($B211:$E211)=3,COUNTBLANK($F211:$H211)=2,COUNTBLANK($I211:$J211)=1,COUNTBLANK($K211:$L211)=1,COUNTBLANK($M211:$N211)=1,COUNTBLANK($O211:$P211)=1,COUNTBLANK($Q211:$R211)=1,COUNTBLANK($S211:$T211)=1,COUNTBLANK($U211:$V211)=1,COUNTBLANK($W211:$AA211)=4),IF(Data!$B211&lt;&gt;"",Scoring!$P$7)+IF(Data!$C211&lt;&gt;"",Scoring!$P$8)+IF(Data!$D211&lt;&gt;"",Scoring!$P$9)+IF(Data!$E211&lt;&gt;"",Scoring!$P$10)+IF(Data!$F211&lt;&gt;"",Scoring!$P$11)+IF(Data!$G211&lt;&gt;"",Scoring!$P$12)+IF(Data!$H211&lt;&gt;"",Scoring!$P$13)+IF(Data!$I211&lt;&gt;"",Scoring!$P$14)+IF(Data!$J211&lt;&gt;"",Scoring!$P$15)+IF(Data!$K211&lt;&gt;"",Scoring!$P$16)+IF(Data!$L211&lt;&gt;"",Scoring!$P$17)+IF(Data!$M211&lt;&gt;"",Scoring!$P$18)+IF(Data!$N211&lt;&gt;"",Scoring!$P$19)+IF(Data!$O211&lt;&gt;"",Scoring!$P$20)+IF(Data!$P211&lt;&gt;"",Scoring!$P$21)+IF(Data!$Q211&lt;&gt;"",Scoring!$P$22)+IF(Data!$R211&lt;&gt;"",Scoring!$P$23)+IF(Data!$S211&lt;&gt;"",Scoring!$P$24)+IF(Data!T211&lt;&gt;"",Scoring!$P$25)+IF(Data!$U211&lt;&gt;"",Scoring!$P$26)+IF(Data!$V211&lt;&gt;"",Scoring!$P$27)+IF(Data!$W211&lt;&gt;"",Scoring!$P$28)+IF(Data!$X211&lt;&gt;"",Scoring!$P$29)+IF(Data!$Y211&lt;&gt;"",Scoring!$P$30)+IF(Data!$Z211&lt;&gt;"",Scoring!$P$31)+IF(Data!$AA211&lt;&gt;"",Scoring!$P$32),"")</f>
        <v/>
      </c>
      <c r="BA211" s="105" t="str">
        <f>IF(AZ211&lt;&gt;"",LOOKUP(AZ211,Likelihoods!$A$7:$A$107,Likelihoods!N$7:N$107),"")</f>
        <v/>
      </c>
      <c r="BB211" s="102" t="str">
        <f>IF(AND(COUNTBLANK($B211:$E211)=3,COUNTBLANK($F211:$H211)=2,COUNTBLANK($I211:$J211)=1,COUNTBLANK($K211:$L211)=1,COUNTBLANK($M211:$N211)=1,COUNTBLANK($O211:$P211)=1,COUNTBLANK($Q211:$R211)=1,COUNTBLANK($S211:$T211)=1,COUNTBLANK($U211:$V211)=1,COUNTBLANK($W211:$AA211)=4),IF(Data!$B211&lt;&gt;"",Scoring!$Q$7)+IF(Data!$C211&lt;&gt;"",Scoring!$Q$8)+IF(Data!$D211&lt;&gt;"",Scoring!$Q$9)+IF(Data!$E211&lt;&gt;"",Scoring!$Q$10)+IF(Data!$F211&lt;&gt;"",Scoring!$Q$11)+IF(Data!$G211&lt;&gt;"",Scoring!$Q$12)+IF(Data!$H211&lt;&gt;"",Scoring!$Q$13)+IF(Data!$I211&lt;&gt;"",Scoring!$Q$14)+IF(Data!$J211&lt;&gt;"",Scoring!$Q$15)+IF(Data!$K211&lt;&gt;"",Scoring!$Q$16)+IF(Data!$L211&lt;&gt;"",Scoring!$Q$17)+IF(Data!$M211&lt;&gt;"",Scoring!$Q$18)+IF(Data!$N211&lt;&gt;"",Scoring!$Q$19)+IF(Data!$O211&lt;&gt;"",Scoring!$Q$20)+IF(Data!$P211&lt;&gt;"",Scoring!$Q$21)+IF(Data!$Q211&lt;&gt;"",Scoring!$Q$22)+IF(Data!$R211&lt;&gt;"",Scoring!$Q$23)+IF(Data!$S211&lt;&gt;"",Scoring!$Q$24)+IF(Data!T211&lt;&gt;"",Scoring!$Q$25)+IF(Data!$U211&lt;&gt;"",Scoring!$Q$26)+IF(Data!$V211&lt;&gt;"",Scoring!$Q$27)+IF(Data!$W211&lt;&gt;"",Scoring!$Q$28)+IF(Data!$X211&lt;&gt;"",Scoring!$Q$29)+IF(Data!$Y211&lt;&gt;"",Scoring!$Q$30)+IF(Data!$Z211&lt;&gt;"",Scoring!$Q$31)+IF(Data!$AA211&lt;&gt;"",Scoring!$Q$32),"")</f>
        <v/>
      </c>
      <c r="BC211" s="107" t="str">
        <f>IF(BB211&lt;&gt;"",LOOKUP(BB211,Likelihoods!$A$7:$A$107,Likelihoods!O$7:O$107),"")</f>
        <v/>
      </c>
      <c r="BD211" s="104" t="str">
        <f>IF(AND(COUNTBLANK($B211:$E211)=3,COUNTBLANK($F211:$H211)=2,COUNTBLANK($I211:$J211)=1,COUNTBLANK($K211:$L211)=1,COUNTBLANK($M211:$N211)=1,COUNTBLANK($O211:$P211)=1,COUNTBLANK($Q211:$R211)=1,COUNTBLANK($S211:$T211)=1,COUNTBLANK($U211:$V211)=1,COUNTBLANK($W211:$AA211)=4),IF(Data!$B211&lt;&gt;"",Scoring!$R$7)+IF(Data!$C211&lt;&gt;"",Scoring!$R$8)+IF(Data!$D211&lt;&gt;"",Scoring!$R$9)+IF(Data!$E211&lt;&gt;"",Scoring!$R$10)+IF(Data!$F211&lt;&gt;"",Scoring!$R$11)+IF(Data!$G211&lt;&gt;"",Scoring!$R$12)+IF(Data!$H211&lt;&gt;"",Scoring!$R$13)+IF(Data!$I211&lt;&gt;"",Scoring!$R$14)+IF(Data!$J211&lt;&gt;"",Scoring!$R$15)+IF(Data!$K211&lt;&gt;"",Scoring!$R$16)+IF(Data!$L211&lt;&gt;"",Scoring!$R$17)+IF(Data!$M211&lt;&gt;"",Scoring!$R$18)+IF(Data!$N211&lt;&gt;"",Scoring!$R$19)+IF(Data!$O211&lt;&gt;"",Scoring!$R$20)+IF(Data!$P211&lt;&gt;"",Scoring!$R$21)+IF(Data!$Q211&lt;&gt;"",Scoring!$R$22)+IF(Data!$R211&lt;&gt;"",Scoring!$R$23)+IF(Data!$S211&lt;&gt;"",Scoring!$R$24)+IF(Data!T211&lt;&gt;"",Scoring!$R$25)+IF(Data!$U211&lt;&gt;"",Scoring!$R$26)+IF(Data!$V211&lt;&gt;"",Scoring!$R$27)+IF(Data!$W211&lt;&gt;"",Scoring!$R$28)+IF(Data!$X211&lt;&gt;"",Scoring!$R$29)+IF(Data!$Y211&lt;&gt;"",Scoring!$R$30)+IF(Data!$Z211&lt;&gt;"",Scoring!$R$31)+IF(Data!$AA211&lt;&gt;"",Scoring!$R$32),"")</f>
        <v/>
      </c>
      <c r="BE211" s="105" t="str">
        <f>IF(BD211&lt;&gt;"",LOOKUP(BD211,Likelihoods!$A$7:$A$107,Likelihoods!P$7:P$107),"")</f>
        <v/>
      </c>
      <c r="BF211" s="102" t="str">
        <f>IF(AND(COUNTBLANK($B211:$E211)=3,COUNTBLANK($F211:$H211)=2,COUNTBLANK($I211:$J211)=1,COUNTBLANK($K211:$L211)=1,COUNTBLANK($M211:$N211)=1,COUNTBLANK($O211:$P211)=1,COUNTBLANK($Q211:$R211)=1,COUNTBLANK($S211:$T211)=1,COUNTBLANK($U211:$V211)=1,COUNTBLANK($W211:$AA211)=4),IF(Data!$B211&lt;&gt;"",Scoring!$S$7)+IF(Data!$C211&lt;&gt;"",Scoring!$S$8)+IF(Data!$D211&lt;&gt;"",Scoring!$S$9)+IF(Data!$E211&lt;&gt;"",Scoring!$S$10)+IF(Data!$F211&lt;&gt;"",Scoring!$S$11)+IF(Data!$G211&lt;&gt;"",Scoring!$S$12)+IF(Data!$H211&lt;&gt;"",Scoring!$S$13)+IF(Data!$I211&lt;&gt;"",Scoring!$S$14)+IF(Data!$J211&lt;&gt;"",Scoring!$S$15)+IF(Data!$K211&lt;&gt;"",Scoring!$S$16)+IF(Data!$L211&lt;&gt;"",Scoring!$S$17)+IF(Data!$M211&lt;&gt;"",Scoring!$S$18)+IF(Data!$N211&lt;&gt;"",Scoring!$S$19)+IF(Data!$O211&lt;&gt;"",Scoring!$S$20)+IF(Data!$P211&lt;&gt;"",Scoring!$S$21)+IF(Data!$Q211&lt;&gt;"",Scoring!$S$22)+IF(Data!$R211&lt;&gt;"",Scoring!$S$23)+IF(Data!$S211&lt;&gt;"",Scoring!$S$24)+IF(Data!T211&lt;&gt;"",Scoring!$S$25)+IF(Data!$U211&lt;&gt;"",Scoring!$S$26)+IF(Data!$V211&lt;&gt;"",Scoring!$S$27)+IF(Data!$W211&lt;&gt;"",Scoring!$S$28)+IF(Data!$X211&lt;&gt;"",Scoring!$S$29)+IF(Data!$Y211&lt;&gt;"",Scoring!$S$30)+IF(Data!$Z211&lt;&gt;"",Scoring!$S$31)+IF(Data!$AA211&lt;&gt;"",Scoring!$S$32),"")</f>
        <v/>
      </c>
      <c r="BG211" s="107" t="str">
        <f>IF(BF211&lt;&gt;"",LOOKUP(BF211,Likelihoods!$A$7:$A$107,Likelihoods!Q$7:Q$107),"")</f>
        <v/>
      </c>
      <c r="BH211" s="108" t="str">
        <f>IF(AND(COUNTBLANK($B211:$E211)=3,COUNTBLANK($F211:$H211)=2,COUNTBLANK($I211:$J211)=1,COUNTBLANK($K211:$L211)=1,COUNTBLANK($M211:$N211)=1,COUNTBLANK($O211:$P211)=1,COUNTBLANK($Q211:$R211)=1,COUNTBLANK($S211:$T211)=1,COUNTBLANK($U211:$V211)=1,COUNTBLANK($W211:$AA211)=4),IF(Data!$B211&lt;&gt;"",Scoring!$T$7)+IF(Data!$C211&lt;&gt;"",Scoring!$T$8)+IF(Data!$D211&lt;&gt;"",Scoring!$T$9)+IF(Data!$E211&lt;&gt;"",Scoring!$T$10)+IF(Data!$F211&lt;&gt;"",Scoring!$T$11)+IF(Data!$G211&lt;&gt;"",Scoring!$T$12)+IF(Data!$H211&lt;&gt;"",Scoring!$T$13)+IF(Data!$I211&lt;&gt;"",Scoring!$T$14)+IF(Data!$J211&lt;&gt;"",Scoring!$T$15)+IF(Data!$K211&lt;&gt;"",Scoring!$T$16)+IF(Data!$L211&lt;&gt;"",Scoring!$T$17)+IF(Data!$M211&lt;&gt;"",Scoring!$T$18)+IF(Data!$N211&lt;&gt;"",Scoring!$T$19)+IF(Data!$O211&lt;&gt;"",Scoring!$T$20)+IF(Data!$P211&lt;&gt;"",Scoring!$T$21)+IF(Data!$Q211&lt;&gt;"",Scoring!$T$22)+IF(Data!$R211&lt;&gt;"",Scoring!$T$23)+IF(Data!$S211&lt;&gt;"",Scoring!$T$24)+IF(Data!T211&lt;&gt;"",Scoring!$T$25)+IF(Data!$U211&lt;&gt;"",Scoring!$T$26)+IF(Data!$V211&lt;&gt;"",Scoring!$T$27)+IF(Data!$W211&lt;&gt;"",Scoring!$T$28)+IF(Data!$X211&lt;&gt;"",Scoring!$T$29)+IF(Data!$Y211&lt;&gt;"",Scoring!$T$30)+IF(Data!$Z211&lt;&gt;"",Scoring!$T$31)+IF(Data!$AA211&lt;&gt;"",Scoring!$T$32),"")</f>
        <v/>
      </c>
      <c r="BI211" s="105" t="str">
        <f>IF(BH211&lt;&gt;"",LOOKUP(BH211,Likelihoods!$A$7:$A$107,Likelihoods!R$7:R$107),"")</f>
        <v/>
      </c>
      <c r="BJ211" s="108" t="str">
        <f>IF(AND(COUNTBLANK($B211:$E211)=3,COUNTBLANK($F211:$H211)=2,COUNTBLANK($I211:$J211)=1,COUNTBLANK($K211:$L211)=1,COUNTBLANK($M211:$N211)=1,COUNTBLANK($O211:$P211)=1,COUNTBLANK($Q211:$R211)=1,COUNTBLANK($S211:$T211)=1,COUNTBLANK($U211:$V211)=1,COUNTBLANK($W211:$AA211)=4),IF(Data!$B211&lt;&gt;"",Scoring!$U$7)+IF(Data!$C211&lt;&gt;"",Scoring!$U$8)+IF(Data!$D211&lt;&gt;"",Scoring!$U$9)+IF(Data!$E211&lt;&gt;"",Scoring!$U$10)+IF(Data!$F211&lt;&gt;"",Scoring!$U$11)+IF(Data!$G211&lt;&gt;"",Scoring!$U$12)+IF(Data!$H211&lt;&gt;"",Scoring!$U$13)+IF(Data!$I211&lt;&gt;"",Scoring!$U$14)+IF(Data!$J211&lt;&gt;"",Scoring!$U$15)+IF(Data!$K211&lt;&gt;"",Scoring!$U$16)+IF(Data!$L211&lt;&gt;"",Scoring!$U$17)+IF(Data!$M211&lt;&gt;"",Scoring!$U$18)+IF(Data!$N211&lt;&gt;"",Scoring!$U$19)+IF(Data!$O211&lt;&gt;"",Scoring!$U$20)+IF(Data!$P211&lt;&gt;"",Scoring!$U$21)+IF(Data!$Q211&lt;&gt;"",Scoring!$U$22)+IF(Data!$R211&lt;&gt;"",Scoring!$U$23)+IF(Data!$S211&lt;&gt;"",Scoring!$U$24)+IF(Data!T211&lt;&gt;"",Scoring!$U$25)+IF(Data!$U211&lt;&gt;"",Scoring!$U$26)+IF(Data!$V211&lt;&gt;"",Scoring!$U$27)+IF(Data!$W211&lt;&gt;"",Scoring!$U$28)+IF(Data!$X211&lt;&gt;"",Scoring!$U$29)+IF(Data!$Y211&lt;&gt;"",Scoring!$U$30)+IF(Data!$Z211&lt;&gt;"",Scoring!$U$31)+IF(Data!$AA211&lt;&gt;"",Scoring!$U$32),"")</f>
        <v/>
      </c>
      <c r="BK211" s="106" t="str">
        <f>IF(BJ211&lt;&gt;"",LOOKUP(BJ211,Likelihoods!$A$7:$A$107,Likelihoods!S$7:S$107),"")</f>
        <v/>
      </c>
      <c r="BL211" s="8"/>
      <c r="BM211" s="8"/>
      <c r="BN211" s="8"/>
      <c r="BO211" s="8"/>
      <c r="BP211" s="8"/>
      <c r="BQ211" s="8"/>
      <c r="BR211" s="8"/>
      <c r="BS211" s="8"/>
      <c r="BT211" s="8"/>
      <c r="BU211" s="8"/>
      <c r="BV211" s="8"/>
      <c r="BW211" s="8"/>
      <c r="BX211" s="8"/>
      <c r="BY211" s="8"/>
    </row>
    <row r="212" spans="1:77" ht="14.25" x14ac:dyDescent="0.2">
      <c r="A212" s="68"/>
      <c r="B212" s="101"/>
      <c r="C212" s="102"/>
      <c r="D212" s="102"/>
      <c r="E212" s="102"/>
      <c r="F212" s="101"/>
      <c r="G212" s="102"/>
      <c r="H212" s="103"/>
      <c r="I212" s="102"/>
      <c r="J212" s="102"/>
      <c r="K212" s="101"/>
      <c r="L212" s="103"/>
      <c r="M212" s="102"/>
      <c r="N212" s="103"/>
      <c r="O212" s="101"/>
      <c r="P212" s="103"/>
      <c r="Q212" s="102"/>
      <c r="R212" s="102"/>
      <c r="S212" s="101"/>
      <c r="T212" s="103"/>
      <c r="U212" s="101"/>
      <c r="V212" s="103"/>
      <c r="W212" s="102"/>
      <c r="X212" s="102"/>
      <c r="Y212" s="102"/>
      <c r="Z212" s="102"/>
      <c r="AA212" s="102"/>
      <c r="AB212" s="104" t="str">
        <f>IF(AND(COUNTBLANK($B212:$E212)=3,COUNTBLANK($F212:$H212)=2,COUNTBLANK($I212:$J212)=1,COUNTBLANK($K212:$L212)=1,COUNTBLANK($M212:$N212)=1,COUNTBLANK($O212:$P212)=1,COUNTBLANK($Q212:$R212)=1,COUNTBLANK($S212:$T212)=1,COUNTBLANK($U212:$V212)=1,COUNTBLANK($W212:$AA212)=4),IF(Data!$B212&lt;&gt;"",Scoring!$D$7)+IF(Data!$C212&lt;&gt;"",Scoring!$D$8)+IF(Data!$D212&lt;&gt;"",Scoring!$D$9)+IF(Data!$E212&lt;&gt;"",Scoring!$D$10)+IF(Data!$F212&lt;&gt;"",Scoring!$D$11)+IF(Data!$G212&lt;&gt;"",Scoring!$D$12)+IF(Data!$H212&lt;&gt;"",Scoring!$D$13)+IF(Data!$I212&lt;&gt;"",Scoring!$D$14)+IF(Data!$J212&lt;&gt;"",Scoring!$D$15)+IF(Data!$K212&lt;&gt;"",Scoring!$D$16)+IF(Data!$L212&lt;&gt;"",Scoring!$D$17)+IF(Data!$M212&lt;&gt;"",Scoring!$D$18)+IF(Data!$N212&lt;&gt;"",Scoring!$D$19)+IF(Data!$O212&lt;&gt;"",Scoring!$D$20)+IF(Data!$P212&lt;&gt;"",Scoring!$D$21)+IF(Data!$Q212&lt;&gt;"",Scoring!$D$22)+IF(Data!$R212&lt;&gt;"",Scoring!$D$23)+IF(Data!$S212&lt;&gt;"",Scoring!$D$24)+IF(Data!T212&lt;&gt;"",Scoring!$D$25)+IF(Data!$U212&lt;&gt;"",Scoring!$D$26)+IF(Data!$V212&lt;&gt;"",Scoring!$D$27)+IF(Data!$W212&lt;&gt;"",Scoring!$D$28)+IF(Data!$X212&lt;&gt;"",Scoring!$D$29)+IF(Data!$Y212&lt;&gt;"",Scoring!$D$30)+IF(Data!$Z212&lt;&gt;"",Scoring!$D$31)+IF(Data!$AA212&lt;&gt;"",Scoring!$D$32),"")</f>
        <v/>
      </c>
      <c r="AC212" s="105" t="str">
        <f>IF(AB212&lt;&gt;"",LOOKUP(AB212,Likelihoods!$A$7:$A$107,Likelihoods!B$7:B$107),"")</f>
        <v/>
      </c>
      <c r="AD212" s="264" t="str">
        <f>IF(AND(COUNTBLANK($B212:$E212)=3,COUNTBLANK($F212:$H212)=2,COUNTBLANK($I212:$J212)=1,COUNTBLANK($K212:$L212)=1,COUNTBLANK($M212:$N212)=1,COUNTBLANK($O212:$P212)=1,COUNTBLANK($Q212:$R212)=1,COUNTBLANK($S212:$T212)=1,COUNTBLANK($U212:$V212)=1,COUNTBLANK($W212:$AA212)=4),IF(Data!$B212&lt;&gt;"",Scoring!$E$7)+IF(Data!$C212&lt;&gt;"",Scoring!$E$8)+IF(Data!$D212&lt;&gt;"",Scoring!$E$9)+IF(Data!$E212&lt;&gt;"",Scoring!$E$10)+IF(Data!$F212&lt;&gt;"",Scoring!$E$11)+IF(Data!$G212&lt;&gt;"",Scoring!$E$12)+IF(Data!$H212&lt;&gt;"",Scoring!$E$13)+IF(Data!$I212&lt;&gt;"",Scoring!$E$14)+IF(Data!$J212&lt;&gt;"",Scoring!$E$15)+IF(Data!$K212&lt;&gt;"",Scoring!$E$16)+IF(Data!$L212&lt;&gt;"",Scoring!$E$17)+IF(Data!$M212&lt;&gt;"",Scoring!$E$18)+IF(Data!$N212&lt;&gt;"",Scoring!$E$19)+IF(Data!$O212&lt;&gt;"",Scoring!$E$20)+IF(Data!$P212&lt;&gt;"",Scoring!$E$21)+IF(Data!$Q212&lt;&gt;"",Scoring!$E$22)+IF(Data!$R212&lt;&gt;"",Scoring!$E$23)+IF(Data!$S212&lt;&gt;"",Scoring!$E$24)+IF(Data!V212&lt;&gt;"",Scoring!$E$25)+IF(Data!$U212&lt;&gt;"",Scoring!$E$26)+IF(Data!$V212&lt;&gt;"",Scoring!$E$27)+IF(Data!$W212&lt;&gt;"",Scoring!$E$28)+IF(Data!$X212&lt;&gt;"",Scoring!$E$29)+IF(Data!$Y212&lt;&gt;"",Scoring!$E$30)+IF(Data!$Z212&lt;&gt;"",Scoring!$E$31)+IF(Data!$AA212&lt;&gt;"",Scoring!$E$32),"")</f>
        <v/>
      </c>
      <c r="AE212" s="107" t="str">
        <f>IF(AD212&lt;&gt;"",LOOKUP(AD212,Likelihoods!$A$7:$A$107,Likelihoods!C$7:C$107),"")</f>
        <v/>
      </c>
      <c r="AF212" s="108" t="str">
        <f>IF(AND(COUNTBLANK($B212:$E212)=3,COUNTBLANK($F212:$H212)=2,COUNTBLANK($I212:$J212)=1,COUNTBLANK($K212:$L212)=1,COUNTBLANK($M212:$N212)=1,COUNTBLANK($O212:$P212)=1,COUNTBLANK($Q212:$R212)=1,COUNTBLANK($S212:$T212)=1,COUNTBLANK($U212:$V212)=1,COUNTBLANK($W212:$AA212)=4),IF(Data!$B212&lt;&gt;"",Scoring!$F$7)+IF(Data!$C212&lt;&gt;"",Scoring!$F$8)+IF(Data!$D212&lt;&gt;"",Scoring!$F$9)+IF(Data!$E212&lt;&gt;"",Scoring!$F$10)+IF(Data!$F212&lt;&gt;"",Scoring!$F$11)+IF(Data!$G212&lt;&gt;"",Scoring!$F$12)+IF(Data!$H212&lt;&gt;"",Scoring!$F$13)+IF(Data!$I212&lt;&gt;"",Scoring!$F$14)+IF(Data!$J212&lt;&gt;"",Scoring!$F$15)+IF(Data!$K212&lt;&gt;"",Scoring!$F$16)+IF(Data!$L212&lt;&gt;"",Scoring!$F$17)+IF(Data!$M212&lt;&gt;"",Scoring!$F$18)+IF(Data!$N212&lt;&gt;"",Scoring!$F$19)+IF(Data!$O212&lt;&gt;"",Scoring!$F$20)+IF(Data!$P212&lt;&gt;"",Scoring!$F$21)+IF(Data!$Q212&lt;&gt;"",Scoring!$F$22)+IF(Data!$R212&lt;&gt;"",Scoring!$F$23)+IF(Data!$S212&lt;&gt;"",Scoring!$F$24)+IF(Data!T212&lt;&gt;"",Scoring!$F$25)+IF(Data!$U212&lt;&gt;"",Scoring!$F$26)+IF(Data!$V212&lt;&gt;"",Scoring!$F$27)+IF(Data!$W212&lt;&gt;"",Scoring!$F$28)+IF(Data!$X212&lt;&gt;"",Scoring!$F$29)+IF(Data!$Y212&lt;&gt;"",Scoring!$F$30)+IF(Data!$Z212&lt;&gt;"",Scoring!$F$31)+IF(Data!$AA212&lt;&gt;"",Scoring!$F$32),"")</f>
        <v/>
      </c>
      <c r="AG212" s="105" t="str">
        <f>IF(AF212&lt;&gt;"",LOOKUP(AF212,Likelihoods!$A$7:$A$107,Likelihoods!D$7:D$107),"")</f>
        <v/>
      </c>
      <c r="AH212" s="108" t="str">
        <f>IF(AND(COUNTBLANK($B212:$E212)=3,COUNTBLANK($F212:$H212)=2,COUNTBLANK($I212:$J212)=1,COUNTBLANK($K212:$L212)=1,COUNTBLANK($M212:$N212)=1,COUNTBLANK($O212:$P212)=1,COUNTBLANK($Q212:$R212)=1,COUNTBLANK($S212:$T212)=1,COUNTBLANK($U212:$V212)=1,COUNTBLANK($W212:$AA212)=4),IF(Data!$B212&lt;&gt;"",Scoring!$G$7)+IF(Data!$C212&lt;&gt;"",Scoring!$G$8)+IF(Data!$D212&lt;&gt;"",Scoring!$G$9)+IF(Data!$E212&lt;&gt;"",Scoring!$G$10)+IF(Data!$F212&lt;&gt;"",Scoring!$G$11)+IF(Data!$G212&lt;&gt;"",Scoring!$G$12)+IF(Data!$H212&lt;&gt;"",Scoring!$G$13)+IF(Data!$I212&lt;&gt;"",Scoring!$G$14)+IF(Data!$J212&lt;&gt;"",Scoring!$G$15)+IF(Data!$K212&lt;&gt;"",Scoring!$G$16)+IF(Data!$L212&lt;&gt;"",Scoring!$G$17)+IF(Data!$M212&lt;&gt;"",Scoring!$G$18)+IF(Data!$N212&lt;&gt;"",Scoring!$G$19)+IF(Data!$O212&lt;&gt;"",Scoring!$G$20)+IF(Data!$P212&lt;&gt;"",Scoring!$G$21)+IF(Data!$Q212&lt;&gt;"",Scoring!$G$22)+IF(Data!$R212&lt;&gt;"",Scoring!$G$23)+IF(Data!$S212&lt;&gt;"",Scoring!$G$24)+IF(Data!T212&lt;&gt;"",Scoring!$G$25)+IF(Data!$U212&lt;&gt;"",Scoring!$G$26)+IF(Data!$V212&lt;&gt;"",Scoring!$G$27)+IF(Data!$W212&lt;&gt;"",Scoring!$G$28)+IF(Data!$X212&lt;&gt;"",Scoring!$G$29)+IF(Data!$Y212&lt;&gt;"",Scoring!$G$30)+IF(Data!$Z212&lt;&gt;"",Scoring!$G$31)+IF(Data!$AA212&lt;&gt;"",Scoring!$G$32),"")</f>
        <v/>
      </c>
      <c r="AI212" s="106" t="str">
        <f>IF(AH212&lt;&gt;"",LOOKUP(AH212,Likelihoods!$A$7:$A$107,Likelihoods!E$7:E$107),"")</f>
        <v/>
      </c>
      <c r="AJ212" s="104" t="str">
        <f>IF(AND(COUNTBLANK($B212:$E212)=3,COUNTBLANK($F212:$H212)=2,COUNTBLANK($I212:$J212)=1,COUNTBLANK($K212:$L212)=1,COUNTBLANK($M212:$N212)=1,COUNTBLANK($O212:$P212)=1,COUNTBLANK($Q212:$R212)=1,COUNTBLANK($S212:$T212)=1,COUNTBLANK($U212:$V212)=1,COUNTBLANK($W212:$AA212)=4),IF(Data!$B212&lt;&gt;"",Scoring!$H$7)+IF(Data!$C212&lt;&gt;"",Scoring!$H$8)+IF(Data!$D212&lt;&gt;"",Scoring!$H$9)+IF(Data!$E212&lt;&gt;"",Scoring!$H$10)+IF(Data!$F212&lt;&gt;"",Scoring!$H$11)+IF(Data!$G212&lt;&gt;"",Scoring!$H$12)+IF(Data!$H212&lt;&gt;"",Scoring!$H$13)+IF(Data!$I212&lt;&gt;"",Scoring!$H$14)+IF(Data!$J212&lt;&gt;"",Scoring!$H$15)+IF(Data!$K212&lt;&gt;"",Scoring!$H$16)+IF(Data!$L212&lt;&gt;"",Scoring!$H$17)+IF(Data!$M212&lt;&gt;"",Scoring!$H$18)+IF(Data!$N212&lt;&gt;"",Scoring!$H$19)+IF(Data!$O212&lt;&gt;"",Scoring!$H$20)+IF(Data!$P212&lt;&gt;"",Scoring!$H$21)+IF(Data!$Q212&lt;&gt;"",Scoring!$H$22)+IF(Data!$R212&lt;&gt;"",Scoring!$H$23)+IF(Data!$S212&lt;&gt;"",Scoring!$H$24)+IF(Data!T212&lt;&gt;"",Scoring!$H$25)+IF(Data!$U212&lt;&gt;"",Scoring!$H$26)+IF(Data!$V212&lt;&gt;"",Scoring!$H$27)+IF(Data!$W212&lt;&gt;"",Scoring!$H$28)+IF(Data!$X212&lt;&gt;"",Scoring!$H$29)+IF(Data!$Y212&lt;&gt;"",Scoring!$H$30)+IF(Data!$Z212&lt;&gt;"",Scoring!$H$31)+IF(Data!$AA212&lt;&gt;"",Scoring!$H$32),"")</f>
        <v/>
      </c>
      <c r="AK212" s="105" t="str">
        <f>IF(AJ212&lt;&gt;"",LOOKUP(AJ212,Likelihoods!$A$7:$A$107,Likelihoods!F$7:F$107),"")</f>
        <v/>
      </c>
      <c r="AL212" s="102" t="str">
        <f>IF(AND(COUNTBLANK($B212:$E212)=3,COUNTBLANK($F212:$H212)=2,COUNTBLANK($I212:$J212)=1,COUNTBLANK($K212:$L212)=1,COUNTBLANK($M212:$N212)=1,COUNTBLANK($O212:$P212)=1,COUNTBLANK($Q212:$R212)=1,COUNTBLANK($S212:$T212)=1,COUNTBLANK($U212:$V212)=1,COUNTBLANK($W212:$AA212)=4),IF(Data!$B212&lt;&gt;"",Scoring!$I$7)+IF(Data!$C212&lt;&gt;"",Scoring!$I$8)+IF(Data!$D212&lt;&gt;"",Scoring!$I$9)+IF(Data!$E212&lt;&gt;"",Scoring!$I$10)+IF(Data!$F212&lt;&gt;"",Scoring!$I$11)+IF(Data!$G212&lt;&gt;"",Scoring!$I$12)+IF(Data!$H212&lt;&gt;"",Scoring!$I$13)+IF(Data!$I212&lt;&gt;"",Scoring!$I$14)+IF(Data!$J212&lt;&gt;"",Scoring!$I$15)+IF(Data!$K212&lt;&gt;"",Scoring!$I$16)+IF(Data!$L212&lt;&gt;"",Scoring!$I$17)+IF(Data!$M212&lt;&gt;"",Scoring!$I$18)+IF(Data!$N212&lt;&gt;"",Scoring!$I$19)+IF(Data!$O212&lt;&gt;"",Scoring!$I$20)+IF(Data!$P212&lt;&gt;"",Scoring!$I$21)+IF(Data!$Q212&lt;&gt;"",Scoring!$I$22)+IF(Data!$R212&lt;&gt;"",Scoring!$I$23)+IF(Data!$S212&lt;&gt;"",Scoring!$I$24)+IF(Data!T212&lt;&gt;"",Scoring!$I$25)+IF(Data!$U212&lt;&gt;"",Scoring!$I$26)+IF(Data!$V212&lt;&gt;"",Scoring!$I$27)+IF(Data!$W212&lt;&gt;"",Scoring!$I$28)+IF(Data!$X212&lt;&gt;"",Scoring!$I$29)+IF(Data!$Y212&lt;&gt;"",Scoring!$I$30)+IF(Data!$Z212&lt;&gt;"",Scoring!$I$31)+IF(Data!$AA212&lt;&gt;"",Scoring!$I$32),"")</f>
        <v/>
      </c>
      <c r="AM212" s="107" t="str">
        <f>IF(AL212&lt;&gt;"",LOOKUP(AL212,Likelihoods!$A$7:$A$107,Likelihoods!G$7:G$107),"")</f>
        <v/>
      </c>
      <c r="AN212" s="281" t="str">
        <f>IF(AND(COUNTBLANK($B212:$E212)=3,COUNTBLANK($F212:$H212)=2,COUNTBLANK($I212:$J212)=1,COUNTBLANK($K212:$L212)=1,COUNTBLANK($M212:$N212)=1,COUNTBLANK($O212:$P212)=1,COUNTBLANK($Q212:$R212)=1,COUNTBLANK($S212:$T212)=1,COUNTBLANK($U212:$V212)=1,COUNTBLANK($W212:$AA212)=4),IF(Data!$B212&lt;&gt;"",Scoring!$J$7)+IF(Data!$C212&lt;&gt;"",Scoring!$J$8)+IF(Data!$D212&lt;&gt;"",Scoring!$J$9)+IF(Data!$E212&lt;&gt;"",Scoring!$J$10)+IF(Data!$F212&lt;&gt;"",Scoring!$J$11)+IF(Data!$G212&lt;&gt;"",Scoring!$J$12)+IF(Data!$H212&lt;&gt;"",Scoring!$J$13)+IF(Data!$I212&lt;&gt;"",Scoring!$J$14)+IF(Data!$J212&lt;&gt;"",Scoring!$J$15)+IF(Data!$K212&lt;&gt;"",Scoring!$J$16)+IF(Data!$L212&lt;&gt;"",Scoring!$J$17)+IF(Data!$M212&lt;&gt;"",Scoring!$J$18)+IF(Data!$N212&lt;&gt;"",Scoring!$J$19)+IF(Data!$O212&lt;&gt;"",Scoring!$J$20)+IF(Data!$P212&lt;&gt;"",Scoring!$J$21)+IF(Data!$Q212&lt;&gt;"",Scoring!$J$22)+IF(Data!$R212&lt;&gt;"",Scoring!$J$23)+IF(Data!$S212&lt;&gt;"",Scoring!$J$24)+IF(Data!AF212&lt;&gt;"",Scoring!$J$25)+IF(Data!$U212&lt;&gt;"",Scoring!$J$26)+IF(Data!$V212&lt;&gt;"",Scoring!$J$27)+IF(Data!$W212&lt;&gt;"",Scoring!$J$28)+IF(Data!$X212&lt;&gt;"",Scoring!$J$29)+IF(Data!$Y212&lt;&gt;"",Scoring!$J$30)+IF(Data!$Z212&lt;&gt;"",Scoring!$J$31)+IF(Data!$AA212&lt;&gt;"",Scoring!$J$32),"")</f>
        <v/>
      </c>
      <c r="AO212" s="276" t="str">
        <f>IF(AN212&lt;&gt;"",LOOKUP(AN212,Likelihoods!$A$7:$A$107,Likelihoods!H$7:H$107),"")</f>
        <v/>
      </c>
      <c r="AP212" s="264" t="str">
        <f>IF(AND(COUNTBLANK($B212:$E212)=3,COUNTBLANK($F212:$H212)=2,COUNTBLANK($I212:$J212)=1,COUNTBLANK($K212:$L212)=1,COUNTBLANK($M212:$N212)=1,COUNTBLANK($O212:$P212)=1,COUNTBLANK($Q212:$R212)=1,COUNTBLANK($S212:$T212)=1,COUNTBLANK($U212:$V212)=1,COUNTBLANK($W212:$AA212)=4),IF(Data!$B212&lt;&gt;"",Scoring!$K$7)+IF(Data!$C212&lt;&gt;"",Scoring!$K$8)+IF(Data!$D212&lt;&gt;"",Scoring!$K$9)+IF(Data!$E212&lt;&gt;"",Scoring!$K$10)+IF(Data!$F212&lt;&gt;"",Scoring!$K$11)+IF(Data!$G212&lt;&gt;"",Scoring!$K$12)+IF(Data!$H212&lt;&gt;"",Scoring!$K$13)+IF(Data!$I212&lt;&gt;"",Scoring!$K$14)+IF(Data!$J212&lt;&gt;"",Scoring!$K$15)+IF(Data!$K212&lt;&gt;"",Scoring!$K$16)+IF(Data!$L212&lt;&gt;"",Scoring!$K$17)+IF(Data!$M212&lt;&gt;"",Scoring!$K$18)+IF(Data!$N212&lt;&gt;"",Scoring!$K$19)+IF(Data!$O212&lt;&gt;"",Scoring!$K$20)+IF(Data!$P212&lt;&gt;"",Scoring!$K$21)+IF(Data!$Q212&lt;&gt;"",Scoring!$K$22)+IF(Data!$R212&lt;&gt;"",Scoring!$K$23)+IF(Data!$S212&lt;&gt;"",Scoring!$K$24)+IF(Data!AH212&lt;&gt;"",Scoring!$K$25)+IF(Data!$U212&lt;&gt;"",Scoring!$K$26)+IF(Data!$V212&lt;&gt;"",Scoring!$K$27)+IF(Data!$W212&lt;&gt;"",Scoring!$K$28)+IF(Data!$X212&lt;&gt;"",Scoring!$K$29)+IF(Data!$Y212&lt;&gt;"",Scoring!$K$30)+IF(Data!$Z212&lt;&gt;"",Scoring!$K$31)+IF(Data!$AA212&lt;&gt;"",Scoring!$K$32),"")</f>
        <v/>
      </c>
      <c r="AQ212" s="107" t="str">
        <f>IF(AP212&lt;&gt;"",LOOKUP(AP212,Likelihoods!$A$7:$A$107,Likelihoods!I$7:I$107),"")</f>
        <v/>
      </c>
      <c r="AR212" s="281" t="str">
        <f>IF(AND(COUNTBLANK($B212:$E212)=3,COUNTBLANK($F212:$H212)=2,COUNTBLANK($I212:$J212)=1,COUNTBLANK($K212:$L212)=1,COUNTBLANK($M212:$N212)=1,COUNTBLANK($O212:$P212)=1,COUNTBLANK($Q212:$R212)=1,COUNTBLANK($S212:$T212)=1,COUNTBLANK($U212:$V212)=1,COUNTBLANK($W212:$AA212)=4),IF(Data!$B212&lt;&gt;"",Scoring!$L$7)+IF(Data!$C212&lt;&gt;"",Scoring!$L$8)+IF(Data!$D212&lt;&gt;"",Scoring!$L$9)+IF(Data!$E212&lt;&gt;"",Scoring!$L$10)+IF(Data!$F212&lt;&gt;"",Scoring!$L$11)+IF(Data!$G212&lt;&gt;"",Scoring!$L$12)+IF(Data!$H212&lt;&gt;"",Scoring!$L$13)+IF(Data!$I212&lt;&gt;"",Scoring!$L$14)+IF(Data!$J212&lt;&gt;"",Scoring!$L$15)+IF(Data!$K212&lt;&gt;"",Scoring!$L$16)+IF(Data!$L212&lt;&gt;"",Scoring!$L$17)+IF(Data!$M212&lt;&gt;"",Scoring!$L$18)+IF(Data!$N212&lt;&gt;"",Scoring!$L$19)+IF(Data!$O212&lt;&gt;"",Scoring!$L$20)+IF(Data!$P212&lt;&gt;"",Scoring!$L$21)+IF(Data!$Q212&lt;&gt;"",Scoring!$L$22)+IF(Data!$R212&lt;&gt;"",Scoring!$L$23)+IF(Data!$S212&lt;&gt;"",Scoring!$L$24)+IF(Data!AJ212&lt;&gt;"",Scoring!$L$25)+IF(Data!$U212&lt;&gt;"",Scoring!$L$26)+IF(Data!$V212&lt;&gt;"",Scoring!$L$27)+IF(Data!$W212&lt;&gt;"",Scoring!$L$28)+IF(Data!$X212&lt;&gt;"",Scoring!$L$29)+IF(Data!$Y212&lt;&gt;"",Scoring!$L$30)+IF(Data!$Z212&lt;&gt;"",Scoring!$L$31)+IF(Data!$AA212&lt;&gt;"",Scoring!$L$32),"")</f>
        <v/>
      </c>
      <c r="AS212" s="105" t="str">
        <f>IF(AR212&lt;&gt;"",LOOKUP(AR212,Likelihoods!$A$7:$A$107,Likelihoods!J$7:J$107),"")</f>
        <v/>
      </c>
      <c r="AT212" s="108" t="str">
        <f>IF(AND(COUNTBLANK($B212:$E212)=3,COUNTBLANK($F212:$H212)=2,COUNTBLANK($I212:$J212)=1,COUNTBLANK($K212:$L212)=1,COUNTBLANK($M212:$N212)=1,COUNTBLANK($O212:$P212)=1,COUNTBLANK($Q212:$R212)=1,COUNTBLANK($S212:$T212)=1,COUNTBLANK($U212:$V212)=1,COUNTBLANK($W212:$AA212)=4),IF(Data!$B212&lt;&gt;"",Scoring!$M$7)+IF(Data!$C212&lt;&gt;"",Scoring!$M$8)+IF(Data!$D212&lt;&gt;"",Scoring!$M$9)+IF(Data!$E212&lt;&gt;"",Scoring!$M$10)+IF(Data!$F212&lt;&gt;"",Scoring!$M$11)+IF(Data!$G212&lt;&gt;"",Scoring!$M$12)+IF(Data!$H212&lt;&gt;"",Scoring!$M$13)+IF(Data!$I212&lt;&gt;"",Scoring!$M$14)+IF(Data!$J212&lt;&gt;"",Scoring!$M$15)+IF(Data!$K212&lt;&gt;"",Scoring!$M$16)+IF(Data!$L212&lt;&gt;"",Scoring!$M$17)+IF(Data!$M212&lt;&gt;"",Scoring!$M$18)+IF(Data!$N212&lt;&gt;"",Scoring!$M$19)+IF(Data!$O212&lt;&gt;"",Scoring!$M$20)+IF(Data!$P212&lt;&gt;"",Scoring!$M$21)+IF(Data!$Q212&lt;&gt;"",Scoring!$M$22)+IF(Data!$R212&lt;&gt;"",Scoring!$M$23)+IF(Data!$S212&lt;&gt;"",Scoring!$M$24)+IF(Data!T212&lt;&gt;"",Scoring!$M$25)+IF(Data!$U212&lt;&gt;"",Scoring!$M$26)+IF(Data!$V212&lt;&gt;"",Scoring!$M$27)+IF(Data!$W212&lt;&gt;"",Scoring!$M$28)+IF(Data!$X212&lt;&gt;"",Scoring!$M$29)+IF(Data!$Y212&lt;&gt;"",Scoring!$M$30)+IF(Data!$Z212&lt;&gt;"",Scoring!$M$31)+IF(Data!$AA212&lt;&gt;"",Scoring!$M$32),"")</f>
        <v/>
      </c>
      <c r="AU212" s="105" t="str">
        <f>IF(AT212&lt;&gt;"",LOOKUP(AT212,Likelihoods!$A$7:$A$107,Likelihoods!K$7:K$107),"")</f>
        <v/>
      </c>
      <c r="AV212" s="108" t="str">
        <f>IF(AND(COUNTBLANK($B212:$E212)=3,COUNTBLANK($F212:$H212)=2,COUNTBLANK($I212:$J212)=1,COUNTBLANK($K212:$L212)=1,COUNTBLANK($M212:$N212)=1,COUNTBLANK($O212:$P212)=1,COUNTBLANK($Q212:$R212)=1,COUNTBLANK($S212:$T212)=1,COUNTBLANK($U212:$V212)=1,COUNTBLANK($W212:$AA212)=4),IF(Data!$B212&lt;&gt;"",Scoring!$N$7)+IF(Data!$C212&lt;&gt;"",Scoring!$N$8)+IF(Data!$D212&lt;&gt;"",Scoring!$N$9)+IF(Data!$E212&lt;&gt;"",Scoring!$N$10)+IF(Data!$F212&lt;&gt;"",Scoring!$N$11)+IF(Data!$G212&lt;&gt;"",Scoring!$N$12)+IF(Data!$H212&lt;&gt;"",Scoring!$N$13)+IF(Data!$I212&lt;&gt;"",Scoring!$N$14)+IF(Data!$J212&lt;&gt;"",Scoring!$N$15)+IF(Data!$K212&lt;&gt;"",Scoring!$N$16)+IF(Data!$L212&lt;&gt;"",Scoring!$N$17)+IF(Data!$M212&lt;&gt;"",Scoring!$N$18)+IF(Data!$N212&lt;&gt;"",Scoring!$N$19)+IF(Data!$O212&lt;&gt;"",Scoring!$N$20)+IF(Data!$P212&lt;&gt;"",Scoring!$N$21)+IF(Data!$Q212&lt;&gt;"",Scoring!$N$22)+IF(Data!$R212&lt;&gt;"",Scoring!$N$23)+IF(Data!$S212&lt;&gt;"",Scoring!$N$24)+IF(Data!T212&lt;&gt;"",Scoring!$N$25)+IF(Data!$U212&lt;&gt;"",Scoring!$N$26)+IF(Data!$V212&lt;&gt;"",Scoring!$N$27)+IF(Data!$W212&lt;&gt;"",Scoring!$N$28)+IF(Data!$X212&lt;&gt;"",Scoring!$N$29)+IF(Data!$Y212&lt;&gt;"",Scoring!$N$30)+IF(Data!$Z212&lt;&gt;"",Scoring!$N$31)+IF(Data!$AA212&lt;&gt;"",Scoring!$N$32),"")</f>
        <v/>
      </c>
      <c r="AW212" s="106" t="str">
        <f>IF(AV212&lt;&gt;"",LOOKUP(AV212,Likelihoods!$A$7:$A$107,Likelihoods!L$7:L$107),"")</f>
        <v/>
      </c>
      <c r="AX212" s="104" t="str">
        <f>IF(AND(COUNTBLANK($B212:$E212)=3,COUNTBLANK($F212:$H212)=2,COUNTBLANK($I212:$J212)=1,COUNTBLANK($K212:$L212)=1,COUNTBLANK($M212:$N212)=1,COUNTBLANK($O212:$P212)=1,COUNTBLANK($Q212:$R212)=1,COUNTBLANK($S212:$T212)=1,COUNTBLANK($U212:$V212)=1,COUNTBLANK($W212:$AA212)=4),IF(Data!$B212&lt;&gt;"",Scoring!$O$7)+IF(Data!$C212&lt;&gt;"",Scoring!$O$8)+IF(Data!$D212&lt;&gt;"",Scoring!$O$9)+IF(Data!$E212&lt;&gt;"",Scoring!$O$10)+IF(Data!$F212&lt;&gt;"",Scoring!$O$11)+IF(Data!$G212&lt;&gt;"",Scoring!$O$12)+IF(Data!$H212&lt;&gt;"",Scoring!$O$13)+IF(Data!$I212&lt;&gt;"",Scoring!$O$14)+IF(Data!$J212&lt;&gt;"",Scoring!$O$15)+IF(Data!$K212&lt;&gt;"",Scoring!$O$16)+IF(Data!$L212&lt;&gt;"",Scoring!$O$17)+IF(Data!$M212&lt;&gt;"",Scoring!$O$18)+IF(Data!$N212&lt;&gt;"",Scoring!$O$19)+IF(Data!$O212&lt;&gt;"",Scoring!$O$20)+IF(Data!$P212&lt;&gt;"",Scoring!$O$21)+IF(Data!$Q212&lt;&gt;"",Scoring!$O$22)+IF(Data!$R212&lt;&gt;"",Scoring!$O$23)+IF(Data!$S212&lt;&gt;"",Scoring!$O$24)+IF(Data!T212&lt;&gt;"",Scoring!$O$25)+IF(Data!$U212&lt;&gt;"",Scoring!$O$26)+IF(Data!$V212&lt;&gt;"",Scoring!$O$27)+IF(Data!$W212&lt;&gt;"",Scoring!$O$28)+IF(Data!$X212&lt;&gt;"",Scoring!$O$29)+IF(Data!$Y212&lt;&gt;"",Scoring!$O$30)+IF(Data!$Z212&lt;&gt;"",Scoring!$O$31)+IF(Data!$AA212&lt;&gt;"",Scoring!$O$32),"")</f>
        <v/>
      </c>
      <c r="AY212" s="107" t="str">
        <f>IF(AX212&lt;&gt;"",LOOKUP(AX212,Likelihoods!$A$7:$A$107,Likelihoods!M$7:M$107),"")</f>
        <v/>
      </c>
      <c r="AZ212" s="108" t="str">
        <f>IF(AND(COUNTBLANK($B212:$E212)=3,COUNTBLANK($F212:$H212)=2,COUNTBLANK($I212:$J212)=1,COUNTBLANK($K212:$L212)=1,COUNTBLANK($M212:$N212)=1,COUNTBLANK($O212:$P212)=1,COUNTBLANK($Q212:$R212)=1,COUNTBLANK($S212:$T212)=1,COUNTBLANK($U212:$V212)=1,COUNTBLANK($W212:$AA212)=4),IF(Data!$B212&lt;&gt;"",Scoring!$P$7)+IF(Data!$C212&lt;&gt;"",Scoring!$P$8)+IF(Data!$D212&lt;&gt;"",Scoring!$P$9)+IF(Data!$E212&lt;&gt;"",Scoring!$P$10)+IF(Data!$F212&lt;&gt;"",Scoring!$P$11)+IF(Data!$G212&lt;&gt;"",Scoring!$P$12)+IF(Data!$H212&lt;&gt;"",Scoring!$P$13)+IF(Data!$I212&lt;&gt;"",Scoring!$P$14)+IF(Data!$J212&lt;&gt;"",Scoring!$P$15)+IF(Data!$K212&lt;&gt;"",Scoring!$P$16)+IF(Data!$L212&lt;&gt;"",Scoring!$P$17)+IF(Data!$M212&lt;&gt;"",Scoring!$P$18)+IF(Data!$N212&lt;&gt;"",Scoring!$P$19)+IF(Data!$O212&lt;&gt;"",Scoring!$P$20)+IF(Data!$P212&lt;&gt;"",Scoring!$P$21)+IF(Data!$Q212&lt;&gt;"",Scoring!$P$22)+IF(Data!$R212&lt;&gt;"",Scoring!$P$23)+IF(Data!$S212&lt;&gt;"",Scoring!$P$24)+IF(Data!T212&lt;&gt;"",Scoring!$P$25)+IF(Data!$U212&lt;&gt;"",Scoring!$P$26)+IF(Data!$V212&lt;&gt;"",Scoring!$P$27)+IF(Data!$W212&lt;&gt;"",Scoring!$P$28)+IF(Data!$X212&lt;&gt;"",Scoring!$P$29)+IF(Data!$Y212&lt;&gt;"",Scoring!$P$30)+IF(Data!$Z212&lt;&gt;"",Scoring!$P$31)+IF(Data!$AA212&lt;&gt;"",Scoring!$P$32),"")</f>
        <v/>
      </c>
      <c r="BA212" s="105" t="str">
        <f>IF(AZ212&lt;&gt;"",LOOKUP(AZ212,Likelihoods!$A$7:$A$107,Likelihoods!N$7:N$107),"")</f>
        <v/>
      </c>
      <c r="BB212" s="102" t="str">
        <f>IF(AND(COUNTBLANK($B212:$E212)=3,COUNTBLANK($F212:$H212)=2,COUNTBLANK($I212:$J212)=1,COUNTBLANK($K212:$L212)=1,COUNTBLANK($M212:$N212)=1,COUNTBLANK($O212:$P212)=1,COUNTBLANK($Q212:$R212)=1,COUNTBLANK($S212:$T212)=1,COUNTBLANK($U212:$V212)=1,COUNTBLANK($W212:$AA212)=4),IF(Data!$B212&lt;&gt;"",Scoring!$Q$7)+IF(Data!$C212&lt;&gt;"",Scoring!$Q$8)+IF(Data!$D212&lt;&gt;"",Scoring!$Q$9)+IF(Data!$E212&lt;&gt;"",Scoring!$Q$10)+IF(Data!$F212&lt;&gt;"",Scoring!$Q$11)+IF(Data!$G212&lt;&gt;"",Scoring!$Q$12)+IF(Data!$H212&lt;&gt;"",Scoring!$Q$13)+IF(Data!$I212&lt;&gt;"",Scoring!$Q$14)+IF(Data!$J212&lt;&gt;"",Scoring!$Q$15)+IF(Data!$K212&lt;&gt;"",Scoring!$Q$16)+IF(Data!$L212&lt;&gt;"",Scoring!$Q$17)+IF(Data!$M212&lt;&gt;"",Scoring!$Q$18)+IF(Data!$N212&lt;&gt;"",Scoring!$Q$19)+IF(Data!$O212&lt;&gt;"",Scoring!$Q$20)+IF(Data!$P212&lt;&gt;"",Scoring!$Q$21)+IF(Data!$Q212&lt;&gt;"",Scoring!$Q$22)+IF(Data!$R212&lt;&gt;"",Scoring!$Q$23)+IF(Data!$S212&lt;&gt;"",Scoring!$Q$24)+IF(Data!T212&lt;&gt;"",Scoring!$Q$25)+IF(Data!$U212&lt;&gt;"",Scoring!$Q$26)+IF(Data!$V212&lt;&gt;"",Scoring!$Q$27)+IF(Data!$W212&lt;&gt;"",Scoring!$Q$28)+IF(Data!$X212&lt;&gt;"",Scoring!$Q$29)+IF(Data!$Y212&lt;&gt;"",Scoring!$Q$30)+IF(Data!$Z212&lt;&gt;"",Scoring!$Q$31)+IF(Data!$AA212&lt;&gt;"",Scoring!$Q$32),"")</f>
        <v/>
      </c>
      <c r="BC212" s="107" t="str">
        <f>IF(BB212&lt;&gt;"",LOOKUP(BB212,Likelihoods!$A$7:$A$107,Likelihoods!O$7:O$107),"")</f>
        <v/>
      </c>
      <c r="BD212" s="104" t="str">
        <f>IF(AND(COUNTBLANK($B212:$E212)=3,COUNTBLANK($F212:$H212)=2,COUNTBLANK($I212:$J212)=1,COUNTBLANK($K212:$L212)=1,COUNTBLANK($M212:$N212)=1,COUNTBLANK($O212:$P212)=1,COUNTBLANK($Q212:$R212)=1,COUNTBLANK($S212:$T212)=1,COUNTBLANK($U212:$V212)=1,COUNTBLANK($W212:$AA212)=4),IF(Data!$B212&lt;&gt;"",Scoring!$R$7)+IF(Data!$C212&lt;&gt;"",Scoring!$R$8)+IF(Data!$D212&lt;&gt;"",Scoring!$R$9)+IF(Data!$E212&lt;&gt;"",Scoring!$R$10)+IF(Data!$F212&lt;&gt;"",Scoring!$R$11)+IF(Data!$G212&lt;&gt;"",Scoring!$R$12)+IF(Data!$H212&lt;&gt;"",Scoring!$R$13)+IF(Data!$I212&lt;&gt;"",Scoring!$R$14)+IF(Data!$J212&lt;&gt;"",Scoring!$R$15)+IF(Data!$K212&lt;&gt;"",Scoring!$R$16)+IF(Data!$L212&lt;&gt;"",Scoring!$R$17)+IF(Data!$M212&lt;&gt;"",Scoring!$R$18)+IF(Data!$N212&lt;&gt;"",Scoring!$R$19)+IF(Data!$O212&lt;&gt;"",Scoring!$R$20)+IF(Data!$P212&lt;&gt;"",Scoring!$R$21)+IF(Data!$Q212&lt;&gt;"",Scoring!$R$22)+IF(Data!$R212&lt;&gt;"",Scoring!$R$23)+IF(Data!$S212&lt;&gt;"",Scoring!$R$24)+IF(Data!T212&lt;&gt;"",Scoring!$R$25)+IF(Data!$U212&lt;&gt;"",Scoring!$R$26)+IF(Data!$V212&lt;&gt;"",Scoring!$R$27)+IF(Data!$W212&lt;&gt;"",Scoring!$R$28)+IF(Data!$X212&lt;&gt;"",Scoring!$R$29)+IF(Data!$Y212&lt;&gt;"",Scoring!$R$30)+IF(Data!$Z212&lt;&gt;"",Scoring!$R$31)+IF(Data!$AA212&lt;&gt;"",Scoring!$R$32),"")</f>
        <v/>
      </c>
      <c r="BE212" s="105" t="str">
        <f>IF(BD212&lt;&gt;"",LOOKUP(BD212,Likelihoods!$A$7:$A$107,Likelihoods!P$7:P$107),"")</f>
        <v/>
      </c>
      <c r="BF212" s="102" t="str">
        <f>IF(AND(COUNTBLANK($B212:$E212)=3,COUNTBLANK($F212:$H212)=2,COUNTBLANK($I212:$J212)=1,COUNTBLANK($K212:$L212)=1,COUNTBLANK($M212:$N212)=1,COUNTBLANK($O212:$P212)=1,COUNTBLANK($Q212:$R212)=1,COUNTBLANK($S212:$T212)=1,COUNTBLANK($U212:$V212)=1,COUNTBLANK($W212:$AA212)=4),IF(Data!$B212&lt;&gt;"",Scoring!$S$7)+IF(Data!$C212&lt;&gt;"",Scoring!$S$8)+IF(Data!$D212&lt;&gt;"",Scoring!$S$9)+IF(Data!$E212&lt;&gt;"",Scoring!$S$10)+IF(Data!$F212&lt;&gt;"",Scoring!$S$11)+IF(Data!$G212&lt;&gt;"",Scoring!$S$12)+IF(Data!$H212&lt;&gt;"",Scoring!$S$13)+IF(Data!$I212&lt;&gt;"",Scoring!$S$14)+IF(Data!$J212&lt;&gt;"",Scoring!$S$15)+IF(Data!$K212&lt;&gt;"",Scoring!$S$16)+IF(Data!$L212&lt;&gt;"",Scoring!$S$17)+IF(Data!$M212&lt;&gt;"",Scoring!$S$18)+IF(Data!$N212&lt;&gt;"",Scoring!$S$19)+IF(Data!$O212&lt;&gt;"",Scoring!$S$20)+IF(Data!$P212&lt;&gt;"",Scoring!$S$21)+IF(Data!$Q212&lt;&gt;"",Scoring!$S$22)+IF(Data!$R212&lt;&gt;"",Scoring!$S$23)+IF(Data!$S212&lt;&gt;"",Scoring!$S$24)+IF(Data!T212&lt;&gt;"",Scoring!$S$25)+IF(Data!$U212&lt;&gt;"",Scoring!$S$26)+IF(Data!$V212&lt;&gt;"",Scoring!$S$27)+IF(Data!$W212&lt;&gt;"",Scoring!$S$28)+IF(Data!$X212&lt;&gt;"",Scoring!$S$29)+IF(Data!$Y212&lt;&gt;"",Scoring!$S$30)+IF(Data!$Z212&lt;&gt;"",Scoring!$S$31)+IF(Data!$AA212&lt;&gt;"",Scoring!$S$32),"")</f>
        <v/>
      </c>
      <c r="BG212" s="107" t="str">
        <f>IF(BF212&lt;&gt;"",LOOKUP(BF212,Likelihoods!$A$7:$A$107,Likelihoods!Q$7:Q$107),"")</f>
        <v/>
      </c>
      <c r="BH212" s="108" t="str">
        <f>IF(AND(COUNTBLANK($B212:$E212)=3,COUNTBLANK($F212:$H212)=2,COUNTBLANK($I212:$J212)=1,COUNTBLANK($K212:$L212)=1,COUNTBLANK($M212:$N212)=1,COUNTBLANK($O212:$P212)=1,COUNTBLANK($Q212:$R212)=1,COUNTBLANK($S212:$T212)=1,COUNTBLANK($U212:$V212)=1,COUNTBLANK($W212:$AA212)=4),IF(Data!$B212&lt;&gt;"",Scoring!$T$7)+IF(Data!$C212&lt;&gt;"",Scoring!$T$8)+IF(Data!$D212&lt;&gt;"",Scoring!$T$9)+IF(Data!$E212&lt;&gt;"",Scoring!$T$10)+IF(Data!$F212&lt;&gt;"",Scoring!$T$11)+IF(Data!$G212&lt;&gt;"",Scoring!$T$12)+IF(Data!$H212&lt;&gt;"",Scoring!$T$13)+IF(Data!$I212&lt;&gt;"",Scoring!$T$14)+IF(Data!$J212&lt;&gt;"",Scoring!$T$15)+IF(Data!$K212&lt;&gt;"",Scoring!$T$16)+IF(Data!$L212&lt;&gt;"",Scoring!$T$17)+IF(Data!$M212&lt;&gt;"",Scoring!$T$18)+IF(Data!$N212&lt;&gt;"",Scoring!$T$19)+IF(Data!$O212&lt;&gt;"",Scoring!$T$20)+IF(Data!$P212&lt;&gt;"",Scoring!$T$21)+IF(Data!$Q212&lt;&gt;"",Scoring!$T$22)+IF(Data!$R212&lt;&gt;"",Scoring!$T$23)+IF(Data!$S212&lt;&gt;"",Scoring!$T$24)+IF(Data!T212&lt;&gt;"",Scoring!$T$25)+IF(Data!$U212&lt;&gt;"",Scoring!$T$26)+IF(Data!$V212&lt;&gt;"",Scoring!$T$27)+IF(Data!$W212&lt;&gt;"",Scoring!$T$28)+IF(Data!$X212&lt;&gt;"",Scoring!$T$29)+IF(Data!$Y212&lt;&gt;"",Scoring!$T$30)+IF(Data!$Z212&lt;&gt;"",Scoring!$T$31)+IF(Data!$AA212&lt;&gt;"",Scoring!$T$32),"")</f>
        <v/>
      </c>
      <c r="BI212" s="105" t="str">
        <f>IF(BH212&lt;&gt;"",LOOKUP(BH212,Likelihoods!$A$7:$A$107,Likelihoods!R$7:R$107),"")</f>
        <v/>
      </c>
      <c r="BJ212" s="108" t="str">
        <f>IF(AND(COUNTBLANK($B212:$E212)=3,COUNTBLANK($F212:$H212)=2,COUNTBLANK($I212:$J212)=1,COUNTBLANK($K212:$L212)=1,COUNTBLANK($M212:$N212)=1,COUNTBLANK($O212:$P212)=1,COUNTBLANK($Q212:$R212)=1,COUNTBLANK($S212:$T212)=1,COUNTBLANK($U212:$V212)=1,COUNTBLANK($W212:$AA212)=4),IF(Data!$B212&lt;&gt;"",Scoring!$U$7)+IF(Data!$C212&lt;&gt;"",Scoring!$U$8)+IF(Data!$D212&lt;&gt;"",Scoring!$U$9)+IF(Data!$E212&lt;&gt;"",Scoring!$U$10)+IF(Data!$F212&lt;&gt;"",Scoring!$U$11)+IF(Data!$G212&lt;&gt;"",Scoring!$U$12)+IF(Data!$H212&lt;&gt;"",Scoring!$U$13)+IF(Data!$I212&lt;&gt;"",Scoring!$U$14)+IF(Data!$J212&lt;&gt;"",Scoring!$U$15)+IF(Data!$K212&lt;&gt;"",Scoring!$U$16)+IF(Data!$L212&lt;&gt;"",Scoring!$U$17)+IF(Data!$M212&lt;&gt;"",Scoring!$U$18)+IF(Data!$N212&lt;&gt;"",Scoring!$U$19)+IF(Data!$O212&lt;&gt;"",Scoring!$U$20)+IF(Data!$P212&lt;&gt;"",Scoring!$U$21)+IF(Data!$Q212&lt;&gt;"",Scoring!$U$22)+IF(Data!$R212&lt;&gt;"",Scoring!$U$23)+IF(Data!$S212&lt;&gt;"",Scoring!$U$24)+IF(Data!T212&lt;&gt;"",Scoring!$U$25)+IF(Data!$U212&lt;&gt;"",Scoring!$U$26)+IF(Data!$V212&lt;&gt;"",Scoring!$U$27)+IF(Data!$W212&lt;&gt;"",Scoring!$U$28)+IF(Data!$X212&lt;&gt;"",Scoring!$U$29)+IF(Data!$Y212&lt;&gt;"",Scoring!$U$30)+IF(Data!$Z212&lt;&gt;"",Scoring!$U$31)+IF(Data!$AA212&lt;&gt;"",Scoring!$U$32),"")</f>
        <v/>
      </c>
      <c r="BK212" s="106" t="str">
        <f>IF(BJ212&lt;&gt;"",LOOKUP(BJ212,Likelihoods!$A$7:$A$107,Likelihoods!S$7:S$107),"")</f>
        <v/>
      </c>
      <c r="BL212" s="8"/>
      <c r="BM212" s="8"/>
      <c r="BN212" s="8"/>
      <c r="BO212" s="8"/>
      <c r="BP212" s="8"/>
      <c r="BQ212" s="8"/>
      <c r="BR212" s="8"/>
      <c r="BS212" s="8"/>
      <c r="BT212" s="8"/>
      <c r="BU212" s="8"/>
      <c r="BV212" s="8"/>
      <c r="BW212" s="8"/>
      <c r="BX212" s="8"/>
      <c r="BY212" s="8"/>
    </row>
    <row r="213" spans="1:77" ht="14.25" x14ac:dyDescent="0.2">
      <c r="A213" s="68"/>
      <c r="B213" s="101"/>
      <c r="C213" s="102"/>
      <c r="D213" s="102"/>
      <c r="E213" s="102"/>
      <c r="F213" s="101"/>
      <c r="G213" s="102"/>
      <c r="H213" s="103"/>
      <c r="I213" s="102"/>
      <c r="J213" s="102"/>
      <c r="K213" s="101"/>
      <c r="L213" s="103"/>
      <c r="M213" s="102"/>
      <c r="N213" s="103"/>
      <c r="O213" s="101"/>
      <c r="P213" s="103"/>
      <c r="Q213" s="102"/>
      <c r="R213" s="102"/>
      <c r="S213" s="101"/>
      <c r="T213" s="103"/>
      <c r="U213" s="101"/>
      <c r="V213" s="103"/>
      <c r="W213" s="102"/>
      <c r="X213" s="102"/>
      <c r="Y213" s="102"/>
      <c r="Z213" s="102"/>
      <c r="AA213" s="102"/>
      <c r="AB213" s="104" t="str">
        <f>IF(AND(COUNTBLANK($B213:$E213)=3,COUNTBLANK($F213:$H213)=2,COUNTBLANK($I213:$J213)=1,COUNTBLANK($K213:$L213)=1,COUNTBLANK($M213:$N213)=1,COUNTBLANK($O213:$P213)=1,COUNTBLANK($Q213:$R213)=1,COUNTBLANK($S213:$T213)=1,COUNTBLANK($U213:$V213)=1,COUNTBLANK($W213:$AA213)=4),IF(Data!$B213&lt;&gt;"",Scoring!$D$7)+IF(Data!$C213&lt;&gt;"",Scoring!$D$8)+IF(Data!$D213&lt;&gt;"",Scoring!$D$9)+IF(Data!$E213&lt;&gt;"",Scoring!$D$10)+IF(Data!$F213&lt;&gt;"",Scoring!$D$11)+IF(Data!$G213&lt;&gt;"",Scoring!$D$12)+IF(Data!$H213&lt;&gt;"",Scoring!$D$13)+IF(Data!$I213&lt;&gt;"",Scoring!$D$14)+IF(Data!$J213&lt;&gt;"",Scoring!$D$15)+IF(Data!$K213&lt;&gt;"",Scoring!$D$16)+IF(Data!$L213&lt;&gt;"",Scoring!$D$17)+IF(Data!$M213&lt;&gt;"",Scoring!$D$18)+IF(Data!$N213&lt;&gt;"",Scoring!$D$19)+IF(Data!$O213&lt;&gt;"",Scoring!$D$20)+IF(Data!$P213&lt;&gt;"",Scoring!$D$21)+IF(Data!$Q213&lt;&gt;"",Scoring!$D$22)+IF(Data!$R213&lt;&gt;"",Scoring!$D$23)+IF(Data!$S213&lt;&gt;"",Scoring!$D$24)+IF(Data!T213&lt;&gt;"",Scoring!$D$25)+IF(Data!$U213&lt;&gt;"",Scoring!$D$26)+IF(Data!$V213&lt;&gt;"",Scoring!$D$27)+IF(Data!$W213&lt;&gt;"",Scoring!$D$28)+IF(Data!$X213&lt;&gt;"",Scoring!$D$29)+IF(Data!$Y213&lt;&gt;"",Scoring!$D$30)+IF(Data!$Z213&lt;&gt;"",Scoring!$D$31)+IF(Data!$AA213&lt;&gt;"",Scoring!$D$32),"")</f>
        <v/>
      </c>
      <c r="AC213" s="105" t="str">
        <f>IF(AB213&lt;&gt;"",LOOKUP(AB213,Likelihoods!$A$7:$A$107,Likelihoods!B$7:B$107),"")</f>
        <v/>
      </c>
      <c r="AD213" s="264" t="str">
        <f>IF(AND(COUNTBLANK($B213:$E213)=3,COUNTBLANK($F213:$H213)=2,COUNTBLANK($I213:$J213)=1,COUNTBLANK($K213:$L213)=1,COUNTBLANK($M213:$N213)=1,COUNTBLANK($O213:$P213)=1,COUNTBLANK($Q213:$R213)=1,COUNTBLANK($S213:$T213)=1,COUNTBLANK($U213:$V213)=1,COUNTBLANK($W213:$AA213)=4),IF(Data!$B213&lt;&gt;"",Scoring!$E$7)+IF(Data!$C213&lt;&gt;"",Scoring!$E$8)+IF(Data!$D213&lt;&gt;"",Scoring!$E$9)+IF(Data!$E213&lt;&gt;"",Scoring!$E$10)+IF(Data!$F213&lt;&gt;"",Scoring!$E$11)+IF(Data!$G213&lt;&gt;"",Scoring!$E$12)+IF(Data!$H213&lt;&gt;"",Scoring!$E$13)+IF(Data!$I213&lt;&gt;"",Scoring!$E$14)+IF(Data!$J213&lt;&gt;"",Scoring!$E$15)+IF(Data!$K213&lt;&gt;"",Scoring!$E$16)+IF(Data!$L213&lt;&gt;"",Scoring!$E$17)+IF(Data!$M213&lt;&gt;"",Scoring!$E$18)+IF(Data!$N213&lt;&gt;"",Scoring!$E$19)+IF(Data!$O213&lt;&gt;"",Scoring!$E$20)+IF(Data!$P213&lt;&gt;"",Scoring!$E$21)+IF(Data!$Q213&lt;&gt;"",Scoring!$E$22)+IF(Data!$R213&lt;&gt;"",Scoring!$E$23)+IF(Data!$S213&lt;&gt;"",Scoring!$E$24)+IF(Data!V213&lt;&gt;"",Scoring!$E$25)+IF(Data!$U213&lt;&gt;"",Scoring!$E$26)+IF(Data!$V213&lt;&gt;"",Scoring!$E$27)+IF(Data!$W213&lt;&gt;"",Scoring!$E$28)+IF(Data!$X213&lt;&gt;"",Scoring!$E$29)+IF(Data!$Y213&lt;&gt;"",Scoring!$E$30)+IF(Data!$Z213&lt;&gt;"",Scoring!$E$31)+IF(Data!$AA213&lt;&gt;"",Scoring!$E$32),"")</f>
        <v/>
      </c>
      <c r="AE213" s="107" t="str">
        <f>IF(AD213&lt;&gt;"",LOOKUP(AD213,Likelihoods!$A$7:$A$107,Likelihoods!C$7:C$107),"")</f>
        <v/>
      </c>
      <c r="AF213" s="108" t="str">
        <f>IF(AND(COUNTBLANK($B213:$E213)=3,COUNTBLANK($F213:$H213)=2,COUNTBLANK($I213:$J213)=1,COUNTBLANK($K213:$L213)=1,COUNTBLANK($M213:$N213)=1,COUNTBLANK($O213:$P213)=1,COUNTBLANK($Q213:$R213)=1,COUNTBLANK($S213:$T213)=1,COUNTBLANK($U213:$V213)=1,COUNTBLANK($W213:$AA213)=4),IF(Data!$B213&lt;&gt;"",Scoring!$F$7)+IF(Data!$C213&lt;&gt;"",Scoring!$F$8)+IF(Data!$D213&lt;&gt;"",Scoring!$F$9)+IF(Data!$E213&lt;&gt;"",Scoring!$F$10)+IF(Data!$F213&lt;&gt;"",Scoring!$F$11)+IF(Data!$G213&lt;&gt;"",Scoring!$F$12)+IF(Data!$H213&lt;&gt;"",Scoring!$F$13)+IF(Data!$I213&lt;&gt;"",Scoring!$F$14)+IF(Data!$J213&lt;&gt;"",Scoring!$F$15)+IF(Data!$K213&lt;&gt;"",Scoring!$F$16)+IF(Data!$L213&lt;&gt;"",Scoring!$F$17)+IF(Data!$M213&lt;&gt;"",Scoring!$F$18)+IF(Data!$N213&lt;&gt;"",Scoring!$F$19)+IF(Data!$O213&lt;&gt;"",Scoring!$F$20)+IF(Data!$P213&lt;&gt;"",Scoring!$F$21)+IF(Data!$Q213&lt;&gt;"",Scoring!$F$22)+IF(Data!$R213&lt;&gt;"",Scoring!$F$23)+IF(Data!$S213&lt;&gt;"",Scoring!$F$24)+IF(Data!T213&lt;&gt;"",Scoring!$F$25)+IF(Data!$U213&lt;&gt;"",Scoring!$F$26)+IF(Data!$V213&lt;&gt;"",Scoring!$F$27)+IF(Data!$W213&lt;&gt;"",Scoring!$F$28)+IF(Data!$X213&lt;&gt;"",Scoring!$F$29)+IF(Data!$Y213&lt;&gt;"",Scoring!$F$30)+IF(Data!$Z213&lt;&gt;"",Scoring!$F$31)+IF(Data!$AA213&lt;&gt;"",Scoring!$F$32),"")</f>
        <v/>
      </c>
      <c r="AG213" s="105" t="str">
        <f>IF(AF213&lt;&gt;"",LOOKUP(AF213,Likelihoods!$A$7:$A$107,Likelihoods!D$7:D$107),"")</f>
        <v/>
      </c>
      <c r="AH213" s="108" t="str">
        <f>IF(AND(COUNTBLANK($B213:$E213)=3,COUNTBLANK($F213:$H213)=2,COUNTBLANK($I213:$J213)=1,COUNTBLANK($K213:$L213)=1,COUNTBLANK($M213:$N213)=1,COUNTBLANK($O213:$P213)=1,COUNTBLANK($Q213:$R213)=1,COUNTBLANK($S213:$T213)=1,COUNTBLANK($U213:$V213)=1,COUNTBLANK($W213:$AA213)=4),IF(Data!$B213&lt;&gt;"",Scoring!$G$7)+IF(Data!$C213&lt;&gt;"",Scoring!$G$8)+IF(Data!$D213&lt;&gt;"",Scoring!$G$9)+IF(Data!$E213&lt;&gt;"",Scoring!$G$10)+IF(Data!$F213&lt;&gt;"",Scoring!$G$11)+IF(Data!$G213&lt;&gt;"",Scoring!$G$12)+IF(Data!$H213&lt;&gt;"",Scoring!$G$13)+IF(Data!$I213&lt;&gt;"",Scoring!$G$14)+IF(Data!$J213&lt;&gt;"",Scoring!$G$15)+IF(Data!$K213&lt;&gt;"",Scoring!$G$16)+IF(Data!$L213&lt;&gt;"",Scoring!$G$17)+IF(Data!$M213&lt;&gt;"",Scoring!$G$18)+IF(Data!$N213&lt;&gt;"",Scoring!$G$19)+IF(Data!$O213&lt;&gt;"",Scoring!$G$20)+IF(Data!$P213&lt;&gt;"",Scoring!$G$21)+IF(Data!$Q213&lt;&gt;"",Scoring!$G$22)+IF(Data!$R213&lt;&gt;"",Scoring!$G$23)+IF(Data!$S213&lt;&gt;"",Scoring!$G$24)+IF(Data!T213&lt;&gt;"",Scoring!$G$25)+IF(Data!$U213&lt;&gt;"",Scoring!$G$26)+IF(Data!$V213&lt;&gt;"",Scoring!$G$27)+IF(Data!$W213&lt;&gt;"",Scoring!$G$28)+IF(Data!$X213&lt;&gt;"",Scoring!$G$29)+IF(Data!$Y213&lt;&gt;"",Scoring!$G$30)+IF(Data!$Z213&lt;&gt;"",Scoring!$G$31)+IF(Data!$AA213&lt;&gt;"",Scoring!$G$32),"")</f>
        <v/>
      </c>
      <c r="AI213" s="106" t="str">
        <f>IF(AH213&lt;&gt;"",LOOKUP(AH213,Likelihoods!$A$7:$A$107,Likelihoods!E$7:E$107),"")</f>
        <v/>
      </c>
      <c r="AJ213" s="104" t="str">
        <f>IF(AND(COUNTBLANK($B213:$E213)=3,COUNTBLANK($F213:$H213)=2,COUNTBLANK($I213:$J213)=1,COUNTBLANK($K213:$L213)=1,COUNTBLANK($M213:$N213)=1,COUNTBLANK($O213:$P213)=1,COUNTBLANK($Q213:$R213)=1,COUNTBLANK($S213:$T213)=1,COUNTBLANK($U213:$V213)=1,COUNTBLANK($W213:$AA213)=4),IF(Data!$B213&lt;&gt;"",Scoring!$H$7)+IF(Data!$C213&lt;&gt;"",Scoring!$H$8)+IF(Data!$D213&lt;&gt;"",Scoring!$H$9)+IF(Data!$E213&lt;&gt;"",Scoring!$H$10)+IF(Data!$F213&lt;&gt;"",Scoring!$H$11)+IF(Data!$G213&lt;&gt;"",Scoring!$H$12)+IF(Data!$H213&lt;&gt;"",Scoring!$H$13)+IF(Data!$I213&lt;&gt;"",Scoring!$H$14)+IF(Data!$J213&lt;&gt;"",Scoring!$H$15)+IF(Data!$K213&lt;&gt;"",Scoring!$H$16)+IF(Data!$L213&lt;&gt;"",Scoring!$H$17)+IF(Data!$M213&lt;&gt;"",Scoring!$H$18)+IF(Data!$N213&lt;&gt;"",Scoring!$H$19)+IF(Data!$O213&lt;&gt;"",Scoring!$H$20)+IF(Data!$P213&lt;&gt;"",Scoring!$H$21)+IF(Data!$Q213&lt;&gt;"",Scoring!$H$22)+IF(Data!$R213&lt;&gt;"",Scoring!$H$23)+IF(Data!$S213&lt;&gt;"",Scoring!$H$24)+IF(Data!T213&lt;&gt;"",Scoring!$H$25)+IF(Data!$U213&lt;&gt;"",Scoring!$H$26)+IF(Data!$V213&lt;&gt;"",Scoring!$H$27)+IF(Data!$W213&lt;&gt;"",Scoring!$H$28)+IF(Data!$X213&lt;&gt;"",Scoring!$H$29)+IF(Data!$Y213&lt;&gt;"",Scoring!$H$30)+IF(Data!$Z213&lt;&gt;"",Scoring!$H$31)+IF(Data!$AA213&lt;&gt;"",Scoring!$H$32),"")</f>
        <v/>
      </c>
      <c r="AK213" s="105" t="str">
        <f>IF(AJ213&lt;&gt;"",LOOKUP(AJ213,Likelihoods!$A$7:$A$107,Likelihoods!F$7:F$107),"")</f>
        <v/>
      </c>
      <c r="AL213" s="102" t="str">
        <f>IF(AND(COUNTBLANK($B213:$E213)=3,COUNTBLANK($F213:$H213)=2,COUNTBLANK($I213:$J213)=1,COUNTBLANK($K213:$L213)=1,COUNTBLANK($M213:$N213)=1,COUNTBLANK($O213:$P213)=1,COUNTBLANK($Q213:$R213)=1,COUNTBLANK($S213:$T213)=1,COUNTBLANK($U213:$V213)=1,COUNTBLANK($W213:$AA213)=4),IF(Data!$B213&lt;&gt;"",Scoring!$I$7)+IF(Data!$C213&lt;&gt;"",Scoring!$I$8)+IF(Data!$D213&lt;&gt;"",Scoring!$I$9)+IF(Data!$E213&lt;&gt;"",Scoring!$I$10)+IF(Data!$F213&lt;&gt;"",Scoring!$I$11)+IF(Data!$G213&lt;&gt;"",Scoring!$I$12)+IF(Data!$H213&lt;&gt;"",Scoring!$I$13)+IF(Data!$I213&lt;&gt;"",Scoring!$I$14)+IF(Data!$J213&lt;&gt;"",Scoring!$I$15)+IF(Data!$K213&lt;&gt;"",Scoring!$I$16)+IF(Data!$L213&lt;&gt;"",Scoring!$I$17)+IF(Data!$M213&lt;&gt;"",Scoring!$I$18)+IF(Data!$N213&lt;&gt;"",Scoring!$I$19)+IF(Data!$O213&lt;&gt;"",Scoring!$I$20)+IF(Data!$P213&lt;&gt;"",Scoring!$I$21)+IF(Data!$Q213&lt;&gt;"",Scoring!$I$22)+IF(Data!$R213&lt;&gt;"",Scoring!$I$23)+IF(Data!$S213&lt;&gt;"",Scoring!$I$24)+IF(Data!T213&lt;&gt;"",Scoring!$I$25)+IF(Data!$U213&lt;&gt;"",Scoring!$I$26)+IF(Data!$V213&lt;&gt;"",Scoring!$I$27)+IF(Data!$W213&lt;&gt;"",Scoring!$I$28)+IF(Data!$X213&lt;&gt;"",Scoring!$I$29)+IF(Data!$Y213&lt;&gt;"",Scoring!$I$30)+IF(Data!$Z213&lt;&gt;"",Scoring!$I$31)+IF(Data!$AA213&lt;&gt;"",Scoring!$I$32),"")</f>
        <v/>
      </c>
      <c r="AM213" s="107" t="str">
        <f>IF(AL213&lt;&gt;"",LOOKUP(AL213,Likelihoods!$A$7:$A$107,Likelihoods!G$7:G$107),"")</f>
        <v/>
      </c>
      <c r="AN213" s="281" t="str">
        <f>IF(AND(COUNTBLANK($B213:$E213)=3,COUNTBLANK($F213:$H213)=2,COUNTBLANK($I213:$J213)=1,COUNTBLANK($K213:$L213)=1,COUNTBLANK($M213:$N213)=1,COUNTBLANK($O213:$P213)=1,COUNTBLANK($Q213:$R213)=1,COUNTBLANK($S213:$T213)=1,COUNTBLANK($U213:$V213)=1,COUNTBLANK($W213:$AA213)=4),IF(Data!$B213&lt;&gt;"",Scoring!$J$7)+IF(Data!$C213&lt;&gt;"",Scoring!$J$8)+IF(Data!$D213&lt;&gt;"",Scoring!$J$9)+IF(Data!$E213&lt;&gt;"",Scoring!$J$10)+IF(Data!$F213&lt;&gt;"",Scoring!$J$11)+IF(Data!$G213&lt;&gt;"",Scoring!$J$12)+IF(Data!$H213&lt;&gt;"",Scoring!$J$13)+IF(Data!$I213&lt;&gt;"",Scoring!$J$14)+IF(Data!$J213&lt;&gt;"",Scoring!$J$15)+IF(Data!$K213&lt;&gt;"",Scoring!$J$16)+IF(Data!$L213&lt;&gt;"",Scoring!$J$17)+IF(Data!$M213&lt;&gt;"",Scoring!$J$18)+IF(Data!$N213&lt;&gt;"",Scoring!$J$19)+IF(Data!$O213&lt;&gt;"",Scoring!$J$20)+IF(Data!$P213&lt;&gt;"",Scoring!$J$21)+IF(Data!$Q213&lt;&gt;"",Scoring!$J$22)+IF(Data!$R213&lt;&gt;"",Scoring!$J$23)+IF(Data!$S213&lt;&gt;"",Scoring!$J$24)+IF(Data!AF213&lt;&gt;"",Scoring!$J$25)+IF(Data!$U213&lt;&gt;"",Scoring!$J$26)+IF(Data!$V213&lt;&gt;"",Scoring!$J$27)+IF(Data!$W213&lt;&gt;"",Scoring!$J$28)+IF(Data!$X213&lt;&gt;"",Scoring!$J$29)+IF(Data!$Y213&lt;&gt;"",Scoring!$J$30)+IF(Data!$Z213&lt;&gt;"",Scoring!$J$31)+IF(Data!$AA213&lt;&gt;"",Scoring!$J$32),"")</f>
        <v/>
      </c>
      <c r="AO213" s="276" t="str">
        <f>IF(AN213&lt;&gt;"",LOOKUP(AN213,Likelihoods!$A$7:$A$107,Likelihoods!H$7:H$107),"")</f>
        <v/>
      </c>
      <c r="AP213" s="264" t="str">
        <f>IF(AND(COUNTBLANK($B213:$E213)=3,COUNTBLANK($F213:$H213)=2,COUNTBLANK($I213:$J213)=1,COUNTBLANK($K213:$L213)=1,COUNTBLANK($M213:$N213)=1,COUNTBLANK($O213:$P213)=1,COUNTBLANK($Q213:$R213)=1,COUNTBLANK($S213:$T213)=1,COUNTBLANK($U213:$V213)=1,COUNTBLANK($W213:$AA213)=4),IF(Data!$B213&lt;&gt;"",Scoring!$K$7)+IF(Data!$C213&lt;&gt;"",Scoring!$K$8)+IF(Data!$D213&lt;&gt;"",Scoring!$K$9)+IF(Data!$E213&lt;&gt;"",Scoring!$K$10)+IF(Data!$F213&lt;&gt;"",Scoring!$K$11)+IF(Data!$G213&lt;&gt;"",Scoring!$K$12)+IF(Data!$H213&lt;&gt;"",Scoring!$K$13)+IF(Data!$I213&lt;&gt;"",Scoring!$K$14)+IF(Data!$J213&lt;&gt;"",Scoring!$K$15)+IF(Data!$K213&lt;&gt;"",Scoring!$K$16)+IF(Data!$L213&lt;&gt;"",Scoring!$K$17)+IF(Data!$M213&lt;&gt;"",Scoring!$K$18)+IF(Data!$N213&lt;&gt;"",Scoring!$K$19)+IF(Data!$O213&lt;&gt;"",Scoring!$K$20)+IF(Data!$P213&lt;&gt;"",Scoring!$K$21)+IF(Data!$Q213&lt;&gt;"",Scoring!$K$22)+IF(Data!$R213&lt;&gt;"",Scoring!$K$23)+IF(Data!$S213&lt;&gt;"",Scoring!$K$24)+IF(Data!AH213&lt;&gt;"",Scoring!$K$25)+IF(Data!$U213&lt;&gt;"",Scoring!$K$26)+IF(Data!$V213&lt;&gt;"",Scoring!$K$27)+IF(Data!$W213&lt;&gt;"",Scoring!$K$28)+IF(Data!$X213&lt;&gt;"",Scoring!$K$29)+IF(Data!$Y213&lt;&gt;"",Scoring!$K$30)+IF(Data!$Z213&lt;&gt;"",Scoring!$K$31)+IF(Data!$AA213&lt;&gt;"",Scoring!$K$32),"")</f>
        <v/>
      </c>
      <c r="AQ213" s="107" t="str">
        <f>IF(AP213&lt;&gt;"",LOOKUP(AP213,Likelihoods!$A$7:$A$107,Likelihoods!I$7:I$107),"")</f>
        <v/>
      </c>
      <c r="AR213" s="281" t="str">
        <f>IF(AND(COUNTBLANK($B213:$E213)=3,COUNTBLANK($F213:$H213)=2,COUNTBLANK($I213:$J213)=1,COUNTBLANK($K213:$L213)=1,COUNTBLANK($M213:$N213)=1,COUNTBLANK($O213:$P213)=1,COUNTBLANK($Q213:$R213)=1,COUNTBLANK($S213:$T213)=1,COUNTBLANK($U213:$V213)=1,COUNTBLANK($W213:$AA213)=4),IF(Data!$B213&lt;&gt;"",Scoring!$L$7)+IF(Data!$C213&lt;&gt;"",Scoring!$L$8)+IF(Data!$D213&lt;&gt;"",Scoring!$L$9)+IF(Data!$E213&lt;&gt;"",Scoring!$L$10)+IF(Data!$F213&lt;&gt;"",Scoring!$L$11)+IF(Data!$G213&lt;&gt;"",Scoring!$L$12)+IF(Data!$H213&lt;&gt;"",Scoring!$L$13)+IF(Data!$I213&lt;&gt;"",Scoring!$L$14)+IF(Data!$J213&lt;&gt;"",Scoring!$L$15)+IF(Data!$K213&lt;&gt;"",Scoring!$L$16)+IF(Data!$L213&lt;&gt;"",Scoring!$L$17)+IF(Data!$M213&lt;&gt;"",Scoring!$L$18)+IF(Data!$N213&lt;&gt;"",Scoring!$L$19)+IF(Data!$O213&lt;&gt;"",Scoring!$L$20)+IF(Data!$P213&lt;&gt;"",Scoring!$L$21)+IF(Data!$Q213&lt;&gt;"",Scoring!$L$22)+IF(Data!$R213&lt;&gt;"",Scoring!$L$23)+IF(Data!$S213&lt;&gt;"",Scoring!$L$24)+IF(Data!AJ213&lt;&gt;"",Scoring!$L$25)+IF(Data!$U213&lt;&gt;"",Scoring!$L$26)+IF(Data!$V213&lt;&gt;"",Scoring!$L$27)+IF(Data!$W213&lt;&gt;"",Scoring!$L$28)+IF(Data!$X213&lt;&gt;"",Scoring!$L$29)+IF(Data!$Y213&lt;&gt;"",Scoring!$L$30)+IF(Data!$Z213&lt;&gt;"",Scoring!$L$31)+IF(Data!$AA213&lt;&gt;"",Scoring!$L$32),"")</f>
        <v/>
      </c>
      <c r="AS213" s="105" t="str">
        <f>IF(AR213&lt;&gt;"",LOOKUP(AR213,Likelihoods!$A$7:$A$107,Likelihoods!J$7:J$107),"")</f>
        <v/>
      </c>
      <c r="AT213" s="108" t="str">
        <f>IF(AND(COUNTBLANK($B213:$E213)=3,COUNTBLANK($F213:$H213)=2,COUNTBLANK($I213:$J213)=1,COUNTBLANK($K213:$L213)=1,COUNTBLANK($M213:$N213)=1,COUNTBLANK($O213:$P213)=1,COUNTBLANK($Q213:$R213)=1,COUNTBLANK($S213:$T213)=1,COUNTBLANK($U213:$V213)=1,COUNTBLANK($W213:$AA213)=4),IF(Data!$B213&lt;&gt;"",Scoring!$M$7)+IF(Data!$C213&lt;&gt;"",Scoring!$M$8)+IF(Data!$D213&lt;&gt;"",Scoring!$M$9)+IF(Data!$E213&lt;&gt;"",Scoring!$M$10)+IF(Data!$F213&lt;&gt;"",Scoring!$M$11)+IF(Data!$G213&lt;&gt;"",Scoring!$M$12)+IF(Data!$H213&lt;&gt;"",Scoring!$M$13)+IF(Data!$I213&lt;&gt;"",Scoring!$M$14)+IF(Data!$J213&lt;&gt;"",Scoring!$M$15)+IF(Data!$K213&lt;&gt;"",Scoring!$M$16)+IF(Data!$L213&lt;&gt;"",Scoring!$M$17)+IF(Data!$M213&lt;&gt;"",Scoring!$M$18)+IF(Data!$N213&lt;&gt;"",Scoring!$M$19)+IF(Data!$O213&lt;&gt;"",Scoring!$M$20)+IF(Data!$P213&lt;&gt;"",Scoring!$M$21)+IF(Data!$Q213&lt;&gt;"",Scoring!$M$22)+IF(Data!$R213&lt;&gt;"",Scoring!$M$23)+IF(Data!$S213&lt;&gt;"",Scoring!$M$24)+IF(Data!T213&lt;&gt;"",Scoring!$M$25)+IF(Data!$U213&lt;&gt;"",Scoring!$M$26)+IF(Data!$V213&lt;&gt;"",Scoring!$M$27)+IF(Data!$W213&lt;&gt;"",Scoring!$M$28)+IF(Data!$X213&lt;&gt;"",Scoring!$M$29)+IF(Data!$Y213&lt;&gt;"",Scoring!$M$30)+IF(Data!$Z213&lt;&gt;"",Scoring!$M$31)+IF(Data!$AA213&lt;&gt;"",Scoring!$M$32),"")</f>
        <v/>
      </c>
      <c r="AU213" s="105" t="str">
        <f>IF(AT213&lt;&gt;"",LOOKUP(AT213,Likelihoods!$A$7:$A$107,Likelihoods!K$7:K$107),"")</f>
        <v/>
      </c>
      <c r="AV213" s="108" t="str">
        <f>IF(AND(COUNTBLANK($B213:$E213)=3,COUNTBLANK($F213:$H213)=2,COUNTBLANK($I213:$J213)=1,COUNTBLANK($K213:$L213)=1,COUNTBLANK($M213:$N213)=1,COUNTBLANK($O213:$P213)=1,COUNTBLANK($Q213:$R213)=1,COUNTBLANK($S213:$T213)=1,COUNTBLANK($U213:$V213)=1,COUNTBLANK($W213:$AA213)=4),IF(Data!$B213&lt;&gt;"",Scoring!$N$7)+IF(Data!$C213&lt;&gt;"",Scoring!$N$8)+IF(Data!$D213&lt;&gt;"",Scoring!$N$9)+IF(Data!$E213&lt;&gt;"",Scoring!$N$10)+IF(Data!$F213&lt;&gt;"",Scoring!$N$11)+IF(Data!$G213&lt;&gt;"",Scoring!$N$12)+IF(Data!$H213&lt;&gt;"",Scoring!$N$13)+IF(Data!$I213&lt;&gt;"",Scoring!$N$14)+IF(Data!$J213&lt;&gt;"",Scoring!$N$15)+IF(Data!$K213&lt;&gt;"",Scoring!$N$16)+IF(Data!$L213&lt;&gt;"",Scoring!$N$17)+IF(Data!$M213&lt;&gt;"",Scoring!$N$18)+IF(Data!$N213&lt;&gt;"",Scoring!$N$19)+IF(Data!$O213&lt;&gt;"",Scoring!$N$20)+IF(Data!$P213&lt;&gt;"",Scoring!$N$21)+IF(Data!$Q213&lt;&gt;"",Scoring!$N$22)+IF(Data!$R213&lt;&gt;"",Scoring!$N$23)+IF(Data!$S213&lt;&gt;"",Scoring!$N$24)+IF(Data!T213&lt;&gt;"",Scoring!$N$25)+IF(Data!$U213&lt;&gt;"",Scoring!$N$26)+IF(Data!$V213&lt;&gt;"",Scoring!$N$27)+IF(Data!$W213&lt;&gt;"",Scoring!$N$28)+IF(Data!$X213&lt;&gt;"",Scoring!$N$29)+IF(Data!$Y213&lt;&gt;"",Scoring!$N$30)+IF(Data!$Z213&lt;&gt;"",Scoring!$N$31)+IF(Data!$AA213&lt;&gt;"",Scoring!$N$32),"")</f>
        <v/>
      </c>
      <c r="AW213" s="106" t="str">
        <f>IF(AV213&lt;&gt;"",LOOKUP(AV213,Likelihoods!$A$7:$A$107,Likelihoods!L$7:L$107),"")</f>
        <v/>
      </c>
      <c r="AX213" s="104" t="str">
        <f>IF(AND(COUNTBLANK($B213:$E213)=3,COUNTBLANK($F213:$H213)=2,COUNTBLANK($I213:$J213)=1,COUNTBLANK($K213:$L213)=1,COUNTBLANK($M213:$N213)=1,COUNTBLANK($O213:$P213)=1,COUNTBLANK($Q213:$R213)=1,COUNTBLANK($S213:$T213)=1,COUNTBLANK($U213:$V213)=1,COUNTBLANK($W213:$AA213)=4),IF(Data!$B213&lt;&gt;"",Scoring!$O$7)+IF(Data!$C213&lt;&gt;"",Scoring!$O$8)+IF(Data!$D213&lt;&gt;"",Scoring!$O$9)+IF(Data!$E213&lt;&gt;"",Scoring!$O$10)+IF(Data!$F213&lt;&gt;"",Scoring!$O$11)+IF(Data!$G213&lt;&gt;"",Scoring!$O$12)+IF(Data!$H213&lt;&gt;"",Scoring!$O$13)+IF(Data!$I213&lt;&gt;"",Scoring!$O$14)+IF(Data!$J213&lt;&gt;"",Scoring!$O$15)+IF(Data!$K213&lt;&gt;"",Scoring!$O$16)+IF(Data!$L213&lt;&gt;"",Scoring!$O$17)+IF(Data!$M213&lt;&gt;"",Scoring!$O$18)+IF(Data!$N213&lt;&gt;"",Scoring!$O$19)+IF(Data!$O213&lt;&gt;"",Scoring!$O$20)+IF(Data!$P213&lt;&gt;"",Scoring!$O$21)+IF(Data!$Q213&lt;&gt;"",Scoring!$O$22)+IF(Data!$R213&lt;&gt;"",Scoring!$O$23)+IF(Data!$S213&lt;&gt;"",Scoring!$O$24)+IF(Data!T213&lt;&gt;"",Scoring!$O$25)+IF(Data!$U213&lt;&gt;"",Scoring!$O$26)+IF(Data!$V213&lt;&gt;"",Scoring!$O$27)+IF(Data!$W213&lt;&gt;"",Scoring!$O$28)+IF(Data!$X213&lt;&gt;"",Scoring!$O$29)+IF(Data!$Y213&lt;&gt;"",Scoring!$O$30)+IF(Data!$Z213&lt;&gt;"",Scoring!$O$31)+IF(Data!$AA213&lt;&gt;"",Scoring!$O$32),"")</f>
        <v/>
      </c>
      <c r="AY213" s="107" t="str">
        <f>IF(AX213&lt;&gt;"",LOOKUP(AX213,Likelihoods!$A$7:$A$107,Likelihoods!M$7:M$107),"")</f>
        <v/>
      </c>
      <c r="AZ213" s="108" t="str">
        <f>IF(AND(COUNTBLANK($B213:$E213)=3,COUNTBLANK($F213:$H213)=2,COUNTBLANK($I213:$J213)=1,COUNTBLANK($K213:$L213)=1,COUNTBLANK($M213:$N213)=1,COUNTBLANK($O213:$P213)=1,COUNTBLANK($Q213:$R213)=1,COUNTBLANK($S213:$T213)=1,COUNTBLANK($U213:$V213)=1,COUNTBLANK($W213:$AA213)=4),IF(Data!$B213&lt;&gt;"",Scoring!$P$7)+IF(Data!$C213&lt;&gt;"",Scoring!$P$8)+IF(Data!$D213&lt;&gt;"",Scoring!$P$9)+IF(Data!$E213&lt;&gt;"",Scoring!$P$10)+IF(Data!$F213&lt;&gt;"",Scoring!$P$11)+IF(Data!$G213&lt;&gt;"",Scoring!$P$12)+IF(Data!$H213&lt;&gt;"",Scoring!$P$13)+IF(Data!$I213&lt;&gt;"",Scoring!$P$14)+IF(Data!$J213&lt;&gt;"",Scoring!$P$15)+IF(Data!$K213&lt;&gt;"",Scoring!$P$16)+IF(Data!$L213&lt;&gt;"",Scoring!$P$17)+IF(Data!$M213&lt;&gt;"",Scoring!$P$18)+IF(Data!$N213&lt;&gt;"",Scoring!$P$19)+IF(Data!$O213&lt;&gt;"",Scoring!$P$20)+IF(Data!$P213&lt;&gt;"",Scoring!$P$21)+IF(Data!$Q213&lt;&gt;"",Scoring!$P$22)+IF(Data!$R213&lt;&gt;"",Scoring!$P$23)+IF(Data!$S213&lt;&gt;"",Scoring!$P$24)+IF(Data!T213&lt;&gt;"",Scoring!$P$25)+IF(Data!$U213&lt;&gt;"",Scoring!$P$26)+IF(Data!$V213&lt;&gt;"",Scoring!$P$27)+IF(Data!$W213&lt;&gt;"",Scoring!$P$28)+IF(Data!$X213&lt;&gt;"",Scoring!$P$29)+IF(Data!$Y213&lt;&gt;"",Scoring!$P$30)+IF(Data!$Z213&lt;&gt;"",Scoring!$P$31)+IF(Data!$AA213&lt;&gt;"",Scoring!$P$32),"")</f>
        <v/>
      </c>
      <c r="BA213" s="105" t="str">
        <f>IF(AZ213&lt;&gt;"",LOOKUP(AZ213,Likelihoods!$A$7:$A$107,Likelihoods!N$7:N$107),"")</f>
        <v/>
      </c>
      <c r="BB213" s="102" t="str">
        <f>IF(AND(COUNTBLANK($B213:$E213)=3,COUNTBLANK($F213:$H213)=2,COUNTBLANK($I213:$J213)=1,COUNTBLANK($K213:$L213)=1,COUNTBLANK($M213:$N213)=1,COUNTBLANK($O213:$P213)=1,COUNTBLANK($Q213:$R213)=1,COUNTBLANK($S213:$T213)=1,COUNTBLANK($U213:$V213)=1,COUNTBLANK($W213:$AA213)=4),IF(Data!$B213&lt;&gt;"",Scoring!$Q$7)+IF(Data!$C213&lt;&gt;"",Scoring!$Q$8)+IF(Data!$D213&lt;&gt;"",Scoring!$Q$9)+IF(Data!$E213&lt;&gt;"",Scoring!$Q$10)+IF(Data!$F213&lt;&gt;"",Scoring!$Q$11)+IF(Data!$G213&lt;&gt;"",Scoring!$Q$12)+IF(Data!$H213&lt;&gt;"",Scoring!$Q$13)+IF(Data!$I213&lt;&gt;"",Scoring!$Q$14)+IF(Data!$J213&lt;&gt;"",Scoring!$Q$15)+IF(Data!$K213&lt;&gt;"",Scoring!$Q$16)+IF(Data!$L213&lt;&gt;"",Scoring!$Q$17)+IF(Data!$M213&lt;&gt;"",Scoring!$Q$18)+IF(Data!$N213&lt;&gt;"",Scoring!$Q$19)+IF(Data!$O213&lt;&gt;"",Scoring!$Q$20)+IF(Data!$P213&lt;&gt;"",Scoring!$Q$21)+IF(Data!$Q213&lt;&gt;"",Scoring!$Q$22)+IF(Data!$R213&lt;&gt;"",Scoring!$Q$23)+IF(Data!$S213&lt;&gt;"",Scoring!$Q$24)+IF(Data!T213&lt;&gt;"",Scoring!$Q$25)+IF(Data!$U213&lt;&gt;"",Scoring!$Q$26)+IF(Data!$V213&lt;&gt;"",Scoring!$Q$27)+IF(Data!$W213&lt;&gt;"",Scoring!$Q$28)+IF(Data!$X213&lt;&gt;"",Scoring!$Q$29)+IF(Data!$Y213&lt;&gt;"",Scoring!$Q$30)+IF(Data!$Z213&lt;&gt;"",Scoring!$Q$31)+IF(Data!$AA213&lt;&gt;"",Scoring!$Q$32),"")</f>
        <v/>
      </c>
      <c r="BC213" s="107" t="str">
        <f>IF(BB213&lt;&gt;"",LOOKUP(BB213,Likelihoods!$A$7:$A$107,Likelihoods!O$7:O$107),"")</f>
        <v/>
      </c>
      <c r="BD213" s="104" t="str">
        <f>IF(AND(COUNTBLANK($B213:$E213)=3,COUNTBLANK($F213:$H213)=2,COUNTBLANK($I213:$J213)=1,COUNTBLANK($K213:$L213)=1,COUNTBLANK($M213:$N213)=1,COUNTBLANK($O213:$P213)=1,COUNTBLANK($Q213:$R213)=1,COUNTBLANK($S213:$T213)=1,COUNTBLANK($U213:$V213)=1,COUNTBLANK($W213:$AA213)=4),IF(Data!$B213&lt;&gt;"",Scoring!$R$7)+IF(Data!$C213&lt;&gt;"",Scoring!$R$8)+IF(Data!$D213&lt;&gt;"",Scoring!$R$9)+IF(Data!$E213&lt;&gt;"",Scoring!$R$10)+IF(Data!$F213&lt;&gt;"",Scoring!$R$11)+IF(Data!$G213&lt;&gt;"",Scoring!$R$12)+IF(Data!$H213&lt;&gt;"",Scoring!$R$13)+IF(Data!$I213&lt;&gt;"",Scoring!$R$14)+IF(Data!$J213&lt;&gt;"",Scoring!$R$15)+IF(Data!$K213&lt;&gt;"",Scoring!$R$16)+IF(Data!$L213&lt;&gt;"",Scoring!$R$17)+IF(Data!$M213&lt;&gt;"",Scoring!$R$18)+IF(Data!$N213&lt;&gt;"",Scoring!$R$19)+IF(Data!$O213&lt;&gt;"",Scoring!$R$20)+IF(Data!$P213&lt;&gt;"",Scoring!$R$21)+IF(Data!$Q213&lt;&gt;"",Scoring!$R$22)+IF(Data!$R213&lt;&gt;"",Scoring!$R$23)+IF(Data!$S213&lt;&gt;"",Scoring!$R$24)+IF(Data!T213&lt;&gt;"",Scoring!$R$25)+IF(Data!$U213&lt;&gt;"",Scoring!$R$26)+IF(Data!$V213&lt;&gt;"",Scoring!$R$27)+IF(Data!$W213&lt;&gt;"",Scoring!$R$28)+IF(Data!$X213&lt;&gt;"",Scoring!$R$29)+IF(Data!$Y213&lt;&gt;"",Scoring!$R$30)+IF(Data!$Z213&lt;&gt;"",Scoring!$R$31)+IF(Data!$AA213&lt;&gt;"",Scoring!$R$32),"")</f>
        <v/>
      </c>
      <c r="BE213" s="105" t="str">
        <f>IF(BD213&lt;&gt;"",LOOKUP(BD213,Likelihoods!$A$7:$A$107,Likelihoods!P$7:P$107),"")</f>
        <v/>
      </c>
      <c r="BF213" s="102" t="str">
        <f>IF(AND(COUNTBLANK($B213:$E213)=3,COUNTBLANK($F213:$H213)=2,COUNTBLANK($I213:$J213)=1,COUNTBLANK($K213:$L213)=1,COUNTBLANK($M213:$N213)=1,COUNTBLANK($O213:$P213)=1,COUNTBLANK($Q213:$R213)=1,COUNTBLANK($S213:$T213)=1,COUNTBLANK($U213:$V213)=1,COUNTBLANK($W213:$AA213)=4),IF(Data!$B213&lt;&gt;"",Scoring!$S$7)+IF(Data!$C213&lt;&gt;"",Scoring!$S$8)+IF(Data!$D213&lt;&gt;"",Scoring!$S$9)+IF(Data!$E213&lt;&gt;"",Scoring!$S$10)+IF(Data!$F213&lt;&gt;"",Scoring!$S$11)+IF(Data!$G213&lt;&gt;"",Scoring!$S$12)+IF(Data!$H213&lt;&gt;"",Scoring!$S$13)+IF(Data!$I213&lt;&gt;"",Scoring!$S$14)+IF(Data!$J213&lt;&gt;"",Scoring!$S$15)+IF(Data!$K213&lt;&gt;"",Scoring!$S$16)+IF(Data!$L213&lt;&gt;"",Scoring!$S$17)+IF(Data!$M213&lt;&gt;"",Scoring!$S$18)+IF(Data!$N213&lt;&gt;"",Scoring!$S$19)+IF(Data!$O213&lt;&gt;"",Scoring!$S$20)+IF(Data!$P213&lt;&gt;"",Scoring!$S$21)+IF(Data!$Q213&lt;&gt;"",Scoring!$S$22)+IF(Data!$R213&lt;&gt;"",Scoring!$S$23)+IF(Data!$S213&lt;&gt;"",Scoring!$S$24)+IF(Data!T213&lt;&gt;"",Scoring!$S$25)+IF(Data!$U213&lt;&gt;"",Scoring!$S$26)+IF(Data!$V213&lt;&gt;"",Scoring!$S$27)+IF(Data!$W213&lt;&gt;"",Scoring!$S$28)+IF(Data!$X213&lt;&gt;"",Scoring!$S$29)+IF(Data!$Y213&lt;&gt;"",Scoring!$S$30)+IF(Data!$Z213&lt;&gt;"",Scoring!$S$31)+IF(Data!$AA213&lt;&gt;"",Scoring!$S$32),"")</f>
        <v/>
      </c>
      <c r="BG213" s="107" t="str">
        <f>IF(BF213&lt;&gt;"",LOOKUP(BF213,Likelihoods!$A$7:$A$107,Likelihoods!Q$7:Q$107),"")</f>
        <v/>
      </c>
      <c r="BH213" s="108" t="str">
        <f>IF(AND(COUNTBLANK($B213:$E213)=3,COUNTBLANK($F213:$H213)=2,COUNTBLANK($I213:$J213)=1,COUNTBLANK($K213:$L213)=1,COUNTBLANK($M213:$N213)=1,COUNTBLANK($O213:$P213)=1,COUNTBLANK($Q213:$R213)=1,COUNTBLANK($S213:$T213)=1,COUNTBLANK($U213:$V213)=1,COUNTBLANK($W213:$AA213)=4),IF(Data!$B213&lt;&gt;"",Scoring!$T$7)+IF(Data!$C213&lt;&gt;"",Scoring!$T$8)+IF(Data!$D213&lt;&gt;"",Scoring!$T$9)+IF(Data!$E213&lt;&gt;"",Scoring!$T$10)+IF(Data!$F213&lt;&gt;"",Scoring!$T$11)+IF(Data!$G213&lt;&gt;"",Scoring!$T$12)+IF(Data!$H213&lt;&gt;"",Scoring!$T$13)+IF(Data!$I213&lt;&gt;"",Scoring!$T$14)+IF(Data!$J213&lt;&gt;"",Scoring!$T$15)+IF(Data!$K213&lt;&gt;"",Scoring!$T$16)+IF(Data!$L213&lt;&gt;"",Scoring!$T$17)+IF(Data!$M213&lt;&gt;"",Scoring!$T$18)+IF(Data!$N213&lt;&gt;"",Scoring!$T$19)+IF(Data!$O213&lt;&gt;"",Scoring!$T$20)+IF(Data!$P213&lt;&gt;"",Scoring!$T$21)+IF(Data!$Q213&lt;&gt;"",Scoring!$T$22)+IF(Data!$R213&lt;&gt;"",Scoring!$T$23)+IF(Data!$S213&lt;&gt;"",Scoring!$T$24)+IF(Data!T213&lt;&gt;"",Scoring!$T$25)+IF(Data!$U213&lt;&gt;"",Scoring!$T$26)+IF(Data!$V213&lt;&gt;"",Scoring!$T$27)+IF(Data!$W213&lt;&gt;"",Scoring!$T$28)+IF(Data!$X213&lt;&gt;"",Scoring!$T$29)+IF(Data!$Y213&lt;&gt;"",Scoring!$T$30)+IF(Data!$Z213&lt;&gt;"",Scoring!$T$31)+IF(Data!$AA213&lt;&gt;"",Scoring!$T$32),"")</f>
        <v/>
      </c>
      <c r="BI213" s="105" t="str">
        <f>IF(BH213&lt;&gt;"",LOOKUP(BH213,Likelihoods!$A$7:$A$107,Likelihoods!R$7:R$107),"")</f>
        <v/>
      </c>
      <c r="BJ213" s="108" t="str">
        <f>IF(AND(COUNTBLANK($B213:$E213)=3,COUNTBLANK($F213:$H213)=2,COUNTBLANK($I213:$J213)=1,COUNTBLANK($K213:$L213)=1,COUNTBLANK($M213:$N213)=1,COUNTBLANK($O213:$P213)=1,COUNTBLANK($Q213:$R213)=1,COUNTBLANK($S213:$T213)=1,COUNTBLANK($U213:$V213)=1,COUNTBLANK($W213:$AA213)=4),IF(Data!$B213&lt;&gt;"",Scoring!$U$7)+IF(Data!$C213&lt;&gt;"",Scoring!$U$8)+IF(Data!$D213&lt;&gt;"",Scoring!$U$9)+IF(Data!$E213&lt;&gt;"",Scoring!$U$10)+IF(Data!$F213&lt;&gt;"",Scoring!$U$11)+IF(Data!$G213&lt;&gt;"",Scoring!$U$12)+IF(Data!$H213&lt;&gt;"",Scoring!$U$13)+IF(Data!$I213&lt;&gt;"",Scoring!$U$14)+IF(Data!$J213&lt;&gt;"",Scoring!$U$15)+IF(Data!$K213&lt;&gt;"",Scoring!$U$16)+IF(Data!$L213&lt;&gt;"",Scoring!$U$17)+IF(Data!$M213&lt;&gt;"",Scoring!$U$18)+IF(Data!$N213&lt;&gt;"",Scoring!$U$19)+IF(Data!$O213&lt;&gt;"",Scoring!$U$20)+IF(Data!$P213&lt;&gt;"",Scoring!$U$21)+IF(Data!$Q213&lt;&gt;"",Scoring!$U$22)+IF(Data!$R213&lt;&gt;"",Scoring!$U$23)+IF(Data!$S213&lt;&gt;"",Scoring!$U$24)+IF(Data!T213&lt;&gt;"",Scoring!$U$25)+IF(Data!$U213&lt;&gt;"",Scoring!$U$26)+IF(Data!$V213&lt;&gt;"",Scoring!$U$27)+IF(Data!$W213&lt;&gt;"",Scoring!$U$28)+IF(Data!$X213&lt;&gt;"",Scoring!$U$29)+IF(Data!$Y213&lt;&gt;"",Scoring!$U$30)+IF(Data!$Z213&lt;&gt;"",Scoring!$U$31)+IF(Data!$AA213&lt;&gt;"",Scoring!$U$32),"")</f>
        <v/>
      </c>
      <c r="BK213" s="106" t="str">
        <f>IF(BJ213&lt;&gt;"",LOOKUP(BJ213,Likelihoods!$A$7:$A$107,Likelihoods!S$7:S$107),"")</f>
        <v/>
      </c>
      <c r="BL213" s="8"/>
      <c r="BM213" s="8"/>
      <c r="BN213" s="8"/>
      <c r="BO213" s="8"/>
      <c r="BP213" s="8"/>
      <c r="BQ213" s="8"/>
      <c r="BR213" s="8"/>
      <c r="BS213" s="8"/>
      <c r="BT213" s="8"/>
      <c r="BU213" s="8"/>
      <c r="BV213" s="8"/>
      <c r="BW213" s="8"/>
      <c r="BX213" s="8"/>
      <c r="BY213" s="8"/>
    </row>
    <row r="214" spans="1:77" ht="14.25" x14ac:dyDescent="0.2">
      <c r="A214" s="68"/>
      <c r="B214" s="101"/>
      <c r="C214" s="102"/>
      <c r="D214" s="102"/>
      <c r="E214" s="102"/>
      <c r="F214" s="101"/>
      <c r="G214" s="102"/>
      <c r="H214" s="103"/>
      <c r="I214" s="102"/>
      <c r="J214" s="102"/>
      <c r="K214" s="101"/>
      <c r="L214" s="103"/>
      <c r="M214" s="102"/>
      <c r="N214" s="103"/>
      <c r="O214" s="101"/>
      <c r="P214" s="103"/>
      <c r="Q214" s="102"/>
      <c r="R214" s="102"/>
      <c r="S214" s="101"/>
      <c r="T214" s="103"/>
      <c r="U214" s="101"/>
      <c r="V214" s="103"/>
      <c r="W214" s="102"/>
      <c r="X214" s="102"/>
      <c r="Y214" s="102"/>
      <c r="Z214" s="102"/>
      <c r="AA214" s="102"/>
      <c r="AB214" s="104" t="str">
        <f>IF(AND(COUNTBLANK($B214:$E214)=3,COUNTBLANK($F214:$H214)=2,COUNTBLANK($I214:$J214)=1,COUNTBLANK($K214:$L214)=1,COUNTBLANK($M214:$N214)=1,COUNTBLANK($O214:$P214)=1,COUNTBLANK($Q214:$R214)=1,COUNTBLANK($S214:$T214)=1,COUNTBLANK($U214:$V214)=1,COUNTBLANK($W214:$AA214)=4),IF(Data!$B214&lt;&gt;"",Scoring!$D$7)+IF(Data!$C214&lt;&gt;"",Scoring!$D$8)+IF(Data!$D214&lt;&gt;"",Scoring!$D$9)+IF(Data!$E214&lt;&gt;"",Scoring!$D$10)+IF(Data!$F214&lt;&gt;"",Scoring!$D$11)+IF(Data!$G214&lt;&gt;"",Scoring!$D$12)+IF(Data!$H214&lt;&gt;"",Scoring!$D$13)+IF(Data!$I214&lt;&gt;"",Scoring!$D$14)+IF(Data!$J214&lt;&gt;"",Scoring!$D$15)+IF(Data!$K214&lt;&gt;"",Scoring!$D$16)+IF(Data!$L214&lt;&gt;"",Scoring!$D$17)+IF(Data!$M214&lt;&gt;"",Scoring!$D$18)+IF(Data!$N214&lt;&gt;"",Scoring!$D$19)+IF(Data!$O214&lt;&gt;"",Scoring!$D$20)+IF(Data!$P214&lt;&gt;"",Scoring!$D$21)+IF(Data!$Q214&lt;&gt;"",Scoring!$D$22)+IF(Data!$R214&lt;&gt;"",Scoring!$D$23)+IF(Data!$S214&lt;&gt;"",Scoring!$D$24)+IF(Data!T214&lt;&gt;"",Scoring!$D$25)+IF(Data!$U214&lt;&gt;"",Scoring!$D$26)+IF(Data!$V214&lt;&gt;"",Scoring!$D$27)+IF(Data!$W214&lt;&gt;"",Scoring!$D$28)+IF(Data!$X214&lt;&gt;"",Scoring!$D$29)+IF(Data!$Y214&lt;&gt;"",Scoring!$D$30)+IF(Data!$Z214&lt;&gt;"",Scoring!$D$31)+IF(Data!$AA214&lt;&gt;"",Scoring!$D$32),"")</f>
        <v/>
      </c>
      <c r="AC214" s="105" t="str">
        <f>IF(AB214&lt;&gt;"",LOOKUP(AB214,Likelihoods!$A$7:$A$107,Likelihoods!B$7:B$107),"")</f>
        <v/>
      </c>
      <c r="AD214" s="264" t="str">
        <f>IF(AND(COUNTBLANK($B214:$E214)=3,COUNTBLANK($F214:$H214)=2,COUNTBLANK($I214:$J214)=1,COUNTBLANK($K214:$L214)=1,COUNTBLANK($M214:$N214)=1,COUNTBLANK($O214:$P214)=1,COUNTBLANK($Q214:$R214)=1,COUNTBLANK($S214:$T214)=1,COUNTBLANK($U214:$V214)=1,COUNTBLANK($W214:$AA214)=4),IF(Data!$B214&lt;&gt;"",Scoring!$E$7)+IF(Data!$C214&lt;&gt;"",Scoring!$E$8)+IF(Data!$D214&lt;&gt;"",Scoring!$E$9)+IF(Data!$E214&lt;&gt;"",Scoring!$E$10)+IF(Data!$F214&lt;&gt;"",Scoring!$E$11)+IF(Data!$G214&lt;&gt;"",Scoring!$E$12)+IF(Data!$H214&lt;&gt;"",Scoring!$E$13)+IF(Data!$I214&lt;&gt;"",Scoring!$E$14)+IF(Data!$J214&lt;&gt;"",Scoring!$E$15)+IF(Data!$K214&lt;&gt;"",Scoring!$E$16)+IF(Data!$L214&lt;&gt;"",Scoring!$E$17)+IF(Data!$M214&lt;&gt;"",Scoring!$E$18)+IF(Data!$N214&lt;&gt;"",Scoring!$E$19)+IF(Data!$O214&lt;&gt;"",Scoring!$E$20)+IF(Data!$P214&lt;&gt;"",Scoring!$E$21)+IF(Data!$Q214&lt;&gt;"",Scoring!$E$22)+IF(Data!$R214&lt;&gt;"",Scoring!$E$23)+IF(Data!$S214&lt;&gt;"",Scoring!$E$24)+IF(Data!V214&lt;&gt;"",Scoring!$E$25)+IF(Data!$U214&lt;&gt;"",Scoring!$E$26)+IF(Data!$V214&lt;&gt;"",Scoring!$E$27)+IF(Data!$W214&lt;&gt;"",Scoring!$E$28)+IF(Data!$X214&lt;&gt;"",Scoring!$E$29)+IF(Data!$Y214&lt;&gt;"",Scoring!$E$30)+IF(Data!$Z214&lt;&gt;"",Scoring!$E$31)+IF(Data!$AA214&lt;&gt;"",Scoring!$E$32),"")</f>
        <v/>
      </c>
      <c r="AE214" s="107" t="str">
        <f>IF(AD214&lt;&gt;"",LOOKUP(AD214,Likelihoods!$A$7:$A$107,Likelihoods!C$7:C$107),"")</f>
        <v/>
      </c>
      <c r="AF214" s="108" t="str">
        <f>IF(AND(COUNTBLANK($B214:$E214)=3,COUNTBLANK($F214:$H214)=2,COUNTBLANK($I214:$J214)=1,COUNTBLANK($K214:$L214)=1,COUNTBLANK($M214:$N214)=1,COUNTBLANK($O214:$P214)=1,COUNTBLANK($Q214:$R214)=1,COUNTBLANK($S214:$T214)=1,COUNTBLANK($U214:$V214)=1,COUNTBLANK($W214:$AA214)=4),IF(Data!$B214&lt;&gt;"",Scoring!$F$7)+IF(Data!$C214&lt;&gt;"",Scoring!$F$8)+IF(Data!$D214&lt;&gt;"",Scoring!$F$9)+IF(Data!$E214&lt;&gt;"",Scoring!$F$10)+IF(Data!$F214&lt;&gt;"",Scoring!$F$11)+IF(Data!$G214&lt;&gt;"",Scoring!$F$12)+IF(Data!$H214&lt;&gt;"",Scoring!$F$13)+IF(Data!$I214&lt;&gt;"",Scoring!$F$14)+IF(Data!$J214&lt;&gt;"",Scoring!$F$15)+IF(Data!$K214&lt;&gt;"",Scoring!$F$16)+IF(Data!$L214&lt;&gt;"",Scoring!$F$17)+IF(Data!$M214&lt;&gt;"",Scoring!$F$18)+IF(Data!$N214&lt;&gt;"",Scoring!$F$19)+IF(Data!$O214&lt;&gt;"",Scoring!$F$20)+IF(Data!$P214&lt;&gt;"",Scoring!$F$21)+IF(Data!$Q214&lt;&gt;"",Scoring!$F$22)+IF(Data!$R214&lt;&gt;"",Scoring!$F$23)+IF(Data!$S214&lt;&gt;"",Scoring!$F$24)+IF(Data!T214&lt;&gt;"",Scoring!$F$25)+IF(Data!$U214&lt;&gt;"",Scoring!$F$26)+IF(Data!$V214&lt;&gt;"",Scoring!$F$27)+IF(Data!$W214&lt;&gt;"",Scoring!$F$28)+IF(Data!$X214&lt;&gt;"",Scoring!$F$29)+IF(Data!$Y214&lt;&gt;"",Scoring!$F$30)+IF(Data!$Z214&lt;&gt;"",Scoring!$F$31)+IF(Data!$AA214&lt;&gt;"",Scoring!$F$32),"")</f>
        <v/>
      </c>
      <c r="AG214" s="105" t="str">
        <f>IF(AF214&lt;&gt;"",LOOKUP(AF214,Likelihoods!$A$7:$A$107,Likelihoods!D$7:D$107),"")</f>
        <v/>
      </c>
      <c r="AH214" s="108" t="str">
        <f>IF(AND(COUNTBLANK($B214:$E214)=3,COUNTBLANK($F214:$H214)=2,COUNTBLANK($I214:$J214)=1,COUNTBLANK($K214:$L214)=1,COUNTBLANK($M214:$N214)=1,COUNTBLANK($O214:$P214)=1,COUNTBLANK($Q214:$R214)=1,COUNTBLANK($S214:$T214)=1,COUNTBLANK($U214:$V214)=1,COUNTBLANK($W214:$AA214)=4),IF(Data!$B214&lt;&gt;"",Scoring!$G$7)+IF(Data!$C214&lt;&gt;"",Scoring!$G$8)+IF(Data!$D214&lt;&gt;"",Scoring!$G$9)+IF(Data!$E214&lt;&gt;"",Scoring!$G$10)+IF(Data!$F214&lt;&gt;"",Scoring!$G$11)+IF(Data!$G214&lt;&gt;"",Scoring!$G$12)+IF(Data!$H214&lt;&gt;"",Scoring!$G$13)+IF(Data!$I214&lt;&gt;"",Scoring!$G$14)+IF(Data!$J214&lt;&gt;"",Scoring!$G$15)+IF(Data!$K214&lt;&gt;"",Scoring!$G$16)+IF(Data!$L214&lt;&gt;"",Scoring!$G$17)+IF(Data!$M214&lt;&gt;"",Scoring!$G$18)+IF(Data!$N214&lt;&gt;"",Scoring!$G$19)+IF(Data!$O214&lt;&gt;"",Scoring!$G$20)+IF(Data!$P214&lt;&gt;"",Scoring!$G$21)+IF(Data!$Q214&lt;&gt;"",Scoring!$G$22)+IF(Data!$R214&lt;&gt;"",Scoring!$G$23)+IF(Data!$S214&lt;&gt;"",Scoring!$G$24)+IF(Data!T214&lt;&gt;"",Scoring!$G$25)+IF(Data!$U214&lt;&gt;"",Scoring!$G$26)+IF(Data!$V214&lt;&gt;"",Scoring!$G$27)+IF(Data!$W214&lt;&gt;"",Scoring!$G$28)+IF(Data!$X214&lt;&gt;"",Scoring!$G$29)+IF(Data!$Y214&lt;&gt;"",Scoring!$G$30)+IF(Data!$Z214&lt;&gt;"",Scoring!$G$31)+IF(Data!$AA214&lt;&gt;"",Scoring!$G$32),"")</f>
        <v/>
      </c>
      <c r="AI214" s="106" t="str">
        <f>IF(AH214&lt;&gt;"",LOOKUP(AH214,Likelihoods!$A$7:$A$107,Likelihoods!E$7:E$107),"")</f>
        <v/>
      </c>
      <c r="AJ214" s="104" t="str">
        <f>IF(AND(COUNTBLANK($B214:$E214)=3,COUNTBLANK($F214:$H214)=2,COUNTBLANK($I214:$J214)=1,COUNTBLANK($K214:$L214)=1,COUNTBLANK($M214:$N214)=1,COUNTBLANK($O214:$P214)=1,COUNTBLANK($Q214:$R214)=1,COUNTBLANK($S214:$T214)=1,COUNTBLANK($U214:$V214)=1,COUNTBLANK($W214:$AA214)=4),IF(Data!$B214&lt;&gt;"",Scoring!$H$7)+IF(Data!$C214&lt;&gt;"",Scoring!$H$8)+IF(Data!$D214&lt;&gt;"",Scoring!$H$9)+IF(Data!$E214&lt;&gt;"",Scoring!$H$10)+IF(Data!$F214&lt;&gt;"",Scoring!$H$11)+IF(Data!$G214&lt;&gt;"",Scoring!$H$12)+IF(Data!$H214&lt;&gt;"",Scoring!$H$13)+IF(Data!$I214&lt;&gt;"",Scoring!$H$14)+IF(Data!$J214&lt;&gt;"",Scoring!$H$15)+IF(Data!$K214&lt;&gt;"",Scoring!$H$16)+IF(Data!$L214&lt;&gt;"",Scoring!$H$17)+IF(Data!$M214&lt;&gt;"",Scoring!$H$18)+IF(Data!$N214&lt;&gt;"",Scoring!$H$19)+IF(Data!$O214&lt;&gt;"",Scoring!$H$20)+IF(Data!$P214&lt;&gt;"",Scoring!$H$21)+IF(Data!$Q214&lt;&gt;"",Scoring!$H$22)+IF(Data!$R214&lt;&gt;"",Scoring!$H$23)+IF(Data!$S214&lt;&gt;"",Scoring!$H$24)+IF(Data!T214&lt;&gt;"",Scoring!$H$25)+IF(Data!$U214&lt;&gt;"",Scoring!$H$26)+IF(Data!$V214&lt;&gt;"",Scoring!$H$27)+IF(Data!$W214&lt;&gt;"",Scoring!$H$28)+IF(Data!$X214&lt;&gt;"",Scoring!$H$29)+IF(Data!$Y214&lt;&gt;"",Scoring!$H$30)+IF(Data!$Z214&lt;&gt;"",Scoring!$H$31)+IF(Data!$AA214&lt;&gt;"",Scoring!$H$32),"")</f>
        <v/>
      </c>
      <c r="AK214" s="105" t="str">
        <f>IF(AJ214&lt;&gt;"",LOOKUP(AJ214,Likelihoods!$A$7:$A$107,Likelihoods!F$7:F$107),"")</f>
        <v/>
      </c>
      <c r="AL214" s="102" t="str">
        <f>IF(AND(COUNTBLANK($B214:$E214)=3,COUNTBLANK($F214:$H214)=2,COUNTBLANK($I214:$J214)=1,COUNTBLANK($K214:$L214)=1,COUNTBLANK($M214:$N214)=1,COUNTBLANK($O214:$P214)=1,COUNTBLANK($Q214:$R214)=1,COUNTBLANK($S214:$T214)=1,COUNTBLANK($U214:$V214)=1,COUNTBLANK($W214:$AA214)=4),IF(Data!$B214&lt;&gt;"",Scoring!$I$7)+IF(Data!$C214&lt;&gt;"",Scoring!$I$8)+IF(Data!$D214&lt;&gt;"",Scoring!$I$9)+IF(Data!$E214&lt;&gt;"",Scoring!$I$10)+IF(Data!$F214&lt;&gt;"",Scoring!$I$11)+IF(Data!$G214&lt;&gt;"",Scoring!$I$12)+IF(Data!$H214&lt;&gt;"",Scoring!$I$13)+IF(Data!$I214&lt;&gt;"",Scoring!$I$14)+IF(Data!$J214&lt;&gt;"",Scoring!$I$15)+IF(Data!$K214&lt;&gt;"",Scoring!$I$16)+IF(Data!$L214&lt;&gt;"",Scoring!$I$17)+IF(Data!$M214&lt;&gt;"",Scoring!$I$18)+IF(Data!$N214&lt;&gt;"",Scoring!$I$19)+IF(Data!$O214&lt;&gt;"",Scoring!$I$20)+IF(Data!$P214&lt;&gt;"",Scoring!$I$21)+IF(Data!$Q214&lt;&gt;"",Scoring!$I$22)+IF(Data!$R214&lt;&gt;"",Scoring!$I$23)+IF(Data!$S214&lt;&gt;"",Scoring!$I$24)+IF(Data!T214&lt;&gt;"",Scoring!$I$25)+IF(Data!$U214&lt;&gt;"",Scoring!$I$26)+IF(Data!$V214&lt;&gt;"",Scoring!$I$27)+IF(Data!$W214&lt;&gt;"",Scoring!$I$28)+IF(Data!$X214&lt;&gt;"",Scoring!$I$29)+IF(Data!$Y214&lt;&gt;"",Scoring!$I$30)+IF(Data!$Z214&lt;&gt;"",Scoring!$I$31)+IF(Data!$AA214&lt;&gt;"",Scoring!$I$32),"")</f>
        <v/>
      </c>
      <c r="AM214" s="107" t="str">
        <f>IF(AL214&lt;&gt;"",LOOKUP(AL214,Likelihoods!$A$7:$A$107,Likelihoods!G$7:G$107),"")</f>
        <v/>
      </c>
      <c r="AN214" s="281" t="str">
        <f>IF(AND(COUNTBLANK($B214:$E214)=3,COUNTBLANK($F214:$H214)=2,COUNTBLANK($I214:$J214)=1,COUNTBLANK($K214:$L214)=1,COUNTBLANK($M214:$N214)=1,COUNTBLANK($O214:$P214)=1,COUNTBLANK($Q214:$R214)=1,COUNTBLANK($S214:$T214)=1,COUNTBLANK($U214:$V214)=1,COUNTBLANK($W214:$AA214)=4),IF(Data!$B214&lt;&gt;"",Scoring!$J$7)+IF(Data!$C214&lt;&gt;"",Scoring!$J$8)+IF(Data!$D214&lt;&gt;"",Scoring!$J$9)+IF(Data!$E214&lt;&gt;"",Scoring!$J$10)+IF(Data!$F214&lt;&gt;"",Scoring!$J$11)+IF(Data!$G214&lt;&gt;"",Scoring!$J$12)+IF(Data!$H214&lt;&gt;"",Scoring!$J$13)+IF(Data!$I214&lt;&gt;"",Scoring!$J$14)+IF(Data!$J214&lt;&gt;"",Scoring!$J$15)+IF(Data!$K214&lt;&gt;"",Scoring!$J$16)+IF(Data!$L214&lt;&gt;"",Scoring!$J$17)+IF(Data!$M214&lt;&gt;"",Scoring!$J$18)+IF(Data!$N214&lt;&gt;"",Scoring!$J$19)+IF(Data!$O214&lt;&gt;"",Scoring!$J$20)+IF(Data!$P214&lt;&gt;"",Scoring!$J$21)+IF(Data!$Q214&lt;&gt;"",Scoring!$J$22)+IF(Data!$R214&lt;&gt;"",Scoring!$J$23)+IF(Data!$S214&lt;&gt;"",Scoring!$J$24)+IF(Data!AF214&lt;&gt;"",Scoring!$J$25)+IF(Data!$U214&lt;&gt;"",Scoring!$J$26)+IF(Data!$V214&lt;&gt;"",Scoring!$J$27)+IF(Data!$W214&lt;&gt;"",Scoring!$J$28)+IF(Data!$X214&lt;&gt;"",Scoring!$J$29)+IF(Data!$Y214&lt;&gt;"",Scoring!$J$30)+IF(Data!$Z214&lt;&gt;"",Scoring!$J$31)+IF(Data!$AA214&lt;&gt;"",Scoring!$J$32),"")</f>
        <v/>
      </c>
      <c r="AO214" s="276" t="str">
        <f>IF(AN214&lt;&gt;"",LOOKUP(AN214,Likelihoods!$A$7:$A$107,Likelihoods!H$7:H$107),"")</f>
        <v/>
      </c>
      <c r="AP214" s="264" t="str">
        <f>IF(AND(COUNTBLANK($B214:$E214)=3,COUNTBLANK($F214:$H214)=2,COUNTBLANK($I214:$J214)=1,COUNTBLANK($K214:$L214)=1,COUNTBLANK($M214:$N214)=1,COUNTBLANK($O214:$P214)=1,COUNTBLANK($Q214:$R214)=1,COUNTBLANK($S214:$T214)=1,COUNTBLANK($U214:$V214)=1,COUNTBLANK($W214:$AA214)=4),IF(Data!$B214&lt;&gt;"",Scoring!$K$7)+IF(Data!$C214&lt;&gt;"",Scoring!$K$8)+IF(Data!$D214&lt;&gt;"",Scoring!$K$9)+IF(Data!$E214&lt;&gt;"",Scoring!$K$10)+IF(Data!$F214&lt;&gt;"",Scoring!$K$11)+IF(Data!$G214&lt;&gt;"",Scoring!$K$12)+IF(Data!$H214&lt;&gt;"",Scoring!$K$13)+IF(Data!$I214&lt;&gt;"",Scoring!$K$14)+IF(Data!$J214&lt;&gt;"",Scoring!$K$15)+IF(Data!$K214&lt;&gt;"",Scoring!$K$16)+IF(Data!$L214&lt;&gt;"",Scoring!$K$17)+IF(Data!$M214&lt;&gt;"",Scoring!$K$18)+IF(Data!$N214&lt;&gt;"",Scoring!$K$19)+IF(Data!$O214&lt;&gt;"",Scoring!$K$20)+IF(Data!$P214&lt;&gt;"",Scoring!$K$21)+IF(Data!$Q214&lt;&gt;"",Scoring!$K$22)+IF(Data!$R214&lt;&gt;"",Scoring!$K$23)+IF(Data!$S214&lt;&gt;"",Scoring!$K$24)+IF(Data!AH214&lt;&gt;"",Scoring!$K$25)+IF(Data!$U214&lt;&gt;"",Scoring!$K$26)+IF(Data!$V214&lt;&gt;"",Scoring!$K$27)+IF(Data!$W214&lt;&gt;"",Scoring!$K$28)+IF(Data!$X214&lt;&gt;"",Scoring!$K$29)+IF(Data!$Y214&lt;&gt;"",Scoring!$K$30)+IF(Data!$Z214&lt;&gt;"",Scoring!$K$31)+IF(Data!$AA214&lt;&gt;"",Scoring!$K$32),"")</f>
        <v/>
      </c>
      <c r="AQ214" s="107" t="str">
        <f>IF(AP214&lt;&gt;"",LOOKUP(AP214,Likelihoods!$A$7:$A$107,Likelihoods!I$7:I$107),"")</f>
        <v/>
      </c>
      <c r="AR214" s="281" t="str">
        <f>IF(AND(COUNTBLANK($B214:$E214)=3,COUNTBLANK($F214:$H214)=2,COUNTBLANK($I214:$J214)=1,COUNTBLANK($K214:$L214)=1,COUNTBLANK($M214:$N214)=1,COUNTBLANK($O214:$P214)=1,COUNTBLANK($Q214:$R214)=1,COUNTBLANK($S214:$T214)=1,COUNTBLANK($U214:$V214)=1,COUNTBLANK($W214:$AA214)=4),IF(Data!$B214&lt;&gt;"",Scoring!$L$7)+IF(Data!$C214&lt;&gt;"",Scoring!$L$8)+IF(Data!$D214&lt;&gt;"",Scoring!$L$9)+IF(Data!$E214&lt;&gt;"",Scoring!$L$10)+IF(Data!$F214&lt;&gt;"",Scoring!$L$11)+IF(Data!$G214&lt;&gt;"",Scoring!$L$12)+IF(Data!$H214&lt;&gt;"",Scoring!$L$13)+IF(Data!$I214&lt;&gt;"",Scoring!$L$14)+IF(Data!$J214&lt;&gt;"",Scoring!$L$15)+IF(Data!$K214&lt;&gt;"",Scoring!$L$16)+IF(Data!$L214&lt;&gt;"",Scoring!$L$17)+IF(Data!$M214&lt;&gt;"",Scoring!$L$18)+IF(Data!$N214&lt;&gt;"",Scoring!$L$19)+IF(Data!$O214&lt;&gt;"",Scoring!$L$20)+IF(Data!$P214&lt;&gt;"",Scoring!$L$21)+IF(Data!$Q214&lt;&gt;"",Scoring!$L$22)+IF(Data!$R214&lt;&gt;"",Scoring!$L$23)+IF(Data!$S214&lt;&gt;"",Scoring!$L$24)+IF(Data!AJ214&lt;&gt;"",Scoring!$L$25)+IF(Data!$U214&lt;&gt;"",Scoring!$L$26)+IF(Data!$V214&lt;&gt;"",Scoring!$L$27)+IF(Data!$W214&lt;&gt;"",Scoring!$L$28)+IF(Data!$X214&lt;&gt;"",Scoring!$L$29)+IF(Data!$Y214&lt;&gt;"",Scoring!$L$30)+IF(Data!$Z214&lt;&gt;"",Scoring!$L$31)+IF(Data!$AA214&lt;&gt;"",Scoring!$L$32),"")</f>
        <v/>
      </c>
      <c r="AS214" s="105" t="str">
        <f>IF(AR214&lt;&gt;"",LOOKUP(AR214,Likelihoods!$A$7:$A$107,Likelihoods!J$7:J$107),"")</f>
        <v/>
      </c>
      <c r="AT214" s="108" t="str">
        <f>IF(AND(COUNTBLANK($B214:$E214)=3,COUNTBLANK($F214:$H214)=2,COUNTBLANK($I214:$J214)=1,COUNTBLANK($K214:$L214)=1,COUNTBLANK($M214:$N214)=1,COUNTBLANK($O214:$P214)=1,COUNTBLANK($Q214:$R214)=1,COUNTBLANK($S214:$T214)=1,COUNTBLANK($U214:$V214)=1,COUNTBLANK($W214:$AA214)=4),IF(Data!$B214&lt;&gt;"",Scoring!$M$7)+IF(Data!$C214&lt;&gt;"",Scoring!$M$8)+IF(Data!$D214&lt;&gt;"",Scoring!$M$9)+IF(Data!$E214&lt;&gt;"",Scoring!$M$10)+IF(Data!$F214&lt;&gt;"",Scoring!$M$11)+IF(Data!$G214&lt;&gt;"",Scoring!$M$12)+IF(Data!$H214&lt;&gt;"",Scoring!$M$13)+IF(Data!$I214&lt;&gt;"",Scoring!$M$14)+IF(Data!$J214&lt;&gt;"",Scoring!$M$15)+IF(Data!$K214&lt;&gt;"",Scoring!$M$16)+IF(Data!$L214&lt;&gt;"",Scoring!$M$17)+IF(Data!$M214&lt;&gt;"",Scoring!$M$18)+IF(Data!$N214&lt;&gt;"",Scoring!$M$19)+IF(Data!$O214&lt;&gt;"",Scoring!$M$20)+IF(Data!$P214&lt;&gt;"",Scoring!$M$21)+IF(Data!$Q214&lt;&gt;"",Scoring!$M$22)+IF(Data!$R214&lt;&gt;"",Scoring!$M$23)+IF(Data!$S214&lt;&gt;"",Scoring!$M$24)+IF(Data!T214&lt;&gt;"",Scoring!$M$25)+IF(Data!$U214&lt;&gt;"",Scoring!$M$26)+IF(Data!$V214&lt;&gt;"",Scoring!$M$27)+IF(Data!$W214&lt;&gt;"",Scoring!$M$28)+IF(Data!$X214&lt;&gt;"",Scoring!$M$29)+IF(Data!$Y214&lt;&gt;"",Scoring!$M$30)+IF(Data!$Z214&lt;&gt;"",Scoring!$M$31)+IF(Data!$AA214&lt;&gt;"",Scoring!$M$32),"")</f>
        <v/>
      </c>
      <c r="AU214" s="105" t="str">
        <f>IF(AT214&lt;&gt;"",LOOKUP(AT214,Likelihoods!$A$7:$A$107,Likelihoods!K$7:K$107),"")</f>
        <v/>
      </c>
      <c r="AV214" s="108" t="str">
        <f>IF(AND(COUNTBLANK($B214:$E214)=3,COUNTBLANK($F214:$H214)=2,COUNTBLANK($I214:$J214)=1,COUNTBLANK($K214:$L214)=1,COUNTBLANK($M214:$N214)=1,COUNTBLANK($O214:$P214)=1,COUNTBLANK($Q214:$R214)=1,COUNTBLANK($S214:$T214)=1,COUNTBLANK($U214:$V214)=1,COUNTBLANK($W214:$AA214)=4),IF(Data!$B214&lt;&gt;"",Scoring!$N$7)+IF(Data!$C214&lt;&gt;"",Scoring!$N$8)+IF(Data!$D214&lt;&gt;"",Scoring!$N$9)+IF(Data!$E214&lt;&gt;"",Scoring!$N$10)+IF(Data!$F214&lt;&gt;"",Scoring!$N$11)+IF(Data!$G214&lt;&gt;"",Scoring!$N$12)+IF(Data!$H214&lt;&gt;"",Scoring!$N$13)+IF(Data!$I214&lt;&gt;"",Scoring!$N$14)+IF(Data!$J214&lt;&gt;"",Scoring!$N$15)+IF(Data!$K214&lt;&gt;"",Scoring!$N$16)+IF(Data!$L214&lt;&gt;"",Scoring!$N$17)+IF(Data!$M214&lt;&gt;"",Scoring!$N$18)+IF(Data!$N214&lt;&gt;"",Scoring!$N$19)+IF(Data!$O214&lt;&gt;"",Scoring!$N$20)+IF(Data!$P214&lt;&gt;"",Scoring!$N$21)+IF(Data!$Q214&lt;&gt;"",Scoring!$N$22)+IF(Data!$R214&lt;&gt;"",Scoring!$N$23)+IF(Data!$S214&lt;&gt;"",Scoring!$N$24)+IF(Data!T214&lt;&gt;"",Scoring!$N$25)+IF(Data!$U214&lt;&gt;"",Scoring!$N$26)+IF(Data!$V214&lt;&gt;"",Scoring!$N$27)+IF(Data!$W214&lt;&gt;"",Scoring!$N$28)+IF(Data!$X214&lt;&gt;"",Scoring!$N$29)+IF(Data!$Y214&lt;&gt;"",Scoring!$N$30)+IF(Data!$Z214&lt;&gt;"",Scoring!$N$31)+IF(Data!$AA214&lt;&gt;"",Scoring!$N$32),"")</f>
        <v/>
      </c>
      <c r="AW214" s="106" t="str">
        <f>IF(AV214&lt;&gt;"",LOOKUP(AV214,Likelihoods!$A$7:$A$107,Likelihoods!L$7:L$107),"")</f>
        <v/>
      </c>
      <c r="AX214" s="104" t="str">
        <f>IF(AND(COUNTBLANK($B214:$E214)=3,COUNTBLANK($F214:$H214)=2,COUNTBLANK($I214:$J214)=1,COUNTBLANK($K214:$L214)=1,COUNTBLANK($M214:$N214)=1,COUNTBLANK($O214:$P214)=1,COUNTBLANK($Q214:$R214)=1,COUNTBLANK($S214:$T214)=1,COUNTBLANK($U214:$V214)=1,COUNTBLANK($W214:$AA214)=4),IF(Data!$B214&lt;&gt;"",Scoring!$O$7)+IF(Data!$C214&lt;&gt;"",Scoring!$O$8)+IF(Data!$D214&lt;&gt;"",Scoring!$O$9)+IF(Data!$E214&lt;&gt;"",Scoring!$O$10)+IF(Data!$F214&lt;&gt;"",Scoring!$O$11)+IF(Data!$G214&lt;&gt;"",Scoring!$O$12)+IF(Data!$H214&lt;&gt;"",Scoring!$O$13)+IF(Data!$I214&lt;&gt;"",Scoring!$O$14)+IF(Data!$J214&lt;&gt;"",Scoring!$O$15)+IF(Data!$K214&lt;&gt;"",Scoring!$O$16)+IF(Data!$L214&lt;&gt;"",Scoring!$O$17)+IF(Data!$M214&lt;&gt;"",Scoring!$O$18)+IF(Data!$N214&lt;&gt;"",Scoring!$O$19)+IF(Data!$O214&lt;&gt;"",Scoring!$O$20)+IF(Data!$P214&lt;&gt;"",Scoring!$O$21)+IF(Data!$Q214&lt;&gt;"",Scoring!$O$22)+IF(Data!$R214&lt;&gt;"",Scoring!$O$23)+IF(Data!$S214&lt;&gt;"",Scoring!$O$24)+IF(Data!T214&lt;&gt;"",Scoring!$O$25)+IF(Data!$U214&lt;&gt;"",Scoring!$O$26)+IF(Data!$V214&lt;&gt;"",Scoring!$O$27)+IF(Data!$W214&lt;&gt;"",Scoring!$O$28)+IF(Data!$X214&lt;&gt;"",Scoring!$O$29)+IF(Data!$Y214&lt;&gt;"",Scoring!$O$30)+IF(Data!$Z214&lt;&gt;"",Scoring!$O$31)+IF(Data!$AA214&lt;&gt;"",Scoring!$O$32),"")</f>
        <v/>
      </c>
      <c r="AY214" s="107" t="str">
        <f>IF(AX214&lt;&gt;"",LOOKUP(AX214,Likelihoods!$A$7:$A$107,Likelihoods!M$7:M$107),"")</f>
        <v/>
      </c>
      <c r="AZ214" s="108" t="str">
        <f>IF(AND(COUNTBLANK($B214:$E214)=3,COUNTBLANK($F214:$H214)=2,COUNTBLANK($I214:$J214)=1,COUNTBLANK($K214:$L214)=1,COUNTBLANK($M214:$N214)=1,COUNTBLANK($O214:$P214)=1,COUNTBLANK($Q214:$R214)=1,COUNTBLANK($S214:$T214)=1,COUNTBLANK($U214:$V214)=1,COUNTBLANK($W214:$AA214)=4),IF(Data!$B214&lt;&gt;"",Scoring!$P$7)+IF(Data!$C214&lt;&gt;"",Scoring!$P$8)+IF(Data!$D214&lt;&gt;"",Scoring!$P$9)+IF(Data!$E214&lt;&gt;"",Scoring!$P$10)+IF(Data!$F214&lt;&gt;"",Scoring!$P$11)+IF(Data!$G214&lt;&gt;"",Scoring!$P$12)+IF(Data!$H214&lt;&gt;"",Scoring!$P$13)+IF(Data!$I214&lt;&gt;"",Scoring!$P$14)+IF(Data!$J214&lt;&gt;"",Scoring!$P$15)+IF(Data!$K214&lt;&gt;"",Scoring!$P$16)+IF(Data!$L214&lt;&gt;"",Scoring!$P$17)+IF(Data!$M214&lt;&gt;"",Scoring!$P$18)+IF(Data!$N214&lt;&gt;"",Scoring!$P$19)+IF(Data!$O214&lt;&gt;"",Scoring!$P$20)+IF(Data!$P214&lt;&gt;"",Scoring!$P$21)+IF(Data!$Q214&lt;&gt;"",Scoring!$P$22)+IF(Data!$R214&lt;&gt;"",Scoring!$P$23)+IF(Data!$S214&lt;&gt;"",Scoring!$P$24)+IF(Data!T214&lt;&gt;"",Scoring!$P$25)+IF(Data!$U214&lt;&gt;"",Scoring!$P$26)+IF(Data!$V214&lt;&gt;"",Scoring!$P$27)+IF(Data!$W214&lt;&gt;"",Scoring!$P$28)+IF(Data!$X214&lt;&gt;"",Scoring!$P$29)+IF(Data!$Y214&lt;&gt;"",Scoring!$P$30)+IF(Data!$Z214&lt;&gt;"",Scoring!$P$31)+IF(Data!$AA214&lt;&gt;"",Scoring!$P$32),"")</f>
        <v/>
      </c>
      <c r="BA214" s="105" t="str">
        <f>IF(AZ214&lt;&gt;"",LOOKUP(AZ214,Likelihoods!$A$7:$A$107,Likelihoods!N$7:N$107),"")</f>
        <v/>
      </c>
      <c r="BB214" s="102" t="str">
        <f>IF(AND(COUNTBLANK($B214:$E214)=3,COUNTBLANK($F214:$H214)=2,COUNTBLANK($I214:$J214)=1,COUNTBLANK($K214:$L214)=1,COUNTBLANK($M214:$N214)=1,COUNTBLANK($O214:$P214)=1,COUNTBLANK($Q214:$R214)=1,COUNTBLANK($S214:$T214)=1,COUNTBLANK($U214:$V214)=1,COUNTBLANK($W214:$AA214)=4),IF(Data!$B214&lt;&gt;"",Scoring!$Q$7)+IF(Data!$C214&lt;&gt;"",Scoring!$Q$8)+IF(Data!$D214&lt;&gt;"",Scoring!$Q$9)+IF(Data!$E214&lt;&gt;"",Scoring!$Q$10)+IF(Data!$F214&lt;&gt;"",Scoring!$Q$11)+IF(Data!$G214&lt;&gt;"",Scoring!$Q$12)+IF(Data!$H214&lt;&gt;"",Scoring!$Q$13)+IF(Data!$I214&lt;&gt;"",Scoring!$Q$14)+IF(Data!$J214&lt;&gt;"",Scoring!$Q$15)+IF(Data!$K214&lt;&gt;"",Scoring!$Q$16)+IF(Data!$L214&lt;&gt;"",Scoring!$Q$17)+IF(Data!$M214&lt;&gt;"",Scoring!$Q$18)+IF(Data!$N214&lt;&gt;"",Scoring!$Q$19)+IF(Data!$O214&lt;&gt;"",Scoring!$Q$20)+IF(Data!$P214&lt;&gt;"",Scoring!$Q$21)+IF(Data!$Q214&lt;&gt;"",Scoring!$Q$22)+IF(Data!$R214&lt;&gt;"",Scoring!$Q$23)+IF(Data!$S214&lt;&gt;"",Scoring!$Q$24)+IF(Data!T214&lt;&gt;"",Scoring!$Q$25)+IF(Data!$U214&lt;&gt;"",Scoring!$Q$26)+IF(Data!$V214&lt;&gt;"",Scoring!$Q$27)+IF(Data!$W214&lt;&gt;"",Scoring!$Q$28)+IF(Data!$X214&lt;&gt;"",Scoring!$Q$29)+IF(Data!$Y214&lt;&gt;"",Scoring!$Q$30)+IF(Data!$Z214&lt;&gt;"",Scoring!$Q$31)+IF(Data!$AA214&lt;&gt;"",Scoring!$Q$32),"")</f>
        <v/>
      </c>
      <c r="BC214" s="107" t="str">
        <f>IF(BB214&lt;&gt;"",LOOKUP(BB214,Likelihoods!$A$7:$A$107,Likelihoods!O$7:O$107),"")</f>
        <v/>
      </c>
      <c r="BD214" s="104" t="str">
        <f>IF(AND(COUNTBLANK($B214:$E214)=3,COUNTBLANK($F214:$H214)=2,COUNTBLANK($I214:$J214)=1,COUNTBLANK($K214:$L214)=1,COUNTBLANK($M214:$N214)=1,COUNTBLANK($O214:$P214)=1,COUNTBLANK($Q214:$R214)=1,COUNTBLANK($S214:$T214)=1,COUNTBLANK($U214:$V214)=1,COUNTBLANK($W214:$AA214)=4),IF(Data!$B214&lt;&gt;"",Scoring!$R$7)+IF(Data!$C214&lt;&gt;"",Scoring!$R$8)+IF(Data!$D214&lt;&gt;"",Scoring!$R$9)+IF(Data!$E214&lt;&gt;"",Scoring!$R$10)+IF(Data!$F214&lt;&gt;"",Scoring!$R$11)+IF(Data!$G214&lt;&gt;"",Scoring!$R$12)+IF(Data!$H214&lt;&gt;"",Scoring!$R$13)+IF(Data!$I214&lt;&gt;"",Scoring!$R$14)+IF(Data!$J214&lt;&gt;"",Scoring!$R$15)+IF(Data!$K214&lt;&gt;"",Scoring!$R$16)+IF(Data!$L214&lt;&gt;"",Scoring!$R$17)+IF(Data!$M214&lt;&gt;"",Scoring!$R$18)+IF(Data!$N214&lt;&gt;"",Scoring!$R$19)+IF(Data!$O214&lt;&gt;"",Scoring!$R$20)+IF(Data!$P214&lt;&gt;"",Scoring!$R$21)+IF(Data!$Q214&lt;&gt;"",Scoring!$R$22)+IF(Data!$R214&lt;&gt;"",Scoring!$R$23)+IF(Data!$S214&lt;&gt;"",Scoring!$R$24)+IF(Data!T214&lt;&gt;"",Scoring!$R$25)+IF(Data!$U214&lt;&gt;"",Scoring!$R$26)+IF(Data!$V214&lt;&gt;"",Scoring!$R$27)+IF(Data!$W214&lt;&gt;"",Scoring!$R$28)+IF(Data!$X214&lt;&gt;"",Scoring!$R$29)+IF(Data!$Y214&lt;&gt;"",Scoring!$R$30)+IF(Data!$Z214&lt;&gt;"",Scoring!$R$31)+IF(Data!$AA214&lt;&gt;"",Scoring!$R$32),"")</f>
        <v/>
      </c>
      <c r="BE214" s="105" t="str">
        <f>IF(BD214&lt;&gt;"",LOOKUP(BD214,Likelihoods!$A$7:$A$107,Likelihoods!P$7:P$107),"")</f>
        <v/>
      </c>
      <c r="BF214" s="102" t="str">
        <f>IF(AND(COUNTBLANK($B214:$E214)=3,COUNTBLANK($F214:$H214)=2,COUNTBLANK($I214:$J214)=1,COUNTBLANK($K214:$L214)=1,COUNTBLANK($M214:$N214)=1,COUNTBLANK($O214:$P214)=1,COUNTBLANK($Q214:$R214)=1,COUNTBLANK($S214:$T214)=1,COUNTBLANK($U214:$V214)=1,COUNTBLANK($W214:$AA214)=4),IF(Data!$B214&lt;&gt;"",Scoring!$S$7)+IF(Data!$C214&lt;&gt;"",Scoring!$S$8)+IF(Data!$D214&lt;&gt;"",Scoring!$S$9)+IF(Data!$E214&lt;&gt;"",Scoring!$S$10)+IF(Data!$F214&lt;&gt;"",Scoring!$S$11)+IF(Data!$G214&lt;&gt;"",Scoring!$S$12)+IF(Data!$H214&lt;&gt;"",Scoring!$S$13)+IF(Data!$I214&lt;&gt;"",Scoring!$S$14)+IF(Data!$J214&lt;&gt;"",Scoring!$S$15)+IF(Data!$K214&lt;&gt;"",Scoring!$S$16)+IF(Data!$L214&lt;&gt;"",Scoring!$S$17)+IF(Data!$M214&lt;&gt;"",Scoring!$S$18)+IF(Data!$N214&lt;&gt;"",Scoring!$S$19)+IF(Data!$O214&lt;&gt;"",Scoring!$S$20)+IF(Data!$P214&lt;&gt;"",Scoring!$S$21)+IF(Data!$Q214&lt;&gt;"",Scoring!$S$22)+IF(Data!$R214&lt;&gt;"",Scoring!$S$23)+IF(Data!$S214&lt;&gt;"",Scoring!$S$24)+IF(Data!T214&lt;&gt;"",Scoring!$S$25)+IF(Data!$U214&lt;&gt;"",Scoring!$S$26)+IF(Data!$V214&lt;&gt;"",Scoring!$S$27)+IF(Data!$W214&lt;&gt;"",Scoring!$S$28)+IF(Data!$X214&lt;&gt;"",Scoring!$S$29)+IF(Data!$Y214&lt;&gt;"",Scoring!$S$30)+IF(Data!$Z214&lt;&gt;"",Scoring!$S$31)+IF(Data!$AA214&lt;&gt;"",Scoring!$S$32),"")</f>
        <v/>
      </c>
      <c r="BG214" s="107" t="str">
        <f>IF(BF214&lt;&gt;"",LOOKUP(BF214,Likelihoods!$A$7:$A$107,Likelihoods!Q$7:Q$107),"")</f>
        <v/>
      </c>
      <c r="BH214" s="108" t="str">
        <f>IF(AND(COUNTBLANK($B214:$E214)=3,COUNTBLANK($F214:$H214)=2,COUNTBLANK($I214:$J214)=1,COUNTBLANK($K214:$L214)=1,COUNTBLANK($M214:$N214)=1,COUNTBLANK($O214:$P214)=1,COUNTBLANK($Q214:$R214)=1,COUNTBLANK($S214:$T214)=1,COUNTBLANK($U214:$V214)=1,COUNTBLANK($W214:$AA214)=4),IF(Data!$B214&lt;&gt;"",Scoring!$T$7)+IF(Data!$C214&lt;&gt;"",Scoring!$T$8)+IF(Data!$D214&lt;&gt;"",Scoring!$T$9)+IF(Data!$E214&lt;&gt;"",Scoring!$T$10)+IF(Data!$F214&lt;&gt;"",Scoring!$T$11)+IF(Data!$G214&lt;&gt;"",Scoring!$T$12)+IF(Data!$H214&lt;&gt;"",Scoring!$T$13)+IF(Data!$I214&lt;&gt;"",Scoring!$T$14)+IF(Data!$J214&lt;&gt;"",Scoring!$T$15)+IF(Data!$K214&lt;&gt;"",Scoring!$T$16)+IF(Data!$L214&lt;&gt;"",Scoring!$T$17)+IF(Data!$M214&lt;&gt;"",Scoring!$T$18)+IF(Data!$N214&lt;&gt;"",Scoring!$T$19)+IF(Data!$O214&lt;&gt;"",Scoring!$T$20)+IF(Data!$P214&lt;&gt;"",Scoring!$T$21)+IF(Data!$Q214&lt;&gt;"",Scoring!$T$22)+IF(Data!$R214&lt;&gt;"",Scoring!$T$23)+IF(Data!$S214&lt;&gt;"",Scoring!$T$24)+IF(Data!T214&lt;&gt;"",Scoring!$T$25)+IF(Data!$U214&lt;&gt;"",Scoring!$T$26)+IF(Data!$V214&lt;&gt;"",Scoring!$T$27)+IF(Data!$W214&lt;&gt;"",Scoring!$T$28)+IF(Data!$X214&lt;&gt;"",Scoring!$T$29)+IF(Data!$Y214&lt;&gt;"",Scoring!$T$30)+IF(Data!$Z214&lt;&gt;"",Scoring!$T$31)+IF(Data!$AA214&lt;&gt;"",Scoring!$T$32),"")</f>
        <v/>
      </c>
      <c r="BI214" s="105" t="str">
        <f>IF(BH214&lt;&gt;"",LOOKUP(BH214,Likelihoods!$A$7:$A$107,Likelihoods!R$7:R$107),"")</f>
        <v/>
      </c>
      <c r="BJ214" s="108" t="str">
        <f>IF(AND(COUNTBLANK($B214:$E214)=3,COUNTBLANK($F214:$H214)=2,COUNTBLANK($I214:$J214)=1,COUNTBLANK($K214:$L214)=1,COUNTBLANK($M214:$N214)=1,COUNTBLANK($O214:$P214)=1,COUNTBLANK($Q214:$R214)=1,COUNTBLANK($S214:$T214)=1,COUNTBLANK($U214:$V214)=1,COUNTBLANK($W214:$AA214)=4),IF(Data!$B214&lt;&gt;"",Scoring!$U$7)+IF(Data!$C214&lt;&gt;"",Scoring!$U$8)+IF(Data!$D214&lt;&gt;"",Scoring!$U$9)+IF(Data!$E214&lt;&gt;"",Scoring!$U$10)+IF(Data!$F214&lt;&gt;"",Scoring!$U$11)+IF(Data!$G214&lt;&gt;"",Scoring!$U$12)+IF(Data!$H214&lt;&gt;"",Scoring!$U$13)+IF(Data!$I214&lt;&gt;"",Scoring!$U$14)+IF(Data!$J214&lt;&gt;"",Scoring!$U$15)+IF(Data!$K214&lt;&gt;"",Scoring!$U$16)+IF(Data!$L214&lt;&gt;"",Scoring!$U$17)+IF(Data!$M214&lt;&gt;"",Scoring!$U$18)+IF(Data!$N214&lt;&gt;"",Scoring!$U$19)+IF(Data!$O214&lt;&gt;"",Scoring!$U$20)+IF(Data!$P214&lt;&gt;"",Scoring!$U$21)+IF(Data!$Q214&lt;&gt;"",Scoring!$U$22)+IF(Data!$R214&lt;&gt;"",Scoring!$U$23)+IF(Data!$S214&lt;&gt;"",Scoring!$U$24)+IF(Data!T214&lt;&gt;"",Scoring!$U$25)+IF(Data!$U214&lt;&gt;"",Scoring!$U$26)+IF(Data!$V214&lt;&gt;"",Scoring!$U$27)+IF(Data!$W214&lt;&gt;"",Scoring!$U$28)+IF(Data!$X214&lt;&gt;"",Scoring!$U$29)+IF(Data!$Y214&lt;&gt;"",Scoring!$U$30)+IF(Data!$Z214&lt;&gt;"",Scoring!$U$31)+IF(Data!$AA214&lt;&gt;"",Scoring!$U$32),"")</f>
        <v/>
      </c>
      <c r="BK214" s="106" t="str">
        <f>IF(BJ214&lt;&gt;"",LOOKUP(BJ214,Likelihoods!$A$7:$A$107,Likelihoods!S$7:S$107),"")</f>
        <v/>
      </c>
      <c r="BL214" s="8"/>
      <c r="BM214" s="8"/>
      <c r="BN214" s="8"/>
      <c r="BO214" s="8"/>
      <c r="BP214" s="8"/>
      <c r="BQ214" s="8"/>
      <c r="BR214" s="8"/>
      <c r="BS214" s="8"/>
      <c r="BT214" s="8"/>
      <c r="BU214" s="8"/>
      <c r="BV214" s="8"/>
      <c r="BW214" s="8"/>
      <c r="BX214" s="8"/>
      <c r="BY214" s="8"/>
    </row>
    <row r="215" spans="1:77" ht="14.25" x14ac:dyDescent="0.2">
      <c r="A215" s="68"/>
      <c r="B215" s="101"/>
      <c r="C215" s="102"/>
      <c r="D215" s="102"/>
      <c r="E215" s="102"/>
      <c r="F215" s="101"/>
      <c r="G215" s="102"/>
      <c r="H215" s="103"/>
      <c r="I215" s="102"/>
      <c r="J215" s="102"/>
      <c r="K215" s="101"/>
      <c r="L215" s="103"/>
      <c r="M215" s="102"/>
      <c r="N215" s="103"/>
      <c r="O215" s="101"/>
      <c r="P215" s="103"/>
      <c r="Q215" s="102"/>
      <c r="R215" s="102"/>
      <c r="S215" s="101"/>
      <c r="T215" s="103"/>
      <c r="U215" s="101"/>
      <c r="V215" s="103"/>
      <c r="W215" s="102"/>
      <c r="X215" s="102"/>
      <c r="Y215" s="102"/>
      <c r="Z215" s="102"/>
      <c r="AA215" s="102"/>
      <c r="AB215" s="104" t="str">
        <f>IF(AND(COUNTBLANK($B215:$E215)=3,COUNTBLANK($F215:$H215)=2,COUNTBLANK($I215:$J215)=1,COUNTBLANK($K215:$L215)=1,COUNTBLANK($M215:$N215)=1,COUNTBLANK($O215:$P215)=1,COUNTBLANK($Q215:$R215)=1,COUNTBLANK($S215:$T215)=1,COUNTBLANK($U215:$V215)=1,COUNTBLANK($W215:$AA215)=4),IF(Data!$B215&lt;&gt;"",Scoring!$D$7)+IF(Data!$C215&lt;&gt;"",Scoring!$D$8)+IF(Data!$D215&lt;&gt;"",Scoring!$D$9)+IF(Data!$E215&lt;&gt;"",Scoring!$D$10)+IF(Data!$F215&lt;&gt;"",Scoring!$D$11)+IF(Data!$G215&lt;&gt;"",Scoring!$D$12)+IF(Data!$H215&lt;&gt;"",Scoring!$D$13)+IF(Data!$I215&lt;&gt;"",Scoring!$D$14)+IF(Data!$J215&lt;&gt;"",Scoring!$D$15)+IF(Data!$K215&lt;&gt;"",Scoring!$D$16)+IF(Data!$L215&lt;&gt;"",Scoring!$D$17)+IF(Data!$M215&lt;&gt;"",Scoring!$D$18)+IF(Data!$N215&lt;&gt;"",Scoring!$D$19)+IF(Data!$O215&lt;&gt;"",Scoring!$D$20)+IF(Data!$P215&lt;&gt;"",Scoring!$D$21)+IF(Data!$Q215&lt;&gt;"",Scoring!$D$22)+IF(Data!$R215&lt;&gt;"",Scoring!$D$23)+IF(Data!$S215&lt;&gt;"",Scoring!$D$24)+IF(Data!T215&lt;&gt;"",Scoring!$D$25)+IF(Data!$U215&lt;&gt;"",Scoring!$D$26)+IF(Data!$V215&lt;&gt;"",Scoring!$D$27)+IF(Data!$W215&lt;&gt;"",Scoring!$D$28)+IF(Data!$X215&lt;&gt;"",Scoring!$D$29)+IF(Data!$Y215&lt;&gt;"",Scoring!$D$30)+IF(Data!$Z215&lt;&gt;"",Scoring!$D$31)+IF(Data!$AA215&lt;&gt;"",Scoring!$D$32),"")</f>
        <v/>
      </c>
      <c r="AC215" s="105" t="str">
        <f>IF(AB215&lt;&gt;"",LOOKUP(AB215,Likelihoods!$A$7:$A$107,Likelihoods!B$7:B$107),"")</f>
        <v/>
      </c>
      <c r="AD215" s="264" t="str">
        <f>IF(AND(COUNTBLANK($B215:$E215)=3,COUNTBLANK($F215:$H215)=2,COUNTBLANK($I215:$J215)=1,COUNTBLANK($K215:$L215)=1,COUNTBLANK($M215:$N215)=1,COUNTBLANK($O215:$P215)=1,COUNTBLANK($Q215:$R215)=1,COUNTBLANK($S215:$T215)=1,COUNTBLANK($U215:$V215)=1,COUNTBLANK($W215:$AA215)=4),IF(Data!$B215&lt;&gt;"",Scoring!$E$7)+IF(Data!$C215&lt;&gt;"",Scoring!$E$8)+IF(Data!$D215&lt;&gt;"",Scoring!$E$9)+IF(Data!$E215&lt;&gt;"",Scoring!$E$10)+IF(Data!$F215&lt;&gt;"",Scoring!$E$11)+IF(Data!$G215&lt;&gt;"",Scoring!$E$12)+IF(Data!$H215&lt;&gt;"",Scoring!$E$13)+IF(Data!$I215&lt;&gt;"",Scoring!$E$14)+IF(Data!$J215&lt;&gt;"",Scoring!$E$15)+IF(Data!$K215&lt;&gt;"",Scoring!$E$16)+IF(Data!$L215&lt;&gt;"",Scoring!$E$17)+IF(Data!$M215&lt;&gt;"",Scoring!$E$18)+IF(Data!$N215&lt;&gt;"",Scoring!$E$19)+IF(Data!$O215&lt;&gt;"",Scoring!$E$20)+IF(Data!$P215&lt;&gt;"",Scoring!$E$21)+IF(Data!$Q215&lt;&gt;"",Scoring!$E$22)+IF(Data!$R215&lt;&gt;"",Scoring!$E$23)+IF(Data!$S215&lt;&gt;"",Scoring!$E$24)+IF(Data!V215&lt;&gt;"",Scoring!$E$25)+IF(Data!$U215&lt;&gt;"",Scoring!$E$26)+IF(Data!$V215&lt;&gt;"",Scoring!$E$27)+IF(Data!$W215&lt;&gt;"",Scoring!$E$28)+IF(Data!$X215&lt;&gt;"",Scoring!$E$29)+IF(Data!$Y215&lt;&gt;"",Scoring!$E$30)+IF(Data!$Z215&lt;&gt;"",Scoring!$E$31)+IF(Data!$AA215&lt;&gt;"",Scoring!$E$32),"")</f>
        <v/>
      </c>
      <c r="AE215" s="107" t="str">
        <f>IF(AD215&lt;&gt;"",LOOKUP(AD215,Likelihoods!$A$7:$A$107,Likelihoods!C$7:C$107),"")</f>
        <v/>
      </c>
      <c r="AF215" s="108" t="str">
        <f>IF(AND(COUNTBLANK($B215:$E215)=3,COUNTBLANK($F215:$H215)=2,COUNTBLANK($I215:$J215)=1,COUNTBLANK($K215:$L215)=1,COUNTBLANK($M215:$N215)=1,COUNTBLANK($O215:$P215)=1,COUNTBLANK($Q215:$R215)=1,COUNTBLANK($S215:$T215)=1,COUNTBLANK($U215:$V215)=1,COUNTBLANK($W215:$AA215)=4),IF(Data!$B215&lt;&gt;"",Scoring!$F$7)+IF(Data!$C215&lt;&gt;"",Scoring!$F$8)+IF(Data!$D215&lt;&gt;"",Scoring!$F$9)+IF(Data!$E215&lt;&gt;"",Scoring!$F$10)+IF(Data!$F215&lt;&gt;"",Scoring!$F$11)+IF(Data!$G215&lt;&gt;"",Scoring!$F$12)+IF(Data!$H215&lt;&gt;"",Scoring!$F$13)+IF(Data!$I215&lt;&gt;"",Scoring!$F$14)+IF(Data!$J215&lt;&gt;"",Scoring!$F$15)+IF(Data!$K215&lt;&gt;"",Scoring!$F$16)+IF(Data!$L215&lt;&gt;"",Scoring!$F$17)+IF(Data!$M215&lt;&gt;"",Scoring!$F$18)+IF(Data!$N215&lt;&gt;"",Scoring!$F$19)+IF(Data!$O215&lt;&gt;"",Scoring!$F$20)+IF(Data!$P215&lt;&gt;"",Scoring!$F$21)+IF(Data!$Q215&lt;&gt;"",Scoring!$F$22)+IF(Data!$R215&lt;&gt;"",Scoring!$F$23)+IF(Data!$S215&lt;&gt;"",Scoring!$F$24)+IF(Data!T215&lt;&gt;"",Scoring!$F$25)+IF(Data!$U215&lt;&gt;"",Scoring!$F$26)+IF(Data!$V215&lt;&gt;"",Scoring!$F$27)+IF(Data!$W215&lt;&gt;"",Scoring!$F$28)+IF(Data!$X215&lt;&gt;"",Scoring!$F$29)+IF(Data!$Y215&lt;&gt;"",Scoring!$F$30)+IF(Data!$Z215&lt;&gt;"",Scoring!$F$31)+IF(Data!$AA215&lt;&gt;"",Scoring!$F$32),"")</f>
        <v/>
      </c>
      <c r="AG215" s="105" t="str">
        <f>IF(AF215&lt;&gt;"",LOOKUP(AF215,Likelihoods!$A$7:$A$107,Likelihoods!D$7:D$107),"")</f>
        <v/>
      </c>
      <c r="AH215" s="108" t="str">
        <f>IF(AND(COUNTBLANK($B215:$E215)=3,COUNTBLANK($F215:$H215)=2,COUNTBLANK($I215:$J215)=1,COUNTBLANK($K215:$L215)=1,COUNTBLANK($M215:$N215)=1,COUNTBLANK($O215:$P215)=1,COUNTBLANK($Q215:$R215)=1,COUNTBLANK($S215:$T215)=1,COUNTBLANK($U215:$V215)=1,COUNTBLANK($W215:$AA215)=4),IF(Data!$B215&lt;&gt;"",Scoring!$G$7)+IF(Data!$C215&lt;&gt;"",Scoring!$G$8)+IF(Data!$D215&lt;&gt;"",Scoring!$G$9)+IF(Data!$E215&lt;&gt;"",Scoring!$G$10)+IF(Data!$F215&lt;&gt;"",Scoring!$G$11)+IF(Data!$G215&lt;&gt;"",Scoring!$G$12)+IF(Data!$H215&lt;&gt;"",Scoring!$G$13)+IF(Data!$I215&lt;&gt;"",Scoring!$G$14)+IF(Data!$J215&lt;&gt;"",Scoring!$G$15)+IF(Data!$K215&lt;&gt;"",Scoring!$G$16)+IF(Data!$L215&lt;&gt;"",Scoring!$G$17)+IF(Data!$M215&lt;&gt;"",Scoring!$G$18)+IF(Data!$N215&lt;&gt;"",Scoring!$G$19)+IF(Data!$O215&lt;&gt;"",Scoring!$G$20)+IF(Data!$P215&lt;&gt;"",Scoring!$G$21)+IF(Data!$Q215&lt;&gt;"",Scoring!$G$22)+IF(Data!$R215&lt;&gt;"",Scoring!$G$23)+IF(Data!$S215&lt;&gt;"",Scoring!$G$24)+IF(Data!T215&lt;&gt;"",Scoring!$G$25)+IF(Data!$U215&lt;&gt;"",Scoring!$G$26)+IF(Data!$V215&lt;&gt;"",Scoring!$G$27)+IF(Data!$W215&lt;&gt;"",Scoring!$G$28)+IF(Data!$X215&lt;&gt;"",Scoring!$G$29)+IF(Data!$Y215&lt;&gt;"",Scoring!$G$30)+IF(Data!$Z215&lt;&gt;"",Scoring!$G$31)+IF(Data!$AA215&lt;&gt;"",Scoring!$G$32),"")</f>
        <v/>
      </c>
      <c r="AI215" s="106" t="str">
        <f>IF(AH215&lt;&gt;"",LOOKUP(AH215,Likelihoods!$A$7:$A$107,Likelihoods!E$7:E$107),"")</f>
        <v/>
      </c>
      <c r="AJ215" s="104" t="str">
        <f>IF(AND(COUNTBLANK($B215:$E215)=3,COUNTBLANK($F215:$H215)=2,COUNTBLANK($I215:$J215)=1,COUNTBLANK($K215:$L215)=1,COUNTBLANK($M215:$N215)=1,COUNTBLANK($O215:$P215)=1,COUNTBLANK($Q215:$R215)=1,COUNTBLANK($S215:$T215)=1,COUNTBLANK($U215:$V215)=1,COUNTBLANK($W215:$AA215)=4),IF(Data!$B215&lt;&gt;"",Scoring!$H$7)+IF(Data!$C215&lt;&gt;"",Scoring!$H$8)+IF(Data!$D215&lt;&gt;"",Scoring!$H$9)+IF(Data!$E215&lt;&gt;"",Scoring!$H$10)+IF(Data!$F215&lt;&gt;"",Scoring!$H$11)+IF(Data!$G215&lt;&gt;"",Scoring!$H$12)+IF(Data!$H215&lt;&gt;"",Scoring!$H$13)+IF(Data!$I215&lt;&gt;"",Scoring!$H$14)+IF(Data!$J215&lt;&gt;"",Scoring!$H$15)+IF(Data!$K215&lt;&gt;"",Scoring!$H$16)+IF(Data!$L215&lt;&gt;"",Scoring!$H$17)+IF(Data!$M215&lt;&gt;"",Scoring!$H$18)+IF(Data!$N215&lt;&gt;"",Scoring!$H$19)+IF(Data!$O215&lt;&gt;"",Scoring!$H$20)+IF(Data!$P215&lt;&gt;"",Scoring!$H$21)+IF(Data!$Q215&lt;&gt;"",Scoring!$H$22)+IF(Data!$R215&lt;&gt;"",Scoring!$H$23)+IF(Data!$S215&lt;&gt;"",Scoring!$H$24)+IF(Data!T215&lt;&gt;"",Scoring!$H$25)+IF(Data!$U215&lt;&gt;"",Scoring!$H$26)+IF(Data!$V215&lt;&gt;"",Scoring!$H$27)+IF(Data!$W215&lt;&gt;"",Scoring!$H$28)+IF(Data!$X215&lt;&gt;"",Scoring!$H$29)+IF(Data!$Y215&lt;&gt;"",Scoring!$H$30)+IF(Data!$Z215&lt;&gt;"",Scoring!$H$31)+IF(Data!$AA215&lt;&gt;"",Scoring!$H$32),"")</f>
        <v/>
      </c>
      <c r="AK215" s="105" t="str">
        <f>IF(AJ215&lt;&gt;"",LOOKUP(AJ215,Likelihoods!$A$7:$A$107,Likelihoods!F$7:F$107),"")</f>
        <v/>
      </c>
      <c r="AL215" s="102" t="str">
        <f>IF(AND(COUNTBLANK($B215:$E215)=3,COUNTBLANK($F215:$H215)=2,COUNTBLANK($I215:$J215)=1,COUNTBLANK($K215:$L215)=1,COUNTBLANK($M215:$N215)=1,COUNTBLANK($O215:$P215)=1,COUNTBLANK($Q215:$R215)=1,COUNTBLANK($S215:$T215)=1,COUNTBLANK($U215:$V215)=1,COUNTBLANK($W215:$AA215)=4),IF(Data!$B215&lt;&gt;"",Scoring!$I$7)+IF(Data!$C215&lt;&gt;"",Scoring!$I$8)+IF(Data!$D215&lt;&gt;"",Scoring!$I$9)+IF(Data!$E215&lt;&gt;"",Scoring!$I$10)+IF(Data!$F215&lt;&gt;"",Scoring!$I$11)+IF(Data!$G215&lt;&gt;"",Scoring!$I$12)+IF(Data!$H215&lt;&gt;"",Scoring!$I$13)+IF(Data!$I215&lt;&gt;"",Scoring!$I$14)+IF(Data!$J215&lt;&gt;"",Scoring!$I$15)+IF(Data!$K215&lt;&gt;"",Scoring!$I$16)+IF(Data!$L215&lt;&gt;"",Scoring!$I$17)+IF(Data!$M215&lt;&gt;"",Scoring!$I$18)+IF(Data!$N215&lt;&gt;"",Scoring!$I$19)+IF(Data!$O215&lt;&gt;"",Scoring!$I$20)+IF(Data!$P215&lt;&gt;"",Scoring!$I$21)+IF(Data!$Q215&lt;&gt;"",Scoring!$I$22)+IF(Data!$R215&lt;&gt;"",Scoring!$I$23)+IF(Data!$S215&lt;&gt;"",Scoring!$I$24)+IF(Data!T215&lt;&gt;"",Scoring!$I$25)+IF(Data!$U215&lt;&gt;"",Scoring!$I$26)+IF(Data!$V215&lt;&gt;"",Scoring!$I$27)+IF(Data!$W215&lt;&gt;"",Scoring!$I$28)+IF(Data!$X215&lt;&gt;"",Scoring!$I$29)+IF(Data!$Y215&lt;&gt;"",Scoring!$I$30)+IF(Data!$Z215&lt;&gt;"",Scoring!$I$31)+IF(Data!$AA215&lt;&gt;"",Scoring!$I$32),"")</f>
        <v/>
      </c>
      <c r="AM215" s="107" t="str">
        <f>IF(AL215&lt;&gt;"",LOOKUP(AL215,Likelihoods!$A$7:$A$107,Likelihoods!G$7:G$107),"")</f>
        <v/>
      </c>
      <c r="AN215" s="281" t="str">
        <f>IF(AND(COUNTBLANK($B215:$E215)=3,COUNTBLANK($F215:$H215)=2,COUNTBLANK($I215:$J215)=1,COUNTBLANK($K215:$L215)=1,COUNTBLANK($M215:$N215)=1,COUNTBLANK($O215:$P215)=1,COUNTBLANK($Q215:$R215)=1,COUNTBLANK($S215:$T215)=1,COUNTBLANK($U215:$V215)=1,COUNTBLANK($W215:$AA215)=4),IF(Data!$B215&lt;&gt;"",Scoring!$J$7)+IF(Data!$C215&lt;&gt;"",Scoring!$J$8)+IF(Data!$D215&lt;&gt;"",Scoring!$J$9)+IF(Data!$E215&lt;&gt;"",Scoring!$J$10)+IF(Data!$F215&lt;&gt;"",Scoring!$J$11)+IF(Data!$G215&lt;&gt;"",Scoring!$J$12)+IF(Data!$H215&lt;&gt;"",Scoring!$J$13)+IF(Data!$I215&lt;&gt;"",Scoring!$J$14)+IF(Data!$J215&lt;&gt;"",Scoring!$J$15)+IF(Data!$K215&lt;&gt;"",Scoring!$J$16)+IF(Data!$L215&lt;&gt;"",Scoring!$J$17)+IF(Data!$M215&lt;&gt;"",Scoring!$J$18)+IF(Data!$N215&lt;&gt;"",Scoring!$J$19)+IF(Data!$O215&lt;&gt;"",Scoring!$J$20)+IF(Data!$P215&lt;&gt;"",Scoring!$J$21)+IF(Data!$Q215&lt;&gt;"",Scoring!$J$22)+IF(Data!$R215&lt;&gt;"",Scoring!$J$23)+IF(Data!$S215&lt;&gt;"",Scoring!$J$24)+IF(Data!AF215&lt;&gt;"",Scoring!$J$25)+IF(Data!$U215&lt;&gt;"",Scoring!$J$26)+IF(Data!$V215&lt;&gt;"",Scoring!$J$27)+IF(Data!$W215&lt;&gt;"",Scoring!$J$28)+IF(Data!$X215&lt;&gt;"",Scoring!$J$29)+IF(Data!$Y215&lt;&gt;"",Scoring!$J$30)+IF(Data!$Z215&lt;&gt;"",Scoring!$J$31)+IF(Data!$AA215&lt;&gt;"",Scoring!$J$32),"")</f>
        <v/>
      </c>
      <c r="AO215" s="276" t="str">
        <f>IF(AN215&lt;&gt;"",LOOKUP(AN215,Likelihoods!$A$7:$A$107,Likelihoods!H$7:H$107),"")</f>
        <v/>
      </c>
      <c r="AP215" s="264" t="str">
        <f>IF(AND(COUNTBLANK($B215:$E215)=3,COUNTBLANK($F215:$H215)=2,COUNTBLANK($I215:$J215)=1,COUNTBLANK($K215:$L215)=1,COUNTBLANK($M215:$N215)=1,COUNTBLANK($O215:$P215)=1,COUNTBLANK($Q215:$R215)=1,COUNTBLANK($S215:$T215)=1,COUNTBLANK($U215:$V215)=1,COUNTBLANK($W215:$AA215)=4),IF(Data!$B215&lt;&gt;"",Scoring!$K$7)+IF(Data!$C215&lt;&gt;"",Scoring!$K$8)+IF(Data!$D215&lt;&gt;"",Scoring!$K$9)+IF(Data!$E215&lt;&gt;"",Scoring!$K$10)+IF(Data!$F215&lt;&gt;"",Scoring!$K$11)+IF(Data!$G215&lt;&gt;"",Scoring!$K$12)+IF(Data!$H215&lt;&gt;"",Scoring!$K$13)+IF(Data!$I215&lt;&gt;"",Scoring!$K$14)+IF(Data!$J215&lt;&gt;"",Scoring!$K$15)+IF(Data!$K215&lt;&gt;"",Scoring!$K$16)+IF(Data!$L215&lt;&gt;"",Scoring!$K$17)+IF(Data!$M215&lt;&gt;"",Scoring!$K$18)+IF(Data!$N215&lt;&gt;"",Scoring!$K$19)+IF(Data!$O215&lt;&gt;"",Scoring!$K$20)+IF(Data!$P215&lt;&gt;"",Scoring!$K$21)+IF(Data!$Q215&lt;&gt;"",Scoring!$K$22)+IF(Data!$R215&lt;&gt;"",Scoring!$K$23)+IF(Data!$S215&lt;&gt;"",Scoring!$K$24)+IF(Data!AH215&lt;&gt;"",Scoring!$K$25)+IF(Data!$U215&lt;&gt;"",Scoring!$K$26)+IF(Data!$V215&lt;&gt;"",Scoring!$K$27)+IF(Data!$W215&lt;&gt;"",Scoring!$K$28)+IF(Data!$X215&lt;&gt;"",Scoring!$K$29)+IF(Data!$Y215&lt;&gt;"",Scoring!$K$30)+IF(Data!$Z215&lt;&gt;"",Scoring!$K$31)+IF(Data!$AA215&lt;&gt;"",Scoring!$K$32),"")</f>
        <v/>
      </c>
      <c r="AQ215" s="107" t="str">
        <f>IF(AP215&lt;&gt;"",LOOKUP(AP215,Likelihoods!$A$7:$A$107,Likelihoods!I$7:I$107),"")</f>
        <v/>
      </c>
      <c r="AR215" s="281" t="str">
        <f>IF(AND(COUNTBLANK($B215:$E215)=3,COUNTBLANK($F215:$H215)=2,COUNTBLANK($I215:$J215)=1,COUNTBLANK($K215:$L215)=1,COUNTBLANK($M215:$N215)=1,COUNTBLANK($O215:$P215)=1,COUNTBLANK($Q215:$R215)=1,COUNTBLANK($S215:$T215)=1,COUNTBLANK($U215:$V215)=1,COUNTBLANK($W215:$AA215)=4),IF(Data!$B215&lt;&gt;"",Scoring!$L$7)+IF(Data!$C215&lt;&gt;"",Scoring!$L$8)+IF(Data!$D215&lt;&gt;"",Scoring!$L$9)+IF(Data!$E215&lt;&gt;"",Scoring!$L$10)+IF(Data!$F215&lt;&gt;"",Scoring!$L$11)+IF(Data!$G215&lt;&gt;"",Scoring!$L$12)+IF(Data!$H215&lt;&gt;"",Scoring!$L$13)+IF(Data!$I215&lt;&gt;"",Scoring!$L$14)+IF(Data!$J215&lt;&gt;"",Scoring!$L$15)+IF(Data!$K215&lt;&gt;"",Scoring!$L$16)+IF(Data!$L215&lt;&gt;"",Scoring!$L$17)+IF(Data!$M215&lt;&gt;"",Scoring!$L$18)+IF(Data!$N215&lt;&gt;"",Scoring!$L$19)+IF(Data!$O215&lt;&gt;"",Scoring!$L$20)+IF(Data!$P215&lt;&gt;"",Scoring!$L$21)+IF(Data!$Q215&lt;&gt;"",Scoring!$L$22)+IF(Data!$R215&lt;&gt;"",Scoring!$L$23)+IF(Data!$S215&lt;&gt;"",Scoring!$L$24)+IF(Data!AJ215&lt;&gt;"",Scoring!$L$25)+IF(Data!$U215&lt;&gt;"",Scoring!$L$26)+IF(Data!$V215&lt;&gt;"",Scoring!$L$27)+IF(Data!$W215&lt;&gt;"",Scoring!$L$28)+IF(Data!$X215&lt;&gt;"",Scoring!$L$29)+IF(Data!$Y215&lt;&gt;"",Scoring!$L$30)+IF(Data!$Z215&lt;&gt;"",Scoring!$L$31)+IF(Data!$AA215&lt;&gt;"",Scoring!$L$32),"")</f>
        <v/>
      </c>
      <c r="AS215" s="105" t="str">
        <f>IF(AR215&lt;&gt;"",LOOKUP(AR215,Likelihoods!$A$7:$A$107,Likelihoods!J$7:J$107),"")</f>
        <v/>
      </c>
      <c r="AT215" s="108" t="str">
        <f>IF(AND(COUNTBLANK($B215:$E215)=3,COUNTBLANK($F215:$H215)=2,COUNTBLANK($I215:$J215)=1,COUNTBLANK($K215:$L215)=1,COUNTBLANK($M215:$N215)=1,COUNTBLANK($O215:$P215)=1,COUNTBLANK($Q215:$R215)=1,COUNTBLANK($S215:$T215)=1,COUNTBLANK($U215:$V215)=1,COUNTBLANK($W215:$AA215)=4),IF(Data!$B215&lt;&gt;"",Scoring!$M$7)+IF(Data!$C215&lt;&gt;"",Scoring!$M$8)+IF(Data!$D215&lt;&gt;"",Scoring!$M$9)+IF(Data!$E215&lt;&gt;"",Scoring!$M$10)+IF(Data!$F215&lt;&gt;"",Scoring!$M$11)+IF(Data!$G215&lt;&gt;"",Scoring!$M$12)+IF(Data!$H215&lt;&gt;"",Scoring!$M$13)+IF(Data!$I215&lt;&gt;"",Scoring!$M$14)+IF(Data!$J215&lt;&gt;"",Scoring!$M$15)+IF(Data!$K215&lt;&gt;"",Scoring!$M$16)+IF(Data!$L215&lt;&gt;"",Scoring!$M$17)+IF(Data!$M215&lt;&gt;"",Scoring!$M$18)+IF(Data!$N215&lt;&gt;"",Scoring!$M$19)+IF(Data!$O215&lt;&gt;"",Scoring!$M$20)+IF(Data!$P215&lt;&gt;"",Scoring!$M$21)+IF(Data!$Q215&lt;&gt;"",Scoring!$M$22)+IF(Data!$R215&lt;&gt;"",Scoring!$M$23)+IF(Data!$S215&lt;&gt;"",Scoring!$M$24)+IF(Data!T215&lt;&gt;"",Scoring!$M$25)+IF(Data!$U215&lt;&gt;"",Scoring!$M$26)+IF(Data!$V215&lt;&gt;"",Scoring!$M$27)+IF(Data!$W215&lt;&gt;"",Scoring!$M$28)+IF(Data!$X215&lt;&gt;"",Scoring!$M$29)+IF(Data!$Y215&lt;&gt;"",Scoring!$M$30)+IF(Data!$Z215&lt;&gt;"",Scoring!$M$31)+IF(Data!$AA215&lt;&gt;"",Scoring!$M$32),"")</f>
        <v/>
      </c>
      <c r="AU215" s="105" t="str">
        <f>IF(AT215&lt;&gt;"",LOOKUP(AT215,Likelihoods!$A$7:$A$107,Likelihoods!K$7:K$107),"")</f>
        <v/>
      </c>
      <c r="AV215" s="108" t="str">
        <f>IF(AND(COUNTBLANK($B215:$E215)=3,COUNTBLANK($F215:$H215)=2,COUNTBLANK($I215:$J215)=1,COUNTBLANK($K215:$L215)=1,COUNTBLANK($M215:$N215)=1,COUNTBLANK($O215:$P215)=1,COUNTBLANK($Q215:$R215)=1,COUNTBLANK($S215:$T215)=1,COUNTBLANK($U215:$V215)=1,COUNTBLANK($W215:$AA215)=4),IF(Data!$B215&lt;&gt;"",Scoring!$N$7)+IF(Data!$C215&lt;&gt;"",Scoring!$N$8)+IF(Data!$D215&lt;&gt;"",Scoring!$N$9)+IF(Data!$E215&lt;&gt;"",Scoring!$N$10)+IF(Data!$F215&lt;&gt;"",Scoring!$N$11)+IF(Data!$G215&lt;&gt;"",Scoring!$N$12)+IF(Data!$H215&lt;&gt;"",Scoring!$N$13)+IF(Data!$I215&lt;&gt;"",Scoring!$N$14)+IF(Data!$J215&lt;&gt;"",Scoring!$N$15)+IF(Data!$K215&lt;&gt;"",Scoring!$N$16)+IF(Data!$L215&lt;&gt;"",Scoring!$N$17)+IF(Data!$M215&lt;&gt;"",Scoring!$N$18)+IF(Data!$N215&lt;&gt;"",Scoring!$N$19)+IF(Data!$O215&lt;&gt;"",Scoring!$N$20)+IF(Data!$P215&lt;&gt;"",Scoring!$N$21)+IF(Data!$Q215&lt;&gt;"",Scoring!$N$22)+IF(Data!$R215&lt;&gt;"",Scoring!$N$23)+IF(Data!$S215&lt;&gt;"",Scoring!$N$24)+IF(Data!T215&lt;&gt;"",Scoring!$N$25)+IF(Data!$U215&lt;&gt;"",Scoring!$N$26)+IF(Data!$V215&lt;&gt;"",Scoring!$N$27)+IF(Data!$W215&lt;&gt;"",Scoring!$N$28)+IF(Data!$X215&lt;&gt;"",Scoring!$N$29)+IF(Data!$Y215&lt;&gt;"",Scoring!$N$30)+IF(Data!$Z215&lt;&gt;"",Scoring!$N$31)+IF(Data!$AA215&lt;&gt;"",Scoring!$N$32),"")</f>
        <v/>
      </c>
      <c r="AW215" s="106" t="str">
        <f>IF(AV215&lt;&gt;"",LOOKUP(AV215,Likelihoods!$A$7:$A$107,Likelihoods!L$7:L$107),"")</f>
        <v/>
      </c>
      <c r="AX215" s="104" t="str">
        <f>IF(AND(COUNTBLANK($B215:$E215)=3,COUNTBLANK($F215:$H215)=2,COUNTBLANK($I215:$J215)=1,COUNTBLANK($K215:$L215)=1,COUNTBLANK($M215:$N215)=1,COUNTBLANK($O215:$P215)=1,COUNTBLANK($Q215:$R215)=1,COUNTBLANK($S215:$T215)=1,COUNTBLANK($U215:$V215)=1,COUNTBLANK($W215:$AA215)=4),IF(Data!$B215&lt;&gt;"",Scoring!$O$7)+IF(Data!$C215&lt;&gt;"",Scoring!$O$8)+IF(Data!$D215&lt;&gt;"",Scoring!$O$9)+IF(Data!$E215&lt;&gt;"",Scoring!$O$10)+IF(Data!$F215&lt;&gt;"",Scoring!$O$11)+IF(Data!$G215&lt;&gt;"",Scoring!$O$12)+IF(Data!$H215&lt;&gt;"",Scoring!$O$13)+IF(Data!$I215&lt;&gt;"",Scoring!$O$14)+IF(Data!$J215&lt;&gt;"",Scoring!$O$15)+IF(Data!$K215&lt;&gt;"",Scoring!$O$16)+IF(Data!$L215&lt;&gt;"",Scoring!$O$17)+IF(Data!$M215&lt;&gt;"",Scoring!$O$18)+IF(Data!$N215&lt;&gt;"",Scoring!$O$19)+IF(Data!$O215&lt;&gt;"",Scoring!$O$20)+IF(Data!$P215&lt;&gt;"",Scoring!$O$21)+IF(Data!$Q215&lt;&gt;"",Scoring!$O$22)+IF(Data!$R215&lt;&gt;"",Scoring!$O$23)+IF(Data!$S215&lt;&gt;"",Scoring!$O$24)+IF(Data!T215&lt;&gt;"",Scoring!$O$25)+IF(Data!$U215&lt;&gt;"",Scoring!$O$26)+IF(Data!$V215&lt;&gt;"",Scoring!$O$27)+IF(Data!$W215&lt;&gt;"",Scoring!$O$28)+IF(Data!$X215&lt;&gt;"",Scoring!$O$29)+IF(Data!$Y215&lt;&gt;"",Scoring!$O$30)+IF(Data!$Z215&lt;&gt;"",Scoring!$O$31)+IF(Data!$AA215&lt;&gt;"",Scoring!$O$32),"")</f>
        <v/>
      </c>
      <c r="AY215" s="107" t="str">
        <f>IF(AX215&lt;&gt;"",LOOKUP(AX215,Likelihoods!$A$7:$A$107,Likelihoods!M$7:M$107),"")</f>
        <v/>
      </c>
      <c r="AZ215" s="108" t="str">
        <f>IF(AND(COUNTBLANK($B215:$E215)=3,COUNTBLANK($F215:$H215)=2,COUNTBLANK($I215:$J215)=1,COUNTBLANK($K215:$L215)=1,COUNTBLANK($M215:$N215)=1,COUNTBLANK($O215:$P215)=1,COUNTBLANK($Q215:$R215)=1,COUNTBLANK($S215:$T215)=1,COUNTBLANK($U215:$V215)=1,COUNTBLANK($W215:$AA215)=4),IF(Data!$B215&lt;&gt;"",Scoring!$P$7)+IF(Data!$C215&lt;&gt;"",Scoring!$P$8)+IF(Data!$D215&lt;&gt;"",Scoring!$P$9)+IF(Data!$E215&lt;&gt;"",Scoring!$P$10)+IF(Data!$F215&lt;&gt;"",Scoring!$P$11)+IF(Data!$G215&lt;&gt;"",Scoring!$P$12)+IF(Data!$H215&lt;&gt;"",Scoring!$P$13)+IF(Data!$I215&lt;&gt;"",Scoring!$P$14)+IF(Data!$J215&lt;&gt;"",Scoring!$P$15)+IF(Data!$K215&lt;&gt;"",Scoring!$P$16)+IF(Data!$L215&lt;&gt;"",Scoring!$P$17)+IF(Data!$M215&lt;&gt;"",Scoring!$P$18)+IF(Data!$N215&lt;&gt;"",Scoring!$P$19)+IF(Data!$O215&lt;&gt;"",Scoring!$P$20)+IF(Data!$P215&lt;&gt;"",Scoring!$P$21)+IF(Data!$Q215&lt;&gt;"",Scoring!$P$22)+IF(Data!$R215&lt;&gt;"",Scoring!$P$23)+IF(Data!$S215&lt;&gt;"",Scoring!$P$24)+IF(Data!T215&lt;&gt;"",Scoring!$P$25)+IF(Data!$U215&lt;&gt;"",Scoring!$P$26)+IF(Data!$V215&lt;&gt;"",Scoring!$P$27)+IF(Data!$W215&lt;&gt;"",Scoring!$P$28)+IF(Data!$X215&lt;&gt;"",Scoring!$P$29)+IF(Data!$Y215&lt;&gt;"",Scoring!$P$30)+IF(Data!$Z215&lt;&gt;"",Scoring!$P$31)+IF(Data!$AA215&lt;&gt;"",Scoring!$P$32),"")</f>
        <v/>
      </c>
      <c r="BA215" s="105" t="str">
        <f>IF(AZ215&lt;&gt;"",LOOKUP(AZ215,Likelihoods!$A$7:$A$107,Likelihoods!N$7:N$107),"")</f>
        <v/>
      </c>
      <c r="BB215" s="102" t="str">
        <f>IF(AND(COUNTBLANK($B215:$E215)=3,COUNTBLANK($F215:$H215)=2,COUNTBLANK($I215:$J215)=1,COUNTBLANK($K215:$L215)=1,COUNTBLANK($M215:$N215)=1,COUNTBLANK($O215:$P215)=1,COUNTBLANK($Q215:$R215)=1,COUNTBLANK($S215:$T215)=1,COUNTBLANK($U215:$V215)=1,COUNTBLANK($W215:$AA215)=4),IF(Data!$B215&lt;&gt;"",Scoring!$Q$7)+IF(Data!$C215&lt;&gt;"",Scoring!$Q$8)+IF(Data!$D215&lt;&gt;"",Scoring!$Q$9)+IF(Data!$E215&lt;&gt;"",Scoring!$Q$10)+IF(Data!$F215&lt;&gt;"",Scoring!$Q$11)+IF(Data!$G215&lt;&gt;"",Scoring!$Q$12)+IF(Data!$H215&lt;&gt;"",Scoring!$Q$13)+IF(Data!$I215&lt;&gt;"",Scoring!$Q$14)+IF(Data!$J215&lt;&gt;"",Scoring!$Q$15)+IF(Data!$K215&lt;&gt;"",Scoring!$Q$16)+IF(Data!$L215&lt;&gt;"",Scoring!$Q$17)+IF(Data!$M215&lt;&gt;"",Scoring!$Q$18)+IF(Data!$N215&lt;&gt;"",Scoring!$Q$19)+IF(Data!$O215&lt;&gt;"",Scoring!$Q$20)+IF(Data!$P215&lt;&gt;"",Scoring!$Q$21)+IF(Data!$Q215&lt;&gt;"",Scoring!$Q$22)+IF(Data!$R215&lt;&gt;"",Scoring!$Q$23)+IF(Data!$S215&lt;&gt;"",Scoring!$Q$24)+IF(Data!T215&lt;&gt;"",Scoring!$Q$25)+IF(Data!$U215&lt;&gt;"",Scoring!$Q$26)+IF(Data!$V215&lt;&gt;"",Scoring!$Q$27)+IF(Data!$W215&lt;&gt;"",Scoring!$Q$28)+IF(Data!$X215&lt;&gt;"",Scoring!$Q$29)+IF(Data!$Y215&lt;&gt;"",Scoring!$Q$30)+IF(Data!$Z215&lt;&gt;"",Scoring!$Q$31)+IF(Data!$AA215&lt;&gt;"",Scoring!$Q$32),"")</f>
        <v/>
      </c>
      <c r="BC215" s="107" t="str">
        <f>IF(BB215&lt;&gt;"",LOOKUP(BB215,Likelihoods!$A$7:$A$107,Likelihoods!O$7:O$107),"")</f>
        <v/>
      </c>
      <c r="BD215" s="104" t="str">
        <f>IF(AND(COUNTBLANK($B215:$E215)=3,COUNTBLANK($F215:$H215)=2,COUNTBLANK($I215:$J215)=1,COUNTBLANK($K215:$L215)=1,COUNTBLANK($M215:$N215)=1,COUNTBLANK($O215:$P215)=1,COUNTBLANK($Q215:$R215)=1,COUNTBLANK($S215:$T215)=1,COUNTBLANK($U215:$V215)=1,COUNTBLANK($W215:$AA215)=4),IF(Data!$B215&lt;&gt;"",Scoring!$R$7)+IF(Data!$C215&lt;&gt;"",Scoring!$R$8)+IF(Data!$D215&lt;&gt;"",Scoring!$R$9)+IF(Data!$E215&lt;&gt;"",Scoring!$R$10)+IF(Data!$F215&lt;&gt;"",Scoring!$R$11)+IF(Data!$G215&lt;&gt;"",Scoring!$R$12)+IF(Data!$H215&lt;&gt;"",Scoring!$R$13)+IF(Data!$I215&lt;&gt;"",Scoring!$R$14)+IF(Data!$J215&lt;&gt;"",Scoring!$R$15)+IF(Data!$K215&lt;&gt;"",Scoring!$R$16)+IF(Data!$L215&lt;&gt;"",Scoring!$R$17)+IF(Data!$M215&lt;&gt;"",Scoring!$R$18)+IF(Data!$N215&lt;&gt;"",Scoring!$R$19)+IF(Data!$O215&lt;&gt;"",Scoring!$R$20)+IF(Data!$P215&lt;&gt;"",Scoring!$R$21)+IF(Data!$Q215&lt;&gt;"",Scoring!$R$22)+IF(Data!$R215&lt;&gt;"",Scoring!$R$23)+IF(Data!$S215&lt;&gt;"",Scoring!$R$24)+IF(Data!T215&lt;&gt;"",Scoring!$R$25)+IF(Data!$U215&lt;&gt;"",Scoring!$R$26)+IF(Data!$V215&lt;&gt;"",Scoring!$R$27)+IF(Data!$W215&lt;&gt;"",Scoring!$R$28)+IF(Data!$X215&lt;&gt;"",Scoring!$R$29)+IF(Data!$Y215&lt;&gt;"",Scoring!$R$30)+IF(Data!$Z215&lt;&gt;"",Scoring!$R$31)+IF(Data!$AA215&lt;&gt;"",Scoring!$R$32),"")</f>
        <v/>
      </c>
      <c r="BE215" s="105" t="str">
        <f>IF(BD215&lt;&gt;"",LOOKUP(BD215,Likelihoods!$A$7:$A$107,Likelihoods!P$7:P$107),"")</f>
        <v/>
      </c>
      <c r="BF215" s="102" t="str">
        <f>IF(AND(COUNTBLANK($B215:$E215)=3,COUNTBLANK($F215:$H215)=2,COUNTBLANK($I215:$J215)=1,COUNTBLANK($K215:$L215)=1,COUNTBLANK($M215:$N215)=1,COUNTBLANK($O215:$P215)=1,COUNTBLANK($Q215:$R215)=1,COUNTBLANK($S215:$T215)=1,COUNTBLANK($U215:$V215)=1,COUNTBLANK($W215:$AA215)=4),IF(Data!$B215&lt;&gt;"",Scoring!$S$7)+IF(Data!$C215&lt;&gt;"",Scoring!$S$8)+IF(Data!$D215&lt;&gt;"",Scoring!$S$9)+IF(Data!$E215&lt;&gt;"",Scoring!$S$10)+IF(Data!$F215&lt;&gt;"",Scoring!$S$11)+IF(Data!$G215&lt;&gt;"",Scoring!$S$12)+IF(Data!$H215&lt;&gt;"",Scoring!$S$13)+IF(Data!$I215&lt;&gt;"",Scoring!$S$14)+IF(Data!$J215&lt;&gt;"",Scoring!$S$15)+IF(Data!$K215&lt;&gt;"",Scoring!$S$16)+IF(Data!$L215&lt;&gt;"",Scoring!$S$17)+IF(Data!$M215&lt;&gt;"",Scoring!$S$18)+IF(Data!$N215&lt;&gt;"",Scoring!$S$19)+IF(Data!$O215&lt;&gt;"",Scoring!$S$20)+IF(Data!$P215&lt;&gt;"",Scoring!$S$21)+IF(Data!$Q215&lt;&gt;"",Scoring!$S$22)+IF(Data!$R215&lt;&gt;"",Scoring!$S$23)+IF(Data!$S215&lt;&gt;"",Scoring!$S$24)+IF(Data!T215&lt;&gt;"",Scoring!$S$25)+IF(Data!$U215&lt;&gt;"",Scoring!$S$26)+IF(Data!$V215&lt;&gt;"",Scoring!$S$27)+IF(Data!$W215&lt;&gt;"",Scoring!$S$28)+IF(Data!$X215&lt;&gt;"",Scoring!$S$29)+IF(Data!$Y215&lt;&gt;"",Scoring!$S$30)+IF(Data!$Z215&lt;&gt;"",Scoring!$S$31)+IF(Data!$AA215&lt;&gt;"",Scoring!$S$32),"")</f>
        <v/>
      </c>
      <c r="BG215" s="107" t="str">
        <f>IF(BF215&lt;&gt;"",LOOKUP(BF215,Likelihoods!$A$7:$A$107,Likelihoods!Q$7:Q$107),"")</f>
        <v/>
      </c>
      <c r="BH215" s="108" t="str">
        <f>IF(AND(COUNTBLANK($B215:$E215)=3,COUNTBLANK($F215:$H215)=2,COUNTBLANK($I215:$J215)=1,COUNTBLANK($K215:$L215)=1,COUNTBLANK($M215:$N215)=1,COUNTBLANK($O215:$P215)=1,COUNTBLANK($Q215:$R215)=1,COUNTBLANK($S215:$T215)=1,COUNTBLANK($U215:$V215)=1,COUNTBLANK($W215:$AA215)=4),IF(Data!$B215&lt;&gt;"",Scoring!$T$7)+IF(Data!$C215&lt;&gt;"",Scoring!$T$8)+IF(Data!$D215&lt;&gt;"",Scoring!$T$9)+IF(Data!$E215&lt;&gt;"",Scoring!$T$10)+IF(Data!$F215&lt;&gt;"",Scoring!$T$11)+IF(Data!$G215&lt;&gt;"",Scoring!$T$12)+IF(Data!$H215&lt;&gt;"",Scoring!$T$13)+IF(Data!$I215&lt;&gt;"",Scoring!$T$14)+IF(Data!$J215&lt;&gt;"",Scoring!$T$15)+IF(Data!$K215&lt;&gt;"",Scoring!$T$16)+IF(Data!$L215&lt;&gt;"",Scoring!$T$17)+IF(Data!$M215&lt;&gt;"",Scoring!$T$18)+IF(Data!$N215&lt;&gt;"",Scoring!$T$19)+IF(Data!$O215&lt;&gt;"",Scoring!$T$20)+IF(Data!$P215&lt;&gt;"",Scoring!$T$21)+IF(Data!$Q215&lt;&gt;"",Scoring!$T$22)+IF(Data!$R215&lt;&gt;"",Scoring!$T$23)+IF(Data!$S215&lt;&gt;"",Scoring!$T$24)+IF(Data!T215&lt;&gt;"",Scoring!$T$25)+IF(Data!$U215&lt;&gt;"",Scoring!$T$26)+IF(Data!$V215&lt;&gt;"",Scoring!$T$27)+IF(Data!$W215&lt;&gt;"",Scoring!$T$28)+IF(Data!$X215&lt;&gt;"",Scoring!$T$29)+IF(Data!$Y215&lt;&gt;"",Scoring!$T$30)+IF(Data!$Z215&lt;&gt;"",Scoring!$T$31)+IF(Data!$AA215&lt;&gt;"",Scoring!$T$32),"")</f>
        <v/>
      </c>
      <c r="BI215" s="105" t="str">
        <f>IF(BH215&lt;&gt;"",LOOKUP(BH215,Likelihoods!$A$7:$A$107,Likelihoods!R$7:R$107),"")</f>
        <v/>
      </c>
      <c r="BJ215" s="108" t="str">
        <f>IF(AND(COUNTBLANK($B215:$E215)=3,COUNTBLANK($F215:$H215)=2,COUNTBLANK($I215:$J215)=1,COUNTBLANK($K215:$L215)=1,COUNTBLANK($M215:$N215)=1,COUNTBLANK($O215:$P215)=1,COUNTBLANK($Q215:$R215)=1,COUNTBLANK($S215:$T215)=1,COUNTBLANK($U215:$V215)=1,COUNTBLANK($W215:$AA215)=4),IF(Data!$B215&lt;&gt;"",Scoring!$U$7)+IF(Data!$C215&lt;&gt;"",Scoring!$U$8)+IF(Data!$D215&lt;&gt;"",Scoring!$U$9)+IF(Data!$E215&lt;&gt;"",Scoring!$U$10)+IF(Data!$F215&lt;&gt;"",Scoring!$U$11)+IF(Data!$G215&lt;&gt;"",Scoring!$U$12)+IF(Data!$H215&lt;&gt;"",Scoring!$U$13)+IF(Data!$I215&lt;&gt;"",Scoring!$U$14)+IF(Data!$J215&lt;&gt;"",Scoring!$U$15)+IF(Data!$K215&lt;&gt;"",Scoring!$U$16)+IF(Data!$L215&lt;&gt;"",Scoring!$U$17)+IF(Data!$M215&lt;&gt;"",Scoring!$U$18)+IF(Data!$N215&lt;&gt;"",Scoring!$U$19)+IF(Data!$O215&lt;&gt;"",Scoring!$U$20)+IF(Data!$P215&lt;&gt;"",Scoring!$U$21)+IF(Data!$Q215&lt;&gt;"",Scoring!$U$22)+IF(Data!$R215&lt;&gt;"",Scoring!$U$23)+IF(Data!$S215&lt;&gt;"",Scoring!$U$24)+IF(Data!T215&lt;&gt;"",Scoring!$U$25)+IF(Data!$U215&lt;&gt;"",Scoring!$U$26)+IF(Data!$V215&lt;&gt;"",Scoring!$U$27)+IF(Data!$W215&lt;&gt;"",Scoring!$U$28)+IF(Data!$X215&lt;&gt;"",Scoring!$U$29)+IF(Data!$Y215&lt;&gt;"",Scoring!$U$30)+IF(Data!$Z215&lt;&gt;"",Scoring!$U$31)+IF(Data!$AA215&lt;&gt;"",Scoring!$U$32),"")</f>
        <v/>
      </c>
      <c r="BK215" s="106" t="str">
        <f>IF(BJ215&lt;&gt;"",LOOKUP(BJ215,Likelihoods!$A$7:$A$107,Likelihoods!S$7:S$107),"")</f>
        <v/>
      </c>
      <c r="BL215" s="8"/>
      <c r="BM215" s="8"/>
      <c r="BN215" s="8"/>
      <c r="BO215" s="8"/>
      <c r="BP215" s="8"/>
      <c r="BQ215" s="8"/>
      <c r="BR215" s="8"/>
      <c r="BS215" s="8"/>
      <c r="BT215" s="8"/>
      <c r="BU215" s="8"/>
      <c r="BV215" s="8"/>
      <c r="BW215" s="8"/>
      <c r="BX215" s="8"/>
      <c r="BY215" s="8"/>
    </row>
    <row r="216" spans="1:77" ht="14.25" x14ac:dyDescent="0.2">
      <c r="A216" s="68"/>
      <c r="B216" s="101"/>
      <c r="C216" s="102"/>
      <c r="D216" s="102"/>
      <c r="E216" s="102"/>
      <c r="F216" s="101"/>
      <c r="G216" s="102"/>
      <c r="H216" s="103"/>
      <c r="I216" s="102"/>
      <c r="J216" s="102"/>
      <c r="K216" s="101"/>
      <c r="L216" s="103"/>
      <c r="M216" s="102"/>
      <c r="N216" s="103"/>
      <c r="O216" s="101"/>
      <c r="P216" s="103"/>
      <c r="Q216" s="102"/>
      <c r="R216" s="102"/>
      <c r="S216" s="101"/>
      <c r="T216" s="103"/>
      <c r="U216" s="101"/>
      <c r="V216" s="103"/>
      <c r="W216" s="102"/>
      <c r="X216" s="102"/>
      <c r="Y216" s="102"/>
      <c r="Z216" s="102"/>
      <c r="AA216" s="102"/>
      <c r="AB216" s="104" t="str">
        <f>IF(AND(COUNTBLANK($B216:$E216)=3,COUNTBLANK($F216:$H216)=2,COUNTBLANK($I216:$J216)=1,COUNTBLANK($K216:$L216)=1,COUNTBLANK($M216:$N216)=1,COUNTBLANK($O216:$P216)=1,COUNTBLANK($Q216:$R216)=1,COUNTBLANK($S216:$T216)=1,COUNTBLANK($U216:$V216)=1,COUNTBLANK($W216:$AA216)=4),IF(Data!$B216&lt;&gt;"",Scoring!$D$7)+IF(Data!$C216&lt;&gt;"",Scoring!$D$8)+IF(Data!$D216&lt;&gt;"",Scoring!$D$9)+IF(Data!$E216&lt;&gt;"",Scoring!$D$10)+IF(Data!$F216&lt;&gt;"",Scoring!$D$11)+IF(Data!$G216&lt;&gt;"",Scoring!$D$12)+IF(Data!$H216&lt;&gt;"",Scoring!$D$13)+IF(Data!$I216&lt;&gt;"",Scoring!$D$14)+IF(Data!$J216&lt;&gt;"",Scoring!$D$15)+IF(Data!$K216&lt;&gt;"",Scoring!$D$16)+IF(Data!$L216&lt;&gt;"",Scoring!$D$17)+IF(Data!$M216&lt;&gt;"",Scoring!$D$18)+IF(Data!$N216&lt;&gt;"",Scoring!$D$19)+IF(Data!$O216&lt;&gt;"",Scoring!$D$20)+IF(Data!$P216&lt;&gt;"",Scoring!$D$21)+IF(Data!$Q216&lt;&gt;"",Scoring!$D$22)+IF(Data!$R216&lt;&gt;"",Scoring!$D$23)+IF(Data!$S216&lt;&gt;"",Scoring!$D$24)+IF(Data!T216&lt;&gt;"",Scoring!$D$25)+IF(Data!$U216&lt;&gt;"",Scoring!$D$26)+IF(Data!$V216&lt;&gt;"",Scoring!$D$27)+IF(Data!$W216&lt;&gt;"",Scoring!$D$28)+IF(Data!$X216&lt;&gt;"",Scoring!$D$29)+IF(Data!$Y216&lt;&gt;"",Scoring!$D$30)+IF(Data!$Z216&lt;&gt;"",Scoring!$D$31)+IF(Data!$AA216&lt;&gt;"",Scoring!$D$32),"")</f>
        <v/>
      </c>
      <c r="AC216" s="105" t="str">
        <f>IF(AB216&lt;&gt;"",LOOKUP(AB216,Likelihoods!$A$7:$A$107,Likelihoods!B$7:B$107),"")</f>
        <v/>
      </c>
      <c r="AD216" s="264" t="str">
        <f>IF(AND(COUNTBLANK($B216:$E216)=3,COUNTBLANK($F216:$H216)=2,COUNTBLANK($I216:$J216)=1,COUNTBLANK($K216:$L216)=1,COUNTBLANK($M216:$N216)=1,COUNTBLANK($O216:$P216)=1,COUNTBLANK($Q216:$R216)=1,COUNTBLANK($S216:$T216)=1,COUNTBLANK($U216:$V216)=1,COUNTBLANK($W216:$AA216)=4),IF(Data!$B216&lt;&gt;"",Scoring!$E$7)+IF(Data!$C216&lt;&gt;"",Scoring!$E$8)+IF(Data!$D216&lt;&gt;"",Scoring!$E$9)+IF(Data!$E216&lt;&gt;"",Scoring!$E$10)+IF(Data!$F216&lt;&gt;"",Scoring!$E$11)+IF(Data!$G216&lt;&gt;"",Scoring!$E$12)+IF(Data!$H216&lt;&gt;"",Scoring!$E$13)+IF(Data!$I216&lt;&gt;"",Scoring!$E$14)+IF(Data!$J216&lt;&gt;"",Scoring!$E$15)+IF(Data!$K216&lt;&gt;"",Scoring!$E$16)+IF(Data!$L216&lt;&gt;"",Scoring!$E$17)+IF(Data!$M216&lt;&gt;"",Scoring!$E$18)+IF(Data!$N216&lt;&gt;"",Scoring!$E$19)+IF(Data!$O216&lt;&gt;"",Scoring!$E$20)+IF(Data!$P216&lt;&gt;"",Scoring!$E$21)+IF(Data!$Q216&lt;&gt;"",Scoring!$E$22)+IF(Data!$R216&lt;&gt;"",Scoring!$E$23)+IF(Data!$S216&lt;&gt;"",Scoring!$E$24)+IF(Data!V216&lt;&gt;"",Scoring!$E$25)+IF(Data!$U216&lt;&gt;"",Scoring!$E$26)+IF(Data!$V216&lt;&gt;"",Scoring!$E$27)+IF(Data!$W216&lt;&gt;"",Scoring!$E$28)+IF(Data!$X216&lt;&gt;"",Scoring!$E$29)+IF(Data!$Y216&lt;&gt;"",Scoring!$E$30)+IF(Data!$Z216&lt;&gt;"",Scoring!$E$31)+IF(Data!$AA216&lt;&gt;"",Scoring!$E$32),"")</f>
        <v/>
      </c>
      <c r="AE216" s="107" t="str">
        <f>IF(AD216&lt;&gt;"",LOOKUP(AD216,Likelihoods!$A$7:$A$107,Likelihoods!C$7:C$107),"")</f>
        <v/>
      </c>
      <c r="AF216" s="108" t="str">
        <f>IF(AND(COUNTBLANK($B216:$E216)=3,COUNTBLANK($F216:$H216)=2,COUNTBLANK($I216:$J216)=1,COUNTBLANK($K216:$L216)=1,COUNTBLANK($M216:$N216)=1,COUNTBLANK($O216:$P216)=1,COUNTBLANK($Q216:$R216)=1,COUNTBLANK($S216:$T216)=1,COUNTBLANK($U216:$V216)=1,COUNTBLANK($W216:$AA216)=4),IF(Data!$B216&lt;&gt;"",Scoring!$F$7)+IF(Data!$C216&lt;&gt;"",Scoring!$F$8)+IF(Data!$D216&lt;&gt;"",Scoring!$F$9)+IF(Data!$E216&lt;&gt;"",Scoring!$F$10)+IF(Data!$F216&lt;&gt;"",Scoring!$F$11)+IF(Data!$G216&lt;&gt;"",Scoring!$F$12)+IF(Data!$H216&lt;&gt;"",Scoring!$F$13)+IF(Data!$I216&lt;&gt;"",Scoring!$F$14)+IF(Data!$J216&lt;&gt;"",Scoring!$F$15)+IF(Data!$K216&lt;&gt;"",Scoring!$F$16)+IF(Data!$L216&lt;&gt;"",Scoring!$F$17)+IF(Data!$M216&lt;&gt;"",Scoring!$F$18)+IF(Data!$N216&lt;&gt;"",Scoring!$F$19)+IF(Data!$O216&lt;&gt;"",Scoring!$F$20)+IF(Data!$P216&lt;&gt;"",Scoring!$F$21)+IF(Data!$Q216&lt;&gt;"",Scoring!$F$22)+IF(Data!$R216&lt;&gt;"",Scoring!$F$23)+IF(Data!$S216&lt;&gt;"",Scoring!$F$24)+IF(Data!T216&lt;&gt;"",Scoring!$F$25)+IF(Data!$U216&lt;&gt;"",Scoring!$F$26)+IF(Data!$V216&lt;&gt;"",Scoring!$F$27)+IF(Data!$W216&lt;&gt;"",Scoring!$F$28)+IF(Data!$X216&lt;&gt;"",Scoring!$F$29)+IF(Data!$Y216&lt;&gt;"",Scoring!$F$30)+IF(Data!$Z216&lt;&gt;"",Scoring!$F$31)+IF(Data!$AA216&lt;&gt;"",Scoring!$F$32),"")</f>
        <v/>
      </c>
      <c r="AG216" s="105" t="str">
        <f>IF(AF216&lt;&gt;"",LOOKUP(AF216,Likelihoods!$A$7:$A$107,Likelihoods!D$7:D$107),"")</f>
        <v/>
      </c>
      <c r="AH216" s="108" t="str">
        <f>IF(AND(COUNTBLANK($B216:$E216)=3,COUNTBLANK($F216:$H216)=2,COUNTBLANK($I216:$J216)=1,COUNTBLANK($K216:$L216)=1,COUNTBLANK($M216:$N216)=1,COUNTBLANK($O216:$P216)=1,COUNTBLANK($Q216:$R216)=1,COUNTBLANK($S216:$T216)=1,COUNTBLANK($U216:$V216)=1,COUNTBLANK($W216:$AA216)=4),IF(Data!$B216&lt;&gt;"",Scoring!$G$7)+IF(Data!$C216&lt;&gt;"",Scoring!$G$8)+IF(Data!$D216&lt;&gt;"",Scoring!$G$9)+IF(Data!$E216&lt;&gt;"",Scoring!$G$10)+IF(Data!$F216&lt;&gt;"",Scoring!$G$11)+IF(Data!$G216&lt;&gt;"",Scoring!$G$12)+IF(Data!$H216&lt;&gt;"",Scoring!$G$13)+IF(Data!$I216&lt;&gt;"",Scoring!$G$14)+IF(Data!$J216&lt;&gt;"",Scoring!$G$15)+IF(Data!$K216&lt;&gt;"",Scoring!$G$16)+IF(Data!$L216&lt;&gt;"",Scoring!$G$17)+IF(Data!$M216&lt;&gt;"",Scoring!$G$18)+IF(Data!$N216&lt;&gt;"",Scoring!$G$19)+IF(Data!$O216&lt;&gt;"",Scoring!$G$20)+IF(Data!$P216&lt;&gt;"",Scoring!$G$21)+IF(Data!$Q216&lt;&gt;"",Scoring!$G$22)+IF(Data!$R216&lt;&gt;"",Scoring!$G$23)+IF(Data!$S216&lt;&gt;"",Scoring!$G$24)+IF(Data!T216&lt;&gt;"",Scoring!$G$25)+IF(Data!$U216&lt;&gt;"",Scoring!$G$26)+IF(Data!$V216&lt;&gt;"",Scoring!$G$27)+IF(Data!$W216&lt;&gt;"",Scoring!$G$28)+IF(Data!$X216&lt;&gt;"",Scoring!$G$29)+IF(Data!$Y216&lt;&gt;"",Scoring!$G$30)+IF(Data!$Z216&lt;&gt;"",Scoring!$G$31)+IF(Data!$AA216&lt;&gt;"",Scoring!$G$32),"")</f>
        <v/>
      </c>
      <c r="AI216" s="106" t="str">
        <f>IF(AH216&lt;&gt;"",LOOKUP(AH216,Likelihoods!$A$7:$A$107,Likelihoods!E$7:E$107),"")</f>
        <v/>
      </c>
      <c r="AJ216" s="104" t="str">
        <f>IF(AND(COUNTBLANK($B216:$E216)=3,COUNTBLANK($F216:$H216)=2,COUNTBLANK($I216:$J216)=1,COUNTBLANK($K216:$L216)=1,COUNTBLANK($M216:$N216)=1,COUNTBLANK($O216:$P216)=1,COUNTBLANK($Q216:$R216)=1,COUNTBLANK($S216:$T216)=1,COUNTBLANK($U216:$V216)=1,COUNTBLANK($W216:$AA216)=4),IF(Data!$B216&lt;&gt;"",Scoring!$H$7)+IF(Data!$C216&lt;&gt;"",Scoring!$H$8)+IF(Data!$D216&lt;&gt;"",Scoring!$H$9)+IF(Data!$E216&lt;&gt;"",Scoring!$H$10)+IF(Data!$F216&lt;&gt;"",Scoring!$H$11)+IF(Data!$G216&lt;&gt;"",Scoring!$H$12)+IF(Data!$H216&lt;&gt;"",Scoring!$H$13)+IF(Data!$I216&lt;&gt;"",Scoring!$H$14)+IF(Data!$J216&lt;&gt;"",Scoring!$H$15)+IF(Data!$K216&lt;&gt;"",Scoring!$H$16)+IF(Data!$L216&lt;&gt;"",Scoring!$H$17)+IF(Data!$M216&lt;&gt;"",Scoring!$H$18)+IF(Data!$N216&lt;&gt;"",Scoring!$H$19)+IF(Data!$O216&lt;&gt;"",Scoring!$H$20)+IF(Data!$P216&lt;&gt;"",Scoring!$H$21)+IF(Data!$Q216&lt;&gt;"",Scoring!$H$22)+IF(Data!$R216&lt;&gt;"",Scoring!$H$23)+IF(Data!$S216&lt;&gt;"",Scoring!$H$24)+IF(Data!T216&lt;&gt;"",Scoring!$H$25)+IF(Data!$U216&lt;&gt;"",Scoring!$H$26)+IF(Data!$V216&lt;&gt;"",Scoring!$H$27)+IF(Data!$W216&lt;&gt;"",Scoring!$H$28)+IF(Data!$X216&lt;&gt;"",Scoring!$H$29)+IF(Data!$Y216&lt;&gt;"",Scoring!$H$30)+IF(Data!$Z216&lt;&gt;"",Scoring!$H$31)+IF(Data!$AA216&lt;&gt;"",Scoring!$H$32),"")</f>
        <v/>
      </c>
      <c r="AK216" s="105" t="str">
        <f>IF(AJ216&lt;&gt;"",LOOKUP(AJ216,Likelihoods!$A$7:$A$107,Likelihoods!F$7:F$107),"")</f>
        <v/>
      </c>
      <c r="AL216" s="102" t="str">
        <f>IF(AND(COUNTBLANK($B216:$E216)=3,COUNTBLANK($F216:$H216)=2,COUNTBLANK($I216:$J216)=1,COUNTBLANK($K216:$L216)=1,COUNTBLANK($M216:$N216)=1,COUNTBLANK($O216:$P216)=1,COUNTBLANK($Q216:$R216)=1,COUNTBLANK($S216:$T216)=1,COUNTBLANK($U216:$V216)=1,COUNTBLANK($W216:$AA216)=4),IF(Data!$B216&lt;&gt;"",Scoring!$I$7)+IF(Data!$C216&lt;&gt;"",Scoring!$I$8)+IF(Data!$D216&lt;&gt;"",Scoring!$I$9)+IF(Data!$E216&lt;&gt;"",Scoring!$I$10)+IF(Data!$F216&lt;&gt;"",Scoring!$I$11)+IF(Data!$G216&lt;&gt;"",Scoring!$I$12)+IF(Data!$H216&lt;&gt;"",Scoring!$I$13)+IF(Data!$I216&lt;&gt;"",Scoring!$I$14)+IF(Data!$J216&lt;&gt;"",Scoring!$I$15)+IF(Data!$K216&lt;&gt;"",Scoring!$I$16)+IF(Data!$L216&lt;&gt;"",Scoring!$I$17)+IF(Data!$M216&lt;&gt;"",Scoring!$I$18)+IF(Data!$N216&lt;&gt;"",Scoring!$I$19)+IF(Data!$O216&lt;&gt;"",Scoring!$I$20)+IF(Data!$P216&lt;&gt;"",Scoring!$I$21)+IF(Data!$Q216&lt;&gt;"",Scoring!$I$22)+IF(Data!$R216&lt;&gt;"",Scoring!$I$23)+IF(Data!$S216&lt;&gt;"",Scoring!$I$24)+IF(Data!T216&lt;&gt;"",Scoring!$I$25)+IF(Data!$U216&lt;&gt;"",Scoring!$I$26)+IF(Data!$V216&lt;&gt;"",Scoring!$I$27)+IF(Data!$W216&lt;&gt;"",Scoring!$I$28)+IF(Data!$X216&lt;&gt;"",Scoring!$I$29)+IF(Data!$Y216&lt;&gt;"",Scoring!$I$30)+IF(Data!$Z216&lt;&gt;"",Scoring!$I$31)+IF(Data!$AA216&lt;&gt;"",Scoring!$I$32),"")</f>
        <v/>
      </c>
      <c r="AM216" s="107" t="str">
        <f>IF(AL216&lt;&gt;"",LOOKUP(AL216,Likelihoods!$A$7:$A$107,Likelihoods!G$7:G$107),"")</f>
        <v/>
      </c>
      <c r="AN216" s="281" t="str">
        <f>IF(AND(COUNTBLANK($B216:$E216)=3,COUNTBLANK($F216:$H216)=2,COUNTBLANK($I216:$J216)=1,COUNTBLANK($K216:$L216)=1,COUNTBLANK($M216:$N216)=1,COUNTBLANK($O216:$P216)=1,COUNTBLANK($Q216:$R216)=1,COUNTBLANK($S216:$T216)=1,COUNTBLANK($U216:$V216)=1,COUNTBLANK($W216:$AA216)=4),IF(Data!$B216&lt;&gt;"",Scoring!$J$7)+IF(Data!$C216&lt;&gt;"",Scoring!$J$8)+IF(Data!$D216&lt;&gt;"",Scoring!$J$9)+IF(Data!$E216&lt;&gt;"",Scoring!$J$10)+IF(Data!$F216&lt;&gt;"",Scoring!$J$11)+IF(Data!$G216&lt;&gt;"",Scoring!$J$12)+IF(Data!$H216&lt;&gt;"",Scoring!$J$13)+IF(Data!$I216&lt;&gt;"",Scoring!$J$14)+IF(Data!$J216&lt;&gt;"",Scoring!$J$15)+IF(Data!$K216&lt;&gt;"",Scoring!$J$16)+IF(Data!$L216&lt;&gt;"",Scoring!$J$17)+IF(Data!$M216&lt;&gt;"",Scoring!$J$18)+IF(Data!$N216&lt;&gt;"",Scoring!$J$19)+IF(Data!$O216&lt;&gt;"",Scoring!$J$20)+IF(Data!$P216&lt;&gt;"",Scoring!$J$21)+IF(Data!$Q216&lt;&gt;"",Scoring!$J$22)+IF(Data!$R216&lt;&gt;"",Scoring!$J$23)+IF(Data!$S216&lt;&gt;"",Scoring!$J$24)+IF(Data!AF216&lt;&gt;"",Scoring!$J$25)+IF(Data!$U216&lt;&gt;"",Scoring!$J$26)+IF(Data!$V216&lt;&gt;"",Scoring!$J$27)+IF(Data!$W216&lt;&gt;"",Scoring!$J$28)+IF(Data!$X216&lt;&gt;"",Scoring!$J$29)+IF(Data!$Y216&lt;&gt;"",Scoring!$J$30)+IF(Data!$Z216&lt;&gt;"",Scoring!$J$31)+IF(Data!$AA216&lt;&gt;"",Scoring!$J$32),"")</f>
        <v/>
      </c>
      <c r="AO216" s="276" t="str">
        <f>IF(AN216&lt;&gt;"",LOOKUP(AN216,Likelihoods!$A$7:$A$107,Likelihoods!H$7:H$107),"")</f>
        <v/>
      </c>
      <c r="AP216" s="264" t="str">
        <f>IF(AND(COUNTBLANK($B216:$E216)=3,COUNTBLANK($F216:$H216)=2,COUNTBLANK($I216:$J216)=1,COUNTBLANK($K216:$L216)=1,COUNTBLANK($M216:$N216)=1,COUNTBLANK($O216:$P216)=1,COUNTBLANK($Q216:$R216)=1,COUNTBLANK($S216:$T216)=1,COUNTBLANK($U216:$V216)=1,COUNTBLANK($W216:$AA216)=4),IF(Data!$B216&lt;&gt;"",Scoring!$K$7)+IF(Data!$C216&lt;&gt;"",Scoring!$K$8)+IF(Data!$D216&lt;&gt;"",Scoring!$K$9)+IF(Data!$E216&lt;&gt;"",Scoring!$K$10)+IF(Data!$F216&lt;&gt;"",Scoring!$K$11)+IF(Data!$G216&lt;&gt;"",Scoring!$K$12)+IF(Data!$H216&lt;&gt;"",Scoring!$K$13)+IF(Data!$I216&lt;&gt;"",Scoring!$K$14)+IF(Data!$J216&lt;&gt;"",Scoring!$K$15)+IF(Data!$K216&lt;&gt;"",Scoring!$K$16)+IF(Data!$L216&lt;&gt;"",Scoring!$K$17)+IF(Data!$M216&lt;&gt;"",Scoring!$K$18)+IF(Data!$N216&lt;&gt;"",Scoring!$K$19)+IF(Data!$O216&lt;&gt;"",Scoring!$K$20)+IF(Data!$P216&lt;&gt;"",Scoring!$K$21)+IF(Data!$Q216&lt;&gt;"",Scoring!$K$22)+IF(Data!$R216&lt;&gt;"",Scoring!$K$23)+IF(Data!$S216&lt;&gt;"",Scoring!$K$24)+IF(Data!AH216&lt;&gt;"",Scoring!$K$25)+IF(Data!$U216&lt;&gt;"",Scoring!$K$26)+IF(Data!$V216&lt;&gt;"",Scoring!$K$27)+IF(Data!$W216&lt;&gt;"",Scoring!$K$28)+IF(Data!$X216&lt;&gt;"",Scoring!$K$29)+IF(Data!$Y216&lt;&gt;"",Scoring!$K$30)+IF(Data!$Z216&lt;&gt;"",Scoring!$K$31)+IF(Data!$AA216&lt;&gt;"",Scoring!$K$32),"")</f>
        <v/>
      </c>
      <c r="AQ216" s="107" t="str">
        <f>IF(AP216&lt;&gt;"",LOOKUP(AP216,Likelihoods!$A$7:$A$107,Likelihoods!I$7:I$107),"")</f>
        <v/>
      </c>
      <c r="AR216" s="281" t="str">
        <f>IF(AND(COUNTBLANK($B216:$E216)=3,COUNTBLANK($F216:$H216)=2,COUNTBLANK($I216:$J216)=1,COUNTBLANK($K216:$L216)=1,COUNTBLANK($M216:$N216)=1,COUNTBLANK($O216:$P216)=1,COUNTBLANK($Q216:$R216)=1,COUNTBLANK($S216:$T216)=1,COUNTBLANK($U216:$V216)=1,COUNTBLANK($W216:$AA216)=4),IF(Data!$B216&lt;&gt;"",Scoring!$L$7)+IF(Data!$C216&lt;&gt;"",Scoring!$L$8)+IF(Data!$D216&lt;&gt;"",Scoring!$L$9)+IF(Data!$E216&lt;&gt;"",Scoring!$L$10)+IF(Data!$F216&lt;&gt;"",Scoring!$L$11)+IF(Data!$G216&lt;&gt;"",Scoring!$L$12)+IF(Data!$H216&lt;&gt;"",Scoring!$L$13)+IF(Data!$I216&lt;&gt;"",Scoring!$L$14)+IF(Data!$J216&lt;&gt;"",Scoring!$L$15)+IF(Data!$K216&lt;&gt;"",Scoring!$L$16)+IF(Data!$L216&lt;&gt;"",Scoring!$L$17)+IF(Data!$M216&lt;&gt;"",Scoring!$L$18)+IF(Data!$N216&lt;&gt;"",Scoring!$L$19)+IF(Data!$O216&lt;&gt;"",Scoring!$L$20)+IF(Data!$P216&lt;&gt;"",Scoring!$L$21)+IF(Data!$Q216&lt;&gt;"",Scoring!$L$22)+IF(Data!$R216&lt;&gt;"",Scoring!$L$23)+IF(Data!$S216&lt;&gt;"",Scoring!$L$24)+IF(Data!AJ216&lt;&gt;"",Scoring!$L$25)+IF(Data!$U216&lt;&gt;"",Scoring!$L$26)+IF(Data!$V216&lt;&gt;"",Scoring!$L$27)+IF(Data!$W216&lt;&gt;"",Scoring!$L$28)+IF(Data!$X216&lt;&gt;"",Scoring!$L$29)+IF(Data!$Y216&lt;&gt;"",Scoring!$L$30)+IF(Data!$Z216&lt;&gt;"",Scoring!$L$31)+IF(Data!$AA216&lt;&gt;"",Scoring!$L$32),"")</f>
        <v/>
      </c>
      <c r="AS216" s="105" t="str">
        <f>IF(AR216&lt;&gt;"",LOOKUP(AR216,Likelihoods!$A$7:$A$107,Likelihoods!J$7:J$107),"")</f>
        <v/>
      </c>
      <c r="AT216" s="108" t="str">
        <f>IF(AND(COUNTBLANK($B216:$E216)=3,COUNTBLANK($F216:$H216)=2,COUNTBLANK($I216:$J216)=1,COUNTBLANK($K216:$L216)=1,COUNTBLANK($M216:$N216)=1,COUNTBLANK($O216:$P216)=1,COUNTBLANK($Q216:$R216)=1,COUNTBLANK($S216:$T216)=1,COUNTBLANK($U216:$V216)=1,COUNTBLANK($W216:$AA216)=4),IF(Data!$B216&lt;&gt;"",Scoring!$M$7)+IF(Data!$C216&lt;&gt;"",Scoring!$M$8)+IF(Data!$D216&lt;&gt;"",Scoring!$M$9)+IF(Data!$E216&lt;&gt;"",Scoring!$M$10)+IF(Data!$F216&lt;&gt;"",Scoring!$M$11)+IF(Data!$G216&lt;&gt;"",Scoring!$M$12)+IF(Data!$H216&lt;&gt;"",Scoring!$M$13)+IF(Data!$I216&lt;&gt;"",Scoring!$M$14)+IF(Data!$J216&lt;&gt;"",Scoring!$M$15)+IF(Data!$K216&lt;&gt;"",Scoring!$M$16)+IF(Data!$L216&lt;&gt;"",Scoring!$M$17)+IF(Data!$M216&lt;&gt;"",Scoring!$M$18)+IF(Data!$N216&lt;&gt;"",Scoring!$M$19)+IF(Data!$O216&lt;&gt;"",Scoring!$M$20)+IF(Data!$P216&lt;&gt;"",Scoring!$M$21)+IF(Data!$Q216&lt;&gt;"",Scoring!$M$22)+IF(Data!$R216&lt;&gt;"",Scoring!$M$23)+IF(Data!$S216&lt;&gt;"",Scoring!$M$24)+IF(Data!T216&lt;&gt;"",Scoring!$M$25)+IF(Data!$U216&lt;&gt;"",Scoring!$M$26)+IF(Data!$V216&lt;&gt;"",Scoring!$M$27)+IF(Data!$W216&lt;&gt;"",Scoring!$M$28)+IF(Data!$X216&lt;&gt;"",Scoring!$M$29)+IF(Data!$Y216&lt;&gt;"",Scoring!$M$30)+IF(Data!$Z216&lt;&gt;"",Scoring!$M$31)+IF(Data!$AA216&lt;&gt;"",Scoring!$M$32),"")</f>
        <v/>
      </c>
      <c r="AU216" s="105" t="str">
        <f>IF(AT216&lt;&gt;"",LOOKUP(AT216,Likelihoods!$A$7:$A$107,Likelihoods!K$7:K$107),"")</f>
        <v/>
      </c>
      <c r="AV216" s="108" t="str">
        <f>IF(AND(COUNTBLANK($B216:$E216)=3,COUNTBLANK($F216:$H216)=2,COUNTBLANK($I216:$J216)=1,COUNTBLANK($K216:$L216)=1,COUNTBLANK($M216:$N216)=1,COUNTBLANK($O216:$P216)=1,COUNTBLANK($Q216:$R216)=1,COUNTBLANK($S216:$T216)=1,COUNTBLANK($U216:$V216)=1,COUNTBLANK($W216:$AA216)=4),IF(Data!$B216&lt;&gt;"",Scoring!$N$7)+IF(Data!$C216&lt;&gt;"",Scoring!$N$8)+IF(Data!$D216&lt;&gt;"",Scoring!$N$9)+IF(Data!$E216&lt;&gt;"",Scoring!$N$10)+IF(Data!$F216&lt;&gt;"",Scoring!$N$11)+IF(Data!$G216&lt;&gt;"",Scoring!$N$12)+IF(Data!$H216&lt;&gt;"",Scoring!$N$13)+IF(Data!$I216&lt;&gt;"",Scoring!$N$14)+IF(Data!$J216&lt;&gt;"",Scoring!$N$15)+IF(Data!$K216&lt;&gt;"",Scoring!$N$16)+IF(Data!$L216&lt;&gt;"",Scoring!$N$17)+IF(Data!$M216&lt;&gt;"",Scoring!$N$18)+IF(Data!$N216&lt;&gt;"",Scoring!$N$19)+IF(Data!$O216&lt;&gt;"",Scoring!$N$20)+IF(Data!$P216&lt;&gt;"",Scoring!$N$21)+IF(Data!$Q216&lt;&gt;"",Scoring!$N$22)+IF(Data!$R216&lt;&gt;"",Scoring!$N$23)+IF(Data!$S216&lt;&gt;"",Scoring!$N$24)+IF(Data!T216&lt;&gt;"",Scoring!$N$25)+IF(Data!$U216&lt;&gt;"",Scoring!$N$26)+IF(Data!$V216&lt;&gt;"",Scoring!$N$27)+IF(Data!$W216&lt;&gt;"",Scoring!$N$28)+IF(Data!$X216&lt;&gt;"",Scoring!$N$29)+IF(Data!$Y216&lt;&gt;"",Scoring!$N$30)+IF(Data!$Z216&lt;&gt;"",Scoring!$N$31)+IF(Data!$AA216&lt;&gt;"",Scoring!$N$32),"")</f>
        <v/>
      </c>
      <c r="AW216" s="106" t="str">
        <f>IF(AV216&lt;&gt;"",LOOKUP(AV216,Likelihoods!$A$7:$A$107,Likelihoods!L$7:L$107),"")</f>
        <v/>
      </c>
      <c r="AX216" s="104" t="str">
        <f>IF(AND(COUNTBLANK($B216:$E216)=3,COUNTBLANK($F216:$H216)=2,COUNTBLANK($I216:$J216)=1,COUNTBLANK($K216:$L216)=1,COUNTBLANK($M216:$N216)=1,COUNTBLANK($O216:$P216)=1,COUNTBLANK($Q216:$R216)=1,COUNTBLANK($S216:$T216)=1,COUNTBLANK($U216:$V216)=1,COUNTBLANK($W216:$AA216)=4),IF(Data!$B216&lt;&gt;"",Scoring!$O$7)+IF(Data!$C216&lt;&gt;"",Scoring!$O$8)+IF(Data!$D216&lt;&gt;"",Scoring!$O$9)+IF(Data!$E216&lt;&gt;"",Scoring!$O$10)+IF(Data!$F216&lt;&gt;"",Scoring!$O$11)+IF(Data!$G216&lt;&gt;"",Scoring!$O$12)+IF(Data!$H216&lt;&gt;"",Scoring!$O$13)+IF(Data!$I216&lt;&gt;"",Scoring!$O$14)+IF(Data!$J216&lt;&gt;"",Scoring!$O$15)+IF(Data!$K216&lt;&gt;"",Scoring!$O$16)+IF(Data!$L216&lt;&gt;"",Scoring!$O$17)+IF(Data!$M216&lt;&gt;"",Scoring!$O$18)+IF(Data!$N216&lt;&gt;"",Scoring!$O$19)+IF(Data!$O216&lt;&gt;"",Scoring!$O$20)+IF(Data!$P216&lt;&gt;"",Scoring!$O$21)+IF(Data!$Q216&lt;&gt;"",Scoring!$O$22)+IF(Data!$R216&lt;&gt;"",Scoring!$O$23)+IF(Data!$S216&lt;&gt;"",Scoring!$O$24)+IF(Data!T216&lt;&gt;"",Scoring!$O$25)+IF(Data!$U216&lt;&gt;"",Scoring!$O$26)+IF(Data!$V216&lt;&gt;"",Scoring!$O$27)+IF(Data!$W216&lt;&gt;"",Scoring!$O$28)+IF(Data!$X216&lt;&gt;"",Scoring!$O$29)+IF(Data!$Y216&lt;&gt;"",Scoring!$O$30)+IF(Data!$Z216&lt;&gt;"",Scoring!$O$31)+IF(Data!$AA216&lt;&gt;"",Scoring!$O$32),"")</f>
        <v/>
      </c>
      <c r="AY216" s="107" t="str">
        <f>IF(AX216&lt;&gt;"",LOOKUP(AX216,Likelihoods!$A$7:$A$107,Likelihoods!M$7:M$107),"")</f>
        <v/>
      </c>
      <c r="AZ216" s="108" t="str">
        <f>IF(AND(COUNTBLANK($B216:$E216)=3,COUNTBLANK($F216:$H216)=2,COUNTBLANK($I216:$J216)=1,COUNTBLANK($K216:$L216)=1,COUNTBLANK($M216:$N216)=1,COUNTBLANK($O216:$P216)=1,COUNTBLANK($Q216:$R216)=1,COUNTBLANK($S216:$T216)=1,COUNTBLANK($U216:$V216)=1,COUNTBLANK($W216:$AA216)=4),IF(Data!$B216&lt;&gt;"",Scoring!$P$7)+IF(Data!$C216&lt;&gt;"",Scoring!$P$8)+IF(Data!$D216&lt;&gt;"",Scoring!$P$9)+IF(Data!$E216&lt;&gt;"",Scoring!$P$10)+IF(Data!$F216&lt;&gt;"",Scoring!$P$11)+IF(Data!$G216&lt;&gt;"",Scoring!$P$12)+IF(Data!$H216&lt;&gt;"",Scoring!$P$13)+IF(Data!$I216&lt;&gt;"",Scoring!$P$14)+IF(Data!$J216&lt;&gt;"",Scoring!$P$15)+IF(Data!$K216&lt;&gt;"",Scoring!$P$16)+IF(Data!$L216&lt;&gt;"",Scoring!$P$17)+IF(Data!$M216&lt;&gt;"",Scoring!$P$18)+IF(Data!$N216&lt;&gt;"",Scoring!$P$19)+IF(Data!$O216&lt;&gt;"",Scoring!$P$20)+IF(Data!$P216&lt;&gt;"",Scoring!$P$21)+IF(Data!$Q216&lt;&gt;"",Scoring!$P$22)+IF(Data!$R216&lt;&gt;"",Scoring!$P$23)+IF(Data!$S216&lt;&gt;"",Scoring!$P$24)+IF(Data!T216&lt;&gt;"",Scoring!$P$25)+IF(Data!$U216&lt;&gt;"",Scoring!$P$26)+IF(Data!$V216&lt;&gt;"",Scoring!$P$27)+IF(Data!$W216&lt;&gt;"",Scoring!$P$28)+IF(Data!$X216&lt;&gt;"",Scoring!$P$29)+IF(Data!$Y216&lt;&gt;"",Scoring!$P$30)+IF(Data!$Z216&lt;&gt;"",Scoring!$P$31)+IF(Data!$AA216&lt;&gt;"",Scoring!$P$32),"")</f>
        <v/>
      </c>
      <c r="BA216" s="105" t="str">
        <f>IF(AZ216&lt;&gt;"",LOOKUP(AZ216,Likelihoods!$A$7:$A$107,Likelihoods!N$7:N$107),"")</f>
        <v/>
      </c>
      <c r="BB216" s="102" t="str">
        <f>IF(AND(COUNTBLANK($B216:$E216)=3,COUNTBLANK($F216:$H216)=2,COUNTBLANK($I216:$J216)=1,COUNTBLANK($K216:$L216)=1,COUNTBLANK($M216:$N216)=1,COUNTBLANK($O216:$P216)=1,COUNTBLANK($Q216:$R216)=1,COUNTBLANK($S216:$T216)=1,COUNTBLANK($U216:$V216)=1,COUNTBLANK($W216:$AA216)=4),IF(Data!$B216&lt;&gt;"",Scoring!$Q$7)+IF(Data!$C216&lt;&gt;"",Scoring!$Q$8)+IF(Data!$D216&lt;&gt;"",Scoring!$Q$9)+IF(Data!$E216&lt;&gt;"",Scoring!$Q$10)+IF(Data!$F216&lt;&gt;"",Scoring!$Q$11)+IF(Data!$G216&lt;&gt;"",Scoring!$Q$12)+IF(Data!$H216&lt;&gt;"",Scoring!$Q$13)+IF(Data!$I216&lt;&gt;"",Scoring!$Q$14)+IF(Data!$J216&lt;&gt;"",Scoring!$Q$15)+IF(Data!$K216&lt;&gt;"",Scoring!$Q$16)+IF(Data!$L216&lt;&gt;"",Scoring!$Q$17)+IF(Data!$M216&lt;&gt;"",Scoring!$Q$18)+IF(Data!$N216&lt;&gt;"",Scoring!$Q$19)+IF(Data!$O216&lt;&gt;"",Scoring!$Q$20)+IF(Data!$P216&lt;&gt;"",Scoring!$Q$21)+IF(Data!$Q216&lt;&gt;"",Scoring!$Q$22)+IF(Data!$R216&lt;&gt;"",Scoring!$Q$23)+IF(Data!$S216&lt;&gt;"",Scoring!$Q$24)+IF(Data!T216&lt;&gt;"",Scoring!$Q$25)+IF(Data!$U216&lt;&gt;"",Scoring!$Q$26)+IF(Data!$V216&lt;&gt;"",Scoring!$Q$27)+IF(Data!$W216&lt;&gt;"",Scoring!$Q$28)+IF(Data!$X216&lt;&gt;"",Scoring!$Q$29)+IF(Data!$Y216&lt;&gt;"",Scoring!$Q$30)+IF(Data!$Z216&lt;&gt;"",Scoring!$Q$31)+IF(Data!$AA216&lt;&gt;"",Scoring!$Q$32),"")</f>
        <v/>
      </c>
      <c r="BC216" s="107" t="str">
        <f>IF(BB216&lt;&gt;"",LOOKUP(BB216,Likelihoods!$A$7:$A$107,Likelihoods!O$7:O$107),"")</f>
        <v/>
      </c>
      <c r="BD216" s="104" t="str">
        <f>IF(AND(COUNTBLANK($B216:$E216)=3,COUNTBLANK($F216:$H216)=2,COUNTBLANK($I216:$J216)=1,COUNTBLANK($K216:$L216)=1,COUNTBLANK($M216:$N216)=1,COUNTBLANK($O216:$P216)=1,COUNTBLANK($Q216:$R216)=1,COUNTBLANK($S216:$T216)=1,COUNTBLANK($U216:$V216)=1,COUNTBLANK($W216:$AA216)=4),IF(Data!$B216&lt;&gt;"",Scoring!$R$7)+IF(Data!$C216&lt;&gt;"",Scoring!$R$8)+IF(Data!$D216&lt;&gt;"",Scoring!$R$9)+IF(Data!$E216&lt;&gt;"",Scoring!$R$10)+IF(Data!$F216&lt;&gt;"",Scoring!$R$11)+IF(Data!$G216&lt;&gt;"",Scoring!$R$12)+IF(Data!$H216&lt;&gt;"",Scoring!$R$13)+IF(Data!$I216&lt;&gt;"",Scoring!$R$14)+IF(Data!$J216&lt;&gt;"",Scoring!$R$15)+IF(Data!$K216&lt;&gt;"",Scoring!$R$16)+IF(Data!$L216&lt;&gt;"",Scoring!$R$17)+IF(Data!$M216&lt;&gt;"",Scoring!$R$18)+IF(Data!$N216&lt;&gt;"",Scoring!$R$19)+IF(Data!$O216&lt;&gt;"",Scoring!$R$20)+IF(Data!$P216&lt;&gt;"",Scoring!$R$21)+IF(Data!$Q216&lt;&gt;"",Scoring!$R$22)+IF(Data!$R216&lt;&gt;"",Scoring!$R$23)+IF(Data!$S216&lt;&gt;"",Scoring!$R$24)+IF(Data!T216&lt;&gt;"",Scoring!$R$25)+IF(Data!$U216&lt;&gt;"",Scoring!$R$26)+IF(Data!$V216&lt;&gt;"",Scoring!$R$27)+IF(Data!$W216&lt;&gt;"",Scoring!$R$28)+IF(Data!$X216&lt;&gt;"",Scoring!$R$29)+IF(Data!$Y216&lt;&gt;"",Scoring!$R$30)+IF(Data!$Z216&lt;&gt;"",Scoring!$R$31)+IF(Data!$AA216&lt;&gt;"",Scoring!$R$32),"")</f>
        <v/>
      </c>
      <c r="BE216" s="105" t="str">
        <f>IF(BD216&lt;&gt;"",LOOKUP(BD216,Likelihoods!$A$7:$A$107,Likelihoods!P$7:P$107),"")</f>
        <v/>
      </c>
      <c r="BF216" s="102" t="str">
        <f>IF(AND(COUNTBLANK($B216:$E216)=3,COUNTBLANK($F216:$H216)=2,COUNTBLANK($I216:$J216)=1,COUNTBLANK($K216:$L216)=1,COUNTBLANK($M216:$N216)=1,COUNTBLANK($O216:$P216)=1,COUNTBLANK($Q216:$R216)=1,COUNTBLANK($S216:$T216)=1,COUNTBLANK($U216:$V216)=1,COUNTBLANK($W216:$AA216)=4),IF(Data!$B216&lt;&gt;"",Scoring!$S$7)+IF(Data!$C216&lt;&gt;"",Scoring!$S$8)+IF(Data!$D216&lt;&gt;"",Scoring!$S$9)+IF(Data!$E216&lt;&gt;"",Scoring!$S$10)+IF(Data!$F216&lt;&gt;"",Scoring!$S$11)+IF(Data!$G216&lt;&gt;"",Scoring!$S$12)+IF(Data!$H216&lt;&gt;"",Scoring!$S$13)+IF(Data!$I216&lt;&gt;"",Scoring!$S$14)+IF(Data!$J216&lt;&gt;"",Scoring!$S$15)+IF(Data!$K216&lt;&gt;"",Scoring!$S$16)+IF(Data!$L216&lt;&gt;"",Scoring!$S$17)+IF(Data!$M216&lt;&gt;"",Scoring!$S$18)+IF(Data!$N216&lt;&gt;"",Scoring!$S$19)+IF(Data!$O216&lt;&gt;"",Scoring!$S$20)+IF(Data!$P216&lt;&gt;"",Scoring!$S$21)+IF(Data!$Q216&lt;&gt;"",Scoring!$S$22)+IF(Data!$R216&lt;&gt;"",Scoring!$S$23)+IF(Data!$S216&lt;&gt;"",Scoring!$S$24)+IF(Data!T216&lt;&gt;"",Scoring!$S$25)+IF(Data!$U216&lt;&gt;"",Scoring!$S$26)+IF(Data!$V216&lt;&gt;"",Scoring!$S$27)+IF(Data!$W216&lt;&gt;"",Scoring!$S$28)+IF(Data!$X216&lt;&gt;"",Scoring!$S$29)+IF(Data!$Y216&lt;&gt;"",Scoring!$S$30)+IF(Data!$Z216&lt;&gt;"",Scoring!$S$31)+IF(Data!$AA216&lt;&gt;"",Scoring!$S$32),"")</f>
        <v/>
      </c>
      <c r="BG216" s="107" t="str">
        <f>IF(BF216&lt;&gt;"",LOOKUP(BF216,Likelihoods!$A$7:$A$107,Likelihoods!Q$7:Q$107),"")</f>
        <v/>
      </c>
      <c r="BH216" s="108" t="str">
        <f>IF(AND(COUNTBLANK($B216:$E216)=3,COUNTBLANK($F216:$H216)=2,COUNTBLANK($I216:$J216)=1,COUNTBLANK($K216:$L216)=1,COUNTBLANK($M216:$N216)=1,COUNTBLANK($O216:$P216)=1,COUNTBLANK($Q216:$R216)=1,COUNTBLANK($S216:$T216)=1,COUNTBLANK($U216:$V216)=1,COUNTBLANK($W216:$AA216)=4),IF(Data!$B216&lt;&gt;"",Scoring!$T$7)+IF(Data!$C216&lt;&gt;"",Scoring!$T$8)+IF(Data!$D216&lt;&gt;"",Scoring!$T$9)+IF(Data!$E216&lt;&gt;"",Scoring!$T$10)+IF(Data!$F216&lt;&gt;"",Scoring!$T$11)+IF(Data!$G216&lt;&gt;"",Scoring!$T$12)+IF(Data!$H216&lt;&gt;"",Scoring!$T$13)+IF(Data!$I216&lt;&gt;"",Scoring!$T$14)+IF(Data!$J216&lt;&gt;"",Scoring!$T$15)+IF(Data!$K216&lt;&gt;"",Scoring!$T$16)+IF(Data!$L216&lt;&gt;"",Scoring!$T$17)+IF(Data!$M216&lt;&gt;"",Scoring!$T$18)+IF(Data!$N216&lt;&gt;"",Scoring!$T$19)+IF(Data!$O216&lt;&gt;"",Scoring!$T$20)+IF(Data!$P216&lt;&gt;"",Scoring!$T$21)+IF(Data!$Q216&lt;&gt;"",Scoring!$T$22)+IF(Data!$R216&lt;&gt;"",Scoring!$T$23)+IF(Data!$S216&lt;&gt;"",Scoring!$T$24)+IF(Data!T216&lt;&gt;"",Scoring!$T$25)+IF(Data!$U216&lt;&gt;"",Scoring!$T$26)+IF(Data!$V216&lt;&gt;"",Scoring!$T$27)+IF(Data!$W216&lt;&gt;"",Scoring!$T$28)+IF(Data!$X216&lt;&gt;"",Scoring!$T$29)+IF(Data!$Y216&lt;&gt;"",Scoring!$T$30)+IF(Data!$Z216&lt;&gt;"",Scoring!$T$31)+IF(Data!$AA216&lt;&gt;"",Scoring!$T$32),"")</f>
        <v/>
      </c>
      <c r="BI216" s="105" t="str">
        <f>IF(BH216&lt;&gt;"",LOOKUP(BH216,Likelihoods!$A$7:$A$107,Likelihoods!R$7:R$107),"")</f>
        <v/>
      </c>
      <c r="BJ216" s="108" t="str">
        <f>IF(AND(COUNTBLANK($B216:$E216)=3,COUNTBLANK($F216:$H216)=2,COUNTBLANK($I216:$J216)=1,COUNTBLANK($K216:$L216)=1,COUNTBLANK($M216:$N216)=1,COUNTBLANK($O216:$P216)=1,COUNTBLANK($Q216:$R216)=1,COUNTBLANK($S216:$T216)=1,COUNTBLANK($U216:$V216)=1,COUNTBLANK($W216:$AA216)=4),IF(Data!$B216&lt;&gt;"",Scoring!$U$7)+IF(Data!$C216&lt;&gt;"",Scoring!$U$8)+IF(Data!$D216&lt;&gt;"",Scoring!$U$9)+IF(Data!$E216&lt;&gt;"",Scoring!$U$10)+IF(Data!$F216&lt;&gt;"",Scoring!$U$11)+IF(Data!$G216&lt;&gt;"",Scoring!$U$12)+IF(Data!$H216&lt;&gt;"",Scoring!$U$13)+IF(Data!$I216&lt;&gt;"",Scoring!$U$14)+IF(Data!$J216&lt;&gt;"",Scoring!$U$15)+IF(Data!$K216&lt;&gt;"",Scoring!$U$16)+IF(Data!$L216&lt;&gt;"",Scoring!$U$17)+IF(Data!$M216&lt;&gt;"",Scoring!$U$18)+IF(Data!$N216&lt;&gt;"",Scoring!$U$19)+IF(Data!$O216&lt;&gt;"",Scoring!$U$20)+IF(Data!$P216&lt;&gt;"",Scoring!$U$21)+IF(Data!$Q216&lt;&gt;"",Scoring!$U$22)+IF(Data!$R216&lt;&gt;"",Scoring!$U$23)+IF(Data!$S216&lt;&gt;"",Scoring!$U$24)+IF(Data!T216&lt;&gt;"",Scoring!$U$25)+IF(Data!$U216&lt;&gt;"",Scoring!$U$26)+IF(Data!$V216&lt;&gt;"",Scoring!$U$27)+IF(Data!$W216&lt;&gt;"",Scoring!$U$28)+IF(Data!$X216&lt;&gt;"",Scoring!$U$29)+IF(Data!$Y216&lt;&gt;"",Scoring!$U$30)+IF(Data!$Z216&lt;&gt;"",Scoring!$U$31)+IF(Data!$AA216&lt;&gt;"",Scoring!$U$32),"")</f>
        <v/>
      </c>
      <c r="BK216" s="106" t="str">
        <f>IF(BJ216&lt;&gt;"",LOOKUP(BJ216,Likelihoods!$A$7:$A$107,Likelihoods!S$7:S$107),"")</f>
        <v/>
      </c>
      <c r="BL216" s="8"/>
      <c r="BM216" s="8"/>
      <c r="BN216" s="8"/>
      <c r="BO216" s="8"/>
      <c r="BP216" s="8"/>
      <c r="BQ216" s="8"/>
      <c r="BR216" s="8"/>
      <c r="BS216" s="8"/>
      <c r="BT216" s="8"/>
      <c r="BU216" s="8"/>
      <c r="BV216" s="8"/>
      <c r="BW216" s="8"/>
      <c r="BX216" s="8"/>
      <c r="BY216" s="8"/>
    </row>
    <row r="217" spans="1:77" ht="14.25" x14ac:dyDescent="0.2">
      <c r="A217" s="68"/>
      <c r="B217" s="101"/>
      <c r="C217" s="102"/>
      <c r="D217" s="102"/>
      <c r="E217" s="102"/>
      <c r="F217" s="101"/>
      <c r="G217" s="102"/>
      <c r="H217" s="103"/>
      <c r="I217" s="102"/>
      <c r="J217" s="102"/>
      <c r="K217" s="101"/>
      <c r="L217" s="103"/>
      <c r="M217" s="102"/>
      <c r="N217" s="103"/>
      <c r="O217" s="101"/>
      <c r="P217" s="103"/>
      <c r="Q217" s="102"/>
      <c r="R217" s="102"/>
      <c r="S217" s="101"/>
      <c r="T217" s="103"/>
      <c r="U217" s="101"/>
      <c r="V217" s="103"/>
      <c r="W217" s="102"/>
      <c r="X217" s="102"/>
      <c r="Y217" s="102"/>
      <c r="Z217" s="102"/>
      <c r="AA217" s="102"/>
      <c r="AB217" s="104" t="str">
        <f>IF(AND(COUNTBLANK($B217:$E217)=3,COUNTBLANK($F217:$H217)=2,COUNTBLANK($I217:$J217)=1,COUNTBLANK($K217:$L217)=1,COUNTBLANK($M217:$N217)=1,COUNTBLANK($O217:$P217)=1,COUNTBLANK($Q217:$R217)=1,COUNTBLANK($S217:$T217)=1,COUNTBLANK($U217:$V217)=1,COUNTBLANK($W217:$AA217)=4),IF(Data!$B217&lt;&gt;"",Scoring!$D$7)+IF(Data!$C217&lt;&gt;"",Scoring!$D$8)+IF(Data!$D217&lt;&gt;"",Scoring!$D$9)+IF(Data!$E217&lt;&gt;"",Scoring!$D$10)+IF(Data!$F217&lt;&gt;"",Scoring!$D$11)+IF(Data!$G217&lt;&gt;"",Scoring!$D$12)+IF(Data!$H217&lt;&gt;"",Scoring!$D$13)+IF(Data!$I217&lt;&gt;"",Scoring!$D$14)+IF(Data!$J217&lt;&gt;"",Scoring!$D$15)+IF(Data!$K217&lt;&gt;"",Scoring!$D$16)+IF(Data!$L217&lt;&gt;"",Scoring!$D$17)+IF(Data!$M217&lt;&gt;"",Scoring!$D$18)+IF(Data!$N217&lt;&gt;"",Scoring!$D$19)+IF(Data!$O217&lt;&gt;"",Scoring!$D$20)+IF(Data!$P217&lt;&gt;"",Scoring!$D$21)+IF(Data!$Q217&lt;&gt;"",Scoring!$D$22)+IF(Data!$R217&lt;&gt;"",Scoring!$D$23)+IF(Data!$S217&lt;&gt;"",Scoring!$D$24)+IF(Data!T217&lt;&gt;"",Scoring!$D$25)+IF(Data!$U217&lt;&gt;"",Scoring!$D$26)+IF(Data!$V217&lt;&gt;"",Scoring!$D$27)+IF(Data!$W217&lt;&gt;"",Scoring!$D$28)+IF(Data!$X217&lt;&gt;"",Scoring!$D$29)+IF(Data!$Y217&lt;&gt;"",Scoring!$D$30)+IF(Data!$Z217&lt;&gt;"",Scoring!$D$31)+IF(Data!$AA217&lt;&gt;"",Scoring!$D$32),"")</f>
        <v/>
      </c>
      <c r="AC217" s="105" t="str">
        <f>IF(AB217&lt;&gt;"",LOOKUP(AB217,Likelihoods!$A$7:$A$107,Likelihoods!B$7:B$107),"")</f>
        <v/>
      </c>
      <c r="AD217" s="264" t="str">
        <f>IF(AND(COUNTBLANK($B217:$E217)=3,COUNTBLANK($F217:$H217)=2,COUNTBLANK($I217:$J217)=1,COUNTBLANK($K217:$L217)=1,COUNTBLANK($M217:$N217)=1,COUNTBLANK($O217:$P217)=1,COUNTBLANK($Q217:$R217)=1,COUNTBLANK($S217:$T217)=1,COUNTBLANK($U217:$V217)=1,COUNTBLANK($W217:$AA217)=4),IF(Data!$B217&lt;&gt;"",Scoring!$E$7)+IF(Data!$C217&lt;&gt;"",Scoring!$E$8)+IF(Data!$D217&lt;&gt;"",Scoring!$E$9)+IF(Data!$E217&lt;&gt;"",Scoring!$E$10)+IF(Data!$F217&lt;&gt;"",Scoring!$E$11)+IF(Data!$G217&lt;&gt;"",Scoring!$E$12)+IF(Data!$H217&lt;&gt;"",Scoring!$E$13)+IF(Data!$I217&lt;&gt;"",Scoring!$E$14)+IF(Data!$J217&lt;&gt;"",Scoring!$E$15)+IF(Data!$K217&lt;&gt;"",Scoring!$E$16)+IF(Data!$L217&lt;&gt;"",Scoring!$E$17)+IF(Data!$M217&lt;&gt;"",Scoring!$E$18)+IF(Data!$N217&lt;&gt;"",Scoring!$E$19)+IF(Data!$O217&lt;&gt;"",Scoring!$E$20)+IF(Data!$P217&lt;&gt;"",Scoring!$E$21)+IF(Data!$Q217&lt;&gt;"",Scoring!$E$22)+IF(Data!$R217&lt;&gt;"",Scoring!$E$23)+IF(Data!$S217&lt;&gt;"",Scoring!$E$24)+IF(Data!V217&lt;&gt;"",Scoring!$E$25)+IF(Data!$U217&lt;&gt;"",Scoring!$E$26)+IF(Data!$V217&lt;&gt;"",Scoring!$E$27)+IF(Data!$W217&lt;&gt;"",Scoring!$E$28)+IF(Data!$X217&lt;&gt;"",Scoring!$E$29)+IF(Data!$Y217&lt;&gt;"",Scoring!$E$30)+IF(Data!$Z217&lt;&gt;"",Scoring!$E$31)+IF(Data!$AA217&lt;&gt;"",Scoring!$E$32),"")</f>
        <v/>
      </c>
      <c r="AE217" s="107" t="str">
        <f>IF(AD217&lt;&gt;"",LOOKUP(AD217,Likelihoods!$A$7:$A$107,Likelihoods!C$7:C$107),"")</f>
        <v/>
      </c>
      <c r="AF217" s="108" t="str">
        <f>IF(AND(COUNTBLANK($B217:$E217)=3,COUNTBLANK($F217:$H217)=2,COUNTBLANK($I217:$J217)=1,COUNTBLANK($K217:$L217)=1,COUNTBLANK($M217:$N217)=1,COUNTBLANK($O217:$P217)=1,COUNTBLANK($Q217:$R217)=1,COUNTBLANK($S217:$T217)=1,COUNTBLANK($U217:$V217)=1,COUNTBLANK($W217:$AA217)=4),IF(Data!$B217&lt;&gt;"",Scoring!$F$7)+IF(Data!$C217&lt;&gt;"",Scoring!$F$8)+IF(Data!$D217&lt;&gt;"",Scoring!$F$9)+IF(Data!$E217&lt;&gt;"",Scoring!$F$10)+IF(Data!$F217&lt;&gt;"",Scoring!$F$11)+IF(Data!$G217&lt;&gt;"",Scoring!$F$12)+IF(Data!$H217&lt;&gt;"",Scoring!$F$13)+IF(Data!$I217&lt;&gt;"",Scoring!$F$14)+IF(Data!$J217&lt;&gt;"",Scoring!$F$15)+IF(Data!$K217&lt;&gt;"",Scoring!$F$16)+IF(Data!$L217&lt;&gt;"",Scoring!$F$17)+IF(Data!$M217&lt;&gt;"",Scoring!$F$18)+IF(Data!$N217&lt;&gt;"",Scoring!$F$19)+IF(Data!$O217&lt;&gt;"",Scoring!$F$20)+IF(Data!$P217&lt;&gt;"",Scoring!$F$21)+IF(Data!$Q217&lt;&gt;"",Scoring!$F$22)+IF(Data!$R217&lt;&gt;"",Scoring!$F$23)+IF(Data!$S217&lt;&gt;"",Scoring!$F$24)+IF(Data!T217&lt;&gt;"",Scoring!$F$25)+IF(Data!$U217&lt;&gt;"",Scoring!$F$26)+IF(Data!$V217&lt;&gt;"",Scoring!$F$27)+IF(Data!$W217&lt;&gt;"",Scoring!$F$28)+IF(Data!$X217&lt;&gt;"",Scoring!$F$29)+IF(Data!$Y217&lt;&gt;"",Scoring!$F$30)+IF(Data!$Z217&lt;&gt;"",Scoring!$F$31)+IF(Data!$AA217&lt;&gt;"",Scoring!$F$32),"")</f>
        <v/>
      </c>
      <c r="AG217" s="105" t="str">
        <f>IF(AF217&lt;&gt;"",LOOKUP(AF217,Likelihoods!$A$7:$A$107,Likelihoods!D$7:D$107),"")</f>
        <v/>
      </c>
      <c r="AH217" s="108" t="str">
        <f>IF(AND(COUNTBLANK($B217:$E217)=3,COUNTBLANK($F217:$H217)=2,COUNTBLANK($I217:$J217)=1,COUNTBLANK($K217:$L217)=1,COUNTBLANK($M217:$N217)=1,COUNTBLANK($O217:$P217)=1,COUNTBLANK($Q217:$R217)=1,COUNTBLANK($S217:$T217)=1,COUNTBLANK($U217:$V217)=1,COUNTBLANK($W217:$AA217)=4),IF(Data!$B217&lt;&gt;"",Scoring!$G$7)+IF(Data!$C217&lt;&gt;"",Scoring!$G$8)+IF(Data!$D217&lt;&gt;"",Scoring!$G$9)+IF(Data!$E217&lt;&gt;"",Scoring!$G$10)+IF(Data!$F217&lt;&gt;"",Scoring!$G$11)+IF(Data!$G217&lt;&gt;"",Scoring!$G$12)+IF(Data!$H217&lt;&gt;"",Scoring!$G$13)+IF(Data!$I217&lt;&gt;"",Scoring!$G$14)+IF(Data!$J217&lt;&gt;"",Scoring!$G$15)+IF(Data!$K217&lt;&gt;"",Scoring!$G$16)+IF(Data!$L217&lt;&gt;"",Scoring!$G$17)+IF(Data!$M217&lt;&gt;"",Scoring!$G$18)+IF(Data!$N217&lt;&gt;"",Scoring!$G$19)+IF(Data!$O217&lt;&gt;"",Scoring!$G$20)+IF(Data!$P217&lt;&gt;"",Scoring!$G$21)+IF(Data!$Q217&lt;&gt;"",Scoring!$G$22)+IF(Data!$R217&lt;&gt;"",Scoring!$G$23)+IF(Data!$S217&lt;&gt;"",Scoring!$G$24)+IF(Data!T217&lt;&gt;"",Scoring!$G$25)+IF(Data!$U217&lt;&gt;"",Scoring!$G$26)+IF(Data!$V217&lt;&gt;"",Scoring!$G$27)+IF(Data!$W217&lt;&gt;"",Scoring!$G$28)+IF(Data!$X217&lt;&gt;"",Scoring!$G$29)+IF(Data!$Y217&lt;&gt;"",Scoring!$G$30)+IF(Data!$Z217&lt;&gt;"",Scoring!$G$31)+IF(Data!$AA217&lt;&gt;"",Scoring!$G$32),"")</f>
        <v/>
      </c>
      <c r="AI217" s="106" t="str">
        <f>IF(AH217&lt;&gt;"",LOOKUP(AH217,Likelihoods!$A$7:$A$107,Likelihoods!E$7:E$107),"")</f>
        <v/>
      </c>
      <c r="AJ217" s="104" t="str">
        <f>IF(AND(COUNTBLANK($B217:$E217)=3,COUNTBLANK($F217:$H217)=2,COUNTBLANK($I217:$J217)=1,COUNTBLANK($K217:$L217)=1,COUNTBLANK($M217:$N217)=1,COUNTBLANK($O217:$P217)=1,COUNTBLANK($Q217:$R217)=1,COUNTBLANK($S217:$T217)=1,COUNTBLANK($U217:$V217)=1,COUNTBLANK($W217:$AA217)=4),IF(Data!$B217&lt;&gt;"",Scoring!$H$7)+IF(Data!$C217&lt;&gt;"",Scoring!$H$8)+IF(Data!$D217&lt;&gt;"",Scoring!$H$9)+IF(Data!$E217&lt;&gt;"",Scoring!$H$10)+IF(Data!$F217&lt;&gt;"",Scoring!$H$11)+IF(Data!$G217&lt;&gt;"",Scoring!$H$12)+IF(Data!$H217&lt;&gt;"",Scoring!$H$13)+IF(Data!$I217&lt;&gt;"",Scoring!$H$14)+IF(Data!$J217&lt;&gt;"",Scoring!$H$15)+IF(Data!$K217&lt;&gt;"",Scoring!$H$16)+IF(Data!$L217&lt;&gt;"",Scoring!$H$17)+IF(Data!$M217&lt;&gt;"",Scoring!$H$18)+IF(Data!$N217&lt;&gt;"",Scoring!$H$19)+IF(Data!$O217&lt;&gt;"",Scoring!$H$20)+IF(Data!$P217&lt;&gt;"",Scoring!$H$21)+IF(Data!$Q217&lt;&gt;"",Scoring!$H$22)+IF(Data!$R217&lt;&gt;"",Scoring!$H$23)+IF(Data!$S217&lt;&gt;"",Scoring!$H$24)+IF(Data!T217&lt;&gt;"",Scoring!$H$25)+IF(Data!$U217&lt;&gt;"",Scoring!$H$26)+IF(Data!$V217&lt;&gt;"",Scoring!$H$27)+IF(Data!$W217&lt;&gt;"",Scoring!$H$28)+IF(Data!$X217&lt;&gt;"",Scoring!$H$29)+IF(Data!$Y217&lt;&gt;"",Scoring!$H$30)+IF(Data!$Z217&lt;&gt;"",Scoring!$H$31)+IF(Data!$AA217&lt;&gt;"",Scoring!$H$32),"")</f>
        <v/>
      </c>
      <c r="AK217" s="105" t="str">
        <f>IF(AJ217&lt;&gt;"",LOOKUP(AJ217,Likelihoods!$A$7:$A$107,Likelihoods!F$7:F$107),"")</f>
        <v/>
      </c>
      <c r="AL217" s="102" t="str">
        <f>IF(AND(COUNTBLANK($B217:$E217)=3,COUNTBLANK($F217:$H217)=2,COUNTBLANK($I217:$J217)=1,COUNTBLANK($K217:$L217)=1,COUNTBLANK($M217:$N217)=1,COUNTBLANK($O217:$P217)=1,COUNTBLANK($Q217:$R217)=1,COUNTBLANK($S217:$T217)=1,COUNTBLANK($U217:$V217)=1,COUNTBLANK($W217:$AA217)=4),IF(Data!$B217&lt;&gt;"",Scoring!$I$7)+IF(Data!$C217&lt;&gt;"",Scoring!$I$8)+IF(Data!$D217&lt;&gt;"",Scoring!$I$9)+IF(Data!$E217&lt;&gt;"",Scoring!$I$10)+IF(Data!$F217&lt;&gt;"",Scoring!$I$11)+IF(Data!$G217&lt;&gt;"",Scoring!$I$12)+IF(Data!$H217&lt;&gt;"",Scoring!$I$13)+IF(Data!$I217&lt;&gt;"",Scoring!$I$14)+IF(Data!$J217&lt;&gt;"",Scoring!$I$15)+IF(Data!$K217&lt;&gt;"",Scoring!$I$16)+IF(Data!$L217&lt;&gt;"",Scoring!$I$17)+IF(Data!$M217&lt;&gt;"",Scoring!$I$18)+IF(Data!$N217&lt;&gt;"",Scoring!$I$19)+IF(Data!$O217&lt;&gt;"",Scoring!$I$20)+IF(Data!$P217&lt;&gt;"",Scoring!$I$21)+IF(Data!$Q217&lt;&gt;"",Scoring!$I$22)+IF(Data!$R217&lt;&gt;"",Scoring!$I$23)+IF(Data!$S217&lt;&gt;"",Scoring!$I$24)+IF(Data!T217&lt;&gt;"",Scoring!$I$25)+IF(Data!$U217&lt;&gt;"",Scoring!$I$26)+IF(Data!$V217&lt;&gt;"",Scoring!$I$27)+IF(Data!$W217&lt;&gt;"",Scoring!$I$28)+IF(Data!$X217&lt;&gt;"",Scoring!$I$29)+IF(Data!$Y217&lt;&gt;"",Scoring!$I$30)+IF(Data!$Z217&lt;&gt;"",Scoring!$I$31)+IF(Data!$AA217&lt;&gt;"",Scoring!$I$32),"")</f>
        <v/>
      </c>
      <c r="AM217" s="107" t="str">
        <f>IF(AL217&lt;&gt;"",LOOKUP(AL217,Likelihoods!$A$7:$A$107,Likelihoods!G$7:G$107),"")</f>
        <v/>
      </c>
      <c r="AN217" s="281" t="str">
        <f>IF(AND(COUNTBLANK($B217:$E217)=3,COUNTBLANK($F217:$H217)=2,COUNTBLANK($I217:$J217)=1,COUNTBLANK($K217:$L217)=1,COUNTBLANK($M217:$N217)=1,COUNTBLANK($O217:$P217)=1,COUNTBLANK($Q217:$R217)=1,COUNTBLANK($S217:$T217)=1,COUNTBLANK($U217:$V217)=1,COUNTBLANK($W217:$AA217)=4),IF(Data!$B217&lt;&gt;"",Scoring!$J$7)+IF(Data!$C217&lt;&gt;"",Scoring!$J$8)+IF(Data!$D217&lt;&gt;"",Scoring!$J$9)+IF(Data!$E217&lt;&gt;"",Scoring!$J$10)+IF(Data!$F217&lt;&gt;"",Scoring!$J$11)+IF(Data!$G217&lt;&gt;"",Scoring!$J$12)+IF(Data!$H217&lt;&gt;"",Scoring!$J$13)+IF(Data!$I217&lt;&gt;"",Scoring!$J$14)+IF(Data!$J217&lt;&gt;"",Scoring!$J$15)+IF(Data!$K217&lt;&gt;"",Scoring!$J$16)+IF(Data!$L217&lt;&gt;"",Scoring!$J$17)+IF(Data!$M217&lt;&gt;"",Scoring!$J$18)+IF(Data!$N217&lt;&gt;"",Scoring!$J$19)+IF(Data!$O217&lt;&gt;"",Scoring!$J$20)+IF(Data!$P217&lt;&gt;"",Scoring!$J$21)+IF(Data!$Q217&lt;&gt;"",Scoring!$J$22)+IF(Data!$R217&lt;&gt;"",Scoring!$J$23)+IF(Data!$S217&lt;&gt;"",Scoring!$J$24)+IF(Data!AF217&lt;&gt;"",Scoring!$J$25)+IF(Data!$U217&lt;&gt;"",Scoring!$J$26)+IF(Data!$V217&lt;&gt;"",Scoring!$J$27)+IF(Data!$W217&lt;&gt;"",Scoring!$J$28)+IF(Data!$X217&lt;&gt;"",Scoring!$J$29)+IF(Data!$Y217&lt;&gt;"",Scoring!$J$30)+IF(Data!$Z217&lt;&gt;"",Scoring!$J$31)+IF(Data!$AA217&lt;&gt;"",Scoring!$J$32),"")</f>
        <v/>
      </c>
      <c r="AO217" s="276" t="str">
        <f>IF(AN217&lt;&gt;"",LOOKUP(AN217,Likelihoods!$A$7:$A$107,Likelihoods!H$7:H$107),"")</f>
        <v/>
      </c>
      <c r="AP217" s="264" t="str">
        <f>IF(AND(COUNTBLANK($B217:$E217)=3,COUNTBLANK($F217:$H217)=2,COUNTBLANK($I217:$J217)=1,COUNTBLANK($K217:$L217)=1,COUNTBLANK($M217:$N217)=1,COUNTBLANK($O217:$P217)=1,COUNTBLANK($Q217:$R217)=1,COUNTBLANK($S217:$T217)=1,COUNTBLANK($U217:$V217)=1,COUNTBLANK($W217:$AA217)=4),IF(Data!$B217&lt;&gt;"",Scoring!$K$7)+IF(Data!$C217&lt;&gt;"",Scoring!$K$8)+IF(Data!$D217&lt;&gt;"",Scoring!$K$9)+IF(Data!$E217&lt;&gt;"",Scoring!$K$10)+IF(Data!$F217&lt;&gt;"",Scoring!$K$11)+IF(Data!$G217&lt;&gt;"",Scoring!$K$12)+IF(Data!$H217&lt;&gt;"",Scoring!$K$13)+IF(Data!$I217&lt;&gt;"",Scoring!$K$14)+IF(Data!$J217&lt;&gt;"",Scoring!$K$15)+IF(Data!$K217&lt;&gt;"",Scoring!$K$16)+IF(Data!$L217&lt;&gt;"",Scoring!$K$17)+IF(Data!$M217&lt;&gt;"",Scoring!$K$18)+IF(Data!$N217&lt;&gt;"",Scoring!$K$19)+IF(Data!$O217&lt;&gt;"",Scoring!$K$20)+IF(Data!$P217&lt;&gt;"",Scoring!$K$21)+IF(Data!$Q217&lt;&gt;"",Scoring!$K$22)+IF(Data!$R217&lt;&gt;"",Scoring!$K$23)+IF(Data!$S217&lt;&gt;"",Scoring!$K$24)+IF(Data!AH217&lt;&gt;"",Scoring!$K$25)+IF(Data!$U217&lt;&gt;"",Scoring!$K$26)+IF(Data!$V217&lt;&gt;"",Scoring!$K$27)+IF(Data!$W217&lt;&gt;"",Scoring!$K$28)+IF(Data!$X217&lt;&gt;"",Scoring!$K$29)+IF(Data!$Y217&lt;&gt;"",Scoring!$K$30)+IF(Data!$Z217&lt;&gt;"",Scoring!$K$31)+IF(Data!$AA217&lt;&gt;"",Scoring!$K$32),"")</f>
        <v/>
      </c>
      <c r="AQ217" s="107" t="str">
        <f>IF(AP217&lt;&gt;"",LOOKUP(AP217,Likelihoods!$A$7:$A$107,Likelihoods!I$7:I$107),"")</f>
        <v/>
      </c>
      <c r="AR217" s="281" t="str">
        <f>IF(AND(COUNTBLANK($B217:$E217)=3,COUNTBLANK($F217:$H217)=2,COUNTBLANK($I217:$J217)=1,COUNTBLANK($K217:$L217)=1,COUNTBLANK($M217:$N217)=1,COUNTBLANK($O217:$P217)=1,COUNTBLANK($Q217:$R217)=1,COUNTBLANK($S217:$T217)=1,COUNTBLANK($U217:$V217)=1,COUNTBLANK($W217:$AA217)=4),IF(Data!$B217&lt;&gt;"",Scoring!$L$7)+IF(Data!$C217&lt;&gt;"",Scoring!$L$8)+IF(Data!$D217&lt;&gt;"",Scoring!$L$9)+IF(Data!$E217&lt;&gt;"",Scoring!$L$10)+IF(Data!$F217&lt;&gt;"",Scoring!$L$11)+IF(Data!$G217&lt;&gt;"",Scoring!$L$12)+IF(Data!$H217&lt;&gt;"",Scoring!$L$13)+IF(Data!$I217&lt;&gt;"",Scoring!$L$14)+IF(Data!$J217&lt;&gt;"",Scoring!$L$15)+IF(Data!$K217&lt;&gt;"",Scoring!$L$16)+IF(Data!$L217&lt;&gt;"",Scoring!$L$17)+IF(Data!$M217&lt;&gt;"",Scoring!$L$18)+IF(Data!$N217&lt;&gt;"",Scoring!$L$19)+IF(Data!$O217&lt;&gt;"",Scoring!$L$20)+IF(Data!$P217&lt;&gt;"",Scoring!$L$21)+IF(Data!$Q217&lt;&gt;"",Scoring!$L$22)+IF(Data!$R217&lt;&gt;"",Scoring!$L$23)+IF(Data!$S217&lt;&gt;"",Scoring!$L$24)+IF(Data!AJ217&lt;&gt;"",Scoring!$L$25)+IF(Data!$U217&lt;&gt;"",Scoring!$L$26)+IF(Data!$V217&lt;&gt;"",Scoring!$L$27)+IF(Data!$W217&lt;&gt;"",Scoring!$L$28)+IF(Data!$X217&lt;&gt;"",Scoring!$L$29)+IF(Data!$Y217&lt;&gt;"",Scoring!$L$30)+IF(Data!$Z217&lt;&gt;"",Scoring!$L$31)+IF(Data!$AA217&lt;&gt;"",Scoring!$L$32),"")</f>
        <v/>
      </c>
      <c r="AS217" s="105" t="str">
        <f>IF(AR217&lt;&gt;"",LOOKUP(AR217,Likelihoods!$A$7:$A$107,Likelihoods!J$7:J$107),"")</f>
        <v/>
      </c>
      <c r="AT217" s="108" t="str">
        <f>IF(AND(COUNTBLANK($B217:$E217)=3,COUNTBLANK($F217:$H217)=2,COUNTBLANK($I217:$J217)=1,COUNTBLANK($K217:$L217)=1,COUNTBLANK($M217:$N217)=1,COUNTBLANK($O217:$P217)=1,COUNTBLANK($Q217:$R217)=1,COUNTBLANK($S217:$T217)=1,COUNTBLANK($U217:$V217)=1,COUNTBLANK($W217:$AA217)=4),IF(Data!$B217&lt;&gt;"",Scoring!$M$7)+IF(Data!$C217&lt;&gt;"",Scoring!$M$8)+IF(Data!$D217&lt;&gt;"",Scoring!$M$9)+IF(Data!$E217&lt;&gt;"",Scoring!$M$10)+IF(Data!$F217&lt;&gt;"",Scoring!$M$11)+IF(Data!$G217&lt;&gt;"",Scoring!$M$12)+IF(Data!$H217&lt;&gt;"",Scoring!$M$13)+IF(Data!$I217&lt;&gt;"",Scoring!$M$14)+IF(Data!$J217&lt;&gt;"",Scoring!$M$15)+IF(Data!$K217&lt;&gt;"",Scoring!$M$16)+IF(Data!$L217&lt;&gt;"",Scoring!$M$17)+IF(Data!$M217&lt;&gt;"",Scoring!$M$18)+IF(Data!$N217&lt;&gt;"",Scoring!$M$19)+IF(Data!$O217&lt;&gt;"",Scoring!$M$20)+IF(Data!$P217&lt;&gt;"",Scoring!$M$21)+IF(Data!$Q217&lt;&gt;"",Scoring!$M$22)+IF(Data!$R217&lt;&gt;"",Scoring!$M$23)+IF(Data!$S217&lt;&gt;"",Scoring!$M$24)+IF(Data!T217&lt;&gt;"",Scoring!$M$25)+IF(Data!$U217&lt;&gt;"",Scoring!$M$26)+IF(Data!$V217&lt;&gt;"",Scoring!$M$27)+IF(Data!$W217&lt;&gt;"",Scoring!$M$28)+IF(Data!$X217&lt;&gt;"",Scoring!$M$29)+IF(Data!$Y217&lt;&gt;"",Scoring!$M$30)+IF(Data!$Z217&lt;&gt;"",Scoring!$M$31)+IF(Data!$AA217&lt;&gt;"",Scoring!$M$32),"")</f>
        <v/>
      </c>
      <c r="AU217" s="105" t="str">
        <f>IF(AT217&lt;&gt;"",LOOKUP(AT217,Likelihoods!$A$7:$A$107,Likelihoods!K$7:K$107),"")</f>
        <v/>
      </c>
      <c r="AV217" s="108" t="str">
        <f>IF(AND(COUNTBLANK($B217:$E217)=3,COUNTBLANK($F217:$H217)=2,COUNTBLANK($I217:$J217)=1,COUNTBLANK($K217:$L217)=1,COUNTBLANK($M217:$N217)=1,COUNTBLANK($O217:$P217)=1,COUNTBLANK($Q217:$R217)=1,COUNTBLANK($S217:$T217)=1,COUNTBLANK($U217:$V217)=1,COUNTBLANK($W217:$AA217)=4),IF(Data!$B217&lt;&gt;"",Scoring!$N$7)+IF(Data!$C217&lt;&gt;"",Scoring!$N$8)+IF(Data!$D217&lt;&gt;"",Scoring!$N$9)+IF(Data!$E217&lt;&gt;"",Scoring!$N$10)+IF(Data!$F217&lt;&gt;"",Scoring!$N$11)+IF(Data!$G217&lt;&gt;"",Scoring!$N$12)+IF(Data!$H217&lt;&gt;"",Scoring!$N$13)+IF(Data!$I217&lt;&gt;"",Scoring!$N$14)+IF(Data!$J217&lt;&gt;"",Scoring!$N$15)+IF(Data!$K217&lt;&gt;"",Scoring!$N$16)+IF(Data!$L217&lt;&gt;"",Scoring!$N$17)+IF(Data!$M217&lt;&gt;"",Scoring!$N$18)+IF(Data!$N217&lt;&gt;"",Scoring!$N$19)+IF(Data!$O217&lt;&gt;"",Scoring!$N$20)+IF(Data!$P217&lt;&gt;"",Scoring!$N$21)+IF(Data!$Q217&lt;&gt;"",Scoring!$N$22)+IF(Data!$R217&lt;&gt;"",Scoring!$N$23)+IF(Data!$S217&lt;&gt;"",Scoring!$N$24)+IF(Data!T217&lt;&gt;"",Scoring!$N$25)+IF(Data!$U217&lt;&gt;"",Scoring!$N$26)+IF(Data!$V217&lt;&gt;"",Scoring!$N$27)+IF(Data!$W217&lt;&gt;"",Scoring!$N$28)+IF(Data!$X217&lt;&gt;"",Scoring!$N$29)+IF(Data!$Y217&lt;&gt;"",Scoring!$N$30)+IF(Data!$Z217&lt;&gt;"",Scoring!$N$31)+IF(Data!$AA217&lt;&gt;"",Scoring!$N$32),"")</f>
        <v/>
      </c>
      <c r="AW217" s="106" t="str">
        <f>IF(AV217&lt;&gt;"",LOOKUP(AV217,Likelihoods!$A$7:$A$107,Likelihoods!L$7:L$107),"")</f>
        <v/>
      </c>
      <c r="AX217" s="104" t="str">
        <f>IF(AND(COUNTBLANK($B217:$E217)=3,COUNTBLANK($F217:$H217)=2,COUNTBLANK($I217:$J217)=1,COUNTBLANK($K217:$L217)=1,COUNTBLANK($M217:$N217)=1,COUNTBLANK($O217:$P217)=1,COUNTBLANK($Q217:$R217)=1,COUNTBLANK($S217:$T217)=1,COUNTBLANK($U217:$V217)=1,COUNTBLANK($W217:$AA217)=4),IF(Data!$B217&lt;&gt;"",Scoring!$O$7)+IF(Data!$C217&lt;&gt;"",Scoring!$O$8)+IF(Data!$D217&lt;&gt;"",Scoring!$O$9)+IF(Data!$E217&lt;&gt;"",Scoring!$O$10)+IF(Data!$F217&lt;&gt;"",Scoring!$O$11)+IF(Data!$G217&lt;&gt;"",Scoring!$O$12)+IF(Data!$H217&lt;&gt;"",Scoring!$O$13)+IF(Data!$I217&lt;&gt;"",Scoring!$O$14)+IF(Data!$J217&lt;&gt;"",Scoring!$O$15)+IF(Data!$K217&lt;&gt;"",Scoring!$O$16)+IF(Data!$L217&lt;&gt;"",Scoring!$O$17)+IF(Data!$M217&lt;&gt;"",Scoring!$O$18)+IF(Data!$N217&lt;&gt;"",Scoring!$O$19)+IF(Data!$O217&lt;&gt;"",Scoring!$O$20)+IF(Data!$P217&lt;&gt;"",Scoring!$O$21)+IF(Data!$Q217&lt;&gt;"",Scoring!$O$22)+IF(Data!$R217&lt;&gt;"",Scoring!$O$23)+IF(Data!$S217&lt;&gt;"",Scoring!$O$24)+IF(Data!T217&lt;&gt;"",Scoring!$O$25)+IF(Data!$U217&lt;&gt;"",Scoring!$O$26)+IF(Data!$V217&lt;&gt;"",Scoring!$O$27)+IF(Data!$W217&lt;&gt;"",Scoring!$O$28)+IF(Data!$X217&lt;&gt;"",Scoring!$O$29)+IF(Data!$Y217&lt;&gt;"",Scoring!$O$30)+IF(Data!$Z217&lt;&gt;"",Scoring!$O$31)+IF(Data!$AA217&lt;&gt;"",Scoring!$O$32),"")</f>
        <v/>
      </c>
      <c r="AY217" s="107" t="str">
        <f>IF(AX217&lt;&gt;"",LOOKUP(AX217,Likelihoods!$A$7:$A$107,Likelihoods!M$7:M$107),"")</f>
        <v/>
      </c>
      <c r="AZ217" s="108" t="str">
        <f>IF(AND(COUNTBLANK($B217:$E217)=3,COUNTBLANK($F217:$H217)=2,COUNTBLANK($I217:$J217)=1,COUNTBLANK($K217:$L217)=1,COUNTBLANK($M217:$N217)=1,COUNTBLANK($O217:$P217)=1,COUNTBLANK($Q217:$R217)=1,COUNTBLANK($S217:$T217)=1,COUNTBLANK($U217:$V217)=1,COUNTBLANK($W217:$AA217)=4),IF(Data!$B217&lt;&gt;"",Scoring!$P$7)+IF(Data!$C217&lt;&gt;"",Scoring!$P$8)+IF(Data!$D217&lt;&gt;"",Scoring!$P$9)+IF(Data!$E217&lt;&gt;"",Scoring!$P$10)+IF(Data!$F217&lt;&gt;"",Scoring!$P$11)+IF(Data!$G217&lt;&gt;"",Scoring!$P$12)+IF(Data!$H217&lt;&gt;"",Scoring!$P$13)+IF(Data!$I217&lt;&gt;"",Scoring!$P$14)+IF(Data!$J217&lt;&gt;"",Scoring!$P$15)+IF(Data!$K217&lt;&gt;"",Scoring!$P$16)+IF(Data!$L217&lt;&gt;"",Scoring!$P$17)+IF(Data!$M217&lt;&gt;"",Scoring!$P$18)+IF(Data!$N217&lt;&gt;"",Scoring!$P$19)+IF(Data!$O217&lt;&gt;"",Scoring!$P$20)+IF(Data!$P217&lt;&gt;"",Scoring!$P$21)+IF(Data!$Q217&lt;&gt;"",Scoring!$P$22)+IF(Data!$R217&lt;&gt;"",Scoring!$P$23)+IF(Data!$S217&lt;&gt;"",Scoring!$P$24)+IF(Data!T217&lt;&gt;"",Scoring!$P$25)+IF(Data!$U217&lt;&gt;"",Scoring!$P$26)+IF(Data!$V217&lt;&gt;"",Scoring!$P$27)+IF(Data!$W217&lt;&gt;"",Scoring!$P$28)+IF(Data!$X217&lt;&gt;"",Scoring!$P$29)+IF(Data!$Y217&lt;&gt;"",Scoring!$P$30)+IF(Data!$Z217&lt;&gt;"",Scoring!$P$31)+IF(Data!$AA217&lt;&gt;"",Scoring!$P$32),"")</f>
        <v/>
      </c>
      <c r="BA217" s="105" t="str">
        <f>IF(AZ217&lt;&gt;"",LOOKUP(AZ217,Likelihoods!$A$7:$A$107,Likelihoods!N$7:N$107),"")</f>
        <v/>
      </c>
      <c r="BB217" s="102" t="str">
        <f>IF(AND(COUNTBLANK($B217:$E217)=3,COUNTBLANK($F217:$H217)=2,COUNTBLANK($I217:$J217)=1,COUNTBLANK($K217:$L217)=1,COUNTBLANK($M217:$N217)=1,COUNTBLANK($O217:$P217)=1,COUNTBLANK($Q217:$R217)=1,COUNTBLANK($S217:$T217)=1,COUNTBLANK($U217:$V217)=1,COUNTBLANK($W217:$AA217)=4),IF(Data!$B217&lt;&gt;"",Scoring!$Q$7)+IF(Data!$C217&lt;&gt;"",Scoring!$Q$8)+IF(Data!$D217&lt;&gt;"",Scoring!$Q$9)+IF(Data!$E217&lt;&gt;"",Scoring!$Q$10)+IF(Data!$F217&lt;&gt;"",Scoring!$Q$11)+IF(Data!$G217&lt;&gt;"",Scoring!$Q$12)+IF(Data!$H217&lt;&gt;"",Scoring!$Q$13)+IF(Data!$I217&lt;&gt;"",Scoring!$Q$14)+IF(Data!$J217&lt;&gt;"",Scoring!$Q$15)+IF(Data!$K217&lt;&gt;"",Scoring!$Q$16)+IF(Data!$L217&lt;&gt;"",Scoring!$Q$17)+IF(Data!$M217&lt;&gt;"",Scoring!$Q$18)+IF(Data!$N217&lt;&gt;"",Scoring!$Q$19)+IF(Data!$O217&lt;&gt;"",Scoring!$Q$20)+IF(Data!$P217&lt;&gt;"",Scoring!$Q$21)+IF(Data!$Q217&lt;&gt;"",Scoring!$Q$22)+IF(Data!$R217&lt;&gt;"",Scoring!$Q$23)+IF(Data!$S217&lt;&gt;"",Scoring!$Q$24)+IF(Data!T217&lt;&gt;"",Scoring!$Q$25)+IF(Data!$U217&lt;&gt;"",Scoring!$Q$26)+IF(Data!$V217&lt;&gt;"",Scoring!$Q$27)+IF(Data!$W217&lt;&gt;"",Scoring!$Q$28)+IF(Data!$X217&lt;&gt;"",Scoring!$Q$29)+IF(Data!$Y217&lt;&gt;"",Scoring!$Q$30)+IF(Data!$Z217&lt;&gt;"",Scoring!$Q$31)+IF(Data!$AA217&lt;&gt;"",Scoring!$Q$32),"")</f>
        <v/>
      </c>
      <c r="BC217" s="107" t="str">
        <f>IF(BB217&lt;&gt;"",LOOKUP(BB217,Likelihoods!$A$7:$A$107,Likelihoods!O$7:O$107),"")</f>
        <v/>
      </c>
      <c r="BD217" s="104" t="str">
        <f>IF(AND(COUNTBLANK($B217:$E217)=3,COUNTBLANK($F217:$H217)=2,COUNTBLANK($I217:$J217)=1,COUNTBLANK($K217:$L217)=1,COUNTBLANK($M217:$N217)=1,COUNTBLANK($O217:$P217)=1,COUNTBLANK($Q217:$R217)=1,COUNTBLANK($S217:$T217)=1,COUNTBLANK($U217:$V217)=1,COUNTBLANK($W217:$AA217)=4),IF(Data!$B217&lt;&gt;"",Scoring!$R$7)+IF(Data!$C217&lt;&gt;"",Scoring!$R$8)+IF(Data!$D217&lt;&gt;"",Scoring!$R$9)+IF(Data!$E217&lt;&gt;"",Scoring!$R$10)+IF(Data!$F217&lt;&gt;"",Scoring!$R$11)+IF(Data!$G217&lt;&gt;"",Scoring!$R$12)+IF(Data!$H217&lt;&gt;"",Scoring!$R$13)+IF(Data!$I217&lt;&gt;"",Scoring!$R$14)+IF(Data!$J217&lt;&gt;"",Scoring!$R$15)+IF(Data!$K217&lt;&gt;"",Scoring!$R$16)+IF(Data!$L217&lt;&gt;"",Scoring!$R$17)+IF(Data!$M217&lt;&gt;"",Scoring!$R$18)+IF(Data!$N217&lt;&gt;"",Scoring!$R$19)+IF(Data!$O217&lt;&gt;"",Scoring!$R$20)+IF(Data!$P217&lt;&gt;"",Scoring!$R$21)+IF(Data!$Q217&lt;&gt;"",Scoring!$R$22)+IF(Data!$R217&lt;&gt;"",Scoring!$R$23)+IF(Data!$S217&lt;&gt;"",Scoring!$R$24)+IF(Data!T217&lt;&gt;"",Scoring!$R$25)+IF(Data!$U217&lt;&gt;"",Scoring!$R$26)+IF(Data!$V217&lt;&gt;"",Scoring!$R$27)+IF(Data!$W217&lt;&gt;"",Scoring!$R$28)+IF(Data!$X217&lt;&gt;"",Scoring!$R$29)+IF(Data!$Y217&lt;&gt;"",Scoring!$R$30)+IF(Data!$Z217&lt;&gt;"",Scoring!$R$31)+IF(Data!$AA217&lt;&gt;"",Scoring!$R$32),"")</f>
        <v/>
      </c>
      <c r="BE217" s="105" t="str">
        <f>IF(BD217&lt;&gt;"",LOOKUP(BD217,Likelihoods!$A$7:$A$107,Likelihoods!P$7:P$107),"")</f>
        <v/>
      </c>
      <c r="BF217" s="102" t="str">
        <f>IF(AND(COUNTBLANK($B217:$E217)=3,COUNTBLANK($F217:$H217)=2,COUNTBLANK($I217:$J217)=1,COUNTBLANK($K217:$L217)=1,COUNTBLANK($M217:$N217)=1,COUNTBLANK($O217:$P217)=1,COUNTBLANK($Q217:$R217)=1,COUNTBLANK($S217:$T217)=1,COUNTBLANK($U217:$V217)=1,COUNTBLANK($W217:$AA217)=4),IF(Data!$B217&lt;&gt;"",Scoring!$S$7)+IF(Data!$C217&lt;&gt;"",Scoring!$S$8)+IF(Data!$D217&lt;&gt;"",Scoring!$S$9)+IF(Data!$E217&lt;&gt;"",Scoring!$S$10)+IF(Data!$F217&lt;&gt;"",Scoring!$S$11)+IF(Data!$G217&lt;&gt;"",Scoring!$S$12)+IF(Data!$H217&lt;&gt;"",Scoring!$S$13)+IF(Data!$I217&lt;&gt;"",Scoring!$S$14)+IF(Data!$J217&lt;&gt;"",Scoring!$S$15)+IF(Data!$K217&lt;&gt;"",Scoring!$S$16)+IF(Data!$L217&lt;&gt;"",Scoring!$S$17)+IF(Data!$M217&lt;&gt;"",Scoring!$S$18)+IF(Data!$N217&lt;&gt;"",Scoring!$S$19)+IF(Data!$O217&lt;&gt;"",Scoring!$S$20)+IF(Data!$P217&lt;&gt;"",Scoring!$S$21)+IF(Data!$Q217&lt;&gt;"",Scoring!$S$22)+IF(Data!$R217&lt;&gt;"",Scoring!$S$23)+IF(Data!$S217&lt;&gt;"",Scoring!$S$24)+IF(Data!T217&lt;&gt;"",Scoring!$S$25)+IF(Data!$U217&lt;&gt;"",Scoring!$S$26)+IF(Data!$V217&lt;&gt;"",Scoring!$S$27)+IF(Data!$W217&lt;&gt;"",Scoring!$S$28)+IF(Data!$X217&lt;&gt;"",Scoring!$S$29)+IF(Data!$Y217&lt;&gt;"",Scoring!$S$30)+IF(Data!$Z217&lt;&gt;"",Scoring!$S$31)+IF(Data!$AA217&lt;&gt;"",Scoring!$S$32),"")</f>
        <v/>
      </c>
      <c r="BG217" s="107" t="str">
        <f>IF(BF217&lt;&gt;"",LOOKUP(BF217,Likelihoods!$A$7:$A$107,Likelihoods!Q$7:Q$107),"")</f>
        <v/>
      </c>
      <c r="BH217" s="108" t="str">
        <f>IF(AND(COUNTBLANK($B217:$E217)=3,COUNTBLANK($F217:$H217)=2,COUNTBLANK($I217:$J217)=1,COUNTBLANK($K217:$L217)=1,COUNTBLANK($M217:$N217)=1,COUNTBLANK($O217:$P217)=1,COUNTBLANK($Q217:$R217)=1,COUNTBLANK($S217:$T217)=1,COUNTBLANK($U217:$V217)=1,COUNTBLANK($W217:$AA217)=4),IF(Data!$B217&lt;&gt;"",Scoring!$T$7)+IF(Data!$C217&lt;&gt;"",Scoring!$T$8)+IF(Data!$D217&lt;&gt;"",Scoring!$T$9)+IF(Data!$E217&lt;&gt;"",Scoring!$T$10)+IF(Data!$F217&lt;&gt;"",Scoring!$T$11)+IF(Data!$G217&lt;&gt;"",Scoring!$T$12)+IF(Data!$H217&lt;&gt;"",Scoring!$T$13)+IF(Data!$I217&lt;&gt;"",Scoring!$T$14)+IF(Data!$J217&lt;&gt;"",Scoring!$T$15)+IF(Data!$K217&lt;&gt;"",Scoring!$T$16)+IF(Data!$L217&lt;&gt;"",Scoring!$T$17)+IF(Data!$M217&lt;&gt;"",Scoring!$T$18)+IF(Data!$N217&lt;&gt;"",Scoring!$T$19)+IF(Data!$O217&lt;&gt;"",Scoring!$T$20)+IF(Data!$P217&lt;&gt;"",Scoring!$T$21)+IF(Data!$Q217&lt;&gt;"",Scoring!$T$22)+IF(Data!$R217&lt;&gt;"",Scoring!$T$23)+IF(Data!$S217&lt;&gt;"",Scoring!$T$24)+IF(Data!T217&lt;&gt;"",Scoring!$T$25)+IF(Data!$U217&lt;&gt;"",Scoring!$T$26)+IF(Data!$V217&lt;&gt;"",Scoring!$T$27)+IF(Data!$W217&lt;&gt;"",Scoring!$T$28)+IF(Data!$X217&lt;&gt;"",Scoring!$T$29)+IF(Data!$Y217&lt;&gt;"",Scoring!$T$30)+IF(Data!$Z217&lt;&gt;"",Scoring!$T$31)+IF(Data!$AA217&lt;&gt;"",Scoring!$T$32),"")</f>
        <v/>
      </c>
      <c r="BI217" s="105" t="str">
        <f>IF(BH217&lt;&gt;"",LOOKUP(BH217,Likelihoods!$A$7:$A$107,Likelihoods!R$7:R$107),"")</f>
        <v/>
      </c>
      <c r="BJ217" s="108" t="str">
        <f>IF(AND(COUNTBLANK($B217:$E217)=3,COUNTBLANK($F217:$H217)=2,COUNTBLANK($I217:$J217)=1,COUNTBLANK($K217:$L217)=1,COUNTBLANK($M217:$N217)=1,COUNTBLANK($O217:$P217)=1,COUNTBLANK($Q217:$R217)=1,COUNTBLANK($S217:$T217)=1,COUNTBLANK($U217:$V217)=1,COUNTBLANK($W217:$AA217)=4),IF(Data!$B217&lt;&gt;"",Scoring!$U$7)+IF(Data!$C217&lt;&gt;"",Scoring!$U$8)+IF(Data!$D217&lt;&gt;"",Scoring!$U$9)+IF(Data!$E217&lt;&gt;"",Scoring!$U$10)+IF(Data!$F217&lt;&gt;"",Scoring!$U$11)+IF(Data!$G217&lt;&gt;"",Scoring!$U$12)+IF(Data!$H217&lt;&gt;"",Scoring!$U$13)+IF(Data!$I217&lt;&gt;"",Scoring!$U$14)+IF(Data!$J217&lt;&gt;"",Scoring!$U$15)+IF(Data!$K217&lt;&gt;"",Scoring!$U$16)+IF(Data!$L217&lt;&gt;"",Scoring!$U$17)+IF(Data!$M217&lt;&gt;"",Scoring!$U$18)+IF(Data!$N217&lt;&gt;"",Scoring!$U$19)+IF(Data!$O217&lt;&gt;"",Scoring!$U$20)+IF(Data!$P217&lt;&gt;"",Scoring!$U$21)+IF(Data!$Q217&lt;&gt;"",Scoring!$U$22)+IF(Data!$R217&lt;&gt;"",Scoring!$U$23)+IF(Data!$S217&lt;&gt;"",Scoring!$U$24)+IF(Data!T217&lt;&gt;"",Scoring!$U$25)+IF(Data!$U217&lt;&gt;"",Scoring!$U$26)+IF(Data!$V217&lt;&gt;"",Scoring!$U$27)+IF(Data!$W217&lt;&gt;"",Scoring!$U$28)+IF(Data!$X217&lt;&gt;"",Scoring!$U$29)+IF(Data!$Y217&lt;&gt;"",Scoring!$U$30)+IF(Data!$Z217&lt;&gt;"",Scoring!$U$31)+IF(Data!$AA217&lt;&gt;"",Scoring!$U$32),"")</f>
        <v/>
      </c>
      <c r="BK217" s="106" t="str">
        <f>IF(BJ217&lt;&gt;"",LOOKUP(BJ217,Likelihoods!$A$7:$A$107,Likelihoods!S$7:S$107),"")</f>
        <v/>
      </c>
      <c r="BL217" s="8"/>
      <c r="BM217" s="8"/>
      <c r="BN217" s="8"/>
      <c r="BO217" s="8"/>
      <c r="BP217" s="8"/>
      <c r="BQ217" s="8"/>
      <c r="BR217" s="8"/>
      <c r="BS217" s="8"/>
      <c r="BT217" s="8"/>
      <c r="BU217" s="8"/>
      <c r="BV217" s="8"/>
      <c r="BW217" s="8"/>
      <c r="BX217" s="8"/>
      <c r="BY217" s="8"/>
    </row>
    <row r="218" spans="1:77" ht="14.25" x14ac:dyDescent="0.2">
      <c r="A218" s="68"/>
      <c r="B218" s="101"/>
      <c r="C218" s="102"/>
      <c r="D218" s="102"/>
      <c r="E218" s="102"/>
      <c r="F218" s="101"/>
      <c r="G218" s="102"/>
      <c r="H218" s="103"/>
      <c r="I218" s="102"/>
      <c r="J218" s="102"/>
      <c r="K218" s="101"/>
      <c r="L218" s="103"/>
      <c r="M218" s="102"/>
      <c r="N218" s="103"/>
      <c r="O218" s="101"/>
      <c r="P218" s="103"/>
      <c r="Q218" s="102"/>
      <c r="R218" s="102"/>
      <c r="S218" s="101"/>
      <c r="T218" s="103"/>
      <c r="U218" s="101"/>
      <c r="V218" s="103"/>
      <c r="W218" s="102"/>
      <c r="X218" s="102"/>
      <c r="Y218" s="102"/>
      <c r="Z218" s="102"/>
      <c r="AA218" s="102"/>
      <c r="AB218" s="104" t="str">
        <f>IF(AND(COUNTBLANK($B218:$E218)=3,COUNTBLANK($F218:$H218)=2,COUNTBLANK($I218:$J218)=1,COUNTBLANK($K218:$L218)=1,COUNTBLANK($M218:$N218)=1,COUNTBLANK($O218:$P218)=1,COUNTBLANK($Q218:$R218)=1,COUNTBLANK($S218:$T218)=1,COUNTBLANK($U218:$V218)=1,COUNTBLANK($W218:$AA218)=4),IF(Data!$B218&lt;&gt;"",Scoring!$D$7)+IF(Data!$C218&lt;&gt;"",Scoring!$D$8)+IF(Data!$D218&lt;&gt;"",Scoring!$D$9)+IF(Data!$E218&lt;&gt;"",Scoring!$D$10)+IF(Data!$F218&lt;&gt;"",Scoring!$D$11)+IF(Data!$G218&lt;&gt;"",Scoring!$D$12)+IF(Data!$H218&lt;&gt;"",Scoring!$D$13)+IF(Data!$I218&lt;&gt;"",Scoring!$D$14)+IF(Data!$J218&lt;&gt;"",Scoring!$D$15)+IF(Data!$K218&lt;&gt;"",Scoring!$D$16)+IF(Data!$L218&lt;&gt;"",Scoring!$D$17)+IF(Data!$M218&lt;&gt;"",Scoring!$D$18)+IF(Data!$N218&lt;&gt;"",Scoring!$D$19)+IF(Data!$O218&lt;&gt;"",Scoring!$D$20)+IF(Data!$P218&lt;&gt;"",Scoring!$D$21)+IF(Data!$Q218&lt;&gt;"",Scoring!$D$22)+IF(Data!$R218&lt;&gt;"",Scoring!$D$23)+IF(Data!$S218&lt;&gt;"",Scoring!$D$24)+IF(Data!T218&lt;&gt;"",Scoring!$D$25)+IF(Data!$U218&lt;&gt;"",Scoring!$D$26)+IF(Data!$V218&lt;&gt;"",Scoring!$D$27)+IF(Data!$W218&lt;&gt;"",Scoring!$D$28)+IF(Data!$X218&lt;&gt;"",Scoring!$D$29)+IF(Data!$Y218&lt;&gt;"",Scoring!$D$30)+IF(Data!$Z218&lt;&gt;"",Scoring!$D$31)+IF(Data!$AA218&lt;&gt;"",Scoring!$D$32),"")</f>
        <v/>
      </c>
      <c r="AC218" s="105" t="str">
        <f>IF(AB218&lt;&gt;"",LOOKUP(AB218,Likelihoods!$A$7:$A$107,Likelihoods!B$7:B$107),"")</f>
        <v/>
      </c>
      <c r="AD218" s="264" t="str">
        <f>IF(AND(COUNTBLANK($B218:$E218)=3,COUNTBLANK($F218:$H218)=2,COUNTBLANK($I218:$J218)=1,COUNTBLANK($K218:$L218)=1,COUNTBLANK($M218:$N218)=1,COUNTBLANK($O218:$P218)=1,COUNTBLANK($Q218:$R218)=1,COUNTBLANK($S218:$T218)=1,COUNTBLANK($U218:$V218)=1,COUNTBLANK($W218:$AA218)=4),IF(Data!$B218&lt;&gt;"",Scoring!$E$7)+IF(Data!$C218&lt;&gt;"",Scoring!$E$8)+IF(Data!$D218&lt;&gt;"",Scoring!$E$9)+IF(Data!$E218&lt;&gt;"",Scoring!$E$10)+IF(Data!$F218&lt;&gt;"",Scoring!$E$11)+IF(Data!$G218&lt;&gt;"",Scoring!$E$12)+IF(Data!$H218&lt;&gt;"",Scoring!$E$13)+IF(Data!$I218&lt;&gt;"",Scoring!$E$14)+IF(Data!$J218&lt;&gt;"",Scoring!$E$15)+IF(Data!$K218&lt;&gt;"",Scoring!$E$16)+IF(Data!$L218&lt;&gt;"",Scoring!$E$17)+IF(Data!$M218&lt;&gt;"",Scoring!$E$18)+IF(Data!$N218&lt;&gt;"",Scoring!$E$19)+IF(Data!$O218&lt;&gt;"",Scoring!$E$20)+IF(Data!$P218&lt;&gt;"",Scoring!$E$21)+IF(Data!$Q218&lt;&gt;"",Scoring!$E$22)+IF(Data!$R218&lt;&gt;"",Scoring!$E$23)+IF(Data!$S218&lt;&gt;"",Scoring!$E$24)+IF(Data!V218&lt;&gt;"",Scoring!$E$25)+IF(Data!$U218&lt;&gt;"",Scoring!$E$26)+IF(Data!$V218&lt;&gt;"",Scoring!$E$27)+IF(Data!$W218&lt;&gt;"",Scoring!$E$28)+IF(Data!$X218&lt;&gt;"",Scoring!$E$29)+IF(Data!$Y218&lt;&gt;"",Scoring!$E$30)+IF(Data!$Z218&lt;&gt;"",Scoring!$E$31)+IF(Data!$AA218&lt;&gt;"",Scoring!$E$32),"")</f>
        <v/>
      </c>
      <c r="AE218" s="107" t="str">
        <f>IF(AD218&lt;&gt;"",LOOKUP(AD218,Likelihoods!$A$7:$A$107,Likelihoods!C$7:C$107),"")</f>
        <v/>
      </c>
      <c r="AF218" s="108" t="str">
        <f>IF(AND(COUNTBLANK($B218:$E218)=3,COUNTBLANK($F218:$H218)=2,COUNTBLANK($I218:$J218)=1,COUNTBLANK($K218:$L218)=1,COUNTBLANK($M218:$N218)=1,COUNTBLANK($O218:$P218)=1,COUNTBLANK($Q218:$R218)=1,COUNTBLANK($S218:$T218)=1,COUNTBLANK($U218:$V218)=1,COUNTBLANK($W218:$AA218)=4),IF(Data!$B218&lt;&gt;"",Scoring!$F$7)+IF(Data!$C218&lt;&gt;"",Scoring!$F$8)+IF(Data!$D218&lt;&gt;"",Scoring!$F$9)+IF(Data!$E218&lt;&gt;"",Scoring!$F$10)+IF(Data!$F218&lt;&gt;"",Scoring!$F$11)+IF(Data!$G218&lt;&gt;"",Scoring!$F$12)+IF(Data!$H218&lt;&gt;"",Scoring!$F$13)+IF(Data!$I218&lt;&gt;"",Scoring!$F$14)+IF(Data!$J218&lt;&gt;"",Scoring!$F$15)+IF(Data!$K218&lt;&gt;"",Scoring!$F$16)+IF(Data!$L218&lt;&gt;"",Scoring!$F$17)+IF(Data!$M218&lt;&gt;"",Scoring!$F$18)+IF(Data!$N218&lt;&gt;"",Scoring!$F$19)+IF(Data!$O218&lt;&gt;"",Scoring!$F$20)+IF(Data!$P218&lt;&gt;"",Scoring!$F$21)+IF(Data!$Q218&lt;&gt;"",Scoring!$F$22)+IF(Data!$R218&lt;&gt;"",Scoring!$F$23)+IF(Data!$S218&lt;&gt;"",Scoring!$F$24)+IF(Data!T218&lt;&gt;"",Scoring!$F$25)+IF(Data!$U218&lt;&gt;"",Scoring!$F$26)+IF(Data!$V218&lt;&gt;"",Scoring!$F$27)+IF(Data!$W218&lt;&gt;"",Scoring!$F$28)+IF(Data!$X218&lt;&gt;"",Scoring!$F$29)+IF(Data!$Y218&lt;&gt;"",Scoring!$F$30)+IF(Data!$Z218&lt;&gt;"",Scoring!$F$31)+IF(Data!$AA218&lt;&gt;"",Scoring!$F$32),"")</f>
        <v/>
      </c>
      <c r="AG218" s="105" t="str">
        <f>IF(AF218&lt;&gt;"",LOOKUP(AF218,Likelihoods!$A$7:$A$107,Likelihoods!D$7:D$107),"")</f>
        <v/>
      </c>
      <c r="AH218" s="108" t="str">
        <f>IF(AND(COUNTBLANK($B218:$E218)=3,COUNTBLANK($F218:$H218)=2,COUNTBLANK($I218:$J218)=1,COUNTBLANK($K218:$L218)=1,COUNTBLANK($M218:$N218)=1,COUNTBLANK($O218:$P218)=1,COUNTBLANK($Q218:$R218)=1,COUNTBLANK($S218:$T218)=1,COUNTBLANK($U218:$V218)=1,COUNTBLANK($W218:$AA218)=4),IF(Data!$B218&lt;&gt;"",Scoring!$G$7)+IF(Data!$C218&lt;&gt;"",Scoring!$G$8)+IF(Data!$D218&lt;&gt;"",Scoring!$G$9)+IF(Data!$E218&lt;&gt;"",Scoring!$G$10)+IF(Data!$F218&lt;&gt;"",Scoring!$G$11)+IF(Data!$G218&lt;&gt;"",Scoring!$G$12)+IF(Data!$H218&lt;&gt;"",Scoring!$G$13)+IF(Data!$I218&lt;&gt;"",Scoring!$G$14)+IF(Data!$J218&lt;&gt;"",Scoring!$G$15)+IF(Data!$K218&lt;&gt;"",Scoring!$G$16)+IF(Data!$L218&lt;&gt;"",Scoring!$G$17)+IF(Data!$M218&lt;&gt;"",Scoring!$G$18)+IF(Data!$N218&lt;&gt;"",Scoring!$G$19)+IF(Data!$O218&lt;&gt;"",Scoring!$G$20)+IF(Data!$P218&lt;&gt;"",Scoring!$G$21)+IF(Data!$Q218&lt;&gt;"",Scoring!$G$22)+IF(Data!$R218&lt;&gt;"",Scoring!$G$23)+IF(Data!$S218&lt;&gt;"",Scoring!$G$24)+IF(Data!T218&lt;&gt;"",Scoring!$G$25)+IF(Data!$U218&lt;&gt;"",Scoring!$G$26)+IF(Data!$V218&lt;&gt;"",Scoring!$G$27)+IF(Data!$W218&lt;&gt;"",Scoring!$G$28)+IF(Data!$X218&lt;&gt;"",Scoring!$G$29)+IF(Data!$Y218&lt;&gt;"",Scoring!$G$30)+IF(Data!$Z218&lt;&gt;"",Scoring!$G$31)+IF(Data!$AA218&lt;&gt;"",Scoring!$G$32),"")</f>
        <v/>
      </c>
      <c r="AI218" s="106" t="str">
        <f>IF(AH218&lt;&gt;"",LOOKUP(AH218,Likelihoods!$A$7:$A$107,Likelihoods!E$7:E$107),"")</f>
        <v/>
      </c>
      <c r="AJ218" s="104" t="str">
        <f>IF(AND(COUNTBLANK($B218:$E218)=3,COUNTBLANK($F218:$H218)=2,COUNTBLANK($I218:$J218)=1,COUNTBLANK($K218:$L218)=1,COUNTBLANK($M218:$N218)=1,COUNTBLANK($O218:$P218)=1,COUNTBLANK($Q218:$R218)=1,COUNTBLANK($S218:$T218)=1,COUNTBLANK($U218:$V218)=1,COUNTBLANK($W218:$AA218)=4),IF(Data!$B218&lt;&gt;"",Scoring!$H$7)+IF(Data!$C218&lt;&gt;"",Scoring!$H$8)+IF(Data!$D218&lt;&gt;"",Scoring!$H$9)+IF(Data!$E218&lt;&gt;"",Scoring!$H$10)+IF(Data!$F218&lt;&gt;"",Scoring!$H$11)+IF(Data!$G218&lt;&gt;"",Scoring!$H$12)+IF(Data!$H218&lt;&gt;"",Scoring!$H$13)+IF(Data!$I218&lt;&gt;"",Scoring!$H$14)+IF(Data!$J218&lt;&gt;"",Scoring!$H$15)+IF(Data!$K218&lt;&gt;"",Scoring!$H$16)+IF(Data!$L218&lt;&gt;"",Scoring!$H$17)+IF(Data!$M218&lt;&gt;"",Scoring!$H$18)+IF(Data!$N218&lt;&gt;"",Scoring!$H$19)+IF(Data!$O218&lt;&gt;"",Scoring!$H$20)+IF(Data!$P218&lt;&gt;"",Scoring!$H$21)+IF(Data!$Q218&lt;&gt;"",Scoring!$H$22)+IF(Data!$R218&lt;&gt;"",Scoring!$H$23)+IF(Data!$S218&lt;&gt;"",Scoring!$H$24)+IF(Data!T218&lt;&gt;"",Scoring!$H$25)+IF(Data!$U218&lt;&gt;"",Scoring!$H$26)+IF(Data!$V218&lt;&gt;"",Scoring!$H$27)+IF(Data!$W218&lt;&gt;"",Scoring!$H$28)+IF(Data!$X218&lt;&gt;"",Scoring!$H$29)+IF(Data!$Y218&lt;&gt;"",Scoring!$H$30)+IF(Data!$Z218&lt;&gt;"",Scoring!$H$31)+IF(Data!$AA218&lt;&gt;"",Scoring!$H$32),"")</f>
        <v/>
      </c>
      <c r="AK218" s="105" t="str">
        <f>IF(AJ218&lt;&gt;"",LOOKUP(AJ218,Likelihoods!$A$7:$A$107,Likelihoods!F$7:F$107),"")</f>
        <v/>
      </c>
      <c r="AL218" s="102" t="str">
        <f>IF(AND(COUNTBLANK($B218:$E218)=3,COUNTBLANK($F218:$H218)=2,COUNTBLANK($I218:$J218)=1,COUNTBLANK($K218:$L218)=1,COUNTBLANK($M218:$N218)=1,COUNTBLANK($O218:$P218)=1,COUNTBLANK($Q218:$R218)=1,COUNTBLANK($S218:$T218)=1,COUNTBLANK($U218:$V218)=1,COUNTBLANK($W218:$AA218)=4),IF(Data!$B218&lt;&gt;"",Scoring!$I$7)+IF(Data!$C218&lt;&gt;"",Scoring!$I$8)+IF(Data!$D218&lt;&gt;"",Scoring!$I$9)+IF(Data!$E218&lt;&gt;"",Scoring!$I$10)+IF(Data!$F218&lt;&gt;"",Scoring!$I$11)+IF(Data!$G218&lt;&gt;"",Scoring!$I$12)+IF(Data!$H218&lt;&gt;"",Scoring!$I$13)+IF(Data!$I218&lt;&gt;"",Scoring!$I$14)+IF(Data!$J218&lt;&gt;"",Scoring!$I$15)+IF(Data!$K218&lt;&gt;"",Scoring!$I$16)+IF(Data!$L218&lt;&gt;"",Scoring!$I$17)+IF(Data!$M218&lt;&gt;"",Scoring!$I$18)+IF(Data!$N218&lt;&gt;"",Scoring!$I$19)+IF(Data!$O218&lt;&gt;"",Scoring!$I$20)+IF(Data!$P218&lt;&gt;"",Scoring!$I$21)+IF(Data!$Q218&lt;&gt;"",Scoring!$I$22)+IF(Data!$R218&lt;&gt;"",Scoring!$I$23)+IF(Data!$S218&lt;&gt;"",Scoring!$I$24)+IF(Data!T218&lt;&gt;"",Scoring!$I$25)+IF(Data!$U218&lt;&gt;"",Scoring!$I$26)+IF(Data!$V218&lt;&gt;"",Scoring!$I$27)+IF(Data!$W218&lt;&gt;"",Scoring!$I$28)+IF(Data!$X218&lt;&gt;"",Scoring!$I$29)+IF(Data!$Y218&lt;&gt;"",Scoring!$I$30)+IF(Data!$Z218&lt;&gt;"",Scoring!$I$31)+IF(Data!$AA218&lt;&gt;"",Scoring!$I$32),"")</f>
        <v/>
      </c>
      <c r="AM218" s="107" t="str">
        <f>IF(AL218&lt;&gt;"",LOOKUP(AL218,Likelihoods!$A$7:$A$107,Likelihoods!G$7:G$107),"")</f>
        <v/>
      </c>
      <c r="AN218" s="281" t="str">
        <f>IF(AND(COUNTBLANK($B218:$E218)=3,COUNTBLANK($F218:$H218)=2,COUNTBLANK($I218:$J218)=1,COUNTBLANK($K218:$L218)=1,COUNTBLANK($M218:$N218)=1,COUNTBLANK($O218:$P218)=1,COUNTBLANK($Q218:$R218)=1,COUNTBLANK($S218:$T218)=1,COUNTBLANK($U218:$V218)=1,COUNTBLANK($W218:$AA218)=4),IF(Data!$B218&lt;&gt;"",Scoring!$J$7)+IF(Data!$C218&lt;&gt;"",Scoring!$J$8)+IF(Data!$D218&lt;&gt;"",Scoring!$J$9)+IF(Data!$E218&lt;&gt;"",Scoring!$J$10)+IF(Data!$F218&lt;&gt;"",Scoring!$J$11)+IF(Data!$G218&lt;&gt;"",Scoring!$J$12)+IF(Data!$H218&lt;&gt;"",Scoring!$J$13)+IF(Data!$I218&lt;&gt;"",Scoring!$J$14)+IF(Data!$J218&lt;&gt;"",Scoring!$J$15)+IF(Data!$K218&lt;&gt;"",Scoring!$J$16)+IF(Data!$L218&lt;&gt;"",Scoring!$J$17)+IF(Data!$M218&lt;&gt;"",Scoring!$J$18)+IF(Data!$N218&lt;&gt;"",Scoring!$J$19)+IF(Data!$O218&lt;&gt;"",Scoring!$J$20)+IF(Data!$P218&lt;&gt;"",Scoring!$J$21)+IF(Data!$Q218&lt;&gt;"",Scoring!$J$22)+IF(Data!$R218&lt;&gt;"",Scoring!$J$23)+IF(Data!$S218&lt;&gt;"",Scoring!$J$24)+IF(Data!AF218&lt;&gt;"",Scoring!$J$25)+IF(Data!$U218&lt;&gt;"",Scoring!$J$26)+IF(Data!$V218&lt;&gt;"",Scoring!$J$27)+IF(Data!$W218&lt;&gt;"",Scoring!$J$28)+IF(Data!$X218&lt;&gt;"",Scoring!$J$29)+IF(Data!$Y218&lt;&gt;"",Scoring!$J$30)+IF(Data!$Z218&lt;&gt;"",Scoring!$J$31)+IF(Data!$AA218&lt;&gt;"",Scoring!$J$32),"")</f>
        <v/>
      </c>
      <c r="AO218" s="276" t="str">
        <f>IF(AN218&lt;&gt;"",LOOKUP(AN218,Likelihoods!$A$7:$A$107,Likelihoods!H$7:H$107),"")</f>
        <v/>
      </c>
      <c r="AP218" s="264" t="str">
        <f>IF(AND(COUNTBLANK($B218:$E218)=3,COUNTBLANK($F218:$H218)=2,COUNTBLANK($I218:$J218)=1,COUNTBLANK($K218:$L218)=1,COUNTBLANK($M218:$N218)=1,COUNTBLANK($O218:$P218)=1,COUNTBLANK($Q218:$R218)=1,COUNTBLANK($S218:$T218)=1,COUNTBLANK($U218:$V218)=1,COUNTBLANK($W218:$AA218)=4),IF(Data!$B218&lt;&gt;"",Scoring!$K$7)+IF(Data!$C218&lt;&gt;"",Scoring!$K$8)+IF(Data!$D218&lt;&gt;"",Scoring!$K$9)+IF(Data!$E218&lt;&gt;"",Scoring!$K$10)+IF(Data!$F218&lt;&gt;"",Scoring!$K$11)+IF(Data!$G218&lt;&gt;"",Scoring!$K$12)+IF(Data!$H218&lt;&gt;"",Scoring!$K$13)+IF(Data!$I218&lt;&gt;"",Scoring!$K$14)+IF(Data!$J218&lt;&gt;"",Scoring!$K$15)+IF(Data!$K218&lt;&gt;"",Scoring!$K$16)+IF(Data!$L218&lt;&gt;"",Scoring!$K$17)+IF(Data!$M218&lt;&gt;"",Scoring!$K$18)+IF(Data!$N218&lt;&gt;"",Scoring!$K$19)+IF(Data!$O218&lt;&gt;"",Scoring!$K$20)+IF(Data!$P218&lt;&gt;"",Scoring!$K$21)+IF(Data!$Q218&lt;&gt;"",Scoring!$K$22)+IF(Data!$R218&lt;&gt;"",Scoring!$K$23)+IF(Data!$S218&lt;&gt;"",Scoring!$K$24)+IF(Data!AH218&lt;&gt;"",Scoring!$K$25)+IF(Data!$U218&lt;&gt;"",Scoring!$K$26)+IF(Data!$V218&lt;&gt;"",Scoring!$K$27)+IF(Data!$W218&lt;&gt;"",Scoring!$K$28)+IF(Data!$X218&lt;&gt;"",Scoring!$K$29)+IF(Data!$Y218&lt;&gt;"",Scoring!$K$30)+IF(Data!$Z218&lt;&gt;"",Scoring!$K$31)+IF(Data!$AA218&lt;&gt;"",Scoring!$K$32),"")</f>
        <v/>
      </c>
      <c r="AQ218" s="107" t="str">
        <f>IF(AP218&lt;&gt;"",LOOKUP(AP218,Likelihoods!$A$7:$A$107,Likelihoods!I$7:I$107),"")</f>
        <v/>
      </c>
      <c r="AR218" s="281" t="str">
        <f>IF(AND(COUNTBLANK($B218:$E218)=3,COUNTBLANK($F218:$H218)=2,COUNTBLANK($I218:$J218)=1,COUNTBLANK($K218:$L218)=1,COUNTBLANK($M218:$N218)=1,COUNTBLANK($O218:$P218)=1,COUNTBLANK($Q218:$R218)=1,COUNTBLANK($S218:$T218)=1,COUNTBLANK($U218:$V218)=1,COUNTBLANK($W218:$AA218)=4),IF(Data!$B218&lt;&gt;"",Scoring!$L$7)+IF(Data!$C218&lt;&gt;"",Scoring!$L$8)+IF(Data!$D218&lt;&gt;"",Scoring!$L$9)+IF(Data!$E218&lt;&gt;"",Scoring!$L$10)+IF(Data!$F218&lt;&gt;"",Scoring!$L$11)+IF(Data!$G218&lt;&gt;"",Scoring!$L$12)+IF(Data!$H218&lt;&gt;"",Scoring!$L$13)+IF(Data!$I218&lt;&gt;"",Scoring!$L$14)+IF(Data!$J218&lt;&gt;"",Scoring!$L$15)+IF(Data!$K218&lt;&gt;"",Scoring!$L$16)+IF(Data!$L218&lt;&gt;"",Scoring!$L$17)+IF(Data!$M218&lt;&gt;"",Scoring!$L$18)+IF(Data!$N218&lt;&gt;"",Scoring!$L$19)+IF(Data!$O218&lt;&gt;"",Scoring!$L$20)+IF(Data!$P218&lt;&gt;"",Scoring!$L$21)+IF(Data!$Q218&lt;&gt;"",Scoring!$L$22)+IF(Data!$R218&lt;&gt;"",Scoring!$L$23)+IF(Data!$S218&lt;&gt;"",Scoring!$L$24)+IF(Data!AJ218&lt;&gt;"",Scoring!$L$25)+IF(Data!$U218&lt;&gt;"",Scoring!$L$26)+IF(Data!$V218&lt;&gt;"",Scoring!$L$27)+IF(Data!$W218&lt;&gt;"",Scoring!$L$28)+IF(Data!$X218&lt;&gt;"",Scoring!$L$29)+IF(Data!$Y218&lt;&gt;"",Scoring!$L$30)+IF(Data!$Z218&lt;&gt;"",Scoring!$L$31)+IF(Data!$AA218&lt;&gt;"",Scoring!$L$32),"")</f>
        <v/>
      </c>
      <c r="AS218" s="105" t="str">
        <f>IF(AR218&lt;&gt;"",LOOKUP(AR218,Likelihoods!$A$7:$A$107,Likelihoods!J$7:J$107),"")</f>
        <v/>
      </c>
      <c r="AT218" s="108" t="str">
        <f>IF(AND(COUNTBLANK($B218:$E218)=3,COUNTBLANK($F218:$H218)=2,COUNTBLANK($I218:$J218)=1,COUNTBLANK($K218:$L218)=1,COUNTBLANK($M218:$N218)=1,COUNTBLANK($O218:$P218)=1,COUNTBLANK($Q218:$R218)=1,COUNTBLANK($S218:$T218)=1,COUNTBLANK($U218:$V218)=1,COUNTBLANK($W218:$AA218)=4),IF(Data!$B218&lt;&gt;"",Scoring!$M$7)+IF(Data!$C218&lt;&gt;"",Scoring!$M$8)+IF(Data!$D218&lt;&gt;"",Scoring!$M$9)+IF(Data!$E218&lt;&gt;"",Scoring!$M$10)+IF(Data!$F218&lt;&gt;"",Scoring!$M$11)+IF(Data!$G218&lt;&gt;"",Scoring!$M$12)+IF(Data!$H218&lt;&gt;"",Scoring!$M$13)+IF(Data!$I218&lt;&gt;"",Scoring!$M$14)+IF(Data!$J218&lt;&gt;"",Scoring!$M$15)+IF(Data!$K218&lt;&gt;"",Scoring!$M$16)+IF(Data!$L218&lt;&gt;"",Scoring!$M$17)+IF(Data!$M218&lt;&gt;"",Scoring!$M$18)+IF(Data!$N218&lt;&gt;"",Scoring!$M$19)+IF(Data!$O218&lt;&gt;"",Scoring!$M$20)+IF(Data!$P218&lt;&gt;"",Scoring!$M$21)+IF(Data!$Q218&lt;&gt;"",Scoring!$M$22)+IF(Data!$R218&lt;&gt;"",Scoring!$M$23)+IF(Data!$S218&lt;&gt;"",Scoring!$M$24)+IF(Data!T218&lt;&gt;"",Scoring!$M$25)+IF(Data!$U218&lt;&gt;"",Scoring!$M$26)+IF(Data!$V218&lt;&gt;"",Scoring!$M$27)+IF(Data!$W218&lt;&gt;"",Scoring!$M$28)+IF(Data!$X218&lt;&gt;"",Scoring!$M$29)+IF(Data!$Y218&lt;&gt;"",Scoring!$M$30)+IF(Data!$Z218&lt;&gt;"",Scoring!$M$31)+IF(Data!$AA218&lt;&gt;"",Scoring!$M$32),"")</f>
        <v/>
      </c>
      <c r="AU218" s="105" t="str">
        <f>IF(AT218&lt;&gt;"",LOOKUP(AT218,Likelihoods!$A$7:$A$107,Likelihoods!K$7:K$107),"")</f>
        <v/>
      </c>
      <c r="AV218" s="108" t="str">
        <f>IF(AND(COUNTBLANK($B218:$E218)=3,COUNTBLANK($F218:$H218)=2,COUNTBLANK($I218:$J218)=1,COUNTBLANK($K218:$L218)=1,COUNTBLANK($M218:$N218)=1,COUNTBLANK($O218:$P218)=1,COUNTBLANK($Q218:$R218)=1,COUNTBLANK($S218:$T218)=1,COUNTBLANK($U218:$V218)=1,COUNTBLANK($W218:$AA218)=4),IF(Data!$B218&lt;&gt;"",Scoring!$N$7)+IF(Data!$C218&lt;&gt;"",Scoring!$N$8)+IF(Data!$D218&lt;&gt;"",Scoring!$N$9)+IF(Data!$E218&lt;&gt;"",Scoring!$N$10)+IF(Data!$F218&lt;&gt;"",Scoring!$N$11)+IF(Data!$G218&lt;&gt;"",Scoring!$N$12)+IF(Data!$H218&lt;&gt;"",Scoring!$N$13)+IF(Data!$I218&lt;&gt;"",Scoring!$N$14)+IF(Data!$J218&lt;&gt;"",Scoring!$N$15)+IF(Data!$K218&lt;&gt;"",Scoring!$N$16)+IF(Data!$L218&lt;&gt;"",Scoring!$N$17)+IF(Data!$M218&lt;&gt;"",Scoring!$N$18)+IF(Data!$N218&lt;&gt;"",Scoring!$N$19)+IF(Data!$O218&lt;&gt;"",Scoring!$N$20)+IF(Data!$P218&lt;&gt;"",Scoring!$N$21)+IF(Data!$Q218&lt;&gt;"",Scoring!$N$22)+IF(Data!$R218&lt;&gt;"",Scoring!$N$23)+IF(Data!$S218&lt;&gt;"",Scoring!$N$24)+IF(Data!T218&lt;&gt;"",Scoring!$N$25)+IF(Data!$U218&lt;&gt;"",Scoring!$N$26)+IF(Data!$V218&lt;&gt;"",Scoring!$N$27)+IF(Data!$W218&lt;&gt;"",Scoring!$N$28)+IF(Data!$X218&lt;&gt;"",Scoring!$N$29)+IF(Data!$Y218&lt;&gt;"",Scoring!$N$30)+IF(Data!$Z218&lt;&gt;"",Scoring!$N$31)+IF(Data!$AA218&lt;&gt;"",Scoring!$N$32),"")</f>
        <v/>
      </c>
      <c r="AW218" s="106" t="str">
        <f>IF(AV218&lt;&gt;"",LOOKUP(AV218,Likelihoods!$A$7:$A$107,Likelihoods!L$7:L$107),"")</f>
        <v/>
      </c>
      <c r="AX218" s="104" t="str">
        <f>IF(AND(COUNTBLANK($B218:$E218)=3,COUNTBLANK($F218:$H218)=2,COUNTBLANK($I218:$J218)=1,COUNTBLANK($K218:$L218)=1,COUNTBLANK($M218:$N218)=1,COUNTBLANK($O218:$P218)=1,COUNTBLANK($Q218:$R218)=1,COUNTBLANK($S218:$T218)=1,COUNTBLANK($U218:$V218)=1,COUNTBLANK($W218:$AA218)=4),IF(Data!$B218&lt;&gt;"",Scoring!$O$7)+IF(Data!$C218&lt;&gt;"",Scoring!$O$8)+IF(Data!$D218&lt;&gt;"",Scoring!$O$9)+IF(Data!$E218&lt;&gt;"",Scoring!$O$10)+IF(Data!$F218&lt;&gt;"",Scoring!$O$11)+IF(Data!$G218&lt;&gt;"",Scoring!$O$12)+IF(Data!$H218&lt;&gt;"",Scoring!$O$13)+IF(Data!$I218&lt;&gt;"",Scoring!$O$14)+IF(Data!$J218&lt;&gt;"",Scoring!$O$15)+IF(Data!$K218&lt;&gt;"",Scoring!$O$16)+IF(Data!$L218&lt;&gt;"",Scoring!$O$17)+IF(Data!$M218&lt;&gt;"",Scoring!$O$18)+IF(Data!$N218&lt;&gt;"",Scoring!$O$19)+IF(Data!$O218&lt;&gt;"",Scoring!$O$20)+IF(Data!$P218&lt;&gt;"",Scoring!$O$21)+IF(Data!$Q218&lt;&gt;"",Scoring!$O$22)+IF(Data!$R218&lt;&gt;"",Scoring!$O$23)+IF(Data!$S218&lt;&gt;"",Scoring!$O$24)+IF(Data!T218&lt;&gt;"",Scoring!$O$25)+IF(Data!$U218&lt;&gt;"",Scoring!$O$26)+IF(Data!$V218&lt;&gt;"",Scoring!$O$27)+IF(Data!$W218&lt;&gt;"",Scoring!$O$28)+IF(Data!$X218&lt;&gt;"",Scoring!$O$29)+IF(Data!$Y218&lt;&gt;"",Scoring!$O$30)+IF(Data!$Z218&lt;&gt;"",Scoring!$O$31)+IF(Data!$AA218&lt;&gt;"",Scoring!$O$32),"")</f>
        <v/>
      </c>
      <c r="AY218" s="107" t="str">
        <f>IF(AX218&lt;&gt;"",LOOKUP(AX218,Likelihoods!$A$7:$A$107,Likelihoods!M$7:M$107),"")</f>
        <v/>
      </c>
      <c r="AZ218" s="108" t="str">
        <f>IF(AND(COUNTBLANK($B218:$E218)=3,COUNTBLANK($F218:$H218)=2,COUNTBLANK($I218:$J218)=1,COUNTBLANK($K218:$L218)=1,COUNTBLANK($M218:$N218)=1,COUNTBLANK($O218:$P218)=1,COUNTBLANK($Q218:$R218)=1,COUNTBLANK($S218:$T218)=1,COUNTBLANK($U218:$V218)=1,COUNTBLANK($W218:$AA218)=4),IF(Data!$B218&lt;&gt;"",Scoring!$P$7)+IF(Data!$C218&lt;&gt;"",Scoring!$P$8)+IF(Data!$D218&lt;&gt;"",Scoring!$P$9)+IF(Data!$E218&lt;&gt;"",Scoring!$P$10)+IF(Data!$F218&lt;&gt;"",Scoring!$P$11)+IF(Data!$G218&lt;&gt;"",Scoring!$P$12)+IF(Data!$H218&lt;&gt;"",Scoring!$P$13)+IF(Data!$I218&lt;&gt;"",Scoring!$P$14)+IF(Data!$J218&lt;&gt;"",Scoring!$P$15)+IF(Data!$K218&lt;&gt;"",Scoring!$P$16)+IF(Data!$L218&lt;&gt;"",Scoring!$P$17)+IF(Data!$M218&lt;&gt;"",Scoring!$P$18)+IF(Data!$N218&lt;&gt;"",Scoring!$P$19)+IF(Data!$O218&lt;&gt;"",Scoring!$P$20)+IF(Data!$P218&lt;&gt;"",Scoring!$P$21)+IF(Data!$Q218&lt;&gt;"",Scoring!$P$22)+IF(Data!$R218&lt;&gt;"",Scoring!$P$23)+IF(Data!$S218&lt;&gt;"",Scoring!$P$24)+IF(Data!T218&lt;&gt;"",Scoring!$P$25)+IF(Data!$U218&lt;&gt;"",Scoring!$P$26)+IF(Data!$V218&lt;&gt;"",Scoring!$P$27)+IF(Data!$W218&lt;&gt;"",Scoring!$P$28)+IF(Data!$X218&lt;&gt;"",Scoring!$P$29)+IF(Data!$Y218&lt;&gt;"",Scoring!$P$30)+IF(Data!$Z218&lt;&gt;"",Scoring!$P$31)+IF(Data!$AA218&lt;&gt;"",Scoring!$P$32),"")</f>
        <v/>
      </c>
      <c r="BA218" s="105" t="str">
        <f>IF(AZ218&lt;&gt;"",LOOKUP(AZ218,Likelihoods!$A$7:$A$107,Likelihoods!N$7:N$107),"")</f>
        <v/>
      </c>
      <c r="BB218" s="102" t="str">
        <f>IF(AND(COUNTBLANK($B218:$E218)=3,COUNTBLANK($F218:$H218)=2,COUNTBLANK($I218:$J218)=1,COUNTBLANK($K218:$L218)=1,COUNTBLANK($M218:$N218)=1,COUNTBLANK($O218:$P218)=1,COUNTBLANK($Q218:$R218)=1,COUNTBLANK($S218:$T218)=1,COUNTBLANK($U218:$V218)=1,COUNTBLANK($W218:$AA218)=4),IF(Data!$B218&lt;&gt;"",Scoring!$Q$7)+IF(Data!$C218&lt;&gt;"",Scoring!$Q$8)+IF(Data!$D218&lt;&gt;"",Scoring!$Q$9)+IF(Data!$E218&lt;&gt;"",Scoring!$Q$10)+IF(Data!$F218&lt;&gt;"",Scoring!$Q$11)+IF(Data!$G218&lt;&gt;"",Scoring!$Q$12)+IF(Data!$H218&lt;&gt;"",Scoring!$Q$13)+IF(Data!$I218&lt;&gt;"",Scoring!$Q$14)+IF(Data!$J218&lt;&gt;"",Scoring!$Q$15)+IF(Data!$K218&lt;&gt;"",Scoring!$Q$16)+IF(Data!$L218&lt;&gt;"",Scoring!$Q$17)+IF(Data!$M218&lt;&gt;"",Scoring!$Q$18)+IF(Data!$N218&lt;&gt;"",Scoring!$Q$19)+IF(Data!$O218&lt;&gt;"",Scoring!$Q$20)+IF(Data!$P218&lt;&gt;"",Scoring!$Q$21)+IF(Data!$Q218&lt;&gt;"",Scoring!$Q$22)+IF(Data!$R218&lt;&gt;"",Scoring!$Q$23)+IF(Data!$S218&lt;&gt;"",Scoring!$Q$24)+IF(Data!T218&lt;&gt;"",Scoring!$Q$25)+IF(Data!$U218&lt;&gt;"",Scoring!$Q$26)+IF(Data!$V218&lt;&gt;"",Scoring!$Q$27)+IF(Data!$W218&lt;&gt;"",Scoring!$Q$28)+IF(Data!$X218&lt;&gt;"",Scoring!$Q$29)+IF(Data!$Y218&lt;&gt;"",Scoring!$Q$30)+IF(Data!$Z218&lt;&gt;"",Scoring!$Q$31)+IF(Data!$AA218&lt;&gt;"",Scoring!$Q$32),"")</f>
        <v/>
      </c>
      <c r="BC218" s="107" t="str">
        <f>IF(BB218&lt;&gt;"",LOOKUP(BB218,Likelihoods!$A$7:$A$107,Likelihoods!O$7:O$107),"")</f>
        <v/>
      </c>
      <c r="BD218" s="104" t="str">
        <f>IF(AND(COUNTBLANK($B218:$E218)=3,COUNTBLANK($F218:$H218)=2,COUNTBLANK($I218:$J218)=1,COUNTBLANK($K218:$L218)=1,COUNTBLANK($M218:$N218)=1,COUNTBLANK($O218:$P218)=1,COUNTBLANK($Q218:$R218)=1,COUNTBLANK($S218:$T218)=1,COUNTBLANK($U218:$V218)=1,COUNTBLANK($W218:$AA218)=4),IF(Data!$B218&lt;&gt;"",Scoring!$R$7)+IF(Data!$C218&lt;&gt;"",Scoring!$R$8)+IF(Data!$D218&lt;&gt;"",Scoring!$R$9)+IF(Data!$E218&lt;&gt;"",Scoring!$R$10)+IF(Data!$F218&lt;&gt;"",Scoring!$R$11)+IF(Data!$G218&lt;&gt;"",Scoring!$R$12)+IF(Data!$H218&lt;&gt;"",Scoring!$R$13)+IF(Data!$I218&lt;&gt;"",Scoring!$R$14)+IF(Data!$J218&lt;&gt;"",Scoring!$R$15)+IF(Data!$K218&lt;&gt;"",Scoring!$R$16)+IF(Data!$L218&lt;&gt;"",Scoring!$R$17)+IF(Data!$M218&lt;&gt;"",Scoring!$R$18)+IF(Data!$N218&lt;&gt;"",Scoring!$R$19)+IF(Data!$O218&lt;&gt;"",Scoring!$R$20)+IF(Data!$P218&lt;&gt;"",Scoring!$R$21)+IF(Data!$Q218&lt;&gt;"",Scoring!$R$22)+IF(Data!$R218&lt;&gt;"",Scoring!$R$23)+IF(Data!$S218&lt;&gt;"",Scoring!$R$24)+IF(Data!T218&lt;&gt;"",Scoring!$R$25)+IF(Data!$U218&lt;&gt;"",Scoring!$R$26)+IF(Data!$V218&lt;&gt;"",Scoring!$R$27)+IF(Data!$W218&lt;&gt;"",Scoring!$R$28)+IF(Data!$X218&lt;&gt;"",Scoring!$R$29)+IF(Data!$Y218&lt;&gt;"",Scoring!$R$30)+IF(Data!$Z218&lt;&gt;"",Scoring!$R$31)+IF(Data!$AA218&lt;&gt;"",Scoring!$R$32),"")</f>
        <v/>
      </c>
      <c r="BE218" s="105" t="str">
        <f>IF(BD218&lt;&gt;"",LOOKUP(BD218,Likelihoods!$A$7:$A$107,Likelihoods!P$7:P$107),"")</f>
        <v/>
      </c>
      <c r="BF218" s="102" t="str">
        <f>IF(AND(COUNTBLANK($B218:$E218)=3,COUNTBLANK($F218:$H218)=2,COUNTBLANK($I218:$J218)=1,COUNTBLANK($K218:$L218)=1,COUNTBLANK($M218:$N218)=1,COUNTBLANK($O218:$P218)=1,COUNTBLANK($Q218:$R218)=1,COUNTBLANK($S218:$T218)=1,COUNTBLANK($U218:$V218)=1,COUNTBLANK($W218:$AA218)=4),IF(Data!$B218&lt;&gt;"",Scoring!$S$7)+IF(Data!$C218&lt;&gt;"",Scoring!$S$8)+IF(Data!$D218&lt;&gt;"",Scoring!$S$9)+IF(Data!$E218&lt;&gt;"",Scoring!$S$10)+IF(Data!$F218&lt;&gt;"",Scoring!$S$11)+IF(Data!$G218&lt;&gt;"",Scoring!$S$12)+IF(Data!$H218&lt;&gt;"",Scoring!$S$13)+IF(Data!$I218&lt;&gt;"",Scoring!$S$14)+IF(Data!$J218&lt;&gt;"",Scoring!$S$15)+IF(Data!$K218&lt;&gt;"",Scoring!$S$16)+IF(Data!$L218&lt;&gt;"",Scoring!$S$17)+IF(Data!$M218&lt;&gt;"",Scoring!$S$18)+IF(Data!$N218&lt;&gt;"",Scoring!$S$19)+IF(Data!$O218&lt;&gt;"",Scoring!$S$20)+IF(Data!$P218&lt;&gt;"",Scoring!$S$21)+IF(Data!$Q218&lt;&gt;"",Scoring!$S$22)+IF(Data!$R218&lt;&gt;"",Scoring!$S$23)+IF(Data!$S218&lt;&gt;"",Scoring!$S$24)+IF(Data!T218&lt;&gt;"",Scoring!$S$25)+IF(Data!$U218&lt;&gt;"",Scoring!$S$26)+IF(Data!$V218&lt;&gt;"",Scoring!$S$27)+IF(Data!$W218&lt;&gt;"",Scoring!$S$28)+IF(Data!$X218&lt;&gt;"",Scoring!$S$29)+IF(Data!$Y218&lt;&gt;"",Scoring!$S$30)+IF(Data!$Z218&lt;&gt;"",Scoring!$S$31)+IF(Data!$AA218&lt;&gt;"",Scoring!$S$32),"")</f>
        <v/>
      </c>
      <c r="BG218" s="107" t="str">
        <f>IF(BF218&lt;&gt;"",LOOKUP(BF218,Likelihoods!$A$7:$A$107,Likelihoods!Q$7:Q$107),"")</f>
        <v/>
      </c>
      <c r="BH218" s="108" t="str">
        <f>IF(AND(COUNTBLANK($B218:$E218)=3,COUNTBLANK($F218:$H218)=2,COUNTBLANK($I218:$J218)=1,COUNTBLANK($K218:$L218)=1,COUNTBLANK($M218:$N218)=1,COUNTBLANK($O218:$P218)=1,COUNTBLANK($Q218:$R218)=1,COUNTBLANK($S218:$T218)=1,COUNTBLANK($U218:$V218)=1,COUNTBLANK($W218:$AA218)=4),IF(Data!$B218&lt;&gt;"",Scoring!$T$7)+IF(Data!$C218&lt;&gt;"",Scoring!$T$8)+IF(Data!$D218&lt;&gt;"",Scoring!$T$9)+IF(Data!$E218&lt;&gt;"",Scoring!$T$10)+IF(Data!$F218&lt;&gt;"",Scoring!$T$11)+IF(Data!$G218&lt;&gt;"",Scoring!$T$12)+IF(Data!$H218&lt;&gt;"",Scoring!$T$13)+IF(Data!$I218&lt;&gt;"",Scoring!$T$14)+IF(Data!$J218&lt;&gt;"",Scoring!$T$15)+IF(Data!$K218&lt;&gt;"",Scoring!$T$16)+IF(Data!$L218&lt;&gt;"",Scoring!$T$17)+IF(Data!$M218&lt;&gt;"",Scoring!$T$18)+IF(Data!$N218&lt;&gt;"",Scoring!$T$19)+IF(Data!$O218&lt;&gt;"",Scoring!$T$20)+IF(Data!$P218&lt;&gt;"",Scoring!$T$21)+IF(Data!$Q218&lt;&gt;"",Scoring!$T$22)+IF(Data!$R218&lt;&gt;"",Scoring!$T$23)+IF(Data!$S218&lt;&gt;"",Scoring!$T$24)+IF(Data!T218&lt;&gt;"",Scoring!$T$25)+IF(Data!$U218&lt;&gt;"",Scoring!$T$26)+IF(Data!$V218&lt;&gt;"",Scoring!$T$27)+IF(Data!$W218&lt;&gt;"",Scoring!$T$28)+IF(Data!$X218&lt;&gt;"",Scoring!$T$29)+IF(Data!$Y218&lt;&gt;"",Scoring!$T$30)+IF(Data!$Z218&lt;&gt;"",Scoring!$T$31)+IF(Data!$AA218&lt;&gt;"",Scoring!$T$32),"")</f>
        <v/>
      </c>
      <c r="BI218" s="105" t="str">
        <f>IF(BH218&lt;&gt;"",LOOKUP(BH218,Likelihoods!$A$7:$A$107,Likelihoods!R$7:R$107),"")</f>
        <v/>
      </c>
      <c r="BJ218" s="108" t="str">
        <f>IF(AND(COUNTBLANK($B218:$E218)=3,COUNTBLANK($F218:$H218)=2,COUNTBLANK($I218:$J218)=1,COUNTBLANK($K218:$L218)=1,COUNTBLANK($M218:$N218)=1,COUNTBLANK($O218:$P218)=1,COUNTBLANK($Q218:$R218)=1,COUNTBLANK($S218:$T218)=1,COUNTBLANK($U218:$V218)=1,COUNTBLANK($W218:$AA218)=4),IF(Data!$B218&lt;&gt;"",Scoring!$U$7)+IF(Data!$C218&lt;&gt;"",Scoring!$U$8)+IF(Data!$D218&lt;&gt;"",Scoring!$U$9)+IF(Data!$E218&lt;&gt;"",Scoring!$U$10)+IF(Data!$F218&lt;&gt;"",Scoring!$U$11)+IF(Data!$G218&lt;&gt;"",Scoring!$U$12)+IF(Data!$H218&lt;&gt;"",Scoring!$U$13)+IF(Data!$I218&lt;&gt;"",Scoring!$U$14)+IF(Data!$J218&lt;&gt;"",Scoring!$U$15)+IF(Data!$K218&lt;&gt;"",Scoring!$U$16)+IF(Data!$L218&lt;&gt;"",Scoring!$U$17)+IF(Data!$M218&lt;&gt;"",Scoring!$U$18)+IF(Data!$N218&lt;&gt;"",Scoring!$U$19)+IF(Data!$O218&lt;&gt;"",Scoring!$U$20)+IF(Data!$P218&lt;&gt;"",Scoring!$U$21)+IF(Data!$Q218&lt;&gt;"",Scoring!$U$22)+IF(Data!$R218&lt;&gt;"",Scoring!$U$23)+IF(Data!$S218&lt;&gt;"",Scoring!$U$24)+IF(Data!T218&lt;&gt;"",Scoring!$U$25)+IF(Data!$U218&lt;&gt;"",Scoring!$U$26)+IF(Data!$V218&lt;&gt;"",Scoring!$U$27)+IF(Data!$W218&lt;&gt;"",Scoring!$U$28)+IF(Data!$X218&lt;&gt;"",Scoring!$U$29)+IF(Data!$Y218&lt;&gt;"",Scoring!$U$30)+IF(Data!$Z218&lt;&gt;"",Scoring!$U$31)+IF(Data!$AA218&lt;&gt;"",Scoring!$U$32),"")</f>
        <v/>
      </c>
      <c r="BK218" s="106" t="str">
        <f>IF(BJ218&lt;&gt;"",LOOKUP(BJ218,Likelihoods!$A$7:$A$107,Likelihoods!S$7:S$107),"")</f>
        <v/>
      </c>
      <c r="BL218" s="8"/>
      <c r="BM218" s="8"/>
      <c r="BN218" s="8"/>
      <c r="BO218" s="8"/>
      <c r="BP218" s="8"/>
      <c r="BQ218" s="8"/>
      <c r="BR218" s="8"/>
      <c r="BS218" s="8"/>
      <c r="BT218" s="8"/>
      <c r="BU218" s="8"/>
      <c r="BV218" s="8"/>
      <c r="BW218" s="8"/>
      <c r="BX218" s="8"/>
      <c r="BY218" s="8"/>
    </row>
    <row r="219" spans="1:77" ht="14.25" x14ac:dyDescent="0.2">
      <c r="A219" s="68"/>
      <c r="B219" s="101"/>
      <c r="C219" s="102"/>
      <c r="D219" s="102"/>
      <c r="E219" s="102"/>
      <c r="F219" s="101"/>
      <c r="G219" s="102"/>
      <c r="H219" s="103"/>
      <c r="I219" s="102"/>
      <c r="J219" s="102"/>
      <c r="K219" s="101"/>
      <c r="L219" s="103"/>
      <c r="M219" s="102"/>
      <c r="N219" s="103"/>
      <c r="O219" s="101"/>
      <c r="P219" s="103"/>
      <c r="Q219" s="102"/>
      <c r="R219" s="102"/>
      <c r="S219" s="101"/>
      <c r="T219" s="103"/>
      <c r="U219" s="101"/>
      <c r="V219" s="103"/>
      <c r="W219" s="102"/>
      <c r="X219" s="102"/>
      <c r="Y219" s="102"/>
      <c r="Z219" s="102"/>
      <c r="AA219" s="102"/>
      <c r="AB219" s="104" t="str">
        <f>IF(AND(COUNTBLANK($B219:$E219)=3,COUNTBLANK($F219:$H219)=2,COUNTBLANK($I219:$J219)=1,COUNTBLANK($K219:$L219)=1,COUNTBLANK($M219:$N219)=1,COUNTBLANK($O219:$P219)=1,COUNTBLANK($Q219:$R219)=1,COUNTBLANK($S219:$T219)=1,COUNTBLANK($U219:$V219)=1,COUNTBLANK($W219:$AA219)=4),IF(Data!$B219&lt;&gt;"",Scoring!$D$7)+IF(Data!$C219&lt;&gt;"",Scoring!$D$8)+IF(Data!$D219&lt;&gt;"",Scoring!$D$9)+IF(Data!$E219&lt;&gt;"",Scoring!$D$10)+IF(Data!$F219&lt;&gt;"",Scoring!$D$11)+IF(Data!$G219&lt;&gt;"",Scoring!$D$12)+IF(Data!$H219&lt;&gt;"",Scoring!$D$13)+IF(Data!$I219&lt;&gt;"",Scoring!$D$14)+IF(Data!$J219&lt;&gt;"",Scoring!$D$15)+IF(Data!$K219&lt;&gt;"",Scoring!$D$16)+IF(Data!$L219&lt;&gt;"",Scoring!$D$17)+IF(Data!$M219&lt;&gt;"",Scoring!$D$18)+IF(Data!$N219&lt;&gt;"",Scoring!$D$19)+IF(Data!$O219&lt;&gt;"",Scoring!$D$20)+IF(Data!$P219&lt;&gt;"",Scoring!$D$21)+IF(Data!$Q219&lt;&gt;"",Scoring!$D$22)+IF(Data!$R219&lt;&gt;"",Scoring!$D$23)+IF(Data!$S219&lt;&gt;"",Scoring!$D$24)+IF(Data!T219&lt;&gt;"",Scoring!$D$25)+IF(Data!$U219&lt;&gt;"",Scoring!$D$26)+IF(Data!$V219&lt;&gt;"",Scoring!$D$27)+IF(Data!$W219&lt;&gt;"",Scoring!$D$28)+IF(Data!$X219&lt;&gt;"",Scoring!$D$29)+IF(Data!$Y219&lt;&gt;"",Scoring!$D$30)+IF(Data!$Z219&lt;&gt;"",Scoring!$D$31)+IF(Data!$AA219&lt;&gt;"",Scoring!$D$32),"")</f>
        <v/>
      </c>
      <c r="AC219" s="105" t="str">
        <f>IF(AB219&lt;&gt;"",LOOKUP(AB219,Likelihoods!$A$7:$A$107,Likelihoods!B$7:B$107),"")</f>
        <v/>
      </c>
      <c r="AD219" s="264" t="str">
        <f>IF(AND(COUNTBLANK($B219:$E219)=3,COUNTBLANK($F219:$H219)=2,COUNTBLANK($I219:$J219)=1,COUNTBLANK($K219:$L219)=1,COUNTBLANK($M219:$N219)=1,COUNTBLANK($O219:$P219)=1,COUNTBLANK($Q219:$R219)=1,COUNTBLANK($S219:$T219)=1,COUNTBLANK($U219:$V219)=1,COUNTBLANK($W219:$AA219)=4),IF(Data!$B219&lt;&gt;"",Scoring!$E$7)+IF(Data!$C219&lt;&gt;"",Scoring!$E$8)+IF(Data!$D219&lt;&gt;"",Scoring!$E$9)+IF(Data!$E219&lt;&gt;"",Scoring!$E$10)+IF(Data!$F219&lt;&gt;"",Scoring!$E$11)+IF(Data!$G219&lt;&gt;"",Scoring!$E$12)+IF(Data!$H219&lt;&gt;"",Scoring!$E$13)+IF(Data!$I219&lt;&gt;"",Scoring!$E$14)+IF(Data!$J219&lt;&gt;"",Scoring!$E$15)+IF(Data!$K219&lt;&gt;"",Scoring!$E$16)+IF(Data!$L219&lt;&gt;"",Scoring!$E$17)+IF(Data!$M219&lt;&gt;"",Scoring!$E$18)+IF(Data!$N219&lt;&gt;"",Scoring!$E$19)+IF(Data!$O219&lt;&gt;"",Scoring!$E$20)+IF(Data!$P219&lt;&gt;"",Scoring!$E$21)+IF(Data!$Q219&lt;&gt;"",Scoring!$E$22)+IF(Data!$R219&lt;&gt;"",Scoring!$E$23)+IF(Data!$S219&lt;&gt;"",Scoring!$E$24)+IF(Data!V219&lt;&gt;"",Scoring!$E$25)+IF(Data!$U219&lt;&gt;"",Scoring!$E$26)+IF(Data!$V219&lt;&gt;"",Scoring!$E$27)+IF(Data!$W219&lt;&gt;"",Scoring!$E$28)+IF(Data!$X219&lt;&gt;"",Scoring!$E$29)+IF(Data!$Y219&lt;&gt;"",Scoring!$E$30)+IF(Data!$Z219&lt;&gt;"",Scoring!$E$31)+IF(Data!$AA219&lt;&gt;"",Scoring!$E$32),"")</f>
        <v/>
      </c>
      <c r="AE219" s="107" t="str">
        <f>IF(AD219&lt;&gt;"",LOOKUP(AD219,Likelihoods!$A$7:$A$107,Likelihoods!C$7:C$107),"")</f>
        <v/>
      </c>
      <c r="AF219" s="108" t="str">
        <f>IF(AND(COUNTBLANK($B219:$E219)=3,COUNTBLANK($F219:$H219)=2,COUNTBLANK($I219:$J219)=1,COUNTBLANK($K219:$L219)=1,COUNTBLANK($M219:$N219)=1,COUNTBLANK($O219:$P219)=1,COUNTBLANK($Q219:$R219)=1,COUNTBLANK($S219:$T219)=1,COUNTBLANK($U219:$V219)=1,COUNTBLANK($W219:$AA219)=4),IF(Data!$B219&lt;&gt;"",Scoring!$F$7)+IF(Data!$C219&lt;&gt;"",Scoring!$F$8)+IF(Data!$D219&lt;&gt;"",Scoring!$F$9)+IF(Data!$E219&lt;&gt;"",Scoring!$F$10)+IF(Data!$F219&lt;&gt;"",Scoring!$F$11)+IF(Data!$G219&lt;&gt;"",Scoring!$F$12)+IF(Data!$H219&lt;&gt;"",Scoring!$F$13)+IF(Data!$I219&lt;&gt;"",Scoring!$F$14)+IF(Data!$J219&lt;&gt;"",Scoring!$F$15)+IF(Data!$K219&lt;&gt;"",Scoring!$F$16)+IF(Data!$L219&lt;&gt;"",Scoring!$F$17)+IF(Data!$M219&lt;&gt;"",Scoring!$F$18)+IF(Data!$N219&lt;&gt;"",Scoring!$F$19)+IF(Data!$O219&lt;&gt;"",Scoring!$F$20)+IF(Data!$P219&lt;&gt;"",Scoring!$F$21)+IF(Data!$Q219&lt;&gt;"",Scoring!$F$22)+IF(Data!$R219&lt;&gt;"",Scoring!$F$23)+IF(Data!$S219&lt;&gt;"",Scoring!$F$24)+IF(Data!T219&lt;&gt;"",Scoring!$F$25)+IF(Data!$U219&lt;&gt;"",Scoring!$F$26)+IF(Data!$V219&lt;&gt;"",Scoring!$F$27)+IF(Data!$W219&lt;&gt;"",Scoring!$F$28)+IF(Data!$X219&lt;&gt;"",Scoring!$F$29)+IF(Data!$Y219&lt;&gt;"",Scoring!$F$30)+IF(Data!$Z219&lt;&gt;"",Scoring!$F$31)+IF(Data!$AA219&lt;&gt;"",Scoring!$F$32),"")</f>
        <v/>
      </c>
      <c r="AG219" s="105" t="str">
        <f>IF(AF219&lt;&gt;"",LOOKUP(AF219,Likelihoods!$A$7:$A$107,Likelihoods!D$7:D$107),"")</f>
        <v/>
      </c>
      <c r="AH219" s="108" t="str">
        <f>IF(AND(COUNTBLANK($B219:$E219)=3,COUNTBLANK($F219:$H219)=2,COUNTBLANK($I219:$J219)=1,COUNTBLANK($K219:$L219)=1,COUNTBLANK($M219:$N219)=1,COUNTBLANK($O219:$P219)=1,COUNTBLANK($Q219:$R219)=1,COUNTBLANK($S219:$T219)=1,COUNTBLANK($U219:$V219)=1,COUNTBLANK($W219:$AA219)=4),IF(Data!$B219&lt;&gt;"",Scoring!$G$7)+IF(Data!$C219&lt;&gt;"",Scoring!$G$8)+IF(Data!$D219&lt;&gt;"",Scoring!$G$9)+IF(Data!$E219&lt;&gt;"",Scoring!$G$10)+IF(Data!$F219&lt;&gt;"",Scoring!$G$11)+IF(Data!$G219&lt;&gt;"",Scoring!$G$12)+IF(Data!$H219&lt;&gt;"",Scoring!$G$13)+IF(Data!$I219&lt;&gt;"",Scoring!$G$14)+IF(Data!$J219&lt;&gt;"",Scoring!$G$15)+IF(Data!$K219&lt;&gt;"",Scoring!$G$16)+IF(Data!$L219&lt;&gt;"",Scoring!$G$17)+IF(Data!$M219&lt;&gt;"",Scoring!$G$18)+IF(Data!$N219&lt;&gt;"",Scoring!$G$19)+IF(Data!$O219&lt;&gt;"",Scoring!$G$20)+IF(Data!$P219&lt;&gt;"",Scoring!$G$21)+IF(Data!$Q219&lt;&gt;"",Scoring!$G$22)+IF(Data!$R219&lt;&gt;"",Scoring!$G$23)+IF(Data!$S219&lt;&gt;"",Scoring!$G$24)+IF(Data!T219&lt;&gt;"",Scoring!$G$25)+IF(Data!$U219&lt;&gt;"",Scoring!$G$26)+IF(Data!$V219&lt;&gt;"",Scoring!$G$27)+IF(Data!$W219&lt;&gt;"",Scoring!$G$28)+IF(Data!$X219&lt;&gt;"",Scoring!$G$29)+IF(Data!$Y219&lt;&gt;"",Scoring!$G$30)+IF(Data!$Z219&lt;&gt;"",Scoring!$G$31)+IF(Data!$AA219&lt;&gt;"",Scoring!$G$32),"")</f>
        <v/>
      </c>
      <c r="AI219" s="106" t="str">
        <f>IF(AH219&lt;&gt;"",LOOKUP(AH219,Likelihoods!$A$7:$A$107,Likelihoods!E$7:E$107),"")</f>
        <v/>
      </c>
      <c r="AJ219" s="104" t="str">
        <f>IF(AND(COUNTBLANK($B219:$E219)=3,COUNTBLANK($F219:$H219)=2,COUNTBLANK($I219:$J219)=1,COUNTBLANK($K219:$L219)=1,COUNTBLANK($M219:$N219)=1,COUNTBLANK($O219:$P219)=1,COUNTBLANK($Q219:$R219)=1,COUNTBLANK($S219:$T219)=1,COUNTBLANK($U219:$V219)=1,COUNTBLANK($W219:$AA219)=4),IF(Data!$B219&lt;&gt;"",Scoring!$H$7)+IF(Data!$C219&lt;&gt;"",Scoring!$H$8)+IF(Data!$D219&lt;&gt;"",Scoring!$H$9)+IF(Data!$E219&lt;&gt;"",Scoring!$H$10)+IF(Data!$F219&lt;&gt;"",Scoring!$H$11)+IF(Data!$G219&lt;&gt;"",Scoring!$H$12)+IF(Data!$H219&lt;&gt;"",Scoring!$H$13)+IF(Data!$I219&lt;&gt;"",Scoring!$H$14)+IF(Data!$J219&lt;&gt;"",Scoring!$H$15)+IF(Data!$K219&lt;&gt;"",Scoring!$H$16)+IF(Data!$L219&lt;&gt;"",Scoring!$H$17)+IF(Data!$M219&lt;&gt;"",Scoring!$H$18)+IF(Data!$N219&lt;&gt;"",Scoring!$H$19)+IF(Data!$O219&lt;&gt;"",Scoring!$H$20)+IF(Data!$P219&lt;&gt;"",Scoring!$H$21)+IF(Data!$Q219&lt;&gt;"",Scoring!$H$22)+IF(Data!$R219&lt;&gt;"",Scoring!$H$23)+IF(Data!$S219&lt;&gt;"",Scoring!$H$24)+IF(Data!T219&lt;&gt;"",Scoring!$H$25)+IF(Data!$U219&lt;&gt;"",Scoring!$H$26)+IF(Data!$V219&lt;&gt;"",Scoring!$H$27)+IF(Data!$W219&lt;&gt;"",Scoring!$H$28)+IF(Data!$X219&lt;&gt;"",Scoring!$H$29)+IF(Data!$Y219&lt;&gt;"",Scoring!$H$30)+IF(Data!$Z219&lt;&gt;"",Scoring!$H$31)+IF(Data!$AA219&lt;&gt;"",Scoring!$H$32),"")</f>
        <v/>
      </c>
      <c r="AK219" s="105" t="str">
        <f>IF(AJ219&lt;&gt;"",LOOKUP(AJ219,Likelihoods!$A$7:$A$107,Likelihoods!F$7:F$107),"")</f>
        <v/>
      </c>
      <c r="AL219" s="102" t="str">
        <f>IF(AND(COUNTBLANK($B219:$E219)=3,COUNTBLANK($F219:$H219)=2,COUNTBLANK($I219:$J219)=1,COUNTBLANK($K219:$L219)=1,COUNTBLANK($M219:$N219)=1,COUNTBLANK($O219:$P219)=1,COUNTBLANK($Q219:$R219)=1,COUNTBLANK($S219:$T219)=1,COUNTBLANK($U219:$V219)=1,COUNTBLANK($W219:$AA219)=4),IF(Data!$B219&lt;&gt;"",Scoring!$I$7)+IF(Data!$C219&lt;&gt;"",Scoring!$I$8)+IF(Data!$D219&lt;&gt;"",Scoring!$I$9)+IF(Data!$E219&lt;&gt;"",Scoring!$I$10)+IF(Data!$F219&lt;&gt;"",Scoring!$I$11)+IF(Data!$G219&lt;&gt;"",Scoring!$I$12)+IF(Data!$H219&lt;&gt;"",Scoring!$I$13)+IF(Data!$I219&lt;&gt;"",Scoring!$I$14)+IF(Data!$J219&lt;&gt;"",Scoring!$I$15)+IF(Data!$K219&lt;&gt;"",Scoring!$I$16)+IF(Data!$L219&lt;&gt;"",Scoring!$I$17)+IF(Data!$M219&lt;&gt;"",Scoring!$I$18)+IF(Data!$N219&lt;&gt;"",Scoring!$I$19)+IF(Data!$O219&lt;&gt;"",Scoring!$I$20)+IF(Data!$P219&lt;&gt;"",Scoring!$I$21)+IF(Data!$Q219&lt;&gt;"",Scoring!$I$22)+IF(Data!$R219&lt;&gt;"",Scoring!$I$23)+IF(Data!$S219&lt;&gt;"",Scoring!$I$24)+IF(Data!T219&lt;&gt;"",Scoring!$I$25)+IF(Data!$U219&lt;&gt;"",Scoring!$I$26)+IF(Data!$V219&lt;&gt;"",Scoring!$I$27)+IF(Data!$W219&lt;&gt;"",Scoring!$I$28)+IF(Data!$X219&lt;&gt;"",Scoring!$I$29)+IF(Data!$Y219&lt;&gt;"",Scoring!$I$30)+IF(Data!$Z219&lt;&gt;"",Scoring!$I$31)+IF(Data!$AA219&lt;&gt;"",Scoring!$I$32),"")</f>
        <v/>
      </c>
      <c r="AM219" s="107" t="str">
        <f>IF(AL219&lt;&gt;"",LOOKUP(AL219,Likelihoods!$A$7:$A$107,Likelihoods!G$7:G$107),"")</f>
        <v/>
      </c>
      <c r="AN219" s="281" t="str">
        <f>IF(AND(COUNTBLANK($B219:$E219)=3,COUNTBLANK($F219:$H219)=2,COUNTBLANK($I219:$J219)=1,COUNTBLANK($K219:$L219)=1,COUNTBLANK($M219:$N219)=1,COUNTBLANK($O219:$P219)=1,COUNTBLANK($Q219:$R219)=1,COUNTBLANK($S219:$T219)=1,COUNTBLANK($U219:$V219)=1,COUNTBLANK($W219:$AA219)=4),IF(Data!$B219&lt;&gt;"",Scoring!$J$7)+IF(Data!$C219&lt;&gt;"",Scoring!$J$8)+IF(Data!$D219&lt;&gt;"",Scoring!$J$9)+IF(Data!$E219&lt;&gt;"",Scoring!$J$10)+IF(Data!$F219&lt;&gt;"",Scoring!$J$11)+IF(Data!$G219&lt;&gt;"",Scoring!$J$12)+IF(Data!$H219&lt;&gt;"",Scoring!$J$13)+IF(Data!$I219&lt;&gt;"",Scoring!$J$14)+IF(Data!$J219&lt;&gt;"",Scoring!$J$15)+IF(Data!$K219&lt;&gt;"",Scoring!$J$16)+IF(Data!$L219&lt;&gt;"",Scoring!$J$17)+IF(Data!$M219&lt;&gt;"",Scoring!$J$18)+IF(Data!$N219&lt;&gt;"",Scoring!$J$19)+IF(Data!$O219&lt;&gt;"",Scoring!$J$20)+IF(Data!$P219&lt;&gt;"",Scoring!$J$21)+IF(Data!$Q219&lt;&gt;"",Scoring!$J$22)+IF(Data!$R219&lt;&gt;"",Scoring!$J$23)+IF(Data!$S219&lt;&gt;"",Scoring!$J$24)+IF(Data!AF219&lt;&gt;"",Scoring!$J$25)+IF(Data!$U219&lt;&gt;"",Scoring!$J$26)+IF(Data!$V219&lt;&gt;"",Scoring!$J$27)+IF(Data!$W219&lt;&gt;"",Scoring!$J$28)+IF(Data!$X219&lt;&gt;"",Scoring!$J$29)+IF(Data!$Y219&lt;&gt;"",Scoring!$J$30)+IF(Data!$Z219&lt;&gt;"",Scoring!$J$31)+IF(Data!$AA219&lt;&gt;"",Scoring!$J$32),"")</f>
        <v/>
      </c>
      <c r="AO219" s="276" t="str">
        <f>IF(AN219&lt;&gt;"",LOOKUP(AN219,Likelihoods!$A$7:$A$107,Likelihoods!H$7:H$107),"")</f>
        <v/>
      </c>
      <c r="AP219" s="264" t="str">
        <f>IF(AND(COUNTBLANK($B219:$E219)=3,COUNTBLANK($F219:$H219)=2,COUNTBLANK($I219:$J219)=1,COUNTBLANK($K219:$L219)=1,COUNTBLANK($M219:$N219)=1,COUNTBLANK($O219:$P219)=1,COUNTBLANK($Q219:$R219)=1,COUNTBLANK($S219:$T219)=1,COUNTBLANK($U219:$V219)=1,COUNTBLANK($W219:$AA219)=4),IF(Data!$B219&lt;&gt;"",Scoring!$K$7)+IF(Data!$C219&lt;&gt;"",Scoring!$K$8)+IF(Data!$D219&lt;&gt;"",Scoring!$K$9)+IF(Data!$E219&lt;&gt;"",Scoring!$K$10)+IF(Data!$F219&lt;&gt;"",Scoring!$K$11)+IF(Data!$G219&lt;&gt;"",Scoring!$K$12)+IF(Data!$H219&lt;&gt;"",Scoring!$K$13)+IF(Data!$I219&lt;&gt;"",Scoring!$K$14)+IF(Data!$J219&lt;&gt;"",Scoring!$K$15)+IF(Data!$K219&lt;&gt;"",Scoring!$K$16)+IF(Data!$L219&lt;&gt;"",Scoring!$K$17)+IF(Data!$M219&lt;&gt;"",Scoring!$K$18)+IF(Data!$N219&lt;&gt;"",Scoring!$K$19)+IF(Data!$O219&lt;&gt;"",Scoring!$K$20)+IF(Data!$P219&lt;&gt;"",Scoring!$K$21)+IF(Data!$Q219&lt;&gt;"",Scoring!$K$22)+IF(Data!$R219&lt;&gt;"",Scoring!$K$23)+IF(Data!$S219&lt;&gt;"",Scoring!$K$24)+IF(Data!AH219&lt;&gt;"",Scoring!$K$25)+IF(Data!$U219&lt;&gt;"",Scoring!$K$26)+IF(Data!$V219&lt;&gt;"",Scoring!$K$27)+IF(Data!$W219&lt;&gt;"",Scoring!$K$28)+IF(Data!$X219&lt;&gt;"",Scoring!$K$29)+IF(Data!$Y219&lt;&gt;"",Scoring!$K$30)+IF(Data!$Z219&lt;&gt;"",Scoring!$K$31)+IF(Data!$AA219&lt;&gt;"",Scoring!$K$32),"")</f>
        <v/>
      </c>
      <c r="AQ219" s="107" t="str">
        <f>IF(AP219&lt;&gt;"",LOOKUP(AP219,Likelihoods!$A$7:$A$107,Likelihoods!I$7:I$107),"")</f>
        <v/>
      </c>
      <c r="AR219" s="281" t="str">
        <f>IF(AND(COUNTBLANK($B219:$E219)=3,COUNTBLANK($F219:$H219)=2,COUNTBLANK($I219:$J219)=1,COUNTBLANK($K219:$L219)=1,COUNTBLANK($M219:$N219)=1,COUNTBLANK($O219:$P219)=1,COUNTBLANK($Q219:$R219)=1,COUNTBLANK($S219:$T219)=1,COUNTBLANK($U219:$V219)=1,COUNTBLANK($W219:$AA219)=4),IF(Data!$B219&lt;&gt;"",Scoring!$L$7)+IF(Data!$C219&lt;&gt;"",Scoring!$L$8)+IF(Data!$D219&lt;&gt;"",Scoring!$L$9)+IF(Data!$E219&lt;&gt;"",Scoring!$L$10)+IF(Data!$F219&lt;&gt;"",Scoring!$L$11)+IF(Data!$G219&lt;&gt;"",Scoring!$L$12)+IF(Data!$H219&lt;&gt;"",Scoring!$L$13)+IF(Data!$I219&lt;&gt;"",Scoring!$L$14)+IF(Data!$J219&lt;&gt;"",Scoring!$L$15)+IF(Data!$K219&lt;&gt;"",Scoring!$L$16)+IF(Data!$L219&lt;&gt;"",Scoring!$L$17)+IF(Data!$M219&lt;&gt;"",Scoring!$L$18)+IF(Data!$N219&lt;&gt;"",Scoring!$L$19)+IF(Data!$O219&lt;&gt;"",Scoring!$L$20)+IF(Data!$P219&lt;&gt;"",Scoring!$L$21)+IF(Data!$Q219&lt;&gt;"",Scoring!$L$22)+IF(Data!$R219&lt;&gt;"",Scoring!$L$23)+IF(Data!$S219&lt;&gt;"",Scoring!$L$24)+IF(Data!AJ219&lt;&gt;"",Scoring!$L$25)+IF(Data!$U219&lt;&gt;"",Scoring!$L$26)+IF(Data!$V219&lt;&gt;"",Scoring!$L$27)+IF(Data!$W219&lt;&gt;"",Scoring!$L$28)+IF(Data!$X219&lt;&gt;"",Scoring!$L$29)+IF(Data!$Y219&lt;&gt;"",Scoring!$L$30)+IF(Data!$Z219&lt;&gt;"",Scoring!$L$31)+IF(Data!$AA219&lt;&gt;"",Scoring!$L$32),"")</f>
        <v/>
      </c>
      <c r="AS219" s="105" t="str">
        <f>IF(AR219&lt;&gt;"",LOOKUP(AR219,Likelihoods!$A$7:$A$107,Likelihoods!J$7:J$107),"")</f>
        <v/>
      </c>
      <c r="AT219" s="108" t="str">
        <f>IF(AND(COUNTBLANK($B219:$E219)=3,COUNTBLANK($F219:$H219)=2,COUNTBLANK($I219:$J219)=1,COUNTBLANK($K219:$L219)=1,COUNTBLANK($M219:$N219)=1,COUNTBLANK($O219:$P219)=1,COUNTBLANK($Q219:$R219)=1,COUNTBLANK($S219:$T219)=1,COUNTBLANK($U219:$V219)=1,COUNTBLANK($W219:$AA219)=4),IF(Data!$B219&lt;&gt;"",Scoring!$M$7)+IF(Data!$C219&lt;&gt;"",Scoring!$M$8)+IF(Data!$D219&lt;&gt;"",Scoring!$M$9)+IF(Data!$E219&lt;&gt;"",Scoring!$M$10)+IF(Data!$F219&lt;&gt;"",Scoring!$M$11)+IF(Data!$G219&lt;&gt;"",Scoring!$M$12)+IF(Data!$H219&lt;&gt;"",Scoring!$M$13)+IF(Data!$I219&lt;&gt;"",Scoring!$M$14)+IF(Data!$J219&lt;&gt;"",Scoring!$M$15)+IF(Data!$K219&lt;&gt;"",Scoring!$M$16)+IF(Data!$L219&lt;&gt;"",Scoring!$M$17)+IF(Data!$M219&lt;&gt;"",Scoring!$M$18)+IF(Data!$N219&lt;&gt;"",Scoring!$M$19)+IF(Data!$O219&lt;&gt;"",Scoring!$M$20)+IF(Data!$P219&lt;&gt;"",Scoring!$M$21)+IF(Data!$Q219&lt;&gt;"",Scoring!$M$22)+IF(Data!$R219&lt;&gt;"",Scoring!$M$23)+IF(Data!$S219&lt;&gt;"",Scoring!$M$24)+IF(Data!T219&lt;&gt;"",Scoring!$M$25)+IF(Data!$U219&lt;&gt;"",Scoring!$M$26)+IF(Data!$V219&lt;&gt;"",Scoring!$M$27)+IF(Data!$W219&lt;&gt;"",Scoring!$M$28)+IF(Data!$X219&lt;&gt;"",Scoring!$M$29)+IF(Data!$Y219&lt;&gt;"",Scoring!$M$30)+IF(Data!$Z219&lt;&gt;"",Scoring!$M$31)+IF(Data!$AA219&lt;&gt;"",Scoring!$M$32),"")</f>
        <v/>
      </c>
      <c r="AU219" s="105" t="str">
        <f>IF(AT219&lt;&gt;"",LOOKUP(AT219,Likelihoods!$A$7:$A$107,Likelihoods!K$7:K$107),"")</f>
        <v/>
      </c>
      <c r="AV219" s="108" t="str">
        <f>IF(AND(COUNTBLANK($B219:$E219)=3,COUNTBLANK($F219:$H219)=2,COUNTBLANK($I219:$J219)=1,COUNTBLANK($K219:$L219)=1,COUNTBLANK($M219:$N219)=1,COUNTBLANK($O219:$P219)=1,COUNTBLANK($Q219:$R219)=1,COUNTBLANK($S219:$T219)=1,COUNTBLANK($U219:$V219)=1,COUNTBLANK($W219:$AA219)=4),IF(Data!$B219&lt;&gt;"",Scoring!$N$7)+IF(Data!$C219&lt;&gt;"",Scoring!$N$8)+IF(Data!$D219&lt;&gt;"",Scoring!$N$9)+IF(Data!$E219&lt;&gt;"",Scoring!$N$10)+IF(Data!$F219&lt;&gt;"",Scoring!$N$11)+IF(Data!$G219&lt;&gt;"",Scoring!$N$12)+IF(Data!$H219&lt;&gt;"",Scoring!$N$13)+IF(Data!$I219&lt;&gt;"",Scoring!$N$14)+IF(Data!$J219&lt;&gt;"",Scoring!$N$15)+IF(Data!$K219&lt;&gt;"",Scoring!$N$16)+IF(Data!$L219&lt;&gt;"",Scoring!$N$17)+IF(Data!$M219&lt;&gt;"",Scoring!$N$18)+IF(Data!$N219&lt;&gt;"",Scoring!$N$19)+IF(Data!$O219&lt;&gt;"",Scoring!$N$20)+IF(Data!$P219&lt;&gt;"",Scoring!$N$21)+IF(Data!$Q219&lt;&gt;"",Scoring!$N$22)+IF(Data!$R219&lt;&gt;"",Scoring!$N$23)+IF(Data!$S219&lt;&gt;"",Scoring!$N$24)+IF(Data!T219&lt;&gt;"",Scoring!$N$25)+IF(Data!$U219&lt;&gt;"",Scoring!$N$26)+IF(Data!$V219&lt;&gt;"",Scoring!$N$27)+IF(Data!$W219&lt;&gt;"",Scoring!$N$28)+IF(Data!$X219&lt;&gt;"",Scoring!$N$29)+IF(Data!$Y219&lt;&gt;"",Scoring!$N$30)+IF(Data!$Z219&lt;&gt;"",Scoring!$N$31)+IF(Data!$AA219&lt;&gt;"",Scoring!$N$32),"")</f>
        <v/>
      </c>
      <c r="AW219" s="106" t="str">
        <f>IF(AV219&lt;&gt;"",LOOKUP(AV219,Likelihoods!$A$7:$A$107,Likelihoods!L$7:L$107),"")</f>
        <v/>
      </c>
      <c r="AX219" s="104" t="str">
        <f>IF(AND(COUNTBLANK($B219:$E219)=3,COUNTBLANK($F219:$H219)=2,COUNTBLANK($I219:$J219)=1,COUNTBLANK($K219:$L219)=1,COUNTBLANK($M219:$N219)=1,COUNTBLANK($O219:$P219)=1,COUNTBLANK($Q219:$R219)=1,COUNTBLANK($S219:$T219)=1,COUNTBLANK($U219:$V219)=1,COUNTBLANK($W219:$AA219)=4),IF(Data!$B219&lt;&gt;"",Scoring!$O$7)+IF(Data!$C219&lt;&gt;"",Scoring!$O$8)+IF(Data!$D219&lt;&gt;"",Scoring!$O$9)+IF(Data!$E219&lt;&gt;"",Scoring!$O$10)+IF(Data!$F219&lt;&gt;"",Scoring!$O$11)+IF(Data!$G219&lt;&gt;"",Scoring!$O$12)+IF(Data!$H219&lt;&gt;"",Scoring!$O$13)+IF(Data!$I219&lt;&gt;"",Scoring!$O$14)+IF(Data!$J219&lt;&gt;"",Scoring!$O$15)+IF(Data!$K219&lt;&gt;"",Scoring!$O$16)+IF(Data!$L219&lt;&gt;"",Scoring!$O$17)+IF(Data!$M219&lt;&gt;"",Scoring!$O$18)+IF(Data!$N219&lt;&gt;"",Scoring!$O$19)+IF(Data!$O219&lt;&gt;"",Scoring!$O$20)+IF(Data!$P219&lt;&gt;"",Scoring!$O$21)+IF(Data!$Q219&lt;&gt;"",Scoring!$O$22)+IF(Data!$R219&lt;&gt;"",Scoring!$O$23)+IF(Data!$S219&lt;&gt;"",Scoring!$O$24)+IF(Data!T219&lt;&gt;"",Scoring!$O$25)+IF(Data!$U219&lt;&gt;"",Scoring!$O$26)+IF(Data!$V219&lt;&gt;"",Scoring!$O$27)+IF(Data!$W219&lt;&gt;"",Scoring!$O$28)+IF(Data!$X219&lt;&gt;"",Scoring!$O$29)+IF(Data!$Y219&lt;&gt;"",Scoring!$O$30)+IF(Data!$Z219&lt;&gt;"",Scoring!$O$31)+IF(Data!$AA219&lt;&gt;"",Scoring!$O$32),"")</f>
        <v/>
      </c>
      <c r="AY219" s="107" t="str">
        <f>IF(AX219&lt;&gt;"",LOOKUP(AX219,Likelihoods!$A$7:$A$107,Likelihoods!M$7:M$107),"")</f>
        <v/>
      </c>
      <c r="AZ219" s="108" t="str">
        <f>IF(AND(COUNTBLANK($B219:$E219)=3,COUNTBLANK($F219:$H219)=2,COUNTBLANK($I219:$J219)=1,COUNTBLANK($K219:$L219)=1,COUNTBLANK($M219:$N219)=1,COUNTBLANK($O219:$P219)=1,COUNTBLANK($Q219:$R219)=1,COUNTBLANK($S219:$T219)=1,COUNTBLANK($U219:$V219)=1,COUNTBLANK($W219:$AA219)=4),IF(Data!$B219&lt;&gt;"",Scoring!$P$7)+IF(Data!$C219&lt;&gt;"",Scoring!$P$8)+IF(Data!$D219&lt;&gt;"",Scoring!$P$9)+IF(Data!$E219&lt;&gt;"",Scoring!$P$10)+IF(Data!$F219&lt;&gt;"",Scoring!$P$11)+IF(Data!$G219&lt;&gt;"",Scoring!$P$12)+IF(Data!$H219&lt;&gt;"",Scoring!$P$13)+IF(Data!$I219&lt;&gt;"",Scoring!$P$14)+IF(Data!$J219&lt;&gt;"",Scoring!$P$15)+IF(Data!$K219&lt;&gt;"",Scoring!$P$16)+IF(Data!$L219&lt;&gt;"",Scoring!$P$17)+IF(Data!$M219&lt;&gt;"",Scoring!$P$18)+IF(Data!$N219&lt;&gt;"",Scoring!$P$19)+IF(Data!$O219&lt;&gt;"",Scoring!$P$20)+IF(Data!$P219&lt;&gt;"",Scoring!$P$21)+IF(Data!$Q219&lt;&gt;"",Scoring!$P$22)+IF(Data!$R219&lt;&gt;"",Scoring!$P$23)+IF(Data!$S219&lt;&gt;"",Scoring!$P$24)+IF(Data!T219&lt;&gt;"",Scoring!$P$25)+IF(Data!$U219&lt;&gt;"",Scoring!$P$26)+IF(Data!$V219&lt;&gt;"",Scoring!$P$27)+IF(Data!$W219&lt;&gt;"",Scoring!$P$28)+IF(Data!$X219&lt;&gt;"",Scoring!$P$29)+IF(Data!$Y219&lt;&gt;"",Scoring!$P$30)+IF(Data!$Z219&lt;&gt;"",Scoring!$P$31)+IF(Data!$AA219&lt;&gt;"",Scoring!$P$32),"")</f>
        <v/>
      </c>
      <c r="BA219" s="105" t="str">
        <f>IF(AZ219&lt;&gt;"",LOOKUP(AZ219,Likelihoods!$A$7:$A$107,Likelihoods!N$7:N$107),"")</f>
        <v/>
      </c>
      <c r="BB219" s="102" t="str">
        <f>IF(AND(COUNTBLANK($B219:$E219)=3,COUNTBLANK($F219:$H219)=2,COUNTBLANK($I219:$J219)=1,COUNTBLANK($K219:$L219)=1,COUNTBLANK($M219:$N219)=1,COUNTBLANK($O219:$P219)=1,COUNTBLANK($Q219:$R219)=1,COUNTBLANK($S219:$T219)=1,COUNTBLANK($U219:$V219)=1,COUNTBLANK($W219:$AA219)=4),IF(Data!$B219&lt;&gt;"",Scoring!$Q$7)+IF(Data!$C219&lt;&gt;"",Scoring!$Q$8)+IF(Data!$D219&lt;&gt;"",Scoring!$Q$9)+IF(Data!$E219&lt;&gt;"",Scoring!$Q$10)+IF(Data!$F219&lt;&gt;"",Scoring!$Q$11)+IF(Data!$G219&lt;&gt;"",Scoring!$Q$12)+IF(Data!$H219&lt;&gt;"",Scoring!$Q$13)+IF(Data!$I219&lt;&gt;"",Scoring!$Q$14)+IF(Data!$J219&lt;&gt;"",Scoring!$Q$15)+IF(Data!$K219&lt;&gt;"",Scoring!$Q$16)+IF(Data!$L219&lt;&gt;"",Scoring!$Q$17)+IF(Data!$M219&lt;&gt;"",Scoring!$Q$18)+IF(Data!$N219&lt;&gt;"",Scoring!$Q$19)+IF(Data!$O219&lt;&gt;"",Scoring!$Q$20)+IF(Data!$P219&lt;&gt;"",Scoring!$Q$21)+IF(Data!$Q219&lt;&gt;"",Scoring!$Q$22)+IF(Data!$R219&lt;&gt;"",Scoring!$Q$23)+IF(Data!$S219&lt;&gt;"",Scoring!$Q$24)+IF(Data!T219&lt;&gt;"",Scoring!$Q$25)+IF(Data!$U219&lt;&gt;"",Scoring!$Q$26)+IF(Data!$V219&lt;&gt;"",Scoring!$Q$27)+IF(Data!$W219&lt;&gt;"",Scoring!$Q$28)+IF(Data!$X219&lt;&gt;"",Scoring!$Q$29)+IF(Data!$Y219&lt;&gt;"",Scoring!$Q$30)+IF(Data!$Z219&lt;&gt;"",Scoring!$Q$31)+IF(Data!$AA219&lt;&gt;"",Scoring!$Q$32),"")</f>
        <v/>
      </c>
      <c r="BC219" s="107" t="str">
        <f>IF(BB219&lt;&gt;"",LOOKUP(BB219,Likelihoods!$A$7:$A$107,Likelihoods!O$7:O$107),"")</f>
        <v/>
      </c>
      <c r="BD219" s="104" t="str">
        <f>IF(AND(COUNTBLANK($B219:$E219)=3,COUNTBLANK($F219:$H219)=2,COUNTBLANK($I219:$J219)=1,COUNTBLANK($K219:$L219)=1,COUNTBLANK($M219:$N219)=1,COUNTBLANK($O219:$P219)=1,COUNTBLANK($Q219:$R219)=1,COUNTBLANK($S219:$T219)=1,COUNTBLANK($U219:$V219)=1,COUNTBLANK($W219:$AA219)=4),IF(Data!$B219&lt;&gt;"",Scoring!$R$7)+IF(Data!$C219&lt;&gt;"",Scoring!$R$8)+IF(Data!$D219&lt;&gt;"",Scoring!$R$9)+IF(Data!$E219&lt;&gt;"",Scoring!$R$10)+IF(Data!$F219&lt;&gt;"",Scoring!$R$11)+IF(Data!$G219&lt;&gt;"",Scoring!$R$12)+IF(Data!$H219&lt;&gt;"",Scoring!$R$13)+IF(Data!$I219&lt;&gt;"",Scoring!$R$14)+IF(Data!$J219&lt;&gt;"",Scoring!$R$15)+IF(Data!$K219&lt;&gt;"",Scoring!$R$16)+IF(Data!$L219&lt;&gt;"",Scoring!$R$17)+IF(Data!$M219&lt;&gt;"",Scoring!$R$18)+IF(Data!$N219&lt;&gt;"",Scoring!$R$19)+IF(Data!$O219&lt;&gt;"",Scoring!$R$20)+IF(Data!$P219&lt;&gt;"",Scoring!$R$21)+IF(Data!$Q219&lt;&gt;"",Scoring!$R$22)+IF(Data!$R219&lt;&gt;"",Scoring!$R$23)+IF(Data!$S219&lt;&gt;"",Scoring!$R$24)+IF(Data!T219&lt;&gt;"",Scoring!$R$25)+IF(Data!$U219&lt;&gt;"",Scoring!$R$26)+IF(Data!$V219&lt;&gt;"",Scoring!$R$27)+IF(Data!$W219&lt;&gt;"",Scoring!$R$28)+IF(Data!$X219&lt;&gt;"",Scoring!$R$29)+IF(Data!$Y219&lt;&gt;"",Scoring!$R$30)+IF(Data!$Z219&lt;&gt;"",Scoring!$R$31)+IF(Data!$AA219&lt;&gt;"",Scoring!$R$32),"")</f>
        <v/>
      </c>
      <c r="BE219" s="105" t="str">
        <f>IF(BD219&lt;&gt;"",LOOKUP(BD219,Likelihoods!$A$7:$A$107,Likelihoods!P$7:P$107),"")</f>
        <v/>
      </c>
      <c r="BF219" s="102" t="str">
        <f>IF(AND(COUNTBLANK($B219:$E219)=3,COUNTBLANK($F219:$H219)=2,COUNTBLANK($I219:$J219)=1,COUNTBLANK($K219:$L219)=1,COUNTBLANK($M219:$N219)=1,COUNTBLANK($O219:$P219)=1,COUNTBLANK($Q219:$R219)=1,COUNTBLANK($S219:$T219)=1,COUNTBLANK($U219:$V219)=1,COUNTBLANK($W219:$AA219)=4),IF(Data!$B219&lt;&gt;"",Scoring!$S$7)+IF(Data!$C219&lt;&gt;"",Scoring!$S$8)+IF(Data!$D219&lt;&gt;"",Scoring!$S$9)+IF(Data!$E219&lt;&gt;"",Scoring!$S$10)+IF(Data!$F219&lt;&gt;"",Scoring!$S$11)+IF(Data!$G219&lt;&gt;"",Scoring!$S$12)+IF(Data!$H219&lt;&gt;"",Scoring!$S$13)+IF(Data!$I219&lt;&gt;"",Scoring!$S$14)+IF(Data!$J219&lt;&gt;"",Scoring!$S$15)+IF(Data!$K219&lt;&gt;"",Scoring!$S$16)+IF(Data!$L219&lt;&gt;"",Scoring!$S$17)+IF(Data!$M219&lt;&gt;"",Scoring!$S$18)+IF(Data!$N219&lt;&gt;"",Scoring!$S$19)+IF(Data!$O219&lt;&gt;"",Scoring!$S$20)+IF(Data!$P219&lt;&gt;"",Scoring!$S$21)+IF(Data!$Q219&lt;&gt;"",Scoring!$S$22)+IF(Data!$R219&lt;&gt;"",Scoring!$S$23)+IF(Data!$S219&lt;&gt;"",Scoring!$S$24)+IF(Data!T219&lt;&gt;"",Scoring!$S$25)+IF(Data!$U219&lt;&gt;"",Scoring!$S$26)+IF(Data!$V219&lt;&gt;"",Scoring!$S$27)+IF(Data!$W219&lt;&gt;"",Scoring!$S$28)+IF(Data!$X219&lt;&gt;"",Scoring!$S$29)+IF(Data!$Y219&lt;&gt;"",Scoring!$S$30)+IF(Data!$Z219&lt;&gt;"",Scoring!$S$31)+IF(Data!$AA219&lt;&gt;"",Scoring!$S$32),"")</f>
        <v/>
      </c>
      <c r="BG219" s="107" t="str">
        <f>IF(BF219&lt;&gt;"",LOOKUP(BF219,Likelihoods!$A$7:$A$107,Likelihoods!Q$7:Q$107),"")</f>
        <v/>
      </c>
      <c r="BH219" s="108" t="str">
        <f>IF(AND(COUNTBLANK($B219:$E219)=3,COUNTBLANK($F219:$H219)=2,COUNTBLANK($I219:$J219)=1,COUNTBLANK($K219:$L219)=1,COUNTBLANK($M219:$N219)=1,COUNTBLANK($O219:$P219)=1,COUNTBLANK($Q219:$R219)=1,COUNTBLANK($S219:$T219)=1,COUNTBLANK($U219:$V219)=1,COUNTBLANK($W219:$AA219)=4),IF(Data!$B219&lt;&gt;"",Scoring!$T$7)+IF(Data!$C219&lt;&gt;"",Scoring!$T$8)+IF(Data!$D219&lt;&gt;"",Scoring!$T$9)+IF(Data!$E219&lt;&gt;"",Scoring!$T$10)+IF(Data!$F219&lt;&gt;"",Scoring!$T$11)+IF(Data!$G219&lt;&gt;"",Scoring!$T$12)+IF(Data!$H219&lt;&gt;"",Scoring!$T$13)+IF(Data!$I219&lt;&gt;"",Scoring!$T$14)+IF(Data!$J219&lt;&gt;"",Scoring!$T$15)+IF(Data!$K219&lt;&gt;"",Scoring!$T$16)+IF(Data!$L219&lt;&gt;"",Scoring!$T$17)+IF(Data!$M219&lt;&gt;"",Scoring!$T$18)+IF(Data!$N219&lt;&gt;"",Scoring!$T$19)+IF(Data!$O219&lt;&gt;"",Scoring!$T$20)+IF(Data!$P219&lt;&gt;"",Scoring!$T$21)+IF(Data!$Q219&lt;&gt;"",Scoring!$T$22)+IF(Data!$R219&lt;&gt;"",Scoring!$T$23)+IF(Data!$S219&lt;&gt;"",Scoring!$T$24)+IF(Data!T219&lt;&gt;"",Scoring!$T$25)+IF(Data!$U219&lt;&gt;"",Scoring!$T$26)+IF(Data!$V219&lt;&gt;"",Scoring!$T$27)+IF(Data!$W219&lt;&gt;"",Scoring!$T$28)+IF(Data!$X219&lt;&gt;"",Scoring!$T$29)+IF(Data!$Y219&lt;&gt;"",Scoring!$T$30)+IF(Data!$Z219&lt;&gt;"",Scoring!$T$31)+IF(Data!$AA219&lt;&gt;"",Scoring!$T$32),"")</f>
        <v/>
      </c>
      <c r="BI219" s="105" t="str">
        <f>IF(BH219&lt;&gt;"",LOOKUP(BH219,Likelihoods!$A$7:$A$107,Likelihoods!R$7:R$107),"")</f>
        <v/>
      </c>
      <c r="BJ219" s="108" t="str">
        <f>IF(AND(COUNTBLANK($B219:$E219)=3,COUNTBLANK($F219:$H219)=2,COUNTBLANK($I219:$J219)=1,COUNTBLANK($K219:$L219)=1,COUNTBLANK($M219:$N219)=1,COUNTBLANK($O219:$P219)=1,COUNTBLANK($Q219:$R219)=1,COUNTBLANK($S219:$T219)=1,COUNTBLANK($U219:$V219)=1,COUNTBLANK($W219:$AA219)=4),IF(Data!$B219&lt;&gt;"",Scoring!$U$7)+IF(Data!$C219&lt;&gt;"",Scoring!$U$8)+IF(Data!$D219&lt;&gt;"",Scoring!$U$9)+IF(Data!$E219&lt;&gt;"",Scoring!$U$10)+IF(Data!$F219&lt;&gt;"",Scoring!$U$11)+IF(Data!$G219&lt;&gt;"",Scoring!$U$12)+IF(Data!$H219&lt;&gt;"",Scoring!$U$13)+IF(Data!$I219&lt;&gt;"",Scoring!$U$14)+IF(Data!$J219&lt;&gt;"",Scoring!$U$15)+IF(Data!$K219&lt;&gt;"",Scoring!$U$16)+IF(Data!$L219&lt;&gt;"",Scoring!$U$17)+IF(Data!$M219&lt;&gt;"",Scoring!$U$18)+IF(Data!$N219&lt;&gt;"",Scoring!$U$19)+IF(Data!$O219&lt;&gt;"",Scoring!$U$20)+IF(Data!$P219&lt;&gt;"",Scoring!$U$21)+IF(Data!$Q219&lt;&gt;"",Scoring!$U$22)+IF(Data!$R219&lt;&gt;"",Scoring!$U$23)+IF(Data!$S219&lt;&gt;"",Scoring!$U$24)+IF(Data!T219&lt;&gt;"",Scoring!$U$25)+IF(Data!$U219&lt;&gt;"",Scoring!$U$26)+IF(Data!$V219&lt;&gt;"",Scoring!$U$27)+IF(Data!$W219&lt;&gt;"",Scoring!$U$28)+IF(Data!$X219&lt;&gt;"",Scoring!$U$29)+IF(Data!$Y219&lt;&gt;"",Scoring!$U$30)+IF(Data!$Z219&lt;&gt;"",Scoring!$U$31)+IF(Data!$AA219&lt;&gt;"",Scoring!$U$32),"")</f>
        <v/>
      </c>
      <c r="BK219" s="106" t="str">
        <f>IF(BJ219&lt;&gt;"",LOOKUP(BJ219,Likelihoods!$A$7:$A$107,Likelihoods!S$7:S$107),"")</f>
        <v/>
      </c>
      <c r="BL219" s="8"/>
      <c r="BM219" s="8"/>
      <c r="BN219" s="8"/>
      <c r="BO219" s="8"/>
      <c r="BP219" s="8"/>
      <c r="BQ219" s="8"/>
      <c r="BR219" s="8"/>
      <c r="BS219" s="8"/>
      <c r="BT219" s="8"/>
      <c r="BU219" s="8"/>
      <c r="BV219" s="8"/>
      <c r="BW219" s="8"/>
      <c r="BX219" s="8"/>
      <c r="BY219" s="8"/>
    </row>
    <row r="220" spans="1:77" ht="14.25" x14ac:dyDescent="0.2">
      <c r="A220" s="68"/>
      <c r="B220" s="101"/>
      <c r="C220" s="102"/>
      <c r="D220" s="102"/>
      <c r="E220" s="102"/>
      <c r="F220" s="101"/>
      <c r="G220" s="102"/>
      <c r="H220" s="103"/>
      <c r="I220" s="102"/>
      <c r="J220" s="102"/>
      <c r="K220" s="101"/>
      <c r="L220" s="103"/>
      <c r="M220" s="102"/>
      <c r="N220" s="103"/>
      <c r="O220" s="101"/>
      <c r="P220" s="103"/>
      <c r="Q220" s="102"/>
      <c r="R220" s="102"/>
      <c r="S220" s="101"/>
      <c r="T220" s="103"/>
      <c r="U220" s="101"/>
      <c r="V220" s="103"/>
      <c r="W220" s="102"/>
      <c r="X220" s="102"/>
      <c r="Y220" s="102"/>
      <c r="Z220" s="102"/>
      <c r="AA220" s="102"/>
      <c r="AB220" s="104" t="str">
        <f>IF(AND(COUNTBLANK($B220:$E220)=3,COUNTBLANK($F220:$H220)=2,COUNTBLANK($I220:$J220)=1,COUNTBLANK($K220:$L220)=1,COUNTBLANK($M220:$N220)=1,COUNTBLANK($O220:$P220)=1,COUNTBLANK($Q220:$R220)=1,COUNTBLANK($S220:$T220)=1,COUNTBLANK($U220:$V220)=1,COUNTBLANK($W220:$AA220)=4),IF(Data!$B220&lt;&gt;"",Scoring!$D$7)+IF(Data!$C220&lt;&gt;"",Scoring!$D$8)+IF(Data!$D220&lt;&gt;"",Scoring!$D$9)+IF(Data!$E220&lt;&gt;"",Scoring!$D$10)+IF(Data!$F220&lt;&gt;"",Scoring!$D$11)+IF(Data!$G220&lt;&gt;"",Scoring!$D$12)+IF(Data!$H220&lt;&gt;"",Scoring!$D$13)+IF(Data!$I220&lt;&gt;"",Scoring!$D$14)+IF(Data!$J220&lt;&gt;"",Scoring!$D$15)+IF(Data!$K220&lt;&gt;"",Scoring!$D$16)+IF(Data!$L220&lt;&gt;"",Scoring!$D$17)+IF(Data!$M220&lt;&gt;"",Scoring!$D$18)+IF(Data!$N220&lt;&gt;"",Scoring!$D$19)+IF(Data!$O220&lt;&gt;"",Scoring!$D$20)+IF(Data!$P220&lt;&gt;"",Scoring!$D$21)+IF(Data!$Q220&lt;&gt;"",Scoring!$D$22)+IF(Data!$R220&lt;&gt;"",Scoring!$D$23)+IF(Data!$S220&lt;&gt;"",Scoring!$D$24)+IF(Data!T220&lt;&gt;"",Scoring!$D$25)+IF(Data!$U220&lt;&gt;"",Scoring!$D$26)+IF(Data!$V220&lt;&gt;"",Scoring!$D$27)+IF(Data!$W220&lt;&gt;"",Scoring!$D$28)+IF(Data!$X220&lt;&gt;"",Scoring!$D$29)+IF(Data!$Y220&lt;&gt;"",Scoring!$D$30)+IF(Data!$Z220&lt;&gt;"",Scoring!$D$31)+IF(Data!$AA220&lt;&gt;"",Scoring!$D$32),"")</f>
        <v/>
      </c>
      <c r="AC220" s="105" t="str">
        <f>IF(AB220&lt;&gt;"",LOOKUP(AB220,Likelihoods!$A$7:$A$107,Likelihoods!B$7:B$107),"")</f>
        <v/>
      </c>
      <c r="AD220" s="264" t="str">
        <f>IF(AND(COUNTBLANK($B220:$E220)=3,COUNTBLANK($F220:$H220)=2,COUNTBLANK($I220:$J220)=1,COUNTBLANK($K220:$L220)=1,COUNTBLANK($M220:$N220)=1,COUNTBLANK($O220:$P220)=1,COUNTBLANK($Q220:$R220)=1,COUNTBLANK($S220:$T220)=1,COUNTBLANK($U220:$V220)=1,COUNTBLANK($W220:$AA220)=4),IF(Data!$B220&lt;&gt;"",Scoring!$E$7)+IF(Data!$C220&lt;&gt;"",Scoring!$E$8)+IF(Data!$D220&lt;&gt;"",Scoring!$E$9)+IF(Data!$E220&lt;&gt;"",Scoring!$E$10)+IF(Data!$F220&lt;&gt;"",Scoring!$E$11)+IF(Data!$G220&lt;&gt;"",Scoring!$E$12)+IF(Data!$H220&lt;&gt;"",Scoring!$E$13)+IF(Data!$I220&lt;&gt;"",Scoring!$E$14)+IF(Data!$J220&lt;&gt;"",Scoring!$E$15)+IF(Data!$K220&lt;&gt;"",Scoring!$E$16)+IF(Data!$L220&lt;&gt;"",Scoring!$E$17)+IF(Data!$M220&lt;&gt;"",Scoring!$E$18)+IF(Data!$N220&lt;&gt;"",Scoring!$E$19)+IF(Data!$O220&lt;&gt;"",Scoring!$E$20)+IF(Data!$P220&lt;&gt;"",Scoring!$E$21)+IF(Data!$Q220&lt;&gt;"",Scoring!$E$22)+IF(Data!$R220&lt;&gt;"",Scoring!$E$23)+IF(Data!$S220&lt;&gt;"",Scoring!$E$24)+IF(Data!V220&lt;&gt;"",Scoring!$E$25)+IF(Data!$U220&lt;&gt;"",Scoring!$E$26)+IF(Data!$V220&lt;&gt;"",Scoring!$E$27)+IF(Data!$W220&lt;&gt;"",Scoring!$E$28)+IF(Data!$X220&lt;&gt;"",Scoring!$E$29)+IF(Data!$Y220&lt;&gt;"",Scoring!$E$30)+IF(Data!$Z220&lt;&gt;"",Scoring!$E$31)+IF(Data!$AA220&lt;&gt;"",Scoring!$E$32),"")</f>
        <v/>
      </c>
      <c r="AE220" s="107" t="str">
        <f>IF(AD220&lt;&gt;"",LOOKUP(AD220,Likelihoods!$A$7:$A$107,Likelihoods!C$7:C$107),"")</f>
        <v/>
      </c>
      <c r="AF220" s="108" t="str">
        <f>IF(AND(COUNTBLANK($B220:$E220)=3,COUNTBLANK($F220:$H220)=2,COUNTBLANK($I220:$J220)=1,COUNTBLANK($K220:$L220)=1,COUNTBLANK($M220:$N220)=1,COUNTBLANK($O220:$P220)=1,COUNTBLANK($Q220:$R220)=1,COUNTBLANK($S220:$T220)=1,COUNTBLANK($U220:$V220)=1,COUNTBLANK($W220:$AA220)=4),IF(Data!$B220&lt;&gt;"",Scoring!$F$7)+IF(Data!$C220&lt;&gt;"",Scoring!$F$8)+IF(Data!$D220&lt;&gt;"",Scoring!$F$9)+IF(Data!$E220&lt;&gt;"",Scoring!$F$10)+IF(Data!$F220&lt;&gt;"",Scoring!$F$11)+IF(Data!$G220&lt;&gt;"",Scoring!$F$12)+IF(Data!$H220&lt;&gt;"",Scoring!$F$13)+IF(Data!$I220&lt;&gt;"",Scoring!$F$14)+IF(Data!$J220&lt;&gt;"",Scoring!$F$15)+IF(Data!$K220&lt;&gt;"",Scoring!$F$16)+IF(Data!$L220&lt;&gt;"",Scoring!$F$17)+IF(Data!$M220&lt;&gt;"",Scoring!$F$18)+IF(Data!$N220&lt;&gt;"",Scoring!$F$19)+IF(Data!$O220&lt;&gt;"",Scoring!$F$20)+IF(Data!$P220&lt;&gt;"",Scoring!$F$21)+IF(Data!$Q220&lt;&gt;"",Scoring!$F$22)+IF(Data!$R220&lt;&gt;"",Scoring!$F$23)+IF(Data!$S220&lt;&gt;"",Scoring!$F$24)+IF(Data!T220&lt;&gt;"",Scoring!$F$25)+IF(Data!$U220&lt;&gt;"",Scoring!$F$26)+IF(Data!$V220&lt;&gt;"",Scoring!$F$27)+IF(Data!$W220&lt;&gt;"",Scoring!$F$28)+IF(Data!$X220&lt;&gt;"",Scoring!$F$29)+IF(Data!$Y220&lt;&gt;"",Scoring!$F$30)+IF(Data!$Z220&lt;&gt;"",Scoring!$F$31)+IF(Data!$AA220&lt;&gt;"",Scoring!$F$32),"")</f>
        <v/>
      </c>
      <c r="AG220" s="105" t="str">
        <f>IF(AF220&lt;&gt;"",LOOKUP(AF220,Likelihoods!$A$7:$A$107,Likelihoods!D$7:D$107),"")</f>
        <v/>
      </c>
      <c r="AH220" s="108" t="str">
        <f>IF(AND(COUNTBLANK($B220:$E220)=3,COUNTBLANK($F220:$H220)=2,COUNTBLANK($I220:$J220)=1,COUNTBLANK($K220:$L220)=1,COUNTBLANK($M220:$N220)=1,COUNTBLANK($O220:$P220)=1,COUNTBLANK($Q220:$R220)=1,COUNTBLANK($S220:$T220)=1,COUNTBLANK($U220:$V220)=1,COUNTBLANK($W220:$AA220)=4),IF(Data!$B220&lt;&gt;"",Scoring!$G$7)+IF(Data!$C220&lt;&gt;"",Scoring!$G$8)+IF(Data!$D220&lt;&gt;"",Scoring!$G$9)+IF(Data!$E220&lt;&gt;"",Scoring!$G$10)+IF(Data!$F220&lt;&gt;"",Scoring!$G$11)+IF(Data!$G220&lt;&gt;"",Scoring!$G$12)+IF(Data!$H220&lt;&gt;"",Scoring!$G$13)+IF(Data!$I220&lt;&gt;"",Scoring!$G$14)+IF(Data!$J220&lt;&gt;"",Scoring!$G$15)+IF(Data!$K220&lt;&gt;"",Scoring!$G$16)+IF(Data!$L220&lt;&gt;"",Scoring!$G$17)+IF(Data!$M220&lt;&gt;"",Scoring!$G$18)+IF(Data!$N220&lt;&gt;"",Scoring!$G$19)+IF(Data!$O220&lt;&gt;"",Scoring!$G$20)+IF(Data!$P220&lt;&gt;"",Scoring!$G$21)+IF(Data!$Q220&lt;&gt;"",Scoring!$G$22)+IF(Data!$R220&lt;&gt;"",Scoring!$G$23)+IF(Data!$S220&lt;&gt;"",Scoring!$G$24)+IF(Data!T220&lt;&gt;"",Scoring!$G$25)+IF(Data!$U220&lt;&gt;"",Scoring!$G$26)+IF(Data!$V220&lt;&gt;"",Scoring!$G$27)+IF(Data!$W220&lt;&gt;"",Scoring!$G$28)+IF(Data!$X220&lt;&gt;"",Scoring!$G$29)+IF(Data!$Y220&lt;&gt;"",Scoring!$G$30)+IF(Data!$Z220&lt;&gt;"",Scoring!$G$31)+IF(Data!$AA220&lt;&gt;"",Scoring!$G$32),"")</f>
        <v/>
      </c>
      <c r="AI220" s="106" t="str">
        <f>IF(AH220&lt;&gt;"",LOOKUP(AH220,Likelihoods!$A$7:$A$107,Likelihoods!E$7:E$107),"")</f>
        <v/>
      </c>
      <c r="AJ220" s="104" t="str">
        <f>IF(AND(COUNTBLANK($B220:$E220)=3,COUNTBLANK($F220:$H220)=2,COUNTBLANK($I220:$J220)=1,COUNTBLANK($K220:$L220)=1,COUNTBLANK($M220:$N220)=1,COUNTBLANK($O220:$P220)=1,COUNTBLANK($Q220:$R220)=1,COUNTBLANK($S220:$T220)=1,COUNTBLANK($U220:$V220)=1,COUNTBLANK($W220:$AA220)=4),IF(Data!$B220&lt;&gt;"",Scoring!$H$7)+IF(Data!$C220&lt;&gt;"",Scoring!$H$8)+IF(Data!$D220&lt;&gt;"",Scoring!$H$9)+IF(Data!$E220&lt;&gt;"",Scoring!$H$10)+IF(Data!$F220&lt;&gt;"",Scoring!$H$11)+IF(Data!$G220&lt;&gt;"",Scoring!$H$12)+IF(Data!$H220&lt;&gt;"",Scoring!$H$13)+IF(Data!$I220&lt;&gt;"",Scoring!$H$14)+IF(Data!$J220&lt;&gt;"",Scoring!$H$15)+IF(Data!$K220&lt;&gt;"",Scoring!$H$16)+IF(Data!$L220&lt;&gt;"",Scoring!$H$17)+IF(Data!$M220&lt;&gt;"",Scoring!$H$18)+IF(Data!$N220&lt;&gt;"",Scoring!$H$19)+IF(Data!$O220&lt;&gt;"",Scoring!$H$20)+IF(Data!$P220&lt;&gt;"",Scoring!$H$21)+IF(Data!$Q220&lt;&gt;"",Scoring!$H$22)+IF(Data!$R220&lt;&gt;"",Scoring!$H$23)+IF(Data!$S220&lt;&gt;"",Scoring!$H$24)+IF(Data!T220&lt;&gt;"",Scoring!$H$25)+IF(Data!$U220&lt;&gt;"",Scoring!$H$26)+IF(Data!$V220&lt;&gt;"",Scoring!$H$27)+IF(Data!$W220&lt;&gt;"",Scoring!$H$28)+IF(Data!$X220&lt;&gt;"",Scoring!$H$29)+IF(Data!$Y220&lt;&gt;"",Scoring!$H$30)+IF(Data!$Z220&lt;&gt;"",Scoring!$H$31)+IF(Data!$AA220&lt;&gt;"",Scoring!$H$32),"")</f>
        <v/>
      </c>
      <c r="AK220" s="105" t="str">
        <f>IF(AJ220&lt;&gt;"",LOOKUP(AJ220,Likelihoods!$A$7:$A$107,Likelihoods!F$7:F$107),"")</f>
        <v/>
      </c>
      <c r="AL220" s="102" t="str">
        <f>IF(AND(COUNTBLANK($B220:$E220)=3,COUNTBLANK($F220:$H220)=2,COUNTBLANK($I220:$J220)=1,COUNTBLANK($K220:$L220)=1,COUNTBLANK($M220:$N220)=1,COUNTBLANK($O220:$P220)=1,COUNTBLANK($Q220:$R220)=1,COUNTBLANK($S220:$T220)=1,COUNTBLANK($U220:$V220)=1,COUNTBLANK($W220:$AA220)=4),IF(Data!$B220&lt;&gt;"",Scoring!$I$7)+IF(Data!$C220&lt;&gt;"",Scoring!$I$8)+IF(Data!$D220&lt;&gt;"",Scoring!$I$9)+IF(Data!$E220&lt;&gt;"",Scoring!$I$10)+IF(Data!$F220&lt;&gt;"",Scoring!$I$11)+IF(Data!$G220&lt;&gt;"",Scoring!$I$12)+IF(Data!$H220&lt;&gt;"",Scoring!$I$13)+IF(Data!$I220&lt;&gt;"",Scoring!$I$14)+IF(Data!$J220&lt;&gt;"",Scoring!$I$15)+IF(Data!$K220&lt;&gt;"",Scoring!$I$16)+IF(Data!$L220&lt;&gt;"",Scoring!$I$17)+IF(Data!$M220&lt;&gt;"",Scoring!$I$18)+IF(Data!$N220&lt;&gt;"",Scoring!$I$19)+IF(Data!$O220&lt;&gt;"",Scoring!$I$20)+IF(Data!$P220&lt;&gt;"",Scoring!$I$21)+IF(Data!$Q220&lt;&gt;"",Scoring!$I$22)+IF(Data!$R220&lt;&gt;"",Scoring!$I$23)+IF(Data!$S220&lt;&gt;"",Scoring!$I$24)+IF(Data!T220&lt;&gt;"",Scoring!$I$25)+IF(Data!$U220&lt;&gt;"",Scoring!$I$26)+IF(Data!$V220&lt;&gt;"",Scoring!$I$27)+IF(Data!$W220&lt;&gt;"",Scoring!$I$28)+IF(Data!$X220&lt;&gt;"",Scoring!$I$29)+IF(Data!$Y220&lt;&gt;"",Scoring!$I$30)+IF(Data!$Z220&lt;&gt;"",Scoring!$I$31)+IF(Data!$AA220&lt;&gt;"",Scoring!$I$32),"")</f>
        <v/>
      </c>
      <c r="AM220" s="107" t="str">
        <f>IF(AL220&lt;&gt;"",LOOKUP(AL220,Likelihoods!$A$7:$A$107,Likelihoods!G$7:G$107),"")</f>
        <v/>
      </c>
      <c r="AN220" s="281" t="str">
        <f>IF(AND(COUNTBLANK($B220:$E220)=3,COUNTBLANK($F220:$H220)=2,COUNTBLANK($I220:$J220)=1,COUNTBLANK($K220:$L220)=1,COUNTBLANK($M220:$N220)=1,COUNTBLANK($O220:$P220)=1,COUNTBLANK($Q220:$R220)=1,COUNTBLANK($S220:$T220)=1,COUNTBLANK($U220:$V220)=1,COUNTBLANK($W220:$AA220)=4),IF(Data!$B220&lt;&gt;"",Scoring!$J$7)+IF(Data!$C220&lt;&gt;"",Scoring!$J$8)+IF(Data!$D220&lt;&gt;"",Scoring!$J$9)+IF(Data!$E220&lt;&gt;"",Scoring!$J$10)+IF(Data!$F220&lt;&gt;"",Scoring!$J$11)+IF(Data!$G220&lt;&gt;"",Scoring!$J$12)+IF(Data!$H220&lt;&gt;"",Scoring!$J$13)+IF(Data!$I220&lt;&gt;"",Scoring!$J$14)+IF(Data!$J220&lt;&gt;"",Scoring!$J$15)+IF(Data!$K220&lt;&gt;"",Scoring!$J$16)+IF(Data!$L220&lt;&gt;"",Scoring!$J$17)+IF(Data!$M220&lt;&gt;"",Scoring!$J$18)+IF(Data!$N220&lt;&gt;"",Scoring!$J$19)+IF(Data!$O220&lt;&gt;"",Scoring!$J$20)+IF(Data!$P220&lt;&gt;"",Scoring!$J$21)+IF(Data!$Q220&lt;&gt;"",Scoring!$J$22)+IF(Data!$R220&lt;&gt;"",Scoring!$J$23)+IF(Data!$S220&lt;&gt;"",Scoring!$J$24)+IF(Data!AF220&lt;&gt;"",Scoring!$J$25)+IF(Data!$U220&lt;&gt;"",Scoring!$J$26)+IF(Data!$V220&lt;&gt;"",Scoring!$J$27)+IF(Data!$W220&lt;&gt;"",Scoring!$J$28)+IF(Data!$X220&lt;&gt;"",Scoring!$J$29)+IF(Data!$Y220&lt;&gt;"",Scoring!$J$30)+IF(Data!$Z220&lt;&gt;"",Scoring!$J$31)+IF(Data!$AA220&lt;&gt;"",Scoring!$J$32),"")</f>
        <v/>
      </c>
      <c r="AO220" s="276" t="str">
        <f>IF(AN220&lt;&gt;"",LOOKUP(AN220,Likelihoods!$A$7:$A$107,Likelihoods!H$7:H$107),"")</f>
        <v/>
      </c>
      <c r="AP220" s="264" t="str">
        <f>IF(AND(COUNTBLANK($B220:$E220)=3,COUNTBLANK($F220:$H220)=2,COUNTBLANK($I220:$J220)=1,COUNTBLANK($K220:$L220)=1,COUNTBLANK($M220:$N220)=1,COUNTBLANK($O220:$P220)=1,COUNTBLANK($Q220:$R220)=1,COUNTBLANK($S220:$T220)=1,COUNTBLANK($U220:$V220)=1,COUNTBLANK($W220:$AA220)=4),IF(Data!$B220&lt;&gt;"",Scoring!$K$7)+IF(Data!$C220&lt;&gt;"",Scoring!$K$8)+IF(Data!$D220&lt;&gt;"",Scoring!$K$9)+IF(Data!$E220&lt;&gt;"",Scoring!$K$10)+IF(Data!$F220&lt;&gt;"",Scoring!$K$11)+IF(Data!$G220&lt;&gt;"",Scoring!$K$12)+IF(Data!$H220&lt;&gt;"",Scoring!$K$13)+IF(Data!$I220&lt;&gt;"",Scoring!$K$14)+IF(Data!$J220&lt;&gt;"",Scoring!$K$15)+IF(Data!$K220&lt;&gt;"",Scoring!$K$16)+IF(Data!$L220&lt;&gt;"",Scoring!$K$17)+IF(Data!$M220&lt;&gt;"",Scoring!$K$18)+IF(Data!$N220&lt;&gt;"",Scoring!$K$19)+IF(Data!$O220&lt;&gt;"",Scoring!$K$20)+IF(Data!$P220&lt;&gt;"",Scoring!$K$21)+IF(Data!$Q220&lt;&gt;"",Scoring!$K$22)+IF(Data!$R220&lt;&gt;"",Scoring!$K$23)+IF(Data!$S220&lt;&gt;"",Scoring!$K$24)+IF(Data!AH220&lt;&gt;"",Scoring!$K$25)+IF(Data!$U220&lt;&gt;"",Scoring!$K$26)+IF(Data!$V220&lt;&gt;"",Scoring!$K$27)+IF(Data!$W220&lt;&gt;"",Scoring!$K$28)+IF(Data!$X220&lt;&gt;"",Scoring!$K$29)+IF(Data!$Y220&lt;&gt;"",Scoring!$K$30)+IF(Data!$Z220&lt;&gt;"",Scoring!$K$31)+IF(Data!$AA220&lt;&gt;"",Scoring!$K$32),"")</f>
        <v/>
      </c>
      <c r="AQ220" s="107" t="str">
        <f>IF(AP220&lt;&gt;"",LOOKUP(AP220,Likelihoods!$A$7:$A$107,Likelihoods!I$7:I$107),"")</f>
        <v/>
      </c>
      <c r="AR220" s="281" t="str">
        <f>IF(AND(COUNTBLANK($B220:$E220)=3,COUNTBLANK($F220:$H220)=2,COUNTBLANK($I220:$J220)=1,COUNTBLANK($K220:$L220)=1,COUNTBLANK($M220:$N220)=1,COUNTBLANK($O220:$P220)=1,COUNTBLANK($Q220:$R220)=1,COUNTBLANK($S220:$T220)=1,COUNTBLANK($U220:$V220)=1,COUNTBLANK($W220:$AA220)=4),IF(Data!$B220&lt;&gt;"",Scoring!$L$7)+IF(Data!$C220&lt;&gt;"",Scoring!$L$8)+IF(Data!$D220&lt;&gt;"",Scoring!$L$9)+IF(Data!$E220&lt;&gt;"",Scoring!$L$10)+IF(Data!$F220&lt;&gt;"",Scoring!$L$11)+IF(Data!$G220&lt;&gt;"",Scoring!$L$12)+IF(Data!$H220&lt;&gt;"",Scoring!$L$13)+IF(Data!$I220&lt;&gt;"",Scoring!$L$14)+IF(Data!$J220&lt;&gt;"",Scoring!$L$15)+IF(Data!$K220&lt;&gt;"",Scoring!$L$16)+IF(Data!$L220&lt;&gt;"",Scoring!$L$17)+IF(Data!$M220&lt;&gt;"",Scoring!$L$18)+IF(Data!$N220&lt;&gt;"",Scoring!$L$19)+IF(Data!$O220&lt;&gt;"",Scoring!$L$20)+IF(Data!$P220&lt;&gt;"",Scoring!$L$21)+IF(Data!$Q220&lt;&gt;"",Scoring!$L$22)+IF(Data!$R220&lt;&gt;"",Scoring!$L$23)+IF(Data!$S220&lt;&gt;"",Scoring!$L$24)+IF(Data!AJ220&lt;&gt;"",Scoring!$L$25)+IF(Data!$U220&lt;&gt;"",Scoring!$L$26)+IF(Data!$V220&lt;&gt;"",Scoring!$L$27)+IF(Data!$W220&lt;&gt;"",Scoring!$L$28)+IF(Data!$X220&lt;&gt;"",Scoring!$L$29)+IF(Data!$Y220&lt;&gt;"",Scoring!$L$30)+IF(Data!$Z220&lt;&gt;"",Scoring!$L$31)+IF(Data!$AA220&lt;&gt;"",Scoring!$L$32),"")</f>
        <v/>
      </c>
      <c r="AS220" s="105" t="str">
        <f>IF(AR220&lt;&gt;"",LOOKUP(AR220,Likelihoods!$A$7:$A$107,Likelihoods!J$7:J$107),"")</f>
        <v/>
      </c>
      <c r="AT220" s="108" t="str">
        <f>IF(AND(COUNTBLANK($B220:$E220)=3,COUNTBLANK($F220:$H220)=2,COUNTBLANK($I220:$J220)=1,COUNTBLANK($K220:$L220)=1,COUNTBLANK($M220:$N220)=1,COUNTBLANK($O220:$P220)=1,COUNTBLANK($Q220:$R220)=1,COUNTBLANK($S220:$T220)=1,COUNTBLANK($U220:$V220)=1,COUNTBLANK($W220:$AA220)=4),IF(Data!$B220&lt;&gt;"",Scoring!$M$7)+IF(Data!$C220&lt;&gt;"",Scoring!$M$8)+IF(Data!$D220&lt;&gt;"",Scoring!$M$9)+IF(Data!$E220&lt;&gt;"",Scoring!$M$10)+IF(Data!$F220&lt;&gt;"",Scoring!$M$11)+IF(Data!$G220&lt;&gt;"",Scoring!$M$12)+IF(Data!$H220&lt;&gt;"",Scoring!$M$13)+IF(Data!$I220&lt;&gt;"",Scoring!$M$14)+IF(Data!$J220&lt;&gt;"",Scoring!$M$15)+IF(Data!$K220&lt;&gt;"",Scoring!$M$16)+IF(Data!$L220&lt;&gt;"",Scoring!$M$17)+IF(Data!$M220&lt;&gt;"",Scoring!$M$18)+IF(Data!$N220&lt;&gt;"",Scoring!$M$19)+IF(Data!$O220&lt;&gt;"",Scoring!$M$20)+IF(Data!$P220&lt;&gt;"",Scoring!$M$21)+IF(Data!$Q220&lt;&gt;"",Scoring!$M$22)+IF(Data!$R220&lt;&gt;"",Scoring!$M$23)+IF(Data!$S220&lt;&gt;"",Scoring!$M$24)+IF(Data!T220&lt;&gt;"",Scoring!$M$25)+IF(Data!$U220&lt;&gt;"",Scoring!$M$26)+IF(Data!$V220&lt;&gt;"",Scoring!$M$27)+IF(Data!$W220&lt;&gt;"",Scoring!$M$28)+IF(Data!$X220&lt;&gt;"",Scoring!$M$29)+IF(Data!$Y220&lt;&gt;"",Scoring!$M$30)+IF(Data!$Z220&lt;&gt;"",Scoring!$M$31)+IF(Data!$AA220&lt;&gt;"",Scoring!$M$32),"")</f>
        <v/>
      </c>
      <c r="AU220" s="105" t="str">
        <f>IF(AT220&lt;&gt;"",LOOKUP(AT220,Likelihoods!$A$7:$A$107,Likelihoods!K$7:K$107),"")</f>
        <v/>
      </c>
      <c r="AV220" s="108" t="str">
        <f>IF(AND(COUNTBLANK($B220:$E220)=3,COUNTBLANK($F220:$H220)=2,COUNTBLANK($I220:$J220)=1,COUNTBLANK($K220:$L220)=1,COUNTBLANK($M220:$N220)=1,COUNTBLANK($O220:$P220)=1,COUNTBLANK($Q220:$R220)=1,COUNTBLANK($S220:$T220)=1,COUNTBLANK($U220:$V220)=1,COUNTBLANK($W220:$AA220)=4),IF(Data!$B220&lt;&gt;"",Scoring!$N$7)+IF(Data!$C220&lt;&gt;"",Scoring!$N$8)+IF(Data!$D220&lt;&gt;"",Scoring!$N$9)+IF(Data!$E220&lt;&gt;"",Scoring!$N$10)+IF(Data!$F220&lt;&gt;"",Scoring!$N$11)+IF(Data!$G220&lt;&gt;"",Scoring!$N$12)+IF(Data!$H220&lt;&gt;"",Scoring!$N$13)+IF(Data!$I220&lt;&gt;"",Scoring!$N$14)+IF(Data!$J220&lt;&gt;"",Scoring!$N$15)+IF(Data!$K220&lt;&gt;"",Scoring!$N$16)+IF(Data!$L220&lt;&gt;"",Scoring!$N$17)+IF(Data!$M220&lt;&gt;"",Scoring!$N$18)+IF(Data!$N220&lt;&gt;"",Scoring!$N$19)+IF(Data!$O220&lt;&gt;"",Scoring!$N$20)+IF(Data!$P220&lt;&gt;"",Scoring!$N$21)+IF(Data!$Q220&lt;&gt;"",Scoring!$N$22)+IF(Data!$R220&lt;&gt;"",Scoring!$N$23)+IF(Data!$S220&lt;&gt;"",Scoring!$N$24)+IF(Data!T220&lt;&gt;"",Scoring!$N$25)+IF(Data!$U220&lt;&gt;"",Scoring!$N$26)+IF(Data!$V220&lt;&gt;"",Scoring!$N$27)+IF(Data!$W220&lt;&gt;"",Scoring!$N$28)+IF(Data!$X220&lt;&gt;"",Scoring!$N$29)+IF(Data!$Y220&lt;&gt;"",Scoring!$N$30)+IF(Data!$Z220&lt;&gt;"",Scoring!$N$31)+IF(Data!$AA220&lt;&gt;"",Scoring!$N$32),"")</f>
        <v/>
      </c>
      <c r="AW220" s="106" t="str">
        <f>IF(AV220&lt;&gt;"",LOOKUP(AV220,Likelihoods!$A$7:$A$107,Likelihoods!L$7:L$107),"")</f>
        <v/>
      </c>
      <c r="AX220" s="104" t="str">
        <f>IF(AND(COUNTBLANK($B220:$E220)=3,COUNTBLANK($F220:$H220)=2,COUNTBLANK($I220:$J220)=1,COUNTBLANK($K220:$L220)=1,COUNTBLANK($M220:$N220)=1,COUNTBLANK($O220:$P220)=1,COUNTBLANK($Q220:$R220)=1,COUNTBLANK($S220:$T220)=1,COUNTBLANK($U220:$V220)=1,COUNTBLANK($W220:$AA220)=4),IF(Data!$B220&lt;&gt;"",Scoring!$O$7)+IF(Data!$C220&lt;&gt;"",Scoring!$O$8)+IF(Data!$D220&lt;&gt;"",Scoring!$O$9)+IF(Data!$E220&lt;&gt;"",Scoring!$O$10)+IF(Data!$F220&lt;&gt;"",Scoring!$O$11)+IF(Data!$G220&lt;&gt;"",Scoring!$O$12)+IF(Data!$H220&lt;&gt;"",Scoring!$O$13)+IF(Data!$I220&lt;&gt;"",Scoring!$O$14)+IF(Data!$J220&lt;&gt;"",Scoring!$O$15)+IF(Data!$K220&lt;&gt;"",Scoring!$O$16)+IF(Data!$L220&lt;&gt;"",Scoring!$O$17)+IF(Data!$M220&lt;&gt;"",Scoring!$O$18)+IF(Data!$N220&lt;&gt;"",Scoring!$O$19)+IF(Data!$O220&lt;&gt;"",Scoring!$O$20)+IF(Data!$P220&lt;&gt;"",Scoring!$O$21)+IF(Data!$Q220&lt;&gt;"",Scoring!$O$22)+IF(Data!$R220&lt;&gt;"",Scoring!$O$23)+IF(Data!$S220&lt;&gt;"",Scoring!$O$24)+IF(Data!T220&lt;&gt;"",Scoring!$O$25)+IF(Data!$U220&lt;&gt;"",Scoring!$O$26)+IF(Data!$V220&lt;&gt;"",Scoring!$O$27)+IF(Data!$W220&lt;&gt;"",Scoring!$O$28)+IF(Data!$X220&lt;&gt;"",Scoring!$O$29)+IF(Data!$Y220&lt;&gt;"",Scoring!$O$30)+IF(Data!$Z220&lt;&gt;"",Scoring!$O$31)+IF(Data!$AA220&lt;&gt;"",Scoring!$O$32),"")</f>
        <v/>
      </c>
      <c r="AY220" s="107" t="str">
        <f>IF(AX220&lt;&gt;"",LOOKUP(AX220,Likelihoods!$A$7:$A$107,Likelihoods!M$7:M$107),"")</f>
        <v/>
      </c>
      <c r="AZ220" s="108" t="str">
        <f>IF(AND(COUNTBLANK($B220:$E220)=3,COUNTBLANK($F220:$H220)=2,COUNTBLANK($I220:$J220)=1,COUNTBLANK($K220:$L220)=1,COUNTBLANK($M220:$N220)=1,COUNTBLANK($O220:$P220)=1,COUNTBLANK($Q220:$R220)=1,COUNTBLANK($S220:$T220)=1,COUNTBLANK($U220:$V220)=1,COUNTBLANK($W220:$AA220)=4),IF(Data!$B220&lt;&gt;"",Scoring!$P$7)+IF(Data!$C220&lt;&gt;"",Scoring!$P$8)+IF(Data!$D220&lt;&gt;"",Scoring!$P$9)+IF(Data!$E220&lt;&gt;"",Scoring!$P$10)+IF(Data!$F220&lt;&gt;"",Scoring!$P$11)+IF(Data!$G220&lt;&gt;"",Scoring!$P$12)+IF(Data!$H220&lt;&gt;"",Scoring!$P$13)+IF(Data!$I220&lt;&gt;"",Scoring!$P$14)+IF(Data!$J220&lt;&gt;"",Scoring!$P$15)+IF(Data!$K220&lt;&gt;"",Scoring!$P$16)+IF(Data!$L220&lt;&gt;"",Scoring!$P$17)+IF(Data!$M220&lt;&gt;"",Scoring!$P$18)+IF(Data!$N220&lt;&gt;"",Scoring!$P$19)+IF(Data!$O220&lt;&gt;"",Scoring!$P$20)+IF(Data!$P220&lt;&gt;"",Scoring!$P$21)+IF(Data!$Q220&lt;&gt;"",Scoring!$P$22)+IF(Data!$R220&lt;&gt;"",Scoring!$P$23)+IF(Data!$S220&lt;&gt;"",Scoring!$P$24)+IF(Data!T220&lt;&gt;"",Scoring!$P$25)+IF(Data!$U220&lt;&gt;"",Scoring!$P$26)+IF(Data!$V220&lt;&gt;"",Scoring!$P$27)+IF(Data!$W220&lt;&gt;"",Scoring!$P$28)+IF(Data!$X220&lt;&gt;"",Scoring!$P$29)+IF(Data!$Y220&lt;&gt;"",Scoring!$P$30)+IF(Data!$Z220&lt;&gt;"",Scoring!$P$31)+IF(Data!$AA220&lt;&gt;"",Scoring!$P$32),"")</f>
        <v/>
      </c>
      <c r="BA220" s="105" t="str">
        <f>IF(AZ220&lt;&gt;"",LOOKUP(AZ220,Likelihoods!$A$7:$A$107,Likelihoods!N$7:N$107),"")</f>
        <v/>
      </c>
      <c r="BB220" s="102" t="str">
        <f>IF(AND(COUNTBLANK($B220:$E220)=3,COUNTBLANK($F220:$H220)=2,COUNTBLANK($I220:$J220)=1,COUNTBLANK($K220:$L220)=1,COUNTBLANK($M220:$N220)=1,COUNTBLANK($O220:$P220)=1,COUNTBLANK($Q220:$R220)=1,COUNTBLANK($S220:$T220)=1,COUNTBLANK($U220:$V220)=1,COUNTBLANK($W220:$AA220)=4),IF(Data!$B220&lt;&gt;"",Scoring!$Q$7)+IF(Data!$C220&lt;&gt;"",Scoring!$Q$8)+IF(Data!$D220&lt;&gt;"",Scoring!$Q$9)+IF(Data!$E220&lt;&gt;"",Scoring!$Q$10)+IF(Data!$F220&lt;&gt;"",Scoring!$Q$11)+IF(Data!$G220&lt;&gt;"",Scoring!$Q$12)+IF(Data!$H220&lt;&gt;"",Scoring!$Q$13)+IF(Data!$I220&lt;&gt;"",Scoring!$Q$14)+IF(Data!$J220&lt;&gt;"",Scoring!$Q$15)+IF(Data!$K220&lt;&gt;"",Scoring!$Q$16)+IF(Data!$L220&lt;&gt;"",Scoring!$Q$17)+IF(Data!$M220&lt;&gt;"",Scoring!$Q$18)+IF(Data!$N220&lt;&gt;"",Scoring!$Q$19)+IF(Data!$O220&lt;&gt;"",Scoring!$Q$20)+IF(Data!$P220&lt;&gt;"",Scoring!$Q$21)+IF(Data!$Q220&lt;&gt;"",Scoring!$Q$22)+IF(Data!$R220&lt;&gt;"",Scoring!$Q$23)+IF(Data!$S220&lt;&gt;"",Scoring!$Q$24)+IF(Data!T220&lt;&gt;"",Scoring!$Q$25)+IF(Data!$U220&lt;&gt;"",Scoring!$Q$26)+IF(Data!$V220&lt;&gt;"",Scoring!$Q$27)+IF(Data!$W220&lt;&gt;"",Scoring!$Q$28)+IF(Data!$X220&lt;&gt;"",Scoring!$Q$29)+IF(Data!$Y220&lt;&gt;"",Scoring!$Q$30)+IF(Data!$Z220&lt;&gt;"",Scoring!$Q$31)+IF(Data!$AA220&lt;&gt;"",Scoring!$Q$32),"")</f>
        <v/>
      </c>
      <c r="BC220" s="107" t="str">
        <f>IF(BB220&lt;&gt;"",LOOKUP(BB220,Likelihoods!$A$7:$A$107,Likelihoods!O$7:O$107),"")</f>
        <v/>
      </c>
      <c r="BD220" s="104" t="str">
        <f>IF(AND(COUNTBLANK($B220:$E220)=3,COUNTBLANK($F220:$H220)=2,COUNTBLANK($I220:$J220)=1,COUNTBLANK($K220:$L220)=1,COUNTBLANK($M220:$N220)=1,COUNTBLANK($O220:$P220)=1,COUNTBLANK($Q220:$R220)=1,COUNTBLANK($S220:$T220)=1,COUNTBLANK($U220:$V220)=1,COUNTBLANK($W220:$AA220)=4),IF(Data!$B220&lt;&gt;"",Scoring!$R$7)+IF(Data!$C220&lt;&gt;"",Scoring!$R$8)+IF(Data!$D220&lt;&gt;"",Scoring!$R$9)+IF(Data!$E220&lt;&gt;"",Scoring!$R$10)+IF(Data!$F220&lt;&gt;"",Scoring!$R$11)+IF(Data!$G220&lt;&gt;"",Scoring!$R$12)+IF(Data!$H220&lt;&gt;"",Scoring!$R$13)+IF(Data!$I220&lt;&gt;"",Scoring!$R$14)+IF(Data!$J220&lt;&gt;"",Scoring!$R$15)+IF(Data!$K220&lt;&gt;"",Scoring!$R$16)+IF(Data!$L220&lt;&gt;"",Scoring!$R$17)+IF(Data!$M220&lt;&gt;"",Scoring!$R$18)+IF(Data!$N220&lt;&gt;"",Scoring!$R$19)+IF(Data!$O220&lt;&gt;"",Scoring!$R$20)+IF(Data!$P220&lt;&gt;"",Scoring!$R$21)+IF(Data!$Q220&lt;&gt;"",Scoring!$R$22)+IF(Data!$R220&lt;&gt;"",Scoring!$R$23)+IF(Data!$S220&lt;&gt;"",Scoring!$R$24)+IF(Data!T220&lt;&gt;"",Scoring!$R$25)+IF(Data!$U220&lt;&gt;"",Scoring!$R$26)+IF(Data!$V220&lt;&gt;"",Scoring!$R$27)+IF(Data!$W220&lt;&gt;"",Scoring!$R$28)+IF(Data!$X220&lt;&gt;"",Scoring!$R$29)+IF(Data!$Y220&lt;&gt;"",Scoring!$R$30)+IF(Data!$Z220&lt;&gt;"",Scoring!$R$31)+IF(Data!$AA220&lt;&gt;"",Scoring!$R$32),"")</f>
        <v/>
      </c>
      <c r="BE220" s="105" t="str">
        <f>IF(BD220&lt;&gt;"",LOOKUP(BD220,Likelihoods!$A$7:$A$107,Likelihoods!P$7:P$107),"")</f>
        <v/>
      </c>
      <c r="BF220" s="102" t="str">
        <f>IF(AND(COUNTBLANK($B220:$E220)=3,COUNTBLANK($F220:$H220)=2,COUNTBLANK($I220:$J220)=1,COUNTBLANK($K220:$L220)=1,COUNTBLANK($M220:$N220)=1,COUNTBLANK($O220:$P220)=1,COUNTBLANK($Q220:$R220)=1,COUNTBLANK($S220:$T220)=1,COUNTBLANK($U220:$V220)=1,COUNTBLANK($W220:$AA220)=4),IF(Data!$B220&lt;&gt;"",Scoring!$S$7)+IF(Data!$C220&lt;&gt;"",Scoring!$S$8)+IF(Data!$D220&lt;&gt;"",Scoring!$S$9)+IF(Data!$E220&lt;&gt;"",Scoring!$S$10)+IF(Data!$F220&lt;&gt;"",Scoring!$S$11)+IF(Data!$G220&lt;&gt;"",Scoring!$S$12)+IF(Data!$H220&lt;&gt;"",Scoring!$S$13)+IF(Data!$I220&lt;&gt;"",Scoring!$S$14)+IF(Data!$J220&lt;&gt;"",Scoring!$S$15)+IF(Data!$K220&lt;&gt;"",Scoring!$S$16)+IF(Data!$L220&lt;&gt;"",Scoring!$S$17)+IF(Data!$M220&lt;&gt;"",Scoring!$S$18)+IF(Data!$N220&lt;&gt;"",Scoring!$S$19)+IF(Data!$O220&lt;&gt;"",Scoring!$S$20)+IF(Data!$P220&lt;&gt;"",Scoring!$S$21)+IF(Data!$Q220&lt;&gt;"",Scoring!$S$22)+IF(Data!$R220&lt;&gt;"",Scoring!$S$23)+IF(Data!$S220&lt;&gt;"",Scoring!$S$24)+IF(Data!T220&lt;&gt;"",Scoring!$S$25)+IF(Data!$U220&lt;&gt;"",Scoring!$S$26)+IF(Data!$V220&lt;&gt;"",Scoring!$S$27)+IF(Data!$W220&lt;&gt;"",Scoring!$S$28)+IF(Data!$X220&lt;&gt;"",Scoring!$S$29)+IF(Data!$Y220&lt;&gt;"",Scoring!$S$30)+IF(Data!$Z220&lt;&gt;"",Scoring!$S$31)+IF(Data!$AA220&lt;&gt;"",Scoring!$S$32),"")</f>
        <v/>
      </c>
      <c r="BG220" s="107" t="str">
        <f>IF(BF220&lt;&gt;"",LOOKUP(BF220,Likelihoods!$A$7:$A$107,Likelihoods!Q$7:Q$107),"")</f>
        <v/>
      </c>
      <c r="BH220" s="108" t="str">
        <f>IF(AND(COUNTBLANK($B220:$E220)=3,COUNTBLANK($F220:$H220)=2,COUNTBLANK($I220:$J220)=1,COUNTBLANK($K220:$L220)=1,COUNTBLANK($M220:$N220)=1,COUNTBLANK($O220:$P220)=1,COUNTBLANK($Q220:$R220)=1,COUNTBLANK($S220:$T220)=1,COUNTBLANK($U220:$V220)=1,COUNTBLANK($W220:$AA220)=4),IF(Data!$B220&lt;&gt;"",Scoring!$T$7)+IF(Data!$C220&lt;&gt;"",Scoring!$T$8)+IF(Data!$D220&lt;&gt;"",Scoring!$T$9)+IF(Data!$E220&lt;&gt;"",Scoring!$T$10)+IF(Data!$F220&lt;&gt;"",Scoring!$T$11)+IF(Data!$G220&lt;&gt;"",Scoring!$T$12)+IF(Data!$H220&lt;&gt;"",Scoring!$T$13)+IF(Data!$I220&lt;&gt;"",Scoring!$T$14)+IF(Data!$J220&lt;&gt;"",Scoring!$T$15)+IF(Data!$K220&lt;&gt;"",Scoring!$T$16)+IF(Data!$L220&lt;&gt;"",Scoring!$T$17)+IF(Data!$M220&lt;&gt;"",Scoring!$T$18)+IF(Data!$N220&lt;&gt;"",Scoring!$T$19)+IF(Data!$O220&lt;&gt;"",Scoring!$T$20)+IF(Data!$P220&lt;&gt;"",Scoring!$T$21)+IF(Data!$Q220&lt;&gt;"",Scoring!$T$22)+IF(Data!$R220&lt;&gt;"",Scoring!$T$23)+IF(Data!$S220&lt;&gt;"",Scoring!$T$24)+IF(Data!T220&lt;&gt;"",Scoring!$T$25)+IF(Data!$U220&lt;&gt;"",Scoring!$T$26)+IF(Data!$V220&lt;&gt;"",Scoring!$T$27)+IF(Data!$W220&lt;&gt;"",Scoring!$T$28)+IF(Data!$X220&lt;&gt;"",Scoring!$T$29)+IF(Data!$Y220&lt;&gt;"",Scoring!$T$30)+IF(Data!$Z220&lt;&gt;"",Scoring!$T$31)+IF(Data!$AA220&lt;&gt;"",Scoring!$T$32),"")</f>
        <v/>
      </c>
      <c r="BI220" s="105" t="str">
        <f>IF(BH220&lt;&gt;"",LOOKUP(BH220,Likelihoods!$A$7:$A$107,Likelihoods!R$7:R$107),"")</f>
        <v/>
      </c>
      <c r="BJ220" s="108" t="str">
        <f>IF(AND(COUNTBLANK($B220:$E220)=3,COUNTBLANK($F220:$H220)=2,COUNTBLANK($I220:$J220)=1,COUNTBLANK($K220:$L220)=1,COUNTBLANK($M220:$N220)=1,COUNTBLANK($O220:$P220)=1,COUNTBLANK($Q220:$R220)=1,COUNTBLANK($S220:$T220)=1,COUNTBLANK($U220:$V220)=1,COUNTBLANK($W220:$AA220)=4),IF(Data!$B220&lt;&gt;"",Scoring!$U$7)+IF(Data!$C220&lt;&gt;"",Scoring!$U$8)+IF(Data!$D220&lt;&gt;"",Scoring!$U$9)+IF(Data!$E220&lt;&gt;"",Scoring!$U$10)+IF(Data!$F220&lt;&gt;"",Scoring!$U$11)+IF(Data!$G220&lt;&gt;"",Scoring!$U$12)+IF(Data!$H220&lt;&gt;"",Scoring!$U$13)+IF(Data!$I220&lt;&gt;"",Scoring!$U$14)+IF(Data!$J220&lt;&gt;"",Scoring!$U$15)+IF(Data!$K220&lt;&gt;"",Scoring!$U$16)+IF(Data!$L220&lt;&gt;"",Scoring!$U$17)+IF(Data!$M220&lt;&gt;"",Scoring!$U$18)+IF(Data!$N220&lt;&gt;"",Scoring!$U$19)+IF(Data!$O220&lt;&gt;"",Scoring!$U$20)+IF(Data!$P220&lt;&gt;"",Scoring!$U$21)+IF(Data!$Q220&lt;&gt;"",Scoring!$U$22)+IF(Data!$R220&lt;&gt;"",Scoring!$U$23)+IF(Data!$S220&lt;&gt;"",Scoring!$U$24)+IF(Data!T220&lt;&gt;"",Scoring!$U$25)+IF(Data!$U220&lt;&gt;"",Scoring!$U$26)+IF(Data!$V220&lt;&gt;"",Scoring!$U$27)+IF(Data!$W220&lt;&gt;"",Scoring!$U$28)+IF(Data!$X220&lt;&gt;"",Scoring!$U$29)+IF(Data!$Y220&lt;&gt;"",Scoring!$U$30)+IF(Data!$Z220&lt;&gt;"",Scoring!$U$31)+IF(Data!$AA220&lt;&gt;"",Scoring!$U$32),"")</f>
        <v/>
      </c>
      <c r="BK220" s="106" t="str">
        <f>IF(BJ220&lt;&gt;"",LOOKUP(BJ220,Likelihoods!$A$7:$A$107,Likelihoods!S$7:S$107),"")</f>
        <v/>
      </c>
      <c r="BL220" s="8"/>
      <c r="BM220" s="8"/>
      <c r="BN220" s="8"/>
      <c r="BO220" s="8"/>
      <c r="BP220" s="8"/>
      <c r="BQ220" s="8"/>
      <c r="BR220" s="8"/>
      <c r="BS220" s="8"/>
      <c r="BT220" s="8"/>
      <c r="BU220" s="8"/>
      <c r="BV220" s="8"/>
      <c r="BW220" s="8"/>
      <c r="BX220" s="8"/>
      <c r="BY220" s="8"/>
    </row>
    <row r="221" spans="1:77" ht="14.25" x14ac:dyDescent="0.2">
      <c r="A221" s="68"/>
      <c r="B221" s="101"/>
      <c r="C221" s="102"/>
      <c r="D221" s="102"/>
      <c r="E221" s="102"/>
      <c r="F221" s="101"/>
      <c r="G221" s="102"/>
      <c r="H221" s="103"/>
      <c r="I221" s="102"/>
      <c r="J221" s="102"/>
      <c r="K221" s="101"/>
      <c r="L221" s="103"/>
      <c r="M221" s="102"/>
      <c r="N221" s="103"/>
      <c r="O221" s="101"/>
      <c r="P221" s="103"/>
      <c r="Q221" s="102"/>
      <c r="R221" s="102"/>
      <c r="S221" s="101"/>
      <c r="T221" s="103"/>
      <c r="U221" s="101"/>
      <c r="V221" s="103"/>
      <c r="W221" s="102"/>
      <c r="X221" s="102"/>
      <c r="Y221" s="102"/>
      <c r="Z221" s="102"/>
      <c r="AA221" s="102"/>
      <c r="AB221" s="104" t="str">
        <f>IF(AND(COUNTBLANK($B221:$E221)=3,COUNTBLANK($F221:$H221)=2,COUNTBLANK($I221:$J221)=1,COUNTBLANK($K221:$L221)=1,COUNTBLANK($M221:$N221)=1,COUNTBLANK($O221:$P221)=1,COUNTBLANK($Q221:$R221)=1,COUNTBLANK($S221:$T221)=1,COUNTBLANK($U221:$V221)=1,COUNTBLANK($W221:$AA221)=4),IF(Data!$B221&lt;&gt;"",Scoring!$D$7)+IF(Data!$C221&lt;&gt;"",Scoring!$D$8)+IF(Data!$D221&lt;&gt;"",Scoring!$D$9)+IF(Data!$E221&lt;&gt;"",Scoring!$D$10)+IF(Data!$F221&lt;&gt;"",Scoring!$D$11)+IF(Data!$G221&lt;&gt;"",Scoring!$D$12)+IF(Data!$H221&lt;&gt;"",Scoring!$D$13)+IF(Data!$I221&lt;&gt;"",Scoring!$D$14)+IF(Data!$J221&lt;&gt;"",Scoring!$D$15)+IF(Data!$K221&lt;&gt;"",Scoring!$D$16)+IF(Data!$L221&lt;&gt;"",Scoring!$D$17)+IF(Data!$M221&lt;&gt;"",Scoring!$D$18)+IF(Data!$N221&lt;&gt;"",Scoring!$D$19)+IF(Data!$O221&lt;&gt;"",Scoring!$D$20)+IF(Data!$P221&lt;&gt;"",Scoring!$D$21)+IF(Data!$Q221&lt;&gt;"",Scoring!$D$22)+IF(Data!$R221&lt;&gt;"",Scoring!$D$23)+IF(Data!$S221&lt;&gt;"",Scoring!$D$24)+IF(Data!T221&lt;&gt;"",Scoring!$D$25)+IF(Data!$U221&lt;&gt;"",Scoring!$D$26)+IF(Data!$V221&lt;&gt;"",Scoring!$D$27)+IF(Data!$W221&lt;&gt;"",Scoring!$D$28)+IF(Data!$X221&lt;&gt;"",Scoring!$D$29)+IF(Data!$Y221&lt;&gt;"",Scoring!$D$30)+IF(Data!$Z221&lt;&gt;"",Scoring!$D$31)+IF(Data!$AA221&lt;&gt;"",Scoring!$D$32),"")</f>
        <v/>
      </c>
      <c r="AC221" s="105" t="str">
        <f>IF(AB221&lt;&gt;"",LOOKUP(AB221,Likelihoods!$A$7:$A$107,Likelihoods!B$7:B$107),"")</f>
        <v/>
      </c>
      <c r="AD221" s="264" t="str">
        <f>IF(AND(COUNTBLANK($B221:$E221)=3,COUNTBLANK($F221:$H221)=2,COUNTBLANK($I221:$J221)=1,COUNTBLANK($K221:$L221)=1,COUNTBLANK($M221:$N221)=1,COUNTBLANK($O221:$P221)=1,COUNTBLANK($Q221:$R221)=1,COUNTBLANK($S221:$T221)=1,COUNTBLANK($U221:$V221)=1,COUNTBLANK($W221:$AA221)=4),IF(Data!$B221&lt;&gt;"",Scoring!$E$7)+IF(Data!$C221&lt;&gt;"",Scoring!$E$8)+IF(Data!$D221&lt;&gt;"",Scoring!$E$9)+IF(Data!$E221&lt;&gt;"",Scoring!$E$10)+IF(Data!$F221&lt;&gt;"",Scoring!$E$11)+IF(Data!$G221&lt;&gt;"",Scoring!$E$12)+IF(Data!$H221&lt;&gt;"",Scoring!$E$13)+IF(Data!$I221&lt;&gt;"",Scoring!$E$14)+IF(Data!$J221&lt;&gt;"",Scoring!$E$15)+IF(Data!$K221&lt;&gt;"",Scoring!$E$16)+IF(Data!$L221&lt;&gt;"",Scoring!$E$17)+IF(Data!$M221&lt;&gt;"",Scoring!$E$18)+IF(Data!$N221&lt;&gt;"",Scoring!$E$19)+IF(Data!$O221&lt;&gt;"",Scoring!$E$20)+IF(Data!$P221&lt;&gt;"",Scoring!$E$21)+IF(Data!$Q221&lt;&gt;"",Scoring!$E$22)+IF(Data!$R221&lt;&gt;"",Scoring!$E$23)+IF(Data!$S221&lt;&gt;"",Scoring!$E$24)+IF(Data!V221&lt;&gt;"",Scoring!$E$25)+IF(Data!$U221&lt;&gt;"",Scoring!$E$26)+IF(Data!$V221&lt;&gt;"",Scoring!$E$27)+IF(Data!$W221&lt;&gt;"",Scoring!$E$28)+IF(Data!$X221&lt;&gt;"",Scoring!$E$29)+IF(Data!$Y221&lt;&gt;"",Scoring!$E$30)+IF(Data!$Z221&lt;&gt;"",Scoring!$E$31)+IF(Data!$AA221&lt;&gt;"",Scoring!$E$32),"")</f>
        <v/>
      </c>
      <c r="AE221" s="107" t="str">
        <f>IF(AD221&lt;&gt;"",LOOKUP(AD221,Likelihoods!$A$7:$A$107,Likelihoods!C$7:C$107),"")</f>
        <v/>
      </c>
      <c r="AF221" s="108" t="str">
        <f>IF(AND(COUNTBLANK($B221:$E221)=3,COUNTBLANK($F221:$H221)=2,COUNTBLANK($I221:$J221)=1,COUNTBLANK($K221:$L221)=1,COUNTBLANK($M221:$N221)=1,COUNTBLANK($O221:$P221)=1,COUNTBLANK($Q221:$R221)=1,COUNTBLANK($S221:$T221)=1,COUNTBLANK($U221:$V221)=1,COUNTBLANK($W221:$AA221)=4),IF(Data!$B221&lt;&gt;"",Scoring!$F$7)+IF(Data!$C221&lt;&gt;"",Scoring!$F$8)+IF(Data!$D221&lt;&gt;"",Scoring!$F$9)+IF(Data!$E221&lt;&gt;"",Scoring!$F$10)+IF(Data!$F221&lt;&gt;"",Scoring!$F$11)+IF(Data!$G221&lt;&gt;"",Scoring!$F$12)+IF(Data!$H221&lt;&gt;"",Scoring!$F$13)+IF(Data!$I221&lt;&gt;"",Scoring!$F$14)+IF(Data!$J221&lt;&gt;"",Scoring!$F$15)+IF(Data!$K221&lt;&gt;"",Scoring!$F$16)+IF(Data!$L221&lt;&gt;"",Scoring!$F$17)+IF(Data!$M221&lt;&gt;"",Scoring!$F$18)+IF(Data!$N221&lt;&gt;"",Scoring!$F$19)+IF(Data!$O221&lt;&gt;"",Scoring!$F$20)+IF(Data!$P221&lt;&gt;"",Scoring!$F$21)+IF(Data!$Q221&lt;&gt;"",Scoring!$F$22)+IF(Data!$R221&lt;&gt;"",Scoring!$F$23)+IF(Data!$S221&lt;&gt;"",Scoring!$F$24)+IF(Data!T221&lt;&gt;"",Scoring!$F$25)+IF(Data!$U221&lt;&gt;"",Scoring!$F$26)+IF(Data!$V221&lt;&gt;"",Scoring!$F$27)+IF(Data!$W221&lt;&gt;"",Scoring!$F$28)+IF(Data!$X221&lt;&gt;"",Scoring!$F$29)+IF(Data!$Y221&lt;&gt;"",Scoring!$F$30)+IF(Data!$Z221&lt;&gt;"",Scoring!$F$31)+IF(Data!$AA221&lt;&gt;"",Scoring!$F$32),"")</f>
        <v/>
      </c>
      <c r="AG221" s="105" t="str">
        <f>IF(AF221&lt;&gt;"",LOOKUP(AF221,Likelihoods!$A$7:$A$107,Likelihoods!D$7:D$107),"")</f>
        <v/>
      </c>
      <c r="AH221" s="108" t="str">
        <f>IF(AND(COUNTBLANK($B221:$E221)=3,COUNTBLANK($F221:$H221)=2,COUNTBLANK($I221:$J221)=1,COUNTBLANK($K221:$L221)=1,COUNTBLANK($M221:$N221)=1,COUNTBLANK($O221:$P221)=1,COUNTBLANK($Q221:$R221)=1,COUNTBLANK($S221:$T221)=1,COUNTBLANK($U221:$V221)=1,COUNTBLANK($W221:$AA221)=4),IF(Data!$B221&lt;&gt;"",Scoring!$G$7)+IF(Data!$C221&lt;&gt;"",Scoring!$G$8)+IF(Data!$D221&lt;&gt;"",Scoring!$G$9)+IF(Data!$E221&lt;&gt;"",Scoring!$G$10)+IF(Data!$F221&lt;&gt;"",Scoring!$G$11)+IF(Data!$G221&lt;&gt;"",Scoring!$G$12)+IF(Data!$H221&lt;&gt;"",Scoring!$G$13)+IF(Data!$I221&lt;&gt;"",Scoring!$G$14)+IF(Data!$J221&lt;&gt;"",Scoring!$G$15)+IF(Data!$K221&lt;&gt;"",Scoring!$G$16)+IF(Data!$L221&lt;&gt;"",Scoring!$G$17)+IF(Data!$M221&lt;&gt;"",Scoring!$G$18)+IF(Data!$N221&lt;&gt;"",Scoring!$G$19)+IF(Data!$O221&lt;&gt;"",Scoring!$G$20)+IF(Data!$P221&lt;&gt;"",Scoring!$G$21)+IF(Data!$Q221&lt;&gt;"",Scoring!$G$22)+IF(Data!$R221&lt;&gt;"",Scoring!$G$23)+IF(Data!$S221&lt;&gt;"",Scoring!$G$24)+IF(Data!T221&lt;&gt;"",Scoring!$G$25)+IF(Data!$U221&lt;&gt;"",Scoring!$G$26)+IF(Data!$V221&lt;&gt;"",Scoring!$G$27)+IF(Data!$W221&lt;&gt;"",Scoring!$G$28)+IF(Data!$X221&lt;&gt;"",Scoring!$G$29)+IF(Data!$Y221&lt;&gt;"",Scoring!$G$30)+IF(Data!$Z221&lt;&gt;"",Scoring!$G$31)+IF(Data!$AA221&lt;&gt;"",Scoring!$G$32),"")</f>
        <v/>
      </c>
      <c r="AI221" s="106" t="str">
        <f>IF(AH221&lt;&gt;"",LOOKUP(AH221,Likelihoods!$A$7:$A$107,Likelihoods!E$7:E$107),"")</f>
        <v/>
      </c>
      <c r="AJ221" s="104" t="str">
        <f>IF(AND(COUNTBLANK($B221:$E221)=3,COUNTBLANK($F221:$H221)=2,COUNTBLANK($I221:$J221)=1,COUNTBLANK($K221:$L221)=1,COUNTBLANK($M221:$N221)=1,COUNTBLANK($O221:$P221)=1,COUNTBLANK($Q221:$R221)=1,COUNTBLANK($S221:$T221)=1,COUNTBLANK($U221:$V221)=1,COUNTBLANK($W221:$AA221)=4),IF(Data!$B221&lt;&gt;"",Scoring!$H$7)+IF(Data!$C221&lt;&gt;"",Scoring!$H$8)+IF(Data!$D221&lt;&gt;"",Scoring!$H$9)+IF(Data!$E221&lt;&gt;"",Scoring!$H$10)+IF(Data!$F221&lt;&gt;"",Scoring!$H$11)+IF(Data!$G221&lt;&gt;"",Scoring!$H$12)+IF(Data!$H221&lt;&gt;"",Scoring!$H$13)+IF(Data!$I221&lt;&gt;"",Scoring!$H$14)+IF(Data!$J221&lt;&gt;"",Scoring!$H$15)+IF(Data!$K221&lt;&gt;"",Scoring!$H$16)+IF(Data!$L221&lt;&gt;"",Scoring!$H$17)+IF(Data!$M221&lt;&gt;"",Scoring!$H$18)+IF(Data!$N221&lt;&gt;"",Scoring!$H$19)+IF(Data!$O221&lt;&gt;"",Scoring!$H$20)+IF(Data!$P221&lt;&gt;"",Scoring!$H$21)+IF(Data!$Q221&lt;&gt;"",Scoring!$H$22)+IF(Data!$R221&lt;&gt;"",Scoring!$H$23)+IF(Data!$S221&lt;&gt;"",Scoring!$H$24)+IF(Data!T221&lt;&gt;"",Scoring!$H$25)+IF(Data!$U221&lt;&gt;"",Scoring!$H$26)+IF(Data!$V221&lt;&gt;"",Scoring!$H$27)+IF(Data!$W221&lt;&gt;"",Scoring!$H$28)+IF(Data!$X221&lt;&gt;"",Scoring!$H$29)+IF(Data!$Y221&lt;&gt;"",Scoring!$H$30)+IF(Data!$Z221&lt;&gt;"",Scoring!$H$31)+IF(Data!$AA221&lt;&gt;"",Scoring!$H$32),"")</f>
        <v/>
      </c>
      <c r="AK221" s="105" t="str">
        <f>IF(AJ221&lt;&gt;"",LOOKUP(AJ221,Likelihoods!$A$7:$A$107,Likelihoods!F$7:F$107),"")</f>
        <v/>
      </c>
      <c r="AL221" s="102" t="str">
        <f>IF(AND(COUNTBLANK($B221:$E221)=3,COUNTBLANK($F221:$H221)=2,COUNTBLANK($I221:$J221)=1,COUNTBLANK($K221:$L221)=1,COUNTBLANK($M221:$N221)=1,COUNTBLANK($O221:$P221)=1,COUNTBLANK($Q221:$R221)=1,COUNTBLANK($S221:$T221)=1,COUNTBLANK($U221:$V221)=1,COUNTBLANK($W221:$AA221)=4),IF(Data!$B221&lt;&gt;"",Scoring!$I$7)+IF(Data!$C221&lt;&gt;"",Scoring!$I$8)+IF(Data!$D221&lt;&gt;"",Scoring!$I$9)+IF(Data!$E221&lt;&gt;"",Scoring!$I$10)+IF(Data!$F221&lt;&gt;"",Scoring!$I$11)+IF(Data!$G221&lt;&gt;"",Scoring!$I$12)+IF(Data!$H221&lt;&gt;"",Scoring!$I$13)+IF(Data!$I221&lt;&gt;"",Scoring!$I$14)+IF(Data!$J221&lt;&gt;"",Scoring!$I$15)+IF(Data!$K221&lt;&gt;"",Scoring!$I$16)+IF(Data!$L221&lt;&gt;"",Scoring!$I$17)+IF(Data!$M221&lt;&gt;"",Scoring!$I$18)+IF(Data!$N221&lt;&gt;"",Scoring!$I$19)+IF(Data!$O221&lt;&gt;"",Scoring!$I$20)+IF(Data!$P221&lt;&gt;"",Scoring!$I$21)+IF(Data!$Q221&lt;&gt;"",Scoring!$I$22)+IF(Data!$R221&lt;&gt;"",Scoring!$I$23)+IF(Data!$S221&lt;&gt;"",Scoring!$I$24)+IF(Data!T221&lt;&gt;"",Scoring!$I$25)+IF(Data!$U221&lt;&gt;"",Scoring!$I$26)+IF(Data!$V221&lt;&gt;"",Scoring!$I$27)+IF(Data!$W221&lt;&gt;"",Scoring!$I$28)+IF(Data!$X221&lt;&gt;"",Scoring!$I$29)+IF(Data!$Y221&lt;&gt;"",Scoring!$I$30)+IF(Data!$Z221&lt;&gt;"",Scoring!$I$31)+IF(Data!$AA221&lt;&gt;"",Scoring!$I$32),"")</f>
        <v/>
      </c>
      <c r="AM221" s="107" t="str">
        <f>IF(AL221&lt;&gt;"",LOOKUP(AL221,Likelihoods!$A$7:$A$107,Likelihoods!G$7:G$107),"")</f>
        <v/>
      </c>
      <c r="AN221" s="281" t="str">
        <f>IF(AND(COUNTBLANK($B221:$E221)=3,COUNTBLANK($F221:$H221)=2,COUNTBLANK($I221:$J221)=1,COUNTBLANK($K221:$L221)=1,COUNTBLANK($M221:$N221)=1,COUNTBLANK($O221:$P221)=1,COUNTBLANK($Q221:$R221)=1,COUNTBLANK($S221:$T221)=1,COUNTBLANK($U221:$V221)=1,COUNTBLANK($W221:$AA221)=4),IF(Data!$B221&lt;&gt;"",Scoring!$J$7)+IF(Data!$C221&lt;&gt;"",Scoring!$J$8)+IF(Data!$D221&lt;&gt;"",Scoring!$J$9)+IF(Data!$E221&lt;&gt;"",Scoring!$J$10)+IF(Data!$F221&lt;&gt;"",Scoring!$J$11)+IF(Data!$G221&lt;&gt;"",Scoring!$J$12)+IF(Data!$H221&lt;&gt;"",Scoring!$J$13)+IF(Data!$I221&lt;&gt;"",Scoring!$J$14)+IF(Data!$J221&lt;&gt;"",Scoring!$J$15)+IF(Data!$K221&lt;&gt;"",Scoring!$J$16)+IF(Data!$L221&lt;&gt;"",Scoring!$J$17)+IF(Data!$M221&lt;&gt;"",Scoring!$J$18)+IF(Data!$N221&lt;&gt;"",Scoring!$J$19)+IF(Data!$O221&lt;&gt;"",Scoring!$J$20)+IF(Data!$P221&lt;&gt;"",Scoring!$J$21)+IF(Data!$Q221&lt;&gt;"",Scoring!$J$22)+IF(Data!$R221&lt;&gt;"",Scoring!$J$23)+IF(Data!$S221&lt;&gt;"",Scoring!$J$24)+IF(Data!AF221&lt;&gt;"",Scoring!$J$25)+IF(Data!$U221&lt;&gt;"",Scoring!$J$26)+IF(Data!$V221&lt;&gt;"",Scoring!$J$27)+IF(Data!$W221&lt;&gt;"",Scoring!$J$28)+IF(Data!$X221&lt;&gt;"",Scoring!$J$29)+IF(Data!$Y221&lt;&gt;"",Scoring!$J$30)+IF(Data!$Z221&lt;&gt;"",Scoring!$J$31)+IF(Data!$AA221&lt;&gt;"",Scoring!$J$32),"")</f>
        <v/>
      </c>
      <c r="AO221" s="276" t="str">
        <f>IF(AN221&lt;&gt;"",LOOKUP(AN221,Likelihoods!$A$7:$A$107,Likelihoods!H$7:H$107),"")</f>
        <v/>
      </c>
      <c r="AP221" s="264" t="str">
        <f>IF(AND(COUNTBLANK($B221:$E221)=3,COUNTBLANK($F221:$H221)=2,COUNTBLANK($I221:$J221)=1,COUNTBLANK($K221:$L221)=1,COUNTBLANK($M221:$N221)=1,COUNTBLANK($O221:$P221)=1,COUNTBLANK($Q221:$R221)=1,COUNTBLANK($S221:$T221)=1,COUNTBLANK($U221:$V221)=1,COUNTBLANK($W221:$AA221)=4),IF(Data!$B221&lt;&gt;"",Scoring!$K$7)+IF(Data!$C221&lt;&gt;"",Scoring!$K$8)+IF(Data!$D221&lt;&gt;"",Scoring!$K$9)+IF(Data!$E221&lt;&gt;"",Scoring!$K$10)+IF(Data!$F221&lt;&gt;"",Scoring!$K$11)+IF(Data!$G221&lt;&gt;"",Scoring!$K$12)+IF(Data!$H221&lt;&gt;"",Scoring!$K$13)+IF(Data!$I221&lt;&gt;"",Scoring!$K$14)+IF(Data!$J221&lt;&gt;"",Scoring!$K$15)+IF(Data!$K221&lt;&gt;"",Scoring!$K$16)+IF(Data!$L221&lt;&gt;"",Scoring!$K$17)+IF(Data!$M221&lt;&gt;"",Scoring!$K$18)+IF(Data!$N221&lt;&gt;"",Scoring!$K$19)+IF(Data!$O221&lt;&gt;"",Scoring!$K$20)+IF(Data!$P221&lt;&gt;"",Scoring!$K$21)+IF(Data!$Q221&lt;&gt;"",Scoring!$K$22)+IF(Data!$R221&lt;&gt;"",Scoring!$K$23)+IF(Data!$S221&lt;&gt;"",Scoring!$K$24)+IF(Data!AH221&lt;&gt;"",Scoring!$K$25)+IF(Data!$U221&lt;&gt;"",Scoring!$K$26)+IF(Data!$V221&lt;&gt;"",Scoring!$K$27)+IF(Data!$W221&lt;&gt;"",Scoring!$K$28)+IF(Data!$X221&lt;&gt;"",Scoring!$K$29)+IF(Data!$Y221&lt;&gt;"",Scoring!$K$30)+IF(Data!$Z221&lt;&gt;"",Scoring!$K$31)+IF(Data!$AA221&lt;&gt;"",Scoring!$K$32),"")</f>
        <v/>
      </c>
      <c r="AQ221" s="107" t="str">
        <f>IF(AP221&lt;&gt;"",LOOKUP(AP221,Likelihoods!$A$7:$A$107,Likelihoods!I$7:I$107),"")</f>
        <v/>
      </c>
      <c r="AR221" s="281" t="str">
        <f>IF(AND(COUNTBLANK($B221:$E221)=3,COUNTBLANK($F221:$H221)=2,COUNTBLANK($I221:$J221)=1,COUNTBLANK($K221:$L221)=1,COUNTBLANK($M221:$N221)=1,COUNTBLANK($O221:$P221)=1,COUNTBLANK($Q221:$R221)=1,COUNTBLANK($S221:$T221)=1,COUNTBLANK($U221:$V221)=1,COUNTBLANK($W221:$AA221)=4),IF(Data!$B221&lt;&gt;"",Scoring!$L$7)+IF(Data!$C221&lt;&gt;"",Scoring!$L$8)+IF(Data!$D221&lt;&gt;"",Scoring!$L$9)+IF(Data!$E221&lt;&gt;"",Scoring!$L$10)+IF(Data!$F221&lt;&gt;"",Scoring!$L$11)+IF(Data!$G221&lt;&gt;"",Scoring!$L$12)+IF(Data!$H221&lt;&gt;"",Scoring!$L$13)+IF(Data!$I221&lt;&gt;"",Scoring!$L$14)+IF(Data!$J221&lt;&gt;"",Scoring!$L$15)+IF(Data!$K221&lt;&gt;"",Scoring!$L$16)+IF(Data!$L221&lt;&gt;"",Scoring!$L$17)+IF(Data!$M221&lt;&gt;"",Scoring!$L$18)+IF(Data!$N221&lt;&gt;"",Scoring!$L$19)+IF(Data!$O221&lt;&gt;"",Scoring!$L$20)+IF(Data!$P221&lt;&gt;"",Scoring!$L$21)+IF(Data!$Q221&lt;&gt;"",Scoring!$L$22)+IF(Data!$R221&lt;&gt;"",Scoring!$L$23)+IF(Data!$S221&lt;&gt;"",Scoring!$L$24)+IF(Data!AJ221&lt;&gt;"",Scoring!$L$25)+IF(Data!$U221&lt;&gt;"",Scoring!$L$26)+IF(Data!$V221&lt;&gt;"",Scoring!$L$27)+IF(Data!$W221&lt;&gt;"",Scoring!$L$28)+IF(Data!$X221&lt;&gt;"",Scoring!$L$29)+IF(Data!$Y221&lt;&gt;"",Scoring!$L$30)+IF(Data!$Z221&lt;&gt;"",Scoring!$L$31)+IF(Data!$AA221&lt;&gt;"",Scoring!$L$32),"")</f>
        <v/>
      </c>
      <c r="AS221" s="105" t="str">
        <f>IF(AR221&lt;&gt;"",LOOKUP(AR221,Likelihoods!$A$7:$A$107,Likelihoods!J$7:J$107),"")</f>
        <v/>
      </c>
      <c r="AT221" s="108" t="str">
        <f>IF(AND(COUNTBLANK($B221:$E221)=3,COUNTBLANK($F221:$H221)=2,COUNTBLANK($I221:$J221)=1,COUNTBLANK($K221:$L221)=1,COUNTBLANK($M221:$N221)=1,COUNTBLANK($O221:$P221)=1,COUNTBLANK($Q221:$R221)=1,COUNTBLANK($S221:$T221)=1,COUNTBLANK($U221:$V221)=1,COUNTBLANK($W221:$AA221)=4),IF(Data!$B221&lt;&gt;"",Scoring!$M$7)+IF(Data!$C221&lt;&gt;"",Scoring!$M$8)+IF(Data!$D221&lt;&gt;"",Scoring!$M$9)+IF(Data!$E221&lt;&gt;"",Scoring!$M$10)+IF(Data!$F221&lt;&gt;"",Scoring!$M$11)+IF(Data!$G221&lt;&gt;"",Scoring!$M$12)+IF(Data!$H221&lt;&gt;"",Scoring!$M$13)+IF(Data!$I221&lt;&gt;"",Scoring!$M$14)+IF(Data!$J221&lt;&gt;"",Scoring!$M$15)+IF(Data!$K221&lt;&gt;"",Scoring!$M$16)+IF(Data!$L221&lt;&gt;"",Scoring!$M$17)+IF(Data!$M221&lt;&gt;"",Scoring!$M$18)+IF(Data!$N221&lt;&gt;"",Scoring!$M$19)+IF(Data!$O221&lt;&gt;"",Scoring!$M$20)+IF(Data!$P221&lt;&gt;"",Scoring!$M$21)+IF(Data!$Q221&lt;&gt;"",Scoring!$M$22)+IF(Data!$R221&lt;&gt;"",Scoring!$M$23)+IF(Data!$S221&lt;&gt;"",Scoring!$M$24)+IF(Data!T221&lt;&gt;"",Scoring!$M$25)+IF(Data!$U221&lt;&gt;"",Scoring!$M$26)+IF(Data!$V221&lt;&gt;"",Scoring!$M$27)+IF(Data!$W221&lt;&gt;"",Scoring!$M$28)+IF(Data!$X221&lt;&gt;"",Scoring!$M$29)+IF(Data!$Y221&lt;&gt;"",Scoring!$M$30)+IF(Data!$Z221&lt;&gt;"",Scoring!$M$31)+IF(Data!$AA221&lt;&gt;"",Scoring!$M$32),"")</f>
        <v/>
      </c>
      <c r="AU221" s="105" t="str">
        <f>IF(AT221&lt;&gt;"",LOOKUP(AT221,Likelihoods!$A$7:$A$107,Likelihoods!K$7:K$107),"")</f>
        <v/>
      </c>
      <c r="AV221" s="108" t="str">
        <f>IF(AND(COUNTBLANK($B221:$E221)=3,COUNTBLANK($F221:$H221)=2,COUNTBLANK($I221:$J221)=1,COUNTBLANK($K221:$L221)=1,COUNTBLANK($M221:$N221)=1,COUNTBLANK($O221:$P221)=1,COUNTBLANK($Q221:$R221)=1,COUNTBLANK($S221:$T221)=1,COUNTBLANK($U221:$V221)=1,COUNTBLANK($W221:$AA221)=4),IF(Data!$B221&lt;&gt;"",Scoring!$N$7)+IF(Data!$C221&lt;&gt;"",Scoring!$N$8)+IF(Data!$D221&lt;&gt;"",Scoring!$N$9)+IF(Data!$E221&lt;&gt;"",Scoring!$N$10)+IF(Data!$F221&lt;&gt;"",Scoring!$N$11)+IF(Data!$G221&lt;&gt;"",Scoring!$N$12)+IF(Data!$H221&lt;&gt;"",Scoring!$N$13)+IF(Data!$I221&lt;&gt;"",Scoring!$N$14)+IF(Data!$J221&lt;&gt;"",Scoring!$N$15)+IF(Data!$K221&lt;&gt;"",Scoring!$N$16)+IF(Data!$L221&lt;&gt;"",Scoring!$N$17)+IF(Data!$M221&lt;&gt;"",Scoring!$N$18)+IF(Data!$N221&lt;&gt;"",Scoring!$N$19)+IF(Data!$O221&lt;&gt;"",Scoring!$N$20)+IF(Data!$P221&lt;&gt;"",Scoring!$N$21)+IF(Data!$Q221&lt;&gt;"",Scoring!$N$22)+IF(Data!$R221&lt;&gt;"",Scoring!$N$23)+IF(Data!$S221&lt;&gt;"",Scoring!$N$24)+IF(Data!T221&lt;&gt;"",Scoring!$N$25)+IF(Data!$U221&lt;&gt;"",Scoring!$N$26)+IF(Data!$V221&lt;&gt;"",Scoring!$N$27)+IF(Data!$W221&lt;&gt;"",Scoring!$N$28)+IF(Data!$X221&lt;&gt;"",Scoring!$N$29)+IF(Data!$Y221&lt;&gt;"",Scoring!$N$30)+IF(Data!$Z221&lt;&gt;"",Scoring!$N$31)+IF(Data!$AA221&lt;&gt;"",Scoring!$N$32),"")</f>
        <v/>
      </c>
      <c r="AW221" s="106" t="str">
        <f>IF(AV221&lt;&gt;"",LOOKUP(AV221,Likelihoods!$A$7:$A$107,Likelihoods!L$7:L$107),"")</f>
        <v/>
      </c>
      <c r="AX221" s="104" t="str">
        <f>IF(AND(COUNTBLANK($B221:$E221)=3,COUNTBLANK($F221:$H221)=2,COUNTBLANK($I221:$J221)=1,COUNTBLANK($K221:$L221)=1,COUNTBLANK($M221:$N221)=1,COUNTBLANK($O221:$P221)=1,COUNTBLANK($Q221:$R221)=1,COUNTBLANK($S221:$T221)=1,COUNTBLANK($U221:$V221)=1,COUNTBLANK($W221:$AA221)=4),IF(Data!$B221&lt;&gt;"",Scoring!$O$7)+IF(Data!$C221&lt;&gt;"",Scoring!$O$8)+IF(Data!$D221&lt;&gt;"",Scoring!$O$9)+IF(Data!$E221&lt;&gt;"",Scoring!$O$10)+IF(Data!$F221&lt;&gt;"",Scoring!$O$11)+IF(Data!$G221&lt;&gt;"",Scoring!$O$12)+IF(Data!$H221&lt;&gt;"",Scoring!$O$13)+IF(Data!$I221&lt;&gt;"",Scoring!$O$14)+IF(Data!$J221&lt;&gt;"",Scoring!$O$15)+IF(Data!$K221&lt;&gt;"",Scoring!$O$16)+IF(Data!$L221&lt;&gt;"",Scoring!$O$17)+IF(Data!$M221&lt;&gt;"",Scoring!$O$18)+IF(Data!$N221&lt;&gt;"",Scoring!$O$19)+IF(Data!$O221&lt;&gt;"",Scoring!$O$20)+IF(Data!$P221&lt;&gt;"",Scoring!$O$21)+IF(Data!$Q221&lt;&gt;"",Scoring!$O$22)+IF(Data!$R221&lt;&gt;"",Scoring!$O$23)+IF(Data!$S221&lt;&gt;"",Scoring!$O$24)+IF(Data!T221&lt;&gt;"",Scoring!$O$25)+IF(Data!$U221&lt;&gt;"",Scoring!$O$26)+IF(Data!$V221&lt;&gt;"",Scoring!$O$27)+IF(Data!$W221&lt;&gt;"",Scoring!$O$28)+IF(Data!$X221&lt;&gt;"",Scoring!$O$29)+IF(Data!$Y221&lt;&gt;"",Scoring!$O$30)+IF(Data!$Z221&lt;&gt;"",Scoring!$O$31)+IF(Data!$AA221&lt;&gt;"",Scoring!$O$32),"")</f>
        <v/>
      </c>
      <c r="AY221" s="107" t="str">
        <f>IF(AX221&lt;&gt;"",LOOKUP(AX221,Likelihoods!$A$7:$A$107,Likelihoods!M$7:M$107),"")</f>
        <v/>
      </c>
      <c r="AZ221" s="108" t="str">
        <f>IF(AND(COUNTBLANK($B221:$E221)=3,COUNTBLANK($F221:$H221)=2,COUNTBLANK($I221:$J221)=1,COUNTBLANK($K221:$L221)=1,COUNTBLANK($M221:$N221)=1,COUNTBLANK($O221:$P221)=1,COUNTBLANK($Q221:$R221)=1,COUNTBLANK($S221:$T221)=1,COUNTBLANK($U221:$V221)=1,COUNTBLANK($W221:$AA221)=4),IF(Data!$B221&lt;&gt;"",Scoring!$P$7)+IF(Data!$C221&lt;&gt;"",Scoring!$P$8)+IF(Data!$D221&lt;&gt;"",Scoring!$P$9)+IF(Data!$E221&lt;&gt;"",Scoring!$P$10)+IF(Data!$F221&lt;&gt;"",Scoring!$P$11)+IF(Data!$G221&lt;&gt;"",Scoring!$P$12)+IF(Data!$H221&lt;&gt;"",Scoring!$P$13)+IF(Data!$I221&lt;&gt;"",Scoring!$P$14)+IF(Data!$J221&lt;&gt;"",Scoring!$P$15)+IF(Data!$K221&lt;&gt;"",Scoring!$P$16)+IF(Data!$L221&lt;&gt;"",Scoring!$P$17)+IF(Data!$M221&lt;&gt;"",Scoring!$P$18)+IF(Data!$N221&lt;&gt;"",Scoring!$P$19)+IF(Data!$O221&lt;&gt;"",Scoring!$P$20)+IF(Data!$P221&lt;&gt;"",Scoring!$P$21)+IF(Data!$Q221&lt;&gt;"",Scoring!$P$22)+IF(Data!$R221&lt;&gt;"",Scoring!$P$23)+IF(Data!$S221&lt;&gt;"",Scoring!$P$24)+IF(Data!T221&lt;&gt;"",Scoring!$P$25)+IF(Data!$U221&lt;&gt;"",Scoring!$P$26)+IF(Data!$V221&lt;&gt;"",Scoring!$P$27)+IF(Data!$W221&lt;&gt;"",Scoring!$P$28)+IF(Data!$X221&lt;&gt;"",Scoring!$P$29)+IF(Data!$Y221&lt;&gt;"",Scoring!$P$30)+IF(Data!$Z221&lt;&gt;"",Scoring!$P$31)+IF(Data!$AA221&lt;&gt;"",Scoring!$P$32),"")</f>
        <v/>
      </c>
      <c r="BA221" s="105" t="str">
        <f>IF(AZ221&lt;&gt;"",LOOKUP(AZ221,Likelihoods!$A$7:$A$107,Likelihoods!N$7:N$107),"")</f>
        <v/>
      </c>
      <c r="BB221" s="102" t="str">
        <f>IF(AND(COUNTBLANK($B221:$E221)=3,COUNTBLANK($F221:$H221)=2,COUNTBLANK($I221:$J221)=1,COUNTBLANK($K221:$L221)=1,COUNTBLANK($M221:$N221)=1,COUNTBLANK($O221:$P221)=1,COUNTBLANK($Q221:$R221)=1,COUNTBLANK($S221:$T221)=1,COUNTBLANK($U221:$V221)=1,COUNTBLANK($W221:$AA221)=4),IF(Data!$B221&lt;&gt;"",Scoring!$Q$7)+IF(Data!$C221&lt;&gt;"",Scoring!$Q$8)+IF(Data!$D221&lt;&gt;"",Scoring!$Q$9)+IF(Data!$E221&lt;&gt;"",Scoring!$Q$10)+IF(Data!$F221&lt;&gt;"",Scoring!$Q$11)+IF(Data!$G221&lt;&gt;"",Scoring!$Q$12)+IF(Data!$H221&lt;&gt;"",Scoring!$Q$13)+IF(Data!$I221&lt;&gt;"",Scoring!$Q$14)+IF(Data!$J221&lt;&gt;"",Scoring!$Q$15)+IF(Data!$K221&lt;&gt;"",Scoring!$Q$16)+IF(Data!$L221&lt;&gt;"",Scoring!$Q$17)+IF(Data!$M221&lt;&gt;"",Scoring!$Q$18)+IF(Data!$N221&lt;&gt;"",Scoring!$Q$19)+IF(Data!$O221&lt;&gt;"",Scoring!$Q$20)+IF(Data!$P221&lt;&gt;"",Scoring!$Q$21)+IF(Data!$Q221&lt;&gt;"",Scoring!$Q$22)+IF(Data!$R221&lt;&gt;"",Scoring!$Q$23)+IF(Data!$S221&lt;&gt;"",Scoring!$Q$24)+IF(Data!T221&lt;&gt;"",Scoring!$Q$25)+IF(Data!$U221&lt;&gt;"",Scoring!$Q$26)+IF(Data!$V221&lt;&gt;"",Scoring!$Q$27)+IF(Data!$W221&lt;&gt;"",Scoring!$Q$28)+IF(Data!$X221&lt;&gt;"",Scoring!$Q$29)+IF(Data!$Y221&lt;&gt;"",Scoring!$Q$30)+IF(Data!$Z221&lt;&gt;"",Scoring!$Q$31)+IF(Data!$AA221&lt;&gt;"",Scoring!$Q$32),"")</f>
        <v/>
      </c>
      <c r="BC221" s="107" t="str">
        <f>IF(BB221&lt;&gt;"",LOOKUP(BB221,Likelihoods!$A$7:$A$107,Likelihoods!O$7:O$107),"")</f>
        <v/>
      </c>
      <c r="BD221" s="104" t="str">
        <f>IF(AND(COUNTBLANK($B221:$E221)=3,COUNTBLANK($F221:$H221)=2,COUNTBLANK($I221:$J221)=1,COUNTBLANK($K221:$L221)=1,COUNTBLANK($M221:$N221)=1,COUNTBLANK($O221:$P221)=1,COUNTBLANK($Q221:$R221)=1,COUNTBLANK($S221:$T221)=1,COUNTBLANK($U221:$V221)=1,COUNTBLANK($W221:$AA221)=4),IF(Data!$B221&lt;&gt;"",Scoring!$R$7)+IF(Data!$C221&lt;&gt;"",Scoring!$R$8)+IF(Data!$D221&lt;&gt;"",Scoring!$R$9)+IF(Data!$E221&lt;&gt;"",Scoring!$R$10)+IF(Data!$F221&lt;&gt;"",Scoring!$R$11)+IF(Data!$G221&lt;&gt;"",Scoring!$R$12)+IF(Data!$H221&lt;&gt;"",Scoring!$R$13)+IF(Data!$I221&lt;&gt;"",Scoring!$R$14)+IF(Data!$J221&lt;&gt;"",Scoring!$R$15)+IF(Data!$K221&lt;&gt;"",Scoring!$R$16)+IF(Data!$L221&lt;&gt;"",Scoring!$R$17)+IF(Data!$M221&lt;&gt;"",Scoring!$R$18)+IF(Data!$N221&lt;&gt;"",Scoring!$R$19)+IF(Data!$O221&lt;&gt;"",Scoring!$R$20)+IF(Data!$P221&lt;&gt;"",Scoring!$R$21)+IF(Data!$Q221&lt;&gt;"",Scoring!$R$22)+IF(Data!$R221&lt;&gt;"",Scoring!$R$23)+IF(Data!$S221&lt;&gt;"",Scoring!$R$24)+IF(Data!T221&lt;&gt;"",Scoring!$R$25)+IF(Data!$U221&lt;&gt;"",Scoring!$R$26)+IF(Data!$V221&lt;&gt;"",Scoring!$R$27)+IF(Data!$W221&lt;&gt;"",Scoring!$R$28)+IF(Data!$X221&lt;&gt;"",Scoring!$R$29)+IF(Data!$Y221&lt;&gt;"",Scoring!$R$30)+IF(Data!$Z221&lt;&gt;"",Scoring!$R$31)+IF(Data!$AA221&lt;&gt;"",Scoring!$R$32),"")</f>
        <v/>
      </c>
      <c r="BE221" s="105" t="str">
        <f>IF(BD221&lt;&gt;"",LOOKUP(BD221,Likelihoods!$A$7:$A$107,Likelihoods!P$7:P$107),"")</f>
        <v/>
      </c>
      <c r="BF221" s="102" t="str">
        <f>IF(AND(COUNTBLANK($B221:$E221)=3,COUNTBLANK($F221:$H221)=2,COUNTBLANK($I221:$J221)=1,COUNTBLANK($K221:$L221)=1,COUNTBLANK($M221:$N221)=1,COUNTBLANK($O221:$P221)=1,COUNTBLANK($Q221:$R221)=1,COUNTBLANK($S221:$T221)=1,COUNTBLANK($U221:$V221)=1,COUNTBLANK($W221:$AA221)=4),IF(Data!$B221&lt;&gt;"",Scoring!$S$7)+IF(Data!$C221&lt;&gt;"",Scoring!$S$8)+IF(Data!$D221&lt;&gt;"",Scoring!$S$9)+IF(Data!$E221&lt;&gt;"",Scoring!$S$10)+IF(Data!$F221&lt;&gt;"",Scoring!$S$11)+IF(Data!$G221&lt;&gt;"",Scoring!$S$12)+IF(Data!$H221&lt;&gt;"",Scoring!$S$13)+IF(Data!$I221&lt;&gt;"",Scoring!$S$14)+IF(Data!$J221&lt;&gt;"",Scoring!$S$15)+IF(Data!$K221&lt;&gt;"",Scoring!$S$16)+IF(Data!$L221&lt;&gt;"",Scoring!$S$17)+IF(Data!$M221&lt;&gt;"",Scoring!$S$18)+IF(Data!$N221&lt;&gt;"",Scoring!$S$19)+IF(Data!$O221&lt;&gt;"",Scoring!$S$20)+IF(Data!$P221&lt;&gt;"",Scoring!$S$21)+IF(Data!$Q221&lt;&gt;"",Scoring!$S$22)+IF(Data!$R221&lt;&gt;"",Scoring!$S$23)+IF(Data!$S221&lt;&gt;"",Scoring!$S$24)+IF(Data!T221&lt;&gt;"",Scoring!$S$25)+IF(Data!$U221&lt;&gt;"",Scoring!$S$26)+IF(Data!$V221&lt;&gt;"",Scoring!$S$27)+IF(Data!$W221&lt;&gt;"",Scoring!$S$28)+IF(Data!$X221&lt;&gt;"",Scoring!$S$29)+IF(Data!$Y221&lt;&gt;"",Scoring!$S$30)+IF(Data!$Z221&lt;&gt;"",Scoring!$S$31)+IF(Data!$AA221&lt;&gt;"",Scoring!$S$32),"")</f>
        <v/>
      </c>
      <c r="BG221" s="107" t="str">
        <f>IF(BF221&lt;&gt;"",LOOKUP(BF221,Likelihoods!$A$7:$A$107,Likelihoods!Q$7:Q$107),"")</f>
        <v/>
      </c>
      <c r="BH221" s="108" t="str">
        <f>IF(AND(COUNTBLANK($B221:$E221)=3,COUNTBLANK($F221:$H221)=2,COUNTBLANK($I221:$J221)=1,COUNTBLANK($K221:$L221)=1,COUNTBLANK($M221:$N221)=1,COUNTBLANK($O221:$P221)=1,COUNTBLANK($Q221:$R221)=1,COUNTBLANK($S221:$T221)=1,COUNTBLANK($U221:$V221)=1,COUNTBLANK($W221:$AA221)=4),IF(Data!$B221&lt;&gt;"",Scoring!$T$7)+IF(Data!$C221&lt;&gt;"",Scoring!$T$8)+IF(Data!$D221&lt;&gt;"",Scoring!$T$9)+IF(Data!$E221&lt;&gt;"",Scoring!$T$10)+IF(Data!$F221&lt;&gt;"",Scoring!$T$11)+IF(Data!$G221&lt;&gt;"",Scoring!$T$12)+IF(Data!$H221&lt;&gt;"",Scoring!$T$13)+IF(Data!$I221&lt;&gt;"",Scoring!$T$14)+IF(Data!$J221&lt;&gt;"",Scoring!$T$15)+IF(Data!$K221&lt;&gt;"",Scoring!$T$16)+IF(Data!$L221&lt;&gt;"",Scoring!$T$17)+IF(Data!$M221&lt;&gt;"",Scoring!$T$18)+IF(Data!$N221&lt;&gt;"",Scoring!$T$19)+IF(Data!$O221&lt;&gt;"",Scoring!$T$20)+IF(Data!$P221&lt;&gt;"",Scoring!$T$21)+IF(Data!$Q221&lt;&gt;"",Scoring!$T$22)+IF(Data!$R221&lt;&gt;"",Scoring!$T$23)+IF(Data!$S221&lt;&gt;"",Scoring!$T$24)+IF(Data!T221&lt;&gt;"",Scoring!$T$25)+IF(Data!$U221&lt;&gt;"",Scoring!$T$26)+IF(Data!$V221&lt;&gt;"",Scoring!$T$27)+IF(Data!$W221&lt;&gt;"",Scoring!$T$28)+IF(Data!$X221&lt;&gt;"",Scoring!$T$29)+IF(Data!$Y221&lt;&gt;"",Scoring!$T$30)+IF(Data!$Z221&lt;&gt;"",Scoring!$T$31)+IF(Data!$AA221&lt;&gt;"",Scoring!$T$32),"")</f>
        <v/>
      </c>
      <c r="BI221" s="105" t="str">
        <f>IF(BH221&lt;&gt;"",LOOKUP(BH221,Likelihoods!$A$7:$A$107,Likelihoods!R$7:R$107),"")</f>
        <v/>
      </c>
      <c r="BJ221" s="108" t="str">
        <f>IF(AND(COUNTBLANK($B221:$E221)=3,COUNTBLANK($F221:$H221)=2,COUNTBLANK($I221:$J221)=1,COUNTBLANK($K221:$L221)=1,COUNTBLANK($M221:$N221)=1,COUNTBLANK($O221:$P221)=1,COUNTBLANK($Q221:$R221)=1,COUNTBLANK($S221:$T221)=1,COUNTBLANK($U221:$V221)=1,COUNTBLANK($W221:$AA221)=4),IF(Data!$B221&lt;&gt;"",Scoring!$U$7)+IF(Data!$C221&lt;&gt;"",Scoring!$U$8)+IF(Data!$D221&lt;&gt;"",Scoring!$U$9)+IF(Data!$E221&lt;&gt;"",Scoring!$U$10)+IF(Data!$F221&lt;&gt;"",Scoring!$U$11)+IF(Data!$G221&lt;&gt;"",Scoring!$U$12)+IF(Data!$H221&lt;&gt;"",Scoring!$U$13)+IF(Data!$I221&lt;&gt;"",Scoring!$U$14)+IF(Data!$J221&lt;&gt;"",Scoring!$U$15)+IF(Data!$K221&lt;&gt;"",Scoring!$U$16)+IF(Data!$L221&lt;&gt;"",Scoring!$U$17)+IF(Data!$M221&lt;&gt;"",Scoring!$U$18)+IF(Data!$N221&lt;&gt;"",Scoring!$U$19)+IF(Data!$O221&lt;&gt;"",Scoring!$U$20)+IF(Data!$P221&lt;&gt;"",Scoring!$U$21)+IF(Data!$Q221&lt;&gt;"",Scoring!$U$22)+IF(Data!$R221&lt;&gt;"",Scoring!$U$23)+IF(Data!$S221&lt;&gt;"",Scoring!$U$24)+IF(Data!T221&lt;&gt;"",Scoring!$U$25)+IF(Data!$U221&lt;&gt;"",Scoring!$U$26)+IF(Data!$V221&lt;&gt;"",Scoring!$U$27)+IF(Data!$W221&lt;&gt;"",Scoring!$U$28)+IF(Data!$X221&lt;&gt;"",Scoring!$U$29)+IF(Data!$Y221&lt;&gt;"",Scoring!$U$30)+IF(Data!$Z221&lt;&gt;"",Scoring!$U$31)+IF(Data!$AA221&lt;&gt;"",Scoring!$U$32),"")</f>
        <v/>
      </c>
      <c r="BK221" s="106" t="str">
        <f>IF(BJ221&lt;&gt;"",LOOKUP(BJ221,Likelihoods!$A$7:$A$107,Likelihoods!S$7:S$107),"")</f>
        <v/>
      </c>
      <c r="BL221" s="8"/>
      <c r="BM221" s="8"/>
      <c r="BN221" s="8"/>
      <c r="BO221" s="8"/>
      <c r="BP221" s="8"/>
      <c r="BQ221" s="8"/>
      <c r="BR221" s="8"/>
      <c r="BS221" s="8"/>
      <c r="BT221" s="8"/>
      <c r="BU221" s="8"/>
      <c r="BV221" s="8"/>
      <c r="BW221" s="8"/>
      <c r="BX221" s="8"/>
      <c r="BY221" s="8"/>
    </row>
    <row r="222" spans="1:77" ht="14.25" x14ac:dyDescent="0.2">
      <c r="A222" s="68"/>
      <c r="B222" s="101"/>
      <c r="C222" s="102"/>
      <c r="D222" s="102"/>
      <c r="E222" s="102"/>
      <c r="F222" s="101"/>
      <c r="G222" s="102"/>
      <c r="H222" s="103"/>
      <c r="I222" s="102"/>
      <c r="J222" s="102"/>
      <c r="K222" s="101"/>
      <c r="L222" s="103"/>
      <c r="M222" s="102"/>
      <c r="N222" s="103"/>
      <c r="O222" s="101"/>
      <c r="P222" s="103"/>
      <c r="Q222" s="102"/>
      <c r="R222" s="102"/>
      <c r="S222" s="101"/>
      <c r="T222" s="103"/>
      <c r="U222" s="101"/>
      <c r="V222" s="103"/>
      <c r="W222" s="102"/>
      <c r="X222" s="102"/>
      <c r="Y222" s="102"/>
      <c r="Z222" s="102"/>
      <c r="AA222" s="102"/>
      <c r="AB222" s="104" t="str">
        <f>IF(AND(COUNTBLANK($B222:$E222)=3,COUNTBLANK($F222:$H222)=2,COUNTBLANK($I222:$J222)=1,COUNTBLANK($K222:$L222)=1,COUNTBLANK($M222:$N222)=1,COUNTBLANK($O222:$P222)=1,COUNTBLANK($Q222:$R222)=1,COUNTBLANK($S222:$T222)=1,COUNTBLANK($U222:$V222)=1,COUNTBLANK($W222:$AA222)=4),IF(Data!$B222&lt;&gt;"",Scoring!$D$7)+IF(Data!$C222&lt;&gt;"",Scoring!$D$8)+IF(Data!$D222&lt;&gt;"",Scoring!$D$9)+IF(Data!$E222&lt;&gt;"",Scoring!$D$10)+IF(Data!$F222&lt;&gt;"",Scoring!$D$11)+IF(Data!$G222&lt;&gt;"",Scoring!$D$12)+IF(Data!$H222&lt;&gt;"",Scoring!$D$13)+IF(Data!$I222&lt;&gt;"",Scoring!$D$14)+IF(Data!$J222&lt;&gt;"",Scoring!$D$15)+IF(Data!$K222&lt;&gt;"",Scoring!$D$16)+IF(Data!$L222&lt;&gt;"",Scoring!$D$17)+IF(Data!$M222&lt;&gt;"",Scoring!$D$18)+IF(Data!$N222&lt;&gt;"",Scoring!$D$19)+IF(Data!$O222&lt;&gt;"",Scoring!$D$20)+IF(Data!$P222&lt;&gt;"",Scoring!$D$21)+IF(Data!$Q222&lt;&gt;"",Scoring!$D$22)+IF(Data!$R222&lt;&gt;"",Scoring!$D$23)+IF(Data!$S222&lt;&gt;"",Scoring!$D$24)+IF(Data!T222&lt;&gt;"",Scoring!$D$25)+IF(Data!$U222&lt;&gt;"",Scoring!$D$26)+IF(Data!$V222&lt;&gt;"",Scoring!$D$27)+IF(Data!$W222&lt;&gt;"",Scoring!$D$28)+IF(Data!$X222&lt;&gt;"",Scoring!$D$29)+IF(Data!$Y222&lt;&gt;"",Scoring!$D$30)+IF(Data!$Z222&lt;&gt;"",Scoring!$D$31)+IF(Data!$AA222&lt;&gt;"",Scoring!$D$32),"")</f>
        <v/>
      </c>
      <c r="AC222" s="105" t="str">
        <f>IF(AB222&lt;&gt;"",LOOKUP(AB222,Likelihoods!$A$7:$A$107,Likelihoods!B$7:B$107),"")</f>
        <v/>
      </c>
      <c r="AD222" s="264" t="str">
        <f>IF(AND(COUNTBLANK($B222:$E222)=3,COUNTBLANK($F222:$H222)=2,COUNTBLANK($I222:$J222)=1,COUNTBLANK($K222:$L222)=1,COUNTBLANK($M222:$N222)=1,COUNTBLANK($O222:$P222)=1,COUNTBLANK($Q222:$R222)=1,COUNTBLANK($S222:$T222)=1,COUNTBLANK($U222:$V222)=1,COUNTBLANK($W222:$AA222)=4),IF(Data!$B222&lt;&gt;"",Scoring!$E$7)+IF(Data!$C222&lt;&gt;"",Scoring!$E$8)+IF(Data!$D222&lt;&gt;"",Scoring!$E$9)+IF(Data!$E222&lt;&gt;"",Scoring!$E$10)+IF(Data!$F222&lt;&gt;"",Scoring!$E$11)+IF(Data!$G222&lt;&gt;"",Scoring!$E$12)+IF(Data!$H222&lt;&gt;"",Scoring!$E$13)+IF(Data!$I222&lt;&gt;"",Scoring!$E$14)+IF(Data!$J222&lt;&gt;"",Scoring!$E$15)+IF(Data!$K222&lt;&gt;"",Scoring!$E$16)+IF(Data!$L222&lt;&gt;"",Scoring!$E$17)+IF(Data!$M222&lt;&gt;"",Scoring!$E$18)+IF(Data!$N222&lt;&gt;"",Scoring!$E$19)+IF(Data!$O222&lt;&gt;"",Scoring!$E$20)+IF(Data!$P222&lt;&gt;"",Scoring!$E$21)+IF(Data!$Q222&lt;&gt;"",Scoring!$E$22)+IF(Data!$R222&lt;&gt;"",Scoring!$E$23)+IF(Data!$S222&lt;&gt;"",Scoring!$E$24)+IF(Data!V222&lt;&gt;"",Scoring!$E$25)+IF(Data!$U222&lt;&gt;"",Scoring!$E$26)+IF(Data!$V222&lt;&gt;"",Scoring!$E$27)+IF(Data!$W222&lt;&gt;"",Scoring!$E$28)+IF(Data!$X222&lt;&gt;"",Scoring!$E$29)+IF(Data!$Y222&lt;&gt;"",Scoring!$E$30)+IF(Data!$Z222&lt;&gt;"",Scoring!$E$31)+IF(Data!$AA222&lt;&gt;"",Scoring!$E$32),"")</f>
        <v/>
      </c>
      <c r="AE222" s="107" t="str">
        <f>IF(AD222&lt;&gt;"",LOOKUP(AD222,Likelihoods!$A$7:$A$107,Likelihoods!C$7:C$107),"")</f>
        <v/>
      </c>
      <c r="AF222" s="108" t="str">
        <f>IF(AND(COUNTBLANK($B222:$E222)=3,COUNTBLANK($F222:$H222)=2,COUNTBLANK($I222:$J222)=1,COUNTBLANK($K222:$L222)=1,COUNTBLANK($M222:$N222)=1,COUNTBLANK($O222:$P222)=1,COUNTBLANK($Q222:$R222)=1,COUNTBLANK($S222:$T222)=1,COUNTBLANK($U222:$V222)=1,COUNTBLANK($W222:$AA222)=4),IF(Data!$B222&lt;&gt;"",Scoring!$F$7)+IF(Data!$C222&lt;&gt;"",Scoring!$F$8)+IF(Data!$D222&lt;&gt;"",Scoring!$F$9)+IF(Data!$E222&lt;&gt;"",Scoring!$F$10)+IF(Data!$F222&lt;&gt;"",Scoring!$F$11)+IF(Data!$G222&lt;&gt;"",Scoring!$F$12)+IF(Data!$H222&lt;&gt;"",Scoring!$F$13)+IF(Data!$I222&lt;&gt;"",Scoring!$F$14)+IF(Data!$J222&lt;&gt;"",Scoring!$F$15)+IF(Data!$K222&lt;&gt;"",Scoring!$F$16)+IF(Data!$L222&lt;&gt;"",Scoring!$F$17)+IF(Data!$M222&lt;&gt;"",Scoring!$F$18)+IF(Data!$N222&lt;&gt;"",Scoring!$F$19)+IF(Data!$O222&lt;&gt;"",Scoring!$F$20)+IF(Data!$P222&lt;&gt;"",Scoring!$F$21)+IF(Data!$Q222&lt;&gt;"",Scoring!$F$22)+IF(Data!$R222&lt;&gt;"",Scoring!$F$23)+IF(Data!$S222&lt;&gt;"",Scoring!$F$24)+IF(Data!T222&lt;&gt;"",Scoring!$F$25)+IF(Data!$U222&lt;&gt;"",Scoring!$F$26)+IF(Data!$V222&lt;&gt;"",Scoring!$F$27)+IF(Data!$W222&lt;&gt;"",Scoring!$F$28)+IF(Data!$X222&lt;&gt;"",Scoring!$F$29)+IF(Data!$Y222&lt;&gt;"",Scoring!$F$30)+IF(Data!$Z222&lt;&gt;"",Scoring!$F$31)+IF(Data!$AA222&lt;&gt;"",Scoring!$F$32),"")</f>
        <v/>
      </c>
      <c r="AG222" s="105" t="str">
        <f>IF(AF222&lt;&gt;"",LOOKUP(AF222,Likelihoods!$A$7:$A$107,Likelihoods!D$7:D$107),"")</f>
        <v/>
      </c>
      <c r="AH222" s="108" t="str">
        <f>IF(AND(COUNTBLANK($B222:$E222)=3,COUNTBLANK($F222:$H222)=2,COUNTBLANK($I222:$J222)=1,COUNTBLANK($K222:$L222)=1,COUNTBLANK($M222:$N222)=1,COUNTBLANK($O222:$P222)=1,COUNTBLANK($Q222:$R222)=1,COUNTBLANK($S222:$T222)=1,COUNTBLANK($U222:$V222)=1,COUNTBLANK($W222:$AA222)=4),IF(Data!$B222&lt;&gt;"",Scoring!$G$7)+IF(Data!$C222&lt;&gt;"",Scoring!$G$8)+IF(Data!$D222&lt;&gt;"",Scoring!$G$9)+IF(Data!$E222&lt;&gt;"",Scoring!$G$10)+IF(Data!$F222&lt;&gt;"",Scoring!$G$11)+IF(Data!$G222&lt;&gt;"",Scoring!$G$12)+IF(Data!$H222&lt;&gt;"",Scoring!$G$13)+IF(Data!$I222&lt;&gt;"",Scoring!$G$14)+IF(Data!$J222&lt;&gt;"",Scoring!$G$15)+IF(Data!$K222&lt;&gt;"",Scoring!$G$16)+IF(Data!$L222&lt;&gt;"",Scoring!$G$17)+IF(Data!$M222&lt;&gt;"",Scoring!$G$18)+IF(Data!$N222&lt;&gt;"",Scoring!$G$19)+IF(Data!$O222&lt;&gt;"",Scoring!$G$20)+IF(Data!$P222&lt;&gt;"",Scoring!$G$21)+IF(Data!$Q222&lt;&gt;"",Scoring!$G$22)+IF(Data!$R222&lt;&gt;"",Scoring!$G$23)+IF(Data!$S222&lt;&gt;"",Scoring!$G$24)+IF(Data!T222&lt;&gt;"",Scoring!$G$25)+IF(Data!$U222&lt;&gt;"",Scoring!$G$26)+IF(Data!$V222&lt;&gt;"",Scoring!$G$27)+IF(Data!$W222&lt;&gt;"",Scoring!$G$28)+IF(Data!$X222&lt;&gt;"",Scoring!$G$29)+IF(Data!$Y222&lt;&gt;"",Scoring!$G$30)+IF(Data!$Z222&lt;&gt;"",Scoring!$G$31)+IF(Data!$AA222&lt;&gt;"",Scoring!$G$32),"")</f>
        <v/>
      </c>
      <c r="AI222" s="106" t="str">
        <f>IF(AH222&lt;&gt;"",LOOKUP(AH222,Likelihoods!$A$7:$A$107,Likelihoods!E$7:E$107),"")</f>
        <v/>
      </c>
      <c r="AJ222" s="104" t="str">
        <f>IF(AND(COUNTBLANK($B222:$E222)=3,COUNTBLANK($F222:$H222)=2,COUNTBLANK($I222:$J222)=1,COUNTBLANK($K222:$L222)=1,COUNTBLANK($M222:$N222)=1,COUNTBLANK($O222:$P222)=1,COUNTBLANK($Q222:$R222)=1,COUNTBLANK($S222:$T222)=1,COUNTBLANK($U222:$V222)=1,COUNTBLANK($W222:$AA222)=4),IF(Data!$B222&lt;&gt;"",Scoring!$H$7)+IF(Data!$C222&lt;&gt;"",Scoring!$H$8)+IF(Data!$D222&lt;&gt;"",Scoring!$H$9)+IF(Data!$E222&lt;&gt;"",Scoring!$H$10)+IF(Data!$F222&lt;&gt;"",Scoring!$H$11)+IF(Data!$G222&lt;&gt;"",Scoring!$H$12)+IF(Data!$H222&lt;&gt;"",Scoring!$H$13)+IF(Data!$I222&lt;&gt;"",Scoring!$H$14)+IF(Data!$J222&lt;&gt;"",Scoring!$H$15)+IF(Data!$K222&lt;&gt;"",Scoring!$H$16)+IF(Data!$L222&lt;&gt;"",Scoring!$H$17)+IF(Data!$M222&lt;&gt;"",Scoring!$H$18)+IF(Data!$N222&lt;&gt;"",Scoring!$H$19)+IF(Data!$O222&lt;&gt;"",Scoring!$H$20)+IF(Data!$P222&lt;&gt;"",Scoring!$H$21)+IF(Data!$Q222&lt;&gt;"",Scoring!$H$22)+IF(Data!$R222&lt;&gt;"",Scoring!$H$23)+IF(Data!$S222&lt;&gt;"",Scoring!$H$24)+IF(Data!T222&lt;&gt;"",Scoring!$H$25)+IF(Data!$U222&lt;&gt;"",Scoring!$H$26)+IF(Data!$V222&lt;&gt;"",Scoring!$H$27)+IF(Data!$W222&lt;&gt;"",Scoring!$H$28)+IF(Data!$X222&lt;&gt;"",Scoring!$H$29)+IF(Data!$Y222&lt;&gt;"",Scoring!$H$30)+IF(Data!$Z222&lt;&gt;"",Scoring!$H$31)+IF(Data!$AA222&lt;&gt;"",Scoring!$H$32),"")</f>
        <v/>
      </c>
      <c r="AK222" s="105" t="str">
        <f>IF(AJ222&lt;&gt;"",LOOKUP(AJ222,Likelihoods!$A$7:$A$107,Likelihoods!F$7:F$107),"")</f>
        <v/>
      </c>
      <c r="AL222" s="102" t="str">
        <f>IF(AND(COUNTBLANK($B222:$E222)=3,COUNTBLANK($F222:$H222)=2,COUNTBLANK($I222:$J222)=1,COUNTBLANK($K222:$L222)=1,COUNTBLANK($M222:$N222)=1,COUNTBLANK($O222:$P222)=1,COUNTBLANK($Q222:$R222)=1,COUNTBLANK($S222:$T222)=1,COUNTBLANK($U222:$V222)=1,COUNTBLANK($W222:$AA222)=4),IF(Data!$B222&lt;&gt;"",Scoring!$I$7)+IF(Data!$C222&lt;&gt;"",Scoring!$I$8)+IF(Data!$D222&lt;&gt;"",Scoring!$I$9)+IF(Data!$E222&lt;&gt;"",Scoring!$I$10)+IF(Data!$F222&lt;&gt;"",Scoring!$I$11)+IF(Data!$G222&lt;&gt;"",Scoring!$I$12)+IF(Data!$H222&lt;&gt;"",Scoring!$I$13)+IF(Data!$I222&lt;&gt;"",Scoring!$I$14)+IF(Data!$J222&lt;&gt;"",Scoring!$I$15)+IF(Data!$K222&lt;&gt;"",Scoring!$I$16)+IF(Data!$L222&lt;&gt;"",Scoring!$I$17)+IF(Data!$M222&lt;&gt;"",Scoring!$I$18)+IF(Data!$N222&lt;&gt;"",Scoring!$I$19)+IF(Data!$O222&lt;&gt;"",Scoring!$I$20)+IF(Data!$P222&lt;&gt;"",Scoring!$I$21)+IF(Data!$Q222&lt;&gt;"",Scoring!$I$22)+IF(Data!$R222&lt;&gt;"",Scoring!$I$23)+IF(Data!$S222&lt;&gt;"",Scoring!$I$24)+IF(Data!T222&lt;&gt;"",Scoring!$I$25)+IF(Data!$U222&lt;&gt;"",Scoring!$I$26)+IF(Data!$V222&lt;&gt;"",Scoring!$I$27)+IF(Data!$W222&lt;&gt;"",Scoring!$I$28)+IF(Data!$X222&lt;&gt;"",Scoring!$I$29)+IF(Data!$Y222&lt;&gt;"",Scoring!$I$30)+IF(Data!$Z222&lt;&gt;"",Scoring!$I$31)+IF(Data!$AA222&lt;&gt;"",Scoring!$I$32),"")</f>
        <v/>
      </c>
      <c r="AM222" s="107" t="str">
        <f>IF(AL222&lt;&gt;"",LOOKUP(AL222,Likelihoods!$A$7:$A$107,Likelihoods!G$7:G$107),"")</f>
        <v/>
      </c>
      <c r="AN222" s="281" t="str">
        <f>IF(AND(COUNTBLANK($B222:$E222)=3,COUNTBLANK($F222:$H222)=2,COUNTBLANK($I222:$J222)=1,COUNTBLANK($K222:$L222)=1,COUNTBLANK($M222:$N222)=1,COUNTBLANK($O222:$P222)=1,COUNTBLANK($Q222:$R222)=1,COUNTBLANK($S222:$T222)=1,COUNTBLANK($U222:$V222)=1,COUNTBLANK($W222:$AA222)=4),IF(Data!$B222&lt;&gt;"",Scoring!$J$7)+IF(Data!$C222&lt;&gt;"",Scoring!$J$8)+IF(Data!$D222&lt;&gt;"",Scoring!$J$9)+IF(Data!$E222&lt;&gt;"",Scoring!$J$10)+IF(Data!$F222&lt;&gt;"",Scoring!$J$11)+IF(Data!$G222&lt;&gt;"",Scoring!$J$12)+IF(Data!$H222&lt;&gt;"",Scoring!$J$13)+IF(Data!$I222&lt;&gt;"",Scoring!$J$14)+IF(Data!$J222&lt;&gt;"",Scoring!$J$15)+IF(Data!$K222&lt;&gt;"",Scoring!$J$16)+IF(Data!$L222&lt;&gt;"",Scoring!$J$17)+IF(Data!$M222&lt;&gt;"",Scoring!$J$18)+IF(Data!$N222&lt;&gt;"",Scoring!$J$19)+IF(Data!$O222&lt;&gt;"",Scoring!$J$20)+IF(Data!$P222&lt;&gt;"",Scoring!$J$21)+IF(Data!$Q222&lt;&gt;"",Scoring!$J$22)+IF(Data!$R222&lt;&gt;"",Scoring!$J$23)+IF(Data!$S222&lt;&gt;"",Scoring!$J$24)+IF(Data!AF222&lt;&gt;"",Scoring!$J$25)+IF(Data!$U222&lt;&gt;"",Scoring!$J$26)+IF(Data!$V222&lt;&gt;"",Scoring!$J$27)+IF(Data!$W222&lt;&gt;"",Scoring!$J$28)+IF(Data!$X222&lt;&gt;"",Scoring!$J$29)+IF(Data!$Y222&lt;&gt;"",Scoring!$J$30)+IF(Data!$Z222&lt;&gt;"",Scoring!$J$31)+IF(Data!$AA222&lt;&gt;"",Scoring!$J$32),"")</f>
        <v/>
      </c>
      <c r="AO222" s="276" t="str">
        <f>IF(AN222&lt;&gt;"",LOOKUP(AN222,Likelihoods!$A$7:$A$107,Likelihoods!H$7:H$107),"")</f>
        <v/>
      </c>
      <c r="AP222" s="264" t="str">
        <f>IF(AND(COUNTBLANK($B222:$E222)=3,COUNTBLANK($F222:$H222)=2,COUNTBLANK($I222:$J222)=1,COUNTBLANK($K222:$L222)=1,COUNTBLANK($M222:$N222)=1,COUNTBLANK($O222:$P222)=1,COUNTBLANK($Q222:$R222)=1,COUNTBLANK($S222:$T222)=1,COUNTBLANK($U222:$V222)=1,COUNTBLANK($W222:$AA222)=4),IF(Data!$B222&lt;&gt;"",Scoring!$K$7)+IF(Data!$C222&lt;&gt;"",Scoring!$K$8)+IF(Data!$D222&lt;&gt;"",Scoring!$K$9)+IF(Data!$E222&lt;&gt;"",Scoring!$K$10)+IF(Data!$F222&lt;&gt;"",Scoring!$K$11)+IF(Data!$G222&lt;&gt;"",Scoring!$K$12)+IF(Data!$H222&lt;&gt;"",Scoring!$K$13)+IF(Data!$I222&lt;&gt;"",Scoring!$K$14)+IF(Data!$J222&lt;&gt;"",Scoring!$K$15)+IF(Data!$K222&lt;&gt;"",Scoring!$K$16)+IF(Data!$L222&lt;&gt;"",Scoring!$K$17)+IF(Data!$M222&lt;&gt;"",Scoring!$K$18)+IF(Data!$N222&lt;&gt;"",Scoring!$K$19)+IF(Data!$O222&lt;&gt;"",Scoring!$K$20)+IF(Data!$P222&lt;&gt;"",Scoring!$K$21)+IF(Data!$Q222&lt;&gt;"",Scoring!$K$22)+IF(Data!$R222&lt;&gt;"",Scoring!$K$23)+IF(Data!$S222&lt;&gt;"",Scoring!$K$24)+IF(Data!AH222&lt;&gt;"",Scoring!$K$25)+IF(Data!$U222&lt;&gt;"",Scoring!$K$26)+IF(Data!$V222&lt;&gt;"",Scoring!$K$27)+IF(Data!$W222&lt;&gt;"",Scoring!$K$28)+IF(Data!$X222&lt;&gt;"",Scoring!$K$29)+IF(Data!$Y222&lt;&gt;"",Scoring!$K$30)+IF(Data!$Z222&lt;&gt;"",Scoring!$K$31)+IF(Data!$AA222&lt;&gt;"",Scoring!$K$32),"")</f>
        <v/>
      </c>
      <c r="AQ222" s="107" t="str">
        <f>IF(AP222&lt;&gt;"",LOOKUP(AP222,Likelihoods!$A$7:$A$107,Likelihoods!I$7:I$107),"")</f>
        <v/>
      </c>
      <c r="AR222" s="281" t="str">
        <f>IF(AND(COUNTBLANK($B222:$E222)=3,COUNTBLANK($F222:$H222)=2,COUNTBLANK($I222:$J222)=1,COUNTBLANK($K222:$L222)=1,COUNTBLANK($M222:$N222)=1,COUNTBLANK($O222:$P222)=1,COUNTBLANK($Q222:$R222)=1,COUNTBLANK($S222:$T222)=1,COUNTBLANK($U222:$V222)=1,COUNTBLANK($W222:$AA222)=4),IF(Data!$B222&lt;&gt;"",Scoring!$L$7)+IF(Data!$C222&lt;&gt;"",Scoring!$L$8)+IF(Data!$D222&lt;&gt;"",Scoring!$L$9)+IF(Data!$E222&lt;&gt;"",Scoring!$L$10)+IF(Data!$F222&lt;&gt;"",Scoring!$L$11)+IF(Data!$G222&lt;&gt;"",Scoring!$L$12)+IF(Data!$H222&lt;&gt;"",Scoring!$L$13)+IF(Data!$I222&lt;&gt;"",Scoring!$L$14)+IF(Data!$J222&lt;&gt;"",Scoring!$L$15)+IF(Data!$K222&lt;&gt;"",Scoring!$L$16)+IF(Data!$L222&lt;&gt;"",Scoring!$L$17)+IF(Data!$M222&lt;&gt;"",Scoring!$L$18)+IF(Data!$N222&lt;&gt;"",Scoring!$L$19)+IF(Data!$O222&lt;&gt;"",Scoring!$L$20)+IF(Data!$P222&lt;&gt;"",Scoring!$L$21)+IF(Data!$Q222&lt;&gt;"",Scoring!$L$22)+IF(Data!$R222&lt;&gt;"",Scoring!$L$23)+IF(Data!$S222&lt;&gt;"",Scoring!$L$24)+IF(Data!AJ222&lt;&gt;"",Scoring!$L$25)+IF(Data!$U222&lt;&gt;"",Scoring!$L$26)+IF(Data!$V222&lt;&gt;"",Scoring!$L$27)+IF(Data!$W222&lt;&gt;"",Scoring!$L$28)+IF(Data!$X222&lt;&gt;"",Scoring!$L$29)+IF(Data!$Y222&lt;&gt;"",Scoring!$L$30)+IF(Data!$Z222&lt;&gt;"",Scoring!$L$31)+IF(Data!$AA222&lt;&gt;"",Scoring!$L$32),"")</f>
        <v/>
      </c>
      <c r="AS222" s="105" t="str">
        <f>IF(AR222&lt;&gt;"",LOOKUP(AR222,Likelihoods!$A$7:$A$107,Likelihoods!J$7:J$107),"")</f>
        <v/>
      </c>
      <c r="AT222" s="108" t="str">
        <f>IF(AND(COUNTBLANK($B222:$E222)=3,COUNTBLANK($F222:$H222)=2,COUNTBLANK($I222:$J222)=1,COUNTBLANK($K222:$L222)=1,COUNTBLANK($M222:$N222)=1,COUNTBLANK($O222:$P222)=1,COUNTBLANK($Q222:$R222)=1,COUNTBLANK($S222:$T222)=1,COUNTBLANK($U222:$V222)=1,COUNTBLANK($W222:$AA222)=4),IF(Data!$B222&lt;&gt;"",Scoring!$M$7)+IF(Data!$C222&lt;&gt;"",Scoring!$M$8)+IF(Data!$D222&lt;&gt;"",Scoring!$M$9)+IF(Data!$E222&lt;&gt;"",Scoring!$M$10)+IF(Data!$F222&lt;&gt;"",Scoring!$M$11)+IF(Data!$G222&lt;&gt;"",Scoring!$M$12)+IF(Data!$H222&lt;&gt;"",Scoring!$M$13)+IF(Data!$I222&lt;&gt;"",Scoring!$M$14)+IF(Data!$J222&lt;&gt;"",Scoring!$M$15)+IF(Data!$K222&lt;&gt;"",Scoring!$M$16)+IF(Data!$L222&lt;&gt;"",Scoring!$M$17)+IF(Data!$M222&lt;&gt;"",Scoring!$M$18)+IF(Data!$N222&lt;&gt;"",Scoring!$M$19)+IF(Data!$O222&lt;&gt;"",Scoring!$M$20)+IF(Data!$P222&lt;&gt;"",Scoring!$M$21)+IF(Data!$Q222&lt;&gt;"",Scoring!$M$22)+IF(Data!$R222&lt;&gt;"",Scoring!$M$23)+IF(Data!$S222&lt;&gt;"",Scoring!$M$24)+IF(Data!T222&lt;&gt;"",Scoring!$M$25)+IF(Data!$U222&lt;&gt;"",Scoring!$M$26)+IF(Data!$V222&lt;&gt;"",Scoring!$M$27)+IF(Data!$W222&lt;&gt;"",Scoring!$M$28)+IF(Data!$X222&lt;&gt;"",Scoring!$M$29)+IF(Data!$Y222&lt;&gt;"",Scoring!$M$30)+IF(Data!$Z222&lt;&gt;"",Scoring!$M$31)+IF(Data!$AA222&lt;&gt;"",Scoring!$M$32),"")</f>
        <v/>
      </c>
      <c r="AU222" s="105" t="str">
        <f>IF(AT222&lt;&gt;"",LOOKUP(AT222,Likelihoods!$A$7:$A$107,Likelihoods!K$7:K$107),"")</f>
        <v/>
      </c>
      <c r="AV222" s="108" t="str">
        <f>IF(AND(COUNTBLANK($B222:$E222)=3,COUNTBLANK($F222:$H222)=2,COUNTBLANK($I222:$J222)=1,COUNTBLANK($K222:$L222)=1,COUNTBLANK($M222:$N222)=1,COUNTBLANK($O222:$P222)=1,COUNTBLANK($Q222:$R222)=1,COUNTBLANK($S222:$T222)=1,COUNTBLANK($U222:$V222)=1,COUNTBLANK($W222:$AA222)=4),IF(Data!$B222&lt;&gt;"",Scoring!$N$7)+IF(Data!$C222&lt;&gt;"",Scoring!$N$8)+IF(Data!$D222&lt;&gt;"",Scoring!$N$9)+IF(Data!$E222&lt;&gt;"",Scoring!$N$10)+IF(Data!$F222&lt;&gt;"",Scoring!$N$11)+IF(Data!$G222&lt;&gt;"",Scoring!$N$12)+IF(Data!$H222&lt;&gt;"",Scoring!$N$13)+IF(Data!$I222&lt;&gt;"",Scoring!$N$14)+IF(Data!$J222&lt;&gt;"",Scoring!$N$15)+IF(Data!$K222&lt;&gt;"",Scoring!$N$16)+IF(Data!$L222&lt;&gt;"",Scoring!$N$17)+IF(Data!$M222&lt;&gt;"",Scoring!$N$18)+IF(Data!$N222&lt;&gt;"",Scoring!$N$19)+IF(Data!$O222&lt;&gt;"",Scoring!$N$20)+IF(Data!$P222&lt;&gt;"",Scoring!$N$21)+IF(Data!$Q222&lt;&gt;"",Scoring!$N$22)+IF(Data!$R222&lt;&gt;"",Scoring!$N$23)+IF(Data!$S222&lt;&gt;"",Scoring!$N$24)+IF(Data!T222&lt;&gt;"",Scoring!$N$25)+IF(Data!$U222&lt;&gt;"",Scoring!$N$26)+IF(Data!$V222&lt;&gt;"",Scoring!$N$27)+IF(Data!$W222&lt;&gt;"",Scoring!$N$28)+IF(Data!$X222&lt;&gt;"",Scoring!$N$29)+IF(Data!$Y222&lt;&gt;"",Scoring!$N$30)+IF(Data!$Z222&lt;&gt;"",Scoring!$N$31)+IF(Data!$AA222&lt;&gt;"",Scoring!$N$32),"")</f>
        <v/>
      </c>
      <c r="AW222" s="106" t="str">
        <f>IF(AV222&lt;&gt;"",LOOKUP(AV222,Likelihoods!$A$7:$A$107,Likelihoods!L$7:L$107),"")</f>
        <v/>
      </c>
      <c r="AX222" s="104" t="str">
        <f>IF(AND(COUNTBLANK($B222:$E222)=3,COUNTBLANK($F222:$H222)=2,COUNTBLANK($I222:$J222)=1,COUNTBLANK($K222:$L222)=1,COUNTBLANK($M222:$N222)=1,COUNTBLANK($O222:$P222)=1,COUNTBLANK($Q222:$R222)=1,COUNTBLANK($S222:$T222)=1,COUNTBLANK($U222:$V222)=1,COUNTBLANK($W222:$AA222)=4),IF(Data!$B222&lt;&gt;"",Scoring!$O$7)+IF(Data!$C222&lt;&gt;"",Scoring!$O$8)+IF(Data!$D222&lt;&gt;"",Scoring!$O$9)+IF(Data!$E222&lt;&gt;"",Scoring!$O$10)+IF(Data!$F222&lt;&gt;"",Scoring!$O$11)+IF(Data!$G222&lt;&gt;"",Scoring!$O$12)+IF(Data!$H222&lt;&gt;"",Scoring!$O$13)+IF(Data!$I222&lt;&gt;"",Scoring!$O$14)+IF(Data!$J222&lt;&gt;"",Scoring!$O$15)+IF(Data!$K222&lt;&gt;"",Scoring!$O$16)+IF(Data!$L222&lt;&gt;"",Scoring!$O$17)+IF(Data!$M222&lt;&gt;"",Scoring!$O$18)+IF(Data!$N222&lt;&gt;"",Scoring!$O$19)+IF(Data!$O222&lt;&gt;"",Scoring!$O$20)+IF(Data!$P222&lt;&gt;"",Scoring!$O$21)+IF(Data!$Q222&lt;&gt;"",Scoring!$O$22)+IF(Data!$R222&lt;&gt;"",Scoring!$O$23)+IF(Data!$S222&lt;&gt;"",Scoring!$O$24)+IF(Data!T222&lt;&gt;"",Scoring!$O$25)+IF(Data!$U222&lt;&gt;"",Scoring!$O$26)+IF(Data!$V222&lt;&gt;"",Scoring!$O$27)+IF(Data!$W222&lt;&gt;"",Scoring!$O$28)+IF(Data!$X222&lt;&gt;"",Scoring!$O$29)+IF(Data!$Y222&lt;&gt;"",Scoring!$O$30)+IF(Data!$Z222&lt;&gt;"",Scoring!$O$31)+IF(Data!$AA222&lt;&gt;"",Scoring!$O$32),"")</f>
        <v/>
      </c>
      <c r="AY222" s="107" t="str">
        <f>IF(AX222&lt;&gt;"",LOOKUP(AX222,Likelihoods!$A$7:$A$107,Likelihoods!M$7:M$107),"")</f>
        <v/>
      </c>
      <c r="AZ222" s="108" t="str">
        <f>IF(AND(COUNTBLANK($B222:$E222)=3,COUNTBLANK($F222:$H222)=2,COUNTBLANK($I222:$J222)=1,COUNTBLANK($K222:$L222)=1,COUNTBLANK($M222:$N222)=1,COUNTBLANK($O222:$P222)=1,COUNTBLANK($Q222:$R222)=1,COUNTBLANK($S222:$T222)=1,COUNTBLANK($U222:$V222)=1,COUNTBLANK($W222:$AA222)=4),IF(Data!$B222&lt;&gt;"",Scoring!$P$7)+IF(Data!$C222&lt;&gt;"",Scoring!$P$8)+IF(Data!$D222&lt;&gt;"",Scoring!$P$9)+IF(Data!$E222&lt;&gt;"",Scoring!$P$10)+IF(Data!$F222&lt;&gt;"",Scoring!$P$11)+IF(Data!$G222&lt;&gt;"",Scoring!$P$12)+IF(Data!$H222&lt;&gt;"",Scoring!$P$13)+IF(Data!$I222&lt;&gt;"",Scoring!$P$14)+IF(Data!$J222&lt;&gt;"",Scoring!$P$15)+IF(Data!$K222&lt;&gt;"",Scoring!$P$16)+IF(Data!$L222&lt;&gt;"",Scoring!$P$17)+IF(Data!$M222&lt;&gt;"",Scoring!$P$18)+IF(Data!$N222&lt;&gt;"",Scoring!$P$19)+IF(Data!$O222&lt;&gt;"",Scoring!$P$20)+IF(Data!$P222&lt;&gt;"",Scoring!$P$21)+IF(Data!$Q222&lt;&gt;"",Scoring!$P$22)+IF(Data!$R222&lt;&gt;"",Scoring!$P$23)+IF(Data!$S222&lt;&gt;"",Scoring!$P$24)+IF(Data!T222&lt;&gt;"",Scoring!$P$25)+IF(Data!$U222&lt;&gt;"",Scoring!$P$26)+IF(Data!$V222&lt;&gt;"",Scoring!$P$27)+IF(Data!$W222&lt;&gt;"",Scoring!$P$28)+IF(Data!$X222&lt;&gt;"",Scoring!$P$29)+IF(Data!$Y222&lt;&gt;"",Scoring!$P$30)+IF(Data!$Z222&lt;&gt;"",Scoring!$P$31)+IF(Data!$AA222&lt;&gt;"",Scoring!$P$32),"")</f>
        <v/>
      </c>
      <c r="BA222" s="105" t="str">
        <f>IF(AZ222&lt;&gt;"",LOOKUP(AZ222,Likelihoods!$A$7:$A$107,Likelihoods!N$7:N$107),"")</f>
        <v/>
      </c>
      <c r="BB222" s="102" t="str">
        <f>IF(AND(COUNTBLANK($B222:$E222)=3,COUNTBLANK($F222:$H222)=2,COUNTBLANK($I222:$J222)=1,COUNTBLANK($K222:$L222)=1,COUNTBLANK($M222:$N222)=1,COUNTBLANK($O222:$P222)=1,COUNTBLANK($Q222:$R222)=1,COUNTBLANK($S222:$T222)=1,COUNTBLANK($U222:$V222)=1,COUNTBLANK($W222:$AA222)=4),IF(Data!$B222&lt;&gt;"",Scoring!$Q$7)+IF(Data!$C222&lt;&gt;"",Scoring!$Q$8)+IF(Data!$D222&lt;&gt;"",Scoring!$Q$9)+IF(Data!$E222&lt;&gt;"",Scoring!$Q$10)+IF(Data!$F222&lt;&gt;"",Scoring!$Q$11)+IF(Data!$G222&lt;&gt;"",Scoring!$Q$12)+IF(Data!$H222&lt;&gt;"",Scoring!$Q$13)+IF(Data!$I222&lt;&gt;"",Scoring!$Q$14)+IF(Data!$J222&lt;&gt;"",Scoring!$Q$15)+IF(Data!$K222&lt;&gt;"",Scoring!$Q$16)+IF(Data!$L222&lt;&gt;"",Scoring!$Q$17)+IF(Data!$M222&lt;&gt;"",Scoring!$Q$18)+IF(Data!$N222&lt;&gt;"",Scoring!$Q$19)+IF(Data!$O222&lt;&gt;"",Scoring!$Q$20)+IF(Data!$P222&lt;&gt;"",Scoring!$Q$21)+IF(Data!$Q222&lt;&gt;"",Scoring!$Q$22)+IF(Data!$R222&lt;&gt;"",Scoring!$Q$23)+IF(Data!$S222&lt;&gt;"",Scoring!$Q$24)+IF(Data!T222&lt;&gt;"",Scoring!$Q$25)+IF(Data!$U222&lt;&gt;"",Scoring!$Q$26)+IF(Data!$V222&lt;&gt;"",Scoring!$Q$27)+IF(Data!$W222&lt;&gt;"",Scoring!$Q$28)+IF(Data!$X222&lt;&gt;"",Scoring!$Q$29)+IF(Data!$Y222&lt;&gt;"",Scoring!$Q$30)+IF(Data!$Z222&lt;&gt;"",Scoring!$Q$31)+IF(Data!$AA222&lt;&gt;"",Scoring!$Q$32),"")</f>
        <v/>
      </c>
      <c r="BC222" s="107" t="str">
        <f>IF(BB222&lt;&gt;"",LOOKUP(BB222,Likelihoods!$A$7:$A$107,Likelihoods!O$7:O$107),"")</f>
        <v/>
      </c>
      <c r="BD222" s="104" t="str">
        <f>IF(AND(COUNTBLANK($B222:$E222)=3,COUNTBLANK($F222:$H222)=2,COUNTBLANK($I222:$J222)=1,COUNTBLANK($K222:$L222)=1,COUNTBLANK($M222:$N222)=1,COUNTBLANK($O222:$P222)=1,COUNTBLANK($Q222:$R222)=1,COUNTBLANK($S222:$T222)=1,COUNTBLANK($U222:$V222)=1,COUNTBLANK($W222:$AA222)=4),IF(Data!$B222&lt;&gt;"",Scoring!$R$7)+IF(Data!$C222&lt;&gt;"",Scoring!$R$8)+IF(Data!$D222&lt;&gt;"",Scoring!$R$9)+IF(Data!$E222&lt;&gt;"",Scoring!$R$10)+IF(Data!$F222&lt;&gt;"",Scoring!$R$11)+IF(Data!$G222&lt;&gt;"",Scoring!$R$12)+IF(Data!$H222&lt;&gt;"",Scoring!$R$13)+IF(Data!$I222&lt;&gt;"",Scoring!$R$14)+IF(Data!$J222&lt;&gt;"",Scoring!$R$15)+IF(Data!$K222&lt;&gt;"",Scoring!$R$16)+IF(Data!$L222&lt;&gt;"",Scoring!$R$17)+IF(Data!$M222&lt;&gt;"",Scoring!$R$18)+IF(Data!$N222&lt;&gt;"",Scoring!$R$19)+IF(Data!$O222&lt;&gt;"",Scoring!$R$20)+IF(Data!$P222&lt;&gt;"",Scoring!$R$21)+IF(Data!$Q222&lt;&gt;"",Scoring!$R$22)+IF(Data!$R222&lt;&gt;"",Scoring!$R$23)+IF(Data!$S222&lt;&gt;"",Scoring!$R$24)+IF(Data!T222&lt;&gt;"",Scoring!$R$25)+IF(Data!$U222&lt;&gt;"",Scoring!$R$26)+IF(Data!$V222&lt;&gt;"",Scoring!$R$27)+IF(Data!$W222&lt;&gt;"",Scoring!$R$28)+IF(Data!$X222&lt;&gt;"",Scoring!$R$29)+IF(Data!$Y222&lt;&gt;"",Scoring!$R$30)+IF(Data!$Z222&lt;&gt;"",Scoring!$R$31)+IF(Data!$AA222&lt;&gt;"",Scoring!$R$32),"")</f>
        <v/>
      </c>
      <c r="BE222" s="105" t="str">
        <f>IF(BD222&lt;&gt;"",LOOKUP(BD222,Likelihoods!$A$7:$A$107,Likelihoods!P$7:P$107),"")</f>
        <v/>
      </c>
      <c r="BF222" s="102" t="str">
        <f>IF(AND(COUNTBLANK($B222:$E222)=3,COUNTBLANK($F222:$H222)=2,COUNTBLANK($I222:$J222)=1,COUNTBLANK($K222:$L222)=1,COUNTBLANK($M222:$N222)=1,COUNTBLANK($O222:$P222)=1,COUNTBLANK($Q222:$R222)=1,COUNTBLANK($S222:$T222)=1,COUNTBLANK($U222:$V222)=1,COUNTBLANK($W222:$AA222)=4),IF(Data!$B222&lt;&gt;"",Scoring!$S$7)+IF(Data!$C222&lt;&gt;"",Scoring!$S$8)+IF(Data!$D222&lt;&gt;"",Scoring!$S$9)+IF(Data!$E222&lt;&gt;"",Scoring!$S$10)+IF(Data!$F222&lt;&gt;"",Scoring!$S$11)+IF(Data!$G222&lt;&gt;"",Scoring!$S$12)+IF(Data!$H222&lt;&gt;"",Scoring!$S$13)+IF(Data!$I222&lt;&gt;"",Scoring!$S$14)+IF(Data!$J222&lt;&gt;"",Scoring!$S$15)+IF(Data!$K222&lt;&gt;"",Scoring!$S$16)+IF(Data!$L222&lt;&gt;"",Scoring!$S$17)+IF(Data!$M222&lt;&gt;"",Scoring!$S$18)+IF(Data!$N222&lt;&gt;"",Scoring!$S$19)+IF(Data!$O222&lt;&gt;"",Scoring!$S$20)+IF(Data!$P222&lt;&gt;"",Scoring!$S$21)+IF(Data!$Q222&lt;&gt;"",Scoring!$S$22)+IF(Data!$R222&lt;&gt;"",Scoring!$S$23)+IF(Data!$S222&lt;&gt;"",Scoring!$S$24)+IF(Data!T222&lt;&gt;"",Scoring!$S$25)+IF(Data!$U222&lt;&gt;"",Scoring!$S$26)+IF(Data!$V222&lt;&gt;"",Scoring!$S$27)+IF(Data!$W222&lt;&gt;"",Scoring!$S$28)+IF(Data!$X222&lt;&gt;"",Scoring!$S$29)+IF(Data!$Y222&lt;&gt;"",Scoring!$S$30)+IF(Data!$Z222&lt;&gt;"",Scoring!$S$31)+IF(Data!$AA222&lt;&gt;"",Scoring!$S$32),"")</f>
        <v/>
      </c>
      <c r="BG222" s="107" t="str">
        <f>IF(BF222&lt;&gt;"",LOOKUP(BF222,Likelihoods!$A$7:$A$107,Likelihoods!Q$7:Q$107),"")</f>
        <v/>
      </c>
      <c r="BH222" s="108" t="str">
        <f>IF(AND(COUNTBLANK($B222:$E222)=3,COUNTBLANK($F222:$H222)=2,COUNTBLANK($I222:$J222)=1,COUNTBLANK($K222:$L222)=1,COUNTBLANK($M222:$N222)=1,COUNTBLANK($O222:$P222)=1,COUNTBLANK($Q222:$R222)=1,COUNTBLANK($S222:$T222)=1,COUNTBLANK($U222:$V222)=1,COUNTBLANK($W222:$AA222)=4),IF(Data!$B222&lt;&gt;"",Scoring!$T$7)+IF(Data!$C222&lt;&gt;"",Scoring!$T$8)+IF(Data!$D222&lt;&gt;"",Scoring!$T$9)+IF(Data!$E222&lt;&gt;"",Scoring!$T$10)+IF(Data!$F222&lt;&gt;"",Scoring!$T$11)+IF(Data!$G222&lt;&gt;"",Scoring!$T$12)+IF(Data!$H222&lt;&gt;"",Scoring!$T$13)+IF(Data!$I222&lt;&gt;"",Scoring!$T$14)+IF(Data!$J222&lt;&gt;"",Scoring!$T$15)+IF(Data!$K222&lt;&gt;"",Scoring!$T$16)+IF(Data!$L222&lt;&gt;"",Scoring!$T$17)+IF(Data!$M222&lt;&gt;"",Scoring!$T$18)+IF(Data!$N222&lt;&gt;"",Scoring!$T$19)+IF(Data!$O222&lt;&gt;"",Scoring!$T$20)+IF(Data!$P222&lt;&gt;"",Scoring!$T$21)+IF(Data!$Q222&lt;&gt;"",Scoring!$T$22)+IF(Data!$R222&lt;&gt;"",Scoring!$T$23)+IF(Data!$S222&lt;&gt;"",Scoring!$T$24)+IF(Data!T222&lt;&gt;"",Scoring!$T$25)+IF(Data!$U222&lt;&gt;"",Scoring!$T$26)+IF(Data!$V222&lt;&gt;"",Scoring!$T$27)+IF(Data!$W222&lt;&gt;"",Scoring!$T$28)+IF(Data!$X222&lt;&gt;"",Scoring!$T$29)+IF(Data!$Y222&lt;&gt;"",Scoring!$T$30)+IF(Data!$Z222&lt;&gt;"",Scoring!$T$31)+IF(Data!$AA222&lt;&gt;"",Scoring!$T$32),"")</f>
        <v/>
      </c>
      <c r="BI222" s="105" t="str">
        <f>IF(BH222&lt;&gt;"",LOOKUP(BH222,Likelihoods!$A$7:$A$107,Likelihoods!R$7:R$107),"")</f>
        <v/>
      </c>
      <c r="BJ222" s="108" t="str">
        <f>IF(AND(COUNTBLANK($B222:$E222)=3,COUNTBLANK($F222:$H222)=2,COUNTBLANK($I222:$J222)=1,COUNTBLANK($K222:$L222)=1,COUNTBLANK($M222:$N222)=1,COUNTBLANK($O222:$P222)=1,COUNTBLANK($Q222:$R222)=1,COUNTBLANK($S222:$T222)=1,COUNTBLANK($U222:$V222)=1,COUNTBLANK($W222:$AA222)=4),IF(Data!$B222&lt;&gt;"",Scoring!$U$7)+IF(Data!$C222&lt;&gt;"",Scoring!$U$8)+IF(Data!$D222&lt;&gt;"",Scoring!$U$9)+IF(Data!$E222&lt;&gt;"",Scoring!$U$10)+IF(Data!$F222&lt;&gt;"",Scoring!$U$11)+IF(Data!$G222&lt;&gt;"",Scoring!$U$12)+IF(Data!$H222&lt;&gt;"",Scoring!$U$13)+IF(Data!$I222&lt;&gt;"",Scoring!$U$14)+IF(Data!$J222&lt;&gt;"",Scoring!$U$15)+IF(Data!$K222&lt;&gt;"",Scoring!$U$16)+IF(Data!$L222&lt;&gt;"",Scoring!$U$17)+IF(Data!$M222&lt;&gt;"",Scoring!$U$18)+IF(Data!$N222&lt;&gt;"",Scoring!$U$19)+IF(Data!$O222&lt;&gt;"",Scoring!$U$20)+IF(Data!$P222&lt;&gt;"",Scoring!$U$21)+IF(Data!$Q222&lt;&gt;"",Scoring!$U$22)+IF(Data!$R222&lt;&gt;"",Scoring!$U$23)+IF(Data!$S222&lt;&gt;"",Scoring!$U$24)+IF(Data!T222&lt;&gt;"",Scoring!$U$25)+IF(Data!$U222&lt;&gt;"",Scoring!$U$26)+IF(Data!$V222&lt;&gt;"",Scoring!$U$27)+IF(Data!$W222&lt;&gt;"",Scoring!$U$28)+IF(Data!$X222&lt;&gt;"",Scoring!$U$29)+IF(Data!$Y222&lt;&gt;"",Scoring!$U$30)+IF(Data!$Z222&lt;&gt;"",Scoring!$U$31)+IF(Data!$AA222&lt;&gt;"",Scoring!$U$32),"")</f>
        <v/>
      </c>
      <c r="BK222" s="106" t="str">
        <f>IF(BJ222&lt;&gt;"",LOOKUP(BJ222,Likelihoods!$A$7:$A$107,Likelihoods!S$7:S$107),"")</f>
        <v/>
      </c>
      <c r="BL222" s="8"/>
      <c r="BM222" s="8"/>
      <c r="BN222" s="8"/>
      <c r="BO222" s="8"/>
      <c r="BP222" s="8"/>
      <c r="BQ222" s="8"/>
      <c r="BR222" s="8"/>
      <c r="BS222" s="8"/>
      <c r="BT222" s="8"/>
      <c r="BU222" s="8"/>
      <c r="BV222" s="8"/>
      <c r="BW222" s="8"/>
      <c r="BX222" s="8"/>
      <c r="BY222" s="8"/>
    </row>
    <row r="223" spans="1:77" ht="14.25" x14ac:dyDescent="0.2">
      <c r="A223" s="68"/>
      <c r="B223" s="101"/>
      <c r="C223" s="102"/>
      <c r="D223" s="102"/>
      <c r="E223" s="102"/>
      <c r="F223" s="101"/>
      <c r="G223" s="102"/>
      <c r="H223" s="103"/>
      <c r="I223" s="102"/>
      <c r="J223" s="102"/>
      <c r="K223" s="101"/>
      <c r="L223" s="103"/>
      <c r="M223" s="102"/>
      <c r="N223" s="103"/>
      <c r="O223" s="101"/>
      <c r="P223" s="103"/>
      <c r="Q223" s="102"/>
      <c r="R223" s="102"/>
      <c r="S223" s="101"/>
      <c r="T223" s="103"/>
      <c r="U223" s="101"/>
      <c r="V223" s="103"/>
      <c r="W223" s="102"/>
      <c r="X223" s="102"/>
      <c r="Y223" s="102"/>
      <c r="Z223" s="102"/>
      <c r="AA223" s="102"/>
      <c r="AB223" s="104" t="str">
        <f>IF(AND(COUNTBLANK($B223:$E223)=3,COUNTBLANK($F223:$H223)=2,COUNTBLANK($I223:$J223)=1,COUNTBLANK($K223:$L223)=1,COUNTBLANK($M223:$N223)=1,COUNTBLANK($O223:$P223)=1,COUNTBLANK($Q223:$R223)=1,COUNTBLANK($S223:$T223)=1,COUNTBLANK($U223:$V223)=1,COUNTBLANK($W223:$AA223)=4),IF(Data!$B223&lt;&gt;"",Scoring!$D$7)+IF(Data!$C223&lt;&gt;"",Scoring!$D$8)+IF(Data!$D223&lt;&gt;"",Scoring!$D$9)+IF(Data!$E223&lt;&gt;"",Scoring!$D$10)+IF(Data!$F223&lt;&gt;"",Scoring!$D$11)+IF(Data!$G223&lt;&gt;"",Scoring!$D$12)+IF(Data!$H223&lt;&gt;"",Scoring!$D$13)+IF(Data!$I223&lt;&gt;"",Scoring!$D$14)+IF(Data!$J223&lt;&gt;"",Scoring!$D$15)+IF(Data!$K223&lt;&gt;"",Scoring!$D$16)+IF(Data!$L223&lt;&gt;"",Scoring!$D$17)+IF(Data!$M223&lt;&gt;"",Scoring!$D$18)+IF(Data!$N223&lt;&gt;"",Scoring!$D$19)+IF(Data!$O223&lt;&gt;"",Scoring!$D$20)+IF(Data!$P223&lt;&gt;"",Scoring!$D$21)+IF(Data!$Q223&lt;&gt;"",Scoring!$D$22)+IF(Data!$R223&lt;&gt;"",Scoring!$D$23)+IF(Data!$S223&lt;&gt;"",Scoring!$D$24)+IF(Data!T223&lt;&gt;"",Scoring!$D$25)+IF(Data!$U223&lt;&gt;"",Scoring!$D$26)+IF(Data!$V223&lt;&gt;"",Scoring!$D$27)+IF(Data!$W223&lt;&gt;"",Scoring!$D$28)+IF(Data!$X223&lt;&gt;"",Scoring!$D$29)+IF(Data!$Y223&lt;&gt;"",Scoring!$D$30)+IF(Data!$Z223&lt;&gt;"",Scoring!$D$31)+IF(Data!$AA223&lt;&gt;"",Scoring!$D$32),"")</f>
        <v/>
      </c>
      <c r="AC223" s="105" t="str">
        <f>IF(AB223&lt;&gt;"",LOOKUP(AB223,Likelihoods!$A$7:$A$107,Likelihoods!B$7:B$107),"")</f>
        <v/>
      </c>
      <c r="AD223" s="264" t="str">
        <f>IF(AND(COUNTBLANK($B223:$E223)=3,COUNTBLANK($F223:$H223)=2,COUNTBLANK($I223:$J223)=1,COUNTBLANK($K223:$L223)=1,COUNTBLANK($M223:$N223)=1,COUNTBLANK($O223:$P223)=1,COUNTBLANK($Q223:$R223)=1,COUNTBLANK($S223:$T223)=1,COUNTBLANK($U223:$V223)=1,COUNTBLANK($W223:$AA223)=4),IF(Data!$B223&lt;&gt;"",Scoring!$E$7)+IF(Data!$C223&lt;&gt;"",Scoring!$E$8)+IF(Data!$D223&lt;&gt;"",Scoring!$E$9)+IF(Data!$E223&lt;&gt;"",Scoring!$E$10)+IF(Data!$F223&lt;&gt;"",Scoring!$E$11)+IF(Data!$G223&lt;&gt;"",Scoring!$E$12)+IF(Data!$H223&lt;&gt;"",Scoring!$E$13)+IF(Data!$I223&lt;&gt;"",Scoring!$E$14)+IF(Data!$J223&lt;&gt;"",Scoring!$E$15)+IF(Data!$K223&lt;&gt;"",Scoring!$E$16)+IF(Data!$L223&lt;&gt;"",Scoring!$E$17)+IF(Data!$M223&lt;&gt;"",Scoring!$E$18)+IF(Data!$N223&lt;&gt;"",Scoring!$E$19)+IF(Data!$O223&lt;&gt;"",Scoring!$E$20)+IF(Data!$P223&lt;&gt;"",Scoring!$E$21)+IF(Data!$Q223&lt;&gt;"",Scoring!$E$22)+IF(Data!$R223&lt;&gt;"",Scoring!$E$23)+IF(Data!$S223&lt;&gt;"",Scoring!$E$24)+IF(Data!V223&lt;&gt;"",Scoring!$E$25)+IF(Data!$U223&lt;&gt;"",Scoring!$E$26)+IF(Data!$V223&lt;&gt;"",Scoring!$E$27)+IF(Data!$W223&lt;&gt;"",Scoring!$E$28)+IF(Data!$X223&lt;&gt;"",Scoring!$E$29)+IF(Data!$Y223&lt;&gt;"",Scoring!$E$30)+IF(Data!$Z223&lt;&gt;"",Scoring!$E$31)+IF(Data!$AA223&lt;&gt;"",Scoring!$E$32),"")</f>
        <v/>
      </c>
      <c r="AE223" s="107" t="str">
        <f>IF(AD223&lt;&gt;"",LOOKUP(AD223,Likelihoods!$A$7:$A$107,Likelihoods!C$7:C$107),"")</f>
        <v/>
      </c>
      <c r="AF223" s="108" t="str">
        <f>IF(AND(COUNTBLANK($B223:$E223)=3,COUNTBLANK($F223:$H223)=2,COUNTBLANK($I223:$J223)=1,COUNTBLANK($K223:$L223)=1,COUNTBLANK($M223:$N223)=1,COUNTBLANK($O223:$P223)=1,COUNTBLANK($Q223:$R223)=1,COUNTBLANK($S223:$T223)=1,COUNTBLANK($U223:$V223)=1,COUNTBLANK($W223:$AA223)=4),IF(Data!$B223&lt;&gt;"",Scoring!$F$7)+IF(Data!$C223&lt;&gt;"",Scoring!$F$8)+IF(Data!$D223&lt;&gt;"",Scoring!$F$9)+IF(Data!$E223&lt;&gt;"",Scoring!$F$10)+IF(Data!$F223&lt;&gt;"",Scoring!$F$11)+IF(Data!$G223&lt;&gt;"",Scoring!$F$12)+IF(Data!$H223&lt;&gt;"",Scoring!$F$13)+IF(Data!$I223&lt;&gt;"",Scoring!$F$14)+IF(Data!$J223&lt;&gt;"",Scoring!$F$15)+IF(Data!$K223&lt;&gt;"",Scoring!$F$16)+IF(Data!$L223&lt;&gt;"",Scoring!$F$17)+IF(Data!$M223&lt;&gt;"",Scoring!$F$18)+IF(Data!$N223&lt;&gt;"",Scoring!$F$19)+IF(Data!$O223&lt;&gt;"",Scoring!$F$20)+IF(Data!$P223&lt;&gt;"",Scoring!$F$21)+IF(Data!$Q223&lt;&gt;"",Scoring!$F$22)+IF(Data!$R223&lt;&gt;"",Scoring!$F$23)+IF(Data!$S223&lt;&gt;"",Scoring!$F$24)+IF(Data!T223&lt;&gt;"",Scoring!$F$25)+IF(Data!$U223&lt;&gt;"",Scoring!$F$26)+IF(Data!$V223&lt;&gt;"",Scoring!$F$27)+IF(Data!$W223&lt;&gt;"",Scoring!$F$28)+IF(Data!$X223&lt;&gt;"",Scoring!$F$29)+IF(Data!$Y223&lt;&gt;"",Scoring!$F$30)+IF(Data!$Z223&lt;&gt;"",Scoring!$F$31)+IF(Data!$AA223&lt;&gt;"",Scoring!$F$32),"")</f>
        <v/>
      </c>
      <c r="AG223" s="105" t="str">
        <f>IF(AF223&lt;&gt;"",LOOKUP(AF223,Likelihoods!$A$7:$A$107,Likelihoods!D$7:D$107),"")</f>
        <v/>
      </c>
      <c r="AH223" s="108" t="str">
        <f>IF(AND(COUNTBLANK($B223:$E223)=3,COUNTBLANK($F223:$H223)=2,COUNTBLANK($I223:$J223)=1,COUNTBLANK($K223:$L223)=1,COUNTBLANK($M223:$N223)=1,COUNTBLANK($O223:$P223)=1,COUNTBLANK($Q223:$R223)=1,COUNTBLANK($S223:$T223)=1,COUNTBLANK($U223:$V223)=1,COUNTBLANK($W223:$AA223)=4),IF(Data!$B223&lt;&gt;"",Scoring!$G$7)+IF(Data!$C223&lt;&gt;"",Scoring!$G$8)+IF(Data!$D223&lt;&gt;"",Scoring!$G$9)+IF(Data!$E223&lt;&gt;"",Scoring!$G$10)+IF(Data!$F223&lt;&gt;"",Scoring!$G$11)+IF(Data!$G223&lt;&gt;"",Scoring!$G$12)+IF(Data!$H223&lt;&gt;"",Scoring!$G$13)+IF(Data!$I223&lt;&gt;"",Scoring!$G$14)+IF(Data!$J223&lt;&gt;"",Scoring!$G$15)+IF(Data!$K223&lt;&gt;"",Scoring!$G$16)+IF(Data!$L223&lt;&gt;"",Scoring!$G$17)+IF(Data!$M223&lt;&gt;"",Scoring!$G$18)+IF(Data!$N223&lt;&gt;"",Scoring!$G$19)+IF(Data!$O223&lt;&gt;"",Scoring!$G$20)+IF(Data!$P223&lt;&gt;"",Scoring!$G$21)+IF(Data!$Q223&lt;&gt;"",Scoring!$G$22)+IF(Data!$R223&lt;&gt;"",Scoring!$G$23)+IF(Data!$S223&lt;&gt;"",Scoring!$G$24)+IF(Data!T223&lt;&gt;"",Scoring!$G$25)+IF(Data!$U223&lt;&gt;"",Scoring!$G$26)+IF(Data!$V223&lt;&gt;"",Scoring!$G$27)+IF(Data!$W223&lt;&gt;"",Scoring!$G$28)+IF(Data!$X223&lt;&gt;"",Scoring!$G$29)+IF(Data!$Y223&lt;&gt;"",Scoring!$G$30)+IF(Data!$Z223&lt;&gt;"",Scoring!$G$31)+IF(Data!$AA223&lt;&gt;"",Scoring!$G$32),"")</f>
        <v/>
      </c>
      <c r="AI223" s="106" t="str">
        <f>IF(AH223&lt;&gt;"",LOOKUP(AH223,Likelihoods!$A$7:$A$107,Likelihoods!E$7:E$107),"")</f>
        <v/>
      </c>
      <c r="AJ223" s="104" t="str">
        <f>IF(AND(COUNTBLANK($B223:$E223)=3,COUNTBLANK($F223:$H223)=2,COUNTBLANK($I223:$J223)=1,COUNTBLANK($K223:$L223)=1,COUNTBLANK($M223:$N223)=1,COUNTBLANK($O223:$P223)=1,COUNTBLANK($Q223:$R223)=1,COUNTBLANK($S223:$T223)=1,COUNTBLANK($U223:$V223)=1,COUNTBLANK($W223:$AA223)=4),IF(Data!$B223&lt;&gt;"",Scoring!$H$7)+IF(Data!$C223&lt;&gt;"",Scoring!$H$8)+IF(Data!$D223&lt;&gt;"",Scoring!$H$9)+IF(Data!$E223&lt;&gt;"",Scoring!$H$10)+IF(Data!$F223&lt;&gt;"",Scoring!$H$11)+IF(Data!$G223&lt;&gt;"",Scoring!$H$12)+IF(Data!$H223&lt;&gt;"",Scoring!$H$13)+IF(Data!$I223&lt;&gt;"",Scoring!$H$14)+IF(Data!$J223&lt;&gt;"",Scoring!$H$15)+IF(Data!$K223&lt;&gt;"",Scoring!$H$16)+IF(Data!$L223&lt;&gt;"",Scoring!$H$17)+IF(Data!$M223&lt;&gt;"",Scoring!$H$18)+IF(Data!$N223&lt;&gt;"",Scoring!$H$19)+IF(Data!$O223&lt;&gt;"",Scoring!$H$20)+IF(Data!$P223&lt;&gt;"",Scoring!$H$21)+IF(Data!$Q223&lt;&gt;"",Scoring!$H$22)+IF(Data!$R223&lt;&gt;"",Scoring!$H$23)+IF(Data!$S223&lt;&gt;"",Scoring!$H$24)+IF(Data!T223&lt;&gt;"",Scoring!$H$25)+IF(Data!$U223&lt;&gt;"",Scoring!$H$26)+IF(Data!$V223&lt;&gt;"",Scoring!$H$27)+IF(Data!$W223&lt;&gt;"",Scoring!$H$28)+IF(Data!$X223&lt;&gt;"",Scoring!$H$29)+IF(Data!$Y223&lt;&gt;"",Scoring!$H$30)+IF(Data!$Z223&lt;&gt;"",Scoring!$H$31)+IF(Data!$AA223&lt;&gt;"",Scoring!$H$32),"")</f>
        <v/>
      </c>
      <c r="AK223" s="105" t="str">
        <f>IF(AJ223&lt;&gt;"",LOOKUP(AJ223,Likelihoods!$A$7:$A$107,Likelihoods!F$7:F$107),"")</f>
        <v/>
      </c>
      <c r="AL223" s="102" t="str">
        <f>IF(AND(COUNTBLANK($B223:$E223)=3,COUNTBLANK($F223:$H223)=2,COUNTBLANK($I223:$J223)=1,COUNTBLANK($K223:$L223)=1,COUNTBLANK($M223:$N223)=1,COUNTBLANK($O223:$P223)=1,COUNTBLANK($Q223:$R223)=1,COUNTBLANK($S223:$T223)=1,COUNTBLANK($U223:$V223)=1,COUNTBLANK($W223:$AA223)=4),IF(Data!$B223&lt;&gt;"",Scoring!$I$7)+IF(Data!$C223&lt;&gt;"",Scoring!$I$8)+IF(Data!$D223&lt;&gt;"",Scoring!$I$9)+IF(Data!$E223&lt;&gt;"",Scoring!$I$10)+IF(Data!$F223&lt;&gt;"",Scoring!$I$11)+IF(Data!$G223&lt;&gt;"",Scoring!$I$12)+IF(Data!$H223&lt;&gt;"",Scoring!$I$13)+IF(Data!$I223&lt;&gt;"",Scoring!$I$14)+IF(Data!$J223&lt;&gt;"",Scoring!$I$15)+IF(Data!$K223&lt;&gt;"",Scoring!$I$16)+IF(Data!$L223&lt;&gt;"",Scoring!$I$17)+IF(Data!$M223&lt;&gt;"",Scoring!$I$18)+IF(Data!$N223&lt;&gt;"",Scoring!$I$19)+IF(Data!$O223&lt;&gt;"",Scoring!$I$20)+IF(Data!$P223&lt;&gt;"",Scoring!$I$21)+IF(Data!$Q223&lt;&gt;"",Scoring!$I$22)+IF(Data!$R223&lt;&gt;"",Scoring!$I$23)+IF(Data!$S223&lt;&gt;"",Scoring!$I$24)+IF(Data!T223&lt;&gt;"",Scoring!$I$25)+IF(Data!$U223&lt;&gt;"",Scoring!$I$26)+IF(Data!$V223&lt;&gt;"",Scoring!$I$27)+IF(Data!$W223&lt;&gt;"",Scoring!$I$28)+IF(Data!$X223&lt;&gt;"",Scoring!$I$29)+IF(Data!$Y223&lt;&gt;"",Scoring!$I$30)+IF(Data!$Z223&lt;&gt;"",Scoring!$I$31)+IF(Data!$AA223&lt;&gt;"",Scoring!$I$32),"")</f>
        <v/>
      </c>
      <c r="AM223" s="107" t="str">
        <f>IF(AL223&lt;&gt;"",LOOKUP(AL223,Likelihoods!$A$7:$A$107,Likelihoods!G$7:G$107),"")</f>
        <v/>
      </c>
      <c r="AN223" s="281" t="str">
        <f>IF(AND(COUNTBLANK($B223:$E223)=3,COUNTBLANK($F223:$H223)=2,COUNTBLANK($I223:$J223)=1,COUNTBLANK($K223:$L223)=1,COUNTBLANK($M223:$N223)=1,COUNTBLANK($O223:$P223)=1,COUNTBLANK($Q223:$R223)=1,COUNTBLANK($S223:$T223)=1,COUNTBLANK($U223:$V223)=1,COUNTBLANK($W223:$AA223)=4),IF(Data!$B223&lt;&gt;"",Scoring!$J$7)+IF(Data!$C223&lt;&gt;"",Scoring!$J$8)+IF(Data!$D223&lt;&gt;"",Scoring!$J$9)+IF(Data!$E223&lt;&gt;"",Scoring!$J$10)+IF(Data!$F223&lt;&gt;"",Scoring!$J$11)+IF(Data!$G223&lt;&gt;"",Scoring!$J$12)+IF(Data!$H223&lt;&gt;"",Scoring!$J$13)+IF(Data!$I223&lt;&gt;"",Scoring!$J$14)+IF(Data!$J223&lt;&gt;"",Scoring!$J$15)+IF(Data!$K223&lt;&gt;"",Scoring!$J$16)+IF(Data!$L223&lt;&gt;"",Scoring!$J$17)+IF(Data!$M223&lt;&gt;"",Scoring!$J$18)+IF(Data!$N223&lt;&gt;"",Scoring!$J$19)+IF(Data!$O223&lt;&gt;"",Scoring!$J$20)+IF(Data!$P223&lt;&gt;"",Scoring!$J$21)+IF(Data!$Q223&lt;&gt;"",Scoring!$J$22)+IF(Data!$R223&lt;&gt;"",Scoring!$J$23)+IF(Data!$S223&lt;&gt;"",Scoring!$J$24)+IF(Data!AF223&lt;&gt;"",Scoring!$J$25)+IF(Data!$U223&lt;&gt;"",Scoring!$J$26)+IF(Data!$V223&lt;&gt;"",Scoring!$J$27)+IF(Data!$W223&lt;&gt;"",Scoring!$J$28)+IF(Data!$X223&lt;&gt;"",Scoring!$J$29)+IF(Data!$Y223&lt;&gt;"",Scoring!$J$30)+IF(Data!$Z223&lt;&gt;"",Scoring!$J$31)+IF(Data!$AA223&lt;&gt;"",Scoring!$J$32),"")</f>
        <v/>
      </c>
      <c r="AO223" s="276" t="str">
        <f>IF(AN223&lt;&gt;"",LOOKUP(AN223,Likelihoods!$A$7:$A$107,Likelihoods!H$7:H$107),"")</f>
        <v/>
      </c>
      <c r="AP223" s="264" t="str">
        <f>IF(AND(COUNTBLANK($B223:$E223)=3,COUNTBLANK($F223:$H223)=2,COUNTBLANK($I223:$J223)=1,COUNTBLANK($K223:$L223)=1,COUNTBLANK($M223:$N223)=1,COUNTBLANK($O223:$P223)=1,COUNTBLANK($Q223:$R223)=1,COUNTBLANK($S223:$T223)=1,COUNTBLANK($U223:$V223)=1,COUNTBLANK($W223:$AA223)=4),IF(Data!$B223&lt;&gt;"",Scoring!$K$7)+IF(Data!$C223&lt;&gt;"",Scoring!$K$8)+IF(Data!$D223&lt;&gt;"",Scoring!$K$9)+IF(Data!$E223&lt;&gt;"",Scoring!$K$10)+IF(Data!$F223&lt;&gt;"",Scoring!$K$11)+IF(Data!$G223&lt;&gt;"",Scoring!$K$12)+IF(Data!$H223&lt;&gt;"",Scoring!$K$13)+IF(Data!$I223&lt;&gt;"",Scoring!$K$14)+IF(Data!$J223&lt;&gt;"",Scoring!$K$15)+IF(Data!$K223&lt;&gt;"",Scoring!$K$16)+IF(Data!$L223&lt;&gt;"",Scoring!$K$17)+IF(Data!$M223&lt;&gt;"",Scoring!$K$18)+IF(Data!$N223&lt;&gt;"",Scoring!$K$19)+IF(Data!$O223&lt;&gt;"",Scoring!$K$20)+IF(Data!$P223&lt;&gt;"",Scoring!$K$21)+IF(Data!$Q223&lt;&gt;"",Scoring!$K$22)+IF(Data!$R223&lt;&gt;"",Scoring!$K$23)+IF(Data!$S223&lt;&gt;"",Scoring!$K$24)+IF(Data!AH223&lt;&gt;"",Scoring!$K$25)+IF(Data!$U223&lt;&gt;"",Scoring!$K$26)+IF(Data!$V223&lt;&gt;"",Scoring!$K$27)+IF(Data!$W223&lt;&gt;"",Scoring!$K$28)+IF(Data!$X223&lt;&gt;"",Scoring!$K$29)+IF(Data!$Y223&lt;&gt;"",Scoring!$K$30)+IF(Data!$Z223&lt;&gt;"",Scoring!$K$31)+IF(Data!$AA223&lt;&gt;"",Scoring!$K$32),"")</f>
        <v/>
      </c>
      <c r="AQ223" s="107" t="str">
        <f>IF(AP223&lt;&gt;"",LOOKUP(AP223,Likelihoods!$A$7:$A$107,Likelihoods!I$7:I$107),"")</f>
        <v/>
      </c>
      <c r="AR223" s="281" t="str">
        <f>IF(AND(COUNTBLANK($B223:$E223)=3,COUNTBLANK($F223:$H223)=2,COUNTBLANK($I223:$J223)=1,COUNTBLANK($K223:$L223)=1,COUNTBLANK($M223:$N223)=1,COUNTBLANK($O223:$P223)=1,COUNTBLANK($Q223:$R223)=1,COUNTBLANK($S223:$T223)=1,COUNTBLANK($U223:$V223)=1,COUNTBLANK($W223:$AA223)=4),IF(Data!$B223&lt;&gt;"",Scoring!$L$7)+IF(Data!$C223&lt;&gt;"",Scoring!$L$8)+IF(Data!$D223&lt;&gt;"",Scoring!$L$9)+IF(Data!$E223&lt;&gt;"",Scoring!$L$10)+IF(Data!$F223&lt;&gt;"",Scoring!$L$11)+IF(Data!$G223&lt;&gt;"",Scoring!$L$12)+IF(Data!$H223&lt;&gt;"",Scoring!$L$13)+IF(Data!$I223&lt;&gt;"",Scoring!$L$14)+IF(Data!$J223&lt;&gt;"",Scoring!$L$15)+IF(Data!$K223&lt;&gt;"",Scoring!$L$16)+IF(Data!$L223&lt;&gt;"",Scoring!$L$17)+IF(Data!$M223&lt;&gt;"",Scoring!$L$18)+IF(Data!$N223&lt;&gt;"",Scoring!$L$19)+IF(Data!$O223&lt;&gt;"",Scoring!$L$20)+IF(Data!$P223&lt;&gt;"",Scoring!$L$21)+IF(Data!$Q223&lt;&gt;"",Scoring!$L$22)+IF(Data!$R223&lt;&gt;"",Scoring!$L$23)+IF(Data!$S223&lt;&gt;"",Scoring!$L$24)+IF(Data!AJ223&lt;&gt;"",Scoring!$L$25)+IF(Data!$U223&lt;&gt;"",Scoring!$L$26)+IF(Data!$V223&lt;&gt;"",Scoring!$L$27)+IF(Data!$W223&lt;&gt;"",Scoring!$L$28)+IF(Data!$X223&lt;&gt;"",Scoring!$L$29)+IF(Data!$Y223&lt;&gt;"",Scoring!$L$30)+IF(Data!$Z223&lt;&gt;"",Scoring!$L$31)+IF(Data!$AA223&lt;&gt;"",Scoring!$L$32),"")</f>
        <v/>
      </c>
      <c r="AS223" s="105" t="str">
        <f>IF(AR223&lt;&gt;"",LOOKUP(AR223,Likelihoods!$A$7:$A$107,Likelihoods!J$7:J$107),"")</f>
        <v/>
      </c>
      <c r="AT223" s="108" t="str">
        <f>IF(AND(COUNTBLANK($B223:$E223)=3,COUNTBLANK($F223:$H223)=2,COUNTBLANK($I223:$J223)=1,COUNTBLANK($K223:$L223)=1,COUNTBLANK($M223:$N223)=1,COUNTBLANK($O223:$P223)=1,COUNTBLANK($Q223:$R223)=1,COUNTBLANK($S223:$T223)=1,COUNTBLANK($U223:$V223)=1,COUNTBLANK($W223:$AA223)=4),IF(Data!$B223&lt;&gt;"",Scoring!$M$7)+IF(Data!$C223&lt;&gt;"",Scoring!$M$8)+IF(Data!$D223&lt;&gt;"",Scoring!$M$9)+IF(Data!$E223&lt;&gt;"",Scoring!$M$10)+IF(Data!$F223&lt;&gt;"",Scoring!$M$11)+IF(Data!$G223&lt;&gt;"",Scoring!$M$12)+IF(Data!$H223&lt;&gt;"",Scoring!$M$13)+IF(Data!$I223&lt;&gt;"",Scoring!$M$14)+IF(Data!$J223&lt;&gt;"",Scoring!$M$15)+IF(Data!$K223&lt;&gt;"",Scoring!$M$16)+IF(Data!$L223&lt;&gt;"",Scoring!$M$17)+IF(Data!$M223&lt;&gt;"",Scoring!$M$18)+IF(Data!$N223&lt;&gt;"",Scoring!$M$19)+IF(Data!$O223&lt;&gt;"",Scoring!$M$20)+IF(Data!$P223&lt;&gt;"",Scoring!$M$21)+IF(Data!$Q223&lt;&gt;"",Scoring!$M$22)+IF(Data!$R223&lt;&gt;"",Scoring!$M$23)+IF(Data!$S223&lt;&gt;"",Scoring!$M$24)+IF(Data!T223&lt;&gt;"",Scoring!$M$25)+IF(Data!$U223&lt;&gt;"",Scoring!$M$26)+IF(Data!$V223&lt;&gt;"",Scoring!$M$27)+IF(Data!$W223&lt;&gt;"",Scoring!$M$28)+IF(Data!$X223&lt;&gt;"",Scoring!$M$29)+IF(Data!$Y223&lt;&gt;"",Scoring!$M$30)+IF(Data!$Z223&lt;&gt;"",Scoring!$M$31)+IF(Data!$AA223&lt;&gt;"",Scoring!$M$32),"")</f>
        <v/>
      </c>
      <c r="AU223" s="105" t="str">
        <f>IF(AT223&lt;&gt;"",LOOKUP(AT223,Likelihoods!$A$7:$A$107,Likelihoods!K$7:K$107),"")</f>
        <v/>
      </c>
      <c r="AV223" s="108" t="str">
        <f>IF(AND(COUNTBLANK($B223:$E223)=3,COUNTBLANK($F223:$H223)=2,COUNTBLANK($I223:$J223)=1,COUNTBLANK($K223:$L223)=1,COUNTBLANK($M223:$N223)=1,COUNTBLANK($O223:$P223)=1,COUNTBLANK($Q223:$R223)=1,COUNTBLANK($S223:$T223)=1,COUNTBLANK($U223:$V223)=1,COUNTBLANK($W223:$AA223)=4),IF(Data!$B223&lt;&gt;"",Scoring!$N$7)+IF(Data!$C223&lt;&gt;"",Scoring!$N$8)+IF(Data!$D223&lt;&gt;"",Scoring!$N$9)+IF(Data!$E223&lt;&gt;"",Scoring!$N$10)+IF(Data!$F223&lt;&gt;"",Scoring!$N$11)+IF(Data!$G223&lt;&gt;"",Scoring!$N$12)+IF(Data!$H223&lt;&gt;"",Scoring!$N$13)+IF(Data!$I223&lt;&gt;"",Scoring!$N$14)+IF(Data!$J223&lt;&gt;"",Scoring!$N$15)+IF(Data!$K223&lt;&gt;"",Scoring!$N$16)+IF(Data!$L223&lt;&gt;"",Scoring!$N$17)+IF(Data!$M223&lt;&gt;"",Scoring!$N$18)+IF(Data!$N223&lt;&gt;"",Scoring!$N$19)+IF(Data!$O223&lt;&gt;"",Scoring!$N$20)+IF(Data!$P223&lt;&gt;"",Scoring!$N$21)+IF(Data!$Q223&lt;&gt;"",Scoring!$N$22)+IF(Data!$R223&lt;&gt;"",Scoring!$N$23)+IF(Data!$S223&lt;&gt;"",Scoring!$N$24)+IF(Data!T223&lt;&gt;"",Scoring!$N$25)+IF(Data!$U223&lt;&gt;"",Scoring!$N$26)+IF(Data!$V223&lt;&gt;"",Scoring!$N$27)+IF(Data!$W223&lt;&gt;"",Scoring!$N$28)+IF(Data!$X223&lt;&gt;"",Scoring!$N$29)+IF(Data!$Y223&lt;&gt;"",Scoring!$N$30)+IF(Data!$Z223&lt;&gt;"",Scoring!$N$31)+IF(Data!$AA223&lt;&gt;"",Scoring!$N$32),"")</f>
        <v/>
      </c>
      <c r="AW223" s="106" t="str">
        <f>IF(AV223&lt;&gt;"",LOOKUP(AV223,Likelihoods!$A$7:$A$107,Likelihoods!L$7:L$107),"")</f>
        <v/>
      </c>
      <c r="AX223" s="104" t="str">
        <f>IF(AND(COUNTBLANK($B223:$E223)=3,COUNTBLANK($F223:$H223)=2,COUNTBLANK($I223:$J223)=1,COUNTBLANK($K223:$L223)=1,COUNTBLANK($M223:$N223)=1,COUNTBLANK($O223:$P223)=1,COUNTBLANK($Q223:$R223)=1,COUNTBLANK($S223:$T223)=1,COUNTBLANK($U223:$V223)=1,COUNTBLANK($W223:$AA223)=4),IF(Data!$B223&lt;&gt;"",Scoring!$O$7)+IF(Data!$C223&lt;&gt;"",Scoring!$O$8)+IF(Data!$D223&lt;&gt;"",Scoring!$O$9)+IF(Data!$E223&lt;&gt;"",Scoring!$O$10)+IF(Data!$F223&lt;&gt;"",Scoring!$O$11)+IF(Data!$G223&lt;&gt;"",Scoring!$O$12)+IF(Data!$H223&lt;&gt;"",Scoring!$O$13)+IF(Data!$I223&lt;&gt;"",Scoring!$O$14)+IF(Data!$J223&lt;&gt;"",Scoring!$O$15)+IF(Data!$K223&lt;&gt;"",Scoring!$O$16)+IF(Data!$L223&lt;&gt;"",Scoring!$O$17)+IF(Data!$M223&lt;&gt;"",Scoring!$O$18)+IF(Data!$N223&lt;&gt;"",Scoring!$O$19)+IF(Data!$O223&lt;&gt;"",Scoring!$O$20)+IF(Data!$P223&lt;&gt;"",Scoring!$O$21)+IF(Data!$Q223&lt;&gt;"",Scoring!$O$22)+IF(Data!$R223&lt;&gt;"",Scoring!$O$23)+IF(Data!$S223&lt;&gt;"",Scoring!$O$24)+IF(Data!T223&lt;&gt;"",Scoring!$O$25)+IF(Data!$U223&lt;&gt;"",Scoring!$O$26)+IF(Data!$V223&lt;&gt;"",Scoring!$O$27)+IF(Data!$W223&lt;&gt;"",Scoring!$O$28)+IF(Data!$X223&lt;&gt;"",Scoring!$O$29)+IF(Data!$Y223&lt;&gt;"",Scoring!$O$30)+IF(Data!$Z223&lt;&gt;"",Scoring!$O$31)+IF(Data!$AA223&lt;&gt;"",Scoring!$O$32),"")</f>
        <v/>
      </c>
      <c r="AY223" s="107" t="str">
        <f>IF(AX223&lt;&gt;"",LOOKUP(AX223,Likelihoods!$A$7:$A$107,Likelihoods!M$7:M$107),"")</f>
        <v/>
      </c>
      <c r="AZ223" s="108" t="str">
        <f>IF(AND(COUNTBLANK($B223:$E223)=3,COUNTBLANK($F223:$H223)=2,COUNTBLANK($I223:$J223)=1,COUNTBLANK($K223:$L223)=1,COUNTBLANK($M223:$N223)=1,COUNTBLANK($O223:$P223)=1,COUNTBLANK($Q223:$R223)=1,COUNTBLANK($S223:$T223)=1,COUNTBLANK($U223:$V223)=1,COUNTBLANK($W223:$AA223)=4),IF(Data!$B223&lt;&gt;"",Scoring!$P$7)+IF(Data!$C223&lt;&gt;"",Scoring!$P$8)+IF(Data!$D223&lt;&gt;"",Scoring!$P$9)+IF(Data!$E223&lt;&gt;"",Scoring!$P$10)+IF(Data!$F223&lt;&gt;"",Scoring!$P$11)+IF(Data!$G223&lt;&gt;"",Scoring!$P$12)+IF(Data!$H223&lt;&gt;"",Scoring!$P$13)+IF(Data!$I223&lt;&gt;"",Scoring!$P$14)+IF(Data!$J223&lt;&gt;"",Scoring!$P$15)+IF(Data!$K223&lt;&gt;"",Scoring!$P$16)+IF(Data!$L223&lt;&gt;"",Scoring!$P$17)+IF(Data!$M223&lt;&gt;"",Scoring!$P$18)+IF(Data!$N223&lt;&gt;"",Scoring!$P$19)+IF(Data!$O223&lt;&gt;"",Scoring!$P$20)+IF(Data!$P223&lt;&gt;"",Scoring!$P$21)+IF(Data!$Q223&lt;&gt;"",Scoring!$P$22)+IF(Data!$R223&lt;&gt;"",Scoring!$P$23)+IF(Data!$S223&lt;&gt;"",Scoring!$P$24)+IF(Data!T223&lt;&gt;"",Scoring!$P$25)+IF(Data!$U223&lt;&gt;"",Scoring!$P$26)+IF(Data!$V223&lt;&gt;"",Scoring!$P$27)+IF(Data!$W223&lt;&gt;"",Scoring!$P$28)+IF(Data!$X223&lt;&gt;"",Scoring!$P$29)+IF(Data!$Y223&lt;&gt;"",Scoring!$P$30)+IF(Data!$Z223&lt;&gt;"",Scoring!$P$31)+IF(Data!$AA223&lt;&gt;"",Scoring!$P$32),"")</f>
        <v/>
      </c>
      <c r="BA223" s="105" t="str">
        <f>IF(AZ223&lt;&gt;"",LOOKUP(AZ223,Likelihoods!$A$7:$A$107,Likelihoods!N$7:N$107),"")</f>
        <v/>
      </c>
      <c r="BB223" s="102" t="str">
        <f>IF(AND(COUNTBLANK($B223:$E223)=3,COUNTBLANK($F223:$H223)=2,COUNTBLANK($I223:$J223)=1,COUNTBLANK($K223:$L223)=1,COUNTBLANK($M223:$N223)=1,COUNTBLANK($O223:$P223)=1,COUNTBLANK($Q223:$R223)=1,COUNTBLANK($S223:$T223)=1,COUNTBLANK($U223:$V223)=1,COUNTBLANK($W223:$AA223)=4),IF(Data!$B223&lt;&gt;"",Scoring!$Q$7)+IF(Data!$C223&lt;&gt;"",Scoring!$Q$8)+IF(Data!$D223&lt;&gt;"",Scoring!$Q$9)+IF(Data!$E223&lt;&gt;"",Scoring!$Q$10)+IF(Data!$F223&lt;&gt;"",Scoring!$Q$11)+IF(Data!$G223&lt;&gt;"",Scoring!$Q$12)+IF(Data!$H223&lt;&gt;"",Scoring!$Q$13)+IF(Data!$I223&lt;&gt;"",Scoring!$Q$14)+IF(Data!$J223&lt;&gt;"",Scoring!$Q$15)+IF(Data!$K223&lt;&gt;"",Scoring!$Q$16)+IF(Data!$L223&lt;&gt;"",Scoring!$Q$17)+IF(Data!$M223&lt;&gt;"",Scoring!$Q$18)+IF(Data!$N223&lt;&gt;"",Scoring!$Q$19)+IF(Data!$O223&lt;&gt;"",Scoring!$Q$20)+IF(Data!$P223&lt;&gt;"",Scoring!$Q$21)+IF(Data!$Q223&lt;&gt;"",Scoring!$Q$22)+IF(Data!$R223&lt;&gt;"",Scoring!$Q$23)+IF(Data!$S223&lt;&gt;"",Scoring!$Q$24)+IF(Data!T223&lt;&gt;"",Scoring!$Q$25)+IF(Data!$U223&lt;&gt;"",Scoring!$Q$26)+IF(Data!$V223&lt;&gt;"",Scoring!$Q$27)+IF(Data!$W223&lt;&gt;"",Scoring!$Q$28)+IF(Data!$X223&lt;&gt;"",Scoring!$Q$29)+IF(Data!$Y223&lt;&gt;"",Scoring!$Q$30)+IF(Data!$Z223&lt;&gt;"",Scoring!$Q$31)+IF(Data!$AA223&lt;&gt;"",Scoring!$Q$32),"")</f>
        <v/>
      </c>
      <c r="BC223" s="107" t="str">
        <f>IF(BB223&lt;&gt;"",LOOKUP(BB223,Likelihoods!$A$7:$A$107,Likelihoods!O$7:O$107),"")</f>
        <v/>
      </c>
      <c r="BD223" s="104" t="str">
        <f>IF(AND(COUNTBLANK($B223:$E223)=3,COUNTBLANK($F223:$H223)=2,COUNTBLANK($I223:$J223)=1,COUNTBLANK($K223:$L223)=1,COUNTBLANK($M223:$N223)=1,COUNTBLANK($O223:$P223)=1,COUNTBLANK($Q223:$R223)=1,COUNTBLANK($S223:$T223)=1,COUNTBLANK($U223:$V223)=1,COUNTBLANK($W223:$AA223)=4),IF(Data!$B223&lt;&gt;"",Scoring!$R$7)+IF(Data!$C223&lt;&gt;"",Scoring!$R$8)+IF(Data!$D223&lt;&gt;"",Scoring!$R$9)+IF(Data!$E223&lt;&gt;"",Scoring!$R$10)+IF(Data!$F223&lt;&gt;"",Scoring!$R$11)+IF(Data!$G223&lt;&gt;"",Scoring!$R$12)+IF(Data!$H223&lt;&gt;"",Scoring!$R$13)+IF(Data!$I223&lt;&gt;"",Scoring!$R$14)+IF(Data!$J223&lt;&gt;"",Scoring!$R$15)+IF(Data!$K223&lt;&gt;"",Scoring!$R$16)+IF(Data!$L223&lt;&gt;"",Scoring!$R$17)+IF(Data!$M223&lt;&gt;"",Scoring!$R$18)+IF(Data!$N223&lt;&gt;"",Scoring!$R$19)+IF(Data!$O223&lt;&gt;"",Scoring!$R$20)+IF(Data!$P223&lt;&gt;"",Scoring!$R$21)+IF(Data!$Q223&lt;&gt;"",Scoring!$R$22)+IF(Data!$R223&lt;&gt;"",Scoring!$R$23)+IF(Data!$S223&lt;&gt;"",Scoring!$R$24)+IF(Data!T223&lt;&gt;"",Scoring!$R$25)+IF(Data!$U223&lt;&gt;"",Scoring!$R$26)+IF(Data!$V223&lt;&gt;"",Scoring!$R$27)+IF(Data!$W223&lt;&gt;"",Scoring!$R$28)+IF(Data!$X223&lt;&gt;"",Scoring!$R$29)+IF(Data!$Y223&lt;&gt;"",Scoring!$R$30)+IF(Data!$Z223&lt;&gt;"",Scoring!$R$31)+IF(Data!$AA223&lt;&gt;"",Scoring!$R$32),"")</f>
        <v/>
      </c>
      <c r="BE223" s="105" t="str">
        <f>IF(BD223&lt;&gt;"",LOOKUP(BD223,Likelihoods!$A$7:$A$107,Likelihoods!P$7:P$107),"")</f>
        <v/>
      </c>
      <c r="BF223" s="102" t="str">
        <f>IF(AND(COUNTBLANK($B223:$E223)=3,COUNTBLANK($F223:$H223)=2,COUNTBLANK($I223:$J223)=1,COUNTBLANK($K223:$L223)=1,COUNTBLANK($M223:$N223)=1,COUNTBLANK($O223:$P223)=1,COUNTBLANK($Q223:$R223)=1,COUNTBLANK($S223:$T223)=1,COUNTBLANK($U223:$V223)=1,COUNTBLANK($W223:$AA223)=4),IF(Data!$B223&lt;&gt;"",Scoring!$S$7)+IF(Data!$C223&lt;&gt;"",Scoring!$S$8)+IF(Data!$D223&lt;&gt;"",Scoring!$S$9)+IF(Data!$E223&lt;&gt;"",Scoring!$S$10)+IF(Data!$F223&lt;&gt;"",Scoring!$S$11)+IF(Data!$G223&lt;&gt;"",Scoring!$S$12)+IF(Data!$H223&lt;&gt;"",Scoring!$S$13)+IF(Data!$I223&lt;&gt;"",Scoring!$S$14)+IF(Data!$J223&lt;&gt;"",Scoring!$S$15)+IF(Data!$K223&lt;&gt;"",Scoring!$S$16)+IF(Data!$L223&lt;&gt;"",Scoring!$S$17)+IF(Data!$M223&lt;&gt;"",Scoring!$S$18)+IF(Data!$N223&lt;&gt;"",Scoring!$S$19)+IF(Data!$O223&lt;&gt;"",Scoring!$S$20)+IF(Data!$P223&lt;&gt;"",Scoring!$S$21)+IF(Data!$Q223&lt;&gt;"",Scoring!$S$22)+IF(Data!$R223&lt;&gt;"",Scoring!$S$23)+IF(Data!$S223&lt;&gt;"",Scoring!$S$24)+IF(Data!T223&lt;&gt;"",Scoring!$S$25)+IF(Data!$U223&lt;&gt;"",Scoring!$S$26)+IF(Data!$V223&lt;&gt;"",Scoring!$S$27)+IF(Data!$W223&lt;&gt;"",Scoring!$S$28)+IF(Data!$X223&lt;&gt;"",Scoring!$S$29)+IF(Data!$Y223&lt;&gt;"",Scoring!$S$30)+IF(Data!$Z223&lt;&gt;"",Scoring!$S$31)+IF(Data!$AA223&lt;&gt;"",Scoring!$S$32),"")</f>
        <v/>
      </c>
      <c r="BG223" s="107" t="str">
        <f>IF(BF223&lt;&gt;"",LOOKUP(BF223,Likelihoods!$A$7:$A$107,Likelihoods!Q$7:Q$107),"")</f>
        <v/>
      </c>
      <c r="BH223" s="108" t="str">
        <f>IF(AND(COUNTBLANK($B223:$E223)=3,COUNTBLANK($F223:$H223)=2,COUNTBLANK($I223:$J223)=1,COUNTBLANK($K223:$L223)=1,COUNTBLANK($M223:$N223)=1,COUNTBLANK($O223:$P223)=1,COUNTBLANK($Q223:$R223)=1,COUNTBLANK($S223:$T223)=1,COUNTBLANK($U223:$V223)=1,COUNTBLANK($W223:$AA223)=4),IF(Data!$B223&lt;&gt;"",Scoring!$T$7)+IF(Data!$C223&lt;&gt;"",Scoring!$T$8)+IF(Data!$D223&lt;&gt;"",Scoring!$T$9)+IF(Data!$E223&lt;&gt;"",Scoring!$T$10)+IF(Data!$F223&lt;&gt;"",Scoring!$T$11)+IF(Data!$G223&lt;&gt;"",Scoring!$T$12)+IF(Data!$H223&lt;&gt;"",Scoring!$T$13)+IF(Data!$I223&lt;&gt;"",Scoring!$T$14)+IF(Data!$J223&lt;&gt;"",Scoring!$T$15)+IF(Data!$K223&lt;&gt;"",Scoring!$T$16)+IF(Data!$L223&lt;&gt;"",Scoring!$T$17)+IF(Data!$M223&lt;&gt;"",Scoring!$T$18)+IF(Data!$N223&lt;&gt;"",Scoring!$T$19)+IF(Data!$O223&lt;&gt;"",Scoring!$T$20)+IF(Data!$P223&lt;&gt;"",Scoring!$T$21)+IF(Data!$Q223&lt;&gt;"",Scoring!$T$22)+IF(Data!$R223&lt;&gt;"",Scoring!$T$23)+IF(Data!$S223&lt;&gt;"",Scoring!$T$24)+IF(Data!T223&lt;&gt;"",Scoring!$T$25)+IF(Data!$U223&lt;&gt;"",Scoring!$T$26)+IF(Data!$V223&lt;&gt;"",Scoring!$T$27)+IF(Data!$W223&lt;&gt;"",Scoring!$T$28)+IF(Data!$X223&lt;&gt;"",Scoring!$T$29)+IF(Data!$Y223&lt;&gt;"",Scoring!$T$30)+IF(Data!$Z223&lt;&gt;"",Scoring!$T$31)+IF(Data!$AA223&lt;&gt;"",Scoring!$T$32),"")</f>
        <v/>
      </c>
      <c r="BI223" s="105" t="str">
        <f>IF(BH223&lt;&gt;"",LOOKUP(BH223,Likelihoods!$A$7:$A$107,Likelihoods!R$7:R$107),"")</f>
        <v/>
      </c>
      <c r="BJ223" s="108" t="str">
        <f>IF(AND(COUNTBLANK($B223:$E223)=3,COUNTBLANK($F223:$H223)=2,COUNTBLANK($I223:$J223)=1,COUNTBLANK($K223:$L223)=1,COUNTBLANK($M223:$N223)=1,COUNTBLANK($O223:$P223)=1,COUNTBLANK($Q223:$R223)=1,COUNTBLANK($S223:$T223)=1,COUNTBLANK($U223:$V223)=1,COUNTBLANK($W223:$AA223)=4),IF(Data!$B223&lt;&gt;"",Scoring!$U$7)+IF(Data!$C223&lt;&gt;"",Scoring!$U$8)+IF(Data!$D223&lt;&gt;"",Scoring!$U$9)+IF(Data!$E223&lt;&gt;"",Scoring!$U$10)+IF(Data!$F223&lt;&gt;"",Scoring!$U$11)+IF(Data!$G223&lt;&gt;"",Scoring!$U$12)+IF(Data!$H223&lt;&gt;"",Scoring!$U$13)+IF(Data!$I223&lt;&gt;"",Scoring!$U$14)+IF(Data!$J223&lt;&gt;"",Scoring!$U$15)+IF(Data!$K223&lt;&gt;"",Scoring!$U$16)+IF(Data!$L223&lt;&gt;"",Scoring!$U$17)+IF(Data!$M223&lt;&gt;"",Scoring!$U$18)+IF(Data!$N223&lt;&gt;"",Scoring!$U$19)+IF(Data!$O223&lt;&gt;"",Scoring!$U$20)+IF(Data!$P223&lt;&gt;"",Scoring!$U$21)+IF(Data!$Q223&lt;&gt;"",Scoring!$U$22)+IF(Data!$R223&lt;&gt;"",Scoring!$U$23)+IF(Data!$S223&lt;&gt;"",Scoring!$U$24)+IF(Data!T223&lt;&gt;"",Scoring!$U$25)+IF(Data!$U223&lt;&gt;"",Scoring!$U$26)+IF(Data!$V223&lt;&gt;"",Scoring!$U$27)+IF(Data!$W223&lt;&gt;"",Scoring!$U$28)+IF(Data!$X223&lt;&gt;"",Scoring!$U$29)+IF(Data!$Y223&lt;&gt;"",Scoring!$U$30)+IF(Data!$Z223&lt;&gt;"",Scoring!$U$31)+IF(Data!$AA223&lt;&gt;"",Scoring!$U$32),"")</f>
        <v/>
      </c>
      <c r="BK223" s="106" t="str">
        <f>IF(BJ223&lt;&gt;"",LOOKUP(BJ223,Likelihoods!$A$7:$A$107,Likelihoods!S$7:S$107),"")</f>
        <v/>
      </c>
      <c r="BL223" s="8"/>
      <c r="BM223" s="8"/>
      <c r="BN223" s="8"/>
      <c r="BO223" s="8"/>
      <c r="BP223" s="8"/>
      <c r="BQ223" s="8"/>
      <c r="BR223" s="8"/>
      <c r="BS223" s="8"/>
      <c r="BT223" s="8"/>
      <c r="BU223" s="8"/>
      <c r="BV223" s="8"/>
      <c r="BW223" s="8"/>
      <c r="BX223" s="8"/>
      <c r="BY223" s="8"/>
    </row>
    <row r="224" spans="1:77" ht="14.25" x14ac:dyDescent="0.2">
      <c r="A224" s="68"/>
      <c r="B224" s="101"/>
      <c r="C224" s="102"/>
      <c r="D224" s="102"/>
      <c r="E224" s="102"/>
      <c r="F224" s="101"/>
      <c r="G224" s="102"/>
      <c r="H224" s="103"/>
      <c r="I224" s="102"/>
      <c r="J224" s="102"/>
      <c r="K224" s="101"/>
      <c r="L224" s="103"/>
      <c r="M224" s="102"/>
      <c r="N224" s="103"/>
      <c r="O224" s="101"/>
      <c r="P224" s="103"/>
      <c r="Q224" s="102"/>
      <c r="R224" s="102"/>
      <c r="S224" s="101"/>
      <c r="T224" s="103"/>
      <c r="U224" s="101"/>
      <c r="V224" s="103"/>
      <c r="W224" s="102"/>
      <c r="X224" s="102"/>
      <c r="Y224" s="102"/>
      <c r="Z224" s="102"/>
      <c r="AA224" s="102"/>
      <c r="AB224" s="104" t="str">
        <f>IF(AND(COUNTBLANK($B224:$E224)=3,COUNTBLANK($F224:$H224)=2,COUNTBLANK($I224:$J224)=1,COUNTBLANK($K224:$L224)=1,COUNTBLANK($M224:$N224)=1,COUNTBLANK($O224:$P224)=1,COUNTBLANK($Q224:$R224)=1,COUNTBLANK($S224:$T224)=1,COUNTBLANK($U224:$V224)=1,COUNTBLANK($W224:$AA224)=4),IF(Data!$B224&lt;&gt;"",Scoring!$D$7)+IF(Data!$C224&lt;&gt;"",Scoring!$D$8)+IF(Data!$D224&lt;&gt;"",Scoring!$D$9)+IF(Data!$E224&lt;&gt;"",Scoring!$D$10)+IF(Data!$F224&lt;&gt;"",Scoring!$D$11)+IF(Data!$G224&lt;&gt;"",Scoring!$D$12)+IF(Data!$H224&lt;&gt;"",Scoring!$D$13)+IF(Data!$I224&lt;&gt;"",Scoring!$D$14)+IF(Data!$J224&lt;&gt;"",Scoring!$D$15)+IF(Data!$K224&lt;&gt;"",Scoring!$D$16)+IF(Data!$L224&lt;&gt;"",Scoring!$D$17)+IF(Data!$M224&lt;&gt;"",Scoring!$D$18)+IF(Data!$N224&lt;&gt;"",Scoring!$D$19)+IF(Data!$O224&lt;&gt;"",Scoring!$D$20)+IF(Data!$P224&lt;&gt;"",Scoring!$D$21)+IF(Data!$Q224&lt;&gt;"",Scoring!$D$22)+IF(Data!$R224&lt;&gt;"",Scoring!$D$23)+IF(Data!$S224&lt;&gt;"",Scoring!$D$24)+IF(Data!T224&lt;&gt;"",Scoring!$D$25)+IF(Data!$U224&lt;&gt;"",Scoring!$D$26)+IF(Data!$V224&lt;&gt;"",Scoring!$D$27)+IF(Data!$W224&lt;&gt;"",Scoring!$D$28)+IF(Data!$X224&lt;&gt;"",Scoring!$D$29)+IF(Data!$Y224&lt;&gt;"",Scoring!$D$30)+IF(Data!$Z224&lt;&gt;"",Scoring!$D$31)+IF(Data!$AA224&lt;&gt;"",Scoring!$D$32),"")</f>
        <v/>
      </c>
      <c r="AC224" s="105" t="str">
        <f>IF(AB224&lt;&gt;"",LOOKUP(AB224,Likelihoods!$A$7:$A$107,Likelihoods!B$7:B$107),"")</f>
        <v/>
      </c>
      <c r="AD224" s="264" t="str">
        <f>IF(AND(COUNTBLANK($B224:$E224)=3,COUNTBLANK($F224:$H224)=2,COUNTBLANK($I224:$J224)=1,COUNTBLANK($K224:$L224)=1,COUNTBLANK($M224:$N224)=1,COUNTBLANK($O224:$P224)=1,COUNTBLANK($Q224:$R224)=1,COUNTBLANK($S224:$T224)=1,COUNTBLANK($U224:$V224)=1,COUNTBLANK($W224:$AA224)=4),IF(Data!$B224&lt;&gt;"",Scoring!$E$7)+IF(Data!$C224&lt;&gt;"",Scoring!$E$8)+IF(Data!$D224&lt;&gt;"",Scoring!$E$9)+IF(Data!$E224&lt;&gt;"",Scoring!$E$10)+IF(Data!$F224&lt;&gt;"",Scoring!$E$11)+IF(Data!$G224&lt;&gt;"",Scoring!$E$12)+IF(Data!$H224&lt;&gt;"",Scoring!$E$13)+IF(Data!$I224&lt;&gt;"",Scoring!$E$14)+IF(Data!$J224&lt;&gt;"",Scoring!$E$15)+IF(Data!$K224&lt;&gt;"",Scoring!$E$16)+IF(Data!$L224&lt;&gt;"",Scoring!$E$17)+IF(Data!$M224&lt;&gt;"",Scoring!$E$18)+IF(Data!$N224&lt;&gt;"",Scoring!$E$19)+IF(Data!$O224&lt;&gt;"",Scoring!$E$20)+IF(Data!$P224&lt;&gt;"",Scoring!$E$21)+IF(Data!$Q224&lt;&gt;"",Scoring!$E$22)+IF(Data!$R224&lt;&gt;"",Scoring!$E$23)+IF(Data!$S224&lt;&gt;"",Scoring!$E$24)+IF(Data!V224&lt;&gt;"",Scoring!$E$25)+IF(Data!$U224&lt;&gt;"",Scoring!$E$26)+IF(Data!$V224&lt;&gt;"",Scoring!$E$27)+IF(Data!$W224&lt;&gt;"",Scoring!$E$28)+IF(Data!$X224&lt;&gt;"",Scoring!$E$29)+IF(Data!$Y224&lt;&gt;"",Scoring!$E$30)+IF(Data!$Z224&lt;&gt;"",Scoring!$E$31)+IF(Data!$AA224&lt;&gt;"",Scoring!$E$32),"")</f>
        <v/>
      </c>
      <c r="AE224" s="107" t="str">
        <f>IF(AD224&lt;&gt;"",LOOKUP(AD224,Likelihoods!$A$7:$A$107,Likelihoods!C$7:C$107),"")</f>
        <v/>
      </c>
      <c r="AF224" s="108" t="str">
        <f>IF(AND(COUNTBLANK($B224:$E224)=3,COUNTBLANK($F224:$H224)=2,COUNTBLANK($I224:$J224)=1,COUNTBLANK($K224:$L224)=1,COUNTBLANK($M224:$N224)=1,COUNTBLANK($O224:$P224)=1,COUNTBLANK($Q224:$R224)=1,COUNTBLANK($S224:$T224)=1,COUNTBLANK($U224:$V224)=1,COUNTBLANK($W224:$AA224)=4),IF(Data!$B224&lt;&gt;"",Scoring!$F$7)+IF(Data!$C224&lt;&gt;"",Scoring!$F$8)+IF(Data!$D224&lt;&gt;"",Scoring!$F$9)+IF(Data!$E224&lt;&gt;"",Scoring!$F$10)+IF(Data!$F224&lt;&gt;"",Scoring!$F$11)+IF(Data!$G224&lt;&gt;"",Scoring!$F$12)+IF(Data!$H224&lt;&gt;"",Scoring!$F$13)+IF(Data!$I224&lt;&gt;"",Scoring!$F$14)+IF(Data!$J224&lt;&gt;"",Scoring!$F$15)+IF(Data!$K224&lt;&gt;"",Scoring!$F$16)+IF(Data!$L224&lt;&gt;"",Scoring!$F$17)+IF(Data!$M224&lt;&gt;"",Scoring!$F$18)+IF(Data!$N224&lt;&gt;"",Scoring!$F$19)+IF(Data!$O224&lt;&gt;"",Scoring!$F$20)+IF(Data!$P224&lt;&gt;"",Scoring!$F$21)+IF(Data!$Q224&lt;&gt;"",Scoring!$F$22)+IF(Data!$R224&lt;&gt;"",Scoring!$F$23)+IF(Data!$S224&lt;&gt;"",Scoring!$F$24)+IF(Data!T224&lt;&gt;"",Scoring!$F$25)+IF(Data!$U224&lt;&gt;"",Scoring!$F$26)+IF(Data!$V224&lt;&gt;"",Scoring!$F$27)+IF(Data!$W224&lt;&gt;"",Scoring!$F$28)+IF(Data!$X224&lt;&gt;"",Scoring!$F$29)+IF(Data!$Y224&lt;&gt;"",Scoring!$F$30)+IF(Data!$Z224&lt;&gt;"",Scoring!$F$31)+IF(Data!$AA224&lt;&gt;"",Scoring!$F$32),"")</f>
        <v/>
      </c>
      <c r="AG224" s="105" t="str">
        <f>IF(AF224&lt;&gt;"",LOOKUP(AF224,Likelihoods!$A$7:$A$107,Likelihoods!D$7:D$107),"")</f>
        <v/>
      </c>
      <c r="AH224" s="108" t="str">
        <f>IF(AND(COUNTBLANK($B224:$E224)=3,COUNTBLANK($F224:$H224)=2,COUNTBLANK($I224:$J224)=1,COUNTBLANK($K224:$L224)=1,COUNTBLANK($M224:$N224)=1,COUNTBLANK($O224:$P224)=1,COUNTBLANK($Q224:$R224)=1,COUNTBLANK($S224:$T224)=1,COUNTBLANK($U224:$V224)=1,COUNTBLANK($W224:$AA224)=4),IF(Data!$B224&lt;&gt;"",Scoring!$G$7)+IF(Data!$C224&lt;&gt;"",Scoring!$G$8)+IF(Data!$D224&lt;&gt;"",Scoring!$G$9)+IF(Data!$E224&lt;&gt;"",Scoring!$G$10)+IF(Data!$F224&lt;&gt;"",Scoring!$G$11)+IF(Data!$G224&lt;&gt;"",Scoring!$G$12)+IF(Data!$H224&lt;&gt;"",Scoring!$G$13)+IF(Data!$I224&lt;&gt;"",Scoring!$G$14)+IF(Data!$J224&lt;&gt;"",Scoring!$G$15)+IF(Data!$K224&lt;&gt;"",Scoring!$G$16)+IF(Data!$L224&lt;&gt;"",Scoring!$G$17)+IF(Data!$M224&lt;&gt;"",Scoring!$G$18)+IF(Data!$N224&lt;&gt;"",Scoring!$G$19)+IF(Data!$O224&lt;&gt;"",Scoring!$G$20)+IF(Data!$P224&lt;&gt;"",Scoring!$G$21)+IF(Data!$Q224&lt;&gt;"",Scoring!$G$22)+IF(Data!$R224&lt;&gt;"",Scoring!$G$23)+IF(Data!$S224&lt;&gt;"",Scoring!$G$24)+IF(Data!T224&lt;&gt;"",Scoring!$G$25)+IF(Data!$U224&lt;&gt;"",Scoring!$G$26)+IF(Data!$V224&lt;&gt;"",Scoring!$G$27)+IF(Data!$W224&lt;&gt;"",Scoring!$G$28)+IF(Data!$X224&lt;&gt;"",Scoring!$G$29)+IF(Data!$Y224&lt;&gt;"",Scoring!$G$30)+IF(Data!$Z224&lt;&gt;"",Scoring!$G$31)+IF(Data!$AA224&lt;&gt;"",Scoring!$G$32),"")</f>
        <v/>
      </c>
      <c r="AI224" s="106" t="str">
        <f>IF(AH224&lt;&gt;"",LOOKUP(AH224,Likelihoods!$A$7:$A$107,Likelihoods!E$7:E$107),"")</f>
        <v/>
      </c>
      <c r="AJ224" s="104" t="str">
        <f>IF(AND(COUNTBLANK($B224:$E224)=3,COUNTBLANK($F224:$H224)=2,COUNTBLANK($I224:$J224)=1,COUNTBLANK($K224:$L224)=1,COUNTBLANK($M224:$N224)=1,COUNTBLANK($O224:$P224)=1,COUNTBLANK($Q224:$R224)=1,COUNTBLANK($S224:$T224)=1,COUNTBLANK($U224:$V224)=1,COUNTBLANK($W224:$AA224)=4),IF(Data!$B224&lt;&gt;"",Scoring!$H$7)+IF(Data!$C224&lt;&gt;"",Scoring!$H$8)+IF(Data!$D224&lt;&gt;"",Scoring!$H$9)+IF(Data!$E224&lt;&gt;"",Scoring!$H$10)+IF(Data!$F224&lt;&gt;"",Scoring!$H$11)+IF(Data!$G224&lt;&gt;"",Scoring!$H$12)+IF(Data!$H224&lt;&gt;"",Scoring!$H$13)+IF(Data!$I224&lt;&gt;"",Scoring!$H$14)+IF(Data!$J224&lt;&gt;"",Scoring!$H$15)+IF(Data!$K224&lt;&gt;"",Scoring!$H$16)+IF(Data!$L224&lt;&gt;"",Scoring!$H$17)+IF(Data!$M224&lt;&gt;"",Scoring!$H$18)+IF(Data!$N224&lt;&gt;"",Scoring!$H$19)+IF(Data!$O224&lt;&gt;"",Scoring!$H$20)+IF(Data!$P224&lt;&gt;"",Scoring!$H$21)+IF(Data!$Q224&lt;&gt;"",Scoring!$H$22)+IF(Data!$R224&lt;&gt;"",Scoring!$H$23)+IF(Data!$S224&lt;&gt;"",Scoring!$H$24)+IF(Data!T224&lt;&gt;"",Scoring!$H$25)+IF(Data!$U224&lt;&gt;"",Scoring!$H$26)+IF(Data!$V224&lt;&gt;"",Scoring!$H$27)+IF(Data!$W224&lt;&gt;"",Scoring!$H$28)+IF(Data!$X224&lt;&gt;"",Scoring!$H$29)+IF(Data!$Y224&lt;&gt;"",Scoring!$H$30)+IF(Data!$Z224&lt;&gt;"",Scoring!$H$31)+IF(Data!$AA224&lt;&gt;"",Scoring!$H$32),"")</f>
        <v/>
      </c>
      <c r="AK224" s="105" t="str">
        <f>IF(AJ224&lt;&gt;"",LOOKUP(AJ224,Likelihoods!$A$7:$A$107,Likelihoods!F$7:F$107),"")</f>
        <v/>
      </c>
      <c r="AL224" s="102" t="str">
        <f>IF(AND(COUNTBLANK($B224:$E224)=3,COUNTBLANK($F224:$H224)=2,COUNTBLANK($I224:$J224)=1,COUNTBLANK($K224:$L224)=1,COUNTBLANK($M224:$N224)=1,COUNTBLANK($O224:$P224)=1,COUNTBLANK($Q224:$R224)=1,COUNTBLANK($S224:$T224)=1,COUNTBLANK($U224:$V224)=1,COUNTBLANK($W224:$AA224)=4),IF(Data!$B224&lt;&gt;"",Scoring!$I$7)+IF(Data!$C224&lt;&gt;"",Scoring!$I$8)+IF(Data!$D224&lt;&gt;"",Scoring!$I$9)+IF(Data!$E224&lt;&gt;"",Scoring!$I$10)+IF(Data!$F224&lt;&gt;"",Scoring!$I$11)+IF(Data!$G224&lt;&gt;"",Scoring!$I$12)+IF(Data!$H224&lt;&gt;"",Scoring!$I$13)+IF(Data!$I224&lt;&gt;"",Scoring!$I$14)+IF(Data!$J224&lt;&gt;"",Scoring!$I$15)+IF(Data!$K224&lt;&gt;"",Scoring!$I$16)+IF(Data!$L224&lt;&gt;"",Scoring!$I$17)+IF(Data!$M224&lt;&gt;"",Scoring!$I$18)+IF(Data!$N224&lt;&gt;"",Scoring!$I$19)+IF(Data!$O224&lt;&gt;"",Scoring!$I$20)+IF(Data!$P224&lt;&gt;"",Scoring!$I$21)+IF(Data!$Q224&lt;&gt;"",Scoring!$I$22)+IF(Data!$R224&lt;&gt;"",Scoring!$I$23)+IF(Data!$S224&lt;&gt;"",Scoring!$I$24)+IF(Data!T224&lt;&gt;"",Scoring!$I$25)+IF(Data!$U224&lt;&gt;"",Scoring!$I$26)+IF(Data!$V224&lt;&gt;"",Scoring!$I$27)+IF(Data!$W224&lt;&gt;"",Scoring!$I$28)+IF(Data!$X224&lt;&gt;"",Scoring!$I$29)+IF(Data!$Y224&lt;&gt;"",Scoring!$I$30)+IF(Data!$Z224&lt;&gt;"",Scoring!$I$31)+IF(Data!$AA224&lt;&gt;"",Scoring!$I$32),"")</f>
        <v/>
      </c>
      <c r="AM224" s="107" t="str">
        <f>IF(AL224&lt;&gt;"",LOOKUP(AL224,Likelihoods!$A$7:$A$107,Likelihoods!G$7:G$107),"")</f>
        <v/>
      </c>
      <c r="AN224" s="281" t="str">
        <f>IF(AND(COUNTBLANK($B224:$E224)=3,COUNTBLANK($F224:$H224)=2,COUNTBLANK($I224:$J224)=1,COUNTBLANK($K224:$L224)=1,COUNTBLANK($M224:$N224)=1,COUNTBLANK($O224:$P224)=1,COUNTBLANK($Q224:$R224)=1,COUNTBLANK($S224:$T224)=1,COUNTBLANK($U224:$V224)=1,COUNTBLANK($W224:$AA224)=4),IF(Data!$B224&lt;&gt;"",Scoring!$J$7)+IF(Data!$C224&lt;&gt;"",Scoring!$J$8)+IF(Data!$D224&lt;&gt;"",Scoring!$J$9)+IF(Data!$E224&lt;&gt;"",Scoring!$J$10)+IF(Data!$F224&lt;&gt;"",Scoring!$J$11)+IF(Data!$G224&lt;&gt;"",Scoring!$J$12)+IF(Data!$H224&lt;&gt;"",Scoring!$J$13)+IF(Data!$I224&lt;&gt;"",Scoring!$J$14)+IF(Data!$J224&lt;&gt;"",Scoring!$J$15)+IF(Data!$K224&lt;&gt;"",Scoring!$J$16)+IF(Data!$L224&lt;&gt;"",Scoring!$J$17)+IF(Data!$M224&lt;&gt;"",Scoring!$J$18)+IF(Data!$N224&lt;&gt;"",Scoring!$J$19)+IF(Data!$O224&lt;&gt;"",Scoring!$J$20)+IF(Data!$P224&lt;&gt;"",Scoring!$J$21)+IF(Data!$Q224&lt;&gt;"",Scoring!$J$22)+IF(Data!$R224&lt;&gt;"",Scoring!$J$23)+IF(Data!$S224&lt;&gt;"",Scoring!$J$24)+IF(Data!AF224&lt;&gt;"",Scoring!$J$25)+IF(Data!$U224&lt;&gt;"",Scoring!$J$26)+IF(Data!$V224&lt;&gt;"",Scoring!$J$27)+IF(Data!$W224&lt;&gt;"",Scoring!$J$28)+IF(Data!$X224&lt;&gt;"",Scoring!$J$29)+IF(Data!$Y224&lt;&gt;"",Scoring!$J$30)+IF(Data!$Z224&lt;&gt;"",Scoring!$J$31)+IF(Data!$AA224&lt;&gt;"",Scoring!$J$32),"")</f>
        <v/>
      </c>
      <c r="AO224" s="276" t="str">
        <f>IF(AN224&lt;&gt;"",LOOKUP(AN224,Likelihoods!$A$7:$A$107,Likelihoods!H$7:H$107),"")</f>
        <v/>
      </c>
      <c r="AP224" s="264" t="str">
        <f>IF(AND(COUNTBLANK($B224:$E224)=3,COUNTBLANK($F224:$H224)=2,COUNTBLANK($I224:$J224)=1,COUNTBLANK($K224:$L224)=1,COUNTBLANK($M224:$N224)=1,COUNTBLANK($O224:$P224)=1,COUNTBLANK($Q224:$R224)=1,COUNTBLANK($S224:$T224)=1,COUNTBLANK($U224:$V224)=1,COUNTBLANK($W224:$AA224)=4),IF(Data!$B224&lt;&gt;"",Scoring!$K$7)+IF(Data!$C224&lt;&gt;"",Scoring!$K$8)+IF(Data!$D224&lt;&gt;"",Scoring!$K$9)+IF(Data!$E224&lt;&gt;"",Scoring!$K$10)+IF(Data!$F224&lt;&gt;"",Scoring!$K$11)+IF(Data!$G224&lt;&gt;"",Scoring!$K$12)+IF(Data!$H224&lt;&gt;"",Scoring!$K$13)+IF(Data!$I224&lt;&gt;"",Scoring!$K$14)+IF(Data!$J224&lt;&gt;"",Scoring!$K$15)+IF(Data!$K224&lt;&gt;"",Scoring!$K$16)+IF(Data!$L224&lt;&gt;"",Scoring!$K$17)+IF(Data!$M224&lt;&gt;"",Scoring!$K$18)+IF(Data!$N224&lt;&gt;"",Scoring!$K$19)+IF(Data!$O224&lt;&gt;"",Scoring!$K$20)+IF(Data!$P224&lt;&gt;"",Scoring!$K$21)+IF(Data!$Q224&lt;&gt;"",Scoring!$K$22)+IF(Data!$R224&lt;&gt;"",Scoring!$K$23)+IF(Data!$S224&lt;&gt;"",Scoring!$K$24)+IF(Data!AH224&lt;&gt;"",Scoring!$K$25)+IF(Data!$U224&lt;&gt;"",Scoring!$K$26)+IF(Data!$V224&lt;&gt;"",Scoring!$K$27)+IF(Data!$W224&lt;&gt;"",Scoring!$K$28)+IF(Data!$X224&lt;&gt;"",Scoring!$K$29)+IF(Data!$Y224&lt;&gt;"",Scoring!$K$30)+IF(Data!$Z224&lt;&gt;"",Scoring!$K$31)+IF(Data!$AA224&lt;&gt;"",Scoring!$K$32),"")</f>
        <v/>
      </c>
      <c r="AQ224" s="107" t="str">
        <f>IF(AP224&lt;&gt;"",LOOKUP(AP224,Likelihoods!$A$7:$A$107,Likelihoods!I$7:I$107),"")</f>
        <v/>
      </c>
      <c r="AR224" s="281" t="str">
        <f>IF(AND(COUNTBLANK($B224:$E224)=3,COUNTBLANK($F224:$H224)=2,COUNTBLANK($I224:$J224)=1,COUNTBLANK($K224:$L224)=1,COUNTBLANK($M224:$N224)=1,COUNTBLANK($O224:$P224)=1,COUNTBLANK($Q224:$R224)=1,COUNTBLANK($S224:$T224)=1,COUNTBLANK($U224:$V224)=1,COUNTBLANK($W224:$AA224)=4),IF(Data!$B224&lt;&gt;"",Scoring!$L$7)+IF(Data!$C224&lt;&gt;"",Scoring!$L$8)+IF(Data!$D224&lt;&gt;"",Scoring!$L$9)+IF(Data!$E224&lt;&gt;"",Scoring!$L$10)+IF(Data!$F224&lt;&gt;"",Scoring!$L$11)+IF(Data!$G224&lt;&gt;"",Scoring!$L$12)+IF(Data!$H224&lt;&gt;"",Scoring!$L$13)+IF(Data!$I224&lt;&gt;"",Scoring!$L$14)+IF(Data!$J224&lt;&gt;"",Scoring!$L$15)+IF(Data!$K224&lt;&gt;"",Scoring!$L$16)+IF(Data!$L224&lt;&gt;"",Scoring!$L$17)+IF(Data!$M224&lt;&gt;"",Scoring!$L$18)+IF(Data!$N224&lt;&gt;"",Scoring!$L$19)+IF(Data!$O224&lt;&gt;"",Scoring!$L$20)+IF(Data!$P224&lt;&gt;"",Scoring!$L$21)+IF(Data!$Q224&lt;&gt;"",Scoring!$L$22)+IF(Data!$R224&lt;&gt;"",Scoring!$L$23)+IF(Data!$S224&lt;&gt;"",Scoring!$L$24)+IF(Data!AJ224&lt;&gt;"",Scoring!$L$25)+IF(Data!$U224&lt;&gt;"",Scoring!$L$26)+IF(Data!$V224&lt;&gt;"",Scoring!$L$27)+IF(Data!$W224&lt;&gt;"",Scoring!$L$28)+IF(Data!$X224&lt;&gt;"",Scoring!$L$29)+IF(Data!$Y224&lt;&gt;"",Scoring!$L$30)+IF(Data!$Z224&lt;&gt;"",Scoring!$L$31)+IF(Data!$AA224&lt;&gt;"",Scoring!$L$32),"")</f>
        <v/>
      </c>
      <c r="AS224" s="105" t="str">
        <f>IF(AR224&lt;&gt;"",LOOKUP(AR224,Likelihoods!$A$7:$A$107,Likelihoods!J$7:J$107),"")</f>
        <v/>
      </c>
      <c r="AT224" s="108" t="str">
        <f>IF(AND(COUNTBLANK($B224:$E224)=3,COUNTBLANK($F224:$H224)=2,COUNTBLANK($I224:$J224)=1,COUNTBLANK($K224:$L224)=1,COUNTBLANK($M224:$N224)=1,COUNTBLANK($O224:$P224)=1,COUNTBLANK($Q224:$R224)=1,COUNTBLANK($S224:$T224)=1,COUNTBLANK($U224:$V224)=1,COUNTBLANK($W224:$AA224)=4),IF(Data!$B224&lt;&gt;"",Scoring!$M$7)+IF(Data!$C224&lt;&gt;"",Scoring!$M$8)+IF(Data!$D224&lt;&gt;"",Scoring!$M$9)+IF(Data!$E224&lt;&gt;"",Scoring!$M$10)+IF(Data!$F224&lt;&gt;"",Scoring!$M$11)+IF(Data!$G224&lt;&gt;"",Scoring!$M$12)+IF(Data!$H224&lt;&gt;"",Scoring!$M$13)+IF(Data!$I224&lt;&gt;"",Scoring!$M$14)+IF(Data!$J224&lt;&gt;"",Scoring!$M$15)+IF(Data!$K224&lt;&gt;"",Scoring!$M$16)+IF(Data!$L224&lt;&gt;"",Scoring!$M$17)+IF(Data!$M224&lt;&gt;"",Scoring!$M$18)+IF(Data!$N224&lt;&gt;"",Scoring!$M$19)+IF(Data!$O224&lt;&gt;"",Scoring!$M$20)+IF(Data!$P224&lt;&gt;"",Scoring!$M$21)+IF(Data!$Q224&lt;&gt;"",Scoring!$M$22)+IF(Data!$R224&lt;&gt;"",Scoring!$M$23)+IF(Data!$S224&lt;&gt;"",Scoring!$M$24)+IF(Data!T224&lt;&gt;"",Scoring!$M$25)+IF(Data!$U224&lt;&gt;"",Scoring!$M$26)+IF(Data!$V224&lt;&gt;"",Scoring!$M$27)+IF(Data!$W224&lt;&gt;"",Scoring!$M$28)+IF(Data!$X224&lt;&gt;"",Scoring!$M$29)+IF(Data!$Y224&lt;&gt;"",Scoring!$M$30)+IF(Data!$Z224&lt;&gt;"",Scoring!$M$31)+IF(Data!$AA224&lt;&gt;"",Scoring!$M$32),"")</f>
        <v/>
      </c>
      <c r="AU224" s="105" t="str">
        <f>IF(AT224&lt;&gt;"",LOOKUP(AT224,Likelihoods!$A$7:$A$107,Likelihoods!K$7:K$107),"")</f>
        <v/>
      </c>
      <c r="AV224" s="108" t="str">
        <f>IF(AND(COUNTBLANK($B224:$E224)=3,COUNTBLANK($F224:$H224)=2,COUNTBLANK($I224:$J224)=1,COUNTBLANK($K224:$L224)=1,COUNTBLANK($M224:$N224)=1,COUNTBLANK($O224:$P224)=1,COUNTBLANK($Q224:$R224)=1,COUNTBLANK($S224:$T224)=1,COUNTBLANK($U224:$V224)=1,COUNTBLANK($W224:$AA224)=4),IF(Data!$B224&lt;&gt;"",Scoring!$N$7)+IF(Data!$C224&lt;&gt;"",Scoring!$N$8)+IF(Data!$D224&lt;&gt;"",Scoring!$N$9)+IF(Data!$E224&lt;&gt;"",Scoring!$N$10)+IF(Data!$F224&lt;&gt;"",Scoring!$N$11)+IF(Data!$G224&lt;&gt;"",Scoring!$N$12)+IF(Data!$H224&lt;&gt;"",Scoring!$N$13)+IF(Data!$I224&lt;&gt;"",Scoring!$N$14)+IF(Data!$J224&lt;&gt;"",Scoring!$N$15)+IF(Data!$K224&lt;&gt;"",Scoring!$N$16)+IF(Data!$L224&lt;&gt;"",Scoring!$N$17)+IF(Data!$M224&lt;&gt;"",Scoring!$N$18)+IF(Data!$N224&lt;&gt;"",Scoring!$N$19)+IF(Data!$O224&lt;&gt;"",Scoring!$N$20)+IF(Data!$P224&lt;&gt;"",Scoring!$N$21)+IF(Data!$Q224&lt;&gt;"",Scoring!$N$22)+IF(Data!$R224&lt;&gt;"",Scoring!$N$23)+IF(Data!$S224&lt;&gt;"",Scoring!$N$24)+IF(Data!T224&lt;&gt;"",Scoring!$N$25)+IF(Data!$U224&lt;&gt;"",Scoring!$N$26)+IF(Data!$V224&lt;&gt;"",Scoring!$N$27)+IF(Data!$W224&lt;&gt;"",Scoring!$N$28)+IF(Data!$X224&lt;&gt;"",Scoring!$N$29)+IF(Data!$Y224&lt;&gt;"",Scoring!$N$30)+IF(Data!$Z224&lt;&gt;"",Scoring!$N$31)+IF(Data!$AA224&lt;&gt;"",Scoring!$N$32),"")</f>
        <v/>
      </c>
      <c r="AW224" s="106" t="str">
        <f>IF(AV224&lt;&gt;"",LOOKUP(AV224,Likelihoods!$A$7:$A$107,Likelihoods!L$7:L$107),"")</f>
        <v/>
      </c>
      <c r="AX224" s="104" t="str">
        <f>IF(AND(COUNTBLANK($B224:$E224)=3,COUNTBLANK($F224:$H224)=2,COUNTBLANK($I224:$J224)=1,COUNTBLANK($K224:$L224)=1,COUNTBLANK($M224:$N224)=1,COUNTBLANK($O224:$P224)=1,COUNTBLANK($Q224:$R224)=1,COUNTBLANK($S224:$T224)=1,COUNTBLANK($U224:$V224)=1,COUNTBLANK($W224:$AA224)=4),IF(Data!$B224&lt;&gt;"",Scoring!$O$7)+IF(Data!$C224&lt;&gt;"",Scoring!$O$8)+IF(Data!$D224&lt;&gt;"",Scoring!$O$9)+IF(Data!$E224&lt;&gt;"",Scoring!$O$10)+IF(Data!$F224&lt;&gt;"",Scoring!$O$11)+IF(Data!$G224&lt;&gt;"",Scoring!$O$12)+IF(Data!$H224&lt;&gt;"",Scoring!$O$13)+IF(Data!$I224&lt;&gt;"",Scoring!$O$14)+IF(Data!$J224&lt;&gt;"",Scoring!$O$15)+IF(Data!$K224&lt;&gt;"",Scoring!$O$16)+IF(Data!$L224&lt;&gt;"",Scoring!$O$17)+IF(Data!$M224&lt;&gt;"",Scoring!$O$18)+IF(Data!$N224&lt;&gt;"",Scoring!$O$19)+IF(Data!$O224&lt;&gt;"",Scoring!$O$20)+IF(Data!$P224&lt;&gt;"",Scoring!$O$21)+IF(Data!$Q224&lt;&gt;"",Scoring!$O$22)+IF(Data!$R224&lt;&gt;"",Scoring!$O$23)+IF(Data!$S224&lt;&gt;"",Scoring!$O$24)+IF(Data!T224&lt;&gt;"",Scoring!$O$25)+IF(Data!$U224&lt;&gt;"",Scoring!$O$26)+IF(Data!$V224&lt;&gt;"",Scoring!$O$27)+IF(Data!$W224&lt;&gt;"",Scoring!$O$28)+IF(Data!$X224&lt;&gt;"",Scoring!$O$29)+IF(Data!$Y224&lt;&gt;"",Scoring!$O$30)+IF(Data!$Z224&lt;&gt;"",Scoring!$O$31)+IF(Data!$AA224&lt;&gt;"",Scoring!$O$32),"")</f>
        <v/>
      </c>
      <c r="AY224" s="107" t="str">
        <f>IF(AX224&lt;&gt;"",LOOKUP(AX224,Likelihoods!$A$7:$A$107,Likelihoods!M$7:M$107),"")</f>
        <v/>
      </c>
      <c r="AZ224" s="108" t="str">
        <f>IF(AND(COUNTBLANK($B224:$E224)=3,COUNTBLANK($F224:$H224)=2,COUNTBLANK($I224:$J224)=1,COUNTBLANK($K224:$L224)=1,COUNTBLANK($M224:$N224)=1,COUNTBLANK($O224:$P224)=1,COUNTBLANK($Q224:$R224)=1,COUNTBLANK($S224:$T224)=1,COUNTBLANK($U224:$V224)=1,COUNTBLANK($W224:$AA224)=4),IF(Data!$B224&lt;&gt;"",Scoring!$P$7)+IF(Data!$C224&lt;&gt;"",Scoring!$P$8)+IF(Data!$D224&lt;&gt;"",Scoring!$P$9)+IF(Data!$E224&lt;&gt;"",Scoring!$P$10)+IF(Data!$F224&lt;&gt;"",Scoring!$P$11)+IF(Data!$G224&lt;&gt;"",Scoring!$P$12)+IF(Data!$H224&lt;&gt;"",Scoring!$P$13)+IF(Data!$I224&lt;&gt;"",Scoring!$P$14)+IF(Data!$J224&lt;&gt;"",Scoring!$P$15)+IF(Data!$K224&lt;&gt;"",Scoring!$P$16)+IF(Data!$L224&lt;&gt;"",Scoring!$P$17)+IF(Data!$M224&lt;&gt;"",Scoring!$P$18)+IF(Data!$N224&lt;&gt;"",Scoring!$P$19)+IF(Data!$O224&lt;&gt;"",Scoring!$P$20)+IF(Data!$P224&lt;&gt;"",Scoring!$P$21)+IF(Data!$Q224&lt;&gt;"",Scoring!$P$22)+IF(Data!$R224&lt;&gt;"",Scoring!$P$23)+IF(Data!$S224&lt;&gt;"",Scoring!$P$24)+IF(Data!T224&lt;&gt;"",Scoring!$P$25)+IF(Data!$U224&lt;&gt;"",Scoring!$P$26)+IF(Data!$V224&lt;&gt;"",Scoring!$P$27)+IF(Data!$W224&lt;&gt;"",Scoring!$P$28)+IF(Data!$X224&lt;&gt;"",Scoring!$P$29)+IF(Data!$Y224&lt;&gt;"",Scoring!$P$30)+IF(Data!$Z224&lt;&gt;"",Scoring!$P$31)+IF(Data!$AA224&lt;&gt;"",Scoring!$P$32),"")</f>
        <v/>
      </c>
      <c r="BA224" s="105" t="str">
        <f>IF(AZ224&lt;&gt;"",LOOKUP(AZ224,Likelihoods!$A$7:$A$107,Likelihoods!N$7:N$107),"")</f>
        <v/>
      </c>
      <c r="BB224" s="102" t="str">
        <f>IF(AND(COUNTBLANK($B224:$E224)=3,COUNTBLANK($F224:$H224)=2,COUNTBLANK($I224:$J224)=1,COUNTBLANK($K224:$L224)=1,COUNTBLANK($M224:$N224)=1,COUNTBLANK($O224:$P224)=1,COUNTBLANK($Q224:$R224)=1,COUNTBLANK($S224:$T224)=1,COUNTBLANK($U224:$V224)=1,COUNTBLANK($W224:$AA224)=4),IF(Data!$B224&lt;&gt;"",Scoring!$Q$7)+IF(Data!$C224&lt;&gt;"",Scoring!$Q$8)+IF(Data!$D224&lt;&gt;"",Scoring!$Q$9)+IF(Data!$E224&lt;&gt;"",Scoring!$Q$10)+IF(Data!$F224&lt;&gt;"",Scoring!$Q$11)+IF(Data!$G224&lt;&gt;"",Scoring!$Q$12)+IF(Data!$H224&lt;&gt;"",Scoring!$Q$13)+IF(Data!$I224&lt;&gt;"",Scoring!$Q$14)+IF(Data!$J224&lt;&gt;"",Scoring!$Q$15)+IF(Data!$K224&lt;&gt;"",Scoring!$Q$16)+IF(Data!$L224&lt;&gt;"",Scoring!$Q$17)+IF(Data!$M224&lt;&gt;"",Scoring!$Q$18)+IF(Data!$N224&lt;&gt;"",Scoring!$Q$19)+IF(Data!$O224&lt;&gt;"",Scoring!$Q$20)+IF(Data!$P224&lt;&gt;"",Scoring!$Q$21)+IF(Data!$Q224&lt;&gt;"",Scoring!$Q$22)+IF(Data!$R224&lt;&gt;"",Scoring!$Q$23)+IF(Data!$S224&lt;&gt;"",Scoring!$Q$24)+IF(Data!T224&lt;&gt;"",Scoring!$Q$25)+IF(Data!$U224&lt;&gt;"",Scoring!$Q$26)+IF(Data!$V224&lt;&gt;"",Scoring!$Q$27)+IF(Data!$W224&lt;&gt;"",Scoring!$Q$28)+IF(Data!$X224&lt;&gt;"",Scoring!$Q$29)+IF(Data!$Y224&lt;&gt;"",Scoring!$Q$30)+IF(Data!$Z224&lt;&gt;"",Scoring!$Q$31)+IF(Data!$AA224&lt;&gt;"",Scoring!$Q$32),"")</f>
        <v/>
      </c>
      <c r="BC224" s="107" t="str">
        <f>IF(BB224&lt;&gt;"",LOOKUP(BB224,Likelihoods!$A$7:$A$107,Likelihoods!O$7:O$107),"")</f>
        <v/>
      </c>
      <c r="BD224" s="104" t="str">
        <f>IF(AND(COUNTBLANK($B224:$E224)=3,COUNTBLANK($F224:$H224)=2,COUNTBLANK($I224:$J224)=1,COUNTBLANK($K224:$L224)=1,COUNTBLANK($M224:$N224)=1,COUNTBLANK($O224:$P224)=1,COUNTBLANK($Q224:$R224)=1,COUNTBLANK($S224:$T224)=1,COUNTBLANK($U224:$V224)=1,COUNTBLANK($W224:$AA224)=4),IF(Data!$B224&lt;&gt;"",Scoring!$R$7)+IF(Data!$C224&lt;&gt;"",Scoring!$R$8)+IF(Data!$D224&lt;&gt;"",Scoring!$R$9)+IF(Data!$E224&lt;&gt;"",Scoring!$R$10)+IF(Data!$F224&lt;&gt;"",Scoring!$R$11)+IF(Data!$G224&lt;&gt;"",Scoring!$R$12)+IF(Data!$H224&lt;&gt;"",Scoring!$R$13)+IF(Data!$I224&lt;&gt;"",Scoring!$R$14)+IF(Data!$J224&lt;&gt;"",Scoring!$R$15)+IF(Data!$K224&lt;&gt;"",Scoring!$R$16)+IF(Data!$L224&lt;&gt;"",Scoring!$R$17)+IF(Data!$M224&lt;&gt;"",Scoring!$R$18)+IF(Data!$N224&lt;&gt;"",Scoring!$R$19)+IF(Data!$O224&lt;&gt;"",Scoring!$R$20)+IF(Data!$P224&lt;&gt;"",Scoring!$R$21)+IF(Data!$Q224&lt;&gt;"",Scoring!$R$22)+IF(Data!$R224&lt;&gt;"",Scoring!$R$23)+IF(Data!$S224&lt;&gt;"",Scoring!$R$24)+IF(Data!T224&lt;&gt;"",Scoring!$R$25)+IF(Data!$U224&lt;&gt;"",Scoring!$R$26)+IF(Data!$V224&lt;&gt;"",Scoring!$R$27)+IF(Data!$W224&lt;&gt;"",Scoring!$R$28)+IF(Data!$X224&lt;&gt;"",Scoring!$R$29)+IF(Data!$Y224&lt;&gt;"",Scoring!$R$30)+IF(Data!$Z224&lt;&gt;"",Scoring!$R$31)+IF(Data!$AA224&lt;&gt;"",Scoring!$R$32),"")</f>
        <v/>
      </c>
      <c r="BE224" s="105" t="str">
        <f>IF(BD224&lt;&gt;"",LOOKUP(BD224,Likelihoods!$A$7:$A$107,Likelihoods!P$7:P$107),"")</f>
        <v/>
      </c>
      <c r="BF224" s="102" t="str">
        <f>IF(AND(COUNTBLANK($B224:$E224)=3,COUNTBLANK($F224:$H224)=2,COUNTBLANK($I224:$J224)=1,COUNTBLANK($K224:$L224)=1,COUNTBLANK($M224:$N224)=1,COUNTBLANK($O224:$P224)=1,COUNTBLANK($Q224:$R224)=1,COUNTBLANK($S224:$T224)=1,COUNTBLANK($U224:$V224)=1,COUNTBLANK($W224:$AA224)=4),IF(Data!$B224&lt;&gt;"",Scoring!$S$7)+IF(Data!$C224&lt;&gt;"",Scoring!$S$8)+IF(Data!$D224&lt;&gt;"",Scoring!$S$9)+IF(Data!$E224&lt;&gt;"",Scoring!$S$10)+IF(Data!$F224&lt;&gt;"",Scoring!$S$11)+IF(Data!$G224&lt;&gt;"",Scoring!$S$12)+IF(Data!$H224&lt;&gt;"",Scoring!$S$13)+IF(Data!$I224&lt;&gt;"",Scoring!$S$14)+IF(Data!$J224&lt;&gt;"",Scoring!$S$15)+IF(Data!$K224&lt;&gt;"",Scoring!$S$16)+IF(Data!$L224&lt;&gt;"",Scoring!$S$17)+IF(Data!$M224&lt;&gt;"",Scoring!$S$18)+IF(Data!$N224&lt;&gt;"",Scoring!$S$19)+IF(Data!$O224&lt;&gt;"",Scoring!$S$20)+IF(Data!$P224&lt;&gt;"",Scoring!$S$21)+IF(Data!$Q224&lt;&gt;"",Scoring!$S$22)+IF(Data!$R224&lt;&gt;"",Scoring!$S$23)+IF(Data!$S224&lt;&gt;"",Scoring!$S$24)+IF(Data!T224&lt;&gt;"",Scoring!$S$25)+IF(Data!$U224&lt;&gt;"",Scoring!$S$26)+IF(Data!$V224&lt;&gt;"",Scoring!$S$27)+IF(Data!$W224&lt;&gt;"",Scoring!$S$28)+IF(Data!$X224&lt;&gt;"",Scoring!$S$29)+IF(Data!$Y224&lt;&gt;"",Scoring!$S$30)+IF(Data!$Z224&lt;&gt;"",Scoring!$S$31)+IF(Data!$AA224&lt;&gt;"",Scoring!$S$32),"")</f>
        <v/>
      </c>
      <c r="BG224" s="107" t="str">
        <f>IF(BF224&lt;&gt;"",LOOKUP(BF224,Likelihoods!$A$7:$A$107,Likelihoods!Q$7:Q$107),"")</f>
        <v/>
      </c>
      <c r="BH224" s="108" t="str">
        <f>IF(AND(COUNTBLANK($B224:$E224)=3,COUNTBLANK($F224:$H224)=2,COUNTBLANK($I224:$J224)=1,COUNTBLANK($K224:$L224)=1,COUNTBLANK($M224:$N224)=1,COUNTBLANK($O224:$P224)=1,COUNTBLANK($Q224:$R224)=1,COUNTBLANK($S224:$T224)=1,COUNTBLANK($U224:$V224)=1,COUNTBLANK($W224:$AA224)=4),IF(Data!$B224&lt;&gt;"",Scoring!$T$7)+IF(Data!$C224&lt;&gt;"",Scoring!$T$8)+IF(Data!$D224&lt;&gt;"",Scoring!$T$9)+IF(Data!$E224&lt;&gt;"",Scoring!$T$10)+IF(Data!$F224&lt;&gt;"",Scoring!$T$11)+IF(Data!$G224&lt;&gt;"",Scoring!$T$12)+IF(Data!$H224&lt;&gt;"",Scoring!$T$13)+IF(Data!$I224&lt;&gt;"",Scoring!$T$14)+IF(Data!$J224&lt;&gt;"",Scoring!$T$15)+IF(Data!$K224&lt;&gt;"",Scoring!$T$16)+IF(Data!$L224&lt;&gt;"",Scoring!$T$17)+IF(Data!$M224&lt;&gt;"",Scoring!$T$18)+IF(Data!$N224&lt;&gt;"",Scoring!$T$19)+IF(Data!$O224&lt;&gt;"",Scoring!$T$20)+IF(Data!$P224&lt;&gt;"",Scoring!$T$21)+IF(Data!$Q224&lt;&gt;"",Scoring!$T$22)+IF(Data!$R224&lt;&gt;"",Scoring!$T$23)+IF(Data!$S224&lt;&gt;"",Scoring!$T$24)+IF(Data!T224&lt;&gt;"",Scoring!$T$25)+IF(Data!$U224&lt;&gt;"",Scoring!$T$26)+IF(Data!$V224&lt;&gt;"",Scoring!$T$27)+IF(Data!$W224&lt;&gt;"",Scoring!$T$28)+IF(Data!$X224&lt;&gt;"",Scoring!$T$29)+IF(Data!$Y224&lt;&gt;"",Scoring!$T$30)+IF(Data!$Z224&lt;&gt;"",Scoring!$T$31)+IF(Data!$AA224&lt;&gt;"",Scoring!$T$32),"")</f>
        <v/>
      </c>
      <c r="BI224" s="105" t="str">
        <f>IF(BH224&lt;&gt;"",LOOKUP(BH224,Likelihoods!$A$7:$A$107,Likelihoods!R$7:R$107),"")</f>
        <v/>
      </c>
      <c r="BJ224" s="108" t="str">
        <f>IF(AND(COUNTBLANK($B224:$E224)=3,COUNTBLANK($F224:$H224)=2,COUNTBLANK($I224:$J224)=1,COUNTBLANK($K224:$L224)=1,COUNTBLANK($M224:$N224)=1,COUNTBLANK($O224:$P224)=1,COUNTBLANK($Q224:$R224)=1,COUNTBLANK($S224:$T224)=1,COUNTBLANK($U224:$V224)=1,COUNTBLANK($W224:$AA224)=4),IF(Data!$B224&lt;&gt;"",Scoring!$U$7)+IF(Data!$C224&lt;&gt;"",Scoring!$U$8)+IF(Data!$D224&lt;&gt;"",Scoring!$U$9)+IF(Data!$E224&lt;&gt;"",Scoring!$U$10)+IF(Data!$F224&lt;&gt;"",Scoring!$U$11)+IF(Data!$G224&lt;&gt;"",Scoring!$U$12)+IF(Data!$H224&lt;&gt;"",Scoring!$U$13)+IF(Data!$I224&lt;&gt;"",Scoring!$U$14)+IF(Data!$J224&lt;&gt;"",Scoring!$U$15)+IF(Data!$K224&lt;&gt;"",Scoring!$U$16)+IF(Data!$L224&lt;&gt;"",Scoring!$U$17)+IF(Data!$M224&lt;&gt;"",Scoring!$U$18)+IF(Data!$N224&lt;&gt;"",Scoring!$U$19)+IF(Data!$O224&lt;&gt;"",Scoring!$U$20)+IF(Data!$P224&lt;&gt;"",Scoring!$U$21)+IF(Data!$Q224&lt;&gt;"",Scoring!$U$22)+IF(Data!$R224&lt;&gt;"",Scoring!$U$23)+IF(Data!$S224&lt;&gt;"",Scoring!$U$24)+IF(Data!T224&lt;&gt;"",Scoring!$U$25)+IF(Data!$U224&lt;&gt;"",Scoring!$U$26)+IF(Data!$V224&lt;&gt;"",Scoring!$U$27)+IF(Data!$W224&lt;&gt;"",Scoring!$U$28)+IF(Data!$X224&lt;&gt;"",Scoring!$U$29)+IF(Data!$Y224&lt;&gt;"",Scoring!$U$30)+IF(Data!$Z224&lt;&gt;"",Scoring!$U$31)+IF(Data!$AA224&lt;&gt;"",Scoring!$U$32),"")</f>
        <v/>
      </c>
      <c r="BK224" s="106" t="str">
        <f>IF(BJ224&lt;&gt;"",LOOKUP(BJ224,Likelihoods!$A$7:$A$107,Likelihoods!S$7:S$107),"")</f>
        <v/>
      </c>
      <c r="BL224" s="8"/>
      <c r="BM224" s="8"/>
      <c r="BN224" s="8"/>
      <c r="BO224" s="8"/>
      <c r="BP224" s="8"/>
      <c r="BQ224" s="8"/>
      <c r="BR224" s="8"/>
      <c r="BS224" s="8"/>
      <c r="BT224" s="8"/>
      <c r="BU224" s="8"/>
      <c r="BV224" s="8"/>
      <c r="BW224" s="8"/>
      <c r="BX224" s="8"/>
      <c r="BY224" s="8"/>
    </row>
    <row r="225" spans="1:77" ht="14.25" x14ac:dyDescent="0.2">
      <c r="A225" s="68"/>
      <c r="B225" s="101"/>
      <c r="C225" s="102"/>
      <c r="D225" s="102"/>
      <c r="E225" s="102"/>
      <c r="F225" s="101"/>
      <c r="G225" s="102"/>
      <c r="H225" s="103"/>
      <c r="I225" s="102"/>
      <c r="J225" s="102"/>
      <c r="K225" s="101"/>
      <c r="L225" s="103"/>
      <c r="M225" s="102"/>
      <c r="N225" s="103"/>
      <c r="O225" s="101"/>
      <c r="P225" s="103"/>
      <c r="Q225" s="102"/>
      <c r="R225" s="102"/>
      <c r="S225" s="101"/>
      <c r="T225" s="103"/>
      <c r="U225" s="101"/>
      <c r="V225" s="103"/>
      <c r="W225" s="102"/>
      <c r="X225" s="102"/>
      <c r="Y225" s="102"/>
      <c r="Z225" s="102"/>
      <c r="AA225" s="102"/>
      <c r="AB225" s="104" t="str">
        <f>IF(AND(COUNTBLANK($B225:$E225)=3,COUNTBLANK($F225:$H225)=2,COUNTBLANK($I225:$J225)=1,COUNTBLANK($K225:$L225)=1,COUNTBLANK($M225:$N225)=1,COUNTBLANK($O225:$P225)=1,COUNTBLANK($Q225:$R225)=1,COUNTBLANK($S225:$T225)=1,COUNTBLANK($U225:$V225)=1,COUNTBLANK($W225:$AA225)=4),IF(Data!$B225&lt;&gt;"",Scoring!$D$7)+IF(Data!$C225&lt;&gt;"",Scoring!$D$8)+IF(Data!$D225&lt;&gt;"",Scoring!$D$9)+IF(Data!$E225&lt;&gt;"",Scoring!$D$10)+IF(Data!$F225&lt;&gt;"",Scoring!$D$11)+IF(Data!$G225&lt;&gt;"",Scoring!$D$12)+IF(Data!$H225&lt;&gt;"",Scoring!$D$13)+IF(Data!$I225&lt;&gt;"",Scoring!$D$14)+IF(Data!$J225&lt;&gt;"",Scoring!$D$15)+IF(Data!$K225&lt;&gt;"",Scoring!$D$16)+IF(Data!$L225&lt;&gt;"",Scoring!$D$17)+IF(Data!$M225&lt;&gt;"",Scoring!$D$18)+IF(Data!$N225&lt;&gt;"",Scoring!$D$19)+IF(Data!$O225&lt;&gt;"",Scoring!$D$20)+IF(Data!$P225&lt;&gt;"",Scoring!$D$21)+IF(Data!$Q225&lt;&gt;"",Scoring!$D$22)+IF(Data!$R225&lt;&gt;"",Scoring!$D$23)+IF(Data!$S225&lt;&gt;"",Scoring!$D$24)+IF(Data!T225&lt;&gt;"",Scoring!$D$25)+IF(Data!$U225&lt;&gt;"",Scoring!$D$26)+IF(Data!$V225&lt;&gt;"",Scoring!$D$27)+IF(Data!$W225&lt;&gt;"",Scoring!$D$28)+IF(Data!$X225&lt;&gt;"",Scoring!$D$29)+IF(Data!$Y225&lt;&gt;"",Scoring!$D$30)+IF(Data!$Z225&lt;&gt;"",Scoring!$D$31)+IF(Data!$AA225&lt;&gt;"",Scoring!$D$32),"")</f>
        <v/>
      </c>
      <c r="AC225" s="105" t="str">
        <f>IF(AB225&lt;&gt;"",LOOKUP(AB225,Likelihoods!$A$7:$A$107,Likelihoods!B$7:B$107),"")</f>
        <v/>
      </c>
      <c r="AD225" s="264" t="str">
        <f>IF(AND(COUNTBLANK($B225:$E225)=3,COUNTBLANK($F225:$H225)=2,COUNTBLANK($I225:$J225)=1,COUNTBLANK($K225:$L225)=1,COUNTBLANK($M225:$N225)=1,COUNTBLANK($O225:$P225)=1,COUNTBLANK($Q225:$R225)=1,COUNTBLANK($S225:$T225)=1,COUNTBLANK($U225:$V225)=1,COUNTBLANK($W225:$AA225)=4),IF(Data!$B225&lt;&gt;"",Scoring!$E$7)+IF(Data!$C225&lt;&gt;"",Scoring!$E$8)+IF(Data!$D225&lt;&gt;"",Scoring!$E$9)+IF(Data!$E225&lt;&gt;"",Scoring!$E$10)+IF(Data!$F225&lt;&gt;"",Scoring!$E$11)+IF(Data!$G225&lt;&gt;"",Scoring!$E$12)+IF(Data!$H225&lt;&gt;"",Scoring!$E$13)+IF(Data!$I225&lt;&gt;"",Scoring!$E$14)+IF(Data!$J225&lt;&gt;"",Scoring!$E$15)+IF(Data!$K225&lt;&gt;"",Scoring!$E$16)+IF(Data!$L225&lt;&gt;"",Scoring!$E$17)+IF(Data!$M225&lt;&gt;"",Scoring!$E$18)+IF(Data!$N225&lt;&gt;"",Scoring!$E$19)+IF(Data!$O225&lt;&gt;"",Scoring!$E$20)+IF(Data!$P225&lt;&gt;"",Scoring!$E$21)+IF(Data!$Q225&lt;&gt;"",Scoring!$E$22)+IF(Data!$R225&lt;&gt;"",Scoring!$E$23)+IF(Data!$S225&lt;&gt;"",Scoring!$E$24)+IF(Data!V225&lt;&gt;"",Scoring!$E$25)+IF(Data!$U225&lt;&gt;"",Scoring!$E$26)+IF(Data!$V225&lt;&gt;"",Scoring!$E$27)+IF(Data!$W225&lt;&gt;"",Scoring!$E$28)+IF(Data!$X225&lt;&gt;"",Scoring!$E$29)+IF(Data!$Y225&lt;&gt;"",Scoring!$E$30)+IF(Data!$Z225&lt;&gt;"",Scoring!$E$31)+IF(Data!$AA225&lt;&gt;"",Scoring!$E$32),"")</f>
        <v/>
      </c>
      <c r="AE225" s="107" t="str">
        <f>IF(AD225&lt;&gt;"",LOOKUP(AD225,Likelihoods!$A$7:$A$107,Likelihoods!C$7:C$107),"")</f>
        <v/>
      </c>
      <c r="AF225" s="108" t="str">
        <f>IF(AND(COUNTBLANK($B225:$E225)=3,COUNTBLANK($F225:$H225)=2,COUNTBLANK($I225:$J225)=1,COUNTBLANK($K225:$L225)=1,COUNTBLANK($M225:$N225)=1,COUNTBLANK($O225:$P225)=1,COUNTBLANK($Q225:$R225)=1,COUNTBLANK($S225:$T225)=1,COUNTBLANK($U225:$V225)=1,COUNTBLANK($W225:$AA225)=4),IF(Data!$B225&lt;&gt;"",Scoring!$F$7)+IF(Data!$C225&lt;&gt;"",Scoring!$F$8)+IF(Data!$D225&lt;&gt;"",Scoring!$F$9)+IF(Data!$E225&lt;&gt;"",Scoring!$F$10)+IF(Data!$F225&lt;&gt;"",Scoring!$F$11)+IF(Data!$G225&lt;&gt;"",Scoring!$F$12)+IF(Data!$H225&lt;&gt;"",Scoring!$F$13)+IF(Data!$I225&lt;&gt;"",Scoring!$F$14)+IF(Data!$J225&lt;&gt;"",Scoring!$F$15)+IF(Data!$K225&lt;&gt;"",Scoring!$F$16)+IF(Data!$L225&lt;&gt;"",Scoring!$F$17)+IF(Data!$M225&lt;&gt;"",Scoring!$F$18)+IF(Data!$N225&lt;&gt;"",Scoring!$F$19)+IF(Data!$O225&lt;&gt;"",Scoring!$F$20)+IF(Data!$P225&lt;&gt;"",Scoring!$F$21)+IF(Data!$Q225&lt;&gt;"",Scoring!$F$22)+IF(Data!$R225&lt;&gt;"",Scoring!$F$23)+IF(Data!$S225&lt;&gt;"",Scoring!$F$24)+IF(Data!T225&lt;&gt;"",Scoring!$F$25)+IF(Data!$U225&lt;&gt;"",Scoring!$F$26)+IF(Data!$V225&lt;&gt;"",Scoring!$F$27)+IF(Data!$W225&lt;&gt;"",Scoring!$F$28)+IF(Data!$X225&lt;&gt;"",Scoring!$F$29)+IF(Data!$Y225&lt;&gt;"",Scoring!$F$30)+IF(Data!$Z225&lt;&gt;"",Scoring!$F$31)+IF(Data!$AA225&lt;&gt;"",Scoring!$F$32),"")</f>
        <v/>
      </c>
      <c r="AG225" s="105" t="str">
        <f>IF(AF225&lt;&gt;"",LOOKUP(AF225,Likelihoods!$A$7:$A$107,Likelihoods!D$7:D$107),"")</f>
        <v/>
      </c>
      <c r="AH225" s="108" t="str">
        <f>IF(AND(COUNTBLANK($B225:$E225)=3,COUNTBLANK($F225:$H225)=2,COUNTBLANK($I225:$J225)=1,COUNTBLANK($K225:$L225)=1,COUNTBLANK($M225:$N225)=1,COUNTBLANK($O225:$P225)=1,COUNTBLANK($Q225:$R225)=1,COUNTBLANK($S225:$T225)=1,COUNTBLANK($U225:$V225)=1,COUNTBLANK($W225:$AA225)=4),IF(Data!$B225&lt;&gt;"",Scoring!$G$7)+IF(Data!$C225&lt;&gt;"",Scoring!$G$8)+IF(Data!$D225&lt;&gt;"",Scoring!$G$9)+IF(Data!$E225&lt;&gt;"",Scoring!$G$10)+IF(Data!$F225&lt;&gt;"",Scoring!$G$11)+IF(Data!$G225&lt;&gt;"",Scoring!$G$12)+IF(Data!$H225&lt;&gt;"",Scoring!$G$13)+IF(Data!$I225&lt;&gt;"",Scoring!$G$14)+IF(Data!$J225&lt;&gt;"",Scoring!$G$15)+IF(Data!$K225&lt;&gt;"",Scoring!$G$16)+IF(Data!$L225&lt;&gt;"",Scoring!$G$17)+IF(Data!$M225&lt;&gt;"",Scoring!$G$18)+IF(Data!$N225&lt;&gt;"",Scoring!$G$19)+IF(Data!$O225&lt;&gt;"",Scoring!$G$20)+IF(Data!$P225&lt;&gt;"",Scoring!$G$21)+IF(Data!$Q225&lt;&gt;"",Scoring!$G$22)+IF(Data!$R225&lt;&gt;"",Scoring!$G$23)+IF(Data!$S225&lt;&gt;"",Scoring!$G$24)+IF(Data!T225&lt;&gt;"",Scoring!$G$25)+IF(Data!$U225&lt;&gt;"",Scoring!$G$26)+IF(Data!$V225&lt;&gt;"",Scoring!$G$27)+IF(Data!$W225&lt;&gt;"",Scoring!$G$28)+IF(Data!$X225&lt;&gt;"",Scoring!$G$29)+IF(Data!$Y225&lt;&gt;"",Scoring!$G$30)+IF(Data!$Z225&lt;&gt;"",Scoring!$G$31)+IF(Data!$AA225&lt;&gt;"",Scoring!$G$32),"")</f>
        <v/>
      </c>
      <c r="AI225" s="106" t="str">
        <f>IF(AH225&lt;&gt;"",LOOKUP(AH225,Likelihoods!$A$7:$A$107,Likelihoods!E$7:E$107),"")</f>
        <v/>
      </c>
      <c r="AJ225" s="104" t="str">
        <f>IF(AND(COUNTBLANK($B225:$E225)=3,COUNTBLANK($F225:$H225)=2,COUNTBLANK($I225:$J225)=1,COUNTBLANK($K225:$L225)=1,COUNTBLANK($M225:$N225)=1,COUNTBLANK($O225:$P225)=1,COUNTBLANK($Q225:$R225)=1,COUNTBLANK($S225:$T225)=1,COUNTBLANK($U225:$V225)=1,COUNTBLANK($W225:$AA225)=4),IF(Data!$B225&lt;&gt;"",Scoring!$H$7)+IF(Data!$C225&lt;&gt;"",Scoring!$H$8)+IF(Data!$D225&lt;&gt;"",Scoring!$H$9)+IF(Data!$E225&lt;&gt;"",Scoring!$H$10)+IF(Data!$F225&lt;&gt;"",Scoring!$H$11)+IF(Data!$G225&lt;&gt;"",Scoring!$H$12)+IF(Data!$H225&lt;&gt;"",Scoring!$H$13)+IF(Data!$I225&lt;&gt;"",Scoring!$H$14)+IF(Data!$J225&lt;&gt;"",Scoring!$H$15)+IF(Data!$K225&lt;&gt;"",Scoring!$H$16)+IF(Data!$L225&lt;&gt;"",Scoring!$H$17)+IF(Data!$M225&lt;&gt;"",Scoring!$H$18)+IF(Data!$N225&lt;&gt;"",Scoring!$H$19)+IF(Data!$O225&lt;&gt;"",Scoring!$H$20)+IF(Data!$P225&lt;&gt;"",Scoring!$H$21)+IF(Data!$Q225&lt;&gt;"",Scoring!$H$22)+IF(Data!$R225&lt;&gt;"",Scoring!$H$23)+IF(Data!$S225&lt;&gt;"",Scoring!$H$24)+IF(Data!T225&lt;&gt;"",Scoring!$H$25)+IF(Data!$U225&lt;&gt;"",Scoring!$H$26)+IF(Data!$V225&lt;&gt;"",Scoring!$H$27)+IF(Data!$W225&lt;&gt;"",Scoring!$H$28)+IF(Data!$X225&lt;&gt;"",Scoring!$H$29)+IF(Data!$Y225&lt;&gt;"",Scoring!$H$30)+IF(Data!$Z225&lt;&gt;"",Scoring!$H$31)+IF(Data!$AA225&lt;&gt;"",Scoring!$H$32),"")</f>
        <v/>
      </c>
      <c r="AK225" s="105" t="str">
        <f>IF(AJ225&lt;&gt;"",LOOKUP(AJ225,Likelihoods!$A$7:$A$107,Likelihoods!F$7:F$107),"")</f>
        <v/>
      </c>
      <c r="AL225" s="102" t="str">
        <f>IF(AND(COUNTBLANK($B225:$E225)=3,COUNTBLANK($F225:$H225)=2,COUNTBLANK($I225:$J225)=1,COUNTBLANK($K225:$L225)=1,COUNTBLANK($M225:$N225)=1,COUNTBLANK($O225:$P225)=1,COUNTBLANK($Q225:$R225)=1,COUNTBLANK($S225:$T225)=1,COUNTBLANK($U225:$V225)=1,COUNTBLANK($W225:$AA225)=4),IF(Data!$B225&lt;&gt;"",Scoring!$I$7)+IF(Data!$C225&lt;&gt;"",Scoring!$I$8)+IF(Data!$D225&lt;&gt;"",Scoring!$I$9)+IF(Data!$E225&lt;&gt;"",Scoring!$I$10)+IF(Data!$F225&lt;&gt;"",Scoring!$I$11)+IF(Data!$G225&lt;&gt;"",Scoring!$I$12)+IF(Data!$H225&lt;&gt;"",Scoring!$I$13)+IF(Data!$I225&lt;&gt;"",Scoring!$I$14)+IF(Data!$J225&lt;&gt;"",Scoring!$I$15)+IF(Data!$K225&lt;&gt;"",Scoring!$I$16)+IF(Data!$L225&lt;&gt;"",Scoring!$I$17)+IF(Data!$M225&lt;&gt;"",Scoring!$I$18)+IF(Data!$N225&lt;&gt;"",Scoring!$I$19)+IF(Data!$O225&lt;&gt;"",Scoring!$I$20)+IF(Data!$P225&lt;&gt;"",Scoring!$I$21)+IF(Data!$Q225&lt;&gt;"",Scoring!$I$22)+IF(Data!$R225&lt;&gt;"",Scoring!$I$23)+IF(Data!$S225&lt;&gt;"",Scoring!$I$24)+IF(Data!T225&lt;&gt;"",Scoring!$I$25)+IF(Data!$U225&lt;&gt;"",Scoring!$I$26)+IF(Data!$V225&lt;&gt;"",Scoring!$I$27)+IF(Data!$W225&lt;&gt;"",Scoring!$I$28)+IF(Data!$X225&lt;&gt;"",Scoring!$I$29)+IF(Data!$Y225&lt;&gt;"",Scoring!$I$30)+IF(Data!$Z225&lt;&gt;"",Scoring!$I$31)+IF(Data!$AA225&lt;&gt;"",Scoring!$I$32),"")</f>
        <v/>
      </c>
      <c r="AM225" s="107" t="str">
        <f>IF(AL225&lt;&gt;"",LOOKUP(AL225,Likelihoods!$A$7:$A$107,Likelihoods!G$7:G$107),"")</f>
        <v/>
      </c>
      <c r="AN225" s="281" t="str">
        <f>IF(AND(COUNTBLANK($B225:$E225)=3,COUNTBLANK($F225:$H225)=2,COUNTBLANK($I225:$J225)=1,COUNTBLANK($K225:$L225)=1,COUNTBLANK($M225:$N225)=1,COUNTBLANK($O225:$P225)=1,COUNTBLANK($Q225:$R225)=1,COUNTBLANK($S225:$T225)=1,COUNTBLANK($U225:$V225)=1,COUNTBLANK($W225:$AA225)=4),IF(Data!$B225&lt;&gt;"",Scoring!$J$7)+IF(Data!$C225&lt;&gt;"",Scoring!$J$8)+IF(Data!$D225&lt;&gt;"",Scoring!$J$9)+IF(Data!$E225&lt;&gt;"",Scoring!$J$10)+IF(Data!$F225&lt;&gt;"",Scoring!$J$11)+IF(Data!$G225&lt;&gt;"",Scoring!$J$12)+IF(Data!$H225&lt;&gt;"",Scoring!$J$13)+IF(Data!$I225&lt;&gt;"",Scoring!$J$14)+IF(Data!$J225&lt;&gt;"",Scoring!$J$15)+IF(Data!$K225&lt;&gt;"",Scoring!$J$16)+IF(Data!$L225&lt;&gt;"",Scoring!$J$17)+IF(Data!$M225&lt;&gt;"",Scoring!$J$18)+IF(Data!$N225&lt;&gt;"",Scoring!$J$19)+IF(Data!$O225&lt;&gt;"",Scoring!$J$20)+IF(Data!$P225&lt;&gt;"",Scoring!$J$21)+IF(Data!$Q225&lt;&gt;"",Scoring!$J$22)+IF(Data!$R225&lt;&gt;"",Scoring!$J$23)+IF(Data!$S225&lt;&gt;"",Scoring!$J$24)+IF(Data!AF225&lt;&gt;"",Scoring!$J$25)+IF(Data!$U225&lt;&gt;"",Scoring!$J$26)+IF(Data!$V225&lt;&gt;"",Scoring!$J$27)+IF(Data!$W225&lt;&gt;"",Scoring!$J$28)+IF(Data!$X225&lt;&gt;"",Scoring!$J$29)+IF(Data!$Y225&lt;&gt;"",Scoring!$J$30)+IF(Data!$Z225&lt;&gt;"",Scoring!$J$31)+IF(Data!$AA225&lt;&gt;"",Scoring!$J$32),"")</f>
        <v/>
      </c>
      <c r="AO225" s="276" t="str">
        <f>IF(AN225&lt;&gt;"",LOOKUP(AN225,Likelihoods!$A$7:$A$107,Likelihoods!H$7:H$107),"")</f>
        <v/>
      </c>
      <c r="AP225" s="264" t="str">
        <f>IF(AND(COUNTBLANK($B225:$E225)=3,COUNTBLANK($F225:$H225)=2,COUNTBLANK($I225:$J225)=1,COUNTBLANK($K225:$L225)=1,COUNTBLANK($M225:$N225)=1,COUNTBLANK($O225:$P225)=1,COUNTBLANK($Q225:$R225)=1,COUNTBLANK($S225:$T225)=1,COUNTBLANK($U225:$V225)=1,COUNTBLANK($W225:$AA225)=4),IF(Data!$B225&lt;&gt;"",Scoring!$K$7)+IF(Data!$C225&lt;&gt;"",Scoring!$K$8)+IF(Data!$D225&lt;&gt;"",Scoring!$K$9)+IF(Data!$E225&lt;&gt;"",Scoring!$K$10)+IF(Data!$F225&lt;&gt;"",Scoring!$K$11)+IF(Data!$G225&lt;&gt;"",Scoring!$K$12)+IF(Data!$H225&lt;&gt;"",Scoring!$K$13)+IF(Data!$I225&lt;&gt;"",Scoring!$K$14)+IF(Data!$J225&lt;&gt;"",Scoring!$K$15)+IF(Data!$K225&lt;&gt;"",Scoring!$K$16)+IF(Data!$L225&lt;&gt;"",Scoring!$K$17)+IF(Data!$M225&lt;&gt;"",Scoring!$K$18)+IF(Data!$N225&lt;&gt;"",Scoring!$K$19)+IF(Data!$O225&lt;&gt;"",Scoring!$K$20)+IF(Data!$P225&lt;&gt;"",Scoring!$K$21)+IF(Data!$Q225&lt;&gt;"",Scoring!$K$22)+IF(Data!$R225&lt;&gt;"",Scoring!$K$23)+IF(Data!$S225&lt;&gt;"",Scoring!$K$24)+IF(Data!AH225&lt;&gt;"",Scoring!$K$25)+IF(Data!$U225&lt;&gt;"",Scoring!$K$26)+IF(Data!$V225&lt;&gt;"",Scoring!$K$27)+IF(Data!$W225&lt;&gt;"",Scoring!$K$28)+IF(Data!$X225&lt;&gt;"",Scoring!$K$29)+IF(Data!$Y225&lt;&gt;"",Scoring!$K$30)+IF(Data!$Z225&lt;&gt;"",Scoring!$K$31)+IF(Data!$AA225&lt;&gt;"",Scoring!$K$32),"")</f>
        <v/>
      </c>
      <c r="AQ225" s="107" t="str">
        <f>IF(AP225&lt;&gt;"",LOOKUP(AP225,Likelihoods!$A$7:$A$107,Likelihoods!I$7:I$107),"")</f>
        <v/>
      </c>
      <c r="AR225" s="281" t="str">
        <f>IF(AND(COUNTBLANK($B225:$E225)=3,COUNTBLANK($F225:$H225)=2,COUNTBLANK($I225:$J225)=1,COUNTBLANK($K225:$L225)=1,COUNTBLANK($M225:$N225)=1,COUNTBLANK($O225:$P225)=1,COUNTBLANK($Q225:$R225)=1,COUNTBLANK($S225:$T225)=1,COUNTBLANK($U225:$V225)=1,COUNTBLANK($W225:$AA225)=4),IF(Data!$B225&lt;&gt;"",Scoring!$L$7)+IF(Data!$C225&lt;&gt;"",Scoring!$L$8)+IF(Data!$D225&lt;&gt;"",Scoring!$L$9)+IF(Data!$E225&lt;&gt;"",Scoring!$L$10)+IF(Data!$F225&lt;&gt;"",Scoring!$L$11)+IF(Data!$G225&lt;&gt;"",Scoring!$L$12)+IF(Data!$H225&lt;&gt;"",Scoring!$L$13)+IF(Data!$I225&lt;&gt;"",Scoring!$L$14)+IF(Data!$J225&lt;&gt;"",Scoring!$L$15)+IF(Data!$K225&lt;&gt;"",Scoring!$L$16)+IF(Data!$L225&lt;&gt;"",Scoring!$L$17)+IF(Data!$M225&lt;&gt;"",Scoring!$L$18)+IF(Data!$N225&lt;&gt;"",Scoring!$L$19)+IF(Data!$O225&lt;&gt;"",Scoring!$L$20)+IF(Data!$P225&lt;&gt;"",Scoring!$L$21)+IF(Data!$Q225&lt;&gt;"",Scoring!$L$22)+IF(Data!$R225&lt;&gt;"",Scoring!$L$23)+IF(Data!$S225&lt;&gt;"",Scoring!$L$24)+IF(Data!AJ225&lt;&gt;"",Scoring!$L$25)+IF(Data!$U225&lt;&gt;"",Scoring!$L$26)+IF(Data!$V225&lt;&gt;"",Scoring!$L$27)+IF(Data!$W225&lt;&gt;"",Scoring!$L$28)+IF(Data!$X225&lt;&gt;"",Scoring!$L$29)+IF(Data!$Y225&lt;&gt;"",Scoring!$L$30)+IF(Data!$Z225&lt;&gt;"",Scoring!$L$31)+IF(Data!$AA225&lt;&gt;"",Scoring!$L$32),"")</f>
        <v/>
      </c>
      <c r="AS225" s="105" t="str">
        <f>IF(AR225&lt;&gt;"",LOOKUP(AR225,Likelihoods!$A$7:$A$107,Likelihoods!J$7:J$107),"")</f>
        <v/>
      </c>
      <c r="AT225" s="108" t="str">
        <f>IF(AND(COUNTBLANK($B225:$E225)=3,COUNTBLANK($F225:$H225)=2,COUNTBLANK($I225:$J225)=1,COUNTBLANK($K225:$L225)=1,COUNTBLANK($M225:$N225)=1,COUNTBLANK($O225:$P225)=1,COUNTBLANK($Q225:$R225)=1,COUNTBLANK($S225:$T225)=1,COUNTBLANK($U225:$V225)=1,COUNTBLANK($W225:$AA225)=4),IF(Data!$B225&lt;&gt;"",Scoring!$M$7)+IF(Data!$C225&lt;&gt;"",Scoring!$M$8)+IF(Data!$D225&lt;&gt;"",Scoring!$M$9)+IF(Data!$E225&lt;&gt;"",Scoring!$M$10)+IF(Data!$F225&lt;&gt;"",Scoring!$M$11)+IF(Data!$G225&lt;&gt;"",Scoring!$M$12)+IF(Data!$H225&lt;&gt;"",Scoring!$M$13)+IF(Data!$I225&lt;&gt;"",Scoring!$M$14)+IF(Data!$J225&lt;&gt;"",Scoring!$M$15)+IF(Data!$K225&lt;&gt;"",Scoring!$M$16)+IF(Data!$L225&lt;&gt;"",Scoring!$M$17)+IF(Data!$M225&lt;&gt;"",Scoring!$M$18)+IF(Data!$N225&lt;&gt;"",Scoring!$M$19)+IF(Data!$O225&lt;&gt;"",Scoring!$M$20)+IF(Data!$P225&lt;&gt;"",Scoring!$M$21)+IF(Data!$Q225&lt;&gt;"",Scoring!$M$22)+IF(Data!$R225&lt;&gt;"",Scoring!$M$23)+IF(Data!$S225&lt;&gt;"",Scoring!$M$24)+IF(Data!T225&lt;&gt;"",Scoring!$M$25)+IF(Data!$U225&lt;&gt;"",Scoring!$M$26)+IF(Data!$V225&lt;&gt;"",Scoring!$M$27)+IF(Data!$W225&lt;&gt;"",Scoring!$M$28)+IF(Data!$X225&lt;&gt;"",Scoring!$M$29)+IF(Data!$Y225&lt;&gt;"",Scoring!$M$30)+IF(Data!$Z225&lt;&gt;"",Scoring!$M$31)+IF(Data!$AA225&lt;&gt;"",Scoring!$M$32),"")</f>
        <v/>
      </c>
      <c r="AU225" s="105" t="str">
        <f>IF(AT225&lt;&gt;"",LOOKUP(AT225,Likelihoods!$A$7:$A$107,Likelihoods!K$7:K$107),"")</f>
        <v/>
      </c>
      <c r="AV225" s="108" t="str">
        <f>IF(AND(COUNTBLANK($B225:$E225)=3,COUNTBLANK($F225:$H225)=2,COUNTBLANK($I225:$J225)=1,COUNTBLANK($K225:$L225)=1,COUNTBLANK($M225:$N225)=1,COUNTBLANK($O225:$P225)=1,COUNTBLANK($Q225:$R225)=1,COUNTBLANK($S225:$T225)=1,COUNTBLANK($U225:$V225)=1,COUNTBLANK($W225:$AA225)=4),IF(Data!$B225&lt;&gt;"",Scoring!$N$7)+IF(Data!$C225&lt;&gt;"",Scoring!$N$8)+IF(Data!$D225&lt;&gt;"",Scoring!$N$9)+IF(Data!$E225&lt;&gt;"",Scoring!$N$10)+IF(Data!$F225&lt;&gt;"",Scoring!$N$11)+IF(Data!$G225&lt;&gt;"",Scoring!$N$12)+IF(Data!$H225&lt;&gt;"",Scoring!$N$13)+IF(Data!$I225&lt;&gt;"",Scoring!$N$14)+IF(Data!$J225&lt;&gt;"",Scoring!$N$15)+IF(Data!$K225&lt;&gt;"",Scoring!$N$16)+IF(Data!$L225&lt;&gt;"",Scoring!$N$17)+IF(Data!$M225&lt;&gt;"",Scoring!$N$18)+IF(Data!$N225&lt;&gt;"",Scoring!$N$19)+IF(Data!$O225&lt;&gt;"",Scoring!$N$20)+IF(Data!$P225&lt;&gt;"",Scoring!$N$21)+IF(Data!$Q225&lt;&gt;"",Scoring!$N$22)+IF(Data!$R225&lt;&gt;"",Scoring!$N$23)+IF(Data!$S225&lt;&gt;"",Scoring!$N$24)+IF(Data!T225&lt;&gt;"",Scoring!$N$25)+IF(Data!$U225&lt;&gt;"",Scoring!$N$26)+IF(Data!$V225&lt;&gt;"",Scoring!$N$27)+IF(Data!$W225&lt;&gt;"",Scoring!$N$28)+IF(Data!$X225&lt;&gt;"",Scoring!$N$29)+IF(Data!$Y225&lt;&gt;"",Scoring!$N$30)+IF(Data!$Z225&lt;&gt;"",Scoring!$N$31)+IF(Data!$AA225&lt;&gt;"",Scoring!$N$32),"")</f>
        <v/>
      </c>
      <c r="AW225" s="106" t="str">
        <f>IF(AV225&lt;&gt;"",LOOKUP(AV225,Likelihoods!$A$7:$A$107,Likelihoods!L$7:L$107),"")</f>
        <v/>
      </c>
      <c r="AX225" s="104" t="str">
        <f>IF(AND(COUNTBLANK($B225:$E225)=3,COUNTBLANK($F225:$H225)=2,COUNTBLANK($I225:$J225)=1,COUNTBLANK($K225:$L225)=1,COUNTBLANK($M225:$N225)=1,COUNTBLANK($O225:$P225)=1,COUNTBLANK($Q225:$R225)=1,COUNTBLANK($S225:$T225)=1,COUNTBLANK($U225:$V225)=1,COUNTBLANK($W225:$AA225)=4),IF(Data!$B225&lt;&gt;"",Scoring!$O$7)+IF(Data!$C225&lt;&gt;"",Scoring!$O$8)+IF(Data!$D225&lt;&gt;"",Scoring!$O$9)+IF(Data!$E225&lt;&gt;"",Scoring!$O$10)+IF(Data!$F225&lt;&gt;"",Scoring!$O$11)+IF(Data!$G225&lt;&gt;"",Scoring!$O$12)+IF(Data!$H225&lt;&gt;"",Scoring!$O$13)+IF(Data!$I225&lt;&gt;"",Scoring!$O$14)+IF(Data!$J225&lt;&gt;"",Scoring!$O$15)+IF(Data!$K225&lt;&gt;"",Scoring!$O$16)+IF(Data!$L225&lt;&gt;"",Scoring!$O$17)+IF(Data!$M225&lt;&gt;"",Scoring!$O$18)+IF(Data!$N225&lt;&gt;"",Scoring!$O$19)+IF(Data!$O225&lt;&gt;"",Scoring!$O$20)+IF(Data!$P225&lt;&gt;"",Scoring!$O$21)+IF(Data!$Q225&lt;&gt;"",Scoring!$O$22)+IF(Data!$R225&lt;&gt;"",Scoring!$O$23)+IF(Data!$S225&lt;&gt;"",Scoring!$O$24)+IF(Data!T225&lt;&gt;"",Scoring!$O$25)+IF(Data!$U225&lt;&gt;"",Scoring!$O$26)+IF(Data!$V225&lt;&gt;"",Scoring!$O$27)+IF(Data!$W225&lt;&gt;"",Scoring!$O$28)+IF(Data!$X225&lt;&gt;"",Scoring!$O$29)+IF(Data!$Y225&lt;&gt;"",Scoring!$O$30)+IF(Data!$Z225&lt;&gt;"",Scoring!$O$31)+IF(Data!$AA225&lt;&gt;"",Scoring!$O$32),"")</f>
        <v/>
      </c>
      <c r="AY225" s="107" t="str">
        <f>IF(AX225&lt;&gt;"",LOOKUP(AX225,Likelihoods!$A$7:$A$107,Likelihoods!M$7:M$107),"")</f>
        <v/>
      </c>
      <c r="AZ225" s="108" t="str">
        <f>IF(AND(COUNTBLANK($B225:$E225)=3,COUNTBLANK($F225:$H225)=2,COUNTBLANK($I225:$J225)=1,COUNTBLANK($K225:$L225)=1,COUNTBLANK($M225:$N225)=1,COUNTBLANK($O225:$P225)=1,COUNTBLANK($Q225:$R225)=1,COUNTBLANK($S225:$T225)=1,COUNTBLANK($U225:$V225)=1,COUNTBLANK($W225:$AA225)=4),IF(Data!$B225&lt;&gt;"",Scoring!$P$7)+IF(Data!$C225&lt;&gt;"",Scoring!$P$8)+IF(Data!$D225&lt;&gt;"",Scoring!$P$9)+IF(Data!$E225&lt;&gt;"",Scoring!$P$10)+IF(Data!$F225&lt;&gt;"",Scoring!$P$11)+IF(Data!$G225&lt;&gt;"",Scoring!$P$12)+IF(Data!$H225&lt;&gt;"",Scoring!$P$13)+IF(Data!$I225&lt;&gt;"",Scoring!$P$14)+IF(Data!$J225&lt;&gt;"",Scoring!$P$15)+IF(Data!$K225&lt;&gt;"",Scoring!$P$16)+IF(Data!$L225&lt;&gt;"",Scoring!$P$17)+IF(Data!$M225&lt;&gt;"",Scoring!$P$18)+IF(Data!$N225&lt;&gt;"",Scoring!$P$19)+IF(Data!$O225&lt;&gt;"",Scoring!$P$20)+IF(Data!$P225&lt;&gt;"",Scoring!$P$21)+IF(Data!$Q225&lt;&gt;"",Scoring!$P$22)+IF(Data!$R225&lt;&gt;"",Scoring!$P$23)+IF(Data!$S225&lt;&gt;"",Scoring!$P$24)+IF(Data!T225&lt;&gt;"",Scoring!$P$25)+IF(Data!$U225&lt;&gt;"",Scoring!$P$26)+IF(Data!$V225&lt;&gt;"",Scoring!$P$27)+IF(Data!$W225&lt;&gt;"",Scoring!$P$28)+IF(Data!$X225&lt;&gt;"",Scoring!$P$29)+IF(Data!$Y225&lt;&gt;"",Scoring!$P$30)+IF(Data!$Z225&lt;&gt;"",Scoring!$P$31)+IF(Data!$AA225&lt;&gt;"",Scoring!$P$32),"")</f>
        <v/>
      </c>
      <c r="BA225" s="105" t="str">
        <f>IF(AZ225&lt;&gt;"",LOOKUP(AZ225,Likelihoods!$A$7:$A$107,Likelihoods!N$7:N$107),"")</f>
        <v/>
      </c>
      <c r="BB225" s="102" t="str">
        <f>IF(AND(COUNTBLANK($B225:$E225)=3,COUNTBLANK($F225:$H225)=2,COUNTBLANK($I225:$J225)=1,COUNTBLANK($K225:$L225)=1,COUNTBLANK($M225:$N225)=1,COUNTBLANK($O225:$P225)=1,COUNTBLANK($Q225:$R225)=1,COUNTBLANK($S225:$T225)=1,COUNTBLANK($U225:$V225)=1,COUNTBLANK($W225:$AA225)=4),IF(Data!$B225&lt;&gt;"",Scoring!$Q$7)+IF(Data!$C225&lt;&gt;"",Scoring!$Q$8)+IF(Data!$D225&lt;&gt;"",Scoring!$Q$9)+IF(Data!$E225&lt;&gt;"",Scoring!$Q$10)+IF(Data!$F225&lt;&gt;"",Scoring!$Q$11)+IF(Data!$G225&lt;&gt;"",Scoring!$Q$12)+IF(Data!$H225&lt;&gt;"",Scoring!$Q$13)+IF(Data!$I225&lt;&gt;"",Scoring!$Q$14)+IF(Data!$J225&lt;&gt;"",Scoring!$Q$15)+IF(Data!$K225&lt;&gt;"",Scoring!$Q$16)+IF(Data!$L225&lt;&gt;"",Scoring!$Q$17)+IF(Data!$M225&lt;&gt;"",Scoring!$Q$18)+IF(Data!$N225&lt;&gt;"",Scoring!$Q$19)+IF(Data!$O225&lt;&gt;"",Scoring!$Q$20)+IF(Data!$P225&lt;&gt;"",Scoring!$Q$21)+IF(Data!$Q225&lt;&gt;"",Scoring!$Q$22)+IF(Data!$R225&lt;&gt;"",Scoring!$Q$23)+IF(Data!$S225&lt;&gt;"",Scoring!$Q$24)+IF(Data!T225&lt;&gt;"",Scoring!$Q$25)+IF(Data!$U225&lt;&gt;"",Scoring!$Q$26)+IF(Data!$V225&lt;&gt;"",Scoring!$Q$27)+IF(Data!$W225&lt;&gt;"",Scoring!$Q$28)+IF(Data!$X225&lt;&gt;"",Scoring!$Q$29)+IF(Data!$Y225&lt;&gt;"",Scoring!$Q$30)+IF(Data!$Z225&lt;&gt;"",Scoring!$Q$31)+IF(Data!$AA225&lt;&gt;"",Scoring!$Q$32),"")</f>
        <v/>
      </c>
      <c r="BC225" s="107" t="str">
        <f>IF(BB225&lt;&gt;"",LOOKUP(BB225,Likelihoods!$A$7:$A$107,Likelihoods!O$7:O$107),"")</f>
        <v/>
      </c>
      <c r="BD225" s="104" t="str">
        <f>IF(AND(COUNTBLANK($B225:$E225)=3,COUNTBLANK($F225:$H225)=2,COUNTBLANK($I225:$J225)=1,COUNTBLANK($K225:$L225)=1,COUNTBLANK($M225:$N225)=1,COUNTBLANK($O225:$P225)=1,COUNTBLANK($Q225:$R225)=1,COUNTBLANK($S225:$T225)=1,COUNTBLANK($U225:$V225)=1,COUNTBLANK($W225:$AA225)=4),IF(Data!$B225&lt;&gt;"",Scoring!$R$7)+IF(Data!$C225&lt;&gt;"",Scoring!$R$8)+IF(Data!$D225&lt;&gt;"",Scoring!$R$9)+IF(Data!$E225&lt;&gt;"",Scoring!$R$10)+IF(Data!$F225&lt;&gt;"",Scoring!$R$11)+IF(Data!$G225&lt;&gt;"",Scoring!$R$12)+IF(Data!$H225&lt;&gt;"",Scoring!$R$13)+IF(Data!$I225&lt;&gt;"",Scoring!$R$14)+IF(Data!$J225&lt;&gt;"",Scoring!$R$15)+IF(Data!$K225&lt;&gt;"",Scoring!$R$16)+IF(Data!$L225&lt;&gt;"",Scoring!$R$17)+IF(Data!$M225&lt;&gt;"",Scoring!$R$18)+IF(Data!$N225&lt;&gt;"",Scoring!$R$19)+IF(Data!$O225&lt;&gt;"",Scoring!$R$20)+IF(Data!$P225&lt;&gt;"",Scoring!$R$21)+IF(Data!$Q225&lt;&gt;"",Scoring!$R$22)+IF(Data!$R225&lt;&gt;"",Scoring!$R$23)+IF(Data!$S225&lt;&gt;"",Scoring!$R$24)+IF(Data!T225&lt;&gt;"",Scoring!$R$25)+IF(Data!$U225&lt;&gt;"",Scoring!$R$26)+IF(Data!$V225&lt;&gt;"",Scoring!$R$27)+IF(Data!$W225&lt;&gt;"",Scoring!$R$28)+IF(Data!$X225&lt;&gt;"",Scoring!$R$29)+IF(Data!$Y225&lt;&gt;"",Scoring!$R$30)+IF(Data!$Z225&lt;&gt;"",Scoring!$R$31)+IF(Data!$AA225&lt;&gt;"",Scoring!$R$32),"")</f>
        <v/>
      </c>
      <c r="BE225" s="105" t="str">
        <f>IF(BD225&lt;&gt;"",LOOKUP(BD225,Likelihoods!$A$7:$A$107,Likelihoods!P$7:P$107),"")</f>
        <v/>
      </c>
      <c r="BF225" s="102" t="str">
        <f>IF(AND(COUNTBLANK($B225:$E225)=3,COUNTBLANK($F225:$H225)=2,COUNTBLANK($I225:$J225)=1,COUNTBLANK($K225:$L225)=1,COUNTBLANK($M225:$N225)=1,COUNTBLANK($O225:$P225)=1,COUNTBLANK($Q225:$R225)=1,COUNTBLANK($S225:$T225)=1,COUNTBLANK($U225:$V225)=1,COUNTBLANK($W225:$AA225)=4),IF(Data!$B225&lt;&gt;"",Scoring!$S$7)+IF(Data!$C225&lt;&gt;"",Scoring!$S$8)+IF(Data!$D225&lt;&gt;"",Scoring!$S$9)+IF(Data!$E225&lt;&gt;"",Scoring!$S$10)+IF(Data!$F225&lt;&gt;"",Scoring!$S$11)+IF(Data!$G225&lt;&gt;"",Scoring!$S$12)+IF(Data!$H225&lt;&gt;"",Scoring!$S$13)+IF(Data!$I225&lt;&gt;"",Scoring!$S$14)+IF(Data!$J225&lt;&gt;"",Scoring!$S$15)+IF(Data!$K225&lt;&gt;"",Scoring!$S$16)+IF(Data!$L225&lt;&gt;"",Scoring!$S$17)+IF(Data!$M225&lt;&gt;"",Scoring!$S$18)+IF(Data!$N225&lt;&gt;"",Scoring!$S$19)+IF(Data!$O225&lt;&gt;"",Scoring!$S$20)+IF(Data!$P225&lt;&gt;"",Scoring!$S$21)+IF(Data!$Q225&lt;&gt;"",Scoring!$S$22)+IF(Data!$R225&lt;&gt;"",Scoring!$S$23)+IF(Data!$S225&lt;&gt;"",Scoring!$S$24)+IF(Data!T225&lt;&gt;"",Scoring!$S$25)+IF(Data!$U225&lt;&gt;"",Scoring!$S$26)+IF(Data!$V225&lt;&gt;"",Scoring!$S$27)+IF(Data!$W225&lt;&gt;"",Scoring!$S$28)+IF(Data!$X225&lt;&gt;"",Scoring!$S$29)+IF(Data!$Y225&lt;&gt;"",Scoring!$S$30)+IF(Data!$Z225&lt;&gt;"",Scoring!$S$31)+IF(Data!$AA225&lt;&gt;"",Scoring!$S$32),"")</f>
        <v/>
      </c>
      <c r="BG225" s="107" t="str">
        <f>IF(BF225&lt;&gt;"",LOOKUP(BF225,Likelihoods!$A$7:$A$107,Likelihoods!Q$7:Q$107),"")</f>
        <v/>
      </c>
      <c r="BH225" s="108" t="str">
        <f>IF(AND(COUNTBLANK($B225:$E225)=3,COUNTBLANK($F225:$H225)=2,COUNTBLANK($I225:$J225)=1,COUNTBLANK($K225:$L225)=1,COUNTBLANK($M225:$N225)=1,COUNTBLANK($O225:$P225)=1,COUNTBLANK($Q225:$R225)=1,COUNTBLANK($S225:$T225)=1,COUNTBLANK($U225:$V225)=1,COUNTBLANK($W225:$AA225)=4),IF(Data!$B225&lt;&gt;"",Scoring!$T$7)+IF(Data!$C225&lt;&gt;"",Scoring!$T$8)+IF(Data!$D225&lt;&gt;"",Scoring!$T$9)+IF(Data!$E225&lt;&gt;"",Scoring!$T$10)+IF(Data!$F225&lt;&gt;"",Scoring!$T$11)+IF(Data!$G225&lt;&gt;"",Scoring!$T$12)+IF(Data!$H225&lt;&gt;"",Scoring!$T$13)+IF(Data!$I225&lt;&gt;"",Scoring!$T$14)+IF(Data!$J225&lt;&gt;"",Scoring!$T$15)+IF(Data!$K225&lt;&gt;"",Scoring!$T$16)+IF(Data!$L225&lt;&gt;"",Scoring!$T$17)+IF(Data!$M225&lt;&gt;"",Scoring!$T$18)+IF(Data!$N225&lt;&gt;"",Scoring!$T$19)+IF(Data!$O225&lt;&gt;"",Scoring!$T$20)+IF(Data!$P225&lt;&gt;"",Scoring!$T$21)+IF(Data!$Q225&lt;&gt;"",Scoring!$T$22)+IF(Data!$R225&lt;&gt;"",Scoring!$T$23)+IF(Data!$S225&lt;&gt;"",Scoring!$T$24)+IF(Data!T225&lt;&gt;"",Scoring!$T$25)+IF(Data!$U225&lt;&gt;"",Scoring!$T$26)+IF(Data!$V225&lt;&gt;"",Scoring!$T$27)+IF(Data!$W225&lt;&gt;"",Scoring!$T$28)+IF(Data!$X225&lt;&gt;"",Scoring!$T$29)+IF(Data!$Y225&lt;&gt;"",Scoring!$T$30)+IF(Data!$Z225&lt;&gt;"",Scoring!$T$31)+IF(Data!$AA225&lt;&gt;"",Scoring!$T$32),"")</f>
        <v/>
      </c>
      <c r="BI225" s="105" t="str">
        <f>IF(BH225&lt;&gt;"",LOOKUP(BH225,Likelihoods!$A$7:$A$107,Likelihoods!R$7:R$107),"")</f>
        <v/>
      </c>
      <c r="BJ225" s="108" t="str">
        <f>IF(AND(COUNTBLANK($B225:$E225)=3,COUNTBLANK($F225:$H225)=2,COUNTBLANK($I225:$J225)=1,COUNTBLANK($K225:$L225)=1,COUNTBLANK($M225:$N225)=1,COUNTBLANK($O225:$P225)=1,COUNTBLANK($Q225:$R225)=1,COUNTBLANK($S225:$T225)=1,COUNTBLANK($U225:$V225)=1,COUNTBLANK($W225:$AA225)=4),IF(Data!$B225&lt;&gt;"",Scoring!$U$7)+IF(Data!$C225&lt;&gt;"",Scoring!$U$8)+IF(Data!$D225&lt;&gt;"",Scoring!$U$9)+IF(Data!$E225&lt;&gt;"",Scoring!$U$10)+IF(Data!$F225&lt;&gt;"",Scoring!$U$11)+IF(Data!$G225&lt;&gt;"",Scoring!$U$12)+IF(Data!$H225&lt;&gt;"",Scoring!$U$13)+IF(Data!$I225&lt;&gt;"",Scoring!$U$14)+IF(Data!$J225&lt;&gt;"",Scoring!$U$15)+IF(Data!$K225&lt;&gt;"",Scoring!$U$16)+IF(Data!$L225&lt;&gt;"",Scoring!$U$17)+IF(Data!$M225&lt;&gt;"",Scoring!$U$18)+IF(Data!$N225&lt;&gt;"",Scoring!$U$19)+IF(Data!$O225&lt;&gt;"",Scoring!$U$20)+IF(Data!$P225&lt;&gt;"",Scoring!$U$21)+IF(Data!$Q225&lt;&gt;"",Scoring!$U$22)+IF(Data!$R225&lt;&gt;"",Scoring!$U$23)+IF(Data!$S225&lt;&gt;"",Scoring!$U$24)+IF(Data!T225&lt;&gt;"",Scoring!$U$25)+IF(Data!$U225&lt;&gt;"",Scoring!$U$26)+IF(Data!$V225&lt;&gt;"",Scoring!$U$27)+IF(Data!$W225&lt;&gt;"",Scoring!$U$28)+IF(Data!$X225&lt;&gt;"",Scoring!$U$29)+IF(Data!$Y225&lt;&gt;"",Scoring!$U$30)+IF(Data!$Z225&lt;&gt;"",Scoring!$U$31)+IF(Data!$AA225&lt;&gt;"",Scoring!$U$32),"")</f>
        <v/>
      </c>
      <c r="BK225" s="106" t="str">
        <f>IF(BJ225&lt;&gt;"",LOOKUP(BJ225,Likelihoods!$A$7:$A$107,Likelihoods!S$7:S$107),"")</f>
        <v/>
      </c>
      <c r="BL225" s="8"/>
      <c r="BM225" s="8"/>
      <c r="BN225" s="8"/>
      <c r="BO225" s="8"/>
      <c r="BP225" s="8"/>
      <c r="BQ225" s="8"/>
      <c r="BR225" s="8"/>
      <c r="BS225" s="8"/>
      <c r="BT225" s="8"/>
      <c r="BU225" s="8"/>
      <c r="BV225" s="8"/>
      <c r="BW225" s="8"/>
      <c r="BX225" s="8"/>
      <c r="BY225" s="8"/>
    </row>
    <row r="226" spans="1:77" ht="14.25" x14ac:dyDescent="0.2">
      <c r="A226" s="68"/>
      <c r="B226" s="101"/>
      <c r="C226" s="102"/>
      <c r="D226" s="102"/>
      <c r="E226" s="102"/>
      <c r="F226" s="101"/>
      <c r="G226" s="102"/>
      <c r="H226" s="103"/>
      <c r="I226" s="102"/>
      <c r="J226" s="102"/>
      <c r="K226" s="101"/>
      <c r="L226" s="103"/>
      <c r="M226" s="102"/>
      <c r="N226" s="103"/>
      <c r="O226" s="101"/>
      <c r="P226" s="103"/>
      <c r="Q226" s="102"/>
      <c r="R226" s="102"/>
      <c r="S226" s="101"/>
      <c r="T226" s="103"/>
      <c r="U226" s="101"/>
      <c r="V226" s="103"/>
      <c r="W226" s="102"/>
      <c r="X226" s="102"/>
      <c r="Y226" s="102"/>
      <c r="Z226" s="102"/>
      <c r="AA226" s="102"/>
      <c r="AB226" s="104" t="str">
        <f>IF(AND(COUNTBLANK($B226:$E226)=3,COUNTBLANK($F226:$H226)=2,COUNTBLANK($I226:$J226)=1,COUNTBLANK($K226:$L226)=1,COUNTBLANK($M226:$N226)=1,COUNTBLANK($O226:$P226)=1,COUNTBLANK($Q226:$R226)=1,COUNTBLANK($S226:$T226)=1,COUNTBLANK($U226:$V226)=1,COUNTBLANK($W226:$AA226)=4),IF(Data!$B226&lt;&gt;"",Scoring!$D$7)+IF(Data!$C226&lt;&gt;"",Scoring!$D$8)+IF(Data!$D226&lt;&gt;"",Scoring!$D$9)+IF(Data!$E226&lt;&gt;"",Scoring!$D$10)+IF(Data!$F226&lt;&gt;"",Scoring!$D$11)+IF(Data!$G226&lt;&gt;"",Scoring!$D$12)+IF(Data!$H226&lt;&gt;"",Scoring!$D$13)+IF(Data!$I226&lt;&gt;"",Scoring!$D$14)+IF(Data!$J226&lt;&gt;"",Scoring!$D$15)+IF(Data!$K226&lt;&gt;"",Scoring!$D$16)+IF(Data!$L226&lt;&gt;"",Scoring!$D$17)+IF(Data!$M226&lt;&gt;"",Scoring!$D$18)+IF(Data!$N226&lt;&gt;"",Scoring!$D$19)+IF(Data!$O226&lt;&gt;"",Scoring!$D$20)+IF(Data!$P226&lt;&gt;"",Scoring!$D$21)+IF(Data!$Q226&lt;&gt;"",Scoring!$D$22)+IF(Data!$R226&lt;&gt;"",Scoring!$D$23)+IF(Data!$S226&lt;&gt;"",Scoring!$D$24)+IF(Data!T226&lt;&gt;"",Scoring!$D$25)+IF(Data!$U226&lt;&gt;"",Scoring!$D$26)+IF(Data!$V226&lt;&gt;"",Scoring!$D$27)+IF(Data!$W226&lt;&gt;"",Scoring!$D$28)+IF(Data!$X226&lt;&gt;"",Scoring!$D$29)+IF(Data!$Y226&lt;&gt;"",Scoring!$D$30)+IF(Data!$Z226&lt;&gt;"",Scoring!$D$31)+IF(Data!$AA226&lt;&gt;"",Scoring!$D$32),"")</f>
        <v/>
      </c>
      <c r="AC226" s="105" t="str">
        <f>IF(AB226&lt;&gt;"",LOOKUP(AB226,Likelihoods!$A$7:$A$107,Likelihoods!B$7:B$107),"")</f>
        <v/>
      </c>
      <c r="AD226" s="264" t="str">
        <f>IF(AND(COUNTBLANK($B226:$E226)=3,COUNTBLANK($F226:$H226)=2,COUNTBLANK($I226:$J226)=1,COUNTBLANK($K226:$L226)=1,COUNTBLANK($M226:$N226)=1,COUNTBLANK($O226:$P226)=1,COUNTBLANK($Q226:$R226)=1,COUNTBLANK($S226:$T226)=1,COUNTBLANK($U226:$V226)=1,COUNTBLANK($W226:$AA226)=4),IF(Data!$B226&lt;&gt;"",Scoring!$E$7)+IF(Data!$C226&lt;&gt;"",Scoring!$E$8)+IF(Data!$D226&lt;&gt;"",Scoring!$E$9)+IF(Data!$E226&lt;&gt;"",Scoring!$E$10)+IF(Data!$F226&lt;&gt;"",Scoring!$E$11)+IF(Data!$G226&lt;&gt;"",Scoring!$E$12)+IF(Data!$H226&lt;&gt;"",Scoring!$E$13)+IF(Data!$I226&lt;&gt;"",Scoring!$E$14)+IF(Data!$J226&lt;&gt;"",Scoring!$E$15)+IF(Data!$K226&lt;&gt;"",Scoring!$E$16)+IF(Data!$L226&lt;&gt;"",Scoring!$E$17)+IF(Data!$M226&lt;&gt;"",Scoring!$E$18)+IF(Data!$N226&lt;&gt;"",Scoring!$E$19)+IF(Data!$O226&lt;&gt;"",Scoring!$E$20)+IF(Data!$P226&lt;&gt;"",Scoring!$E$21)+IF(Data!$Q226&lt;&gt;"",Scoring!$E$22)+IF(Data!$R226&lt;&gt;"",Scoring!$E$23)+IF(Data!$S226&lt;&gt;"",Scoring!$E$24)+IF(Data!V226&lt;&gt;"",Scoring!$E$25)+IF(Data!$U226&lt;&gt;"",Scoring!$E$26)+IF(Data!$V226&lt;&gt;"",Scoring!$E$27)+IF(Data!$W226&lt;&gt;"",Scoring!$E$28)+IF(Data!$X226&lt;&gt;"",Scoring!$E$29)+IF(Data!$Y226&lt;&gt;"",Scoring!$E$30)+IF(Data!$Z226&lt;&gt;"",Scoring!$E$31)+IF(Data!$AA226&lt;&gt;"",Scoring!$E$32),"")</f>
        <v/>
      </c>
      <c r="AE226" s="107" t="str">
        <f>IF(AD226&lt;&gt;"",LOOKUP(AD226,Likelihoods!$A$7:$A$107,Likelihoods!C$7:C$107),"")</f>
        <v/>
      </c>
      <c r="AF226" s="108" t="str">
        <f>IF(AND(COUNTBLANK($B226:$E226)=3,COUNTBLANK($F226:$H226)=2,COUNTBLANK($I226:$J226)=1,COUNTBLANK($K226:$L226)=1,COUNTBLANK($M226:$N226)=1,COUNTBLANK($O226:$P226)=1,COUNTBLANK($Q226:$R226)=1,COUNTBLANK($S226:$T226)=1,COUNTBLANK($U226:$V226)=1,COUNTBLANK($W226:$AA226)=4),IF(Data!$B226&lt;&gt;"",Scoring!$F$7)+IF(Data!$C226&lt;&gt;"",Scoring!$F$8)+IF(Data!$D226&lt;&gt;"",Scoring!$F$9)+IF(Data!$E226&lt;&gt;"",Scoring!$F$10)+IF(Data!$F226&lt;&gt;"",Scoring!$F$11)+IF(Data!$G226&lt;&gt;"",Scoring!$F$12)+IF(Data!$H226&lt;&gt;"",Scoring!$F$13)+IF(Data!$I226&lt;&gt;"",Scoring!$F$14)+IF(Data!$J226&lt;&gt;"",Scoring!$F$15)+IF(Data!$K226&lt;&gt;"",Scoring!$F$16)+IF(Data!$L226&lt;&gt;"",Scoring!$F$17)+IF(Data!$M226&lt;&gt;"",Scoring!$F$18)+IF(Data!$N226&lt;&gt;"",Scoring!$F$19)+IF(Data!$O226&lt;&gt;"",Scoring!$F$20)+IF(Data!$P226&lt;&gt;"",Scoring!$F$21)+IF(Data!$Q226&lt;&gt;"",Scoring!$F$22)+IF(Data!$R226&lt;&gt;"",Scoring!$F$23)+IF(Data!$S226&lt;&gt;"",Scoring!$F$24)+IF(Data!T226&lt;&gt;"",Scoring!$F$25)+IF(Data!$U226&lt;&gt;"",Scoring!$F$26)+IF(Data!$V226&lt;&gt;"",Scoring!$F$27)+IF(Data!$W226&lt;&gt;"",Scoring!$F$28)+IF(Data!$X226&lt;&gt;"",Scoring!$F$29)+IF(Data!$Y226&lt;&gt;"",Scoring!$F$30)+IF(Data!$Z226&lt;&gt;"",Scoring!$F$31)+IF(Data!$AA226&lt;&gt;"",Scoring!$F$32),"")</f>
        <v/>
      </c>
      <c r="AG226" s="105" t="str">
        <f>IF(AF226&lt;&gt;"",LOOKUP(AF226,Likelihoods!$A$7:$A$107,Likelihoods!D$7:D$107),"")</f>
        <v/>
      </c>
      <c r="AH226" s="108" t="str">
        <f>IF(AND(COUNTBLANK($B226:$E226)=3,COUNTBLANK($F226:$H226)=2,COUNTBLANK($I226:$J226)=1,COUNTBLANK($K226:$L226)=1,COUNTBLANK($M226:$N226)=1,COUNTBLANK($O226:$P226)=1,COUNTBLANK($Q226:$R226)=1,COUNTBLANK($S226:$T226)=1,COUNTBLANK($U226:$V226)=1,COUNTBLANK($W226:$AA226)=4),IF(Data!$B226&lt;&gt;"",Scoring!$G$7)+IF(Data!$C226&lt;&gt;"",Scoring!$G$8)+IF(Data!$D226&lt;&gt;"",Scoring!$G$9)+IF(Data!$E226&lt;&gt;"",Scoring!$G$10)+IF(Data!$F226&lt;&gt;"",Scoring!$G$11)+IF(Data!$G226&lt;&gt;"",Scoring!$G$12)+IF(Data!$H226&lt;&gt;"",Scoring!$G$13)+IF(Data!$I226&lt;&gt;"",Scoring!$G$14)+IF(Data!$J226&lt;&gt;"",Scoring!$G$15)+IF(Data!$K226&lt;&gt;"",Scoring!$G$16)+IF(Data!$L226&lt;&gt;"",Scoring!$G$17)+IF(Data!$M226&lt;&gt;"",Scoring!$G$18)+IF(Data!$N226&lt;&gt;"",Scoring!$G$19)+IF(Data!$O226&lt;&gt;"",Scoring!$G$20)+IF(Data!$P226&lt;&gt;"",Scoring!$G$21)+IF(Data!$Q226&lt;&gt;"",Scoring!$G$22)+IF(Data!$R226&lt;&gt;"",Scoring!$G$23)+IF(Data!$S226&lt;&gt;"",Scoring!$G$24)+IF(Data!T226&lt;&gt;"",Scoring!$G$25)+IF(Data!$U226&lt;&gt;"",Scoring!$G$26)+IF(Data!$V226&lt;&gt;"",Scoring!$G$27)+IF(Data!$W226&lt;&gt;"",Scoring!$G$28)+IF(Data!$X226&lt;&gt;"",Scoring!$G$29)+IF(Data!$Y226&lt;&gt;"",Scoring!$G$30)+IF(Data!$Z226&lt;&gt;"",Scoring!$G$31)+IF(Data!$AA226&lt;&gt;"",Scoring!$G$32),"")</f>
        <v/>
      </c>
      <c r="AI226" s="106" t="str">
        <f>IF(AH226&lt;&gt;"",LOOKUP(AH226,Likelihoods!$A$7:$A$107,Likelihoods!E$7:E$107),"")</f>
        <v/>
      </c>
      <c r="AJ226" s="104" t="str">
        <f>IF(AND(COUNTBLANK($B226:$E226)=3,COUNTBLANK($F226:$H226)=2,COUNTBLANK($I226:$J226)=1,COUNTBLANK($K226:$L226)=1,COUNTBLANK($M226:$N226)=1,COUNTBLANK($O226:$P226)=1,COUNTBLANK($Q226:$R226)=1,COUNTBLANK($S226:$T226)=1,COUNTBLANK($U226:$V226)=1,COUNTBLANK($W226:$AA226)=4),IF(Data!$B226&lt;&gt;"",Scoring!$H$7)+IF(Data!$C226&lt;&gt;"",Scoring!$H$8)+IF(Data!$D226&lt;&gt;"",Scoring!$H$9)+IF(Data!$E226&lt;&gt;"",Scoring!$H$10)+IF(Data!$F226&lt;&gt;"",Scoring!$H$11)+IF(Data!$G226&lt;&gt;"",Scoring!$H$12)+IF(Data!$H226&lt;&gt;"",Scoring!$H$13)+IF(Data!$I226&lt;&gt;"",Scoring!$H$14)+IF(Data!$J226&lt;&gt;"",Scoring!$H$15)+IF(Data!$K226&lt;&gt;"",Scoring!$H$16)+IF(Data!$L226&lt;&gt;"",Scoring!$H$17)+IF(Data!$M226&lt;&gt;"",Scoring!$H$18)+IF(Data!$N226&lt;&gt;"",Scoring!$H$19)+IF(Data!$O226&lt;&gt;"",Scoring!$H$20)+IF(Data!$P226&lt;&gt;"",Scoring!$H$21)+IF(Data!$Q226&lt;&gt;"",Scoring!$H$22)+IF(Data!$R226&lt;&gt;"",Scoring!$H$23)+IF(Data!$S226&lt;&gt;"",Scoring!$H$24)+IF(Data!T226&lt;&gt;"",Scoring!$H$25)+IF(Data!$U226&lt;&gt;"",Scoring!$H$26)+IF(Data!$V226&lt;&gt;"",Scoring!$H$27)+IF(Data!$W226&lt;&gt;"",Scoring!$H$28)+IF(Data!$X226&lt;&gt;"",Scoring!$H$29)+IF(Data!$Y226&lt;&gt;"",Scoring!$H$30)+IF(Data!$Z226&lt;&gt;"",Scoring!$H$31)+IF(Data!$AA226&lt;&gt;"",Scoring!$H$32),"")</f>
        <v/>
      </c>
      <c r="AK226" s="105" t="str">
        <f>IF(AJ226&lt;&gt;"",LOOKUP(AJ226,Likelihoods!$A$7:$A$107,Likelihoods!F$7:F$107),"")</f>
        <v/>
      </c>
      <c r="AL226" s="102" t="str">
        <f>IF(AND(COUNTBLANK($B226:$E226)=3,COUNTBLANK($F226:$H226)=2,COUNTBLANK($I226:$J226)=1,COUNTBLANK($K226:$L226)=1,COUNTBLANK($M226:$N226)=1,COUNTBLANK($O226:$P226)=1,COUNTBLANK($Q226:$R226)=1,COUNTBLANK($S226:$T226)=1,COUNTBLANK($U226:$V226)=1,COUNTBLANK($W226:$AA226)=4),IF(Data!$B226&lt;&gt;"",Scoring!$I$7)+IF(Data!$C226&lt;&gt;"",Scoring!$I$8)+IF(Data!$D226&lt;&gt;"",Scoring!$I$9)+IF(Data!$E226&lt;&gt;"",Scoring!$I$10)+IF(Data!$F226&lt;&gt;"",Scoring!$I$11)+IF(Data!$G226&lt;&gt;"",Scoring!$I$12)+IF(Data!$H226&lt;&gt;"",Scoring!$I$13)+IF(Data!$I226&lt;&gt;"",Scoring!$I$14)+IF(Data!$J226&lt;&gt;"",Scoring!$I$15)+IF(Data!$K226&lt;&gt;"",Scoring!$I$16)+IF(Data!$L226&lt;&gt;"",Scoring!$I$17)+IF(Data!$M226&lt;&gt;"",Scoring!$I$18)+IF(Data!$N226&lt;&gt;"",Scoring!$I$19)+IF(Data!$O226&lt;&gt;"",Scoring!$I$20)+IF(Data!$P226&lt;&gt;"",Scoring!$I$21)+IF(Data!$Q226&lt;&gt;"",Scoring!$I$22)+IF(Data!$R226&lt;&gt;"",Scoring!$I$23)+IF(Data!$S226&lt;&gt;"",Scoring!$I$24)+IF(Data!T226&lt;&gt;"",Scoring!$I$25)+IF(Data!$U226&lt;&gt;"",Scoring!$I$26)+IF(Data!$V226&lt;&gt;"",Scoring!$I$27)+IF(Data!$W226&lt;&gt;"",Scoring!$I$28)+IF(Data!$X226&lt;&gt;"",Scoring!$I$29)+IF(Data!$Y226&lt;&gt;"",Scoring!$I$30)+IF(Data!$Z226&lt;&gt;"",Scoring!$I$31)+IF(Data!$AA226&lt;&gt;"",Scoring!$I$32),"")</f>
        <v/>
      </c>
      <c r="AM226" s="107" t="str">
        <f>IF(AL226&lt;&gt;"",LOOKUP(AL226,Likelihoods!$A$7:$A$107,Likelihoods!G$7:G$107),"")</f>
        <v/>
      </c>
      <c r="AN226" s="281" t="str">
        <f>IF(AND(COUNTBLANK($B226:$E226)=3,COUNTBLANK($F226:$H226)=2,COUNTBLANK($I226:$J226)=1,COUNTBLANK($K226:$L226)=1,COUNTBLANK($M226:$N226)=1,COUNTBLANK($O226:$P226)=1,COUNTBLANK($Q226:$R226)=1,COUNTBLANK($S226:$T226)=1,COUNTBLANK($U226:$V226)=1,COUNTBLANK($W226:$AA226)=4),IF(Data!$B226&lt;&gt;"",Scoring!$J$7)+IF(Data!$C226&lt;&gt;"",Scoring!$J$8)+IF(Data!$D226&lt;&gt;"",Scoring!$J$9)+IF(Data!$E226&lt;&gt;"",Scoring!$J$10)+IF(Data!$F226&lt;&gt;"",Scoring!$J$11)+IF(Data!$G226&lt;&gt;"",Scoring!$J$12)+IF(Data!$H226&lt;&gt;"",Scoring!$J$13)+IF(Data!$I226&lt;&gt;"",Scoring!$J$14)+IF(Data!$J226&lt;&gt;"",Scoring!$J$15)+IF(Data!$K226&lt;&gt;"",Scoring!$J$16)+IF(Data!$L226&lt;&gt;"",Scoring!$J$17)+IF(Data!$M226&lt;&gt;"",Scoring!$J$18)+IF(Data!$N226&lt;&gt;"",Scoring!$J$19)+IF(Data!$O226&lt;&gt;"",Scoring!$J$20)+IF(Data!$P226&lt;&gt;"",Scoring!$J$21)+IF(Data!$Q226&lt;&gt;"",Scoring!$J$22)+IF(Data!$R226&lt;&gt;"",Scoring!$J$23)+IF(Data!$S226&lt;&gt;"",Scoring!$J$24)+IF(Data!AF226&lt;&gt;"",Scoring!$J$25)+IF(Data!$U226&lt;&gt;"",Scoring!$J$26)+IF(Data!$V226&lt;&gt;"",Scoring!$J$27)+IF(Data!$W226&lt;&gt;"",Scoring!$J$28)+IF(Data!$X226&lt;&gt;"",Scoring!$J$29)+IF(Data!$Y226&lt;&gt;"",Scoring!$J$30)+IF(Data!$Z226&lt;&gt;"",Scoring!$J$31)+IF(Data!$AA226&lt;&gt;"",Scoring!$J$32),"")</f>
        <v/>
      </c>
      <c r="AO226" s="276" t="str">
        <f>IF(AN226&lt;&gt;"",LOOKUP(AN226,Likelihoods!$A$7:$A$107,Likelihoods!H$7:H$107),"")</f>
        <v/>
      </c>
      <c r="AP226" s="264" t="str">
        <f>IF(AND(COUNTBLANK($B226:$E226)=3,COUNTBLANK($F226:$H226)=2,COUNTBLANK($I226:$J226)=1,COUNTBLANK($K226:$L226)=1,COUNTBLANK($M226:$N226)=1,COUNTBLANK($O226:$P226)=1,COUNTBLANK($Q226:$R226)=1,COUNTBLANK($S226:$T226)=1,COUNTBLANK($U226:$V226)=1,COUNTBLANK($W226:$AA226)=4),IF(Data!$B226&lt;&gt;"",Scoring!$K$7)+IF(Data!$C226&lt;&gt;"",Scoring!$K$8)+IF(Data!$D226&lt;&gt;"",Scoring!$K$9)+IF(Data!$E226&lt;&gt;"",Scoring!$K$10)+IF(Data!$F226&lt;&gt;"",Scoring!$K$11)+IF(Data!$G226&lt;&gt;"",Scoring!$K$12)+IF(Data!$H226&lt;&gt;"",Scoring!$K$13)+IF(Data!$I226&lt;&gt;"",Scoring!$K$14)+IF(Data!$J226&lt;&gt;"",Scoring!$K$15)+IF(Data!$K226&lt;&gt;"",Scoring!$K$16)+IF(Data!$L226&lt;&gt;"",Scoring!$K$17)+IF(Data!$M226&lt;&gt;"",Scoring!$K$18)+IF(Data!$N226&lt;&gt;"",Scoring!$K$19)+IF(Data!$O226&lt;&gt;"",Scoring!$K$20)+IF(Data!$P226&lt;&gt;"",Scoring!$K$21)+IF(Data!$Q226&lt;&gt;"",Scoring!$K$22)+IF(Data!$R226&lt;&gt;"",Scoring!$K$23)+IF(Data!$S226&lt;&gt;"",Scoring!$K$24)+IF(Data!AH226&lt;&gt;"",Scoring!$K$25)+IF(Data!$U226&lt;&gt;"",Scoring!$K$26)+IF(Data!$V226&lt;&gt;"",Scoring!$K$27)+IF(Data!$W226&lt;&gt;"",Scoring!$K$28)+IF(Data!$X226&lt;&gt;"",Scoring!$K$29)+IF(Data!$Y226&lt;&gt;"",Scoring!$K$30)+IF(Data!$Z226&lt;&gt;"",Scoring!$K$31)+IF(Data!$AA226&lt;&gt;"",Scoring!$K$32),"")</f>
        <v/>
      </c>
      <c r="AQ226" s="107" t="str">
        <f>IF(AP226&lt;&gt;"",LOOKUP(AP226,Likelihoods!$A$7:$A$107,Likelihoods!I$7:I$107),"")</f>
        <v/>
      </c>
      <c r="AR226" s="281" t="str">
        <f>IF(AND(COUNTBLANK($B226:$E226)=3,COUNTBLANK($F226:$H226)=2,COUNTBLANK($I226:$J226)=1,COUNTBLANK($K226:$L226)=1,COUNTBLANK($M226:$N226)=1,COUNTBLANK($O226:$P226)=1,COUNTBLANK($Q226:$R226)=1,COUNTBLANK($S226:$T226)=1,COUNTBLANK($U226:$V226)=1,COUNTBLANK($W226:$AA226)=4),IF(Data!$B226&lt;&gt;"",Scoring!$L$7)+IF(Data!$C226&lt;&gt;"",Scoring!$L$8)+IF(Data!$D226&lt;&gt;"",Scoring!$L$9)+IF(Data!$E226&lt;&gt;"",Scoring!$L$10)+IF(Data!$F226&lt;&gt;"",Scoring!$L$11)+IF(Data!$G226&lt;&gt;"",Scoring!$L$12)+IF(Data!$H226&lt;&gt;"",Scoring!$L$13)+IF(Data!$I226&lt;&gt;"",Scoring!$L$14)+IF(Data!$J226&lt;&gt;"",Scoring!$L$15)+IF(Data!$K226&lt;&gt;"",Scoring!$L$16)+IF(Data!$L226&lt;&gt;"",Scoring!$L$17)+IF(Data!$M226&lt;&gt;"",Scoring!$L$18)+IF(Data!$N226&lt;&gt;"",Scoring!$L$19)+IF(Data!$O226&lt;&gt;"",Scoring!$L$20)+IF(Data!$P226&lt;&gt;"",Scoring!$L$21)+IF(Data!$Q226&lt;&gt;"",Scoring!$L$22)+IF(Data!$R226&lt;&gt;"",Scoring!$L$23)+IF(Data!$S226&lt;&gt;"",Scoring!$L$24)+IF(Data!AJ226&lt;&gt;"",Scoring!$L$25)+IF(Data!$U226&lt;&gt;"",Scoring!$L$26)+IF(Data!$V226&lt;&gt;"",Scoring!$L$27)+IF(Data!$W226&lt;&gt;"",Scoring!$L$28)+IF(Data!$X226&lt;&gt;"",Scoring!$L$29)+IF(Data!$Y226&lt;&gt;"",Scoring!$L$30)+IF(Data!$Z226&lt;&gt;"",Scoring!$L$31)+IF(Data!$AA226&lt;&gt;"",Scoring!$L$32),"")</f>
        <v/>
      </c>
      <c r="AS226" s="105" t="str">
        <f>IF(AR226&lt;&gt;"",LOOKUP(AR226,Likelihoods!$A$7:$A$107,Likelihoods!J$7:J$107),"")</f>
        <v/>
      </c>
      <c r="AT226" s="108" t="str">
        <f>IF(AND(COUNTBLANK($B226:$E226)=3,COUNTBLANK($F226:$H226)=2,COUNTBLANK($I226:$J226)=1,COUNTBLANK($K226:$L226)=1,COUNTBLANK($M226:$N226)=1,COUNTBLANK($O226:$P226)=1,COUNTBLANK($Q226:$R226)=1,COUNTBLANK($S226:$T226)=1,COUNTBLANK($U226:$V226)=1,COUNTBLANK($W226:$AA226)=4),IF(Data!$B226&lt;&gt;"",Scoring!$M$7)+IF(Data!$C226&lt;&gt;"",Scoring!$M$8)+IF(Data!$D226&lt;&gt;"",Scoring!$M$9)+IF(Data!$E226&lt;&gt;"",Scoring!$M$10)+IF(Data!$F226&lt;&gt;"",Scoring!$M$11)+IF(Data!$G226&lt;&gt;"",Scoring!$M$12)+IF(Data!$H226&lt;&gt;"",Scoring!$M$13)+IF(Data!$I226&lt;&gt;"",Scoring!$M$14)+IF(Data!$J226&lt;&gt;"",Scoring!$M$15)+IF(Data!$K226&lt;&gt;"",Scoring!$M$16)+IF(Data!$L226&lt;&gt;"",Scoring!$M$17)+IF(Data!$M226&lt;&gt;"",Scoring!$M$18)+IF(Data!$N226&lt;&gt;"",Scoring!$M$19)+IF(Data!$O226&lt;&gt;"",Scoring!$M$20)+IF(Data!$P226&lt;&gt;"",Scoring!$M$21)+IF(Data!$Q226&lt;&gt;"",Scoring!$M$22)+IF(Data!$R226&lt;&gt;"",Scoring!$M$23)+IF(Data!$S226&lt;&gt;"",Scoring!$M$24)+IF(Data!T226&lt;&gt;"",Scoring!$M$25)+IF(Data!$U226&lt;&gt;"",Scoring!$M$26)+IF(Data!$V226&lt;&gt;"",Scoring!$M$27)+IF(Data!$W226&lt;&gt;"",Scoring!$M$28)+IF(Data!$X226&lt;&gt;"",Scoring!$M$29)+IF(Data!$Y226&lt;&gt;"",Scoring!$M$30)+IF(Data!$Z226&lt;&gt;"",Scoring!$M$31)+IF(Data!$AA226&lt;&gt;"",Scoring!$M$32),"")</f>
        <v/>
      </c>
      <c r="AU226" s="105" t="str">
        <f>IF(AT226&lt;&gt;"",LOOKUP(AT226,Likelihoods!$A$7:$A$107,Likelihoods!K$7:K$107),"")</f>
        <v/>
      </c>
      <c r="AV226" s="108" t="str">
        <f>IF(AND(COUNTBLANK($B226:$E226)=3,COUNTBLANK($F226:$H226)=2,COUNTBLANK($I226:$J226)=1,COUNTBLANK($K226:$L226)=1,COUNTBLANK($M226:$N226)=1,COUNTBLANK($O226:$P226)=1,COUNTBLANK($Q226:$R226)=1,COUNTBLANK($S226:$T226)=1,COUNTBLANK($U226:$V226)=1,COUNTBLANK($W226:$AA226)=4),IF(Data!$B226&lt;&gt;"",Scoring!$N$7)+IF(Data!$C226&lt;&gt;"",Scoring!$N$8)+IF(Data!$D226&lt;&gt;"",Scoring!$N$9)+IF(Data!$E226&lt;&gt;"",Scoring!$N$10)+IF(Data!$F226&lt;&gt;"",Scoring!$N$11)+IF(Data!$G226&lt;&gt;"",Scoring!$N$12)+IF(Data!$H226&lt;&gt;"",Scoring!$N$13)+IF(Data!$I226&lt;&gt;"",Scoring!$N$14)+IF(Data!$J226&lt;&gt;"",Scoring!$N$15)+IF(Data!$K226&lt;&gt;"",Scoring!$N$16)+IF(Data!$L226&lt;&gt;"",Scoring!$N$17)+IF(Data!$M226&lt;&gt;"",Scoring!$N$18)+IF(Data!$N226&lt;&gt;"",Scoring!$N$19)+IF(Data!$O226&lt;&gt;"",Scoring!$N$20)+IF(Data!$P226&lt;&gt;"",Scoring!$N$21)+IF(Data!$Q226&lt;&gt;"",Scoring!$N$22)+IF(Data!$R226&lt;&gt;"",Scoring!$N$23)+IF(Data!$S226&lt;&gt;"",Scoring!$N$24)+IF(Data!T226&lt;&gt;"",Scoring!$N$25)+IF(Data!$U226&lt;&gt;"",Scoring!$N$26)+IF(Data!$V226&lt;&gt;"",Scoring!$N$27)+IF(Data!$W226&lt;&gt;"",Scoring!$N$28)+IF(Data!$X226&lt;&gt;"",Scoring!$N$29)+IF(Data!$Y226&lt;&gt;"",Scoring!$N$30)+IF(Data!$Z226&lt;&gt;"",Scoring!$N$31)+IF(Data!$AA226&lt;&gt;"",Scoring!$N$32),"")</f>
        <v/>
      </c>
      <c r="AW226" s="106" t="str">
        <f>IF(AV226&lt;&gt;"",LOOKUP(AV226,Likelihoods!$A$7:$A$107,Likelihoods!L$7:L$107),"")</f>
        <v/>
      </c>
      <c r="AX226" s="104" t="str">
        <f>IF(AND(COUNTBLANK($B226:$E226)=3,COUNTBLANK($F226:$H226)=2,COUNTBLANK($I226:$J226)=1,COUNTBLANK($K226:$L226)=1,COUNTBLANK($M226:$N226)=1,COUNTBLANK($O226:$P226)=1,COUNTBLANK($Q226:$R226)=1,COUNTBLANK($S226:$T226)=1,COUNTBLANK($U226:$V226)=1,COUNTBLANK($W226:$AA226)=4),IF(Data!$B226&lt;&gt;"",Scoring!$O$7)+IF(Data!$C226&lt;&gt;"",Scoring!$O$8)+IF(Data!$D226&lt;&gt;"",Scoring!$O$9)+IF(Data!$E226&lt;&gt;"",Scoring!$O$10)+IF(Data!$F226&lt;&gt;"",Scoring!$O$11)+IF(Data!$G226&lt;&gt;"",Scoring!$O$12)+IF(Data!$H226&lt;&gt;"",Scoring!$O$13)+IF(Data!$I226&lt;&gt;"",Scoring!$O$14)+IF(Data!$J226&lt;&gt;"",Scoring!$O$15)+IF(Data!$K226&lt;&gt;"",Scoring!$O$16)+IF(Data!$L226&lt;&gt;"",Scoring!$O$17)+IF(Data!$M226&lt;&gt;"",Scoring!$O$18)+IF(Data!$N226&lt;&gt;"",Scoring!$O$19)+IF(Data!$O226&lt;&gt;"",Scoring!$O$20)+IF(Data!$P226&lt;&gt;"",Scoring!$O$21)+IF(Data!$Q226&lt;&gt;"",Scoring!$O$22)+IF(Data!$R226&lt;&gt;"",Scoring!$O$23)+IF(Data!$S226&lt;&gt;"",Scoring!$O$24)+IF(Data!T226&lt;&gt;"",Scoring!$O$25)+IF(Data!$U226&lt;&gt;"",Scoring!$O$26)+IF(Data!$V226&lt;&gt;"",Scoring!$O$27)+IF(Data!$W226&lt;&gt;"",Scoring!$O$28)+IF(Data!$X226&lt;&gt;"",Scoring!$O$29)+IF(Data!$Y226&lt;&gt;"",Scoring!$O$30)+IF(Data!$Z226&lt;&gt;"",Scoring!$O$31)+IF(Data!$AA226&lt;&gt;"",Scoring!$O$32),"")</f>
        <v/>
      </c>
      <c r="AY226" s="107" t="str">
        <f>IF(AX226&lt;&gt;"",LOOKUP(AX226,Likelihoods!$A$7:$A$107,Likelihoods!M$7:M$107),"")</f>
        <v/>
      </c>
      <c r="AZ226" s="108" t="str">
        <f>IF(AND(COUNTBLANK($B226:$E226)=3,COUNTBLANK($F226:$H226)=2,COUNTBLANK($I226:$J226)=1,COUNTBLANK($K226:$L226)=1,COUNTBLANK($M226:$N226)=1,COUNTBLANK($O226:$P226)=1,COUNTBLANK($Q226:$R226)=1,COUNTBLANK($S226:$T226)=1,COUNTBLANK($U226:$V226)=1,COUNTBLANK($W226:$AA226)=4),IF(Data!$B226&lt;&gt;"",Scoring!$P$7)+IF(Data!$C226&lt;&gt;"",Scoring!$P$8)+IF(Data!$D226&lt;&gt;"",Scoring!$P$9)+IF(Data!$E226&lt;&gt;"",Scoring!$P$10)+IF(Data!$F226&lt;&gt;"",Scoring!$P$11)+IF(Data!$G226&lt;&gt;"",Scoring!$P$12)+IF(Data!$H226&lt;&gt;"",Scoring!$P$13)+IF(Data!$I226&lt;&gt;"",Scoring!$P$14)+IF(Data!$J226&lt;&gt;"",Scoring!$P$15)+IF(Data!$K226&lt;&gt;"",Scoring!$P$16)+IF(Data!$L226&lt;&gt;"",Scoring!$P$17)+IF(Data!$M226&lt;&gt;"",Scoring!$P$18)+IF(Data!$N226&lt;&gt;"",Scoring!$P$19)+IF(Data!$O226&lt;&gt;"",Scoring!$P$20)+IF(Data!$P226&lt;&gt;"",Scoring!$P$21)+IF(Data!$Q226&lt;&gt;"",Scoring!$P$22)+IF(Data!$R226&lt;&gt;"",Scoring!$P$23)+IF(Data!$S226&lt;&gt;"",Scoring!$P$24)+IF(Data!T226&lt;&gt;"",Scoring!$P$25)+IF(Data!$U226&lt;&gt;"",Scoring!$P$26)+IF(Data!$V226&lt;&gt;"",Scoring!$P$27)+IF(Data!$W226&lt;&gt;"",Scoring!$P$28)+IF(Data!$X226&lt;&gt;"",Scoring!$P$29)+IF(Data!$Y226&lt;&gt;"",Scoring!$P$30)+IF(Data!$Z226&lt;&gt;"",Scoring!$P$31)+IF(Data!$AA226&lt;&gt;"",Scoring!$P$32),"")</f>
        <v/>
      </c>
      <c r="BA226" s="105" t="str">
        <f>IF(AZ226&lt;&gt;"",LOOKUP(AZ226,Likelihoods!$A$7:$A$107,Likelihoods!N$7:N$107),"")</f>
        <v/>
      </c>
      <c r="BB226" s="102" t="str">
        <f>IF(AND(COUNTBLANK($B226:$E226)=3,COUNTBLANK($F226:$H226)=2,COUNTBLANK($I226:$J226)=1,COUNTBLANK($K226:$L226)=1,COUNTBLANK($M226:$N226)=1,COUNTBLANK($O226:$P226)=1,COUNTBLANK($Q226:$R226)=1,COUNTBLANK($S226:$T226)=1,COUNTBLANK($U226:$V226)=1,COUNTBLANK($W226:$AA226)=4),IF(Data!$B226&lt;&gt;"",Scoring!$Q$7)+IF(Data!$C226&lt;&gt;"",Scoring!$Q$8)+IF(Data!$D226&lt;&gt;"",Scoring!$Q$9)+IF(Data!$E226&lt;&gt;"",Scoring!$Q$10)+IF(Data!$F226&lt;&gt;"",Scoring!$Q$11)+IF(Data!$G226&lt;&gt;"",Scoring!$Q$12)+IF(Data!$H226&lt;&gt;"",Scoring!$Q$13)+IF(Data!$I226&lt;&gt;"",Scoring!$Q$14)+IF(Data!$J226&lt;&gt;"",Scoring!$Q$15)+IF(Data!$K226&lt;&gt;"",Scoring!$Q$16)+IF(Data!$L226&lt;&gt;"",Scoring!$Q$17)+IF(Data!$M226&lt;&gt;"",Scoring!$Q$18)+IF(Data!$N226&lt;&gt;"",Scoring!$Q$19)+IF(Data!$O226&lt;&gt;"",Scoring!$Q$20)+IF(Data!$P226&lt;&gt;"",Scoring!$Q$21)+IF(Data!$Q226&lt;&gt;"",Scoring!$Q$22)+IF(Data!$R226&lt;&gt;"",Scoring!$Q$23)+IF(Data!$S226&lt;&gt;"",Scoring!$Q$24)+IF(Data!T226&lt;&gt;"",Scoring!$Q$25)+IF(Data!$U226&lt;&gt;"",Scoring!$Q$26)+IF(Data!$V226&lt;&gt;"",Scoring!$Q$27)+IF(Data!$W226&lt;&gt;"",Scoring!$Q$28)+IF(Data!$X226&lt;&gt;"",Scoring!$Q$29)+IF(Data!$Y226&lt;&gt;"",Scoring!$Q$30)+IF(Data!$Z226&lt;&gt;"",Scoring!$Q$31)+IF(Data!$AA226&lt;&gt;"",Scoring!$Q$32),"")</f>
        <v/>
      </c>
      <c r="BC226" s="107" t="str">
        <f>IF(BB226&lt;&gt;"",LOOKUP(BB226,Likelihoods!$A$7:$A$107,Likelihoods!O$7:O$107),"")</f>
        <v/>
      </c>
      <c r="BD226" s="104" t="str">
        <f>IF(AND(COUNTBLANK($B226:$E226)=3,COUNTBLANK($F226:$H226)=2,COUNTBLANK($I226:$J226)=1,COUNTBLANK($K226:$L226)=1,COUNTBLANK($M226:$N226)=1,COUNTBLANK($O226:$P226)=1,COUNTBLANK($Q226:$R226)=1,COUNTBLANK($S226:$T226)=1,COUNTBLANK($U226:$V226)=1,COUNTBLANK($W226:$AA226)=4),IF(Data!$B226&lt;&gt;"",Scoring!$R$7)+IF(Data!$C226&lt;&gt;"",Scoring!$R$8)+IF(Data!$D226&lt;&gt;"",Scoring!$R$9)+IF(Data!$E226&lt;&gt;"",Scoring!$R$10)+IF(Data!$F226&lt;&gt;"",Scoring!$R$11)+IF(Data!$G226&lt;&gt;"",Scoring!$R$12)+IF(Data!$H226&lt;&gt;"",Scoring!$R$13)+IF(Data!$I226&lt;&gt;"",Scoring!$R$14)+IF(Data!$J226&lt;&gt;"",Scoring!$R$15)+IF(Data!$K226&lt;&gt;"",Scoring!$R$16)+IF(Data!$L226&lt;&gt;"",Scoring!$R$17)+IF(Data!$M226&lt;&gt;"",Scoring!$R$18)+IF(Data!$N226&lt;&gt;"",Scoring!$R$19)+IF(Data!$O226&lt;&gt;"",Scoring!$R$20)+IF(Data!$P226&lt;&gt;"",Scoring!$R$21)+IF(Data!$Q226&lt;&gt;"",Scoring!$R$22)+IF(Data!$R226&lt;&gt;"",Scoring!$R$23)+IF(Data!$S226&lt;&gt;"",Scoring!$R$24)+IF(Data!T226&lt;&gt;"",Scoring!$R$25)+IF(Data!$U226&lt;&gt;"",Scoring!$R$26)+IF(Data!$V226&lt;&gt;"",Scoring!$R$27)+IF(Data!$W226&lt;&gt;"",Scoring!$R$28)+IF(Data!$X226&lt;&gt;"",Scoring!$R$29)+IF(Data!$Y226&lt;&gt;"",Scoring!$R$30)+IF(Data!$Z226&lt;&gt;"",Scoring!$R$31)+IF(Data!$AA226&lt;&gt;"",Scoring!$R$32),"")</f>
        <v/>
      </c>
      <c r="BE226" s="105" t="str">
        <f>IF(BD226&lt;&gt;"",LOOKUP(BD226,Likelihoods!$A$7:$A$107,Likelihoods!P$7:P$107),"")</f>
        <v/>
      </c>
      <c r="BF226" s="102" t="str">
        <f>IF(AND(COUNTBLANK($B226:$E226)=3,COUNTBLANK($F226:$H226)=2,COUNTBLANK($I226:$J226)=1,COUNTBLANK($K226:$L226)=1,COUNTBLANK($M226:$N226)=1,COUNTBLANK($O226:$P226)=1,COUNTBLANK($Q226:$R226)=1,COUNTBLANK($S226:$T226)=1,COUNTBLANK($U226:$V226)=1,COUNTBLANK($W226:$AA226)=4),IF(Data!$B226&lt;&gt;"",Scoring!$S$7)+IF(Data!$C226&lt;&gt;"",Scoring!$S$8)+IF(Data!$D226&lt;&gt;"",Scoring!$S$9)+IF(Data!$E226&lt;&gt;"",Scoring!$S$10)+IF(Data!$F226&lt;&gt;"",Scoring!$S$11)+IF(Data!$G226&lt;&gt;"",Scoring!$S$12)+IF(Data!$H226&lt;&gt;"",Scoring!$S$13)+IF(Data!$I226&lt;&gt;"",Scoring!$S$14)+IF(Data!$J226&lt;&gt;"",Scoring!$S$15)+IF(Data!$K226&lt;&gt;"",Scoring!$S$16)+IF(Data!$L226&lt;&gt;"",Scoring!$S$17)+IF(Data!$M226&lt;&gt;"",Scoring!$S$18)+IF(Data!$N226&lt;&gt;"",Scoring!$S$19)+IF(Data!$O226&lt;&gt;"",Scoring!$S$20)+IF(Data!$P226&lt;&gt;"",Scoring!$S$21)+IF(Data!$Q226&lt;&gt;"",Scoring!$S$22)+IF(Data!$R226&lt;&gt;"",Scoring!$S$23)+IF(Data!$S226&lt;&gt;"",Scoring!$S$24)+IF(Data!T226&lt;&gt;"",Scoring!$S$25)+IF(Data!$U226&lt;&gt;"",Scoring!$S$26)+IF(Data!$V226&lt;&gt;"",Scoring!$S$27)+IF(Data!$W226&lt;&gt;"",Scoring!$S$28)+IF(Data!$X226&lt;&gt;"",Scoring!$S$29)+IF(Data!$Y226&lt;&gt;"",Scoring!$S$30)+IF(Data!$Z226&lt;&gt;"",Scoring!$S$31)+IF(Data!$AA226&lt;&gt;"",Scoring!$S$32),"")</f>
        <v/>
      </c>
      <c r="BG226" s="107" t="str">
        <f>IF(BF226&lt;&gt;"",LOOKUP(BF226,Likelihoods!$A$7:$A$107,Likelihoods!Q$7:Q$107),"")</f>
        <v/>
      </c>
      <c r="BH226" s="108" t="str">
        <f>IF(AND(COUNTBLANK($B226:$E226)=3,COUNTBLANK($F226:$H226)=2,COUNTBLANK($I226:$J226)=1,COUNTBLANK($K226:$L226)=1,COUNTBLANK($M226:$N226)=1,COUNTBLANK($O226:$P226)=1,COUNTBLANK($Q226:$R226)=1,COUNTBLANK($S226:$T226)=1,COUNTBLANK($U226:$V226)=1,COUNTBLANK($W226:$AA226)=4),IF(Data!$B226&lt;&gt;"",Scoring!$T$7)+IF(Data!$C226&lt;&gt;"",Scoring!$T$8)+IF(Data!$D226&lt;&gt;"",Scoring!$T$9)+IF(Data!$E226&lt;&gt;"",Scoring!$T$10)+IF(Data!$F226&lt;&gt;"",Scoring!$T$11)+IF(Data!$G226&lt;&gt;"",Scoring!$T$12)+IF(Data!$H226&lt;&gt;"",Scoring!$T$13)+IF(Data!$I226&lt;&gt;"",Scoring!$T$14)+IF(Data!$J226&lt;&gt;"",Scoring!$T$15)+IF(Data!$K226&lt;&gt;"",Scoring!$T$16)+IF(Data!$L226&lt;&gt;"",Scoring!$T$17)+IF(Data!$M226&lt;&gt;"",Scoring!$T$18)+IF(Data!$N226&lt;&gt;"",Scoring!$T$19)+IF(Data!$O226&lt;&gt;"",Scoring!$T$20)+IF(Data!$P226&lt;&gt;"",Scoring!$T$21)+IF(Data!$Q226&lt;&gt;"",Scoring!$T$22)+IF(Data!$R226&lt;&gt;"",Scoring!$T$23)+IF(Data!$S226&lt;&gt;"",Scoring!$T$24)+IF(Data!T226&lt;&gt;"",Scoring!$T$25)+IF(Data!$U226&lt;&gt;"",Scoring!$T$26)+IF(Data!$V226&lt;&gt;"",Scoring!$T$27)+IF(Data!$W226&lt;&gt;"",Scoring!$T$28)+IF(Data!$X226&lt;&gt;"",Scoring!$T$29)+IF(Data!$Y226&lt;&gt;"",Scoring!$T$30)+IF(Data!$Z226&lt;&gt;"",Scoring!$T$31)+IF(Data!$AA226&lt;&gt;"",Scoring!$T$32),"")</f>
        <v/>
      </c>
      <c r="BI226" s="105" t="str">
        <f>IF(BH226&lt;&gt;"",LOOKUP(BH226,Likelihoods!$A$7:$A$107,Likelihoods!R$7:R$107),"")</f>
        <v/>
      </c>
      <c r="BJ226" s="108" t="str">
        <f>IF(AND(COUNTBLANK($B226:$E226)=3,COUNTBLANK($F226:$H226)=2,COUNTBLANK($I226:$J226)=1,COUNTBLANK($K226:$L226)=1,COUNTBLANK($M226:$N226)=1,COUNTBLANK($O226:$P226)=1,COUNTBLANK($Q226:$R226)=1,COUNTBLANK($S226:$T226)=1,COUNTBLANK($U226:$V226)=1,COUNTBLANK($W226:$AA226)=4),IF(Data!$B226&lt;&gt;"",Scoring!$U$7)+IF(Data!$C226&lt;&gt;"",Scoring!$U$8)+IF(Data!$D226&lt;&gt;"",Scoring!$U$9)+IF(Data!$E226&lt;&gt;"",Scoring!$U$10)+IF(Data!$F226&lt;&gt;"",Scoring!$U$11)+IF(Data!$G226&lt;&gt;"",Scoring!$U$12)+IF(Data!$H226&lt;&gt;"",Scoring!$U$13)+IF(Data!$I226&lt;&gt;"",Scoring!$U$14)+IF(Data!$J226&lt;&gt;"",Scoring!$U$15)+IF(Data!$K226&lt;&gt;"",Scoring!$U$16)+IF(Data!$L226&lt;&gt;"",Scoring!$U$17)+IF(Data!$M226&lt;&gt;"",Scoring!$U$18)+IF(Data!$N226&lt;&gt;"",Scoring!$U$19)+IF(Data!$O226&lt;&gt;"",Scoring!$U$20)+IF(Data!$P226&lt;&gt;"",Scoring!$U$21)+IF(Data!$Q226&lt;&gt;"",Scoring!$U$22)+IF(Data!$R226&lt;&gt;"",Scoring!$U$23)+IF(Data!$S226&lt;&gt;"",Scoring!$U$24)+IF(Data!T226&lt;&gt;"",Scoring!$U$25)+IF(Data!$U226&lt;&gt;"",Scoring!$U$26)+IF(Data!$V226&lt;&gt;"",Scoring!$U$27)+IF(Data!$W226&lt;&gt;"",Scoring!$U$28)+IF(Data!$X226&lt;&gt;"",Scoring!$U$29)+IF(Data!$Y226&lt;&gt;"",Scoring!$U$30)+IF(Data!$Z226&lt;&gt;"",Scoring!$U$31)+IF(Data!$AA226&lt;&gt;"",Scoring!$U$32),"")</f>
        <v/>
      </c>
      <c r="BK226" s="106" t="str">
        <f>IF(BJ226&lt;&gt;"",LOOKUP(BJ226,Likelihoods!$A$7:$A$107,Likelihoods!S$7:S$107),"")</f>
        <v/>
      </c>
      <c r="BL226" s="8"/>
      <c r="BM226" s="8"/>
      <c r="BN226" s="8"/>
      <c r="BO226" s="8"/>
      <c r="BP226" s="8"/>
      <c r="BQ226" s="8"/>
      <c r="BR226" s="8"/>
      <c r="BS226" s="8"/>
      <c r="BT226" s="8"/>
      <c r="BU226" s="8"/>
      <c r="BV226" s="8"/>
      <c r="BW226" s="8"/>
      <c r="BX226" s="8"/>
      <c r="BY226" s="8"/>
    </row>
    <row r="227" spans="1:77" ht="14.25" x14ac:dyDescent="0.2">
      <c r="A227" s="68"/>
      <c r="B227" s="101"/>
      <c r="C227" s="102"/>
      <c r="D227" s="102"/>
      <c r="E227" s="102"/>
      <c r="F227" s="101"/>
      <c r="G227" s="102"/>
      <c r="H227" s="103"/>
      <c r="I227" s="102"/>
      <c r="J227" s="102"/>
      <c r="K227" s="101"/>
      <c r="L227" s="103"/>
      <c r="M227" s="102"/>
      <c r="N227" s="103"/>
      <c r="O227" s="101"/>
      <c r="P227" s="103"/>
      <c r="Q227" s="102"/>
      <c r="R227" s="102"/>
      <c r="S227" s="101"/>
      <c r="T227" s="103"/>
      <c r="U227" s="101"/>
      <c r="V227" s="103"/>
      <c r="W227" s="102"/>
      <c r="X227" s="102"/>
      <c r="Y227" s="102"/>
      <c r="Z227" s="102"/>
      <c r="AA227" s="102"/>
      <c r="AB227" s="104" t="str">
        <f>IF(AND(COUNTBLANK($B227:$E227)=3,COUNTBLANK($F227:$H227)=2,COUNTBLANK($I227:$J227)=1,COUNTBLANK($K227:$L227)=1,COUNTBLANK($M227:$N227)=1,COUNTBLANK($O227:$P227)=1,COUNTBLANK($Q227:$R227)=1,COUNTBLANK($S227:$T227)=1,COUNTBLANK($U227:$V227)=1,COUNTBLANK($W227:$AA227)=4),IF(Data!$B227&lt;&gt;"",Scoring!$D$7)+IF(Data!$C227&lt;&gt;"",Scoring!$D$8)+IF(Data!$D227&lt;&gt;"",Scoring!$D$9)+IF(Data!$E227&lt;&gt;"",Scoring!$D$10)+IF(Data!$F227&lt;&gt;"",Scoring!$D$11)+IF(Data!$G227&lt;&gt;"",Scoring!$D$12)+IF(Data!$H227&lt;&gt;"",Scoring!$D$13)+IF(Data!$I227&lt;&gt;"",Scoring!$D$14)+IF(Data!$J227&lt;&gt;"",Scoring!$D$15)+IF(Data!$K227&lt;&gt;"",Scoring!$D$16)+IF(Data!$L227&lt;&gt;"",Scoring!$D$17)+IF(Data!$M227&lt;&gt;"",Scoring!$D$18)+IF(Data!$N227&lt;&gt;"",Scoring!$D$19)+IF(Data!$O227&lt;&gt;"",Scoring!$D$20)+IF(Data!$P227&lt;&gt;"",Scoring!$D$21)+IF(Data!$Q227&lt;&gt;"",Scoring!$D$22)+IF(Data!$R227&lt;&gt;"",Scoring!$D$23)+IF(Data!$S227&lt;&gt;"",Scoring!$D$24)+IF(Data!T227&lt;&gt;"",Scoring!$D$25)+IF(Data!$U227&lt;&gt;"",Scoring!$D$26)+IF(Data!$V227&lt;&gt;"",Scoring!$D$27)+IF(Data!$W227&lt;&gt;"",Scoring!$D$28)+IF(Data!$X227&lt;&gt;"",Scoring!$D$29)+IF(Data!$Y227&lt;&gt;"",Scoring!$D$30)+IF(Data!$Z227&lt;&gt;"",Scoring!$D$31)+IF(Data!$AA227&lt;&gt;"",Scoring!$D$32),"")</f>
        <v/>
      </c>
      <c r="AC227" s="105" t="str">
        <f>IF(AB227&lt;&gt;"",LOOKUP(AB227,Likelihoods!$A$7:$A$107,Likelihoods!B$7:B$107),"")</f>
        <v/>
      </c>
      <c r="AD227" s="264" t="str">
        <f>IF(AND(COUNTBLANK($B227:$E227)=3,COUNTBLANK($F227:$H227)=2,COUNTBLANK($I227:$J227)=1,COUNTBLANK($K227:$L227)=1,COUNTBLANK($M227:$N227)=1,COUNTBLANK($O227:$P227)=1,COUNTBLANK($Q227:$R227)=1,COUNTBLANK($S227:$T227)=1,COUNTBLANK($U227:$V227)=1,COUNTBLANK($W227:$AA227)=4),IF(Data!$B227&lt;&gt;"",Scoring!$E$7)+IF(Data!$C227&lt;&gt;"",Scoring!$E$8)+IF(Data!$D227&lt;&gt;"",Scoring!$E$9)+IF(Data!$E227&lt;&gt;"",Scoring!$E$10)+IF(Data!$F227&lt;&gt;"",Scoring!$E$11)+IF(Data!$G227&lt;&gt;"",Scoring!$E$12)+IF(Data!$H227&lt;&gt;"",Scoring!$E$13)+IF(Data!$I227&lt;&gt;"",Scoring!$E$14)+IF(Data!$J227&lt;&gt;"",Scoring!$E$15)+IF(Data!$K227&lt;&gt;"",Scoring!$E$16)+IF(Data!$L227&lt;&gt;"",Scoring!$E$17)+IF(Data!$M227&lt;&gt;"",Scoring!$E$18)+IF(Data!$N227&lt;&gt;"",Scoring!$E$19)+IF(Data!$O227&lt;&gt;"",Scoring!$E$20)+IF(Data!$P227&lt;&gt;"",Scoring!$E$21)+IF(Data!$Q227&lt;&gt;"",Scoring!$E$22)+IF(Data!$R227&lt;&gt;"",Scoring!$E$23)+IF(Data!$S227&lt;&gt;"",Scoring!$E$24)+IF(Data!V227&lt;&gt;"",Scoring!$E$25)+IF(Data!$U227&lt;&gt;"",Scoring!$E$26)+IF(Data!$V227&lt;&gt;"",Scoring!$E$27)+IF(Data!$W227&lt;&gt;"",Scoring!$E$28)+IF(Data!$X227&lt;&gt;"",Scoring!$E$29)+IF(Data!$Y227&lt;&gt;"",Scoring!$E$30)+IF(Data!$Z227&lt;&gt;"",Scoring!$E$31)+IF(Data!$AA227&lt;&gt;"",Scoring!$E$32),"")</f>
        <v/>
      </c>
      <c r="AE227" s="107" t="str">
        <f>IF(AD227&lt;&gt;"",LOOKUP(AD227,Likelihoods!$A$7:$A$107,Likelihoods!C$7:C$107),"")</f>
        <v/>
      </c>
      <c r="AF227" s="108" t="str">
        <f>IF(AND(COUNTBLANK($B227:$E227)=3,COUNTBLANK($F227:$H227)=2,COUNTBLANK($I227:$J227)=1,COUNTBLANK($K227:$L227)=1,COUNTBLANK($M227:$N227)=1,COUNTBLANK($O227:$P227)=1,COUNTBLANK($Q227:$R227)=1,COUNTBLANK($S227:$T227)=1,COUNTBLANK($U227:$V227)=1,COUNTBLANK($W227:$AA227)=4),IF(Data!$B227&lt;&gt;"",Scoring!$F$7)+IF(Data!$C227&lt;&gt;"",Scoring!$F$8)+IF(Data!$D227&lt;&gt;"",Scoring!$F$9)+IF(Data!$E227&lt;&gt;"",Scoring!$F$10)+IF(Data!$F227&lt;&gt;"",Scoring!$F$11)+IF(Data!$G227&lt;&gt;"",Scoring!$F$12)+IF(Data!$H227&lt;&gt;"",Scoring!$F$13)+IF(Data!$I227&lt;&gt;"",Scoring!$F$14)+IF(Data!$J227&lt;&gt;"",Scoring!$F$15)+IF(Data!$K227&lt;&gt;"",Scoring!$F$16)+IF(Data!$L227&lt;&gt;"",Scoring!$F$17)+IF(Data!$M227&lt;&gt;"",Scoring!$F$18)+IF(Data!$N227&lt;&gt;"",Scoring!$F$19)+IF(Data!$O227&lt;&gt;"",Scoring!$F$20)+IF(Data!$P227&lt;&gt;"",Scoring!$F$21)+IF(Data!$Q227&lt;&gt;"",Scoring!$F$22)+IF(Data!$R227&lt;&gt;"",Scoring!$F$23)+IF(Data!$S227&lt;&gt;"",Scoring!$F$24)+IF(Data!T227&lt;&gt;"",Scoring!$F$25)+IF(Data!$U227&lt;&gt;"",Scoring!$F$26)+IF(Data!$V227&lt;&gt;"",Scoring!$F$27)+IF(Data!$W227&lt;&gt;"",Scoring!$F$28)+IF(Data!$X227&lt;&gt;"",Scoring!$F$29)+IF(Data!$Y227&lt;&gt;"",Scoring!$F$30)+IF(Data!$Z227&lt;&gt;"",Scoring!$F$31)+IF(Data!$AA227&lt;&gt;"",Scoring!$F$32),"")</f>
        <v/>
      </c>
      <c r="AG227" s="105" t="str">
        <f>IF(AF227&lt;&gt;"",LOOKUP(AF227,Likelihoods!$A$7:$A$107,Likelihoods!D$7:D$107),"")</f>
        <v/>
      </c>
      <c r="AH227" s="108" t="str">
        <f>IF(AND(COUNTBLANK($B227:$E227)=3,COUNTBLANK($F227:$H227)=2,COUNTBLANK($I227:$J227)=1,COUNTBLANK($K227:$L227)=1,COUNTBLANK($M227:$N227)=1,COUNTBLANK($O227:$P227)=1,COUNTBLANK($Q227:$R227)=1,COUNTBLANK($S227:$T227)=1,COUNTBLANK($U227:$V227)=1,COUNTBLANK($W227:$AA227)=4),IF(Data!$B227&lt;&gt;"",Scoring!$G$7)+IF(Data!$C227&lt;&gt;"",Scoring!$G$8)+IF(Data!$D227&lt;&gt;"",Scoring!$G$9)+IF(Data!$E227&lt;&gt;"",Scoring!$G$10)+IF(Data!$F227&lt;&gt;"",Scoring!$G$11)+IF(Data!$G227&lt;&gt;"",Scoring!$G$12)+IF(Data!$H227&lt;&gt;"",Scoring!$G$13)+IF(Data!$I227&lt;&gt;"",Scoring!$G$14)+IF(Data!$J227&lt;&gt;"",Scoring!$G$15)+IF(Data!$K227&lt;&gt;"",Scoring!$G$16)+IF(Data!$L227&lt;&gt;"",Scoring!$G$17)+IF(Data!$M227&lt;&gt;"",Scoring!$G$18)+IF(Data!$N227&lt;&gt;"",Scoring!$G$19)+IF(Data!$O227&lt;&gt;"",Scoring!$G$20)+IF(Data!$P227&lt;&gt;"",Scoring!$G$21)+IF(Data!$Q227&lt;&gt;"",Scoring!$G$22)+IF(Data!$R227&lt;&gt;"",Scoring!$G$23)+IF(Data!$S227&lt;&gt;"",Scoring!$G$24)+IF(Data!T227&lt;&gt;"",Scoring!$G$25)+IF(Data!$U227&lt;&gt;"",Scoring!$G$26)+IF(Data!$V227&lt;&gt;"",Scoring!$G$27)+IF(Data!$W227&lt;&gt;"",Scoring!$G$28)+IF(Data!$X227&lt;&gt;"",Scoring!$G$29)+IF(Data!$Y227&lt;&gt;"",Scoring!$G$30)+IF(Data!$Z227&lt;&gt;"",Scoring!$G$31)+IF(Data!$AA227&lt;&gt;"",Scoring!$G$32),"")</f>
        <v/>
      </c>
      <c r="AI227" s="106" t="str">
        <f>IF(AH227&lt;&gt;"",LOOKUP(AH227,Likelihoods!$A$7:$A$107,Likelihoods!E$7:E$107),"")</f>
        <v/>
      </c>
      <c r="AJ227" s="104" t="str">
        <f>IF(AND(COUNTBLANK($B227:$E227)=3,COUNTBLANK($F227:$H227)=2,COUNTBLANK($I227:$J227)=1,COUNTBLANK($K227:$L227)=1,COUNTBLANK($M227:$N227)=1,COUNTBLANK($O227:$P227)=1,COUNTBLANK($Q227:$R227)=1,COUNTBLANK($S227:$T227)=1,COUNTBLANK($U227:$V227)=1,COUNTBLANK($W227:$AA227)=4),IF(Data!$B227&lt;&gt;"",Scoring!$H$7)+IF(Data!$C227&lt;&gt;"",Scoring!$H$8)+IF(Data!$D227&lt;&gt;"",Scoring!$H$9)+IF(Data!$E227&lt;&gt;"",Scoring!$H$10)+IF(Data!$F227&lt;&gt;"",Scoring!$H$11)+IF(Data!$G227&lt;&gt;"",Scoring!$H$12)+IF(Data!$H227&lt;&gt;"",Scoring!$H$13)+IF(Data!$I227&lt;&gt;"",Scoring!$H$14)+IF(Data!$J227&lt;&gt;"",Scoring!$H$15)+IF(Data!$K227&lt;&gt;"",Scoring!$H$16)+IF(Data!$L227&lt;&gt;"",Scoring!$H$17)+IF(Data!$M227&lt;&gt;"",Scoring!$H$18)+IF(Data!$N227&lt;&gt;"",Scoring!$H$19)+IF(Data!$O227&lt;&gt;"",Scoring!$H$20)+IF(Data!$P227&lt;&gt;"",Scoring!$H$21)+IF(Data!$Q227&lt;&gt;"",Scoring!$H$22)+IF(Data!$R227&lt;&gt;"",Scoring!$H$23)+IF(Data!$S227&lt;&gt;"",Scoring!$H$24)+IF(Data!T227&lt;&gt;"",Scoring!$H$25)+IF(Data!$U227&lt;&gt;"",Scoring!$H$26)+IF(Data!$V227&lt;&gt;"",Scoring!$H$27)+IF(Data!$W227&lt;&gt;"",Scoring!$H$28)+IF(Data!$X227&lt;&gt;"",Scoring!$H$29)+IF(Data!$Y227&lt;&gt;"",Scoring!$H$30)+IF(Data!$Z227&lt;&gt;"",Scoring!$H$31)+IF(Data!$AA227&lt;&gt;"",Scoring!$H$32),"")</f>
        <v/>
      </c>
      <c r="AK227" s="105" t="str">
        <f>IF(AJ227&lt;&gt;"",LOOKUP(AJ227,Likelihoods!$A$7:$A$107,Likelihoods!F$7:F$107),"")</f>
        <v/>
      </c>
      <c r="AL227" s="102" t="str">
        <f>IF(AND(COUNTBLANK($B227:$E227)=3,COUNTBLANK($F227:$H227)=2,COUNTBLANK($I227:$J227)=1,COUNTBLANK($K227:$L227)=1,COUNTBLANK($M227:$N227)=1,COUNTBLANK($O227:$P227)=1,COUNTBLANK($Q227:$R227)=1,COUNTBLANK($S227:$T227)=1,COUNTBLANK($U227:$V227)=1,COUNTBLANK($W227:$AA227)=4),IF(Data!$B227&lt;&gt;"",Scoring!$I$7)+IF(Data!$C227&lt;&gt;"",Scoring!$I$8)+IF(Data!$D227&lt;&gt;"",Scoring!$I$9)+IF(Data!$E227&lt;&gt;"",Scoring!$I$10)+IF(Data!$F227&lt;&gt;"",Scoring!$I$11)+IF(Data!$G227&lt;&gt;"",Scoring!$I$12)+IF(Data!$H227&lt;&gt;"",Scoring!$I$13)+IF(Data!$I227&lt;&gt;"",Scoring!$I$14)+IF(Data!$J227&lt;&gt;"",Scoring!$I$15)+IF(Data!$K227&lt;&gt;"",Scoring!$I$16)+IF(Data!$L227&lt;&gt;"",Scoring!$I$17)+IF(Data!$M227&lt;&gt;"",Scoring!$I$18)+IF(Data!$N227&lt;&gt;"",Scoring!$I$19)+IF(Data!$O227&lt;&gt;"",Scoring!$I$20)+IF(Data!$P227&lt;&gt;"",Scoring!$I$21)+IF(Data!$Q227&lt;&gt;"",Scoring!$I$22)+IF(Data!$R227&lt;&gt;"",Scoring!$I$23)+IF(Data!$S227&lt;&gt;"",Scoring!$I$24)+IF(Data!T227&lt;&gt;"",Scoring!$I$25)+IF(Data!$U227&lt;&gt;"",Scoring!$I$26)+IF(Data!$V227&lt;&gt;"",Scoring!$I$27)+IF(Data!$W227&lt;&gt;"",Scoring!$I$28)+IF(Data!$X227&lt;&gt;"",Scoring!$I$29)+IF(Data!$Y227&lt;&gt;"",Scoring!$I$30)+IF(Data!$Z227&lt;&gt;"",Scoring!$I$31)+IF(Data!$AA227&lt;&gt;"",Scoring!$I$32),"")</f>
        <v/>
      </c>
      <c r="AM227" s="107" t="str">
        <f>IF(AL227&lt;&gt;"",LOOKUP(AL227,Likelihoods!$A$7:$A$107,Likelihoods!G$7:G$107),"")</f>
        <v/>
      </c>
      <c r="AN227" s="281" t="str">
        <f>IF(AND(COUNTBLANK($B227:$E227)=3,COUNTBLANK($F227:$H227)=2,COUNTBLANK($I227:$J227)=1,COUNTBLANK($K227:$L227)=1,COUNTBLANK($M227:$N227)=1,COUNTBLANK($O227:$P227)=1,COUNTBLANK($Q227:$R227)=1,COUNTBLANK($S227:$T227)=1,COUNTBLANK($U227:$V227)=1,COUNTBLANK($W227:$AA227)=4),IF(Data!$B227&lt;&gt;"",Scoring!$J$7)+IF(Data!$C227&lt;&gt;"",Scoring!$J$8)+IF(Data!$D227&lt;&gt;"",Scoring!$J$9)+IF(Data!$E227&lt;&gt;"",Scoring!$J$10)+IF(Data!$F227&lt;&gt;"",Scoring!$J$11)+IF(Data!$G227&lt;&gt;"",Scoring!$J$12)+IF(Data!$H227&lt;&gt;"",Scoring!$J$13)+IF(Data!$I227&lt;&gt;"",Scoring!$J$14)+IF(Data!$J227&lt;&gt;"",Scoring!$J$15)+IF(Data!$K227&lt;&gt;"",Scoring!$J$16)+IF(Data!$L227&lt;&gt;"",Scoring!$J$17)+IF(Data!$M227&lt;&gt;"",Scoring!$J$18)+IF(Data!$N227&lt;&gt;"",Scoring!$J$19)+IF(Data!$O227&lt;&gt;"",Scoring!$J$20)+IF(Data!$P227&lt;&gt;"",Scoring!$J$21)+IF(Data!$Q227&lt;&gt;"",Scoring!$J$22)+IF(Data!$R227&lt;&gt;"",Scoring!$J$23)+IF(Data!$S227&lt;&gt;"",Scoring!$J$24)+IF(Data!AF227&lt;&gt;"",Scoring!$J$25)+IF(Data!$U227&lt;&gt;"",Scoring!$J$26)+IF(Data!$V227&lt;&gt;"",Scoring!$J$27)+IF(Data!$W227&lt;&gt;"",Scoring!$J$28)+IF(Data!$X227&lt;&gt;"",Scoring!$J$29)+IF(Data!$Y227&lt;&gt;"",Scoring!$J$30)+IF(Data!$Z227&lt;&gt;"",Scoring!$J$31)+IF(Data!$AA227&lt;&gt;"",Scoring!$J$32),"")</f>
        <v/>
      </c>
      <c r="AO227" s="276" t="str">
        <f>IF(AN227&lt;&gt;"",LOOKUP(AN227,Likelihoods!$A$7:$A$107,Likelihoods!H$7:H$107),"")</f>
        <v/>
      </c>
      <c r="AP227" s="264" t="str">
        <f>IF(AND(COUNTBLANK($B227:$E227)=3,COUNTBLANK($F227:$H227)=2,COUNTBLANK($I227:$J227)=1,COUNTBLANK($K227:$L227)=1,COUNTBLANK($M227:$N227)=1,COUNTBLANK($O227:$P227)=1,COUNTBLANK($Q227:$R227)=1,COUNTBLANK($S227:$T227)=1,COUNTBLANK($U227:$V227)=1,COUNTBLANK($W227:$AA227)=4),IF(Data!$B227&lt;&gt;"",Scoring!$K$7)+IF(Data!$C227&lt;&gt;"",Scoring!$K$8)+IF(Data!$D227&lt;&gt;"",Scoring!$K$9)+IF(Data!$E227&lt;&gt;"",Scoring!$K$10)+IF(Data!$F227&lt;&gt;"",Scoring!$K$11)+IF(Data!$G227&lt;&gt;"",Scoring!$K$12)+IF(Data!$H227&lt;&gt;"",Scoring!$K$13)+IF(Data!$I227&lt;&gt;"",Scoring!$K$14)+IF(Data!$J227&lt;&gt;"",Scoring!$K$15)+IF(Data!$K227&lt;&gt;"",Scoring!$K$16)+IF(Data!$L227&lt;&gt;"",Scoring!$K$17)+IF(Data!$M227&lt;&gt;"",Scoring!$K$18)+IF(Data!$N227&lt;&gt;"",Scoring!$K$19)+IF(Data!$O227&lt;&gt;"",Scoring!$K$20)+IF(Data!$P227&lt;&gt;"",Scoring!$K$21)+IF(Data!$Q227&lt;&gt;"",Scoring!$K$22)+IF(Data!$R227&lt;&gt;"",Scoring!$K$23)+IF(Data!$S227&lt;&gt;"",Scoring!$K$24)+IF(Data!AH227&lt;&gt;"",Scoring!$K$25)+IF(Data!$U227&lt;&gt;"",Scoring!$K$26)+IF(Data!$V227&lt;&gt;"",Scoring!$K$27)+IF(Data!$W227&lt;&gt;"",Scoring!$K$28)+IF(Data!$X227&lt;&gt;"",Scoring!$K$29)+IF(Data!$Y227&lt;&gt;"",Scoring!$K$30)+IF(Data!$Z227&lt;&gt;"",Scoring!$K$31)+IF(Data!$AA227&lt;&gt;"",Scoring!$K$32),"")</f>
        <v/>
      </c>
      <c r="AQ227" s="107" t="str">
        <f>IF(AP227&lt;&gt;"",LOOKUP(AP227,Likelihoods!$A$7:$A$107,Likelihoods!I$7:I$107),"")</f>
        <v/>
      </c>
      <c r="AR227" s="281" t="str">
        <f>IF(AND(COUNTBLANK($B227:$E227)=3,COUNTBLANK($F227:$H227)=2,COUNTBLANK($I227:$J227)=1,COUNTBLANK($K227:$L227)=1,COUNTBLANK($M227:$N227)=1,COUNTBLANK($O227:$P227)=1,COUNTBLANK($Q227:$R227)=1,COUNTBLANK($S227:$T227)=1,COUNTBLANK($U227:$V227)=1,COUNTBLANK($W227:$AA227)=4),IF(Data!$B227&lt;&gt;"",Scoring!$L$7)+IF(Data!$C227&lt;&gt;"",Scoring!$L$8)+IF(Data!$D227&lt;&gt;"",Scoring!$L$9)+IF(Data!$E227&lt;&gt;"",Scoring!$L$10)+IF(Data!$F227&lt;&gt;"",Scoring!$L$11)+IF(Data!$G227&lt;&gt;"",Scoring!$L$12)+IF(Data!$H227&lt;&gt;"",Scoring!$L$13)+IF(Data!$I227&lt;&gt;"",Scoring!$L$14)+IF(Data!$J227&lt;&gt;"",Scoring!$L$15)+IF(Data!$K227&lt;&gt;"",Scoring!$L$16)+IF(Data!$L227&lt;&gt;"",Scoring!$L$17)+IF(Data!$M227&lt;&gt;"",Scoring!$L$18)+IF(Data!$N227&lt;&gt;"",Scoring!$L$19)+IF(Data!$O227&lt;&gt;"",Scoring!$L$20)+IF(Data!$P227&lt;&gt;"",Scoring!$L$21)+IF(Data!$Q227&lt;&gt;"",Scoring!$L$22)+IF(Data!$R227&lt;&gt;"",Scoring!$L$23)+IF(Data!$S227&lt;&gt;"",Scoring!$L$24)+IF(Data!AJ227&lt;&gt;"",Scoring!$L$25)+IF(Data!$U227&lt;&gt;"",Scoring!$L$26)+IF(Data!$V227&lt;&gt;"",Scoring!$L$27)+IF(Data!$W227&lt;&gt;"",Scoring!$L$28)+IF(Data!$X227&lt;&gt;"",Scoring!$L$29)+IF(Data!$Y227&lt;&gt;"",Scoring!$L$30)+IF(Data!$Z227&lt;&gt;"",Scoring!$L$31)+IF(Data!$AA227&lt;&gt;"",Scoring!$L$32),"")</f>
        <v/>
      </c>
      <c r="AS227" s="105" t="str">
        <f>IF(AR227&lt;&gt;"",LOOKUP(AR227,Likelihoods!$A$7:$A$107,Likelihoods!J$7:J$107),"")</f>
        <v/>
      </c>
      <c r="AT227" s="108" t="str">
        <f>IF(AND(COUNTBLANK($B227:$E227)=3,COUNTBLANK($F227:$H227)=2,COUNTBLANK($I227:$J227)=1,COUNTBLANK($K227:$L227)=1,COUNTBLANK($M227:$N227)=1,COUNTBLANK($O227:$P227)=1,COUNTBLANK($Q227:$R227)=1,COUNTBLANK($S227:$T227)=1,COUNTBLANK($U227:$V227)=1,COUNTBLANK($W227:$AA227)=4),IF(Data!$B227&lt;&gt;"",Scoring!$M$7)+IF(Data!$C227&lt;&gt;"",Scoring!$M$8)+IF(Data!$D227&lt;&gt;"",Scoring!$M$9)+IF(Data!$E227&lt;&gt;"",Scoring!$M$10)+IF(Data!$F227&lt;&gt;"",Scoring!$M$11)+IF(Data!$G227&lt;&gt;"",Scoring!$M$12)+IF(Data!$H227&lt;&gt;"",Scoring!$M$13)+IF(Data!$I227&lt;&gt;"",Scoring!$M$14)+IF(Data!$J227&lt;&gt;"",Scoring!$M$15)+IF(Data!$K227&lt;&gt;"",Scoring!$M$16)+IF(Data!$L227&lt;&gt;"",Scoring!$M$17)+IF(Data!$M227&lt;&gt;"",Scoring!$M$18)+IF(Data!$N227&lt;&gt;"",Scoring!$M$19)+IF(Data!$O227&lt;&gt;"",Scoring!$M$20)+IF(Data!$P227&lt;&gt;"",Scoring!$M$21)+IF(Data!$Q227&lt;&gt;"",Scoring!$M$22)+IF(Data!$R227&lt;&gt;"",Scoring!$M$23)+IF(Data!$S227&lt;&gt;"",Scoring!$M$24)+IF(Data!T227&lt;&gt;"",Scoring!$M$25)+IF(Data!$U227&lt;&gt;"",Scoring!$M$26)+IF(Data!$V227&lt;&gt;"",Scoring!$M$27)+IF(Data!$W227&lt;&gt;"",Scoring!$M$28)+IF(Data!$X227&lt;&gt;"",Scoring!$M$29)+IF(Data!$Y227&lt;&gt;"",Scoring!$M$30)+IF(Data!$Z227&lt;&gt;"",Scoring!$M$31)+IF(Data!$AA227&lt;&gt;"",Scoring!$M$32),"")</f>
        <v/>
      </c>
      <c r="AU227" s="105" t="str">
        <f>IF(AT227&lt;&gt;"",LOOKUP(AT227,Likelihoods!$A$7:$A$107,Likelihoods!K$7:K$107),"")</f>
        <v/>
      </c>
      <c r="AV227" s="108" t="str">
        <f>IF(AND(COUNTBLANK($B227:$E227)=3,COUNTBLANK($F227:$H227)=2,COUNTBLANK($I227:$J227)=1,COUNTBLANK($K227:$L227)=1,COUNTBLANK($M227:$N227)=1,COUNTBLANK($O227:$P227)=1,COUNTBLANK($Q227:$R227)=1,COUNTBLANK($S227:$T227)=1,COUNTBLANK($U227:$V227)=1,COUNTBLANK($W227:$AA227)=4),IF(Data!$B227&lt;&gt;"",Scoring!$N$7)+IF(Data!$C227&lt;&gt;"",Scoring!$N$8)+IF(Data!$D227&lt;&gt;"",Scoring!$N$9)+IF(Data!$E227&lt;&gt;"",Scoring!$N$10)+IF(Data!$F227&lt;&gt;"",Scoring!$N$11)+IF(Data!$G227&lt;&gt;"",Scoring!$N$12)+IF(Data!$H227&lt;&gt;"",Scoring!$N$13)+IF(Data!$I227&lt;&gt;"",Scoring!$N$14)+IF(Data!$J227&lt;&gt;"",Scoring!$N$15)+IF(Data!$K227&lt;&gt;"",Scoring!$N$16)+IF(Data!$L227&lt;&gt;"",Scoring!$N$17)+IF(Data!$M227&lt;&gt;"",Scoring!$N$18)+IF(Data!$N227&lt;&gt;"",Scoring!$N$19)+IF(Data!$O227&lt;&gt;"",Scoring!$N$20)+IF(Data!$P227&lt;&gt;"",Scoring!$N$21)+IF(Data!$Q227&lt;&gt;"",Scoring!$N$22)+IF(Data!$R227&lt;&gt;"",Scoring!$N$23)+IF(Data!$S227&lt;&gt;"",Scoring!$N$24)+IF(Data!T227&lt;&gt;"",Scoring!$N$25)+IF(Data!$U227&lt;&gt;"",Scoring!$N$26)+IF(Data!$V227&lt;&gt;"",Scoring!$N$27)+IF(Data!$W227&lt;&gt;"",Scoring!$N$28)+IF(Data!$X227&lt;&gt;"",Scoring!$N$29)+IF(Data!$Y227&lt;&gt;"",Scoring!$N$30)+IF(Data!$Z227&lt;&gt;"",Scoring!$N$31)+IF(Data!$AA227&lt;&gt;"",Scoring!$N$32),"")</f>
        <v/>
      </c>
      <c r="AW227" s="106" t="str">
        <f>IF(AV227&lt;&gt;"",LOOKUP(AV227,Likelihoods!$A$7:$A$107,Likelihoods!L$7:L$107),"")</f>
        <v/>
      </c>
      <c r="AX227" s="104" t="str">
        <f>IF(AND(COUNTBLANK($B227:$E227)=3,COUNTBLANK($F227:$H227)=2,COUNTBLANK($I227:$J227)=1,COUNTBLANK($K227:$L227)=1,COUNTBLANK($M227:$N227)=1,COUNTBLANK($O227:$P227)=1,COUNTBLANK($Q227:$R227)=1,COUNTBLANK($S227:$T227)=1,COUNTBLANK($U227:$V227)=1,COUNTBLANK($W227:$AA227)=4),IF(Data!$B227&lt;&gt;"",Scoring!$O$7)+IF(Data!$C227&lt;&gt;"",Scoring!$O$8)+IF(Data!$D227&lt;&gt;"",Scoring!$O$9)+IF(Data!$E227&lt;&gt;"",Scoring!$O$10)+IF(Data!$F227&lt;&gt;"",Scoring!$O$11)+IF(Data!$G227&lt;&gt;"",Scoring!$O$12)+IF(Data!$H227&lt;&gt;"",Scoring!$O$13)+IF(Data!$I227&lt;&gt;"",Scoring!$O$14)+IF(Data!$J227&lt;&gt;"",Scoring!$O$15)+IF(Data!$K227&lt;&gt;"",Scoring!$O$16)+IF(Data!$L227&lt;&gt;"",Scoring!$O$17)+IF(Data!$M227&lt;&gt;"",Scoring!$O$18)+IF(Data!$N227&lt;&gt;"",Scoring!$O$19)+IF(Data!$O227&lt;&gt;"",Scoring!$O$20)+IF(Data!$P227&lt;&gt;"",Scoring!$O$21)+IF(Data!$Q227&lt;&gt;"",Scoring!$O$22)+IF(Data!$R227&lt;&gt;"",Scoring!$O$23)+IF(Data!$S227&lt;&gt;"",Scoring!$O$24)+IF(Data!T227&lt;&gt;"",Scoring!$O$25)+IF(Data!$U227&lt;&gt;"",Scoring!$O$26)+IF(Data!$V227&lt;&gt;"",Scoring!$O$27)+IF(Data!$W227&lt;&gt;"",Scoring!$O$28)+IF(Data!$X227&lt;&gt;"",Scoring!$O$29)+IF(Data!$Y227&lt;&gt;"",Scoring!$O$30)+IF(Data!$Z227&lt;&gt;"",Scoring!$O$31)+IF(Data!$AA227&lt;&gt;"",Scoring!$O$32),"")</f>
        <v/>
      </c>
      <c r="AY227" s="107" t="str">
        <f>IF(AX227&lt;&gt;"",LOOKUP(AX227,Likelihoods!$A$7:$A$107,Likelihoods!M$7:M$107),"")</f>
        <v/>
      </c>
      <c r="AZ227" s="108" t="str">
        <f>IF(AND(COUNTBLANK($B227:$E227)=3,COUNTBLANK($F227:$H227)=2,COUNTBLANK($I227:$J227)=1,COUNTBLANK($K227:$L227)=1,COUNTBLANK($M227:$N227)=1,COUNTBLANK($O227:$P227)=1,COUNTBLANK($Q227:$R227)=1,COUNTBLANK($S227:$T227)=1,COUNTBLANK($U227:$V227)=1,COUNTBLANK($W227:$AA227)=4),IF(Data!$B227&lt;&gt;"",Scoring!$P$7)+IF(Data!$C227&lt;&gt;"",Scoring!$P$8)+IF(Data!$D227&lt;&gt;"",Scoring!$P$9)+IF(Data!$E227&lt;&gt;"",Scoring!$P$10)+IF(Data!$F227&lt;&gt;"",Scoring!$P$11)+IF(Data!$G227&lt;&gt;"",Scoring!$P$12)+IF(Data!$H227&lt;&gt;"",Scoring!$P$13)+IF(Data!$I227&lt;&gt;"",Scoring!$P$14)+IF(Data!$J227&lt;&gt;"",Scoring!$P$15)+IF(Data!$K227&lt;&gt;"",Scoring!$P$16)+IF(Data!$L227&lt;&gt;"",Scoring!$P$17)+IF(Data!$M227&lt;&gt;"",Scoring!$P$18)+IF(Data!$N227&lt;&gt;"",Scoring!$P$19)+IF(Data!$O227&lt;&gt;"",Scoring!$P$20)+IF(Data!$P227&lt;&gt;"",Scoring!$P$21)+IF(Data!$Q227&lt;&gt;"",Scoring!$P$22)+IF(Data!$R227&lt;&gt;"",Scoring!$P$23)+IF(Data!$S227&lt;&gt;"",Scoring!$P$24)+IF(Data!T227&lt;&gt;"",Scoring!$P$25)+IF(Data!$U227&lt;&gt;"",Scoring!$P$26)+IF(Data!$V227&lt;&gt;"",Scoring!$P$27)+IF(Data!$W227&lt;&gt;"",Scoring!$P$28)+IF(Data!$X227&lt;&gt;"",Scoring!$P$29)+IF(Data!$Y227&lt;&gt;"",Scoring!$P$30)+IF(Data!$Z227&lt;&gt;"",Scoring!$P$31)+IF(Data!$AA227&lt;&gt;"",Scoring!$P$32),"")</f>
        <v/>
      </c>
      <c r="BA227" s="105" t="str">
        <f>IF(AZ227&lt;&gt;"",LOOKUP(AZ227,Likelihoods!$A$7:$A$107,Likelihoods!N$7:N$107),"")</f>
        <v/>
      </c>
      <c r="BB227" s="102" t="str">
        <f>IF(AND(COUNTBLANK($B227:$E227)=3,COUNTBLANK($F227:$H227)=2,COUNTBLANK($I227:$J227)=1,COUNTBLANK($K227:$L227)=1,COUNTBLANK($M227:$N227)=1,COUNTBLANK($O227:$P227)=1,COUNTBLANK($Q227:$R227)=1,COUNTBLANK($S227:$T227)=1,COUNTBLANK($U227:$V227)=1,COUNTBLANK($W227:$AA227)=4),IF(Data!$B227&lt;&gt;"",Scoring!$Q$7)+IF(Data!$C227&lt;&gt;"",Scoring!$Q$8)+IF(Data!$D227&lt;&gt;"",Scoring!$Q$9)+IF(Data!$E227&lt;&gt;"",Scoring!$Q$10)+IF(Data!$F227&lt;&gt;"",Scoring!$Q$11)+IF(Data!$G227&lt;&gt;"",Scoring!$Q$12)+IF(Data!$H227&lt;&gt;"",Scoring!$Q$13)+IF(Data!$I227&lt;&gt;"",Scoring!$Q$14)+IF(Data!$J227&lt;&gt;"",Scoring!$Q$15)+IF(Data!$K227&lt;&gt;"",Scoring!$Q$16)+IF(Data!$L227&lt;&gt;"",Scoring!$Q$17)+IF(Data!$M227&lt;&gt;"",Scoring!$Q$18)+IF(Data!$N227&lt;&gt;"",Scoring!$Q$19)+IF(Data!$O227&lt;&gt;"",Scoring!$Q$20)+IF(Data!$P227&lt;&gt;"",Scoring!$Q$21)+IF(Data!$Q227&lt;&gt;"",Scoring!$Q$22)+IF(Data!$R227&lt;&gt;"",Scoring!$Q$23)+IF(Data!$S227&lt;&gt;"",Scoring!$Q$24)+IF(Data!T227&lt;&gt;"",Scoring!$Q$25)+IF(Data!$U227&lt;&gt;"",Scoring!$Q$26)+IF(Data!$V227&lt;&gt;"",Scoring!$Q$27)+IF(Data!$W227&lt;&gt;"",Scoring!$Q$28)+IF(Data!$X227&lt;&gt;"",Scoring!$Q$29)+IF(Data!$Y227&lt;&gt;"",Scoring!$Q$30)+IF(Data!$Z227&lt;&gt;"",Scoring!$Q$31)+IF(Data!$AA227&lt;&gt;"",Scoring!$Q$32),"")</f>
        <v/>
      </c>
      <c r="BC227" s="107" t="str">
        <f>IF(BB227&lt;&gt;"",LOOKUP(BB227,Likelihoods!$A$7:$A$107,Likelihoods!O$7:O$107),"")</f>
        <v/>
      </c>
      <c r="BD227" s="104" t="str">
        <f>IF(AND(COUNTBLANK($B227:$E227)=3,COUNTBLANK($F227:$H227)=2,COUNTBLANK($I227:$J227)=1,COUNTBLANK($K227:$L227)=1,COUNTBLANK($M227:$N227)=1,COUNTBLANK($O227:$P227)=1,COUNTBLANK($Q227:$R227)=1,COUNTBLANK($S227:$T227)=1,COUNTBLANK($U227:$V227)=1,COUNTBLANK($W227:$AA227)=4),IF(Data!$B227&lt;&gt;"",Scoring!$R$7)+IF(Data!$C227&lt;&gt;"",Scoring!$R$8)+IF(Data!$D227&lt;&gt;"",Scoring!$R$9)+IF(Data!$E227&lt;&gt;"",Scoring!$R$10)+IF(Data!$F227&lt;&gt;"",Scoring!$R$11)+IF(Data!$G227&lt;&gt;"",Scoring!$R$12)+IF(Data!$H227&lt;&gt;"",Scoring!$R$13)+IF(Data!$I227&lt;&gt;"",Scoring!$R$14)+IF(Data!$J227&lt;&gt;"",Scoring!$R$15)+IF(Data!$K227&lt;&gt;"",Scoring!$R$16)+IF(Data!$L227&lt;&gt;"",Scoring!$R$17)+IF(Data!$M227&lt;&gt;"",Scoring!$R$18)+IF(Data!$N227&lt;&gt;"",Scoring!$R$19)+IF(Data!$O227&lt;&gt;"",Scoring!$R$20)+IF(Data!$P227&lt;&gt;"",Scoring!$R$21)+IF(Data!$Q227&lt;&gt;"",Scoring!$R$22)+IF(Data!$R227&lt;&gt;"",Scoring!$R$23)+IF(Data!$S227&lt;&gt;"",Scoring!$R$24)+IF(Data!T227&lt;&gt;"",Scoring!$R$25)+IF(Data!$U227&lt;&gt;"",Scoring!$R$26)+IF(Data!$V227&lt;&gt;"",Scoring!$R$27)+IF(Data!$W227&lt;&gt;"",Scoring!$R$28)+IF(Data!$X227&lt;&gt;"",Scoring!$R$29)+IF(Data!$Y227&lt;&gt;"",Scoring!$R$30)+IF(Data!$Z227&lt;&gt;"",Scoring!$R$31)+IF(Data!$AA227&lt;&gt;"",Scoring!$R$32),"")</f>
        <v/>
      </c>
      <c r="BE227" s="105" t="str">
        <f>IF(BD227&lt;&gt;"",LOOKUP(BD227,Likelihoods!$A$7:$A$107,Likelihoods!P$7:P$107),"")</f>
        <v/>
      </c>
      <c r="BF227" s="102" t="str">
        <f>IF(AND(COUNTBLANK($B227:$E227)=3,COUNTBLANK($F227:$H227)=2,COUNTBLANK($I227:$J227)=1,COUNTBLANK($K227:$L227)=1,COUNTBLANK($M227:$N227)=1,COUNTBLANK($O227:$P227)=1,COUNTBLANK($Q227:$R227)=1,COUNTBLANK($S227:$T227)=1,COUNTBLANK($U227:$V227)=1,COUNTBLANK($W227:$AA227)=4),IF(Data!$B227&lt;&gt;"",Scoring!$S$7)+IF(Data!$C227&lt;&gt;"",Scoring!$S$8)+IF(Data!$D227&lt;&gt;"",Scoring!$S$9)+IF(Data!$E227&lt;&gt;"",Scoring!$S$10)+IF(Data!$F227&lt;&gt;"",Scoring!$S$11)+IF(Data!$G227&lt;&gt;"",Scoring!$S$12)+IF(Data!$H227&lt;&gt;"",Scoring!$S$13)+IF(Data!$I227&lt;&gt;"",Scoring!$S$14)+IF(Data!$J227&lt;&gt;"",Scoring!$S$15)+IF(Data!$K227&lt;&gt;"",Scoring!$S$16)+IF(Data!$L227&lt;&gt;"",Scoring!$S$17)+IF(Data!$M227&lt;&gt;"",Scoring!$S$18)+IF(Data!$N227&lt;&gt;"",Scoring!$S$19)+IF(Data!$O227&lt;&gt;"",Scoring!$S$20)+IF(Data!$P227&lt;&gt;"",Scoring!$S$21)+IF(Data!$Q227&lt;&gt;"",Scoring!$S$22)+IF(Data!$R227&lt;&gt;"",Scoring!$S$23)+IF(Data!$S227&lt;&gt;"",Scoring!$S$24)+IF(Data!T227&lt;&gt;"",Scoring!$S$25)+IF(Data!$U227&lt;&gt;"",Scoring!$S$26)+IF(Data!$V227&lt;&gt;"",Scoring!$S$27)+IF(Data!$W227&lt;&gt;"",Scoring!$S$28)+IF(Data!$X227&lt;&gt;"",Scoring!$S$29)+IF(Data!$Y227&lt;&gt;"",Scoring!$S$30)+IF(Data!$Z227&lt;&gt;"",Scoring!$S$31)+IF(Data!$AA227&lt;&gt;"",Scoring!$S$32),"")</f>
        <v/>
      </c>
      <c r="BG227" s="107" t="str">
        <f>IF(BF227&lt;&gt;"",LOOKUP(BF227,Likelihoods!$A$7:$A$107,Likelihoods!Q$7:Q$107),"")</f>
        <v/>
      </c>
      <c r="BH227" s="108" t="str">
        <f>IF(AND(COUNTBLANK($B227:$E227)=3,COUNTBLANK($F227:$H227)=2,COUNTBLANK($I227:$J227)=1,COUNTBLANK($K227:$L227)=1,COUNTBLANK($M227:$N227)=1,COUNTBLANK($O227:$P227)=1,COUNTBLANK($Q227:$R227)=1,COUNTBLANK($S227:$T227)=1,COUNTBLANK($U227:$V227)=1,COUNTBLANK($W227:$AA227)=4),IF(Data!$B227&lt;&gt;"",Scoring!$T$7)+IF(Data!$C227&lt;&gt;"",Scoring!$T$8)+IF(Data!$D227&lt;&gt;"",Scoring!$T$9)+IF(Data!$E227&lt;&gt;"",Scoring!$T$10)+IF(Data!$F227&lt;&gt;"",Scoring!$T$11)+IF(Data!$G227&lt;&gt;"",Scoring!$T$12)+IF(Data!$H227&lt;&gt;"",Scoring!$T$13)+IF(Data!$I227&lt;&gt;"",Scoring!$T$14)+IF(Data!$J227&lt;&gt;"",Scoring!$T$15)+IF(Data!$K227&lt;&gt;"",Scoring!$T$16)+IF(Data!$L227&lt;&gt;"",Scoring!$T$17)+IF(Data!$M227&lt;&gt;"",Scoring!$T$18)+IF(Data!$N227&lt;&gt;"",Scoring!$T$19)+IF(Data!$O227&lt;&gt;"",Scoring!$T$20)+IF(Data!$P227&lt;&gt;"",Scoring!$T$21)+IF(Data!$Q227&lt;&gt;"",Scoring!$T$22)+IF(Data!$R227&lt;&gt;"",Scoring!$T$23)+IF(Data!$S227&lt;&gt;"",Scoring!$T$24)+IF(Data!T227&lt;&gt;"",Scoring!$T$25)+IF(Data!$U227&lt;&gt;"",Scoring!$T$26)+IF(Data!$V227&lt;&gt;"",Scoring!$T$27)+IF(Data!$W227&lt;&gt;"",Scoring!$T$28)+IF(Data!$X227&lt;&gt;"",Scoring!$T$29)+IF(Data!$Y227&lt;&gt;"",Scoring!$T$30)+IF(Data!$Z227&lt;&gt;"",Scoring!$T$31)+IF(Data!$AA227&lt;&gt;"",Scoring!$T$32),"")</f>
        <v/>
      </c>
      <c r="BI227" s="105" t="str">
        <f>IF(BH227&lt;&gt;"",LOOKUP(BH227,Likelihoods!$A$7:$A$107,Likelihoods!R$7:R$107),"")</f>
        <v/>
      </c>
      <c r="BJ227" s="108" t="str">
        <f>IF(AND(COUNTBLANK($B227:$E227)=3,COUNTBLANK($F227:$H227)=2,COUNTBLANK($I227:$J227)=1,COUNTBLANK($K227:$L227)=1,COUNTBLANK($M227:$N227)=1,COUNTBLANK($O227:$P227)=1,COUNTBLANK($Q227:$R227)=1,COUNTBLANK($S227:$T227)=1,COUNTBLANK($U227:$V227)=1,COUNTBLANK($W227:$AA227)=4),IF(Data!$B227&lt;&gt;"",Scoring!$U$7)+IF(Data!$C227&lt;&gt;"",Scoring!$U$8)+IF(Data!$D227&lt;&gt;"",Scoring!$U$9)+IF(Data!$E227&lt;&gt;"",Scoring!$U$10)+IF(Data!$F227&lt;&gt;"",Scoring!$U$11)+IF(Data!$G227&lt;&gt;"",Scoring!$U$12)+IF(Data!$H227&lt;&gt;"",Scoring!$U$13)+IF(Data!$I227&lt;&gt;"",Scoring!$U$14)+IF(Data!$J227&lt;&gt;"",Scoring!$U$15)+IF(Data!$K227&lt;&gt;"",Scoring!$U$16)+IF(Data!$L227&lt;&gt;"",Scoring!$U$17)+IF(Data!$M227&lt;&gt;"",Scoring!$U$18)+IF(Data!$N227&lt;&gt;"",Scoring!$U$19)+IF(Data!$O227&lt;&gt;"",Scoring!$U$20)+IF(Data!$P227&lt;&gt;"",Scoring!$U$21)+IF(Data!$Q227&lt;&gt;"",Scoring!$U$22)+IF(Data!$R227&lt;&gt;"",Scoring!$U$23)+IF(Data!$S227&lt;&gt;"",Scoring!$U$24)+IF(Data!T227&lt;&gt;"",Scoring!$U$25)+IF(Data!$U227&lt;&gt;"",Scoring!$U$26)+IF(Data!$V227&lt;&gt;"",Scoring!$U$27)+IF(Data!$W227&lt;&gt;"",Scoring!$U$28)+IF(Data!$X227&lt;&gt;"",Scoring!$U$29)+IF(Data!$Y227&lt;&gt;"",Scoring!$U$30)+IF(Data!$Z227&lt;&gt;"",Scoring!$U$31)+IF(Data!$AA227&lt;&gt;"",Scoring!$U$32),"")</f>
        <v/>
      </c>
      <c r="BK227" s="106" t="str">
        <f>IF(BJ227&lt;&gt;"",LOOKUP(BJ227,Likelihoods!$A$7:$A$107,Likelihoods!S$7:S$107),"")</f>
        <v/>
      </c>
      <c r="BL227" s="8"/>
      <c r="BM227" s="8"/>
      <c r="BN227" s="8"/>
      <c r="BO227" s="8"/>
      <c r="BP227" s="8"/>
      <c r="BQ227" s="8"/>
      <c r="BR227" s="8"/>
      <c r="BS227" s="8"/>
      <c r="BT227" s="8"/>
      <c r="BU227" s="8"/>
      <c r="BV227" s="8"/>
      <c r="BW227" s="8"/>
      <c r="BX227" s="8"/>
      <c r="BY227" s="8"/>
    </row>
    <row r="228" spans="1:77" ht="14.25" x14ac:dyDescent="0.2">
      <c r="A228" s="68"/>
      <c r="B228" s="101"/>
      <c r="C228" s="102"/>
      <c r="D228" s="102"/>
      <c r="E228" s="102"/>
      <c r="F228" s="101"/>
      <c r="G228" s="102"/>
      <c r="H228" s="103"/>
      <c r="I228" s="102"/>
      <c r="J228" s="102"/>
      <c r="K228" s="101"/>
      <c r="L228" s="103"/>
      <c r="M228" s="102"/>
      <c r="N228" s="103"/>
      <c r="O228" s="101"/>
      <c r="P228" s="103"/>
      <c r="Q228" s="102"/>
      <c r="R228" s="102"/>
      <c r="S228" s="101"/>
      <c r="T228" s="103"/>
      <c r="U228" s="101"/>
      <c r="V228" s="103"/>
      <c r="W228" s="102"/>
      <c r="X228" s="102"/>
      <c r="Y228" s="102"/>
      <c r="Z228" s="102"/>
      <c r="AA228" s="102"/>
      <c r="AB228" s="104" t="str">
        <f>IF(AND(COUNTBLANK($B228:$E228)=3,COUNTBLANK($F228:$H228)=2,COUNTBLANK($I228:$J228)=1,COUNTBLANK($K228:$L228)=1,COUNTBLANK($M228:$N228)=1,COUNTBLANK($O228:$P228)=1,COUNTBLANK($Q228:$R228)=1,COUNTBLANK($S228:$T228)=1,COUNTBLANK($U228:$V228)=1,COUNTBLANK($W228:$AA228)=4),IF(Data!$B228&lt;&gt;"",Scoring!$D$7)+IF(Data!$C228&lt;&gt;"",Scoring!$D$8)+IF(Data!$D228&lt;&gt;"",Scoring!$D$9)+IF(Data!$E228&lt;&gt;"",Scoring!$D$10)+IF(Data!$F228&lt;&gt;"",Scoring!$D$11)+IF(Data!$G228&lt;&gt;"",Scoring!$D$12)+IF(Data!$H228&lt;&gt;"",Scoring!$D$13)+IF(Data!$I228&lt;&gt;"",Scoring!$D$14)+IF(Data!$J228&lt;&gt;"",Scoring!$D$15)+IF(Data!$K228&lt;&gt;"",Scoring!$D$16)+IF(Data!$L228&lt;&gt;"",Scoring!$D$17)+IF(Data!$M228&lt;&gt;"",Scoring!$D$18)+IF(Data!$N228&lt;&gt;"",Scoring!$D$19)+IF(Data!$O228&lt;&gt;"",Scoring!$D$20)+IF(Data!$P228&lt;&gt;"",Scoring!$D$21)+IF(Data!$Q228&lt;&gt;"",Scoring!$D$22)+IF(Data!$R228&lt;&gt;"",Scoring!$D$23)+IF(Data!$S228&lt;&gt;"",Scoring!$D$24)+IF(Data!T228&lt;&gt;"",Scoring!$D$25)+IF(Data!$U228&lt;&gt;"",Scoring!$D$26)+IF(Data!$V228&lt;&gt;"",Scoring!$D$27)+IF(Data!$W228&lt;&gt;"",Scoring!$D$28)+IF(Data!$X228&lt;&gt;"",Scoring!$D$29)+IF(Data!$Y228&lt;&gt;"",Scoring!$D$30)+IF(Data!$Z228&lt;&gt;"",Scoring!$D$31)+IF(Data!$AA228&lt;&gt;"",Scoring!$D$32),"")</f>
        <v/>
      </c>
      <c r="AC228" s="105" t="str">
        <f>IF(AB228&lt;&gt;"",LOOKUP(AB228,Likelihoods!$A$7:$A$107,Likelihoods!B$7:B$107),"")</f>
        <v/>
      </c>
      <c r="AD228" s="264" t="str">
        <f>IF(AND(COUNTBLANK($B228:$E228)=3,COUNTBLANK($F228:$H228)=2,COUNTBLANK($I228:$J228)=1,COUNTBLANK($K228:$L228)=1,COUNTBLANK($M228:$N228)=1,COUNTBLANK($O228:$P228)=1,COUNTBLANK($Q228:$R228)=1,COUNTBLANK($S228:$T228)=1,COUNTBLANK($U228:$V228)=1,COUNTBLANK($W228:$AA228)=4),IF(Data!$B228&lt;&gt;"",Scoring!$E$7)+IF(Data!$C228&lt;&gt;"",Scoring!$E$8)+IF(Data!$D228&lt;&gt;"",Scoring!$E$9)+IF(Data!$E228&lt;&gt;"",Scoring!$E$10)+IF(Data!$F228&lt;&gt;"",Scoring!$E$11)+IF(Data!$G228&lt;&gt;"",Scoring!$E$12)+IF(Data!$H228&lt;&gt;"",Scoring!$E$13)+IF(Data!$I228&lt;&gt;"",Scoring!$E$14)+IF(Data!$J228&lt;&gt;"",Scoring!$E$15)+IF(Data!$K228&lt;&gt;"",Scoring!$E$16)+IF(Data!$L228&lt;&gt;"",Scoring!$E$17)+IF(Data!$M228&lt;&gt;"",Scoring!$E$18)+IF(Data!$N228&lt;&gt;"",Scoring!$E$19)+IF(Data!$O228&lt;&gt;"",Scoring!$E$20)+IF(Data!$P228&lt;&gt;"",Scoring!$E$21)+IF(Data!$Q228&lt;&gt;"",Scoring!$E$22)+IF(Data!$R228&lt;&gt;"",Scoring!$E$23)+IF(Data!$S228&lt;&gt;"",Scoring!$E$24)+IF(Data!V228&lt;&gt;"",Scoring!$E$25)+IF(Data!$U228&lt;&gt;"",Scoring!$E$26)+IF(Data!$V228&lt;&gt;"",Scoring!$E$27)+IF(Data!$W228&lt;&gt;"",Scoring!$E$28)+IF(Data!$X228&lt;&gt;"",Scoring!$E$29)+IF(Data!$Y228&lt;&gt;"",Scoring!$E$30)+IF(Data!$Z228&lt;&gt;"",Scoring!$E$31)+IF(Data!$AA228&lt;&gt;"",Scoring!$E$32),"")</f>
        <v/>
      </c>
      <c r="AE228" s="107" t="str">
        <f>IF(AD228&lt;&gt;"",LOOKUP(AD228,Likelihoods!$A$7:$A$107,Likelihoods!C$7:C$107),"")</f>
        <v/>
      </c>
      <c r="AF228" s="108" t="str">
        <f>IF(AND(COUNTBLANK($B228:$E228)=3,COUNTBLANK($F228:$H228)=2,COUNTBLANK($I228:$J228)=1,COUNTBLANK($K228:$L228)=1,COUNTBLANK($M228:$N228)=1,COUNTBLANK($O228:$P228)=1,COUNTBLANK($Q228:$R228)=1,COUNTBLANK($S228:$T228)=1,COUNTBLANK($U228:$V228)=1,COUNTBLANK($W228:$AA228)=4),IF(Data!$B228&lt;&gt;"",Scoring!$F$7)+IF(Data!$C228&lt;&gt;"",Scoring!$F$8)+IF(Data!$D228&lt;&gt;"",Scoring!$F$9)+IF(Data!$E228&lt;&gt;"",Scoring!$F$10)+IF(Data!$F228&lt;&gt;"",Scoring!$F$11)+IF(Data!$G228&lt;&gt;"",Scoring!$F$12)+IF(Data!$H228&lt;&gt;"",Scoring!$F$13)+IF(Data!$I228&lt;&gt;"",Scoring!$F$14)+IF(Data!$J228&lt;&gt;"",Scoring!$F$15)+IF(Data!$K228&lt;&gt;"",Scoring!$F$16)+IF(Data!$L228&lt;&gt;"",Scoring!$F$17)+IF(Data!$M228&lt;&gt;"",Scoring!$F$18)+IF(Data!$N228&lt;&gt;"",Scoring!$F$19)+IF(Data!$O228&lt;&gt;"",Scoring!$F$20)+IF(Data!$P228&lt;&gt;"",Scoring!$F$21)+IF(Data!$Q228&lt;&gt;"",Scoring!$F$22)+IF(Data!$R228&lt;&gt;"",Scoring!$F$23)+IF(Data!$S228&lt;&gt;"",Scoring!$F$24)+IF(Data!T228&lt;&gt;"",Scoring!$F$25)+IF(Data!$U228&lt;&gt;"",Scoring!$F$26)+IF(Data!$V228&lt;&gt;"",Scoring!$F$27)+IF(Data!$W228&lt;&gt;"",Scoring!$F$28)+IF(Data!$X228&lt;&gt;"",Scoring!$F$29)+IF(Data!$Y228&lt;&gt;"",Scoring!$F$30)+IF(Data!$Z228&lt;&gt;"",Scoring!$F$31)+IF(Data!$AA228&lt;&gt;"",Scoring!$F$32),"")</f>
        <v/>
      </c>
      <c r="AG228" s="105" t="str">
        <f>IF(AF228&lt;&gt;"",LOOKUP(AF228,Likelihoods!$A$7:$A$107,Likelihoods!D$7:D$107),"")</f>
        <v/>
      </c>
      <c r="AH228" s="108" t="str">
        <f>IF(AND(COUNTBLANK($B228:$E228)=3,COUNTBLANK($F228:$H228)=2,COUNTBLANK($I228:$J228)=1,COUNTBLANK($K228:$L228)=1,COUNTBLANK($M228:$N228)=1,COUNTBLANK($O228:$P228)=1,COUNTBLANK($Q228:$R228)=1,COUNTBLANK($S228:$T228)=1,COUNTBLANK($U228:$V228)=1,COUNTBLANK($W228:$AA228)=4),IF(Data!$B228&lt;&gt;"",Scoring!$G$7)+IF(Data!$C228&lt;&gt;"",Scoring!$G$8)+IF(Data!$D228&lt;&gt;"",Scoring!$G$9)+IF(Data!$E228&lt;&gt;"",Scoring!$G$10)+IF(Data!$F228&lt;&gt;"",Scoring!$G$11)+IF(Data!$G228&lt;&gt;"",Scoring!$G$12)+IF(Data!$H228&lt;&gt;"",Scoring!$G$13)+IF(Data!$I228&lt;&gt;"",Scoring!$G$14)+IF(Data!$J228&lt;&gt;"",Scoring!$G$15)+IF(Data!$K228&lt;&gt;"",Scoring!$G$16)+IF(Data!$L228&lt;&gt;"",Scoring!$G$17)+IF(Data!$M228&lt;&gt;"",Scoring!$G$18)+IF(Data!$N228&lt;&gt;"",Scoring!$G$19)+IF(Data!$O228&lt;&gt;"",Scoring!$G$20)+IF(Data!$P228&lt;&gt;"",Scoring!$G$21)+IF(Data!$Q228&lt;&gt;"",Scoring!$G$22)+IF(Data!$R228&lt;&gt;"",Scoring!$G$23)+IF(Data!$S228&lt;&gt;"",Scoring!$G$24)+IF(Data!T228&lt;&gt;"",Scoring!$G$25)+IF(Data!$U228&lt;&gt;"",Scoring!$G$26)+IF(Data!$V228&lt;&gt;"",Scoring!$G$27)+IF(Data!$W228&lt;&gt;"",Scoring!$G$28)+IF(Data!$X228&lt;&gt;"",Scoring!$G$29)+IF(Data!$Y228&lt;&gt;"",Scoring!$G$30)+IF(Data!$Z228&lt;&gt;"",Scoring!$G$31)+IF(Data!$AA228&lt;&gt;"",Scoring!$G$32),"")</f>
        <v/>
      </c>
      <c r="AI228" s="106" t="str">
        <f>IF(AH228&lt;&gt;"",LOOKUP(AH228,Likelihoods!$A$7:$A$107,Likelihoods!E$7:E$107),"")</f>
        <v/>
      </c>
      <c r="AJ228" s="104" t="str">
        <f>IF(AND(COUNTBLANK($B228:$E228)=3,COUNTBLANK($F228:$H228)=2,COUNTBLANK($I228:$J228)=1,COUNTBLANK($K228:$L228)=1,COUNTBLANK($M228:$N228)=1,COUNTBLANK($O228:$P228)=1,COUNTBLANK($Q228:$R228)=1,COUNTBLANK($S228:$T228)=1,COUNTBLANK($U228:$V228)=1,COUNTBLANK($W228:$AA228)=4),IF(Data!$B228&lt;&gt;"",Scoring!$H$7)+IF(Data!$C228&lt;&gt;"",Scoring!$H$8)+IF(Data!$D228&lt;&gt;"",Scoring!$H$9)+IF(Data!$E228&lt;&gt;"",Scoring!$H$10)+IF(Data!$F228&lt;&gt;"",Scoring!$H$11)+IF(Data!$G228&lt;&gt;"",Scoring!$H$12)+IF(Data!$H228&lt;&gt;"",Scoring!$H$13)+IF(Data!$I228&lt;&gt;"",Scoring!$H$14)+IF(Data!$J228&lt;&gt;"",Scoring!$H$15)+IF(Data!$K228&lt;&gt;"",Scoring!$H$16)+IF(Data!$L228&lt;&gt;"",Scoring!$H$17)+IF(Data!$M228&lt;&gt;"",Scoring!$H$18)+IF(Data!$N228&lt;&gt;"",Scoring!$H$19)+IF(Data!$O228&lt;&gt;"",Scoring!$H$20)+IF(Data!$P228&lt;&gt;"",Scoring!$H$21)+IF(Data!$Q228&lt;&gt;"",Scoring!$H$22)+IF(Data!$R228&lt;&gt;"",Scoring!$H$23)+IF(Data!$S228&lt;&gt;"",Scoring!$H$24)+IF(Data!T228&lt;&gt;"",Scoring!$H$25)+IF(Data!$U228&lt;&gt;"",Scoring!$H$26)+IF(Data!$V228&lt;&gt;"",Scoring!$H$27)+IF(Data!$W228&lt;&gt;"",Scoring!$H$28)+IF(Data!$X228&lt;&gt;"",Scoring!$H$29)+IF(Data!$Y228&lt;&gt;"",Scoring!$H$30)+IF(Data!$Z228&lt;&gt;"",Scoring!$H$31)+IF(Data!$AA228&lt;&gt;"",Scoring!$H$32),"")</f>
        <v/>
      </c>
      <c r="AK228" s="105" t="str">
        <f>IF(AJ228&lt;&gt;"",LOOKUP(AJ228,Likelihoods!$A$7:$A$107,Likelihoods!F$7:F$107),"")</f>
        <v/>
      </c>
      <c r="AL228" s="102" t="str">
        <f>IF(AND(COUNTBLANK($B228:$E228)=3,COUNTBLANK($F228:$H228)=2,COUNTBLANK($I228:$J228)=1,COUNTBLANK($K228:$L228)=1,COUNTBLANK($M228:$N228)=1,COUNTBLANK($O228:$P228)=1,COUNTBLANK($Q228:$R228)=1,COUNTBLANK($S228:$T228)=1,COUNTBLANK($U228:$V228)=1,COUNTBLANK($W228:$AA228)=4),IF(Data!$B228&lt;&gt;"",Scoring!$I$7)+IF(Data!$C228&lt;&gt;"",Scoring!$I$8)+IF(Data!$D228&lt;&gt;"",Scoring!$I$9)+IF(Data!$E228&lt;&gt;"",Scoring!$I$10)+IF(Data!$F228&lt;&gt;"",Scoring!$I$11)+IF(Data!$G228&lt;&gt;"",Scoring!$I$12)+IF(Data!$H228&lt;&gt;"",Scoring!$I$13)+IF(Data!$I228&lt;&gt;"",Scoring!$I$14)+IF(Data!$J228&lt;&gt;"",Scoring!$I$15)+IF(Data!$K228&lt;&gt;"",Scoring!$I$16)+IF(Data!$L228&lt;&gt;"",Scoring!$I$17)+IF(Data!$M228&lt;&gt;"",Scoring!$I$18)+IF(Data!$N228&lt;&gt;"",Scoring!$I$19)+IF(Data!$O228&lt;&gt;"",Scoring!$I$20)+IF(Data!$P228&lt;&gt;"",Scoring!$I$21)+IF(Data!$Q228&lt;&gt;"",Scoring!$I$22)+IF(Data!$R228&lt;&gt;"",Scoring!$I$23)+IF(Data!$S228&lt;&gt;"",Scoring!$I$24)+IF(Data!T228&lt;&gt;"",Scoring!$I$25)+IF(Data!$U228&lt;&gt;"",Scoring!$I$26)+IF(Data!$V228&lt;&gt;"",Scoring!$I$27)+IF(Data!$W228&lt;&gt;"",Scoring!$I$28)+IF(Data!$X228&lt;&gt;"",Scoring!$I$29)+IF(Data!$Y228&lt;&gt;"",Scoring!$I$30)+IF(Data!$Z228&lt;&gt;"",Scoring!$I$31)+IF(Data!$AA228&lt;&gt;"",Scoring!$I$32),"")</f>
        <v/>
      </c>
      <c r="AM228" s="107" t="str">
        <f>IF(AL228&lt;&gt;"",LOOKUP(AL228,Likelihoods!$A$7:$A$107,Likelihoods!G$7:G$107),"")</f>
        <v/>
      </c>
      <c r="AN228" s="281" t="str">
        <f>IF(AND(COUNTBLANK($B228:$E228)=3,COUNTBLANK($F228:$H228)=2,COUNTBLANK($I228:$J228)=1,COUNTBLANK($K228:$L228)=1,COUNTBLANK($M228:$N228)=1,COUNTBLANK($O228:$P228)=1,COUNTBLANK($Q228:$R228)=1,COUNTBLANK($S228:$T228)=1,COUNTBLANK($U228:$V228)=1,COUNTBLANK($W228:$AA228)=4),IF(Data!$B228&lt;&gt;"",Scoring!$J$7)+IF(Data!$C228&lt;&gt;"",Scoring!$J$8)+IF(Data!$D228&lt;&gt;"",Scoring!$J$9)+IF(Data!$E228&lt;&gt;"",Scoring!$J$10)+IF(Data!$F228&lt;&gt;"",Scoring!$J$11)+IF(Data!$G228&lt;&gt;"",Scoring!$J$12)+IF(Data!$H228&lt;&gt;"",Scoring!$J$13)+IF(Data!$I228&lt;&gt;"",Scoring!$J$14)+IF(Data!$J228&lt;&gt;"",Scoring!$J$15)+IF(Data!$K228&lt;&gt;"",Scoring!$J$16)+IF(Data!$L228&lt;&gt;"",Scoring!$J$17)+IF(Data!$M228&lt;&gt;"",Scoring!$J$18)+IF(Data!$N228&lt;&gt;"",Scoring!$J$19)+IF(Data!$O228&lt;&gt;"",Scoring!$J$20)+IF(Data!$P228&lt;&gt;"",Scoring!$J$21)+IF(Data!$Q228&lt;&gt;"",Scoring!$J$22)+IF(Data!$R228&lt;&gt;"",Scoring!$J$23)+IF(Data!$S228&lt;&gt;"",Scoring!$J$24)+IF(Data!AF228&lt;&gt;"",Scoring!$J$25)+IF(Data!$U228&lt;&gt;"",Scoring!$J$26)+IF(Data!$V228&lt;&gt;"",Scoring!$J$27)+IF(Data!$W228&lt;&gt;"",Scoring!$J$28)+IF(Data!$X228&lt;&gt;"",Scoring!$J$29)+IF(Data!$Y228&lt;&gt;"",Scoring!$J$30)+IF(Data!$Z228&lt;&gt;"",Scoring!$J$31)+IF(Data!$AA228&lt;&gt;"",Scoring!$J$32),"")</f>
        <v/>
      </c>
      <c r="AO228" s="276" t="str">
        <f>IF(AN228&lt;&gt;"",LOOKUP(AN228,Likelihoods!$A$7:$A$107,Likelihoods!H$7:H$107),"")</f>
        <v/>
      </c>
      <c r="AP228" s="264" t="str">
        <f>IF(AND(COUNTBLANK($B228:$E228)=3,COUNTBLANK($F228:$H228)=2,COUNTBLANK($I228:$J228)=1,COUNTBLANK($K228:$L228)=1,COUNTBLANK($M228:$N228)=1,COUNTBLANK($O228:$P228)=1,COUNTBLANK($Q228:$R228)=1,COUNTBLANK($S228:$T228)=1,COUNTBLANK($U228:$V228)=1,COUNTBLANK($W228:$AA228)=4),IF(Data!$B228&lt;&gt;"",Scoring!$K$7)+IF(Data!$C228&lt;&gt;"",Scoring!$K$8)+IF(Data!$D228&lt;&gt;"",Scoring!$K$9)+IF(Data!$E228&lt;&gt;"",Scoring!$K$10)+IF(Data!$F228&lt;&gt;"",Scoring!$K$11)+IF(Data!$G228&lt;&gt;"",Scoring!$K$12)+IF(Data!$H228&lt;&gt;"",Scoring!$K$13)+IF(Data!$I228&lt;&gt;"",Scoring!$K$14)+IF(Data!$J228&lt;&gt;"",Scoring!$K$15)+IF(Data!$K228&lt;&gt;"",Scoring!$K$16)+IF(Data!$L228&lt;&gt;"",Scoring!$K$17)+IF(Data!$M228&lt;&gt;"",Scoring!$K$18)+IF(Data!$N228&lt;&gt;"",Scoring!$K$19)+IF(Data!$O228&lt;&gt;"",Scoring!$K$20)+IF(Data!$P228&lt;&gt;"",Scoring!$K$21)+IF(Data!$Q228&lt;&gt;"",Scoring!$K$22)+IF(Data!$R228&lt;&gt;"",Scoring!$K$23)+IF(Data!$S228&lt;&gt;"",Scoring!$K$24)+IF(Data!AH228&lt;&gt;"",Scoring!$K$25)+IF(Data!$U228&lt;&gt;"",Scoring!$K$26)+IF(Data!$V228&lt;&gt;"",Scoring!$K$27)+IF(Data!$W228&lt;&gt;"",Scoring!$K$28)+IF(Data!$X228&lt;&gt;"",Scoring!$K$29)+IF(Data!$Y228&lt;&gt;"",Scoring!$K$30)+IF(Data!$Z228&lt;&gt;"",Scoring!$K$31)+IF(Data!$AA228&lt;&gt;"",Scoring!$K$32),"")</f>
        <v/>
      </c>
      <c r="AQ228" s="107" t="str">
        <f>IF(AP228&lt;&gt;"",LOOKUP(AP228,Likelihoods!$A$7:$A$107,Likelihoods!I$7:I$107),"")</f>
        <v/>
      </c>
      <c r="AR228" s="281" t="str">
        <f>IF(AND(COUNTBLANK($B228:$E228)=3,COUNTBLANK($F228:$H228)=2,COUNTBLANK($I228:$J228)=1,COUNTBLANK($K228:$L228)=1,COUNTBLANK($M228:$N228)=1,COUNTBLANK($O228:$P228)=1,COUNTBLANK($Q228:$R228)=1,COUNTBLANK($S228:$T228)=1,COUNTBLANK($U228:$V228)=1,COUNTBLANK($W228:$AA228)=4),IF(Data!$B228&lt;&gt;"",Scoring!$L$7)+IF(Data!$C228&lt;&gt;"",Scoring!$L$8)+IF(Data!$D228&lt;&gt;"",Scoring!$L$9)+IF(Data!$E228&lt;&gt;"",Scoring!$L$10)+IF(Data!$F228&lt;&gt;"",Scoring!$L$11)+IF(Data!$G228&lt;&gt;"",Scoring!$L$12)+IF(Data!$H228&lt;&gt;"",Scoring!$L$13)+IF(Data!$I228&lt;&gt;"",Scoring!$L$14)+IF(Data!$J228&lt;&gt;"",Scoring!$L$15)+IF(Data!$K228&lt;&gt;"",Scoring!$L$16)+IF(Data!$L228&lt;&gt;"",Scoring!$L$17)+IF(Data!$M228&lt;&gt;"",Scoring!$L$18)+IF(Data!$N228&lt;&gt;"",Scoring!$L$19)+IF(Data!$O228&lt;&gt;"",Scoring!$L$20)+IF(Data!$P228&lt;&gt;"",Scoring!$L$21)+IF(Data!$Q228&lt;&gt;"",Scoring!$L$22)+IF(Data!$R228&lt;&gt;"",Scoring!$L$23)+IF(Data!$S228&lt;&gt;"",Scoring!$L$24)+IF(Data!AJ228&lt;&gt;"",Scoring!$L$25)+IF(Data!$U228&lt;&gt;"",Scoring!$L$26)+IF(Data!$V228&lt;&gt;"",Scoring!$L$27)+IF(Data!$W228&lt;&gt;"",Scoring!$L$28)+IF(Data!$X228&lt;&gt;"",Scoring!$L$29)+IF(Data!$Y228&lt;&gt;"",Scoring!$L$30)+IF(Data!$Z228&lt;&gt;"",Scoring!$L$31)+IF(Data!$AA228&lt;&gt;"",Scoring!$L$32),"")</f>
        <v/>
      </c>
      <c r="AS228" s="105" t="str">
        <f>IF(AR228&lt;&gt;"",LOOKUP(AR228,Likelihoods!$A$7:$A$107,Likelihoods!J$7:J$107),"")</f>
        <v/>
      </c>
      <c r="AT228" s="108" t="str">
        <f>IF(AND(COUNTBLANK($B228:$E228)=3,COUNTBLANK($F228:$H228)=2,COUNTBLANK($I228:$J228)=1,COUNTBLANK($K228:$L228)=1,COUNTBLANK($M228:$N228)=1,COUNTBLANK($O228:$P228)=1,COUNTBLANK($Q228:$R228)=1,COUNTBLANK($S228:$T228)=1,COUNTBLANK($U228:$V228)=1,COUNTBLANK($W228:$AA228)=4),IF(Data!$B228&lt;&gt;"",Scoring!$M$7)+IF(Data!$C228&lt;&gt;"",Scoring!$M$8)+IF(Data!$D228&lt;&gt;"",Scoring!$M$9)+IF(Data!$E228&lt;&gt;"",Scoring!$M$10)+IF(Data!$F228&lt;&gt;"",Scoring!$M$11)+IF(Data!$G228&lt;&gt;"",Scoring!$M$12)+IF(Data!$H228&lt;&gt;"",Scoring!$M$13)+IF(Data!$I228&lt;&gt;"",Scoring!$M$14)+IF(Data!$J228&lt;&gt;"",Scoring!$M$15)+IF(Data!$K228&lt;&gt;"",Scoring!$M$16)+IF(Data!$L228&lt;&gt;"",Scoring!$M$17)+IF(Data!$M228&lt;&gt;"",Scoring!$M$18)+IF(Data!$N228&lt;&gt;"",Scoring!$M$19)+IF(Data!$O228&lt;&gt;"",Scoring!$M$20)+IF(Data!$P228&lt;&gt;"",Scoring!$M$21)+IF(Data!$Q228&lt;&gt;"",Scoring!$M$22)+IF(Data!$R228&lt;&gt;"",Scoring!$M$23)+IF(Data!$S228&lt;&gt;"",Scoring!$M$24)+IF(Data!T228&lt;&gt;"",Scoring!$M$25)+IF(Data!$U228&lt;&gt;"",Scoring!$M$26)+IF(Data!$V228&lt;&gt;"",Scoring!$M$27)+IF(Data!$W228&lt;&gt;"",Scoring!$M$28)+IF(Data!$X228&lt;&gt;"",Scoring!$M$29)+IF(Data!$Y228&lt;&gt;"",Scoring!$M$30)+IF(Data!$Z228&lt;&gt;"",Scoring!$M$31)+IF(Data!$AA228&lt;&gt;"",Scoring!$M$32),"")</f>
        <v/>
      </c>
      <c r="AU228" s="105" t="str">
        <f>IF(AT228&lt;&gt;"",LOOKUP(AT228,Likelihoods!$A$7:$A$107,Likelihoods!K$7:K$107),"")</f>
        <v/>
      </c>
      <c r="AV228" s="108" t="str">
        <f>IF(AND(COUNTBLANK($B228:$E228)=3,COUNTBLANK($F228:$H228)=2,COUNTBLANK($I228:$J228)=1,COUNTBLANK($K228:$L228)=1,COUNTBLANK($M228:$N228)=1,COUNTBLANK($O228:$P228)=1,COUNTBLANK($Q228:$R228)=1,COUNTBLANK($S228:$T228)=1,COUNTBLANK($U228:$V228)=1,COUNTBLANK($W228:$AA228)=4),IF(Data!$B228&lt;&gt;"",Scoring!$N$7)+IF(Data!$C228&lt;&gt;"",Scoring!$N$8)+IF(Data!$D228&lt;&gt;"",Scoring!$N$9)+IF(Data!$E228&lt;&gt;"",Scoring!$N$10)+IF(Data!$F228&lt;&gt;"",Scoring!$N$11)+IF(Data!$G228&lt;&gt;"",Scoring!$N$12)+IF(Data!$H228&lt;&gt;"",Scoring!$N$13)+IF(Data!$I228&lt;&gt;"",Scoring!$N$14)+IF(Data!$J228&lt;&gt;"",Scoring!$N$15)+IF(Data!$K228&lt;&gt;"",Scoring!$N$16)+IF(Data!$L228&lt;&gt;"",Scoring!$N$17)+IF(Data!$M228&lt;&gt;"",Scoring!$N$18)+IF(Data!$N228&lt;&gt;"",Scoring!$N$19)+IF(Data!$O228&lt;&gt;"",Scoring!$N$20)+IF(Data!$P228&lt;&gt;"",Scoring!$N$21)+IF(Data!$Q228&lt;&gt;"",Scoring!$N$22)+IF(Data!$R228&lt;&gt;"",Scoring!$N$23)+IF(Data!$S228&lt;&gt;"",Scoring!$N$24)+IF(Data!T228&lt;&gt;"",Scoring!$N$25)+IF(Data!$U228&lt;&gt;"",Scoring!$N$26)+IF(Data!$V228&lt;&gt;"",Scoring!$N$27)+IF(Data!$W228&lt;&gt;"",Scoring!$N$28)+IF(Data!$X228&lt;&gt;"",Scoring!$N$29)+IF(Data!$Y228&lt;&gt;"",Scoring!$N$30)+IF(Data!$Z228&lt;&gt;"",Scoring!$N$31)+IF(Data!$AA228&lt;&gt;"",Scoring!$N$32),"")</f>
        <v/>
      </c>
      <c r="AW228" s="106" t="str">
        <f>IF(AV228&lt;&gt;"",LOOKUP(AV228,Likelihoods!$A$7:$A$107,Likelihoods!L$7:L$107),"")</f>
        <v/>
      </c>
      <c r="AX228" s="104" t="str">
        <f>IF(AND(COUNTBLANK($B228:$E228)=3,COUNTBLANK($F228:$H228)=2,COUNTBLANK($I228:$J228)=1,COUNTBLANK($K228:$L228)=1,COUNTBLANK($M228:$N228)=1,COUNTBLANK($O228:$P228)=1,COUNTBLANK($Q228:$R228)=1,COUNTBLANK($S228:$T228)=1,COUNTBLANK($U228:$V228)=1,COUNTBLANK($W228:$AA228)=4),IF(Data!$B228&lt;&gt;"",Scoring!$O$7)+IF(Data!$C228&lt;&gt;"",Scoring!$O$8)+IF(Data!$D228&lt;&gt;"",Scoring!$O$9)+IF(Data!$E228&lt;&gt;"",Scoring!$O$10)+IF(Data!$F228&lt;&gt;"",Scoring!$O$11)+IF(Data!$G228&lt;&gt;"",Scoring!$O$12)+IF(Data!$H228&lt;&gt;"",Scoring!$O$13)+IF(Data!$I228&lt;&gt;"",Scoring!$O$14)+IF(Data!$J228&lt;&gt;"",Scoring!$O$15)+IF(Data!$K228&lt;&gt;"",Scoring!$O$16)+IF(Data!$L228&lt;&gt;"",Scoring!$O$17)+IF(Data!$M228&lt;&gt;"",Scoring!$O$18)+IF(Data!$N228&lt;&gt;"",Scoring!$O$19)+IF(Data!$O228&lt;&gt;"",Scoring!$O$20)+IF(Data!$P228&lt;&gt;"",Scoring!$O$21)+IF(Data!$Q228&lt;&gt;"",Scoring!$O$22)+IF(Data!$R228&lt;&gt;"",Scoring!$O$23)+IF(Data!$S228&lt;&gt;"",Scoring!$O$24)+IF(Data!T228&lt;&gt;"",Scoring!$O$25)+IF(Data!$U228&lt;&gt;"",Scoring!$O$26)+IF(Data!$V228&lt;&gt;"",Scoring!$O$27)+IF(Data!$W228&lt;&gt;"",Scoring!$O$28)+IF(Data!$X228&lt;&gt;"",Scoring!$O$29)+IF(Data!$Y228&lt;&gt;"",Scoring!$O$30)+IF(Data!$Z228&lt;&gt;"",Scoring!$O$31)+IF(Data!$AA228&lt;&gt;"",Scoring!$O$32),"")</f>
        <v/>
      </c>
      <c r="AY228" s="107" t="str">
        <f>IF(AX228&lt;&gt;"",LOOKUP(AX228,Likelihoods!$A$7:$A$107,Likelihoods!M$7:M$107),"")</f>
        <v/>
      </c>
      <c r="AZ228" s="108" t="str">
        <f>IF(AND(COUNTBLANK($B228:$E228)=3,COUNTBLANK($F228:$H228)=2,COUNTBLANK($I228:$J228)=1,COUNTBLANK($K228:$L228)=1,COUNTBLANK($M228:$N228)=1,COUNTBLANK($O228:$P228)=1,COUNTBLANK($Q228:$R228)=1,COUNTBLANK($S228:$T228)=1,COUNTBLANK($U228:$V228)=1,COUNTBLANK($W228:$AA228)=4),IF(Data!$B228&lt;&gt;"",Scoring!$P$7)+IF(Data!$C228&lt;&gt;"",Scoring!$P$8)+IF(Data!$D228&lt;&gt;"",Scoring!$P$9)+IF(Data!$E228&lt;&gt;"",Scoring!$P$10)+IF(Data!$F228&lt;&gt;"",Scoring!$P$11)+IF(Data!$G228&lt;&gt;"",Scoring!$P$12)+IF(Data!$H228&lt;&gt;"",Scoring!$P$13)+IF(Data!$I228&lt;&gt;"",Scoring!$P$14)+IF(Data!$J228&lt;&gt;"",Scoring!$P$15)+IF(Data!$K228&lt;&gt;"",Scoring!$P$16)+IF(Data!$L228&lt;&gt;"",Scoring!$P$17)+IF(Data!$M228&lt;&gt;"",Scoring!$P$18)+IF(Data!$N228&lt;&gt;"",Scoring!$P$19)+IF(Data!$O228&lt;&gt;"",Scoring!$P$20)+IF(Data!$P228&lt;&gt;"",Scoring!$P$21)+IF(Data!$Q228&lt;&gt;"",Scoring!$P$22)+IF(Data!$R228&lt;&gt;"",Scoring!$P$23)+IF(Data!$S228&lt;&gt;"",Scoring!$P$24)+IF(Data!T228&lt;&gt;"",Scoring!$P$25)+IF(Data!$U228&lt;&gt;"",Scoring!$P$26)+IF(Data!$V228&lt;&gt;"",Scoring!$P$27)+IF(Data!$W228&lt;&gt;"",Scoring!$P$28)+IF(Data!$X228&lt;&gt;"",Scoring!$P$29)+IF(Data!$Y228&lt;&gt;"",Scoring!$P$30)+IF(Data!$Z228&lt;&gt;"",Scoring!$P$31)+IF(Data!$AA228&lt;&gt;"",Scoring!$P$32),"")</f>
        <v/>
      </c>
      <c r="BA228" s="105" t="str">
        <f>IF(AZ228&lt;&gt;"",LOOKUP(AZ228,Likelihoods!$A$7:$A$107,Likelihoods!N$7:N$107),"")</f>
        <v/>
      </c>
      <c r="BB228" s="102" t="str">
        <f>IF(AND(COUNTBLANK($B228:$E228)=3,COUNTBLANK($F228:$H228)=2,COUNTBLANK($I228:$J228)=1,COUNTBLANK($K228:$L228)=1,COUNTBLANK($M228:$N228)=1,COUNTBLANK($O228:$P228)=1,COUNTBLANK($Q228:$R228)=1,COUNTBLANK($S228:$T228)=1,COUNTBLANK($U228:$V228)=1,COUNTBLANK($W228:$AA228)=4),IF(Data!$B228&lt;&gt;"",Scoring!$Q$7)+IF(Data!$C228&lt;&gt;"",Scoring!$Q$8)+IF(Data!$D228&lt;&gt;"",Scoring!$Q$9)+IF(Data!$E228&lt;&gt;"",Scoring!$Q$10)+IF(Data!$F228&lt;&gt;"",Scoring!$Q$11)+IF(Data!$G228&lt;&gt;"",Scoring!$Q$12)+IF(Data!$H228&lt;&gt;"",Scoring!$Q$13)+IF(Data!$I228&lt;&gt;"",Scoring!$Q$14)+IF(Data!$J228&lt;&gt;"",Scoring!$Q$15)+IF(Data!$K228&lt;&gt;"",Scoring!$Q$16)+IF(Data!$L228&lt;&gt;"",Scoring!$Q$17)+IF(Data!$M228&lt;&gt;"",Scoring!$Q$18)+IF(Data!$N228&lt;&gt;"",Scoring!$Q$19)+IF(Data!$O228&lt;&gt;"",Scoring!$Q$20)+IF(Data!$P228&lt;&gt;"",Scoring!$Q$21)+IF(Data!$Q228&lt;&gt;"",Scoring!$Q$22)+IF(Data!$R228&lt;&gt;"",Scoring!$Q$23)+IF(Data!$S228&lt;&gt;"",Scoring!$Q$24)+IF(Data!T228&lt;&gt;"",Scoring!$Q$25)+IF(Data!$U228&lt;&gt;"",Scoring!$Q$26)+IF(Data!$V228&lt;&gt;"",Scoring!$Q$27)+IF(Data!$W228&lt;&gt;"",Scoring!$Q$28)+IF(Data!$X228&lt;&gt;"",Scoring!$Q$29)+IF(Data!$Y228&lt;&gt;"",Scoring!$Q$30)+IF(Data!$Z228&lt;&gt;"",Scoring!$Q$31)+IF(Data!$AA228&lt;&gt;"",Scoring!$Q$32),"")</f>
        <v/>
      </c>
      <c r="BC228" s="107" t="str">
        <f>IF(BB228&lt;&gt;"",LOOKUP(BB228,Likelihoods!$A$7:$A$107,Likelihoods!O$7:O$107),"")</f>
        <v/>
      </c>
      <c r="BD228" s="104" t="str">
        <f>IF(AND(COUNTBLANK($B228:$E228)=3,COUNTBLANK($F228:$H228)=2,COUNTBLANK($I228:$J228)=1,COUNTBLANK($K228:$L228)=1,COUNTBLANK($M228:$N228)=1,COUNTBLANK($O228:$P228)=1,COUNTBLANK($Q228:$R228)=1,COUNTBLANK($S228:$T228)=1,COUNTBLANK($U228:$V228)=1,COUNTBLANK($W228:$AA228)=4),IF(Data!$B228&lt;&gt;"",Scoring!$R$7)+IF(Data!$C228&lt;&gt;"",Scoring!$R$8)+IF(Data!$D228&lt;&gt;"",Scoring!$R$9)+IF(Data!$E228&lt;&gt;"",Scoring!$R$10)+IF(Data!$F228&lt;&gt;"",Scoring!$R$11)+IF(Data!$G228&lt;&gt;"",Scoring!$R$12)+IF(Data!$H228&lt;&gt;"",Scoring!$R$13)+IF(Data!$I228&lt;&gt;"",Scoring!$R$14)+IF(Data!$J228&lt;&gt;"",Scoring!$R$15)+IF(Data!$K228&lt;&gt;"",Scoring!$R$16)+IF(Data!$L228&lt;&gt;"",Scoring!$R$17)+IF(Data!$M228&lt;&gt;"",Scoring!$R$18)+IF(Data!$N228&lt;&gt;"",Scoring!$R$19)+IF(Data!$O228&lt;&gt;"",Scoring!$R$20)+IF(Data!$P228&lt;&gt;"",Scoring!$R$21)+IF(Data!$Q228&lt;&gt;"",Scoring!$R$22)+IF(Data!$R228&lt;&gt;"",Scoring!$R$23)+IF(Data!$S228&lt;&gt;"",Scoring!$R$24)+IF(Data!T228&lt;&gt;"",Scoring!$R$25)+IF(Data!$U228&lt;&gt;"",Scoring!$R$26)+IF(Data!$V228&lt;&gt;"",Scoring!$R$27)+IF(Data!$W228&lt;&gt;"",Scoring!$R$28)+IF(Data!$X228&lt;&gt;"",Scoring!$R$29)+IF(Data!$Y228&lt;&gt;"",Scoring!$R$30)+IF(Data!$Z228&lt;&gt;"",Scoring!$R$31)+IF(Data!$AA228&lt;&gt;"",Scoring!$R$32),"")</f>
        <v/>
      </c>
      <c r="BE228" s="105" t="str">
        <f>IF(BD228&lt;&gt;"",LOOKUP(BD228,Likelihoods!$A$7:$A$107,Likelihoods!P$7:P$107),"")</f>
        <v/>
      </c>
      <c r="BF228" s="102" t="str">
        <f>IF(AND(COUNTBLANK($B228:$E228)=3,COUNTBLANK($F228:$H228)=2,COUNTBLANK($I228:$J228)=1,COUNTBLANK($K228:$L228)=1,COUNTBLANK($M228:$N228)=1,COUNTBLANK($O228:$P228)=1,COUNTBLANK($Q228:$R228)=1,COUNTBLANK($S228:$T228)=1,COUNTBLANK($U228:$V228)=1,COUNTBLANK($W228:$AA228)=4),IF(Data!$B228&lt;&gt;"",Scoring!$S$7)+IF(Data!$C228&lt;&gt;"",Scoring!$S$8)+IF(Data!$D228&lt;&gt;"",Scoring!$S$9)+IF(Data!$E228&lt;&gt;"",Scoring!$S$10)+IF(Data!$F228&lt;&gt;"",Scoring!$S$11)+IF(Data!$G228&lt;&gt;"",Scoring!$S$12)+IF(Data!$H228&lt;&gt;"",Scoring!$S$13)+IF(Data!$I228&lt;&gt;"",Scoring!$S$14)+IF(Data!$J228&lt;&gt;"",Scoring!$S$15)+IF(Data!$K228&lt;&gt;"",Scoring!$S$16)+IF(Data!$L228&lt;&gt;"",Scoring!$S$17)+IF(Data!$M228&lt;&gt;"",Scoring!$S$18)+IF(Data!$N228&lt;&gt;"",Scoring!$S$19)+IF(Data!$O228&lt;&gt;"",Scoring!$S$20)+IF(Data!$P228&lt;&gt;"",Scoring!$S$21)+IF(Data!$Q228&lt;&gt;"",Scoring!$S$22)+IF(Data!$R228&lt;&gt;"",Scoring!$S$23)+IF(Data!$S228&lt;&gt;"",Scoring!$S$24)+IF(Data!T228&lt;&gt;"",Scoring!$S$25)+IF(Data!$U228&lt;&gt;"",Scoring!$S$26)+IF(Data!$V228&lt;&gt;"",Scoring!$S$27)+IF(Data!$W228&lt;&gt;"",Scoring!$S$28)+IF(Data!$X228&lt;&gt;"",Scoring!$S$29)+IF(Data!$Y228&lt;&gt;"",Scoring!$S$30)+IF(Data!$Z228&lt;&gt;"",Scoring!$S$31)+IF(Data!$AA228&lt;&gt;"",Scoring!$S$32),"")</f>
        <v/>
      </c>
      <c r="BG228" s="107" t="str">
        <f>IF(BF228&lt;&gt;"",LOOKUP(BF228,Likelihoods!$A$7:$A$107,Likelihoods!Q$7:Q$107),"")</f>
        <v/>
      </c>
      <c r="BH228" s="108" t="str">
        <f>IF(AND(COUNTBLANK($B228:$E228)=3,COUNTBLANK($F228:$H228)=2,COUNTBLANK($I228:$J228)=1,COUNTBLANK($K228:$L228)=1,COUNTBLANK($M228:$N228)=1,COUNTBLANK($O228:$P228)=1,COUNTBLANK($Q228:$R228)=1,COUNTBLANK($S228:$T228)=1,COUNTBLANK($U228:$V228)=1,COUNTBLANK($W228:$AA228)=4),IF(Data!$B228&lt;&gt;"",Scoring!$T$7)+IF(Data!$C228&lt;&gt;"",Scoring!$T$8)+IF(Data!$D228&lt;&gt;"",Scoring!$T$9)+IF(Data!$E228&lt;&gt;"",Scoring!$T$10)+IF(Data!$F228&lt;&gt;"",Scoring!$T$11)+IF(Data!$G228&lt;&gt;"",Scoring!$T$12)+IF(Data!$H228&lt;&gt;"",Scoring!$T$13)+IF(Data!$I228&lt;&gt;"",Scoring!$T$14)+IF(Data!$J228&lt;&gt;"",Scoring!$T$15)+IF(Data!$K228&lt;&gt;"",Scoring!$T$16)+IF(Data!$L228&lt;&gt;"",Scoring!$T$17)+IF(Data!$M228&lt;&gt;"",Scoring!$T$18)+IF(Data!$N228&lt;&gt;"",Scoring!$T$19)+IF(Data!$O228&lt;&gt;"",Scoring!$T$20)+IF(Data!$P228&lt;&gt;"",Scoring!$T$21)+IF(Data!$Q228&lt;&gt;"",Scoring!$T$22)+IF(Data!$R228&lt;&gt;"",Scoring!$T$23)+IF(Data!$S228&lt;&gt;"",Scoring!$T$24)+IF(Data!T228&lt;&gt;"",Scoring!$T$25)+IF(Data!$U228&lt;&gt;"",Scoring!$T$26)+IF(Data!$V228&lt;&gt;"",Scoring!$T$27)+IF(Data!$W228&lt;&gt;"",Scoring!$T$28)+IF(Data!$X228&lt;&gt;"",Scoring!$T$29)+IF(Data!$Y228&lt;&gt;"",Scoring!$T$30)+IF(Data!$Z228&lt;&gt;"",Scoring!$T$31)+IF(Data!$AA228&lt;&gt;"",Scoring!$T$32),"")</f>
        <v/>
      </c>
      <c r="BI228" s="105" t="str">
        <f>IF(BH228&lt;&gt;"",LOOKUP(BH228,Likelihoods!$A$7:$A$107,Likelihoods!R$7:R$107),"")</f>
        <v/>
      </c>
      <c r="BJ228" s="108" t="str">
        <f>IF(AND(COUNTBLANK($B228:$E228)=3,COUNTBLANK($F228:$H228)=2,COUNTBLANK($I228:$J228)=1,COUNTBLANK($K228:$L228)=1,COUNTBLANK($M228:$N228)=1,COUNTBLANK($O228:$P228)=1,COUNTBLANK($Q228:$R228)=1,COUNTBLANK($S228:$T228)=1,COUNTBLANK($U228:$V228)=1,COUNTBLANK($W228:$AA228)=4),IF(Data!$B228&lt;&gt;"",Scoring!$U$7)+IF(Data!$C228&lt;&gt;"",Scoring!$U$8)+IF(Data!$D228&lt;&gt;"",Scoring!$U$9)+IF(Data!$E228&lt;&gt;"",Scoring!$U$10)+IF(Data!$F228&lt;&gt;"",Scoring!$U$11)+IF(Data!$G228&lt;&gt;"",Scoring!$U$12)+IF(Data!$H228&lt;&gt;"",Scoring!$U$13)+IF(Data!$I228&lt;&gt;"",Scoring!$U$14)+IF(Data!$J228&lt;&gt;"",Scoring!$U$15)+IF(Data!$K228&lt;&gt;"",Scoring!$U$16)+IF(Data!$L228&lt;&gt;"",Scoring!$U$17)+IF(Data!$M228&lt;&gt;"",Scoring!$U$18)+IF(Data!$N228&lt;&gt;"",Scoring!$U$19)+IF(Data!$O228&lt;&gt;"",Scoring!$U$20)+IF(Data!$P228&lt;&gt;"",Scoring!$U$21)+IF(Data!$Q228&lt;&gt;"",Scoring!$U$22)+IF(Data!$R228&lt;&gt;"",Scoring!$U$23)+IF(Data!$S228&lt;&gt;"",Scoring!$U$24)+IF(Data!T228&lt;&gt;"",Scoring!$U$25)+IF(Data!$U228&lt;&gt;"",Scoring!$U$26)+IF(Data!$V228&lt;&gt;"",Scoring!$U$27)+IF(Data!$W228&lt;&gt;"",Scoring!$U$28)+IF(Data!$X228&lt;&gt;"",Scoring!$U$29)+IF(Data!$Y228&lt;&gt;"",Scoring!$U$30)+IF(Data!$Z228&lt;&gt;"",Scoring!$U$31)+IF(Data!$AA228&lt;&gt;"",Scoring!$U$32),"")</f>
        <v/>
      </c>
      <c r="BK228" s="106" t="str">
        <f>IF(BJ228&lt;&gt;"",LOOKUP(BJ228,Likelihoods!$A$7:$A$107,Likelihoods!S$7:S$107),"")</f>
        <v/>
      </c>
      <c r="BL228" s="8"/>
      <c r="BM228" s="8"/>
      <c r="BN228" s="8"/>
      <c r="BO228" s="8"/>
      <c r="BP228" s="8"/>
      <c r="BQ228" s="8"/>
      <c r="BR228" s="8"/>
      <c r="BS228" s="8"/>
      <c r="BT228" s="8"/>
      <c r="BU228" s="8"/>
      <c r="BV228" s="8"/>
      <c r="BW228" s="8"/>
      <c r="BX228" s="8"/>
      <c r="BY228" s="8"/>
    </row>
    <row r="229" spans="1:77" ht="14.25" x14ac:dyDescent="0.2">
      <c r="A229" s="68"/>
      <c r="B229" s="101"/>
      <c r="C229" s="102"/>
      <c r="D229" s="102"/>
      <c r="E229" s="102"/>
      <c r="F229" s="101"/>
      <c r="G229" s="102"/>
      <c r="H229" s="103"/>
      <c r="I229" s="102"/>
      <c r="J229" s="102"/>
      <c r="K229" s="101"/>
      <c r="L229" s="103"/>
      <c r="M229" s="102"/>
      <c r="N229" s="103"/>
      <c r="O229" s="101"/>
      <c r="P229" s="103"/>
      <c r="Q229" s="102"/>
      <c r="R229" s="102"/>
      <c r="S229" s="101"/>
      <c r="T229" s="103"/>
      <c r="U229" s="101"/>
      <c r="V229" s="103"/>
      <c r="W229" s="102"/>
      <c r="X229" s="102"/>
      <c r="Y229" s="102"/>
      <c r="Z229" s="102"/>
      <c r="AA229" s="102"/>
      <c r="AB229" s="104" t="str">
        <f>IF(AND(COUNTBLANK($B229:$E229)=3,COUNTBLANK($F229:$H229)=2,COUNTBLANK($I229:$J229)=1,COUNTBLANK($K229:$L229)=1,COUNTBLANK($M229:$N229)=1,COUNTBLANK($O229:$P229)=1,COUNTBLANK($Q229:$R229)=1,COUNTBLANK($S229:$T229)=1,COUNTBLANK($U229:$V229)=1,COUNTBLANK($W229:$AA229)=4),IF(Data!$B229&lt;&gt;"",Scoring!$D$7)+IF(Data!$C229&lt;&gt;"",Scoring!$D$8)+IF(Data!$D229&lt;&gt;"",Scoring!$D$9)+IF(Data!$E229&lt;&gt;"",Scoring!$D$10)+IF(Data!$F229&lt;&gt;"",Scoring!$D$11)+IF(Data!$G229&lt;&gt;"",Scoring!$D$12)+IF(Data!$H229&lt;&gt;"",Scoring!$D$13)+IF(Data!$I229&lt;&gt;"",Scoring!$D$14)+IF(Data!$J229&lt;&gt;"",Scoring!$D$15)+IF(Data!$K229&lt;&gt;"",Scoring!$D$16)+IF(Data!$L229&lt;&gt;"",Scoring!$D$17)+IF(Data!$M229&lt;&gt;"",Scoring!$D$18)+IF(Data!$N229&lt;&gt;"",Scoring!$D$19)+IF(Data!$O229&lt;&gt;"",Scoring!$D$20)+IF(Data!$P229&lt;&gt;"",Scoring!$D$21)+IF(Data!$Q229&lt;&gt;"",Scoring!$D$22)+IF(Data!$R229&lt;&gt;"",Scoring!$D$23)+IF(Data!$S229&lt;&gt;"",Scoring!$D$24)+IF(Data!T229&lt;&gt;"",Scoring!$D$25)+IF(Data!$U229&lt;&gt;"",Scoring!$D$26)+IF(Data!$V229&lt;&gt;"",Scoring!$D$27)+IF(Data!$W229&lt;&gt;"",Scoring!$D$28)+IF(Data!$X229&lt;&gt;"",Scoring!$D$29)+IF(Data!$Y229&lt;&gt;"",Scoring!$D$30)+IF(Data!$Z229&lt;&gt;"",Scoring!$D$31)+IF(Data!$AA229&lt;&gt;"",Scoring!$D$32),"")</f>
        <v/>
      </c>
      <c r="AC229" s="105" t="str">
        <f>IF(AB229&lt;&gt;"",LOOKUP(AB229,Likelihoods!$A$7:$A$107,Likelihoods!B$7:B$107),"")</f>
        <v/>
      </c>
      <c r="AD229" s="264" t="str">
        <f>IF(AND(COUNTBLANK($B229:$E229)=3,COUNTBLANK($F229:$H229)=2,COUNTBLANK($I229:$J229)=1,COUNTBLANK($K229:$L229)=1,COUNTBLANK($M229:$N229)=1,COUNTBLANK($O229:$P229)=1,COUNTBLANK($Q229:$R229)=1,COUNTBLANK($S229:$T229)=1,COUNTBLANK($U229:$V229)=1,COUNTBLANK($W229:$AA229)=4),IF(Data!$B229&lt;&gt;"",Scoring!$E$7)+IF(Data!$C229&lt;&gt;"",Scoring!$E$8)+IF(Data!$D229&lt;&gt;"",Scoring!$E$9)+IF(Data!$E229&lt;&gt;"",Scoring!$E$10)+IF(Data!$F229&lt;&gt;"",Scoring!$E$11)+IF(Data!$G229&lt;&gt;"",Scoring!$E$12)+IF(Data!$H229&lt;&gt;"",Scoring!$E$13)+IF(Data!$I229&lt;&gt;"",Scoring!$E$14)+IF(Data!$J229&lt;&gt;"",Scoring!$E$15)+IF(Data!$K229&lt;&gt;"",Scoring!$E$16)+IF(Data!$L229&lt;&gt;"",Scoring!$E$17)+IF(Data!$M229&lt;&gt;"",Scoring!$E$18)+IF(Data!$N229&lt;&gt;"",Scoring!$E$19)+IF(Data!$O229&lt;&gt;"",Scoring!$E$20)+IF(Data!$P229&lt;&gt;"",Scoring!$E$21)+IF(Data!$Q229&lt;&gt;"",Scoring!$E$22)+IF(Data!$R229&lt;&gt;"",Scoring!$E$23)+IF(Data!$S229&lt;&gt;"",Scoring!$E$24)+IF(Data!V229&lt;&gt;"",Scoring!$E$25)+IF(Data!$U229&lt;&gt;"",Scoring!$E$26)+IF(Data!$V229&lt;&gt;"",Scoring!$E$27)+IF(Data!$W229&lt;&gt;"",Scoring!$E$28)+IF(Data!$X229&lt;&gt;"",Scoring!$E$29)+IF(Data!$Y229&lt;&gt;"",Scoring!$E$30)+IF(Data!$Z229&lt;&gt;"",Scoring!$E$31)+IF(Data!$AA229&lt;&gt;"",Scoring!$E$32),"")</f>
        <v/>
      </c>
      <c r="AE229" s="107" t="str">
        <f>IF(AD229&lt;&gt;"",LOOKUP(AD229,Likelihoods!$A$7:$A$107,Likelihoods!C$7:C$107),"")</f>
        <v/>
      </c>
      <c r="AF229" s="108" t="str">
        <f>IF(AND(COUNTBLANK($B229:$E229)=3,COUNTBLANK($F229:$H229)=2,COUNTBLANK($I229:$J229)=1,COUNTBLANK($K229:$L229)=1,COUNTBLANK($M229:$N229)=1,COUNTBLANK($O229:$P229)=1,COUNTBLANK($Q229:$R229)=1,COUNTBLANK($S229:$T229)=1,COUNTBLANK($U229:$V229)=1,COUNTBLANK($W229:$AA229)=4),IF(Data!$B229&lt;&gt;"",Scoring!$F$7)+IF(Data!$C229&lt;&gt;"",Scoring!$F$8)+IF(Data!$D229&lt;&gt;"",Scoring!$F$9)+IF(Data!$E229&lt;&gt;"",Scoring!$F$10)+IF(Data!$F229&lt;&gt;"",Scoring!$F$11)+IF(Data!$G229&lt;&gt;"",Scoring!$F$12)+IF(Data!$H229&lt;&gt;"",Scoring!$F$13)+IF(Data!$I229&lt;&gt;"",Scoring!$F$14)+IF(Data!$J229&lt;&gt;"",Scoring!$F$15)+IF(Data!$K229&lt;&gt;"",Scoring!$F$16)+IF(Data!$L229&lt;&gt;"",Scoring!$F$17)+IF(Data!$M229&lt;&gt;"",Scoring!$F$18)+IF(Data!$N229&lt;&gt;"",Scoring!$F$19)+IF(Data!$O229&lt;&gt;"",Scoring!$F$20)+IF(Data!$P229&lt;&gt;"",Scoring!$F$21)+IF(Data!$Q229&lt;&gt;"",Scoring!$F$22)+IF(Data!$R229&lt;&gt;"",Scoring!$F$23)+IF(Data!$S229&lt;&gt;"",Scoring!$F$24)+IF(Data!T229&lt;&gt;"",Scoring!$F$25)+IF(Data!$U229&lt;&gt;"",Scoring!$F$26)+IF(Data!$V229&lt;&gt;"",Scoring!$F$27)+IF(Data!$W229&lt;&gt;"",Scoring!$F$28)+IF(Data!$X229&lt;&gt;"",Scoring!$F$29)+IF(Data!$Y229&lt;&gt;"",Scoring!$F$30)+IF(Data!$Z229&lt;&gt;"",Scoring!$F$31)+IF(Data!$AA229&lt;&gt;"",Scoring!$F$32),"")</f>
        <v/>
      </c>
      <c r="AG229" s="105" t="str">
        <f>IF(AF229&lt;&gt;"",LOOKUP(AF229,Likelihoods!$A$7:$A$107,Likelihoods!D$7:D$107),"")</f>
        <v/>
      </c>
      <c r="AH229" s="108" t="str">
        <f>IF(AND(COUNTBLANK($B229:$E229)=3,COUNTBLANK($F229:$H229)=2,COUNTBLANK($I229:$J229)=1,COUNTBLANK($K229:$L229)=1,COUNTBLANK($M229:$N229)=1,COUNTBLANK($O229:$P229)=1,COUNTBLANK($Q229:$R229)=1,COUNTBLANK($S229:$T229)=1,COUNTBLANK($U229:$V229)=1,COUNTBLANK($W229:$AA229)=4),IF(Data!$B229&lt;&gt;"",Scoring!$G$7)+IF(Data!$C229&lt;&gt;"",Scoring!$G$8)+IF(Data!$D229&lt;&gt;"",Scoring!$G$9)+IF(Data!$E229&lt;&gt;"",Scoring!$G$10)+IF(Data!$F229&lt;&gt;"",Scoring!$G$11)+IF(Data!$G229&lt;&gt;"",Scoring!$G$12)+IF(Data!$H229&lt;&gt;"",Scoring!$G$13)+IF(Data!$I229&lt;&gt;"",Scoring!$G$14)+IF(Data!$J229&lt;&gt;"",Scoring!$G$15)+IF(Data!$K229&lt;&gt;"",Scoring!$G$16)+IF(Data!$L229&lt;&gt;"",Scoring!$G$17)+IF(Data!$M229&lt;&gt;"",Scoring!$G$18)+IF(Data!$N229&lt;&gt;"",Scoring!$G$19)+IF(Data!$O229&lt;&gt;"",Scoring!$G$20)+IF(Data!$P229&lt;&gt;"",Scoring!$G$21)+IF(Data!$Q229&lt;&gt;"",Scoring!$G$22)+IF(Data!$R229&lt;&gt;"",Scoring!$G$23)+IF(Data!$S229&lt;&gt;"",Scoring!$G$24)+IF(Data!T229&lt;&gt;"",Scoring!$G$25)+IF(Data!$U229&lt;&gt;"",Scoring!$G$26)+IF(Data!$V229&lt;&gt;"",Scoring!$G$27)+IF(Data!$W229&lt;&gt;"",Scoring!$G$28)+IF(Data!$X229&lt;&gt;"",Scoring!$G$29)+IF(Data!$Y229&lt;&gt;"",Scoring!$G$30)+IF(Data!$Z229&lt;&gt;"",Scoring!$G$31)+IF(Data!$AA229&lt;&gt;"",Scoring!$G$32),"")</f>
        <v/>
      </c>
      <c r="AI229" s="106" t="str">
        <f>IF(AH229&lt;&gt;"",LOOKUP(AH229,Likelihoods!$A$7:$A$107,Likelihoods!E$7:E$107),"")</f>
        <v/>
      </c>
      <c r="AJ229" s="104" t="str">
        <f>IF(AND(COUNTBLANK($B229:$E229)=3,COUNTBLANK($F229:$H229)=2,COUNTBLANK($I229:$J229)=1,COUNTBLANK($K229:$L229)=1,COUNTBLANK($M229:$N229)=1,COUNTBLANK($O229:$P229)=1,COUNTBLANK($Q229:$R229)=1,COUNTBLANK($S229:$T229)=1,COUNTBLANK($U229:$V229)=1,COUNTBLANK($W229:$AA229)=4),IF(Data!$B229&lt;&gt;"",Scoring!$H$7)+IF(Data!$C229&lt;&gt;"",Scoring!$H$8)+IF(Data!$D229&lt;&gt;"",Scoring!$H$9)+IF(Data!$E229&lt;&gt;"",Scoring!$H$10)+IF(Data!$F229&lt;&gt;"",Scoring!$H$11)+IF(Data!$G229&lt;&gt;"",Scoring!$H$12)+IF(Data!$H229&lt;&gt;"",Scoring!$H$13)+IF(Data!$I229&lt;&gt;"",Scoring!$H$14)+IF(Data!$J229&lt;&gt;"",Scoring!$H$15)+IF(Data!$K229&lt;&gt;"",Scoring!$H$16)+IF(Data!$L229&lt;&gt;"",Scoring!$H$17)+IF(Data!$M229&lt;&gt;"",Scoring!$H$18)+IF(Data!$N229&lt;&gt;"",Scoring!$H$19)+IF(Data!$O229&lt;&gt;"",Scoring!$H$20)+IF(Data!$P229&lt;&gt;"",Scoring!$H$21)+IF(Data!$Q229&lt;&gt;"",Scoring!$H$22)+IF(Data!$R229&lt;&gt;"",Scoring!$H$23)+IF(Data!$S229&lt;&gt;"",Scoring!$H$24)+IF(Data!T229&lt;&gt;"",Scoring!$H$25)+IF(Data!$U229&lt;&gt;"",Scoring!$H$26)+IF(Data!$V229&lt;&gt;"",Scoring!$H$27)+IF(Data!$W229&lt;&gt;"",Scoring!$H$28)+IF(Data!$X229&lt;&gt;"",Scoring!$H$29)+IF(Data!$Y229&lt;&gt;"",Scoring!$H$30)+IF(Data!$Z229&lt;&gt;"",Scoring!$H$31)+IF(Data!$AA229&lt;&gt;"",Scoring!$H$32),"")</f>
        <v/>
      </c>
      <c r="AK229" s="105" t="str">
        <f>IF(AJ229&lt;&gt;"",LOOKUP(AJ229,Likelihoods!$A$7:$A$107,Likelihoods!F$7:F$107),"")</f>
        <v/>
      </c>
      <c r="AL229" s="102" t="str">
        <f>IF(AND(COUNTBLANK($B229:$E229)=3,COUNTBLANK($F229:$H229)=2,COUNTBLANK($I229:$J229)=1,COUNTBLANK($K229:$L229)=1,COUNTBLANK($M229:$N229)=1,COUNTBLANK($O229:$P229)=1,COUNTBLANK($Q229:$R229)=1,COUNTBLANK($S229:$T229)=1,COUNTBLANK($U229:$V229)=1,COUNTBLANK($W229:$AA229)=4),IF(Data!$B229&lt;&gt;"",Scoring!$I$7)+IF(Data!$C229&lt;&gt;"",Scoring!$I$8)+IF(Data!$D229&lt;&gt;"",Scoring!$I$9)+IF(Data!$E229&lt;&gt;"",Scoring!$I$10)+IF(Data!$F229&lt;&gt;"",Scoring!$I$11)+IF(Data!$G229&lt;&gt;"",Scoring!$I$12)+IF(Data!$H229&lt;&gt;"",Scoring!$I$13)+IF(Data!$I229&lt;&gt;"",Scoring!$I$14)+IF(Data!$J229&lt;&gt;"",Scoring!$I$15)+IF(Data!$K229&lt;&gt;"",Scoring!$I$16)+IF(Data!$L229&lt;&gt;"",Scoring!$I$17)+IF(Data!$M229&lt;&gt;"",Scoring!$I$18)+IF(Data!$N229&lt;&gt;"",Scoring!$I$19)+IF(Data!$O229&lt;&gt;"",Scoring!$I$20)+IF(Data!$P229&lt;&gt;"",Scoring!$I$21)+IF(Data!$Q229&lt;&gt;"",Scoring!$I$22)+IF(Data!$R229&lt;&gt;"",Scoring!$I$23)+IF(Data!$S229&lt;&gt;"",Scoring!$I$24)+IF(Data!T229&lt;&gt;"",Scoring!$I$25)+IF(Data!$U229&lt;&gt;"",Scoring!$I$26)+IF(Data!$V229&lt;&gt;"",Scoring!$I$27)+IF(Data!$W229&lt;&gt;"",Scoring!$I$28)+IF(Data!$X229&lt;&gt;"",Scoring!$I$29)+IF(Data!$Y229&lt;&gt;"",Scoring!$I$30)+IF(Data!$Z229&lt;&gt;"",Scoring!$I$31)+IF(Data!$AA229&lt;&gt;"",Scoring!$I$32),"")</f>
        <v/>
      </c>
      <c r="AM229" s="107" t="str">
        <f>IF(AL229&lt;&gt;"",LOOKUP(AL229,Likelihoods!$A$7:$A$107,Likelihoods!G$7:G$107),"")</f>
        <v/>
      </c>
      <c r="AN229" s="281" t="str">
        <f>IF(AND(COUNTBLANK($B229:$E229)=3,COUNTBLANK($F229:$H229)=2,COUNTBLANK($I229:$J229)=1,COUNTBLANK($K229:$L229)=1,COUNTBLANK($M229:$N229)=1,COUNTBLANK($O229:$P229)=1,COUNTBLANK($Q229:$R229)=1,COUNTBLANK($S229:$T229)=1,COUNTBLANK($U229:$V229)=1,COUNTBLANK($W229:$AA229)=4),IF(Data!$B229&lt;&gt;"",Scoring!$J$7)+IF(Data!$C229&lt;&gt;"",Scoring!$J$8)+IF(Data!$D229&lt;&gt;"",Scoring!$J$9)+IF(Data!$E229&lt;&gt;"",Scoring!$J$10)+IF(Data!$F229&lt;&gt;"",Scoring!$J$11)+IF(Data!$G229&lt;&gt;"",Scoring!$J$12)+IF(Data!$H229&lt;&gt;"",Scoring!$J$13)+IF(Data!$I229&lt;&gt;"",Scoring!$J$14)+IF(Data!$J229&lt;&gt;"",Scoring!$J$15)+IF(Data!$K229&lt;&gt;"",Scoring!$J$16)+IF(Data!$L229&lt;&gt;"",Scoring!$J$17)+IF(Data!$M229&lt;&gt;"",Scoring!$J$18)+IF(Data!$N229&lt;&gt;"",Scoring!$J$19)+IF(Data!$O229&lt;&gt;"",Scoring!$J$20)+IF(Data!$P229&lt;&gt;"",Scoring!$J$21)+IF(Data!$Q229&lt;&gt;"",Scoring!$J$22)+IF(Data!$R229&lt;&gt;"",Scoring!$J$23)+IF(Data!$S229&lt;&gt;"",Scoring!$J$24)+IF(Data!AF229&lt;&gt;"",Scoring!$J$25)+IF(Data!$U229&lt;&gt;"",Scoring!$J$26)+IF(Data!$V229&lt;&gt;"",Scoring!$J$27)+IF(Data!$W229&lt;&gt;"",Scoring!$J$28)+IF(Data!$X229&lt;&gt;"",Scoring!$J$29)+IF(Data!$Y229&lt;&gt;"",Scoring!$J$30)+IF(Data!$Z229&lt;&gt;"",Scoring!$J$31)+IF(Data!$AA229&lt;&gt;"",Scoring!$J$32),"")</f>
        <v/>
      </c>
      <c r="AO229" s="276" t="str">
        <f>IF(AN229&lt;&gt;"",LOOKUP(AN229,Likelihoods!$A$7:$A$107,Likelihoods!H$7:H$107),"")</f>
        <v/>
      </c>
      <c r="AP229" s="264" t="str">
        <f>IF(AND(COUNTBLANK($B229:$E229)=3,COUNTBLANK($F229:$H229)=2,COUNTBLANK($I229:$J229)=1,COUNTBLANK($K229:$L229)=1,COUNTBLANK($M229:$N229)=1,COUNTBLANK($O229:$P229)=1,COUNTBLANK($Q229:$R229)=1,COUNTBLANK($S229:$T229)=1,COUNTBLANK($U229:$V229)=1,COUNTBLANK($W229:$AA229)=4),IF(Data!$B229&lt;&gt;"",Scoring!$K$7)+IF(Data!$C229&lt;&gt;"",Scoring!$K$8)+IF(Data!$D229&lt;&gt;"",Scoring!$K$9)+IF(Data!$E229&lt;&gt;"",Scoring!$K$10)+IF(Data!$F229&lt;&gt;"",Scoring!$K$11)+IF(Data!$G229&lt;&gt;"",Scoring!$K$12)+IF(Data!$H229&lt;&gt;"",Scoring!$K$13)+IF(Data!$I229&lt;&gt;"",Scoring!$K$14)+IF(Data!$J229&lt;&gt;"",Scoring!$K$15)+IF(Data!$K229&lt;&gt;"",Scoring!$K$16)+IF(Data!$L229&lt;&gt;"",Scoring!$K$17)+IF(Data!$M229&lt;&gt;"",Scoring!$K$18)+IF(Data!$N229&lt;&gt;"",Scoring!$K$19)+IF(Data!$O229&lt;&gt;"",Scoring!$K$20)+IF(Data!$P229&lt;&gt;"",Scoring!$K$21)+IF(Data!$Q229&lt;&gt;"",Scoring!$K$22)+IF(Data!$R229&lt;&gt;"",Scoring!$K$23)+IF(Data!$S229&lt;&gt;"",Scoring!$K$24)+IF(Data!AH229&lt;&gt;"",Scoring!$K$25)+IF(Data!$U229&lt;&gt;"",Scoring!$K$26)+IF(Data!$V229&lt;&gt;"",Scoring!$K$27)+IF(Data!$W229&lt;&gt;"",Scoring!$K$28)+IF(Data!$X229&lt;&gt;"",Scoring!$K$29)+IF(Data!$Y229&lt;&gt;"",Scoring!$K$30)+IF(Data!$Z229&lt;&gt;"",Scoring!$K$31)+IF(Data!$AA229&lt;&gt;"",Scoring!$K$32),"")</f>
        <v/>
      </c>
      <c r="AQ229" s="107" t="str">
        <f>IF(AP229&lt;&gt;"",LOOKUP(AP229,Likelihoods!$A$7:$A$107,Likelihoods!I$7:I$107),"")</f>
        <v/>
      </c>
      <c r="AR229" s="281" t="str">
        <f>IF(AND(COUNTBLANK($B229:$E229)=3,COUNTBLANK($F229:$H229)=2,COUNTBLANK($I229:$J229)=1,COUNTBLANK($K229:$L229)=1,COUNTBLANK($M229:$N229)=1,COUNTBLANK($O229:$P229)=1,COUNTBLANK($Q229:$R229)=1,COUNTBLANK($S229:$T229)=1,COUNTBLANK($U229:$V229)=1,COUNTBLANK($W229:$AA229)=4),IF(Data!$B229&lt;&gt;"",Scoring!$L$7)+IF(Data!$C229&lt;&gt;"",Scoring!$L$8)+IF(Data!$D229&lt;&gt;"",Scoring!$L$9)+IF(Data!$E229&lt;&gt;"",Scoring!$L$10)+IF(Data!$F229&lt;&gt;"",Scoring!$L$11)+IF(Data!$G229&lt;&gt;"",Scoring!$L$12)+IF(Data!$H229&lt;&gt;"",Scoring!$L$13)+IF(Data!$I229&lt;&gt;"",Scoring!$L$14)+IF(Data!$J229&lt;&gt;"",Scoring!$L$15)+IF(Data!$K229&lt;&gt;"",Scoring!$L$16)+IF(Data!$L229&lt;&gt;"",Scoring!$L$17)+IF(Data!$M229&lt;&gt;"",Scoring!$L$18)+IF(Data!$N229&lt;&gt;"",Scoring!$L$19)+IF(Data!$O229&lt;&gt;"",Scoring!$L$20)+IF(Data!$P229&lt;&gt;"",Scoring!$L$21)+IF(Data!$Q229&lt;&gt;"",Scoring!$L$22)+IF(Data!$R229&lt;&gt;"",Scoring!$L$23)+IF(Data!$S229&lt;&gt;"",Scoring!$L$24)+IF(Data!AJ229&lt;&gt;"",Scoring!$L$25)+IF(Data!$U229&lt;&gt;"",Scoring!$L$26)+IF(Data!$V229&lt;&gt;"",Scoring!$L$27)+IF(Data!$W229&lt;&gt;"",Scoring!$L$28)+IF(Data!$X229&lt;&gt;"",Scoring!$L$29)+IF(Data!$Y229&lt;&gt;"",Scoring!$L$30)+IF(Data!$Z229&lt;&gt;"",Scoring!$L$31)+IF(Data!$AA229&lt;&gt;"",Scoring!$L$32),"")</f>
        <v/>
      </c>
      <c r="AS229" s="105" t="str">
        <f>IF(AR229&lt;&gt;"",LOOKUP(AR229,Likelihoods!$A$7:$A$107,Likelihoods!J$7:J$107),"")</f>
        <v/>
      </c>
      <c r="AT229" s="108" t="str">
        <f>IF(AND(COUNTBLANK($B229:$E229)=3,COUNTBLANK($F229:$H229)=2,COUNTBLANK($I229:$J229)=1,COUNTBLANK($K229:$L229)=1,COUNTBLANK($M229:$N229)=1,COUNTBLANK($O229:$P229)=1,COUNTBLANK($Q229:$R229)=1,COUNTBLANK($S229:$T229)=1,COUNTBLANK($U229:$V229)=1,COUNTBLANK($W229:$AA229)=4),IF(Data!$B229&lt;&gt;"",Scoring!$M$7)+IF(Data!$C229&lt;&gt;"",Scoring!$M$8)+IF(Data!$D229&lt;&gt;"",Scoring!$M$9)+IF(Data!$E229&lt;&gt;"",Scoring!$M$10)+IF(Data!$F229&lt;&gt;"",Scoring!$M$11)+IF(Data!$G229&lt;&gt;"",Scoring!$M$12)+IF(Data!$H229&lt;&gt;"",Scoring!$M$13)+IF(Data!$I229&lt;&gt;"",Scoring!$M$14)+IF(Data!$J229&lt;&gt;"",Scoring!$M$15)+IF(Data!$K229&lt;&gt;"",Scoring!$M$16)+IF(Data!$L229&lt;&gt;"",Scoring!$M$17)+IF(Data!$M229&lt;&gt;"",Scoring!$M$18)+IF(Data!$N229&lt;&gt;"",Scoring!$M$19)+IF(Data!$O229&lt;&gt;"",Scoring!$M$20)+IF(Data!$P229&lt;&gt;"",Scoring!$M$21)+IF(Data!$Q229&lt;&gt;"",Scoring!$M$22)+IF(Data!$R229&lt;&gt;"",Scoring!$M$23)+IF(Data!$S229&lt;&gt;"",Scoring!$M$24)+IF(Data!T229&lt;&gt;"",Scoring!$M$25)+IF(Data!$U229&lt;&gt;"",Scoring!$M$26)+IF(Data!$V229&lt;&gt;"",Scoring!$M$27)+IF(Data!$W229&lt;&gt;"",Scoring!$M$28)+IF(Data!$X229&lt;&gt;"",Scoring!$M$29)+IF(Data!$Y229&lt;&gt;"",Scoring!$M$30)+IF(Data!$Z229&lt;&gt;"",Scoring!$M$31)+IF(Data!$AA229&lt;&gt;"",Scoring!$M$32),"")</f>
        <v/>
      </c>
      <c r="AU229" s="105" t="str">
        <f>IF(AT229&lt;&gt;"",LOOKUP(AT229,Likelihoods!$A$7:$A$107,Likelihoods!K$7:K$107),"")</f>
        <v/>
      </c>
      <c r="AV229" s="108" t="str">
        <f>IF(AND(COUNTBLANK($B229:$E229)=3,COUNTBLANK($F229:$H229)=2,COUNTBLANK($I229:$J229)=1,COUNTBLANK($K229:$L229)=1,COUNTBLANK($M229:$N229)=1,COUNTBLANK($O229:$P229)=1,COUNTBLANK($Q229:$R229)=1,COUNTBLANK($S229:$T229)=1,COUNTBLANK($U229:$V229)=1,COUNTBLANK($W229:$AA229)=4),IF(Data!$B229&lt;&gt;"",Scoring!$N$7)+IF(Data!$C229&lt;&gt;"",Scoring!$N$8)+IF(Data!$D229&lt;&gt;"",Scoring!$N$9)+IF(Data!$E229&lt;&gt;"",Scoring!$N$10)+IF(Data!$F229&lt;&gt;"",Scoring!$N$11)+IF(Data!$G229&lt;&gt;"",Scoring!$N$12)+IF(Data!$H229&lt;&gt;"",Scoring!$N$13)+IF(Data!$I229&lt;&gt;"",Scoring!$N$14)+IF(Data!$J229&lt;&gt;"",Scoring!$N$15)+IF(Data!$K229&lt;&gt;"",Scoring!$N$16)+IF(Data!$L229&lt;&gt;"",Scoring!$N$17)+IF(Data!$M229&lt;&gt;"",Scoring!$N$18)+IF(Data!$N229&lt;&gt;"",Scoring!$N$19)+IF(Data!$O229&lt;&gt;"",Scoring!$N$20)+IF(Data!$P229&lt;&gt;"",Scoring!$N$21)+IF(Data!$Q229&lt;&gt;"",Scoring!$N$22)+IF(Data!$R229&lt;&gt;"",Scoring!$N$23)+IF(Data!$S229&lt;&gt;"",Scoring!$N$24)+IF(Data!T229&lt;&gt;"",Scoring!$N$25)+IF(Data!$U229&lt;&gt;"",Scoring!$N$26)+IF(Data!$V229&lt;&gt;"",Scoring!$N$27)+IF(Data!$W229&lt;&gt;"",Scoring!$N$28)+IF(Data!$X229&lt;&gt;"",Scoring!$N$29)+IF(Data!$Y229&lt;&gt;"",Scoring!$N$30)+IF(Data!$Z229&lt;&gt;"",Scoring!$N$31)+IF(Data!$AA229&lt;&gt;"",Scoring!$N$32),"")</f>
        <v/>
      </c>
      <c r="AW229" s="106" t="str">
        <f>IF(AV229&lt;&gt;"",LOOKUP(AV229,Likelihoods!$A$7:$A$107,Likelihoods!L$7:L$107),"")</f>
        <v/>
      </c>
      <c r="AX229" s="104" t="str">
        <f>IF(AND(COUNTBLANK($B229:$E229)=3,COUNTBLANK($F229:$H229)=2,COUNTBLANK($I229:$J229)=1,COUNTBLANK($K229:$L229)=1,COUNTBLANK($M229:$N229)=1,COUNTBLANK($O229:$P229)=1,COUNTBLANK($Q229:$R229)=1,COUNTBLANK($S229:$T229)=1,COUNTBLANK($U229:$V229)=1,COUNTBLANK($W229:$AA229)=4),IF(Data!$B229&lt;&gt;"",Scoring!$O$7)+IF(Data!$C229&lt;&gt;"",Scoring!$O$8)+IF(Data!$D229&lt;&gt;"",Scoring!$O$9)+IF(Data!$E229&lt;&gt;"",Scoring!$O$10)+IF(Data!$F229&lt;&gt;"",Scoring!$O$11)+IF(Data!$G229&lt;&gt;"",Scoring!$O$12)+IF(Data!$H229&lt;&gt;"",Scoring!$O$13)+IF(Data!$I229&lt;&gt;"",Scoring!$O$14)+IF(Data!$J229&lt;&gt;"",Scoring!$O$15)+IF(Data!$K229&lt;&gt;"",Scoring!$O$16)+IF(Data!$L229&lt;&gt;"",Scoring!$O$17)+IF(Data!$M229&lt;&gt;"",Scoring!$O$18)+IF(Data!$N229&lt;&gt;"",Scoring!$O$19)+IF(Data!$O229&lt;&gt;"",Scoring!$O$20)+IF(Data!$P229&lt;&gt;"",Scoring!$O$21)+IF(Data!$Q229&lt;&gt;"",Scoring!$O$22)+IF(Data!$R229&lt;&gt;"",Scoring!$O$23)+IF(Data!$S229&lt;&gt;"",Scoring!$O$24)+IF(Data!T229&lt;&gt;"",Scoring!$O$25)+IF(Data!$U229&lt;&gt;"",Scoring!$O$26)+IF(Data!$V229&lt;&gt;"",Scoring!$O$27)+IF(Data!$W229&lt;&gt;"",Scoring!$O$28)+IF(Data!$X229&lt;&gt;"",Scoring!$O$29)+IF(Data!$Y229&lt;&gt;"",Scoring!$O$30)+IF(Data!$Z229&lt;&gt;"",Scoring!$O$31)+IF(Data!$AA229&lt;&gt;"",Scoring!$O$32),"")</f>
        <v/>
      </c>
      <c r="AY229" s="107" t="str">
        <f>IF(AX229&lt;&gt;"",LOOKUP(AX229,Likelihoods!$A$7:$A$107,Likelihoods!M$7:M$107),"")</f>
        <v/>
      </c>
      <c r="AZ229" s="108" t="str">
        <f>IF(AND(COUNTBLANK($B229:$E229)=3,COUNTBLANK($F229:$H229)=2,COUNTBLANK($I229:$J229)=1,COUNTBLANK($K229:$L229)=1,COUNTBLANK($M229:$N229)=1,COUNTBLANK($O229:$P229)=1,COUNTBLANK($Q229:$R229)=1,COUNTBLANK($S229:$T229)=1,COUNTBLANK($U229:$V229)=1,COUNTBLANK($W229:$AA229)=4),IF(Data!$B229&lt;&gt;"",Scoring!$P$7)+IF(Data!$C229&lt;&gt;"",Scoring!$P$8)+IF(Data!$D229&lt;&gt;"",Scoring!$P$9)+IF(Data!$E229&lt;&gt;"",Scoring!$P$10)+IF(Data!$F229&lt;&gt;"",Scoring!$P$11)+IF(Data!$G229&lt;&gt;"",Scoring!$P$12)+IF(Data!$H229&lt;&gt;"",Scoring!$P$13)+IF(Data!$I229&lt;&gt;"",Scoring!$P$14)+IF(Data!$J229&lt;&gt;"",Scoring!$P$15)+IF(Data!$K229&lt;&gt;"",Scoring!$P$16)+IF(Data!$L229&lt;&gt;"",Scoring!$P$17)+IF(Data!$M229&lt;&gt;"",Scoring!$P$18)+IF(Data!$N229&lt;&gt;"",Scoring!$P$19)+IF(Data!$O229&lt;&gt;"",Scoring!$P$20)+IF(Data!$P229&lt;&gt;"",Scoring!$P$21)+IF(Data!$Q229&lt;&gt;"",Scoring!$P$22)+IF(Data!$R229&lt;&gt;"",Scoring!$P$23)+IF(Data!$S229&lt;&gt;"",Scoring!$P$24)+IF(Data!T229&lt;&gt;"",Scoring!$P$25)+IF(Data!$U229&lt;&gt;"",Scoring!$P$26)+IF(Data!$V229&lt;&gt;"",Scoring!$P$27)+IF(Data!$W229&lt;&gt;"",Scoring!$P$28)+IF(Data!$X229&lt;&gt;"",Scoring!$P$29)+IF(Data!$Y229&lt;&gt;"",Scoring!$P$30)+IF(Data!$Z229&lt;&gt;"",Scoring!$P$31)+IF(Data!$AA229&lt;&gt;"",Scoring!$P$32),"")</f>
        <v/>
      </c>
      <c r="BA229" s="105" t="str">
        <f>IF(AZ229&lt;&gt;"",LOOKUP(AZ229,Likelihoods!$A$7:$A$107,Likelihoods!N$7:N$107),"")</f>
        <v/>
      </c>
      <c r="BB229" s="102" t="str">
        <f>IF(AND(COUNTBLANK($B229:$E229)=3,COUNTBLANK($F229:$H229)=2,COUNTBLANK($I229:$J229)=1,COUNTBLANK($K229:$L229)=1,COUNTBLANK($M229:$N229)=1,COUNTBLANK($O229:$P229)=1,COUNTBLANK($Q229:$R229)=1,COUNTBLANK($S229:$T229)=1,COUNTBLANK($U229:$V229)=1,COUNTBLANK($W229:$AA229)=4),IF(Data!$B229&lt;&gt;"",Scoring!$Q$7)+IF(Data!$C229&lt;&gt;"",Scoring!$Q$8)+IF(Data!$D229&lt;&gt;"",Scoring!$Q$9)+IF(Data!$E229&lt;&gt;"",Scoring!$Q$10)+IF(Data!$F229&lt;&gt;"",Scoring!$Q$11)+IF(Data!$G229&lt;&gt;"",Scoring!$Q$12)+IF(Data!$H229&lt;&gt;"",Scoring!$Q$13)+IF(Data!$I229&lt;&gt;"",Scoring!$Q$14)+IF(Data!$J229&lt;&gt;"",Scoring!$Q$15)+IF(Data!$K229&lt;&gt;"",Scoring!$Q$16)+IF(Data!$L229&lt;&gt;"",Scoring!$Q$17)+IF(Data!$M229&lt;&gt;"",Scoring!$Q$18)+IF(Data!$N229&lt;&gt;"",Scoring!$Q$19)+IF(Data!$O229&lt;&gt;"",Scoring!$Q$20)+IF(Data!$P229&lt;&gt;"",Scoring!$Q$21)+IF(Data!$Q229&lt;&gt;"",Scoring!$Q$22)+IF(Data!$R229&lt;&gt;"",Scoring!$Q$23)+IF(Data!$S229&lt;&gt;"",Scoring!$Q$24)+IF(Data!T229&lt;&gt;"",Scoring!$Q$25)+IF(Data!$U229&lt;&gt;"",Scoring!$Q$26)+IF(Data!$V229&lt;&gt;"",Scoring!$Q$27)+IF(Data!$W229&lt;&gt;"",Scoring!$Q$28)+IF(Data!$X229&lt;&gt;"",Scoring!$Q$29)+IF(Data!$Y229&lt;&gt;"",Scoring!$Q$30)+IF(Data!$Z229&lt;&gt;"",Scoring!$Q$31)+IF(Data!$AA229&lt;&gt;"",Scoring!$Q$32),"")</f>
        <v/>
      </c>
      <c r="BC229" s="107" t="str">
        <f>IF(BB229&lt;&gt;"",LOOKUP(BB229,Likelihoods!$A$7:$A$107,Likelihoods!O$7:O$107),"")</f>
        <v/>
      </c>
      <c r="BD229" s="104" t="str">
        <f>IF(AND(COUNTBLANK($B229:$E229)=3,COUNTBLANK($F229:$H229)=2,COUNTBLANK($I229:$J229)=1,COUNTBLANK($K229:$L229)=1,COUNTBLANK($M229:$N229)=1,COUNTBLANK($O229:$P229)=1,COUNTBLANK($Q229:$R229)=1,COUNTBLANK($S229:$T229)=1,COUNTBLANK($U229:$V229)=1,COUNTBLANK($W229:$AA229)=4),IF(Data!$B229&lt;&gt;"",Scoring!$R$7)+IF(Data!$C229&lt;&gt;"",Scoring!$R$8)+IF(Data!$D229&lt;&gt;"",Scoring!$R$9)+IF(Data!$E229&lt;&gt;"",Scoring!$R$10)+IF(Data!$F229&lt;&gt;"",Scoring!$R$11)+IF(Data!$G229&lt;&gt;"",Scoring!$R$12)+IF(Data!$H229&lt;&gt;"",Scoring!$R$13)+IF(Data!$I229&lt;&gt;"",Scoring!$R$14)+IF(Data!$J229&lt;&gt;"",Scoring!$R$15)+IF(Data!$K229&lt;&gt;"",Scoring!$R$16)+IF(Data!$L229&lt;&gt;"",Scoring!$R$17)+IF(Data!$M229&lt;&gt;"",Scoring!$R$18)+IF(Data!$N229&lt;&gt;"",Scoring!$R$19)+IF(Data!$O229&lt;&gt;"",Scoring!$R$20)+IF(Data!$P229&lt;&gt;"",Scoring!$R$21)+IF(Data!$Q229&lt;&gt;"",Scoring!$R$22)+IF(Data!$R229&lt;&gt;"",Scoring!$R$23)+IF(Data!$S229&lt;&gt;"",Scoring!$R$24)+IF(Data!T229&lt;&gt;"",Scoring!$R$25)+IF(Data!$U229&lt;&gt;"",Scoring!$R$26)+IF(Data!$V229&lt;&gt;"",Scoring!$R$27)+IF(Data!$W229&lt;&gt;"",Scoring!$R$28)+IF(Data!$X229&lt;&gt;"",Scoring!$R$29)+IF(Data!$Y229&lt;&gt;"",Scoring!$R$30)+IF(Data!$Z229&lt;&gt;"",Scoring!$R$31)+IF(Data!$AA229&lt;&gt;"",Scoring!$R$32),"")</f>
        <v/>
      </c>
      <c r="BE229" s="105" t="str">
        <f>IF(BD229&lt;&gt;"",LOOKUP(BD229,Likelihoods!$A$7:$A$107,Likelihoods!P$7:P$107),"")</f>
        <v/>
      </c>
      <c r="BF229" s="102" t="str">
        <f>IF(AND(COUNTBLANK($B229:$E229)=3,COUNTBLANK($F229:$H229)=2,COUNTBLANK($I229:$J229)=1,COUNTBLANK($K229:$L229)=1,COUNTBLANK($M229:$N229)=1,COUNTBLANK($O229:$P229)=1,COUNTBLANK($Q229:$R229)=1,COUNTBLANK($S229:$T229)=1,COUNTBLANK($U229:$V229)=1,COUNTBLANK($W229:$AA229)=4),IF(Data!$B229&lt;&gt;"",Scoring!$S$7)+IF(Data!$C229&lt;&gt;"",Scoring!$S$8)+IF(Data!$D229&lt;&gt;"",Scoring!$S$9)+IF(Data!$E229&lt;&gt;"",Scoring!$S$10)+IF(Data!$F229&lt;&gt;"",Scoring!$S$11)+IF(Data!$G229&lt;&gt;"",Scoring!$S$12)+IF(Data!$H229&lt;&gt;"",Scoring!$S$13)+IF(Data!$I229&lt;&gt;"",Scoring!$S$14)+IF(Data!$J229&lt;&gt;"",Scoring!$S$15)+IF(Data!$K229&lt;&gt;"",Scoring!$S$16)+IF(Data!$L229&lt;&gt;"",Scoring!$S$17)+IF(Data!$M229&lt;&gt;"",Scoring!$S$18)+IF(Data!$N229&lt;&gt;"",Scoring!$S$19)+IF(Data!$O229&lt;&gt;"",Scoring!$S$20)+IF(Data!$P229&lt;&gt;"",Scoring!$S$21)+IF(Data!$Q229&lt;&gt;"",Scoring!$S$22)+IF(Data!$R229&lt;&gt;"",Scoring!$S$23)+IF(Data!$S229&lt;&gt;"",Scoring!$S$24)+IF(Data!T229&lt;&gt;"",Scoring!$S$25)+IF(Data!$U229&lt;&gt;"",Scoring!$S$26)+IF(Data!$V229&lt;&gt;"",Scoring!$S$27)+IF(Data!$W229&lt;&gt;"",Scoring!$S$28)+IF(Data!$X229&lt;&gt;"",Scoring!$S$29)+IF(Data!$Y229&lt;&gt;"",Scoring!$S$30)+IF(Data!$Z229&lt;&gt;"",Scoring!$S$31)+IF(Data!$AA229&lt;&gt;"",Scoring!$S$32),"")</f>
        <v/>
      </c>
      <c r="BG229" s="107" t="str">
        <f>IF(BF229&lt;&gt;"",LOOKUP(BF229,Likelihoods!$A$7:$A$107,Likelihoods!Q$7:Q$107),"")</f>
        <v/>
      </c>
      <c r="BH229" s="108" t="str">
        <f>IF(AND(COUNTBLANK($B229:$E229)=3,COUNTBLANK($F229:$H229)=2,COUNTBLANK($I229:$J229)=1,COUNTBLANK($K229:$L229)=1,COUNTBLANK($M229:$N229)=1,COUNTBLANK($O229:$P229)=1,COUNTBLANK($Q229:$R229)=1,COUNTBLANK($S229:$T229)=1,COUNTBLANK($U229:$V229)=1,COUNTBLANK($W229:$AA229)=4),IF(Data!$B229&lt;&gt;"",Scoring!$T$7)+IF(Data!$C229&lt;&gt;"",Scoring!$T$8)+IF(Data!$D229&lt;&gt;"",Scoring!$T$9)+IF(Data!$E229&lt;&gt;"",Scoring!$T$10)+IF(Data!$F229&lt;&gt;"",Scoring!$T$11)+IF(Data!$G229&lt;&gt;"",Scoring!$T$12)+IF(Data!$H229&lt;&gt;"",Scoring!$T$13)+IF(Data!$I229&lt;&gt;"",Scoring!$T$14)+IF(Data!$J229&lt;&gt;"",Scoring!$T$15)+IF(Data!$K229&lt;&gt;"",Scoring!$T$16)+IF(Data!$L229&lt;&gt;"",Scoring!$T$17)+IF(Data!$M229&lt;&gt;"",Scoring!$T$18)+IF(Data!$N229&lt;&gt;"",Scoring!$T$19)+IF(Data!$O229&lt;&gt;"",Scoring!$T$20)+IF(Data!$P229&lt;&gt;"",Scoring!$T$21)+IF(Data!$Q229&lt;&gt;"",Scoring!$T$22)+IF(Data!$R229&lt;&gt;"",Scoring!$T$23)+IF(Data!$S229&lt;&gt;"",Scoring!$T$24)+IF(Data!T229&lt;&gt;"",Scoring!$T$25)+IF(Data!$U229&lt;&gt;"",Scoring!$T$26)+IF(Data!$V229&lt;&gt;"",Scoring!$T$27)+IF(Data!$W229&lt;&gt;"",Scoring!$T$28)+IF(Data!$X229&lt;&gt;"",Scoring!$T$29)+IF(Data!$Y229&lt;&gt;"",Scoring!$T$30)+IF(Data!$Z229&lt;&gt;"",Scoring!$T$31)+IF(Data!$AA229&lt;&gt;"",Scoring!$T$32),"")</f>
        <v/>
      </c>
      <c r="BI229" s="105" t="str">
        <f>IF(BH229&lt;&gt;"",LOOKUP(BH229,Likelihoods!$A$7:$A$107,Likelihoods!R$7:R$107),"")</f>
        <v/>
      </c>
      <c r="BJ229" s="108" t="str">
        <f>IF(AND(COUNTBLANK($B229:$E229)=3,COUNTBLANK($F229:$H229)=2,COUNTBLANK($I229:$J229)=1,COUNTBLANK($K229:$L229)=1,COUNTBLANK($M229:$N229)=1,COUNTBLANK($O229:$P229)=1,COUNTBLANK($Q229:$R229)=1,COUNTBLANK($S229:$T229)=1,COUNTBLANK($U229:$V229)=1,COUNTBLANK($W229:$AA229)=4),IF(Data!$B229&lt;&gt;"",Scoring!$U$7)+IF(Data!$C229&lt;&gt;"",Scoring!$U$8)+IF(Data!$D229&lt;&gt;"",Scoring!$U$9)+IF(Data!$E229&lt;&gt;"",Scoring!$U$10)+IF(Data!$F229&lt;&gt;"",Scoring!$U$11)+IF(Data!$G229&lt;&gt;"",Scoring!$U$12)+IF(Data!$H229&lt;&gt;"",Scoring!$U$13)+IF(Data!$I229&lt;&gt;"",Scoring!$U$14)+IF(Data!$J229&lt;&gt;"",Scoring!$U$15)+IF(Data!$K229&lt;&gt;"",Scoring!$U$16)+IF(Data!$L229&lt;&gt;"",Scoring!$U$17)+IF(Data!$M229&lt;&gt;"",Scoring!$U$18)+IF(Data!$N229&lt;&gt;"",Scoring!$U$19)+IF(Data!$O229&lt;&gt;"",Scoring!$U$20)+IF(Data!$P229&lt;&gt;"",Scoring!$U$21)+IF(Data!$Q229&lt;&gt;"",Scoring!$U$22)+IF(Data!$R229&lt;&gt;"",Scoring!$U$23)+IF(Data!$S229&lt;&gt;"",Scoring!$U$24)+IF(Data!T229&lt;&gt;"",Scoring!$U$25)+IF(Data!$U229&lt;&gt;"",Scoring!$U$26)+IF(Data!$V229&lt;&gt;"",Scoring!$U$27)+IF(Data!$W229&lt;&gt;"",Scoring!$U$28)+IF(Data!$X229&lt;&gt;"",Scoring!$U$29)+IF(Data!$Y229&lt;&gt;"",Scoring!$U$30)+IF(Data!$Z229&lt;&gt;"",Scoring!$U$31)+IF(Data!$AA229&lt;&gt;"",Scoring!$U$32),"")</f>
        <v/>
      </c>
      <c r="BK229" s="106" t="str">
        <f>IF(BJ229&lt;&gt;"",LOOKUP(BJ229,Likelihoods!$A$7:$A$107,Likelihoods!S$7:S$107),"")</f>
        <v/>
      </c>
      <c r="BL229" s="8"/>
      <c r="BM229" s="8"/>
      <c r="BN229" s="8"/>
      <c r="BO229" s="8"/>
      <c r="BP229" s="8"/>
      <c r="BQ229" s="8"/>
      <c r="BR229" s="8"/>
      <c r="BS229" s="8"/>
      <c r="BT229" s="8"/>
      <c r="BU229" s="8"/>
      <c r="BV229" s="8"/>
      <c r="BW229" s="8"/>
      <c r="BX229" s="8"/>
      <c r="BY229" s="8"/>
    </row>
    <row r="230" spans="1:77" ht="14.25" x14ac:dyDescent="0.2">
      <c r="A230" s="68"/>
      <c r="B230" s="101"/>
      <c r="C230" s="102"/>
      <c r="D230" s="102"/>
      <c r="E230" s="102"/>
      <c r="F230" s="101"/>
      <c r="G230" s="102"/>
      <c r="H230" s="103"/>
      <c r="I230" s="102"/>
      <c r="J230" s="102"/>
      <c r="K230" s="101"/>
      <c r="L230" s="103"/>
      <c r="M230" s="102"/>
      <c r="N230" s="103"/>
      <c r="O230" s="101"/>
      <c r="P230" s="103"/>
      <c r="Q230" s="102"/>
      <c r="R230" s="102"/>
      <c r="S230" s="101"/>
      <c r="T230" s="103"/>
      <c r="U230" s="101"/>
      <c r="V230" s="103"/>
      <c r="W230" s="102"/>
      <c r="X230" s="102"/>
      <c r="Y230" s="102"/>
      <c r="Z230" s="102"/>
      <c r="AA230" s="102"/>
      <c r="AB230" s="104" t="str">
        <f>IF(AND(COUNTBLANK($B230:$E230)=3,COUNTBLANK($F230:$H230)=2,COUNTBLANK($I230:$J230)=1,COUNTBLANK($K230:$L230)=1,COUNTBLANK($M230:$N230)=1,COUNTBLANK($O230:$P230)=1,COUNTBLANK($Q230:$R230)=1,COUNTBLANK($S230:$T230)=1,COUNTBLANK($U230:$V230)=1,COUNTBLANK($W230:$AA230)=4),IF(Data!$B230&lt;&gt;"",Scoring!$D$7)+IF(Data!$C230&lt;&gt;"",Scoring!$D$8)+IF(Data!$D230&lt;&gt;"",Scoring!$D$9)+IF(Data!$E230&lt;&gt;"",Scoring!$D$10)+IF(Data!$F230&lt;&gt;"",Scoring!$D$11)+IF(Data!$G230&lt;&gt;"",Scoring!$D$12)+IF(Data!$H230&lt;&gt;"",Scoring!$D$13)+IF(Data!$I230&lt;&gt;"",Scoring!$D$14)+IF(Data!$J230&lt;&gt;"",Scoring!$D$15)+IF(Data!$K230&lt;&gt;"",Scoring!$D$16)+IF(Data!$L230&lt;&gt;"",Scoring!$D$17)+IF(Data!$M230&lt;&gt;"",Scoring!$D$18)+IF(Data!$N230&lt;&gt;"",Scoring!$D$19)+IF(Data!$O230&lt;&gt;"",Scoring!$D$20)+IF(Data!$P230&lt;&gt;"",Scoring!$D$21)+IF(Data!$Q230&lt;&gt;"",Scoring!$D$22)+IF(Data!$R230&lt;&gt;"",Scoring!$D$23)+IF(Data!$S230&lt;&gt;"",Scoring!$D$24)+IF(Data!T230&lt;&gt;"",Scoring!$D$25)+IF(Data!$U230&lt;&gt;"",Scoring!$D$26)+IF(Data!$V230&lt;&gt;"",Scoring!$D$27)+IF(Data!$W230&lt;&gt;"",Scoring!$D$28)+IF(Data!$X230&lt;&gt;"",Scoring!$D$29)+IF(Data!$Y230&lt;&gt;"",Scoring!$D$30)+IF(Data!$Z230&lt;&gt;"",Scoring!$D$31)+IF(Data!$AA230&lt;&gt;"",Scoring!$D$32),"")</f>
        <v/>
      </c>
      <c r="AC230" s="105" t="str">
        <f>IF(AB230&lt;&gt;"",LOOKUP(AB230,Likelihoods!$A$7:$A$107,Likelihoods!B$7:B$107),"")</f>
        <v/>
      </c>
      <c r="AD230" s="264" t="str">
        <f>IF(AND(COUNTBLANK($B230:$E230)=3,COUNTBLANK($F230:$H230)=2,COUNTBLANK($I230:$J230)=1,COUNTBLANK($K230:$L230)=1,COUNTBLANK($M230:$N230)=1,COUNTBLANK($O230:$P230)=1,COUNTBLANK($Q230:$R230)=1,COUNTBLANK($S230:$T230)=1,COUNTBLANK($U230:$V230)=1,COUNTBLANK($W230:$AA230)=4),IF(Data!$B230&lt;&gt;"",Scoring!$E$7)+IF(Data!$C230&lt;&gt;"",Scoring!$E$8)+IF(Data!$D230&lt;&gt;"",Scoring!$E$9)+IF(Data!$E230&lt;&gt;"",Scoring!$E$10)+IF(Data!$F230&lt;&gt;"",Scoring!$E$11)+IF(Data!$G230&lt;&gt;"",Scoring!$E$12)+IF(Data!$H230&lt;&gt;"",Scoring!$E$13)+IF(Data!$I230&lt;&gt;"",Scoring!$E$14)+IF(Data!$J230&lt;&gt;"",Scoring!$E$15)+IF(Data!$K230&lt;&gt;"",Scoring!$E$16)+IF(Data!$L230&lt;&gt;"",Scoring!$E$17)+IF(Data!$M230&lt;&gt;"",Scoring!$E$18)+IF(Data!$N230&lt;&gt;"",Scoring!$E$19)+IF(Data!$O230&lt;&gt;"",Scoring!$E$20)+IF(Data!$P230&lt;&gt;"",Scoring!$E$21)+IF(Data!$Q230&lt;&gt;"",Scoring!$E$22)+IF(Data!$R230&lt;&gt;"",Scoring!$E$23)+IF(Data!$S230&lt;&gt;"",Scoring!$E$24)+IF(Data!V230&lt;&gt;"",Scoring!$E$25)+IF(Data!$U230&lt;&gt;"",Scoring!$E$26)+IF(Data!$V230&lt;&gt;"",Scoring!$E$27)+IF(Data!$W230&lt;&gt;"",Scoring!$E$28)+IF(Data!$X230&lt;&gt;"",Scoring!$E$29)+IF(Data!$Y230&lt;&gt;"",Scoring!$E$30)+IF(Data!$Z230&lt;&gt;"",Scoring!$E$31)+IF(Data!$AA230&lt;&gt;"",Scoring!$E$32),"")</f>
        <v/>
      </c>
      <c r="AE230" s="107" t="str">
        <f>IF(AD230&lt;&gt;"",LOOKUP(AD230,Likelihoods!$A$7:$A$107,Likelihoods!C$7:C$107),"")</f>
        <v/>
      </c>
      <c r="AF230" s="108" t="str">
        <f>IF(AND(COUNTBLANK($B230:$E230)=3,COUNTBLANK($F230:$H230)=2,COUNTBLANK($I230:$J230)=1,COUNTBLANK($K230:$L230)=1,COUNTBLANK($M230:$N230)=1,COUNTBLANK($O230:$P230)=1,COUNTBLANK($Q230:$R230)=1,COUNTBLANK($S230:$T230)=1,COUNTBLANK($U230:$V230)=1,COUNTBLANK($W230:$AA230)=4),IF(Data!$B230&lt;&gt;"",Scoring!$F$7)+IF(Data!$C230&lt;&gt;"",Scoring!$F$8)+IF(Data!$D230&lt;&gt;"",Scoring!$F$9)+IF(Data!$E230&lt;&gt;"",Scoring!$F$10)+IF(Data!$F230&lt;&gt;"",Scoring!$F$11)+IF(Data!$G230&lt;&gt;"",Scoring!$F$12)+IF(Data!$H230&lt;&gt;"",Scoring!$F$13)+IF(Data!$I230&lt;&gt;"",Scoring!$F$14)+IF(Data!$J230&lt;&gt;"",Scoring!$F$15)+IF(Data!$K230&lt;&gt;"",Scoring!$F$16)+IF(Data!$L230&lt;&gt;"",Scoring!$F$17)+IF(Data!$M230&lt;&gt;"",Scoring!$F$18)+IF(Data!$N230&lt;&gt;"",Scoring!$F$19)+IF(Data!$O230&lt;&gt;"",Scoring!$F$20)+IF(Data!$P230&lt;&gt;"",Scoring!$F$21)+IF(Data!$Q230&lt;&gt;"",Scoring!$F$22)+IF(Data!$R230&lt;&gt;"",Scoring!$F$23)+IF(Data!$S230&lt;&gt;"",Scoring!$F$24)+IF(Data!T230&lt;&gt;"",Scoring!$F$25)+IF(Data!$U230&lt;&gt;"",Scoring!$F$26)+IF(Data!$V230&lt;&gt;"",Scoring!$F$27)+IF(Data!$W230&lt;&gt;"",Scoring!$F$28)+IF(Data!$X230&lt;&gt;"",Scoring!$F$29)+IF(Data!$Y230&lt;&gt;"",Scoring!$F$30)+IF(Data!$Z230&lt;&gt;"",Scoring!$F$31)+IF(Data!$AA230&lt;&gt;"",Scoring!$F$32),"")</f>
        <v/>
      </c>
      <c r="AG230" s="105" t="str">
        <f>IF(AF230&lt;&gt;"",LOOKUP(AF230,Likelihoods!$A$7:$A$107,Likelihoods!D$7:D$107),"")</f>
        <v/>
      </c>
      <c r="AH230" s="108" t="str">
        <f>IF(AND(COUNTBLANK($B230:$E230)=3,COUNTBLANK($F230:$H230)=2,COUNTBLANK($I230:$J230)=1,COUNTBLANK($K230:$L230)=1,COUNTBLANK($M230:$N230)=1,COUNTBLANK($O230:$P230)=1,COUNTBLANK($Q230:$R230)=1,COUNTBLANK($S230:$T230)=1,COUNTBLANK($U230:$V230)=1,COUNTBLANK($W230:$AA230)=4),IF(Data!$B230&lt;&gt;"",Scoring!$G$7)+IF(Data!$C230&lt;&gt;"",Scoring!$G$8)+IF(Data!$D230&lt;&gt;"",Scoring!$G$9)+IF(Data!$E230&lt;&gt;"",Scoring!$G$10)+IF(Data!$F230&lt;&gt;"",Scoring!$G$11)+IF(Data!$G230&lt;&gt;"",Scoring!$G$12)+IF(Data!$H230&lt;&gt;"",Scoring!$G$13)+IF(Data!$I230&lt;&gt;"",Scoring!$G$14)+IF(Data!$J230&lt;&gt;"",Scoring!$G$15)+IF(Data!$K230&lt;&gt;"",Scoring!$G$16)+IF(Data!$L230&lt;&gt;"",Scoring!$G$17)+IF(Data!$M230&lt;&gt;"",Scoring!$G$18)+IF(Data!$N230&lt;&gt;"",Scoring!$G$19)+IF(Data!$O230&lt;&gt;"",Scoring!$G$20)+IF(Data!$P230&lt;&gt;"",Scoring!$G$21)+IF(Data!$Q230&lt;&gt;"",Scoring!$G$22)+IF(Data!$R230&lt;&gt;"",Scoring!$G$23)+IF(Data!$S230&lt;&gt;"",Scoring!$G$24)+IF(Data!T230&lt;&gt;"",Scoring!$G$25)+IF(Data!$U230&lt;&gt;"",Scoring!$G$26)+IF(Data!$V230&lt;&gt;"",Scoring!$G$27)+IF(Data!$W230&lt;&gt;"",Scoring!$G$28)+IF(Data!$X230&lt;&gt;"",Scoring!$G$29)+IF(Data!$Y230&lt;&gt;"",Scoring!$G$30)+IF(Data!$Z230&lt;&gt;"",Scoring!$G$31)+IF(Data!$AA230&lt;&gt;"",Scoring!$G$32),"")</f>
        <v/>
      </c>
      <c r="AI230" s="106" t="str">
        <f>IF(AH230&lt;&gt;"",LOOKUP(AH230,Likelihoods!$A$7:$A$107,Likelihoods!E$7:E$107),"")</f>
        <v/>
      </c>
      <c r="AJ230" s="104" t="str">
        <f>IF(AND(COUNTBLANK($B230:$E230)=3,COUNTBLANK($F230:$H230)=2,COUNTBLANK($I230:$J230)=1,COUNTBLANK($K230:$L230)=1,COUNTBLANK($M230:$N230)=1,COUNTBLANK($O230:$P230)=1,COUNTBLANK($Q230:$R230)=1,COUNTBLANK($S230:$T230)=1,COUNTBLANK($U230:$V230)=1,COUNTBLANK($W230:$AA230)=4),IF(Data!$B230&lt;&gt;"",Scoring!$H$7)+IF(Data!$C230&lt;&gt;"",Scoring!$H$8)+IF(Data!$D230&lt;&gt;"",Scoring!$H$9)+IF(Data!$E230&lt;&gt;"",Scoring!$H$10)+IF(Data!$F230&lt;&gt;"",Scoring!$H$11)+IF(Data!$G230&lt;&gt;"",Scoring!$H$12)+IF(Data!$H230&lt;&gt;"",Scoring!$H$13)+IF(Data!$I230&lt;&gt;"",Scoring!$H$14)+IF(Data!$J230&lt;&gt;"",Scoring!$H$15)+IF(Data!$K230&lt;&gt;"",Scoring!$H$16)+IF(Data!$L230&lt;&gt;"",Scoring!$H$17)+IF(Data!$M230&lt;&gt;"",Scoring!$H$18)+IF(Data!$N230&lt;&gt;"",Scoring!$H$19)+IF(Data!$O230&lt;&gt;"",Scoring!$H$20)+IF(Data!$P230&lt;&gt;"",Scoring!$H$21)+IF(Data!$Q230&lt;&gt;"",Scoring!$H$22)+IF(Data!$R230&lt;&gt;"",Scoring!$H$23)+IF(Data!$S230&lt;&gt;"",Scoring!$H$24)+IF(Data!T230&lt;&gt;"",Scoring!$H$25)+IF(Data!$U230&lt;&gt;"",Scoring!$H$26)+IF(Data!$V230&lt;&gt;"",Scoring!$H$27)+IF(Data!$W230&lt;&gt;"",Scoring!$H$28)+IF(Data!$X230&lt;&gt;"",Scoring!$H$29)+IF(Data!$Y230&lt;&gt;"",Scoring!$H$30)+IF(Data!$Z230&lt;&gt;"",Scoring!$H$31)+IF(Data!$AA230&lt;&gt;"",Scoring!$H$32),"")</f>
        <v/>
      </c>
      <c r="AK230" s="105" t="str">
        <f>IF(AJ230&lt;&gt;"",LOOKUP(AJ230,Likelihoods!$A$7:$A$107,Likelihoods!F$7:F$107),"")</f>
        <v/>
      </c>
      <c r="AL230" s="102" t="str">
        <f>IF(AND(COUNTBLANK($B230:$E230)=3,COUNTBLANK($F230:$H230)=2,COUNTBLANK($I230:$J230)=1,COUNTBLANK($K230:$L230)=1,COUNTBLANK($M230:$N230)=1,COUNTBLANK($O230:$P230)=1,COUNTBLANK($Q230:$R230)=1,COUNTBLANK($S230:$T230)=1,COUNTBLANK($U230:$V230)=1,COUNTBLANK($W230:$AA230)=4),IF(Data!$B230&lt;&gt;"",Scoring!$I$7)+IF(Data!$C230&lt;&gt;"",Scoring!$I$8)+IF(Data!$D230&lt;&gt;"",Scoring!$I$9)+IF(Data!$E230&lt;&gt;"",Scoring!$I$10)+IF(Data!$F230&lt;&gt;"",Scoring!$I$11)+IF(Data!$G230&lt;&gt;"",Scoring!$I$12)+IF(Data!$H230&lt;&gt;"",Scoring!$I$13)+IF(Data!$I230&lt;&gt;"",Scoring!$I$14)+IF(Data!$J230&lt;&gt;"",Scoring!$I$15)+IF(Data!$K230&lt;&gt;"",Scoring!$I$16)+IF(Data!$L230&lt;&gt;"",Scoring!$I$17)+IF(Data!$M230&lt;&gt;"",Scoring!$I$18)+IF(Data!$N230&lt;&gt;"",Scoring!$I$19)+IF(Data!$O230&lt;&gt;"",Scoring!$I$20)+IF(Data!$P230&lt;&gt;"",Scoring!$I$21)+IF(Data!$Q230&lt;&gt;"",Scoring!$I$22)+IF(Data!$R230&lt;&gt;"",Scoring!$I$23)+IF(Data!$S230&lt;&gt;"",Scoring!$I$24)+IF(Data!T230&lt;&gt;"",Scoring!$I$25)+IF(Data!$U230&lt;&gt;"",Scoring!$I$26)+IF(Data!$V230&lt;&gt;"",Scoring!$I$27)+IF(Data!$W230&lt;&gt;"",Scoring!$I$28)+IF(Data!$X230&lt;&gt;"",Scoring!$I$29)+IF(Data!$Y230&lt;&gt;"",Scoring!$I$30)+IF(Data!$Z230&lt;&gt;"",Scoring!$I$31)+IF(Data!$AA230&lt;&gt;"",Scoring!$I$32),"")</f>
        <v/>
      </c>
      <c r="AM230" s="107" t="str">
        <f>IF(AL230&lt;&gt;"",LOOKUP(AL230,Likelihoods!$A$7:$A$107,Likelihoods!G$7:G$107),"")</f>
        <v/>
      </c>
      <c r="AN230" s="281" t="str">
        <f>IF(AND(COUNTBLANK($B230:$E230)=3,COUNTBLANK($F230:$H230)=2,COUNTBLANK($I230:$J230)=1,COUNTBLANK($K230:$L230)=1,COUNTBLANK($M230:$N230)=1,COUNTBLANK($O230:$P230)=1,COUNTBLANK($Q230:$R230)=1,COUNTBLANK($S230:$T230)=1,COUNTBLANK($U230:$V230)=1,COUNTBLANK($W230:$AA230)=4),IF(Data!$B230&lt;&gt;"",Scoring!$J$7)+IF(Data!$C230&lt;&gt;"",Scoring!$J$8)+IF(Data!$D230&lt;&gt;"",Scoring!$J$9)+IF(Data!$E230&lt;&gt;"",Scoring!$J$10)+IF(Data!$F230&lt;&gt;"",Scoring!$J$11)+IF(Data!$G230&lt;&gt;"",Scoring!$J$12)+IF(Data!$H230&lt;&gt;"",Scoring!$J$13)+IF(Data!$I230&lt;&gt;"",Scoring!$J$14)+IF(Data!$J230&lt;&gt;"",Scoring!$J$15)+IF(Data!$K230&lt;&gt;"",Scoring!$J$16)+IF(Data!$L230&lt;&gt;"",Scoring!$J$17)+IF(Data!$M230&lt;&gt;"",Scoring!$J$18)+IF(Data!$N230&lt;&gt;"",Scoring!$J$19)+IF(Data!$O230&lt;&gt;"",Scoring!$J$20)+IF(Data!$P230&lt;&gt;"",Scoring!$J$21)+IF(Data!$Q230&lt;&gt;"",Scoring!$J$22)+IF(Data!$R230&lt;&gt;"",Scoring!$J$23)+IF(Data!$S230&lt;&gt;"",Scoring!$J$24)+IF(Data!AF230&lt;&gt;"",Scoring!$J$25)+IF(Data!$U230&lt;&gt;"",Scoring!$J$26)+IF(Data!$V230&lt;&gt;"",Scoring!$J$27)+IF(Data!$W230&lt;&gt;"",Scoring!$J$28)+IF(Data!$X230&lt;&gt;"",Scoring!$J$29)+IF(Data!$Y230&lt;&gt;"",Scoring!$J$30)+IF(Data!$Z230&lt;&gt;"",Scoring!$J$31)+IF(Data!$AA230&lt;&gt;"",Scoring!$J$32),"")</f>
        <v/>
      </c>
      <c r="AO230" s="276" t="str">
        <f>IF(AN230&lt;&gt;"",LOOKUP(AN230,Likelihoods!$A$7:$A$107,Likelihoods!H$7:H$107),"")</f>
        <v/>
      </c>
      <c r="AP230" s="264" t="str">
        <f>IF(AND(COUNTBLANK($B230:$E230)=3,COUNTBLANK($F230:$H230)=2,COUNTBLANK($I230:$J230)=1,COUNTBLANK($K230:$L230)=1,COUNTBLANK($M230:$N230)=1,COUNTBLANK($O230:$P230)=1,COUNTBLANK($Q230:$R230)=1,COUNTBLANK($S230:$T230)=1,COUNTBLANK($U230:$V230)=1,COUNTBLANK($W230:$AA230)=4),IF(Data!$B230&lt;&gt;"",Scoring!$K$7)+IF(Data!$C230&lt;&gt;"",Scoring!$K$8)+IF(Data!$D230&lt;&gt;"",Scoring!$K$9)+IF(Data!$E230&lt;&gt;"",Scoring!$K$10)+IF(Data!$F230&lt;&gt;"",Scoring!$K$11)+IF(Data!$G230&lt;&gt;"",Scoring!$K$12)+IF(Data!$H230&lt;&gt;"",Scoring!$K$13)+IF(Data!$I230&lt;&gt;"",Scoring!$K$14)+IF(Data!$J230&lt;&gt;"",Scoring!$K$15)+IF(Data!$K230&lt;&gt;"",Scoring!$K$16)+IF(Data!$L230&lt;&gt;"",Scoring!$K$17)+IF(Data!$M230&lt;&gt;"",Scoring!$K$18)+IF(Data!$N230&lt;&gt;"",Scoring!$K$19)+IF(Data!$O230&lt;&gt;"",Scoring!$K$20)+IF(Data!$P230&lt;&gt;"",Scoring!$K$21)+IF(Data!$Q230&lt;&gt;"",Scoring!$K$22)+IF(Data!$R230&lt;&gt;"",Scoring!$K$23)+IF(Data!$S230&lt;&gt;"",Scoring!$K$24)+IF(Data!AH230&lt;&gt;"",Scoring!$K$25)+IF(Data!$U230&lt;&gt;"",Scoring!$K$26)+IF(Data!$V230&lt;&gt;"",Scoring!$K$27)+IF(Data!$W230&lt;&gt;"",Scoring!$K$28)+IF(Data!$X230&lt;&gt;"",Scoring!$K$29)+IF(Data!$Y230&lt;&gt;"",Scoring!$K$30)+IF(Data!$Z230&lt;&gt;"",Scoring!$K$31)+IF(Data!$AA230&lt;&gt;"",Scoring!$K$32),"")</f>
        <v/>
      </c>
      <c r="AQ230" s="107" t="str">
        <f>IF(AP230&lt;&gt;"",LOOKUP(AP230,Likelihoods!$A$7:$A$107,Likelihoods!I$7:I$107),"")</f>
        <v/>
      </c>
      <c r="AR230" s="281" t="str">
        <f>IF(AND(COUNTBLANK($B230:$E230)=3,COUNTBLANK($F230:$H230)=2,COUNTBLANK($I230:$J230)=1,COUNTBLANK($K230:$L230)=1,COUNTBLANK($M230:$N230)=1,COUNTBLANK($O230:$P230)=1,COUNTBLANK($Q230:$R230)=1,COUNTBLANK($S230:$T230)=1,COUNTBLANK($U230:$V230)=1,COUNTBLANK($W230:$AA230)=4),IF(Data!$B230&lt;&gt;"",Scoring!$L$7)+IF(Data!$C230&lt;&gt;"",Scoring!$L$8)+IF(Data!$D230&lt;&gt;"",Scoring!$L$9)+IF(Data!$E230&lt;&gt;"",Scoring!$L$10)+IF(Data!$F230&lt;&gt;"",Scoring!$L$11)+IF(Data!$G230&lt;&gt;"",Scoring!$L$12)+IF(Data!$H230&lt;&gt;"",Scoring!$L$13)+IF(Data!$I230&lt;&gt;"",Scoring!$L$14)+IF(Data!$J230&lt;&gt;"",Scoring!$L$15)+IF(Data!$K230&lt;&gt;"",Scoring!$L$16)+IF(Data!$L230&lt;&gt;"",Scoring!$L$17)+IF(Data!$M230&lt;&gt;"",Scoring!$L$18)+IF(Data!$N230&lt;&gt;"",Scoring!$L$19)+IF(Data!$O230&lt;&gt;"",Scoring!$L$20)+IF(Data!$P230&lt;&gt;"",Scoring!$L$21)+IF(Data!$Q230&lt;&gt;"",Scoring!$L$22)+IF(Data!$R230&lt;&gt;"",Scoring!$L$23)+IF(Data!$S230&lt;&gt;"",Scoring!$L$24)+IF(Data!AJ230&lt;&gt;"",Scoring!$L$25)+IF(Data!$U230&lt;&gt;"",Scoring!$L$26)+IF(Data!$V230&lt;&gt;"",Scoring!$L$27)+IF(Data!$W230&lt;&gt;"",Scoring!$L$28)+IF(Data!$X230&lt;&gt;"",Scoring!$L$29)+IF(Data!$Y230&lt;&gt;"",Scoring!$L$30)+IF(Data!$Z230&lt;&gt;"",Scoring!$L$31)+IF(Data!$AA230&lt;&gt;"",Scoring!$L$32),"")</f>
        <v/>
      </c>
      <c r="AS230" s="105" t="str">
        <f>IF(AR230&lt;&gt;"",LOOKUP(AR230,Likelihoods!$A$7:$A$107,Likelihoods!J$7:J$107),"")</f>
        <v/>
      </c>
      <c r="AT230" s="108" t="str">
        <f>IF(AND(COUNTBLANK($B230:$E230)=3,COUNTBLANK($F230:$H230)=2,COUNTBLANK($I230:$J230)=1,COUNTBLANK($K230:$L230)=1,COUNTBLANK($M230:$N230)=1,COUNTBLANK($O230:$P230)=1,COUNTBLANK($Q230:$R230)=1,COUNTBLANK($S230:$T230)=1,COUNTBLANK($U230:$V230)=1,COUNTBLANK($W230:$AA230)=4),IF(Data!$B230&lt;&gt;"",Scoring!$M$7)+IF(Data!$C230&lt;&gt;"",Scoring!$M$8)+IF(Data!$D230&lt;&gt;"",Scoring!$M$9)+IF(Data!$E230&lt;&gt;"",Scoring!$M$10)+IF(Data!$F230&lt;&gt;"",Scoring!$M$11)+IF(Data!$G230&lt;&gt;"",Scoring!$M$12)+IF(Data!$H230&lt;&gt;"",Scoring!$M$13)+IF(Data!$I230&lt;&gt;"",Scoring!$M$14)+IF(Data!$J230&lt;&gt;"",Scoring!$M$15)+IF(Data!$K230&lt;&gt;"",Scoring!$M$16)+IF(Data!$L230&lt;&gt;"",Scoring!$M$17)+IF(Data!$M230&lt;&gt;"",Scoring!$M$18)+IF(Data!$N230&lt;&gt;"",Scoring!$M$19)+IF(Data!$O230&lt;&gt;"",Scoring!$M$20)+IF(Data!$P230&lt;&gt;"",Scoring!$M$21)+IF(Data!$Q230&lt;&gt;"",Scoring!$M$22)+IF(Data!$R230&lt;&gt;"",Scoring!$M$23)+IF(Data!$S230&lt;&gt;"",Scoring!$M$24)+IF(Data!T230&lt;&gt;"",Scoring!$M$25)+IF(Data!$U230&lt;&gt;"",Scoring!$M$26)+IF(Data!$V230&lt;&gt;"",Scoring!$M$27)+IF(Data!$W230&lt;&gt;"",Scoring!$M$28)+IF(Data!$X230&lt;&gt;"",Scoring!$M$29)+IF(Data!$Y230&lt;&gt;"",Scoring!$M$30)+IF(Data!$Z230&lt;&gt;"",Scoring!$M$31)+IF(Data!$AA230&lt;&gt;"",Scoring!$M$32),"")</f>
        <v/>
      </c>
      <c r="AU230" s="105" t="str">
        <f>IF(AT230&lt;&gt;"",LOOKUP(AT230,Likelihoods!$A$7:$A$107,Likelihoods!K$7:K$107),"")</f>
        <v/>
      </c>
      <c r="AV230" s="108" t="str">
        <f>IF(AND(COUNTBLANK($B230:$E230)=3,COUNTBLANK($F230:$H230)=2,COUNTBLANK($I230:$J230)=1,COUNTBLANK($K230:$L230)=1,COUNTBLANK($M230:$N230)=1,COUNTBLANK($O230:$P230)=1,COUNTBLANK($Q230:$R230)=1,COUNTBLANK($S230:$T230)=1,COUNTBLANK($U230:$V230)=1,COUNTBLANK($W230:$AA230)=4),IF(Data!$B230&lt;&gt;"",Scoring!$N$7)+IF(Data!$C230&lt;&gt;"",Scoring!$N$8)+IF(Data!$D230&lt;&gt;"",Scoring!$N$9)+IF(Data!$E230&lt;&gt;"",Scoring!$N$10)+IF(Data!$F230&lt;&gt;"",Scoring!$N$11)+IF(Data!$G230&lt;&gt;"",Scoring!$N$12)+IF(Data!$H230&lt;&gt;"",Scoring!$N$13)+IF(Data!$I230&lt;&gt;"",Scoring!$N$14)+IF(Data!$J230&lt;&gt;"",Scoring!$N$15)+IF(Data!$K230&lt;&gt;"",Scoring!$N$16)+IF(Data!$L230&lt;&gt;"",Scoring!$N$17)+IF(Data!$M230&lt;&gt;"",Scoring!$N$18)+IF(Data!$N230&lt;&gt;"",Scoring!$N$19)+IF(Data!$O230&lt;&gt;"",Scoring!$N$20)+IF(Data!$P230&lt;&gt;"",Scoring!$N$21)+IF(Data!$Q230&lt;&gt;"",Scoring!$N$22)+IF(Data!$R230&lt;&gt;"",Scoring!$N$23)+IF(Data!$S230&lt;&gt;"",Scoring!$N$24)+IF(Data!T230&lt;&gt;"",Scoring!$N$25)+IF(Data!$U230&lt;&gt;"",Scoring!$N$26)+IF(Data!$V230&lt;&gt;"",Scoring!$N$27)+IF(Data!$W230&lt;&gt;"",Scoring!$N$28)+IF(Data!$X230&lt;&gt;"",Scoring!$N$29)+IF(Data!$Y230&lt;&gt;"",Scoring!$N$30)+IF(Data!$Z230&lt;&gt;"",Scoring!$N$31)+IF(Data!$AA230&lt;&gt;"",Scoring!$N$32),"")</f>
        <v/>
      </c>
      <c r="AW230" s="106" t="str">
        <f>IF(AV230&lt;&gt;"",LOOKUP(AV230,Likelihoods!$A$7:$A$107,Likelihoods!L$7:L$107),"")</f>
        <v/>
      </c>
      <c r="AX230" s="104" t="str">
        <f>IF(AND(COUNTBLANK($B230:$E230)=3,COUNTBLANK($F230:$H230)=2,COUNTBLANK($I230:$J230)=1,COUNTBLANK($K230:$L230)=1,COUNTBLANK($M230:$N230)=1,COUNTBLANK($O230:$P230)=1,COUNTBLANK($Q230:$R230)=1,COUNTBLANK($S230:$T230)=1,COUNTBLANK($U230:$V230)=1,COUNTBLANK($W230:$AA230)=4),IF(Data!$B230&lt;&gt;"",Scoring!$O$7)+IF(Data!$C230&lt;&gt;"",Scoring!$O$8)+IF(Data!$D230&lt;&gt;"",Scoring!$O$9)+IF(Data!$E230&lt;&gt;"",Scoring!$O$10)+IF(Data!$F230&lt;&gt;"",Scoring!$O$11)+IF(Data!$G230&lt;&gt;"",Scoring!$O$12)+IF(Data!$H230&lt;&gt;"",Scoring!$O$13)+IF(Data!$I230&lt;&gt;"",Scoring!$O$14)+IF(Data!$J230&lt;&gt;"",Scoring!$O$15)+IF(Data!$K230&lt;&gt;"",Scoring!$O$16)+IF(Data!$L230&lt;&gt;"",Scoring!$O$17)+IF(Data!$M230&lt;&gt;"",Scoring!$O$18)+IF(Data!$N230&lt;&gt;"",Scoring!$O$19)+IF(Data!$O230&lt;&gt;"",Scoring!$O$20)+IF(Data!$P230&lt;&gt;"",Scoring!$O$21)+IF(Data!$Q230&lt;&gt;"",Scoring!$O$22)+IF(Data!$R230&lt;&gt;"",Scoring!$O$23)+IF(Data!$S230&lt;&gt;"",Scoring!$O$24)+IF(Data!T230&lt;&gt;"",Scoring!$O$25)+IF(Data!$U230&lt;&gt;"",Scoring!$O$26)+IF(Data!$V230&lt;&gt;"",Scoring!$O$27)+IF(Data!$W230&lt;&gt;"",Scoring!$O$28)+IF(Data!$X230&lt;&gt;"",Scoring!$O$29)+IF(Data!$Y230&lt;&gt;"",Scoring!$O$30)+IF(Data!$Z230&lt;&gt;"",Scoring!$O$31)+IF(Data!$AA230&lt;&gt;"",Scoring!$O$32),"")</f>
        <v/>
      </c>
      <c r="AY230" s="107" t="str">
        <f>IF(AX230&lt;&gt;"",LOOKUP(AX230,Likelihoods!$A$7:$A$107,Likelihoods!M$7:M$107),"")</f>
        <v/>
      </c>
      <c r="AZ230" s="108" t="str">
        <f>IF(AND(COUNTBLANK($B230:$E230)=3,COUNTBLANK($F230:$H230)=2,COUNTBLANK($I230:$J230)=1,COUNTBLANK($K230:$L230)=1,COUNTBLANK($M230:$N230)=1,COUNTBLANK($O230:$P230)=1,COUNTBLANK($Q230:$R230)=1,COUNTBLANK($S230:$T230)=1,COUNTBLANK($U230:$V230)=1,COUNTBLANK($W230:$AA230)=4),IF(Data!$B230&lt;&gt;"",Scoring!$P$7)+IF(Data!$C230&lt;&gt;"",Scoring!$P$8)+IF(Data!$D230&lt;&gt;"",Scoring!$P$9)+IF(Data!$E230&lt;&gt;"",Scoring!$P$10)+IF(Data!$F230&lt;&gt;"",Scoring!$P$11)+IF(Data!$G230&lt;&gt;"",Scoring!$P$12)+IF(Data!$H230&lt;&gt;"",Scoring!$P$13)+IF(Data!$I230&lt;&gt;"",Scoring!$P$14)+IF(Data!$J230&lt;&gt;"",Scoring!$P$15)+IF(Data!$K230&lt;&gt;"",Scoring!$P$16)+IF(Data!$L230&lt;&gt;"",Scoring!$P$17)+IF(Data!$M230&lt;&gt;"",Scoring!$P$18)+IF(Data!$N230&lt;&gt;"",Scoring!$P$19)+IF(Data!$O230&lt;&gt;"",Scoring!$P$20)+IF(Data!$P230&lt;&gt;"",Scoring!$P$21)+IF(Data!$Q230&lt;&gt;"",Scoring!$P$22)+IF(Data!$R230&lt;&gt;"",Scoring!$P$23)+IF(Data!$S230&lt;&gt;"",Scoring!$P$24)+IF(Data!T230&lt;&gt;"",Scoring!$P$25)+IF(Data!$U230&lt;&gt;"",Scoring!$P$26)+IF(Data!$V230&lt;&gt;"",Scoring!$P$27)+IF(Data!$W230&lt;&gt;"",Scoring!$P$28)+IF(Data!$X230&lt;&gt;"",Scoring!$P$29)+IF(Data!$Y230&lt;&gt;"",Scoring!$P$30)+IF(Data!$Z230&lt;&gt;"",Scoring!$P$31)+IF(Data!$AA230&lt;&gt;"",Scoring!$P$32),"")</f>
        <v/>
      </c>
      <c r="BA230" s="105" t="str">
        <f>IF(AZ230&lt;&gt;"",LOOKUP(AZ230,Likelihoods!$A$7:$A$107,Likelihoods!N$7:N$107),"")</f>
        <v/>
      </c>
      <c r="BB230" s="102" t="str">
        <f>IF(AND(COUNTBLANK($B230:$E230)=3,COUNTBLANK($F230:$H230)=2,COUNTBLANK($I230:$J230)=1,COUNTBLANK($K230:$L230)=1,COUNTBLANK($M230:$N230)=1,COUNTBLANK($O230:$P230)=1,COUNTBLANK($Q230:$R230)=1,COUNTBLANK($S230:$T230)=1,COUNTBLANK($U230:$V230)=1,COUNTBLANK($W230:$AA230)=4),IF(Data!$B230&lt;&gt;"",Scoring!$Q$7)+IF(Data!$C230&lt;&gt;"",Scoring!$Q$8)+IF(Data!$D230&lt;&gt;"",Scoring!$Q$9)+IF(Data!$E230&lt;&gt;"",Scoring!$Q$10)+IF(Data!$F230&lt;&gt;"",Scoring!$Q$11)+IF(Data!$G230&lt;&gt;"",Scoring!$Q$12)+IF(Data!$H230&lt;&gt;"",Scoring!$Q$13)+IF(Data!$I230&lt;&gt;"",Scoring!$Q$14)+IF(Data!$J230&lt;&gt;"",Scoring!$Q$15)+IF(Data!$K230&lt;&gt;"",Scoring!$Q$16)+IF(Data!$L230&lt;&gt;"",Scoring!$Q$17)+IF(Data!$M230&lt;&gt;"",Scoring!$Q$18)+IF(Data!$N230&lt;&gt;"",Scoring!$Q$19)+IF(Data!$O230&lt;&gt;"",Scoring!$Q$20)+IF(Data!$P230&lt;&gt;"",Scoring!$Q$21)+IF(Data!$Q230&lt;&gt;"",Scoring!$Q$22)+IF(Data!$R230&lt;&gt;"",Scoring!$Q$23)+IF(Data!$S230&lt;&gt;"",Scoring!$Q$24)+IF(Data!T230&lt;&gt;"",Scoring!$Q$25)+IF(Data!$U230&lt;&gt;"",Scoring!$Q$26)+IF(Data!$V230&lt;&gt;"",Scoring!$Q$27)+IF(Data!$W230&lt;&gt;"",Scoring!$Q$28)+IF(Data!$X230&lt;&gt;"",Scoring!$Q$29)+IF(Data!$Y230&lt;&gt;"",Scoring!$Q$30)+IF(Data!$Z230&lt;&gt;"",Scoring!$Q$31)+IF(Data!$AA230&lt;&gt;"",Scoring!$Q$32),"")</f>
        <v/>
      </c>
      <c r="BC230" s="107" t="str">
        <f>IF(BB230&lt;&gt;"",LOOKUP(BB230,Likelihoods!$A$7:$A$107,Likelihoods!O$7:O$107),"")</f>
        <v/>
      </c>
      <c r="BD230" s="104" t="str">
        <f>IF(AND(COUNTBLANK($B230:$E230)=3,COUNTBLANK($F230:$H230)=2,COUNTBLANK($I230:$J230)=1,COUNTBLANK($K230:$L230)=1,COUNTBLANK($M230:$N230)=1,COUNTBLANK($O230:$P230)=1,COUNTBLANK($Q230:$R230)=1,COUNTBLANK($S230:$T230)=1,COUNTBLANK($U230:$V230)=1,COUNTBLANK($W230:$AA230)=4),IF(Data!$B230&lt;&gt;"",Scoring!$R$7)+IF(Data!$C230&lt;&gt;"",Scoring!$R$8)+IF(Data!$D230&lt;&gt;"",Scoring!$R$9)+IF(Data!$E230&lt;&gt;"",Scoring!$R$10)+IF(Data!$F230&lt;&gt;"",Scoring!$R$11)+IF(Data!$G230&lt;&gt;"",Scoring!$R$12)+IF(Data!$H230&lt;&gt;"",Scoring!$R$13)+IF(Data!$I230&lt;&gt;"",Scoring!$R$14)+IF(Data!$J230&lt;&gt;"",Scoring!$R$15)+IF(Data!$K230&lt;&gt;"",Scoring!$R$16)+IF(Data!$L230&lt;&gt;"",Scoring!$R$17)+IF(Data!$M230&lt;&gt;"",Scoring!$R$18)+IF(Data!$N230&lt;&gt;"",Scoring!$R$19)+IF(Data!$O230&lt;&gt;"",Scoring!$R$20)+IF(Data!$P230&lt;&gt;"",Scoring!$R$21)+IF(Data!$Q230&lt;&gt;"",Scoring!$R$22)+IF(Data!$R230&lt;&gt;"",Scoring!$R$23)+IF(Data!$S230&lt;&gt;"",Scoring!$R$24)+IF(Data!T230&lt;&gt;"",Scoring!$R$25)+IF(Data!$U230&lt;&gt;"",Scoring!$R$26)+IF(Data!$V230&lt;&gt;"",Scoring!$R$27)+IF(Data!$W230&lt;&gt;"",Scoring!$R$28)+IF(Data!$X230&lt;&gt;"",Scoring!$R$29)+IF(Data!$Y230&lt;&gt;"",Scoring!$R$30)+IF(Data!$Z230&lt;&gt;"",Scoring!$R$31)+IF(Data!$AA230&lt;&gt;"",Scoring!$R$32),"")</f>
        <v/>
      </c>
      <c r="BE230" s="105" t="str">
        <f>IF(BD230&lt;&gt;"",LOOKUP(BD230,Likelihoods!$A$7:$A$107,Likelihoods!P$7:P$107),"")</f>
        <v/>
      </c>
      <c r="BF230" s="102" t="str">
        <f>IF(AND(COUNTBLANK($B230:$E230)=3,COUNTBLANK($F230:$H230)=2,COUNTBLANK($I230:$J230)=1,COUNTBLANK($K230:$L230)=1,COUNTBLANK($M230:$N230)=1,COUNTBLANK($O230:$P230)=1,COUNTBLANK($Q230:$R230)=1,COUNTBLANK($S230:$T230)=1,COUNTBLANK($U230:$V230)=1,COUNTBLANK($W230:$AA230)=4),IF(Data!$B230&lt;&gt;"",Scoring!$S$7)+IF(Data!$C230&lt;&gt;"",Scoring!$S$8)+IF(Data!$D230&lt;&gt;"",Scoring!$S$9)+IF(Data!$E230&lt;&gt;"",Scoring!$S$10)+IF(Data!$F230&lt;&gt;"",Scoring!$S$11)+IF(Data!$G230&lt;&gt;"",Scoring!$S$12)+IF(Data!$H230&lt;&gt;"",Scoring!$S$13)+IF(Data!$I230&lt;&gt;"",Scoring!$S$14)+IF(Data!$J230&lt;&gt;"",Scoring!$S$15)+IF(Data!$K230&lt;&gt;"",Scoring!$S$16)+IF(Data!$L230&lt;&gt;"",Scoring!$S$17)+IF(Data!$M230&lt;&gt;"",Scoring!$S$18)+IF(Data!$N230&lt;&gt;"",Scoring!$S$19)+IF(Data!$O230&lt;&gt;"",Scoring!$S$20)+IF(Data!$P230&lt;&gt;"",Scoring!$S$21)+IF(Data!$Q230&lt;&gt;"",Scoring!$S$22)+IF(Data!$R230&lt;&gt;"",Scoring!$S$23)+IF(Data!$S230&lt;&gt;"",Scoring!$S$24)+IF(Data!T230&lt;&gt;"",Scoring!$S$25)+IF(Data!$U230&lt;&gt;"",Scoring!$S$26)+IF(Data!$V230&lt;&gt;"",Scoring!$S$27)+IF(Data!$W230&lt;&gt;"",Scoring!$S$28)+IF(Data!$X230&lt;&gt;"",Scoring!$S$29)+IF(Data!$Y230&lt;&gt;"",Scoring!$S$30)+IF(Data!$Z230&lt;&gt;"",Scoring!$S$31)+IF(Data!$AA230&lt;&gt;"",Scoring!$S$32),"")</f>
        <v/>
      </c>
      <c r="BG230" s="107" t="str">
        <f>IF(BF230&lt;&gt;"",LOOKUP(BF230,Likelihoods!$A$7:$A$107,Likelihoods!Q$7:Q$107),"")</f>
        <v/>
      </c>
      <c r="BH230" s="108" t="str">
        <f>IF(AND(COUNTBLANK($B230:$E230)=3,COUNTBLANK($F230:$H230)=2,COUNTBLANK($I230:$J230)=1,COUNTBLANK($K230:$L230)=1,COUNTBLANK($M230:$N230)=1,COUNTBLANK($O230:$P230)=1,COUNTBLANK($Q230:$R230)=1,COUNTBLANK($S230:$T230)=1,COUNTBLANK($U230:$V230)=1,COUNTBLANK($W230:$AA230)=4),IF(Data!$B230&lt;&gt;"",Scoring!$T$7)+IF(Data!$C230&lt;&gt;"",Scoring!$T$8)+IF(Data!$D230&lt;&gt;"",Scoring!$T$9)+IF(Data!$E230&lt;&gt;"",Scoring!$T$10)+IF(Data!$F230&lt;&gt;"",Scoring!$T$11)+IF(Data!$G230&lt;&gt;"",Scoring!$T$12)+IF(Data!$H230&lt;&gt;"",Scoring!$T$13)+IF(Data!$I230&lt;&gt;"",Scoring!$T$14)+IF(Data!$J230&lt;&gt;"",Scoring!$T$15)+IF(Data!$K230&lt;&gt;"",Scoring!$T$16)+IF(Data!$L230&lt;&gt;"",Scoring!$T$17)+IF(Data!$M230&lt;&gt;"",Scoring!$T$18)+IF(Data!$N230&lt;&gt;"",Scoring!$T$19)+IF(Data!$O230&lt;&gt;"",Scoring!$T$20)+IF(Data!$P230&lt;&gt;"",Scoring!$T$21)+IF(Data!$Q230&lt;&gt;"",Scoring!$T$22)+IF(Data!$R230&lt;&gt;"",Scoring!$T$23)+IF(Data!$S230&lt;&gt;"",Scoring!$T$24)+IF(Data!T230&lt;&gt;"",Scoring!$T$25)+IF(Data!$U230&lt;&gt;"",Scoring!$T$26)+IF(Data!$V230&lt;&gt;"",Scoring!$T$27)+IF(Data!$W230&lt;&gt;"",Scoring!$T$28)+IF(Data!$X230&lt;&gt;"",Scoring!$T$29)+IF(Data!$Y230&lt;&gt;"",Scoring!$T$30)+IF(Data!$Z230&lt;&gt;"",Scoring!$T$31)+IF(Data!$AA230&lt;&gt;"",Scoring!$T$32),"")</f>
        <v/>
      </c>
      <c r="BI230" s="105" t="str">
        <f>IF(BH230&lt;&gt;"",LOOKUP(BH230,Likelihoods!$A$7:$A$107,Likelihoods!R$7:R$107),"")</f>
        <v/>
      </c>
      <c r="BJ230" s="108" t="str">
        <f>IF(AND(COUNTBLANK($B230:$E230)=3,COUNTBLANK($F230:$H230)=2,COUNTBLANK($I230:$J230)=1,COUNTBLANK($K230:$L230)=1,COUNTBLANK($M230:$N230)=1,COUNTBLANK($O230:$P230)=1,COUNTBLANK($Q230:$R230)=1,COUNTBLANK($S230:$T230)=1,COUNTBLANK($U230:$V230)=1,COUNTBLANK($W230:$AA230)=4),IF(Data!$B230&lt;&gt;"",Scoring!$U$7)+IF(Data!$C230&lt;&gt;"",Scoring!$U$8)+IF(Data!$D230&lt;&gt;"",Scoring!$U$9)+IF(Data!$E230&lt;&gt;"",Scoring!$U$10)+IF(Data!$F230&lt;&gt;"",Scoring!$U$11)+IF(Data!$G230&lt;&gt;"",Scoring!$U$12)+IF(Data!$H230&lt;&gt;"",Scoring!$U$13)+IF(Data!$I230&lt;&gt;"",Scoring!$U$14)+IF(Data!$J230&lt;&gt;"",Scoring!$U$15)+IF(Data!$K230&lt;&gt;"",Scoring!$U$16)+IF(Data!$L230&lt;&gt;"",Scoring!$U$17)+IF(Data!$M230&lt;&gt;"",Scoring!$U$18)+IF(Data!$N230&lt;&gt;"",Scoring!$U$19)+IF(Data!$O230&lt;&gt;"",Scoring!$U$20)+IF(Data!$P230&lt;&gt;"",Scoring!$U$21)+IF(Data!$Q230&lt;&gt;"",Scoring!$U$22)+IF(Data!$R230&lt;&gt;"",Scoring!$U$23)+IF(Data!$S230&lt;&gt;"",Scoring!$U$24)+IF(Data!T230&lt;&gt;"",Scoring!$U$25)+IF(Data!$U230&lt;&gt;"",Scoring!$U$26)+IF(Data!$V230&lt;&gt;"",Scoring!$U$27)+IF(Data!$W230&lt;&gt;"",Scoring!$U$28)+IF(Data!$X230&lt;&gt;"",Scoring!$U$29)+IF(Data!$Y230&lt;&gt;"",Scoring!$U$30)+IF(Data!$Z230&lt;&gt;"",Scoring!$U$31)+IF(Data!$AA230&lt;&gt;"",Scoring!$U$32),"")</f>
        <v/>
      </c>
      <c r="BK230" s="106" t="str">
        <f>IF(BJ230&lt;&gt;"",LOOKUP(BJ230,Likelihoods!$A$7:$A$107,Likelihoods!S$7:S$107),"")</f>
        <v/>
      </c>
      <c r="BL230" s="8"/>
      <c r="BM230" s="8"/>
      <c r="BN230" s="8"/>
      <c r="BO230" s="8"/>
      <c r="BP230" s="8"/>
      <c r="BQ230" s="8"/>
      <c r="BR230" s="8"/>
      <c r="BS230" s="8"/>
      <c r="BT230" s="8"/>
      <c r="BU230" s="8"/>
      <c r="BV230" s="8"/>
      <c r="BW230" s="8"/>
      <c r="BX230" s="8"/>
      <c r="BY230" s="8"/>
    </row>
    <row r="231" spans="1:77" ht="14.25" x14ac:dyDescent="0.2">
      <c r="A231" s="68"/>
      <c r="B231" s="101"/>
      <c r="C231" s="102"/>
      <c r="D231" s="102"/>
      <c r="E231" s="102"/>
      <c r="F231" s="101"/>
      <c r="G231" s="102"/>
      <c r="H231" s="103"/>
      <c r="I231" s="102"/>
      <c r="J231" s="102"/>
      <c r="K231" s="101"/>
      <c r="L231" s="103"/>
      <c r="M231" s="102"/>
      <c r="N231" s="103"/>
      <c r="O231" s="101"/>
      <c r="P231" s="103"/>
      <c r="Q231" s="102"/>
      <c r="R231" s="102"/>
      <c r="S231" s="101"/>
      <c r="T231" s="103"/>
      <c r="U231" s="101"/>
      <c r="V231" s="103"/>
      <c r="W231" s="102"/>
      <c r="X231" s="102"/>
      <c r="Y231" s="102"/>
      <c r="Z231" s="102"/>
      <c r="AA231" s="102"/>
      <c r="AB231" s="104" t="str">
        <f>IF(AND(COUNTBLANK($B231:$E231)=3,COUNTBLANK($F231:$H231)=2,COUNTBLANK($I231:$J231)=1,COUNTBLANK($K231:$L231)=1,COUNTBLANK($M231:$N231)=1,COUNTBLANK($O231:$P231)=1,COUNTBLANK($Q231:$R231)=1,COUNTBLANK($S231:$T231)=1,COUNTBLANK($U231:$V231)=1,COUNTBLANK($W231:$AA231)=4),IF(Data!$B231&lt;&gt;"",Scoring!$D$7)+IF(Data!$C231&lt;&gt;"",Scoring!$D$8)+IF(Data!$D231&lt;&gt;"",Scoring!$D$9)+IF(Data!$E231&lt;&gt;"",Scoring!$D$10)+IF(Data!$F231&lt;&gt;"",Scoring!$D$11)+IF(Data!$G231&lt;&gt;"",Scoring!$D$12)+IF(Data!$H231&lt;&gt;"",Scoring!$D$13)+IF(Data!$I231&lt;&gt;"",Scoring!$D$14)+IF(Data!$J231&lt;&gt;"",Scoring!$D$15)+IF(Data!$K231&lt;&gt;"",Scoring!$D$16)+IF(Data!$L231&lt;&gt;"",Scoring!$D$17)+IF(Data!$M231&lt;&gt;"",Scoring!$D$18)+IF(Data!$N231&lt;&gt;"",Scoring!$D$19)+IF(Data!$O231&lt;&gt;"",Scoring!$D$20)+IF(Data!$P231&lt;&gt;"",Scoring!$D$21)+IF(Data!$Q231&lt;&gt;"",Scoring!$D$22)+IF(Data!$R231&lt;&gt;"",Scoring!$D$23)+IF(Data!$S231&lt;&gt;"",Scoring!$D$24)+IF(Data!T231&lt;&gt;"",Scoring!$D$25)+IF(Data!$U231&lt;&gt;"",Scoring!$D$26)+IF(Data!$V231&lt;&gt;"",Scoring!$D$27)+IF(Data!$W231&lt;&gt;"",Scoring!$D$28)+IF(Data!$X231&lt;&gt;"",Scoring!$D$29)+IF(Data!$Y231&lt;&gt;"",Scoring!$D$30)+IF(Data!$Z231&lt;&gt;"",Scoring!$D$31)+IF(Data!$AA231&lt;&gt;"",Scoring!$D$32),"")</f>
        <v/>
      </c>
      <c r="AC231" s="105" t="str">
        <f>IF(AB231&lt;&gt;"",LOOKUP(AB231,Likelihoods!$A$7:$A$107,Likelihoods!B$7:B$107),"")</f>
        <v/>
      </c>
      <c r="AD231" s="264" t="str">
        <f>IF(AND(COUNTBLANK($B231:$E231)=3,COUNTBLANK($F231:$H231)=2,COUNTBLANK($I231:$J231)=1,COUNTBLANK($K231:$L231)=1,COUNTBLANK($M231:$N231)=1,COUNTBLANK($O231:$P231)=1,COUNTBLANK($Q231:$R231)=1,COUNTBLANK($S231:$T231)=1,COUNTBLANK($U231:$V231)=1,COUNTBLANK($W231:$AA231)=4),IF(Data!$B231&lt;&gt;"",Scoring!$E$7)+IF(Data!$C231&lt;&gt;"",Scoring!$E$8)+IF(Data!$D231&lt;&gt;"",Scoring!$E$9)+IF(Data!$E231&lt;&gt;"",Scoring!$E$10)+IF(Data!$F231&lt;&gt;"",Scoring!$E$11)+IF(Data!$G231&lt;&gt;"",Scoring!$E$12)+IF(Data!$H231&lt;&gt;"",Scoring!$E$13)+IF(Data!$I231&lt;&gt;"",Scoring!$E$14)+IF(Data!$J231&lt;&gt;"",Scoring!$E$15)+IF(Data!$K231&lt;&gt;"",Scoring!$E$16)+IF(Data!$L231&lt;&gt;"",Scoring!$E$17)+IF(Data!$M231&lt;&gt;"",Scoring!$E$18)+IF(Data!$N231&lt;&gt;"",Scoring!$E$19)+IF(Data!$O231&lt;&gt;"",Scoring!$E$20)+IF(Data!$P231&lt;&gt;"",Scoring!$E$21)+IF(Data!$Q231&lt;&gt;"",Scoring!$E$22)+IF(Data!$R231&lt;&gt;"",Scoring!$E$23)+IF(Data!$S231&lt;&gt;"",Scoring!$E$24)+IF(Data!V231&lt;&gt;"",Scoring!$E$25)+IF(Data!$U231&lt;&gt;"",Scoring!$E$26)+IF(Data!$V231&lt;&gt;"",Scoring!$E$27)+IF(Data!$W231&lt;&gt;"",Scoring!$E$28)+IF(Data!$X231&lt;&gt;"",Scoring!$E$29)+IF(Data!$Y231&lt;&gt;"",Scoring!$E$30)+IF(Data!$Z231&lt;&gt;"",Scoring!$E$31)+IF(Data!$AA231&lt;&gt;"",Scoring!$E$32),"")</f>
        <v/>
      </c>
      <c r="AE231" s="107" t="str">
        <f>IF(AD231&lt;&gt;"",LOOKUP(AD231,Likelihoods!$A$7:$A$107,Likelihoods!C$7:C$107),"")</f>
        <v/>
      </c>
      <c r="AF231" s="108" t="str">
        <f>IF(AND(COUNTBLANK($B231:$E231)=3,COUNTBLANK($F231:$H231)=2,COUNTBLANK($I231:$J231)=1,COUNTBLANK($K231:$L231)=1,COUNTBLANK($M231:$N231)=1,COUNTBLANK($O231:$P231)=1,COUNTBLANK($Q231:$R231)=1,COUNTBLANK($S231:$T231)=1,COUNTBLANK($U231:$V231)=1,COUNTBLANK($W231:$AA231)=4),IF(Data!$B231&lt;&gt;"",Scoring!$F$7)+IF(Data!$C231&lt;&gt;"",Scoring!$F$8)+IF(Data!$D231&lt;&gt;"",Scoring!$F$9)+IF(Data!$E231&lt;&gt;"",Scoring!$F$10)+IF(Data!$F231&lt;&gt;"",Scoring!$F$11)+IF(Data!$G231&lt;&gt;"",Scoring!$F$12)+IF(Data!$H231&lt;&gt;"",Scoring!$F$13)+IF(Data!$I231&lt;&gt;"",Scoring!$F$14)+IF(Data!$J231&lt;&gt;"",Scoring!$F$15)+IF(Data!$K231&lt;&gt;"",Scoring!$F$16)+IF(Data!$L231&lt;&gt;"",Scoring!$F$17)+IF(Data!$M231&lt;&gt;"",Scoring!$F$18)+IF(Data!$N231&lt;&gt;"",Scoring!$F$19)+IF(Data!$O231&lt;&gt;"",Scoring!$F$20)+IF(Data!$P231&lt;&gt;"",Scoring!$F$21)+IF(Data!$Q231&lt;&gt;"",Scoring!$F$22)+IF(Data!$R231&lt;&gt;"",Scoring!$F$23)+IF(Data!$S231&lt;&gt;"",Scoring!$F$24)+IF(Data!T231&lt;&gt;"",Scoring!$F$25)+IF(Data!$U231&lt;&gt;"",Scoring!$F$26)+IF(Data!$V231&lt;&gt;"",Scoring!$F$27)+IF(Data!$W231&lt;&gt;"",Scoring!$F$28)+IF(Data!$X231&lt;&gt;"",Scoring!$F$29)+IF(Data!$Y231&lt;&gt;"",Scoring!$F$30)+IF(Data!$Z231&lt;&gt;"",Scoring!$F$31)+IF(Data!$AA231&lt;&gt;"",Scoring!$F$32),"")</f>
        <v/>
      </c>
      <c r="AG231" s="105" t="str">
        <f>IF(AF231&lt;&gt;"",LOOKUP(AF231,Likelihoods!$A$7:$A$107,Likelihoods!D$7:D$107),"")</f>
        <v/>
      </c>
      <c r="AH231" s="108" t="str">
        <f>IF(AND(COUNTBLANK($B231:$E231)=3,COUNTBLANK($F231:$H231)=2,COUNTBLANK($I231:$J231)=1,COUNTBLANK($K231:$L231)=1,COUNTBLANK($M231:$N231)=1,COUNTBLANK($O231:$P231)=1,COUNTBLANK($Q231:$R231)=1,COUNTBLANK($S231:$T231)=1,COUNTBLANK($U231:$V231)=1,COUNTBLANK($W231:$AA231)=4),IF(Data!$B231&lt;&gt;"",Scoring!$G$7)+IF(Data!$C231&lt;&gt;"",Scoring!$G$8)+IF(Data!$D231&lt;&gt;"",Scoring!$G$9)+IF(Data!$E231&lt;&gt;"",Scoring!$G$10)+IF(Data!$F231&lt;&gt;"",Scoring!$G$11)+IF(Data!$G231&lt;&gt;"",Scoring!$G$12)+IF(Data!$H231&lt;&gt;"",Scoring!$G$13)+IF(Data!$I231&lt;&gt;"",Scoring!$G$14)+IF(Data!$J231&lt;&gt;"",Scoring!$G$15)+IF(Data!$K231&lt;&gt;"",Scoring!$G$16)+IF(Data!$L231&lt;&gt;"",Scoring!$G$17)+IF(Data!$M231&lt;&gt;"",Scoring!$G$18)+IF(Data!$N231&lt;&gt;"",Scoring!$G$19)+IF(Data!$O231&lt;&gt;"",Scoring!$G$20)+IF(Data!$P231&lt;&gt;"",Scoring!$G$21)+IF(Data!$Q231&lt;&gt;"",Scoring!$G$22)+IF(Data!$R231&lt;&gt;"",Scoring!$G$23)+IF(Data!$S231&lt;&gt;"",Scoring!$G$24)+IF(Data!T231&lt;&gt;"",Scoring!$G$25)+IF(Data!$U231&lt;&gt;"",Scoring!$G$26)+IF(Data!$V231&lt;&gt;"",Scoring!$G$27)+IF(Data!$W231&lt;&gt;"",Scoring!$G$28)+IF(Data!$X231&lt;&gt;"",Scoring!$G$29)+IF(Data!$Y231&lt;&gt;"",Scoring!$G$30)+IF(Data!$Z231&lt;&gt;"",Scoring!$G$31)+IF(Data!$AA231&lt;&gt;"",Scoring!$G$32),"")</f>
        <v/>
      </c>
      <c r="AI231" s="106" t="str">
        <f>IF(AH231&lt;&gt;"",LOOKUP(AH231,Likelihoods!$A$7:$A$107,Likelihoods!E$7:E$107),"")</f>
        <v/>
      </c>
      <c r="AJ231" s="104" t="str">
        <f>IF(AND(COUNTBLANK($B231:$E231)=3,COUNTBLANK($F231:$H231)=2,COUNTBLANK($I231:$J231)=1,COUNTBLANK($K231:$L231)=1,COUNTBLANK($M231:$N231)=1,COUNTBLANK($O231:$P231)=1,COUNTBLANK($Q231:$R231)=1,COUNTBLANK($S231:$T231)=1,COUNTBLANK($U231:$V231)=1,COUNTBLANK($W231:$AA231)=4),IF(Data!$B231&lt;&gt;"",Scoring!$H$7)+IF(Data!$C231&lt;&gt;"",Scoring!$H$8)+IF(Data!$D231&lt;&gt;"",Scoring!$H$9)+IF(Data!$E231&lt;&gt;"",Scoring!$H$10)+IF(Data!$F231&lt;&gt;"",Scoring!$H$11)+IF(Data!$G231&lt;&gt;"",Scoring!$H$12)+IF(Data!$H231&lt;&gt;"",Scoring!$H$13)+IF(Data!$I231&lt;&gt;"",Scoring!$H$14)+IF(Data!$J231&lt;&gt;"",Scoring!$H$15)+IF(Data!$K231&lt;&gt;"",Scoring!$H$16)+IF(Data!$L231&lt;&gt;"",Scoring!$H$17)+IF(Data!$M231&lt;&gt;"",Scoring!$H$18)+IF(Data!$N231&lt;&gt;"",Scoring!$H$19)+IF(Data!$O231&lt;&gt;"",Scoring!$H$20)+IF(Data!$P231&lt;&gt;"",Scoring!$H$21)+IF(Data!$Q231&lt;&gt;"",Scoring!$H$22)+IF(Data!$R231&lt;&gt;"",Scoring!$H$23)+IF(Data!$S231&lt;&gt;"",Scoring!$H$24)+IF(Data!T231&lt;&gt;"",Scoring!$H$25)+IF(Data!$U231&lt;&gt;"",Scoring!$H$26)+IF(Data!$V231&lt;&gt;"",Scoring!$H$27)+IF(Data!$W231&lt;&gt;"",Scoring!$H$28)+IF(Data!$X231&lt;&gt;"",Scoring!$H$29)+IF(Data!$Y231&lt;&gt;"",Scoring!$H$30)+IF(Data!$Z231&lt;&gt;"",Scoring!$H$31)+IF(Data!$AA231&lt;&gt;"",Scoring!$H$32),"")</f>
        <v/>
      </c>
      <c r="AK231" s="105" t="str">
        <f>IF(AJ231&lt;&gt;"",LOOKUP(AJ231,Likelihoods!$A$7:$A$107,Likelihoods!F$7:F$107),"")</f>
        <v/>
      </c>
      <c r="AL231" s="102" t="str">
        <f>IF(AND(COUNTBLANK($B231:$E231)=3,COUNTBLANK($F231:$H231)=2,COUNTBLANK($I231:$J231)=1,COUNTBLANK($K231:$L231)=1,COUNTBLANK($M231:$N231)=1,COUNTBLANK($O231:$P231)=1,COUNTBLANK($Q231:$R231)=1,COUNTBLANK($S231:$T231)=1,COUNTBLANK($U231:$V231)=1,COUNTBLANK($W231:$AA231)=4),IF(Data!$B231&lt;&gt;"",Scoring!$I$7)+IF(Data!$C231&lt;&gt;"",Scoring!$I$8)+IF(Data!$D231&lt;&gt;"",Scoring!$I$9)+IF(Data!$E231&lt;&gt;"",Scoring!$I$10)+IF(Data!$F231&lt;&gt;"",Scoring!$I$11)+IF(Data!$G231&lt;&gt;"",Scoring!$I$12)+IF(Data!$H231&lt;&gt;"",Scoring!$I$13)+IF(Data!$I231&lt;&gt;"",Scoring!$I$14)+IF(Data!$J231&lt;&gt;"",Scoring!$I$15)+IF(Data!$K231&lt;&gt;"",Scoring!$I$16)+IF(Data!$L231&lt;&gt;"",Scoring!$I$17)+IF(Data!$M231&lt;&gt;"",Scoring!$I$18)+IF(Data!$N231&lt;&gt;"",Scoring!$I$19)+IF(Data!$O231&lt;&gt;"",Scoring!$I$20)+IF(Data!$P231&lt;&gt;"",Scoring!$I$21)+IF(Data!$Q231&lt;&gt;"",Scoring!$I$22)+IF(Data!$R231&lt;&gt;"",Scoring!$I$23)+IF(Data!$S231&lt;&gt;"",Scoring!$I$24)+IF(Data!T231&lt;&gt;"",Scoring!$I$25)+IF(Data!$U231&lt;&gt;"",Scoring!$I$26)+IF(Data!$V231&lt;&gt;"",Scoring!$I$27)+IF(Data!$W231&lt;&gt;"",Scoring!$I$28)+IF(Data!$X231&lt;&gt;"",Scoring!$I$29)+IF(Data!$Y231&lt;&gt;"",Scoring!$I$30)+IF(Data!$Z231&lt;&gt;"",Scoring!$I$31)+IF(Data!$AA231&lt;&gt;"",Scoring!$I$32),"")</f>
        <v/>
      </c>
      <c r="AM231" s="107" t="str">
        <f>IF(AL231&lt;&gt;"",LOOKUP(AL231,Likelihoods!$A$7:$A$107,Likelihoods!G$7:G$107),"")</f>
        <v/>
      </c>
      <c r="AN231" s="281" t="str">
        <f>IF(AND(COUNTBLANK($B231:$E231)=3,COUNTBLANK($F231:$H231)=2,COUNTBLANK($I231:$J231)=1,COUNTBLANK($K231:$L231)=1,COUNTBLANK($M231:$N231)=1,COUNTBLANK($O231:$P231)=1,COUNTBLANK($Q231:$R231)=1,COUNTBLANK($S231:$T231)=1,COUNTBLANK($U231:$V231)=1,COUNTBLANK($W231:$AA231)=4),IF(Data!$B231&lt;&gt;"",Scoring!$J$7)+IF(Data!$C231&lt;&gt;"",Scoring!$J$8)+IF(Data!$D231&lt;&gt;"",Scoring!$J$9)+IF(Data!$E231&lt;&gt;"",Scoring!$J$10)+IF(Data!$F231&lt;&gt;"",Scoring!$J$11)+IF(Data!$G231&lt;&gt;"",Scoring!$J$12)+IF(Data!$H231&lt;&gt;"",Scoring!$J$13)+IF(Data!$I231&lt;&gt;"",Scoring!$J$14)+IF(Data!$J231&lt;&gt;"",Scoring!$J$15)+IF(Data!$K231&lt;&gt;"",Scoring!$J$16)+IF(Data!$L231&lt;&gt;"",Scoring!$J$17)+IF(Data!$M231&lt;&gt;"",Scoring!$J$18)+IF(Data!$N231&lt;&gt;"",Scoring!$J$19)+IF(Data!$O231&lt;&gt;"",Scoring!$J$20)+IF(Data!$P231&lt;&gt;"",Scoring!$J$21)+IF(Data!$Q231&lt;&gt;"",Scoring!$J$22)+IF(Data!$R231&lt;&gt;"",Scoring!$J$23)+IF(Data!$S231&lt;&gt;"",Scoring!$J$24)+IF(Data!AF231&lt;&gt;"",Scoring!$J$25)+IF(Data!$U231&lt;&gt;"",Scoring!$J$26)+IF(Data!$V231&lt;&gt;"",Scoring!$J$27)+IF(Data!$W231&lt;&gt;"",Scoring!$J$28)+IF(Data!$X231&lt;&gt;"",Scoring!$J$29)+IF(Data!$Y231&lt;&gt;"",Scoring!$J$30)+IF(Data!$Z231&lt;&gt;"",Scoring!$J$31)+IF(Data!$AA231&lt;&gt;"",Scoring!$J$32),"")</f>
        <v/>
      </c>
      <c r="AO231" s="276" t="str">
        <f>IF(AN231&lt;&gt;"",LOOKUP(AN231,Likelihoods!$A$7:$A$107,Likelihoods!H$7:H$107),"")</f>
        <v/>
      </c>
      <c r="AP231" s="264" t="str">
        <f>IF(AND(COUNTBLANK($B231:$E231)=3,COUNTBLANK($F231:$H231)=2,COUNTBLANK($I231:$J231)=1,COUNTBLANK($K231:$L231)=1,COUNTBLANK($M231:$N231)=1,COUNTBLANK($O231:$P231)=1,COUNTBLANK($Q231:$R231)=1,COUNTBLANK($S231:$T231)=1,COUNTBLANK($U231:$V231)=1,COUNTBLANK($W231:$AA231)=4),IF(Data!$B231&lt;&gt;"",Scoring!$K$7)+IF(Data!$C231&lt;&gt;"",Scoring!$K$8)+IF(Data!$D231&lt;&gt;"",Scoring!$K$9)+IF(Data!$E231&lt;&gt;"",Scoring!$K$10)+IF(Data!$F231&lt;&gt;"",Scoring!$K$11)+IF(Data!$G231&lt;&gt;"",Scoring!$K$12)+IF(Data!$H231&lt;&gt;"",Scoring!$K$13)+IF(Data!$I231&lt;&gt;"",Scoring!$K$14)+IF(Data!$J231&lt;&gt;"",Scoring!$K$15)+IF(Data!$K231&lt;&gt;"",Scoring!$K$16)+IF(Data!$L231&lt;&gt;"",Scoring!$K$17)+IF(Data!$M231&lt;&gt;"",Scoring!$K$18)+IF(Data!$N231&lt;&gt;"",Scoring!$K$19)+IF(Data!$O231&lt;&gt;"",Scoring!$K$20)+IF(Data!$P231&lt;&gt;"",Scoring!$K$21)+IF(Data!$Q231&lt;&gt;"",Scoring!$K$22)+IF(Data!$R231&lt;&gt;"",Scoring!$K$23)+IF(Data!$S231&lt;&gt;"",Scoring!$K$24)+IF(Data!AH231&lt;&gt;"",Scoring!$K$25)+IF(Data!$U231&lt;&gt;"",Scoring!$K$26)+IF(Data!$V231&lt;&gt;"",Scoring!$K$27)+IF(Data!$W231&lt;&gt;"",Scoring!$K$28)+IF(Data!$X231&lt;&gt;"",Scoring!$K$29)+IF(Data!$Y231&lt;&gt;"",Scoring!$K$30)+IF(Data!$Z231&lt;&gt;"",Scoring!$K$31)+IF(Data!$AA231&lt;&gt;"",Scoring!$K$32),"")</f>
        <v/>
      </c>
      <c r="AQ231" s="107" t="str">
        <f>IF(AP231&lt;&gt;"",LOOKUP(AP231,Likelihoods!$A$7:$A$107,Likelihoods!I$7:I$107),"")</f>
        <v/>
      </c>
      <c r="AR231" s="281" t="str">
        <f>IF(AND(COUNTBLANK($B231:$E231)=3,COUNTBLANK($F231:$H231)=2,COUNTBLANK($I231:$J231)=1,COUNTBLANK($K231:$L231)=1,COUNTBLANK($M231:$N231)=1,COUNTBLANK($O231:$P231)=1,COUNTBLANK($Q231:$R231)=1,COUNTBLANK($S231:$T231)=1,COUNTBLANK($U231:$V231)=1,COUNTBLANK($W231:$AA231)=4),IF(Data!$B231&lt;&gt;"",Scoring!$L$7)+IF(Data!$C231&lt;&gt;"",Scoring!$L$8)+IF(Data!$D231&lt;&gt;"",Scoring!$L$9)+IF(Data!$E231&lt;&gt;"",Scoring!$L$10)+IF(Data!$F231&lt;&gt;"",Scoring!$L$11)+IF(Data!$G231&lt;&gt;"",Scoring!$L$12)+IF(Data!$H231&lt;&gt;"",Scoring!$L$13)+IF(Data!$I231&lt;&gt;"",Scoring!$L$14)+IF(Data!$J231&lt;&gt;"",Scoring!$L$15)+IF(Data!$K231&lt;&gt;"",Scoring!$L$16)+IF(Data!$L231&lt;&gt;"",Scoring!$L$17)+IF(Data!$M231&lt;&gt;"",Scoring!$L$18)+IF(Data!$N231&lt;&gt;"",Scoring!$L$19)+IF(Data!$O231&lt;&gt;"",Scoring!$L$20)+IF(Data!$P231&lt;&gt;"",Scoring!$L$21)+IF(Data!$Q231&lt;&gt;"",Scoring!$L$22)+IF(Data!$R231&lt;&gt;"",Scoring!$L$23)+IF(Data!$S231&lt;&gt;"",Scoring!$L$24)+IF(Data!AJ231&lt;&gt;"",Scoring!$L$25)+IF(Data!$U231&lt;&gt;"",Scoring!$L$26)+IF(Data!$V231&lt;&gt;"",Scoring!$L$27)+IF(Data!$W231&lt;&gt;"",Scoring!$L$28)+IF(Data!$X231&lt;&gt;"",Scoring!$L$29)+IF(Data!$Y231&lt;&gt;"",Scoring!$L$30)+IF(Data!$Z231&lt;&gt;"",Scoring!$L$31)+IF(Data!$AA231&lt;&gt;"",Scoring!$L$32),"")</f>
        <v/>
      </c>
      <c r="AS231" s="105" t="str">
        <f>IF(AR231&lt;&gt;"",LOOKUP(AR231,Likelihoods!$A$7:$A$107,Likelihoods!J$7:J$107),"")</f>
        <v/>
      </c>
      <c r="AT231" s="108" t="str">
        <f>IF(AND(COUNTBLANK($B231:$E231)=3,COUNTBLANK($F231:$H231)=2,COUNTBLANK($I231:$J231)=1,COUNTBLANK($K231:$L231)=1,COUNTBLANK($M231:$N231)=1,COUNTBLANK($O231:$P231)=1,COUNTBLANK($Q231:$R231)=1,COUNTBLANK($S231:$T231)=1,COUNTBLANK($U231:$V231)=1,COUNTBLANK($W231:$AA231)=4),IF(Data!$B231&lt;&gt;"",Scoring!$M$7)+IF(Data!$C231&lt;&gt;"",Scoring!$M$8)+IF(Data!$D231&lt;&gt;"",Scoring!$M$9)+IF(Data!$E231&lt;&gt;"",Scoring!$M$10)+IF(Data!$F231&lt;&gt;"",Scoring!$M$11)+IF(Data!$G231&lt;&gt;"",Scoring!$M$12)+IF(Data!$H231&lt;&gt;"",Scoring!$M$13)+IF(Data!$I231&lt;&gt;"",Scoring!$M$14)+IF(Data!$J231&lt;&gt;"",Scoring!$M$15)+IF(Data!$K231&lt;&gt;"",Scoring!$M$16)+IF(Data!$L231&lt;&gt;"",Scoring!$M$17)+IF(Data!$M231&lt;&gt;"",Scoring!$M$18)+IF(Data!$N231&lt;&gt;"",Scoring!$M$19)+IF(Data!$O231&lt;&gt;"",Scoring!$M$20)+IF(Data!$P231&lt;&gt;"",Scoring!$M$21)+IF(Data!$Q231&lt;&gt;"",Scoring!$M$22)+IF(Data!$R231&lt;&gt;"",Scoring!$M$23)+IF(Data!$S231&lt;&gt;"",Scoring!$M$24)+IF(Data!T231&lt;&gt;"",Scoring!$M$25)+IF(Data!$U231&lt;&gt;"",Scoring!$M$26)+IF(Data!$V231&lt;&gt;"",Scoring!$M$27)+IF(Data!$W231&lt;&gt;"",Scoring!$M$28)+IF(Data!$X231&lt;&gt;"",Scoring!$M$29)+IF(Data!$Y231&lt;&gt;"",Scoring!$M$30)+IF(Data!$Z231&lt;&gt;"",Scoring!$M$31)+IF(Data!$AA231&lt;&gt;"",Scoring!$M$32),"")</f>
        <v/>
      </c>
      <c r="AU231" s="105" t="str">
        <f>IF(AT231&lt;&gt;"",LOOKUP(AT231,Likelihoods!$A$7:$A$107,Likelihoods!K$7:K$107),"")</f>
        <v/>
      </c>
      <c r="AV231" s="108" t="str">
        <f>IF(AND(COUNTBLANK($B231:$E231)=3,COUNTBLANK($F231:$H231)=2,COUNTBLANK($I231:$J231)=1,COUNTBLANK($K231:$L231)=1,COUNTBLANK($M231:$N231)=1,COUNTBLANK($O231:$P231)=1,COUNTBLANK($Q231:$R231)=1,COUNTBLANK($S231:$T231)=1,COUNTBLANK($U231:$V231)=1,COUNTBLANK($W231:$AA231)=4),IF(Data!$B231&lt;&gt;"",Scoring!$N$7)+IF(Data!$C231&lt;&gt;"",Scoring!$N$8)+IF(Data!$D231&lt;&gt;"",Scoring!$N$9)+IF(Data!$E231&lt;&gt;"",Scoring!$N$10)+IF(Data!$F231&lt;&gt;"",Scoring!$N$11)+IF(Data!$G231&lt;&gt;"",Scoring!$N$12)+IF(Data!$H231&lt;&gt;"",Scoring!$N$13)+IF(Data!$I231&lt;&gt;"",Scoring!$N$14)+IF(Data!$J231&lt;&gt;"",Scoring!$N$15)+IF(Data!$K231&lt;&gt;"",Scoring!$N$16)+IF(Data!$L231&lt;&gt;"",Scoring!$N$17)+IF(Data!$M231&lt;&gt;"",Scoring!$N$18)+IF(Data!$N231&lt;&gt;"",Scoring!$N$19)+IF(Data!$O231&lt;&gt;"",Scoring!$N$20)+IF(Data!$P231&lt;&gt;"",Scoring!$N$21)+IF(Data!$Q231&lt;&gt;"",Scoring!$N$22)+IF(Data!$R231&lt;&gt;"",Scoring!$N$23)+IF(Data!$S231&lt;&gt;"",Scoring!$N$24)+IF(Data!T231&lt;&gt;"",Scoring!$N$25)+IF(Data!$U231&lt;&gt;"",Scoring!$N$26)+IF(Data!$V231&lt;&gt;"",Scoring!$N$27)+IF(Data!$W231&lt;&gt;"",Scoring!$N$28)+IF(Data!$X231&lt;&gt;"",Scoring!$N$29)+IF(Data!$Y231&lt;&gt;"",Scoring!$N$30)+IF(Data!$Z231&lt;&gt;"",Scoring!$N$31)+IF(Data!$AA231&lt;&gt;"",Scoring!$N$32),"")</f>
        <v/>
      </c>
      <c r="AW231" s="106" t="str">
        <f>IF(AV231&lt;&gt;"",LOOKUP(AV231,Likelihoods!$A$7:$A$107,Likelihoods!L$7:L$107),"")</f>
        <v/>
      </c>
      <c r="AX231" s="104" t="str">
        <f>IF(AND(COUNTBLANK($B231:$E231)=3,COUNTBLANK($F231:$H231)=2,COUNTBLANK($I231:$J231)=1,COUNTBLANK($K231:$L231)=1,COUNTBLANK($M231:$N231)=1,COUNTBLANK($O231:$P231)=1,COUNTBLANK($Q231:$R231)=1,COUNTBLANK($S231:$T231)=1,COUNTBLANK($U231:$V231)=1,COUNTBLANK($W231:$AA231)=4),IF(Data!$B231&lt;&gt;"",Scoring!$O$7)+IF(Data!$C231&lt;&gt;"",Scoring!$O$8)+IF(Data!$D231&lt;&gt;"",Scoring!$O$9)+IF(Data!$E231&lt;&gt;"",Scoring!$O$10)+IF(Data!$F231&lt;&gt;"",Scoring!$O$11)+IF(Data!$G231&lt;&gt;"",Scoring!$O$12)+IF(Data!$H231&lt;&gt;"",Scoring!$O$13)+IF(Data!$I231&lt;&gt;"",Scoring!$O$14)+IF(Data!$J231&lt;&gt;"",Scoring!$O$15)+IF(Data!$K231&lt;&gt;"",Scoring!$O$16)+IF(Data!$L231&lt;&gt;"",Scoring!$O$17)+IF(Data!$M231&lt;&gt;"",Scoring!$O$18)+IF(Data!$N231&lt;&gt;"",Scoring!$O$19)+IF(Data!$O231&lt;&gt;"",Scoring!$O$20)+IF(Data!$P231&lt;&gt;"",Scoring!$O$21)+IF(Data!$Q231&lt;&gt;"",Scoring!$O$22)+IF(Data!$R231&lt;&gt;"",Scoring!$O$23)+IF(Data!$S231&lt;&gt;"",Scoring!$O$24)+IF(Data!T231&lt;&gt;"",Scoring!$O$25)+IF(Data!$U231&lt;&gt;"",Scoring!$O$26)+IF(Data!$V231&lt;&gt;"",Scoring!$O$27)+IF(Data!$W231&lt;&gt;"",Scoring!$O$28)+IF(Data!$X231&lt;&gt;"",Scoring!$O$29)+IF(Data!$Y231&lt;&gt;"",Scoring!$O$30)+IF(Data!$Z231&lt;&gt;"",Scoring!$O$31)+IF(Data!$AA231&lt;&gt;"",Scoring!$O$32),"")</f>
        <v/>
      </c>
      <c r="AY231" s="107" t="str">
        <f>IF(AX231&lt;&gt;"",LOOKUP(AX231,Likelihoods!$A$7:$A$107,Likelihoods!M$7:M$107),"")</f>
        <v/>
      </c>
      <c r="AZ231" s="108" t="str">
        <f>IF(AND(COUNTBLANK($B231:$E231)=3,COUNTBLANK($F231:$H231)=2,COUNTBLANK($I231:$J231)=1,COUNTBLANK($K231:$L231)=1,COUNTBLANK($M231:$N231)=1,COUNTBLANK($O231:$P231)=1,COUNTBLANK($Q231:$R231)=1,COUNTBLANK($S231:$T231)=1,COUNTBLANK($U231:$V231)=1,COUNTBLANK($W231:$AA231)=4),IF(Data!$B231&lt;&gt;"",Scoring!$P$7)+IF(Data!$C231&lt;&gt;"",Scoring!$P$8)+IF(Data!$D231&lt;&gt;"",Scoring!$P$9)+IF(Data!$E231&lt;&gt;"",Scoring!$P$10)+IF(Data!$F231&lt;&gt;"",Scoring!$P$11)+IF(Data!$G231&lt;&gt;"",Scoring!$P$12)+IF(Data!$H231&lt;&gt;"",Scoring!$P$13)+IF(Data!$I231&lt;&gt;"",Scoring!$P$14)+IF(Data!$J231&lt;&gt;"",Scoring!$P$15)+IF(Data!$K231&lt;&gt;"",Scoring!$P$16)+IF(Data!$L231&lt;&gt;"",Scoring!$P$17)+IF(Data!$M231&lt;&gt;"",Scoring!$P$18)+IF(Data!$N231&lt;&gt;"",Scoring!$P$19)+IF(Data!$O231&lt;&gt;"",Scoring!$P$20)+IF(Data!$P231&lt;&gt;"",Scoring!$P$21)+IF(Data!$Q231&lt;&gt;"",Scoring!$P$22)+IF(Data!$R231&lt;&gt;"",Scoring!$P$23)+IF(Data!$S231&lt;&gt;"",Scoring!$P$24)+IF(Data!T231&lt;&gt;"",Scoring!$P$25)+IF(Data!$U231&lt;&gt;"",Scoring!$P$26)+IF(Data!$V231&lt;&gt;"",Scoring!$P$27)+IF(Data!$W231&lt;&gt;"",Scoring!$P$28)+IF(Data!$X231&lt;&gt;"",Scoring!$P$29)+IF(Data!$Y231&lt;&gt;"",Scoring!$P$30)+IF(Data!$Z231&lt;&gt;"",Scoring!$P$31)+IF(Data!$AA231&lt;&gt;"",Scoring!$P$32),"")</f>
        <v/>
      </c>
      <c r="BA231" s="105" t="str">
        <f>IF(AZ231&lt;&gt;"",LOOKUP(AZ231,Likelihoods!$A$7:$A$107,Likelihoods!N$7:N$107),"")</f>
        <v/>
      </c>
      <c r="BB231" s="102" t="str">
        <f>IF(AND(COUNTBLANK($B231:$E231)=3,COUNTBLANK($F231:$H231)=2,COUNTBLANK($I231:$J231)=1,COUNTBLANK($K231:$L231)=1,COUNTBLANK($M231:$N231)=1,COUNTBLANK($O231:$P231)=1,COUNTBLANK($Q231:$R231)=1,COUNTBLANK($S231:$T231)=1,COUNTBLANK($U231:$V231)=1,COUNTBLANK($W231:$AA231)=4),IF(Data!$B231&lt;&gt;"",Scoring!$Q$7)+IF(Data!$C231&lt;&gt;"",Scoring!$Q$8)+IF(Data!$D231&lt;&gt;"",Scoring!$Q$9)+IF(Data!$E231&lt;&gt;"",Scoring!$Q$10)+IF(Data!$F231&lt;&gt;"",Scoring!$Q$11)+IF(Data!$G231&lt;&gt;"",Scoring!$Q$12)+IF(Data!$H231&lt;&gt;"",Scoring!$Q$13)+IF(Data!$I231&lt;&gt;"",Scoring!$Q$14)+IF(Data!$J231&lt;&gt;"",Scoring!$Q$15)+IF(Data!$K231&lt;&gt;"",Scoring!$Q$16)+IF(Data!$L231&lt;&gt;"",Scoring!$Q$17)+IF(Data!$M231&lt;&gt;"",Scoring!$Q$18)+IF(Data!$N231&lt;&gt;"",Scoring!$Q$19)+IF(Data!$O231&lt;&gt;"",Scoring!$Q$20)+IF(Data!$P231&lt;&gt;"",Scoring!$Q$21)+IF(Data!$Q231&lt;&gt;"",Scoring!$Q$22)+IF(Data!$R231&lt;&gt;"",Scoring!$Q$23)+IF(Data!$S231&lt;&gt;"",Scoring!$Q$24)+IF(Data!T231&lt;&gt;"",Scoring!$Q$25)+IF(Data!$U231&lt;&gt;"",Scoring!$Q$26)+IF(Data!$V231&lt;&gt;"",Scoring!$Q$27)+IF(Data!$W231&lt;&gt;"",Scoring!$Q$28)+IF(Data!$X231&lt;&gt;"",Scoring!$Q$29)+IF(Data!$Y231&lt;&gt;"",Scoring!$Q$30)+IF(Data!$Z231&lt;&gt;"",Scoring!$Q$31)+IF(Data!$AA231&lt;&gt;"",Scoring!$Q$32),"")</f>
        <v/>
      </c>
      <c r="BC231" s="107" t="str">
        <f>IF(BB231&lt;&gt;"",LOOKUP(BB231,Likelihoods!$A$7:$A$107,Likelihoods!O$7:O$107),"")</f>
        <v/>
      </c>
      <c r="BD231" s="104" t="str">
        <f>IF(AND(COUNTBLANK($B231:$E231)=3,COUNTBLANK($F231:$H231)=2,COUNTBLANK($I231:$J231)=1,COUNTBLANK($K231:$L231)=1,COUNTBLANK($M231:$N231)=1,COUNTBLANK($O231:$P231)=1,COUNTBLANK($Q231:$R231)=1,COUNTBLANK($S231:$T231)=1,COUNTBLANK($U231:$V231)=1,COUNTBLANK($W231:$AA231)=4),IF(Data!$B231&lt;&gt;"",Scoring!$R$7)+IF(Data!$C231&lt;&gt;"",Scoring!$R$8)+IF(Data!$D231&lt;&gt;"",Scoring!$R$9)+IF(Data!$E231&lt;&gt;"",Scoring!$R$10)+IF(Data!$F231&lt;&gt;"",Scoring!$R$11)+IF(Data!$G231&lt;&gt;"",Scoring!$R$12)+IF(Data!$H231&lt;&gt;"",Scoring!$R$13)+IF(Data!$I231&lt;&gt;"",Scoring!$R$14)+IF(Data!$J231&lt;&gt;"",Scoring!$R$15)+IF(Data!$K231&lt;&gt;"",Scoring!$R$16)+IF(Data!$L231&lt;&gt;"",Scoring!$R$17)+IF(Data!$M231&lt;&gt;"",Scoring!$R$18)+IF(Data!$N231&lt;&gt;"",Scoring!$R$19)+IF(Data!$O231&lt;&gt;"",Scoring!$R$20)+IF(Data!$P231&lt;&gt;"",Scoring!$R$21)+IF(Data!$Q231&lt;&gt;"",Scoring!$R$22)+IF(Data!$R231&lt;&gt;"",Scoring!$R$23)+IF(Data!$S231&lt;&gt;"",Scoring!$R$24)+IF(Data!T231&lt;&gt;"",Scoring!$R$25)+IF(Data!$U231&lt;&gt;"",Scoring!$R$26)+IF(Data!$V231&lt;&gt;"",Scoring!$R$27)+IF(Data!$W231&lt;&gt;"",Scoring!$R$28)+IF(Data!$X231&lt;&gt;"",Scoring!$R$29)+IF(Data!$Y231&lt;&gt;"",Scoring!$R$30)+IF(Data!$Z231&lt;&gt;"",Scoring!$R$31)+IF(Data!$AA231&lt;&gt;"",Scoring!$R$32),"")</f>
        <v/>
      </c>
      <c r="BE231" s="105" t="str">
        <f>IF(BD231&lt;&gt;"",LOOKUP(BD231,Likelihoods!$A$7:$A$107,Likelihoods!P$7:P$107),"")</f>
        <v/>
      </c>
      <c r="BF231" s="102" t="str">
        <f>IF(AND(COUNTBLANK($B231:$E231)=3,COUNTBLANK($F231:$H231)=2,COUNTBLANK($I231:$J231)=1,COUNTBLANK($K231:$L231)=1,COUNTBLANK($M231:$N231)=1,COUNTBLANK($O231:$P231)=1,COUNTBLANK($Q231:$R231)=1,COUNTBLANK($S231:$T231)=1,COUNTBLANK($U231:$V231)=1,COUNTBLANK($W231:$AA231)=4),IF(Data!$B231&lt;&gt;"",Scoring!$S$7)+IF(Data!$C231&lt;&gt;"",Scoring!$S$8)+IF(Data!$D231&lt;&gt;"",Scoring!$S$9)+IF(Data!$E231&lt;&gt;"",Scoring!$S$10)+IF(Data!$F231&lt;&gt;"",Scoring!$S$11)+IF(Data!$G231&lt;&gt;"",Scoring!$S$12)+IF(Data!$H231&lt;&gt;"",Scoring!$S$13)+IF(Data!$I231&lt;&gt;"",Scoring!$S$14)+IF(Data!$J231&lt;&gt;"",Scoring!$S$15)+IF(Data!$K231&lt;&gt;"",Scoring!$S$16)+IF(Data!$L231&lt;&gt;"",Scoring!$S$17)+IF(Data!$M231&lt;&gt;"",Scoring!$S$18)+IF(Data!$N231&lt;&gt;"",Scoring!$S$19)+IF(Data!$O231&lt;&gt;"",Scoring!$S$20)+IF(Data!$P231&lt;&gt;"",Scoring!$S$21)+IF(Data!$Q231&lt;&gt;"",Scoring!$S$22)+IF(Data!$R231&lt;&gt;"",Scoring!$S$23)+IF(Data!$S231&lt;&gt;"",Scoring!$S$24)+IF(Data!T231&lt;&gt;"",Scoring!$S$25)+IF(Data!$U231&lt;&gt;"",Scoring!$S$26)+IF(Data!$V231&lt;&gt;"",Scoring!$S$27)+IF(Data!$W231&lt;&gt;"",Scoring!$S$28)+IF(Data!$X231&lt;&gt;"",Scoring!$S$29)+IF(Data!$Y231&lt;&gt;"",Scoring!$S$30)+IF(Data!$Z231&lt;&gt;"",Scoring!$S$31)+IF(Data!$AA231&lt;&gt;"",Scoring!$S$32),"")</f>
        <v/>
      </c>
      <c r="BG231" s="107" t="str">
        <f>IF(BF231&lt;&gt;"",LOOKUP(BF231,Likelihoods!$A$7:$A$107,Likelihoods!Q$7:Q$107),"")</f>
        <v/>
      </c>
      <c r="BH231" s="108" t="str">
        <f>IF(AND(COUNTBLANK($B231:$E231)=3,COUNTBLANK($F231:$H231)=2,COUNTBLANK($I231:$J231)=1,COUNTBLANK($K231:$L231)=1,COUNTBLANK($M231:$N231)=1,COUNTBLANK($O231:$P231)=1,COUNTBLANK($Q231:$R231)=1,COUNTBLANK($S231:$T231)=1,COUNTBLANK($U231:$V231)=1,COUNTBLANK($W231:$AA231)=4),IF(Data!$B231&lt;&gt;"",Scoring!$T$7)+IF(Data!$C231&lt;&gt;"",Scoring!$T$8)+IF(Data!$D231&lt;&gt;"",Scoring!$T$9)+IF(Data!$E231&lt;&gt;"",Scoring!$T$10)+IF(Data!$F231&lt;&gt;"",Scoring!$T$11)+IF(Data!$G231&lt;&gt;"",Scoring!$T$12)+IF(Data!$H231&lt;&gt;"",Scoring!$T$13)+IF(Data!$I231&lt;&gt;"",Scoring!$T$14)+IF(Data!$J231&lt;&gt;"",Scoring!$T$15)+IF(Data!$K231&lt;&gt;"",Scoring!$T$16)+IF(Data!$L231&lt;&gt;"",Scoring!$T$17)+IF(Data!$M231&lt;&gt;"",Scoring!$T$18)+IF(Data!$N231&lt;&gt;"",Scoring!$T$19)+IF(Data!$O231&lt;&gt;"",Scoring!$T$20)+IF(Data!$P231&lt;&gt;"",Scoring!$T$21)+IF(Data!$Q231&lt;&gt;"",Scoring!$T$22)+IF(Data!$R231&lt;&gt;"",Scoring!$T$23)+IF(Data!$S231&lt;&gt;"",Scoring!$T$24)+IF(Data!T231&lt;&gt;"",Scoring!$T$25)+IF(Data!$U231&lt;&gt;"",Scoring!$T$26)+IF(Data!$V231&lt;&gt;"",Scoring!$T$27)+IF(Data!$W231&lt;&gt;"",Scoring!$T$28)+IF(Data!$X231&lt;&gt;"",Scoring!$T$29)+IF(Data!$Y231&lt;&gt;"",Scoring!$T$30)+IF(Data!$Z231&lt;&gt;"",Scoring!$T$31)+IF(Data!$AA231&lt;&gt;"",Scoring!$T$32),"")</f>
        <v/>
      </c>
      <c r="BI231" s="105" t="str">
        <f>IF(BH231&lt;&gt;"",LOOKUP(BH231,Likelihoods!$A$7:$A$107,Likelihoods!R$7:R$107),"")</f>
        <v/>
      </c>
      <c r="BJ231" s="108" t="str">
        <f>IF(AND(COUNTBLANK($B231:$E231)=3,COUNTBLANK($F231:$H231)=2,COUNTBLANK($I231:$J231)=1,COUNTBLANK($K231:$L231)=1,COUNTBLANK($M231:$N231)=1,COUNTBLANK($O231:$P231)=1,COUNTBLANK($Q231:$R231)=1,COUNTBLANK($S231:$T231)=1,COUNTBLANK($U231:$V231)=1,COUNTBLANK($W231:$AA231)=4),IF(Data!$B231&lt;&gt;"",Scoring!$U$7)+IF(Data!$C231&lt;&gt;"",Scoring!$U$8)+IF(Data!$D231&lt;&gt;"",Scoring!$U$9)+IF(Data!$E231&lt;&gt;"",Scoring!$U$10)+IF(Data!$F231&lt;&gt;"",Scoring!$U$11)+IF(Data!$G231&lt;&gt;"",Scoring!$U$12)+IF(Data!$H231&lt;&gt;"",Scoring!$U$13)+IF(Data!$I231&lt;&gt;"",Scoring!$U$14)+IF(Data!$J231&lt;&gt;"",Scoring!$U$15)+IF(Data!$K231&lt;&gt;"",Scoring!$U$16)+IF(Data!$L231&lt;&gt;"",Scoring!$U$17)+IF(Data!$M231&lt;&gt;"",Scoring!$U$18)+IF(Data!$N231&lt;&gt;"",Scoring!$U$19)+IF(Data!$O231&lt;&gt;"",Scoring!$U$20)+IF(Data!$P231&lt;&gt;"",Scoring!$U$21)+IF(Data!$Q231&lt;&gt;"",Scoring!$U$22)+IF(Data!$R231&lt;&gt;"",Scoring!$U$23)+IF(Data!$S231&lt;&gt;"",Scoring!$U$24)+IF(Data!T231&lt;&gt;"",Scoring!$U$25)+IF(Data!$U231&lt;&gt;"",Scoring!$U$26)+IF(Data!$V231&lt;&gt;"",Scoring!$U$27)+IF(Data!$W231&lt;&gt;"",Scoring!$U$28)+IF(Data!$X231&lt;&gt;"",Scoring!$U$29)+IF(Data!$Y231&lt;&gt;"",Scoring!$U$30)+IF(Data!$Z231&lt;&gt;"",Scoring!$U$31)+IF(Data!$AA231&lt;&gt;"",Scoring!$U$32),"")</f>
        <v/>
      </c>
      <c r="BK231" s="106" t="str">
        <f>IF(BJ231&lt;&gt;"",LOOKUP(BJ231,Likelihoods!$A$7:$A$107,Likelihoods!S$7:S$107),"")</f>
        <v/>
      </c>
      <c r="BL231" s="8"/>
      <c r="BM231" s="8"/>
      <c r="BN231" s="8"/>
      <c r="BO231" s="8"/>
      <c r="BP231" s="8"/>
      <c r="BQ231" s="8"/>
      <c r="BR231" s="8"/>
      <c r="BS231" s="8"/>
      <c r="BT231" s="8"/>
      <c r="BU231" s="8"/>
      <c r="BV231" s="8"/>
      <c r="BW231" s="8"/>
      <c r="BX231" s="8"/>
      <c r="BY231" s="8"/>
    </row>
    <row r="232" spans="1:77" ht="14.25" x14ac:dyDescent="0.2">
      <c r="A232" s="68"/>
      <c r="B232" s="101"/>
      <c r="C232" s="102"/>
      <c r="D232" s="102"/>
      <c r="E232" s="102"/>
      <c r="F232" s="101"/>
      <c r="G232" s="102"/>
      <c r="H232" s="103"/>
      <c r="I232" s="102"/>
      <c r="J232" s="102"/>
      <c r="K232" s="101"/>
      <c r="L232" s="103"/>
      <c r="M232" s="102"/>
      <c r="N232" s="103"/>
      <c r="O232" s="101"/>
      <c r="P232" s="103"/>
      <c r="Q232" s="102"/>
      <c r="R232" s="102"/>
      <c r="S232" s="101"/>
      <c r="T232" s="103"/>
      <c r="U232" s="101"/>
      <c r="V232" s="103"/>
      <c r="W232" s="102"/>
      <c r="X232" s="102"/>
      <c r="Y232" s="102"/>
      <c r="Z232" s="102"/>
      <c r="AA232" s="102"/>
      <c r="AB232" s="104" t="str">
        <f>IF(AND(COUNTBLANK($B232:$E232)=3,COUNTBLANK($F232:$H232)=2,COUNTBLANK($I232:$J232)=1,COUNTBLANK($K232:$L232)=1,COUNTBLANK($M232:$N232)=1,COUNTBLANK($O232:$P232)=1,COUNTBLANK($Q232:$R232)=1,COUNTBLANK($S232:$T232)=1,COUNTBLANK($U232:$V232)=1,COUNTBLANK($W232:$AA232)=4),IF(Data!$B232&lt;&gt;"",Scoring!$D$7)+IF(Data!$C232&lt;&gt;"",Scoring!$D$8)+IF(Data!$D232&lt;&gt;"",Scoring!$D$9)+IF(Data!$E232&lt;&gt;"",Scoring!$D$10)+IF(Data!$F232&lt;&gt;"",Scoring!$D$11)+IF(Data!$G232&lt;&gt;"",Scoring!$D$12)+IF(Data!$H232&lt;&gt;"",Scoring!$D$13)+IF(Data!$I232&lt;&gt;"",Scoring!$D$14)+IF(Data!$J232&lt;&gt;"",Scoring!$D$15)+IF(Data!$K232&lt;&gt;"",Scoring!$D$16)+IF(Data!$L232&lt;&gt;"",Scoring!$D$17)+IF(Data!$M232&lt;&gt;"",Scoring!$D$18)+IF(Data!$N232&lt;&gt;"",Scoring!$D$19)+IF(Data!$O232&lt;&gt;"",Scoring!$D$20)+IF(Data!$P232&lt;&gt;"",Scoring!$D$21)+IF(Data!$Q232&lt;&gt;"",Scoring!$D$22)+IF(Data!$R232&lt;&gt;"",Scoring!$D$23)+IF(Data!$S232&lt;&gt;"",Scoring!$D$24)+IF(Data!T232&lt;&gt;"",Scoring!$D$25)+IF(Data!$U232&lt;&gt;"",Scoring!$D$26)+IF(Data!$V232&lt;&gt;"",Scoring!$D$27)+IF(Data!$W232&lt;&gt;"",Scoring!$D$28)+IF(Data!$X232&lt;&gt;"",Scoring!$D$29)+IF(Data!$Y232&lt;&gt;"",Scoring!$D$30)+IF(Data!$Z232&lt;&gt;"",Scoring!$D$31)+IF(Data!$AA232&lt;&gt;"",Scoring!$D$32),"")</f>
        <v/>
      </c>
      <c r="AC232" s="105" t="str">
        <f>IF(AB232&lt;&gt;"",LOOKUP(AB232,Likelihoods!$A$7:$A$107,Likelihoods!B$7:B$107),"")</f>
        <v/>
      </c>
      <c r="AD232" s="264" t="str">
        <f>IF(AND(COUNTBLANK($B232:$E232)=3,COUNTBLANK($F232:$H232)=2,COUNTBLANK($I232:$J232)=1,COUNTBLANK($K232:$L232)=1,COUNTBLANK($M232:$N232)=1,COUNTBLANK($O232:$P232)=1,COUNTBLANK($Q232:$R232)=1,COUNTBLANK($S232:$T232)=1,COUNTBLANK($U232:$V232)=1,COUNTBLANK($W232:$AA232)=4),IF(Data!$B232&lt;&gt;"",Scoring!$E$7)+IF(Data!$C232&lt;&gt;"",Scoring!$E$8)+IF(Data!$D232&lt;&gt;"",Scoring!$E$9)+IF(Data!$E232&lt;&gt;"",Scoring!$E$10)+IF(Data!$F232&lt;&gt;"",Scoring!$E$11)+IF(Data!$G232&lt;&gt;"",Scoring!$E$12)+IF(Data!$H232&lt;&gt;"",Scoring!$E$13)+IF(Data!$I232&lt;&gt;"",Scoring!$E$14)+IF(Data!$J232&lt;&gt;"",Scoring!$E$15)+IF(Data!$K232&lt;&gt;"",Scoring!$E$16)+IF(Data!$L232&lt;&gt;"",Scoring!$E$17)+IF(Data!$M232&lt;&gt;"",Scoring!$E$18)+IF(Data!$N232&lt;&gt;"",Scoring!$E$19)+IF(Data!$O232&lt;&gt;"",Scoring!$E$20)+IF(Data!$P232&lt;&gt;"",Scoring!$E$21)+IF(Data!$Q232&lt;&gt;"",Scoring!$E$22)+IF(Data!$R232&lt;&gt;"",Scoring!$E$23)+IF(Data!$S232&lt;&gt;"",Scoring!$E$24)+IF(Data!V232&lt;&gt;"",Scoring!$E$25)+IF(Data!$U232&lt;&gt;"",Scoring!$E$26)+IF(Data!$V232&lt;&gt;"",Scoring!$E$27)+IF(Data!$W232&lt;&gt;"",Scoring!$E$28)+IF(Data!$X232&lt;&gt;"",Scoring!$E$29)+IF(Data!$Y232&lt;&gt;"",Scoring!$E$30)+IF(Data!$Z232&lt;&gt;"",Scoring!$E$31)+IF(Data!$AA232&lt;&gt;"",Scoring!$E$32),"")</f>
        <v/>
      </c>
      <c r="AE232" s="107" t="str">
        <f>IF(AD232&lt;&gt;"",LOOKUP(AD232,Likelihoods!$A$7:$A$107,Likelihoods!C$7:C$107),"")</f>
        <v/>
      </c>
      <c r="AF232" s="108" t="str">
        <f>IF(AND(COUNTBLANK($B232:$E232)=3,COUNTBLANK($F232:$H232)=2,COUNTBLANK($I232:$J232)=1,COUNTBLANK($K232:$L232)=1,COUNTBLANK($M232:$N232)=1,COUNTBLANK($O232:$P232)=1,COUNTBLANK($Q232:$R232)=1,COUNTBLANK($S232:$T232)=1,COUNTBLANK($U232:$V232)=1,COUNTBLANK($W232:$AA232)=4),IF(Data!$B232&lt;&gt;"",Scoring!$F$7)+IF(Data!$C232&lt;&gt;"",Scoring!$F$8)+IF(Data!$D232&lt;&gt;"",Scoring!$F$9)+IF(Data!$E232&lt;&gt;"",Scoring!$F$10)+IF(Data!$F232&lt;&gt;"",Scoring!$F$11)+IF(Data!$G232&lt;&gt;"",Scoring!$F$12)+IF(Data!$H232&lt;&gt;"",Scoring!$F$13)+IF(Data!$I232&lt;&gt;"",Scoring!$F$14)+IF(Data!$J232&lt;&gt;"",Scoring!$F$15)+IF(Data!$K232&lt;&gt;"",Scoring!$F$16)+IF(Data!$L232&lt;&gt;"",Scoring!$F$17)+IF(Data!$M232&lt;&gt;"",Scoring!$F$18)+IF(Data!$N232&lt;&gt;"",Scoring!$F$19)+IF(Data!$O232&lt;&gt;"",Scoring!$F$20)+IF(Data!$P232&lt;&gt;"",Scoring!$F$21)+IF(Data!$Q232&lt;&gt;"",Scoring!$F$22)+IF(Data!$R232&lt;&gt;"",Scoring!$F$23)+IF(Data!$S232&lt;&gt;"",Scoring!$F$24)+IF(Data!T232&lt;&gt;"",Scoring!$F$25)+IF(Data!$U232&lt;&gt;"",Scoring!$F$26)+IF(Data!$V232&lt;&gt;"",Scoring!$F$27)+IF(Data!$W232&lt;&gt;"",Scoring!$F$28)+IF(Data!$X232&lt;&gt;"",Scoring!$F$29)+IF(Data!$Y232&lt;&gt;"",Scoring!$F$30)+IF(Data!$Z232&lt;&gt;"",Scoring!$F$31)+IF(Data!$AA232&lt;&gt;"",Scoring!$F$32),"")</f>
        <v/>
      </c>
      <c r="AG232" s="105" t="str">
        <f>IF(AF232&lt;&gt;"",LOOKUP(AF232,Likelihoods!$A$7:$A$107,Likelihoods!D$7:D$107),"")</f>
        <v/>
      </c>
      <c r="AH232" s="108" t="str">
        <f>IF(AND(COUNTBLANK($B232:$E232)=3,COUNTBLANK($F232:$H232)=2,COUNTBLANK($I232:$J232)=1,COUNTBLANK($K232:$L232)=1,COUNTBLANK($M232:$N232)=1,COUNTBLANK($O232:$P232)=1,COUNTBLANK($Q232:$R232)=1,COUNTBLANK($S232:$T232)=1,COUNTBLANK($U232:$V232)=1,COUNTBLANK($W232:$AA232)=4),IF(Data!$B232&lt;&gt;"",Scoring!$G$7)+IF(Data!$C232&lt;&gt;"",Scoring!$G$8)+IF(Data!$D232&lt;&gt;"",Scoring!$G$9)+IF(Data!$E232&lt;&gt;"",Scoring!$G$10)+IF(Data!$F232&lt;&gt;"",Scoring!$G$11)+IF(Data!$G232&lt;&gt;"",Scoring!$G$12)+IF(Data!$H232&lt;&gt;"",Scoring!$G$13)+IF(Data!$I232&lt;&gt;"",Scoring!$G$14)+IF(Data!$J232&lt;&gt;"",Scoring!$G$15)+IF(Data!$K232&lt;&gt;"",Scoring!$G$16)+IF(Data!$L232&lt;&gt;"",Scoring!$G$17)+IF(Data!$M232&lt;&gt;"",Scoring!$G$18)+IF(Data!$N232&lt;&gt;"",Scoring!$G$19)+IF(Data!$O232&lt;&gt;"",Scoring!$G$20)+IF(Data!$P232&lt;&gt;"",Scoring!$G$21)+IF(Data!$Q232&lt;&gt;"",Scoring!$G$22)+IF(Data!$R232&lt;&gt;"",Scoring!$G$23)+IF(Data!$S232&lt;&gt;"",Scoring!$G$24)+IF(Data!T232&lt;&gt;"",Scoring!$G$25)+IF(Data!$U232&lt;&gt;"",Scoring!$G$26)+IF(Data!$V232&lt;&gt;"",Scoring!$G$27)+IF(Data!$W232&lt;&gt;"",Scoring!$G$28)+IF(Data!$X232&lt;&gt;"",Scoring!$G$29)+IF(Data!$Y232&lt;&gt;"",Scoring!$G$30)+IF(Data!$Z232&lt;&gt;"",Scoring!$G$31)+IF(Data!$AA232&lt;&gt;"",Scoring!$G$32),"")</f>
        <v/>
      </c>
      <c r="AI232" s="106" t="str">
        <f>IF(AH232&lt;&gt;"",LOOKUP(AH232,Likelihoods!$A$7:$A$107,Likelihoods!E$7:E$107),"")</f>
        <v/>
      </c>
      <c r="AJ232" s="104" t="str">
        <f>IF(AND(COUNTBLANK($B232:$E232)=3,COUNTBLANK($F232:$H232)=2,COUNTBLANK($I232:$J232)=1,COUNTBLANK($K232:$L232)=1,COUNTBLANK($M232:$N232)=1,COUNTBLANK($O232:$P232)=1,COUNTBLANK($Q232:$R232)=1,COUNTBLANK($S232:$T232)=1,COUNTBLANK($U232:$V232)=1,COUNTBLANK($W232:$AA232)=4),IF(Data!$B232&lt;&gt;"",Scoring!$H$7)+IF(Data!$C232&lt;&gt;"",Scoring!$H$8)+IF(Data!$D232&lt;&gt;"",Scoring!$H$9)+IF(Data!$E232&lt;&gt;"",Scoring!$H$10)+IF(Data!$F232&lt;&gt;"",Scoring!$H$11)+IF(Data!$G232&lt;&gt;"",Scoring!$H$12)+IF(Data!$H232&lt;&gt;"",Scoring!$H$13)+IF(Data!$I232&lt;&gt;"",Scoring!$H$14)+IF(Data!$J232&lt;&gt;"",Scoring!$H$15)+IF(Data!$K232&lt;&gt;"",Scoring!$H$16)+IF(Data!$L232&lt;&gt;"",Scoring!$H$17)+IF(Data!$M232&lt;&gt;"",Scoring!$H$18)+IF(Data!$N232&lt;&gt;"",Scoring!$H$19)+IF(Data!$O232&lt;&gt;"",Scoring!$H$20)+IF(Data!$P232&lt;&gt;"",Scoring!$H$21)+IF(Data!$Q232&lt;&gt;"",Scoring!$H$22)+IF(Data!$R232&lt;&gt;"",Scoring!$H$23)+IF(Data!$S232&lt;&gt;"",Scoring!$H$24)+IF(Data!T232&lt;&gt;"",Scoring!$H$25)+IF(Data!$U232&lt;&gt;"",Scoring!$H$26)+IF(Data!$V232&lt;&gt;"",Scoring!$H$27)+IF(Data!$W232&lt;&gt;"",Scoring!$H$28)+IF(Data!$X232&lt;&gt;"",Scoring!$H$29)+IF(Data!$Y232&lt;&gt;"",Scoring!$H$30)+IF(Data!$Z232&lt;&gt;"",Scoring!$H$31)+IF(Data!$AA232&lt;&gt;"",Scoring!$H$32),"")</f>
        <v/>
      </c>
      <c r="AK232" s="105" t="str">
        <f>IF(AJ232&lt;&gt;"",LOOKUP(AJ232,Likelihoods!$A$7:$A$107,Likelihoods!F$7:F$107),"")</f>
        <v/>
      </c>
      <c r="AL232" s="102" t="str">
        <f>IF(AND(COUNTBLANK($B232:$E232)=3,COUNTBLANK($F232:$H232)=2,COUNTBLANK($I232:$J232)=1,COUNTBLANK($K232:$L232)=1,COUNTBLANK($M232:$N232)=1,COUNTBLANK($O232:$P232)=1,COUNTBLANK($Q232:$R232)=1,COUNTBLANK($S232:$T232)=1,COUNTBLANK($U232:$V232)=1,COUNTBLANK($W232:$AA232)=4),IF(Data!$B232&lt;&gt;"",Scoring!$I$7)+IF(Data!$C232&lt;&gt;"",Scoring!$I$8)+IF(Data!$D232&lt;&gt;"",Scoring!$I$9)+IF(Data!$E232&lt;&gt;"",Scoring!$I$10)+IF(Data!$F232&lt;&gt;"",Scoring!$I$11)+IF(Data!$G232&lt;&gt;"",Scoring!$I$12)+IF(Data!$H232&lt;&gt;"",Scoring!$I$13)+IF(Data!$I232&lt;&gt;"",Scoring!$I$14)+IF(Data!$J232&lt;&gt;"",Scoring!$I$15)+IF(Data!$K232&lt;&gt;"",Scoring!$I$16)+IF(Data!$L232&lt;&gt;"",Scoring!$I$17)+IF(Data!$M232&lt;&gt;"",Scoring!$I$18)+IF(Data!$N232&lt;&gt;"",Scoring!$I$19)+IF(Data!$O232&lt;&gt;"",Scoring!$I$20)+IF(Data!$P232&lt;&gt;"",Scoring!$I$21)+IF(Data!$Q232&lt;&gt;"",Scoring!$I$22)+IF(Data!$R232&lt;&gt;"",Scoring!$I$23)+IF(Data!$S232&lt;&gt;"",Scoring!$I$24)+IF(Data!T232&lt;&gt;"",Scoring!$I$25)+IF(Data!$U232&lt;&gt;"",Scoring!$I$26)+IF(Data!$V232&lt;&gt;"",Scoring!$I$27)+IF(Data!$W232&lt;&gt;"",Scoring!$I$28)+IF(Data!$X232&lt;&gt;"",Scoring!$I$29)+IF(Data!$Y232&lt;&gt;"",Scoring!$I$30)+IF(Data!$Z232&lt;&gt;"",Scoring!$I$31)+IF(Data!$AA232&lt;&gt;"",Scoring!$I$32),"")</f>
        <v/>
      </c>
      <c r="AM232" s="107" t="str">
        <f>IF(AL232&lt;&gt;"",LOOKUP(AL232,Likelihoods!$A$7:$A$107,Likelihoods!G$7:G$107),"")</f>
        <v/>
      </c>
      <c r="AN232" s="281" t="str">
        <f>IF(AND(COUNTBLANK($B232:$E232)=3,COUNTBLANK($F232:$H232)=2,COUNTBLANK($I232:$J232)=1,COUNTBLANK($K232:$L232)=1,COUNTBLANK($M232:$N232)=1,COUNTBLANK($O232:$P232)=1,COUNTBLANK($Q232:$R232)=1,COUNTBLANK($S232:$T232)=1,COUNTBLANK($U232:$V232)=1,COUNTBLANK($W232:$AA232)=4),IF(Data!$B232&lt;&gt;"",Scoring!$J$7)+IF(Data!$C232&lt;&gt;"",Scoring!$J$8)+IF(Data!$D232&lt;&gt;"",Scoring!$J$9)+IF(Data!$E232&lt;&gt;"",Scoring!$J$10)+IF(Data!$F232&lt;&gt;"",Scoring!$J$11)+IF(Data!$G232&lt;&gt;"",Scoring!$J$12)+IF(Data!$H232&lt;&gt;"",Scoring!$J$13)+IF(Data!$I232&lt;&gt;"",Scoring!$J$14)+IF(Data!$J232&lt;&gt;"",Scoring!$J$15)+IF(Data!$K232&lt;&gt;"",Scoring!$J$16)+IF(Data!$L232&lt;&gt;"",Scoring!$J$17)+IF(Data!$M232&lt;&gt;"",Scoring!$J$18)+IF(Data!$N232&lt;&gt;"",Scoring!$J$19)+IF(Data!$O232&lt;&gt;"",Scoring!$J$20)+IF(Data!$P232&lt;&gt;"",Scoring!$J$21)+IF(Data!$Q232&lt;&gt;"",Scoring!$J$22)+IF(Data!$R232&lt;&gt;"",Scoring!$J$23)+IF(Data!$S232&lt;&gt;"",Scoring!$J$24)+IF(Data!AF232&lt;&gt;"",Scoring!$J$25)+IF(Data!$U232&lt;&gt;"",Scoring!$J$26)+IF(Data!$V232&lt;&gt;"",Scoring!$J$27)+IF(Data!$W232&lt;&gt;"",Scoring!$J$28)+IF(Data!$X232&lt;&gt;"",Scoring!$J$29)+IF(Data!$Y232&lt;&gt;"",Scoring!$J$30)+IF(Data!$Z232&lt;&gt;"",Scoring!$J$31)+IF(Data!$AA232&lt;&gt;"",Scoring!$J$32),"")</f>
        <v/>
      </c>
      <c r="AO232" s="276" t="str">
        <f>IF(AN232&lt;&gt;"",LOOKUP(AN232,Likelihoods!$A$7:$A$107,Likelihoods!H$7:H$107),"")</f>
        <v/>
      </c>
      <c r="AP232" s="264" t="str">
        <f>IF(AND(COUNTBLANK($B232:$E232)=3,COUNTBLANK($F232:$H232)=2,COUNTBLANK($I232:$J232)=1,COUNTBLANK($K232:$L232)=1,COUNTBLANK($M232:$N232)=1,COUNTBLANK($O232:$P232)=1,COUNTBLANK($Q232:$R232)=1,COUNTBLANK($S232:$T232)=1,COUNTBLANK($U232:$V232)=1,COUNTBLANK($W232:$AA232)=4),IF(Data!$B232&lt;&gt;"",Scoring!$K$7)+IF(Data!$C232&lt;&gt;"",Scoring!$K$8)+IF(Data!$D232&lt;&gt;"",Scoring!$K$9)+IF(Data!$E232&lt;&gt;"",Scoring!$K$10)+IF(Data!$F232&lt;&gt;"",Scoring!$K$11)+IF(Data!$G232&lt;&gt;"",Scoring!$K$12)+IF(Data!$H232&lt;&gt;"",Scoring!$K$13)+IF(Data!$I232&lt;&gt;"",Scoring!$K$14)+IF(Data!$J232&lt;&gt;"",Scoring!$K$15)+IF(Data!$K232&lt;&gt;"",Scoring!$K$16)+IF(Data!$L232&lt;&gt;"",Scoring!$K$17)+IF(Data!$M232&lt;&gt;"",Scoring!$K$18)+IF(Data!$N232&lt;&gt;"",Scoring!$K$19)+IF(Data!$O232&lt;&gt;"",Scoring!$K$20)+IF(Data!$P232&lt;&gt;"",Scoring!$K$21)+IF(Data!$Q232&lt;&gt;"",Scoring!$K$22)+IF(Data!$R232&lt;&gt;"",Scoring!$K$23)+IF(Data!$S232&lt;&gt;"",Scoring!$K$24)+IF(Data!AH232&lt;&gt;"",Scoring!$K$25)+IF(Data!$U232&lt;&gt;"",Scoring!$K$26)+IF(Data!$V232&lt;&gt;"",Scoring!$K$27)+IF(Data!$W232&lt;&gt;"",Scoring!$K$28)+IF(Data!$X232&lt;&gt;"",Scoring!$K$29)+IF(Data!$Y232&lt;&gt;"",Scoring!$K$30)+IF(Data!$Z232&lt;&gt;"",Scoring!$K$31)+IF(Data!$AA232&lt;&gt;"",Scoring!$K$32),"")</f>
        <v/>
      </c>
      <c r="AQ232" s="107" t="str">
        <f>IF(AP232&lt;&gt;"",LOOKUP(AP232,Likelihoods!$A$7:$A$107,Likelihoods!I$7:I$107),"")</f>
        <v/>
      </c>
      <c r="AR232" s="281" t="str">
        <f>IF(AND(COUNTBLANK($B232:$E232)=3,COUNTBLANK($F232:$H232)=2,COUNTBLANK($I232:$J232)=1,COUNTBLANK($K232:$L232)=1,COUNTBLANK($M232:$N232)=1,COUNTBLANK($O232:$P232)=1,COUNTBLANK($Q232:$R232)=1,COUNTBLANK($S232:$T232)=1,COUNTBLANK($U232:$V232)=1,COUNTBLANK($W232:$AA232)=4),IF(Data!$B232&lt;&gt;"",Scoring!$L$7)+IF(Data!$C232&lt;&gt;"",Scoring!$L$8)+IF(Data!$D232&lt;&gt;"",Scoring!$L$9)+IF(Data!$E232&lt;&gt;"",Scoring!$L$10)+IF(Data!$F232&lt;&gt;"",Scoring!$L$11)+IF(Data!$G232&lt;&gt;"",Scoring!$L$12)+IF(Data!$H232&lt;&gt;"",Scoring!$L$13)+IF(Data!$I232&lt;&gt;"",Scoring!$L$14)+IF(Data!$J232&lt;&gt;"",Scoring!$L$15)+IF(Data!$K232&lt;&gt;"",Scoring!$L$16)+IF(Data!$L232&lt;&gt;"",Scoring!$L$17)+IF(Data!$M232&lt;&gt;"",Scoring!$L$18)+IF(Data!$N232&lt;&gt;"",Scoring!$L$19)+IF(Data!$O232&lt;&gt;"",Scoring!$L$20)+IF(Data!$P232&lt;&gt;"",Scoring!$L$21)+IF(Data!$Q232&lt;&gt;"",Scoring!$L$22)+IF(Data!$R232&lt;&gt;"",Scoring!$L$23)+IF(Data!$S232&lt;&gt;"",Scoring!$L$24)+IF(Data!AJ232&lt;&gt;"",Scoring!$L$25)+IF(Data!$U232&lt;&gt;"",Scoring!$L$26)+IF(Data!$V232&lt;&gt;"",Scoring!$L$27)+IF(Data!$W232&lt;&gt;"",Scoring!$L$28)+IF(Data!$X232&lt;&gt;"",Scoring!$L$29)+IF(Data!$Y232&lt;&gt;"",Scoring!$L$30)+IF(Data!$Z232&lt;&gt;"",Scoring!$L$31)+IF(Data!$AA232&lt;&gt;"",Scoring!$L$32),"")</f>
        <v/>
      </c>
      <c r="AS232" s="105" t="str">
        <f>IF(AR232&lt;&gt;"",LOOKUP(AR232,Likelihoods!$A$7:$A$107,Likelihoods!J$7:J$107),"")</f>
        <v/>
      </c>
      <c r="AT232" s="108" t="str">
        <f>IF(AND(COUNTBLANK($B232:$E232)=3,COUNTBLANK($F232:$H232)=2,COUNTBLANK($I232:$J232)=1,COUNTBLANK($K232:$L232)=1,COUNTBLANK($M232:$N232)=1,COUNTBLANK($O232:$P232)=1,COUNTBLANK($Q232:$R232)=1,COUNTBLANK($S232:$T232)=1,COUNTBLANK($U232:$V232)=1,COUNTBLANK($W232:$AA232)=4),IF(Data!$B232&lt;&gt;"",Scoring!$M$7)+IF(Data!$C232&lt;&gt;"",Scoring!$M$8)+IF(Data!$D232&lt;&gt;"",Scoring!$M$9)+IF(Data!$E232&lt;&gt;"",Scoring!$M$10)+IF(Data!$F232&lt;&gt;"",Scoring!$M$11)+IF(Data!$G232&lt;&gt;"",Scoring!$M$12)+IF(Data!$H232&lt;&gt;"",Scoring!$M$13)+IF(Data!$I232&lt;&gt;"",Scoring!$M$14)+IF(Data!$J232&lt;&gt;"",Scoring!$M$15)+IF(Data!$K232&lt;&gt;"",Scoring!$M$16)+IF(Data!$L232&lt;&gt;"",Scoring!$M$17)+IF(Data!$M232&lt;&gt;"",Scoring!$M$18)+IF(Data!$N232&lt;&gt;"",Scoring!$M$19)+IF(Data!$O232&lt;&gt;"",Scoring!$M$20)+IF(Data!$P232&lt;&gt;"",Scoring!$M$21)+IF(Data!$Q232&lt;&gt;"",Scoring!$M$22)+IF(Data!$R232&lt;&gt;"",Scoring!$M$23)+IF(Data!$S232&lt;&gt;"",Scoring!$M$24)+IF(Data!T232&lt;&gt;"",Scoring!$M$25)+IF(Data!$U232&lt;&gt;"",Scoring!$M$26)+IF(Data!$V232&lt;&gt;"",Scoring!$M$27)+IF(Data!$W232&lt;&gt;"",Scoring!$M$28)+IF(Data!$X232&lt;&gt;"",Scoring!$M$29)+IF(Data!$Y232&lt;&gt;"",Scoring!$M$30)+IF(Data!$Z232&lt;&gt;"",Scoring!$M$31)+IF(Data!$AA232&lt;&gt;"",Scoring!$M$32),"")</f>
        <v/>
      </c>
      <c r="AU232" s="105" t="str">
        <f>IF(AT232&lt;&gt;"",LOOKUP(AT232,Likelihoods!$A$7:$A$107,Likelihoods!K$7:K$107),"")</f>
        <v/>
      </c>
      <c r="AV232" s="108" t="str">
        <f>IF(AND(COUNTBLANK($B232:$E232)=3,COUNTBLANK($F232:$H232)=2,COUNTBLANK($I232:$J232)=1,COUNTBLANK($K232:$L232)=1,COUNTBLANK($M232:$N232)=1,COUNTBLANK($O232:$P232)=1,COUNTBLANK($Q232:$R232)=1,COUNTBLANK($S232:$T232)=1,COUNTBLANK($U232:$V232)=1,COUNTBLANK($W232:$AA232)=4),IF(Data!$B232&lt;&gt;"",Scoring!$N$7)+IF(Data!$C232&lt;&gt;"",Scoring!$N$8)+IF(Data!$D232&lt;&gt;"",Scoring!$N$9)+IF(Data!$E232&lt;&gt;"",Scoring!$N$10)+IF(Data!$F232&lt;&gt;"",Scoring!$N$11)+IF(Data!$G232&lt;&gt;"",Scoring!$N$12)+IF(Data!$H232&lt;&gt;"",Scoring!$N$13)+IF(Data!$I232&lt;&gt;"",Scoring!$N$14)+IF(Data!$J232&lt;&gt;"",Scoring!$N$15)+IF(Data!$K232&lt;&gt;"",Scoring!$N$16)+IF(Data!$L232&lt;&gt;"",Scoring!$N$17)+IF(Data!$M232&lt;&gt;"",Scoring!$N$18)+IF(Data!$N232&lt;&gt;"",Scoring!$N$19)+IF(Data!$O232&lt;&gt;"",Scoring!$N$20)+IF(Data!$P232&lt;&gt;"",Scoring!$N$21)+IF(Data!$Q232&lt;&gt;"",Scoring!$N$22)+IF(Data!$R232&lt;&gt;"",Scoring!$N$23)+IF(Data!$S232&lt;&gt;"",Scoring!$N$24)+IF(Data!T232&lt;&gt;"",Scoring!$N$25)+IF(Data!$U232&lt;&gt;"",Scoring!$N$26)+IF(Data!$V232&lt;&gt;"",Scoring!$N$27)+IF(Data!$W232&lt;&gt;"",Scoring!$N$28)+IF(Data!$X232&lt;&gt;"",Scoring!$N$29)+IF(Data!$Y232&lt;&gt;"",Scoring!$N$30)+IF(Data!$Z232&lt;&gt;"",Scoring!$N$31)+IF(Data!$AA232&lt;&gt;"",Scoring!$N$32),"")</f>
        <v/>
      </c>
      <c r="AW232" s="106" t="str">
        <f>IF(AV232&lt;&gt;"",LOOKUP(AV232,Likelihoods!$A$7:$A$107,Likelihoods!L$7:L$107),"")</f>
        <v/>
      </c>
      <c r="AX232" s="104" t="str">
        <f>IF(AND(COUNTBLANK($B232:$E232)=3,COUNTBLANK($F232:$H232)=2,COUNTBLANK($I232:$J232)=1,COUNTBLANK($K232:$L232)=1,COUNTBLANK($M232:$N232)=1,COUNTBLANK($O232:$P232)=1,COUNTBLANK($Q232:$R232)=1,COUNTBLANK($S232:$T232)=1,COUNTBLANK($U232:$V232)=1,COUNTBLANK($W232:$AA232)=4),IF(Data!$B232&lt;&gt;"",Scoring!$O$7)+IF(Data!$C232&lt;&gt;"",Scoring!$O$8)+IF(Data!$D232&lt;&gt;"",Scoring!$O$9)+IF(Data!$E232&lt;&gt;"",Scoring!$O$10)+IF(Data!$F232&lt;&gt;"",Scoring!$O$11)+IF(Data!$G232&lt;&gt;"",Scoring!$O$12)+IF(Data!$H232&lt;&gt;"",Scoring!$O$13)+IF(Data!$I232&lt;&gt;"",Scoring!$O$14)+IF(Data!$J232&lt;&gt;"",Scoring!$O$15)+IF(Data!$K232&lt;&gt;"",Scoring!$O$16)+IF(Data!$L232&lt;&gt;"",Scoring!$O$17)+IF(Data!$M232&lt;&gt;"",Scoring!$O$18)+IF(Data!$N232&lt;&gt;"",Scoring!$O$19)+IF(Data!$O232&lt;&gt;"",Scoring!$O$20)+IF(Data!$P232&lt;&gt;"",Scoring!$O$21)+IF(Data!$Q232&lt;&gt;"",Scoring!$O$22)+IF(Data!$R232&lt;&gt;"",Scoring!$O$23)+IF(Data!$S232&lt;&gt;"",Scoring!$O$24)+IF(Data!T232&lt;&gt;"",Scoring!$O$25)+IF(Data!$U232&lt;&gt;"",Scoring!$O$26)+IF(Data!$V232&lt;&gt;"",Scoring!$O$27)+IF(Data!$W232&lt;&gt;"",Scoring!$O$28)+IF(Data!$X232&lt;&gt;"",Scoring!$O$29)+IF(Data!$Y232&lt;&gt;"",Scoring!$O$30)+IF(Data!$Z232&lt;&gt;"",Scoring!$O$31)+IF(Data!$AA232&lt;&gt;"",Scoring!$O$32),"")</f>
        <v/>
      </c>
      <c r="AY232" s="107" t="str">
        <f>IF(AX232&lt;&gt;"",LOOKUP(AX232,Likelihoods!$A$7:$A$107,Likelihoods!M$7:M$107),"")</f>
        <v/>
      </c>
      <c r="AZ232" s="108" t="str">
        <f>IF(AND(COUNTBLANK($B232:$E232)=3,COUNTBLANK($F232:$H232)=2,COUNTBLANK($I232:$J232)=1,COUNTBLANK($K232:$L232)=1,COUNTBLANK($M232:$N232)=1,COUNTBLANK($O232:$P232)=1,COUNTBLANK($Q232:$R232)=1,COUNTBLANK($S232:$T232)=1,COUNTBLANK($U232:$V232)=1,COUNTBLANK($W232:$AA232)=4),IF(Data!$B232&lt;&gt;"",Scoring!$P$7)+IF(Data!$C232&lt;&gt;"",Scoring!$P$8)+IF(Data!$D232&lt;&gt;"",Scoring!$P$9)+IF(Data!$E232&lt;&gt;"",Scoring!$P$10)+IF(Data!$F232&lt;&gt;"",Scoring!$P$11)+IF(Data!$G232&lt;&gt;"",Scoring!$P$12)+IF(Data!$H232&lt;&gt;"",Scoring!$P$13)+IF(Data!$I232&lt;&gt;"",Scoring!$P$14)+IF(Data!$J232&lt;&gt;"",Scoring!$P$15)+IF(Data!$K232&lt;&gt;"",Scoring!$P$16)+IF(Data!$L232&lt;&gt;"",Scoring!$P$17)+IF(Data!$M232&lt;&gt;"",Scoring!$P$18)+IF(Data!$N232&lt;&gt;"",Scoring!$P$19)+IF(Data!$O232&lt;&gt;"",Scoring!$P$20)+IF(Data!$P232&lt;&gt;"",Scoring!$P$21)+IF(Data!$Q232&lt;&gt;"",Scoring!$P$22)+IF(Data!$R232&lt;&gt;"",Scoring!$P$23)+IF(Data!$S232&lt;&gt;"",Scoring!$P$24)+IF(Data!T232&lt;&gt;"",Scoring!$P$25)+IF(Data!$U232&lt;&gt;"",Scoring!$P$26)+IF(Data!$V232&lt;&gt;"",Scoring!$P$27)+IF(Data!$W232&lt;&gt;"",Scoring!$P$28)+IF(Data!$X232&lt;&gt;"",Scoring!$P$29)+IF(Data!$Y232&lt;&gt;"",Scoring!$P$30)+IF(Data!$Z232&lt;&gt;"",Scoring!$P$31)+IF(Data!$AA232&lt;&gt;"",Scoring!$P$32),"")</f>
        <v/>
      </c>
      <c r="BA232" s="105" t="str">
        <f>IF(AZ232&lt;&gt;"",LOOKUP(AZ232,Likelihoods!$A$7:$A$107,Likelihoods!N$7:N$107),"")</f>
        <v/>
      </c>
      <c r="BB232" s="102" t="str">
        <f>IF(AND(COUNTBLANK($B232:$E232)=3,COUNTBLANK($F232:$H232)=2,COUNTBLANK($I232:$J232)=1,COUNTBLANK($K232:$L232)=1,COUNTBLANK($M232:$N232)=1,COUNTBLANK($O232:$P232)=1,COUNTBLANK($Q232:$R232)=1,COUNTBLANK($S232:$T232)=1,COUNTBLANK($U232:$V232)=1,COUNTBLANK($W232:$AA232)=4),IF(Data!$B232&lt;&gt;"",Scoring!$Q$7)+IF(Data!$C232&lt;&gt;"",Scoring!$Q$8)+IF(Data!$D232&lt;&gt;"",Scoring!$Q$9)+IF(Data!$E232&lt;&gt;"",Scoring!$Q$10)+IF(Data!$F232&lt;&gt;"",Scoring!$Q$11)+IF(Data!$G232&lt;&gt;"",Scoring!$Q$12)+IF(Data!$H232&lt;&gt;"",Scoring!$Q$13)+IF(Data!$I232&lt;&gt;"",Scoring!$Q$14)+IF(Data!$J232&lt;&gt;"",Scoring!$Q$15)+IF(Data!$K232&lt;&gt;"",Scoring!$Q$16)+IF(Data!$L232&lt;&gt;"",Scoring!$Q$17)+IF(Data!$M232&lt;&gt;"",Scoring!$Q$18)+IF(Data!$N232&lt;&gt;"",Scoring!$Q$19)+IF(Data!$O232&lt;&gt;"",Scoring!$Q$20)+IF(Data!$P232&lt;&gt;"",Scoring!$Q$21)+IF(Data!$Q232&lt;&gt;"",Scoring!$Q$22)+IF(Data!$R232&lt;&gt;"",Scoring!$Q$23)+IF(Data!$S232&lt;&gt;"",Scoring!$Q$24)+IF(Data!T232&lt;&gt;"",Scoring!$Q$25)+IF(Data!$U232&lt;&gt;"",Scoring!$Q$26)+IF(Data!$V232&lt;&gt;"",Scoring!$Q$27)+IF(Data!$W232&lt;&gt;"",Scoring!$Q$28)+IF(Data!$X232&lt;&gt;"",Scoring!$Q$29)+IF(Data!$Y232&lt;&gt;"",Scoring!$Q$30)+IF(Data!$Z232&lt;&gt;"",Scoring!$Q$31)+IF(Data!$AA232&lt;&gt;"",Scoring!$Q$32),"")</f>
        <v/>
      </c>
      <c r="BC232" s="107" t="str">
        <f>IF(BB232&lt;&gt;"",LOOKUP(BB232,Likelihoods!$A$7:$A$107,Likelihoods!O$7:O$107),"")</f>
        <v/>
      </c>
      <c r="BD232" s="104" t="str">
        <f>IF(AND(COUNTBLANK($B232:$E232)=3,COUNTBLANK($F232:$H232)=2,COUNTBLANK($I232:$J232)=1,COUNTBLANK($K232:$L232)=1,COUNTBLANK($M232:$N232)=1,COUNTBLANK($O232:$P232)=1,COUNTBLANK($Q232:$R232)=1,COUNTBLANK($S232:$T232)=1,COUNTBLANK($U232:$V232)=1,COUNTBLANK($W232:$AA232)=4),IF(Data!$B232&lt;&gt;"",Scoring!$R$7)+IF(Data!$C232&lt;&gt;"",Scoring!$R$8)+IF(Data!$D232&lt;&gt;"",Scoring!$R$9)+IF(Data!$E232&lt;&gt;"",Scoring!$R$10)+IF(Data!$F232&lt;&gt;"",Scoring!$R$11)+IF(Data!$G232&lt;&gt;"",Scoring!$R$12)+IF(Data!$H232&lt;&gt;"",Scoring!$R$13)+IF(Data!$I232&lt;&gt;"",Scoring!$R$14)+IF(Data!$J232&lt;&gt;"",Scoring!$R$15)+IF(Data!$K232&lt;&gt;"",Scoring!$R$16)+IF(Data!$L232&lt;&gt;"",Scoring!$R$17)+IF(Data!$M232&lt;&gt;"",Scoring!$R$18)+IF(Data!$N232&lt;&gt;"",Scoring!$R$19)+IF(Data!$O232&lt;&gt;"",Scoring!$R$20)+IF(Data!$P232&lt;&gt;"",Scoring!$R$21)+IF(Data!$Q232&lt;&gt;"",Scoring!$R$22)+IF(Data!$R232&lt;&gt;"",Scoring!$R$23)+IF(Data!$S232&lt;&gt;"",Scoring!$R$24)+IF(Data!T232&lt;&gt;"",Scoring!$R$25)+IF(Data!$U232&lt;&gt;"",Scoring!$R$26)+IF(Data!$V232&lt;&gt;"",Scoring!$R$27)+IF(Data!$W232&lt;&gt;"",Scoring!$R$28)+IF(Data!$X232&lt;&gt;"",Scoring!$R$29)+IF(Data!$Y232&lt;&gt;"",Scoring!$R$30)+IF(Data!$Z232&lt;&gt;"",Scoring!$R$31)+IF(Data!$AA232&lt;&gt;"",Scoring!$R$32),"")</f>
        <v/>
      </c>
      <c r="BE232" s="105" t="str">
        <f>IF(BD232&lt;&gt;"",LOOKUP(BD232,Likelihoods!$A$7:$A$107,Likelihoods!P$7:P$107),"")</f>
        <v/>
      </c>
      <c r="BF232" s="102" t="str">
        <f>IF(AND(COUNTBLANK($B232:$E232)=3,COUNTBLANK($F232:$H232)=2,COUNTBLANK($I232:$J232)=1,COUNTBLANK($K232:$L232)=1,COUNTBLANK($M232:$N232)=1,COUNTBLANK($O232:$P232)=1,COUNTBLANK($Q232:$R232)=1,COUNTBLANK($S232:$T232)=1,COUNTBLANK($U232:$V232)=1,COUNTBLANK($W232:$AA232)=4),IF(Data!$B232&lt;&gt;"",Scoring!$S$7)+IF(Data!$C232&lt;&gt;"",Scoring!$S$8)+IF(Data!$D232&lt;&gt;"",Scoring!$S$9)+IF(Data!$E232&lt;&gt;"",Scoring!$S$10)+IF(Data!$F232&lt;&gt;"",Scoring!$S$11)+IF(Data!$G232&lt;&gt;"",Scoring!$S$12)+IF(Data!$H232&lt;&gt;"",Scoring!$S$13)+IF(Data!$I232&lt;&gt;"",Scoring!$S$14)+IF(Data!$J232&lt;&gt;"",Scoring!$S$15)+IF(Data!$K232&lt;&gt;"",Scoring!$S$16)+IF(Data!$L232&lt;&gt;"",Scoring!$S$17)+IF(Data!$M232&lt;&gt;"",Scoring!$S$18)+IF(Data!$N232&lt;&gt;"",Scoring!$S$19)+IF(Data!$O232&lt;&gt;"",Scoring!$S$20)+IF(Data!$P232&lt;&gt;"",Scoring!$S$21)+IF(Data!$Q232&lt;&gt;"",Scoring!$S$22)+IF(Data!$R232&lt;&gt;"",Scoring!$S$23)+IF(Data!$S232&lt;&gt;"",Scoring!$S$24)+IF(Data!T232&lt;&gt;"",Scoring!$S$25)+IF(Data!$U232&lt;&gt;"",Scoring!$S$26)+IF(Data!$V232&lt;&gt;"",Scoring!$S$27)+IF(Data!$W232&lt;&gt;"",Scoring!$S$28)+IF(Data!$X232&lt;&gt;"",Scoring!$S$29)+IF(Data!$Y232&lt;&gt;"",Scoring!$S$30)+IF(Data!$Z232&lt;&gt;"",Scoring!$S$31)+IF(Data!$AA232&lt;&gt;"",Scoring!$S$32),"")</f>
        <v/>
      </c>
      <c r="BG232" s="107" t="str">
        <f>IF(BF232&lt;&gt;"",LOOKUP(BF232,Likelihoods!$A$7:$A$107,Likelihoods!Q$7:Q$107),"")</f>
        <v/>
      </c>
      <c r="BH232" s="108" t="str">
        <f>IF(AND(COUNTBLANK($B232:$E232)=3,COUNTBLANK($F232:$H232)=2,COUNTBLANK($I232:$J232)=1,COUNTBLANK($K232:$L232)=1,COUNTBLANK($M232:$N232)=1,COUNTBLANK($O232:$P232)=1,COUNTBLANK($Q232:$R232)=1,COUNTBLANK($S232:$T232)=1,COUNTBLANK($U232:$V232)=1,COUNTBLANK($W232:$AA232)=4),IF(Data!$B232&lt;&gt;"",Scoring!$T$7)+IF(Data!$C232&lt;&gt;"",Scoring!$T$8)+IF(Data!$D232&lt;&gt;"",Scoring!$T$9)+IF(Data!$E232&lt;&gt;"",Scoring!$T$10)+IF(Data!$F232&lt;&gt;"",Scoring!$T$11)+IF(Data!$G232&lt;&gt;"",Scoring!$T$12)+IF(Data!$H232&lt;&gt;"",Scoring!$T$13)+IF(Data!$I232&lt;&gt;"",Scoring!$T$14)+IF(Data!$J232&lt;&gt;"",Scoring!$T$15)+IF(Data!$K232&lt;&gt;"",Scoring!$T$16)+IF(Data!$L232&lt;&gt;"",Scoring!$T$17)+IF(Data!$M232&lt;&gt;"",Scoring!$T$18)+IF(Data!$N232&lt;&gt;"",Scoring!$T$19)+IF(Data!$O232&lt;&gt;"",Scoring!$T$20)+IF(Data!$P232&lt;&gt;"",Scoring!$T$21)+IF(Data!$Q232&lt;&gt;"",Scoring!$T$22)+IF(Data!$R232&lt;&gt;"",Scoring!$T$23)+IF(Data!$S232&lt;&gt;"",Scoring!$T$24)+IF(Data!T232&lt;&gt;"",Scoring!$T$25)+IF(Data!$U232&lt;&gt;"",Scoring!$T$26)+IF(Data!$V232&lt;&gt;"",Scoring!$T$27)+IF(Data!$W232&lt;&gt;"",Scoring!$T$28)+IF(Data!$X232&lt;&gt;"",Scoring!$T$29)+IF(Data!$Y232&lt;&gt;"",Scoring!$T$30)+IF(Data!$Z232&lt;&gt;"",Scoring!$T$31)+IF(Data!$AA232&lt;&gt;"",Scoring!$T$32),"")</f>
        <v/>
      </c>
      <c r="BI232" s="105" t="str">
        <f>IF(BH232&lt;&gt;"",LOOKUP(BH232,Likelihoods!$A$7:$A$107,Likelihoods!R$7:R$107),"")</f>
        <v/>
      </c>
      <c r="BJ232" s="108" t="str">
        <f>IF(AND(COUNTBLANK($B232:$E232)=3,COUNTBLANK($F232:$H232)=2,COUNTBLANK($I232:$J232)=1,COUNTBLANK($K232:$L232)=1,COUNTBLANK($M232:$N232)=1,COUNTBLANK($O232:$P232)=1,COUNTBLANK($Q232:$R232)=1,COUNTBLANK($S232:$T232)=1,COUNTBLANK($U232:$V232)=1,COUNTBLANK($W232:$AA232)=4),IF(Data!$B232&lt;&gt;"",Scoring!$U$7)+IF(Data!$C232&lt;&gt;"",Scoring!$U$8)+IF(Data!$D232&lt;&gt;"",Scoring!$U$9)+IF(Data!$E232&lt;&gt;"",Scoring!$U$10)+IF(Data!$F232&lt;&gt;"",Scoring!$U$11)+IF(Data!$G232&lt;&gt;"",Scoring!$U$12)+IF(Data!$H232&lt;&gt;"",Scoring!$U$13)+IF(Data!$I232&lt;&gt;"",Scoring!$U$14)+IF(Data!$J232&lt;&gt;"",Scoring!$U$15)+IF(Data!$K232&lt;&gt;"",Scoring!$U$16)+IF(Data!$L232&lt;&gt;"",Scoring!$U$17)+IF(Data!$M232&lt;&gt;"",Scoring!$U$18)+IF(Data!$N232&lt;&gt;"",Scoring!$U$19)+IF(Data!$O232&lt;&gt;"",Scoring!$U$20)+IF(Data!$P232&lt;&gt;"",Scoring!$U$21)+IF(Data!$Q232&lt;&gt;"",Scoring!$U$22)+IF(Data!$R232&lt;&gt;"",Scoring!$U$23)+IF(Data!$S232&lt;&gt;"",Scoring!$U$24)+IF(Data!T232&lt;&gt;"",Scoring!$U$25)+IF(Data!$U232&lt;&gt;"",Scoring!$U$26)+IF(Data!$V232&lt;&gt;"",Scoring!$U$27)+IF(Data!$W232&lt;&gt;"",Scoring!$U$28)+IF(Data!$X232&lt;&gt;"",Scoring!$U$29)+IF(Data!$Y232&lt;&gt;"",Scoring!$U$30)+IF(Data!$Z232&lt;&gt;"",Scoring!$U$31)+IF(Data!$AA232&lt;&gt;"",Scoring!$U$32),"")</f>
        <v/>
      </c>
      <c r="BK232" s="106" t="str">
        <f>IF(BJ232&lt;&gt;"",LOOKUP(BJ232,Likelihoods!$A$7:$A$107,Likelihoods!S$7:S$107),"")</f>
        <v/>
      </c>
      <c r="BL232" s="8"/>
      <c r="BM232" s="8"/>
      <c r="BN232" s="8"/>
      <c r="BO232" s="8"/>
      <c r="BP232" s="8"/>
      <c r="BQ232" s="8"/>
      <c r="BR232" s="8"/>
      <c r="BS232" s="8"/>
      <c r="BT232" s="8"/>
      <c r="BU232" s="8"/>
      <c r="BV232" s="8"/>
      <c r="BW232" s="8"/>
      <c r="BX232" s="8"/>
      <c r="BY232" s="8"/>
    </row>
    <row r="233" spans="1:77" ht="14.25" x14ac:dyDescent="0.2">
      <c r="A233" s="68"/>
      <c r="B233" s="101"/>
      <c r="C233" s="102"/>
      <c r="D233" s="102"/>
      <c r="E233" s="102"/>
      <c r="F233" s="101"/>
      <c r="G233" s="102"/>
      <c r="H233" s="103"/>
      <c r="I233" s="102"/>
      <c r="J233" s="102"/>
      <c r="K233" s="101"/>
      <c r="L233" s="103"/>
      <c r="M233" s="102"/>
      <c r="N233" s="103"/>
      <c r="O233" s="101"/>
      <c r="P233" s="103"/>
      <c r="Q233" s="102"/>
      <c r="R233" s="102"/>
      <c r="S233" s="101"/>
      <c r="T233" s="103"/>
      <c r="U233" s="101"/>
      <c r="V233" s="103"/>
      <c r="W233" s="102"/>
      <c r="X233" s="102"/>
      <c r="Y233" s="102"/>
      <c r="Z233" s="102"/>
      <c r="AA233" s="102"/>
      <c r="AB233" s="104" t="str">
        <f>IF(AND(COUNTBLANK($B233:$E233)=3,COUNTBLANK($F233:$H233)=2,COUNTBLANK($I233:$J233)=1,COUNTBLANK($K233:$L233)=1,COUNTBLANK($M233:$N233)=1,COUNTBLANK($O233:$P233)=1,COUNTBLANK($Q233:$R233)=1,COUNTBLANK($S233:$T233)=1,COUNTBLANK($U233:$V233)=1,COUNTBLANK($W233:$AA233)=4),IF(Data!$B233&lt;&gt;"",Scoring!$D$7)+IF(Data!$C233&lt;&gt;"",Scoring!$D$8)+IF(Data!$D233&lt;&gt;"",Scoring!$D$9)+IF(Data!$E233&lt;&gt;"",Scoring!$D$10)+IF(Data!$F233&lt;&gt;"",Scoring!$D$11)+IF(Data!$G233&lt;&gt;"",Scoring!$D$12)+IF(Data!$H233&lt;&gt;"",Scoring!$D$13)+IF(Data!$I233&lt;&gt;"",Scoring!$D$14)+IF(Data!$J233&lt;&gt;"",Scoring!$D$15)+IF(Data!$K233&lt;&gt;"",Scoring!$D$16)+IF(Data!$L233&lt;&gt;"",Scoring!$D$17)+IF(Data!$M233&lt;&gt;"",Scoring!$D$18)+IF(Data!$N233&lt;&gt;"",Scoring!$D$19)+IF(Data!$O233&lt;&gt;"",Scoring!$D$20)+IF(Data!$P233&lt;&gt;"",Scoring!$D$21)+IF(Data!$Q233&lt;&gt;"",Scoring!$D$22)+IF(Data!$R233&lt;&gt;"",Scoring!$D$23)+IF(Data!$S233&lt;&gt;"",Scoring!$D$24)+IF(Data!T233&lt;&gt;"",Scoring!$D$25)+IF(Data!$U233&lt;&gt;"",Scoring!$D$26)+IF(Data!$V233&lt;&gt;"",Scoring!$D$27)+IF(Data!$W233&lt;&gt;"",Scoring!$D$28)+IF(Data!$X233&lt;&gt;"",Scoring!$D$29)+IF(Data!$Y233&lt;&gt;"",Scoring!$D$30)+IF(Data!$Z233&lt;&gt;"",Scoring!$D$31)+IF(Data!$AA233&lt;&gt;"",Scoring!$D$32),"")</f>
        <v/>
      </c>
      <c r="AC233" s="105" t="str">
        <f>IF(AB233&lt;&gt;"",LOOKUP(AB233,Likelihoods!$A$7:$A$107,Likelihoods!B$7:B$107),"")</f>
        <v/>
      </c>
      <c r="AD233" s="264" t="str">
        <f>IF(AND(COUNTBLANK($B233:$E233)=3,COUNTBLANK($F233:$H233)=2,COUNTBLANK($I233:$J233)=1,COUNTBLANK($K233:$L233)=1,COUNTBLANK($M233:$N233)=1,COUNTBLANK($O233:$P233)=1,COUNTBLANK($Q233:$R233)=1,COUNTBLANK($S233:$T233)=1,COUNTBLANK($U233:$V233)=1,COUNTBLANK($W233:$AA233)=4),IF(Data!$B233&lt;&gt;"",Scoring!$E$7)+IF(Data!$C233&lt;&gt;"",Scoring!$E$8)+IF(Data!$D233&lt;&gt;"",Scoring!$E$9)+IF(Data!$E233&lt;&gt;"",Scoring!$E$10)+IF(Data!$F233&lt;&gt;"",Scoring!$E$11)+IF(Data!$G233&lt;&gt;"",Scoring!$E$12)+IF(Data!$H233&lt;&gt;"",Scoring!$E$13)+IF(Data!$I233&lt;&gt;"",Scoring!$E$14)+IF(Data!$J233&lt;&gt;"",Scoring!$E$15)+IF(Data!$K233&lt;&gt;"",Scoring!$E$16)+IF(Data!$L233&lt;&gt;"",Scoring!$E$17)+IF(Data!$M233&lt;&gt;"",Scoring!$E$18)+IF(Data!$N233&lt;&gt;"",Scoring!$E$19)+IF(Data!$O233&lt;&gt;"",Scoring!$E$20)+IF(Data!$P233&lt;&gt;"",Scoring!$E$21)+IF(Data!$Q233&lt;&gt;"",Scoring!$E$22)+IF(Data!$R233&lt;&gt;"",Scoring!$E$23)+IF(Data!$S233&lt;&gt;"",Scoring!$E$24)+IF(Data!V233&lt;&gt;"",Scoring!$E$25)+IF(Data!$U233&lt;&gt;"",Scoring!$E$26)+IF(Data!$V233&lt;&gt;"",Scoring!$E$27)+IF(Data!$W233&lt;&gt;"",Scoring!$E$28)+IF(Data!$X233&lt;&gt;"",Scoring!$E$29)+IF(Data!$Y233&lt;&gt;"",Scoring!$E$30)+IF(Data!$Z233&lt;&gt;"",Scoring!$E$31)+IF(Data!$AA233&lt;&gt;"",Scoring!$E$32),"")</f>
        <v/>
      </c>
      <c r="AE233" s="107" t="str">
        <f>IF(AD233&lt;&gt;"",LOOKUP(AD233,Likelihoods!$A$7:$A$107,Likelihoods!C$7:C$107),"")</f>
        <v/>
      </c>
      <c r="AF233" s="108" t="str">
        <f>IF(AND(COUNTBLANK($B233:$E233)=3,COUNTBLANK($F233:$H233)=2,COUNTBLANK($I233:$J233)=1,COUNTBLANK($K233:$L233)=1,COUNTBLANK($M233:$N233)=1,COUNTBLANK($O233:$P233)=1,COUNTBLANK($Q233:$R233)=1,COUNTBLANK($S233:$T233)=1,COUNTBLANK($U233:$V233)=1,COUNTBLANK($W233:$AA233)=4),IF(Data!$B233&lt;&gt;"",Scoring!$F$7)+IF(Data!$C233&lt;&gt;"",Scoring!$F$8)+IF(Data!$D233&lt;&gt;"",Scoring!$F$9)+IF(Data!$E233&lt;&gt;"",Scoring!$F$10)+IF(Data!$F233&lt;&gt;"",Scoring!$F$11)+IF(Data!$G233&lt;&gt;"",Scoring!$F$12)+IF(Data!$H233&lt;&gt;"",Scoring!$F$13)+IF(Data!$I233&lt;&gt;"",Scoring!$F$14)+IF(Data!$J233&lt;&gt;"",Scoring!$F$15)+IF(Data!$K233&lt;&gt;"",Scoring!$F$16)+IF(Data!$L233&lt;&gt;"",Scoring!$F$17)+IF(Data!$M233&lt;&gt;"",Scoring!$F$18)+IF(Data!$N233&lt;&gt;"",Scoring!$F$19)+IF(Data!$O233&lt;&gt;"",Scoring!$F$20)+IF(Data!$P233&lt;&gt;"",Scoring!$F$21)+IF(Data!$Q233&lt;&gt;"",Scoring!$F$22)+IF(Data!$R233&lt;&gt;"",Scoring!$F$23)+IF(Data!$S233&lt;&gt;"",Scoring!$F$24)+IF(Data!T233&lt;&gt;"",Scoring!$F$25)+IF(Data!$U233&lt;&gt;"",Scoring!$F$26)+IF(Data!$V233&lt;&gt;"",Scoring!$F$27)+IF(Data!$W233&lt;&gt;"",Scoring!$F$28)+IF(Data!$X233&lt;&gt;"",Scoring!$F$29)+IF(Data!$Y233&lt;&gt;"",Scoring!$F$30)+IF(Data!$Z233&lt;&gt;"",Scoring!$F$31)+IF(Data!$AA233&lt;&gt;"",Scoring!$F$32),"")</f>
        <v/>
      </c>
      <c r="AG233" s="105" t="str">
        <f>IF(AF233&lt;&gt;"",LOOKUP(AF233,Likelihoods!$A$7:$A$107,Likelihoods!D$7:D$107),"")</f>
        <v/>
      </c>
      <c r="AH233" s="108" t="str">
        <f>IF(AND(COUNTBLANK($B233:$E233)=3,COUNTBLANK($F233:$H233)=2,COUNTBLANK($I233:$J233)=1,COUNTBLANK($K233:$L233)=1,COUNTBLANK($M233:$N233)=1,COUNTBLANK($O233:$P233)=1,COUNTBLANK($Q233:$R233)=1,COUNTBLANK($S233:$T233)=1,COUNTBLANK($U233:$V233)=1,COUNTBLANK($W233:$AA233)=4),IF(Data!$B233&lt;&gt;"",Scoring!$G$7)+IF(Data!$C233&lt;&gt;"",Scoring!$G$8)+IF(Data!$D233&lt;&gt;"",Scoring!$G$9)+IF(Data!$E233&lt;&gt;"",Scoring!$G$10)+IF(Data!$F233&lt;&gt;"",Scoring!$G$11)+IF(Data!$G233&lt;&gt;"",Scoring!$G$12)+IF(Data!$H233&lt;&gt;"",Scoring!$G$13)+IF(Data!$I233&lt;&gt;"",Scoring!$G$14)+IF(Data!$J233&lt;&gt;"",Scoring!$G$15)+IF(Data!$K233&lt;&gt;"",Scoring!$G$16)+IF(Data!$L233&lt;&gt;"",Scoring!$G$17)+IF(Data!$M233&lt;&gt;"",Scoring!$G$18)+IF(Data!$N233&lt;&gt;"",Scoring!$G$19)+IF(Data!$O233&lt;&gt;"",Scoring!$G$20)+IF(Data!$P233&lt;&gt;"",Scoring!$G$21)+IF(Data!$Q233&lt;&gt;"",Scoring!$G$22)+IF(Data!$R233&lt;&gt;"",Scoring!$G$23)+IF(Data!$S233&lt;&gt;"",Scoring!$G$24)+IF(Data!T233&lt;&gt;"",Scoring!$G$25)+IF(Data!$U233&lt;&gt;"",Scoring!$G$26)+IF(Data!$V233&lt;&gt;"",Scoring!$G$27)+IF(Data!$W233&lt;&gt;"",Scoring!$G$28)+IF(Data!$X233&lt;&gt;"",Scoring!$G$29)+IF(Data!$Y233&lt;&gt;"",Scoring!$G$30)+IF(Data!$Z233&lt;&gt;"",Scoring!$G$31)+IF(Data!$AA233&lt;&gt;"",Scoring!$G$32),"")</f>
        <v/>
      </c>
      <c r="AI233" s="106" t="str">
        <f>IF(AH233&lt;&gt;"",LOOKUP(AH233,Likelihoods!$A$7:$A$107,Likelihoods!E$7:E$107),"")</f>
        <v/>
      </c>
      <c r="AJ233" s="104" t="str">
        <f>IF(AND(COUNTBLANK($B233:$E233)=3,COUNTBLANK($F233:$H233)=2,COUNTBLANK($I233:$J233)=1,COUNTBLANK($K233:$L233)=1,COUNTBLANK($M233:$N233)=1,COUNTBLANK($O233:$P233)=1,COUNTBLANK($Q233:$R233)=1,COUNTBLANK($S233:$T233)=1,COUNTBLANK($U233:$V233)=1,COUNTBLANK($W233:$AA233)=4),IF(Data!$B233&lt;&gt;"",Scoring!$H$7)+IF(Data!$C233&lt;&gt;"",Scoring!$H$8)+IF(Data!$D233&lt;&gt;"",Scoring!$H$9)+IF(Data!$E233&lt;&gt;"",Scoring!$H$10)+IF(Data!$F233&lt;&gt;"",Scoring!$H$11)+IF(Data!$G233&lt;&gt;"",Scoring!$H$12)+IF(Data!$H233&lt;&gt;"",Scoring!$H$13)+IF(Data!$I233&lt;&gt;"",Scoring!$H$14)+IF(Data!$J233&lt;&gt;"",Scoring!$H$15)+IF(Data!$K233&lt;&gt;"",Scoring!$H$16)+IF(Data!$L233&lt;&gt;"",Scoring!$H$17)+IF(Data!$M233&lt;&gt;"",Scoring!$H$18)+IF(Data!$N233&lt;&gt;"",Scoring!$H$19)+IF(Data!$O233&lt;&gt;"",Scoring!$H$20)+IF(Data!$P233&lt;&gt;"",Scoring!$H$21)+IF(Data!$Q233&lt;&gt;"",Scoring!$H$22)+IF(Data!$R233&lt;&gt;"",Scoring!$H$23)+IF(Data!$S233&lt;&gt;"",Scoring!$H$24)+IF(Data!T233&lt;&gt;"",Scoring!$H$25)+IF(Data!$U233&lt;&gt;"",Scoring!$H$26)+IF(Data!$V233&lt;&gt;"",Scoring!$H$27)+IF(Data!$W233&lt;&gt;"",Scoring!$H$28)+IF(Data!$X233&lt;&gt;"",Scoring!$H$29)+IF(Data!$Y233&lt;&gt;"",Scoring!$H$30)+IF(Data!$Z233&lt;&gt;"",Scoring!$H$31)+IF(Data!$AA233&lt;&gt;"",Scoring!$H$32),"")</f>
        <v/>
      </c>
      <c r="AK233" s="105" t="str">
        <f>IF(AJ233&lt;&gt;"",LOOKUP(AJ233,Likelihoods!$A$7:$A$107,Likelihoods!F$7:F$107),"")</f>
        <v/>
      </c>
      <c r="AL233" s="102" t="str">
        <f>IF(AND(COUNTBLANK($B233:$E233)=3,COUNTBLANK($F233:$H233)=2,COUNTBLANK($I233:$J233)=1,COUNTBLANK($K233:$L233)=1,COUNTBLANK($M233:$N233)=1,COUNTBLANK($O233:$P233)=1,COUNTBLANK($Q233:$R233)=1,COUNTBLANK($S233:$T233)=1,COUNTBLANK($U233:$V233)=1,COUNTBLANK($W233:$AA233)=4),IF(Data!$B233&lt;&gt;"",Scoring!$I$7)+IF(Data!$C233&lt;&gt;"",Scoring!$I$8)+IF(Data!$D233&lt;&gt;"",Scoring!$I$9)+IF(Data!$E233&lt;&gt;"",Scoring!$I$10)+IF(Data!$F233&lt;&gt;"",Scoring!$I$11)+IF(Data!$G233&lt;&gt;"",Scoring!$I$12)+IF(Data!$H233&lt;&gt;"",Scoring!$I$13)+IF(Data!$I233&lt;&gt;"",Scoring!$I$14)+IF(Data!$J233&lt;&gt;"",Scoring!$I$15)+IF(Data!$K233&lt;&gt;"",Scoring!$I$16)+IF(Data!$L233&lt;&gt;"",Scoring!$I$17)+IF(Data!$M233&lt;&gt;"",Scoring!$I$18)+IF(Data!$N233&lt;&gt;"",Scoring!$I$19)+IF(Data!$O233&lt;&gt;"",Scoring!$I$20)+IF(Data!$P233&lt;&gt;"",Scoring!$I$21)+IF(Data!$Q233&lt;&gt;"",Scoring!$I$22)+IF(Data!$R233&lt;&gt;"",Scoring!$I$23)+IF(Data!$S233&lt;&gt;"",Scoring!$I$24)+IF(Data!T233&lt;&gt;"",Scoring!$I$25)+IF(Data!$U233&lt;&gt;"",Scoring!$I$26)+IF(Data!$V233&lt;&gt;"",Scoring!$I$27)+IF(Data!$W233&lt;&gt;"",Scoring!$I$28)+IF(Data!$X233&lt;&gt;"",Scoring!$I$29)+IF(Data!$Y233&lt;&gt;"",Scoring!$I$30)+IF(Data!$Z233&lt;&gt;"",Scoring!$I$31)+IF(Data!$AA233&lt;&gt;"",Scoring!$I$32),"")</f>
        <v/>
      </c>
      <c r="AM233" s="107" t="str">
        <f>IF(AL233&lt;&gt;"",LOOKUP(AL233,Likelihoods!$A$7:$A$107,Likelihoods!G$7:G$107),"")</f>
        <v/>
      </c>
      <c r="AN233" s="281" t="str">
        <f>IF(AND(COUNTBLANK($B233:$E233)=3,COUNTBLANK($F233:$H233)=2,COUNTBLANK($I233:$J233)=1,COUNTBLANK($K233:$L233)=1,COUNTBLANK($M233:$N233)=1,COUNTBLANK($O233:$P233)=1,COUNTBLANK($Q233:$R233)=1,COUNTBLANK($S233:$T233)=1,COUNTBLANK($U233:$V233)=1,COUNTBLANK($W233:$AA233)=4),IF(Data!$B233&lt;&gt;"",Scoring!$J$7)+IF(Data!$C233&lt;&gt;"",Scoring!$J$8)+IF(Data!$D233&lt;&gt;"",Scoring!$J$9)+IF(Data!$E233&lt;&gt;"",Scoring!$J$10)+IF(Data!$F233&lt;&gt;"",Scoring!$J$11)+IF(Data!$G233&lt;&gt;"",Scoring!$J$12)+IF(Data!$H233&lt;&gt;"",Scoring!$J$13)+IF(Data!$I233&lt;&gt;"",Scoring!$J$14)+IF(Data!$J233&lt;&gt;"",Scoring!$J$15)+IF(Data!$K233&lt;&gt;"",Scoring!$J$16)+IF(Data!$L233&lt;&gt;"",Scoring!$J$17)+IF(Data!$M233&lt;&gt;"",Scoring!$J$18)+IF(Data!$N233&lt;&gt;"",Scoring!$J$19)+IF(Data!$O233&lt;&gt;"",Scoring!$J$20)+IF(Data!$P233&lt;&gt;"",Scoring!$J$21)+IF(Data!$Q233&lt;&gt;"",Scoring!$J$22)+IF(Data!$R233&lt;&gt;"",Scoring!$J$23)+IF(Data!$S233&lt;&gt;"",Scoring!$J$24)+IF(Data!AF233&lt;&gt;"",Scoring!$J$25)+IF(Data!$U233&lt;&gt;"",Scoring!$J$26)+IF(Data!$V233&lt;&gt;"",Scoring!$J$27)+IF(Data!$W233&lt;&gt;"",Scoring!$J$28)+IF(Data!$X233&lt;&gt;"",Scoring!$J$29)+IF(Data!$Y233&lt;&gt;"",Scoring!$J$30)+IF(Data!$Z233&lt;&gt;"",Scoring!$J$31)+IF(Data!$AA233&lt;&gt;"",Scoring!$J$32),"")</f>
        <v/>
      </c>
      <c r="AO233" s="276" t="str">
        <f>IF(AN233&lt;&gt;"",LOOKUP(AN233,Likelihoods!$A$7:$A$107,Likelihoods!H$7:H$107),"")</f>
        <v/>
      </c>
      <c r="AP233" s="264" t="str">
        <f>IF(AND(COUNTBLANK($B233:$E233)=3,COUNTBLANK($F233:$H233)=2,COUNTBLANK($I233:$J233)=1,COUNTBLANK($K233:$L233)=1,COUNTBLANK($M233:$N233)=1,COUNTBLANK($O233:$P233)=1,COUNTBLANK($Q233:$R233)=1,COUNTBLANK($S233:$T233)=1,COUNTBLANK($U233:$V233)=1,COUNTBLANK($W233:$AA233)=4),IF(Data!$B233&lt;&gt;"",Scoring!$K$7)+IF(Data!$C233&lt;&gt;"",Scoring!$K$8)+IF(Data!$D233&lt;&gt;"",Scoring!$K$9)+IF(Data!$E233&lt;&gt;"",Scoring!$K$10)+IF(Data!$F233&lt;&gt;"",Scoring!$K$11)+IF(Data!$G233&lt;&gt;"",Scoring!$K$12)+IF(Data!$H233&lt;&gt;"",Scoring!$K$13)+IF(Data!$I233&lt;&gt;"",Scoring!$K$14)+IF(Data!$J233&lt;&gt;"",Scoring!$K$15)+IF(Data!$K233&lt;&gt;"",Scoring!$K$16)+IF(Data!$L233&lt;&gt;"",Scoring!$K$17)+IF(Data!$M233&lt;&gt;"",Scoring!$K$18)+IF(Data!$N233&lt;&gt;"",Scoring!$K$19)+IF(Data!$O233&lt;&gt;"",Scoring!$K$20)+IF(Data!$P233&lt;&gt;"",Scoring!$K$21)+IF(Data!$Q233&lt;&gt;"",Scoring!$K$22)+IF(Data!$R233&lt;&gt;"",Scoring!$K$23)+IF(Data!$S233&lt;&gt;"",Scoring!$K$24)+IF(Data!AH233&lt;&gt;"",Scoring!$K$25)+IF(Data!$U233&lt;&gt;"",Scoring!$K$26)+IF(Data!$V233&lt;&gt;"",Scoring!$K$27)+IF(Data!$W233&lt;&gt;"",Scoring!$K$28)+IF(Data!$X233&lt;&gt;"",Scoring!$K$29)+IF(Data!$Y233&lt;&gt;"",Scoring!$K$30)+IF(Data!$Z233&lt;&gt;"",Scoring!$K$31)+IF(Data!$AA233&lt;&gt;"",Scoring!$K$32),"")</f>
        <v/>
      </c>
      <c r="AQ233" s="107" t="str">
        <f>IF(AP233&lt;&gt;"",LOOKUP(AP233,Likelihoods!$A$7:$A$107,Likelihoods!I$7:I$107),"")</f>
        <v/>
      </c>
      <c r="AR233" s="281" t="str">
        <f>IF(AND(COUNTBLANK($B233:$E233)=3,COUNTBLANK($F233:$H233)=2,COUNTBLANK($I233:$J233)=1,COUNTBLANK($K233:$L233)=1,COUNTBLANK($M233:$N233)=1,COUNTBLANK($O233:$P233)=1,COUNTBLANK($Q233:$R233)=1,COUNTBLANK($S233:$T233)=1,COUNTBLANK($U233:$V233)=1,COUNTBLANK($W233:$AA233)=4),IF(Data!$B233&lt;&gt;"",Scoring!$L$7)+IF(Data!$C233&lt;&gt;"",Scoring!$L$8)+IF(Data!$D233&lt;&gt;"",Scoring!$L$9)+IF(Data!$E233&lt;&gt;"",Scoring!$L$10)+IF(Data!$F233&lt;&gt;"",Scoring!$L$11)+IF(Data!$G233&lt;&gt;"",Scoring!$L$12)+IF(Data!$H233&lt;&gt;"",Scoring!$L$13)+IF(Data!$I233&lt;&gt;"",Scoring!$L$14)+IF(Data!$J233&lt;&gt;"",Scoring!$L$15)+IF(Data!$K233&lt;&gt;"",Scoring!$L$16)+IF(Data!$L233&lt;&gt;"",Scoring!$L$17)+IF(Data!$M233&lt;&gt;"",Scoring!$L$18)+IF(Data!$N233&lt;&gt;"",Scoring!$L$19)+IF(Data!$O233&lt;&gt;"",Scoring!$L$20)+IF(Data!$P233&lt;&gt;"",Scoring!$L$21)+IF(Data!$Q233&lt;&gt;"",Scoring!$L$22)+IF(Data!$R233&lt;&gt;"",Scoring!$L$23)+IF(Data!$S233&lt;&gt;"",Scoring!$L$24)+IF(Data!AJ233&lt;&gt;"",Scoring!$L$25)+IF(Data!$U233&lt;&gt;"",Scoring!$L$26)+IF(Data!$V233&lt;&gt;"",Scoring!$L$27)+IF(Data!$W233&lt;&gt;"",Scoring!$L$28)+IF(Data!$X233&lt;&gt;"",Scoring!$L$29)+IF(Data!$Y233&lt;&gt;"",Scoring!$L$30)+IF(Data!$Z233&lt;&gt;"",Scoring!$L$31)+IF(Data!$AA233&lt;&gt;"",Scoring!$L$32),"")</f>
        <v/>
      </c>
      <c r="AS233" s="105" t="str">
        <f>IF(AR233&lt;&gt;"",LOOKUP(AR233,Likelihoods!$A$7:$A$107,Likelihoods!J$7:J$107),"")</f>
        <v/>
      </c>
      <c r="AT233" s="108" t="str">
        <f>IF(AND(COUNTBLANK($B233:$E233)=3,COUNTBLANK($F233:$H233)=2,COUNTBLANK($I233:$J233)=1,COUNTBLANK($K233:$L233)=1,COUNTBLANK($M233:$N233)=1,COUNTBLANK($O233:$P233)=1,COUNTBLANK($Q233:$R233)=1,COUNTBLANK($S233:$T233)=1,COUNTBLANK($U233:$V233)=1,COUNTBLANK($W233:$AA233)=4),IF(Data!$B233&lt;&gt;"",Scoring!$M$7)+IF(Data!$C233&lt;&gt;"",Scoring!$M$8)+IF(Data!$D233&lt;&gt;"",Scoring!$M$9)+IF(Data!$E233&lt;&gt;"",Scoring!$M$10)+IF(Data!$F233&lt;&gt;"",Scoring!$M$11)+IF(Data!$G233&lt;&gt;"",Scoring!$M$12)+IF(Data!$H233&lt;&gt;"",Scoring!$M$13)+IF(Data!$I233&lt;&gt;"",Scoring!$M$14)+IF(Data!$J233&lt;&gt;"",Scoring!$M$15)+IF(Data!$K233&lt;&gt;"",Scoring!$M$16)+IF(Data!$L233&lt;&gt;"",Scoring!$M$17)+IF(Data!$M233&lt;&gt;"",Scoring!$M$18)+IF(Data!$N233&lt;&gt;"",Scoring!$M$19)+IF(Data!$O233&lt;&gt;"",Scoring!$M$20)+IF(Data!$P233&lt;&gt;"",Scoring!$M$21)+IF(Data!$Q233&lt;&gt;"",Scoring!$M$22)+IF(Data!$R233&lt;&gt;"",Scoring!$M$23)+IF(Data!$S233&lt;&gt;"",Scoring!$M$24)+IF(Data!T233&lt;&gt;"",Scoring!$M$25)+IF(Data!$U233&lt;&gt;"",Scoring!$M$26)+IF(Data!$V233&lt;&gt;"",Scoring!$M$27)+IF(Data!$W233&lt;&gt;"",Scoring!$M$28)+IF(Data!$X233&lt;&gt;"",Scoring!$M$29)+IF(Data!$Y233&lt;&gt;"",Scoring!$M$30)+IF(Data!$Z233&lt;&gt;"",Scoring!$M$31)+IF(Data!$AA233&lt;&gt;"",Scoring!$M$32),"")</f>
        <v/>
      </c>
      <c r="AU233" s="105" t="str">
        <f>IF(AT233&lt;&gt;"",LOOKUP(AT233,Likelihoods!$A$7:$A$107,Likelihoods!K$7:K$107),"")</f>
        <v/>
      </c>
      <c r="AV233" s="108" t="str">
        <f>IF(AND(COUNTBLANK($B233:$E233)=3,COUNTBLANK($F233:$H233)=2,COUNTBLANK($I233:$J233)=1,COUNTBLANK($K233:$L233)=1,COUNTBLANK($M233:$N233)=1,COUNTBLANK($O233:$P233)=1,COUNTBLANK($Q233:$R233)=1,COUNTBLANK($S233:$T233)=1,COUNTBLANK($U233:$V233)=1,COUNTBLANK($W233:$AA233)=4),IF(Data!$B233&lt;&gt;"",Scoring!$N$7)+IF(Data!$C233&lt;&gt;"",Scoring!$N$8)+IF(Data!$D233&lt;&gt;"",Scoring!$N$9)+IF(Data!$E233&lt;&gt;"",Scoring!$N$10)+IF(Data!$F233&lt;&gt;"",Scoring!$N$11)+IF(Data!$G233&lt;&gt;"",Scoring!$N$12)+IF(Data!$H233&lt;&gt;"",Scoring!$N$13)+IF(Data!$I233&lt;&gt;"",Scoring!$N$14)+IF(Data!$J233&lt;&gt;"",Scoring!$N$15)+IF(Data!$K233&lt;&gt;"",Scoring!$N$16)+IF(Data!$L233&lt;&gt;"",Scoring!$N$17)+IF(Data!$M233&lt;&gt;"",Scoring!$N$18)+IF(Data!$N233&lt;&gt;"",Scoring!$N$19)+IF(Data!$O233&lt;&gt;"",Scoring!$N$20)+IF(Data!$P233&lt;&gt;"",Scoring!$N$21)+IF(Data!$Q233&lt;&gt;"",Scoring!$N$22)+IF(Data!$R233&lt;&gt;"",Scoring!$N$23)+IF(Data!$S233&lt;&gt;"",Scoring!$N$24)+IF(Data!T233&lt;&gt;"",Scoring!$N$25)+IF(Data!$U233&lt;&gt;"",Scoring!$N$26)+IF(Data!$V233&lt;&gt;"",Scoring!$N$27)+IF(Data!$W233&lt;&gt;"",Scoring!$N$28)+IF(Data!$X233&lt;&gt;"",Scoring!$N$29)+IF(Data!$Y233&lt;&gt;"",Scoring!$N$30)+IF(Data!$Z233&lt;&gt;"",Scoring!$N$31)+IF(Data!$AA233&lt;&gt;"",Scoring!$N$32),"")</f>
        <v/>
      </c>
      <c r="AW233" s="106" t="str">
        <f>IF(AV233&lt;&gt;"",LOOKUP(AV233,Likelihoods!$A$7:$A$107,Likelihoods!L$7:L$107),"")</f>
        <v/>
      </c>
      <c r="AX233" s="104" t="str">
        <f>IF(AND(COUNTBLANK($B233:$E233)=3,COUNTBLANK($F233:$H233)=2,COUNTBLANK($I233:$J233)=1,COUNTBLANK($K233:$L233)=1,COUNTBLANK($M233:$N233)=1,COUNTBLANK($O233:$P233)=1,COUNTBLANK($Q233:$R233)=1,COUNTBLANK($S233:$T233)=1,COUNTBLANK($U233:$V233)=1,COUNTBLANK($W233:$AA233)=4),IF(Data!$B233&lt;&gt;"",Scoring!$O$7)+IF(Data!$C233&lt;&gt;"",Scoring!$O$8)+IF(Data!$D233&lt;&gt;"",Scoring!$O$9)+IF(Data!$E233&lt;&gt;"",Scoring!$O$10)+IF(Data!$F233&lt;&gt;"",Scoring!$O$11)+IF(Data!$G233&lt;&gt;"",Scoring!$O$12)+IF(Data!$H233&lt;&gt;"",Scoring!$O$13)+IF(Data!$I233&lt;&gt;"",Scoring!$O$14)+IF(Data!$J233&lt;&gt;"",Scoring!$O$15)+IF(Data!$K233&lt;&gt;"",Scoring!$O$16)+IF(Data!$L233&lt;&gt;"",Scoring!$O$17)+IF(Data!$M233&lt;&gt;"",Scoring!$O$18)+IF(Data!$N233&lt;&gt;"",Scoring!$O$19)+IF(Data!$O233&lt;&gt;"",Scoring!$O$20)+IF(Data!$P233&lt;&gt;"",Scoring!$O$21)+IF(Data!$Q233&lt;&gt;"",Scoring!$O$22)+IF(Data!$R233&lt;&gt;"",Scoring!$O$23)+IF(Data!$S233&lt;&gt;"",Scoring!$O$24)+IF(Data!T233&lt;&gt;"",Scoring!$O$25)+IF(Data!$U233&lt;&gt;"",Scoring!$O$26)+IF(Data!$V233&lt;&gt;"",Scoring!$O$27)+IF(Data!$W233&lt;&gt;"",Scoring!$O$28)+IF(Data!$X233&lt;&gt;"",Scoring!$O$29)+IF(Data!$Y233&lt;&gt;"",Scoring!$O$30)+IF(Data!$Z233&lt;&gt;"",Scoring!$O$31)+IF(Data!$AA233&lt;&gt;"",Scoring!$O$32),"")</f>
        <v/>
      </c>
      <c r="AY233" s="107" t="str">
        <f>IF(AX233&lt;&gt;"",LOOKUP(AX233,Likelihoods!$A$7:$A$107,Likelihoods!M$7:M$107),"")</f>
        <v/>
      </c>
      <c r="AZ233" s="108" t="str">
        <f>IF(AND(COUNTBLANK($B233:$E233)=3,COUNTBLANK($F233:$H233)=2,COUNTBLANK($I233:$J233)=1,COUNTBLANK($K233:$L233)=1,COUNTBLANK($M233:$N233)=1,COUNTBLANK($O233:$P233)=1,COUNTBLANK($Q233:$R233)=1,COUNTBLANK($S233:$T233)=1,COUNTBLANK($U233:$V233)=1,COUNTBLANK($W233:$AA233)=4),IF(Data!$B233&lt;&gt;"",Scoring!$P$7)+IF(Data!$C233&lt;&gt;"",Scoring!$P$8)+IF(Data!$D233&lt;&gt;"",Scoring!$P$9)+IF(Data!$E233&lt;&gt;"",Scoring!$P$10)+IF(Data!$F233&lt;&gt;"",Scoring!$P$11)+IF(Data!$G233&lt;&gt;"",Scoring!$P$12)+IF(Data!$H233&lt;&gt;"",Scoring!$P$13)+IF(Data!$I233&lt;&gt;"",Scoring!$P$14)+IF(Data!$J233&lt;&gt;"",Scoring!$P$15)+IF(Data!$K233&lt;&gt;"",Scoring!$P$16)+IF(Data!$L233&lt;&gt;"",Scoring!$P$17)+IF(Data!$M233&lt;&gt;"",Scoring!$P$18)+IF(Data!$N233&lt;&gt;"",Scoring!$P$19)+IF(Data!$O233&lt;&gt;"",Scoring!$P$20)+IF(Data!$P233&lt;&gt;"",Scoring!$P$21)+IF(Data!$Q233&lt;&gt;"",Scoring!$P$22)+IF(Data!$R233&lt;&gt;"",Scoring!$P$23)+IF(Data!$S233&lt;&gt;"",Scoring!$P$24)+IF(Data!T233&lt;&gt;"",Scoring!$P$25)+IF(Data!$U233&lt;&gt;"",Scoring!$P$26)+IF(Data!$V233&lt;&gt;"",Scoring!$P$27)+IF(Data!$W233&lt;&gt;"",Scoring!$P$28)+IF(Data!$X233&lt;&gt;"",Scoring!$P$29)+IF(Data!$Y233&lt;&gt;"",Scoring!$P$30)+IF(Data!$Z233&lt;&gt;"",Scoring!$P$31)+IF(Data!$AA233&lt;&gt;"",Scoring!$P$32),"")</f>
        <v/>
      </c>
      <c r="BA233" s="105" t="str">
        <f>IF(AZ233&lt;&gt;"",LOOKUP(AZ233,Likelihoods!$A$7:$A$107,Likelihoods!N$7:N$107),"")</f>
        <v/>
      </c>
      <c r="BB233" s="102" t="str">
        <f>IF(AND(COUNTBLANK($B233:$E233)=3,COUNTBLANK($F233:$H233)=2,COUNTBLANK($I233:$J233)=1,COUNTBLANK($K233:$L233)=1,COUNTBLANK($M233:$N233)=1,COUNTBLANK($O233:$P233)=1,COUNTBLANK($Q233:$R233)=1,COUNTBLANK($S233:$T233)=1,COUNTBLANK($U233:$V233)=1,COUNTBLANK($W233:$AA233)=4),IF(Data!$B233&lt;&gt;"",Scoring!$Q$7)+IF(Data!$C233&lt;&gt;"",Scoring!$Q$8)+IF(Data!$D233&lt;&gt;"",Scoring!$Q$9)+IF(Data!$E233&lt;&gt;"",Scoring!$Q$10)+IF(Data!$F233&lt;&gt;"",Scoring!$Q$11)+IF(Data!$G233&lt;&gt;"",Scoring!$Q$12)+IF(Data!$H233&lt;&gt;"",Scoring!$Q$13)+IF(Data!$I233&lt;&gt;"",Scoring!$Q$14)+IF(Data!$J233&lt;&gt;"",Scoring!$Q$15)+IF(Data!$K233&lt;&gt;"",Scoring!$Q$16)+IF(Data!$L233&lt;&gt;"",Scoring!$Q$17)+IF(Data!$M233&lt;&gt;"",Scoring!$Q$18)+IF(Data!$N233&lt;&gt;"",Scoring!$Q$19)+IF(Data!$O233&lt;&gt;"",Scoring!$Q$20)+IF(Data!$P233&lt;&gt;"",Scoring!$Q$21)+IF(Data!$Q233&lt;&gt;"",Scoring!$Q$22)+IF(Data!$R233&lt;&gt;"",Scoring!$Q$23)+IF(Data!$S233&lt;&gt;"",Scoring!$Q$24)+IF(Data!T233&lt;&gt;"",Scoring!$Q$25)+IF(Data!$U233&lt;&gt;"",Scoring!$Q$26)+IF(Data!$V233&lt;&gt;"",Scoring!$Q$27)+IF(Data!$W233&lt;&gt;"",Scoring!$Q$28)+IF(Data!$X233&lt;&gt;"",Scoring!$Q$29)+IF(Data!$Y233&lt;&gt;"",Scoring!$Q$30)+IF(Data!$Z233&lt;&gt;"",Scoring!$Q$31)+IF(Data!$AA233&lt;&gt;"",Scoring!$Q$32),"")</f>
        <v/>
      </c>
      <c r="BC233" s="107" t="str">
        <f>IF(BB233&lt;&gt;"",LOOKUP(BB233,Likelihoods!$A$7:$A$107,Likelihoods!O$7:O$107),"")</f>
        <v/>
      </c>
      <c r="BD233" s="104" t="str">
        <f>IF(AND(COUNTBLANK($B233:$E233)=3,COUNTBLANK($F233:$H233)=2,COUNTBLANK($I233:$J233)=1,COUNTBLANK($K233:$L233)=1,COUNTBLANK($M233:$N233)=1,COUNTBLANK($O233:$P233)=1,COUNTBLANK($Q233:$R233)=1,COUNTBLANK($S233:$T233)=1,COUNTBLANK($U233:$V233)=1,COUNTBLANK($W233:$AA233)=4),IF(Data!$B233&lt;&gt;"",Scoring!$R$7)+IF(Data!$C233&lt;&gt;"",Scoring!$R$8)+IF(Data!$D233&lt;&gt;"",Scoring!$R$9)+IF(Data!$E233&lt;&gt;"",Scoring!$R$10)+IF(Data!$F233&lt;&gt;"",Scoring!$R$11)+IF(Data!$G233&lt;&gt;"",Scoring!$R$12)+IF(Data!$H233&lt;&gt;"",Scoring!$R$13)+IF(Data!$I233&lt;&gt;"",Scoring!$R$14)+IF(Data!$J233&lt;&gt;"",Scoring!$R$15)+IF(Data!$K233&lt;&gt;"",Scoring!$R$16)+IF(Data!$L233&lt;&gt;"",Scoring!$R$17)+IF(Data!$M233&lt;&gt;"",Scoring!$R$18)+IF(Data!$N233&lt;&gt;"",Scoring!$R$19)+IF(Data!$O233&lt;&gt;"",Scoring!$R$20)+IF(Data!$P233&lt;&gt;"",Scoring!$R$21)+IF(Data!$Q233&lt;&gt;"",Scoring!$R$22)+IF(Data!$R233&lt;&gt;"",Scoring!$R$23)+IF(Data!$S233&lt;&gt;"",Scoring!$R$24)+IF(Data!T233&lt;&gt;"",Scoring!$R$25)+IF(Data!$U233&lt;&gt;"",Scoring!$R$26)+IF(Data!$V233&lt;&gt;"",Scoring!$R$27)+IF(Data!$W233&lt;&gt;"",Scoring!$R$28)+IF(Data!$X233&lt;&gt;"",Scoring!$R$29)+IF(Data!$Y233&lt;&gt;"",Scoring!$R$30)+IF(Data!$Z233&lt;&gt;"",Scoring!$R$31)+IF(Data!$AA233&lt;&gt;"",Scoring!$R$32),"")</f>
        <v/>
      </c>
      <c r="BE233" s="105" t="str">
        <f>IF(BD233&lt;&gt;"",LOOKUP(BD233,Likelihoods!$A$7:$A$107,Likelihoods!P$7:P$107),"")</f>
        <v/>
      </c>
      <c r="BF233" s="102" t="str">
        <f>IF(AND(COUNTBLANK($B233:$E233)=3,COUNTBLANK($F233:$H233)=2,COUNTBLANK($I233:$J233)=1,COUNTBLANK($K233:$L233)=1,COUNTBLANK($M233:$N233)=1,COUNTBLANK($O233:$P233)=1,COUNTBLANK($Q233:$R233)=1,COUNTBLANK($S233:$T233)=1,COUNTBLANK($U233:$V233)=1,COUNTBLANK($W233:$AA233)=4),IF(Data!$B233&lt;&gt;"",Scoring!$S$7)+IF(Data!$C233&lt;&gt;"",Scoring!$S$8)+IF(Data!$D233&lt;&gt;"",Scoring!$S$9)+IF(Data!$E233&lt;&gt;"",Scoring!$S$10)+IF(Data!$F233&lt;&gt;"",Scoring!$S$11)+IF(Data!$G233&lt;&gt;"",Scoring!$S$12)+IF(Data!$H233&lt;&gt;"",Scoring!$S$13)+IF(Data!$I233&lt;&gt;"",Scoring!$S$14)+IF(Data!$J233&lt;&gt;"",Scoring!$S$15)+IF(Data!$K233&lt;&gt;"",Scoring!$S$16)+IF(Data!$L233&lt;&gt;"",Scoring!$S$17)+IF(Data!$M233&lt;&gt;"",Scoring!$S$18)+IF(Data!$N233&lt;&gt;"",Scoring!$S$19)+IF(Data!$O233&lt;&gt;"",Scoring!$S$20)+IF(Data!$P233&lt;&gt;"",Scoring!$S$21)+IF(Data!$Q233&lt;&gt;"",Scoring!$S$22)+IF(Data!$R233&lt;&gt;"",Scoring!$S$23)+IF(Data!$S233&lt;&gt;"",Scoring!$S$24)+IF(Data!T233&lt;&gt;"",Scoring!$S$25)+IF(Data!$U233&lt;&gt;"",Scoring!$S$26)+IF(Data!$V233&lt;&gt;"",Scoring!$S$27)+IF(Data!$W233&lt;&gt;"",Scoring!$S$28)+IF(Data!$X233&lt;&gt;"",Scoring!$S$29)+IF(Data!$Y233&lt;&gt;"",Scoring!$S$30)+IF(Data!$Z233&lt;&gt;"",Scoring!$S$31)+IF(Data!$AA233&lt;&gt;"",Scoring!$S$32),"")</f>
        <v/>
      </c>
      <c r="BG233" s="107" t="str">
        <f>IF(BF233&lt;&gt;"",LOOKUP(BF233,Likelihoods!$A$7:$A$107,Likelihoods!Q$7:Q$107),"")</f>
        <v/>
      </c>
      <c r="BH233" s="108" t="str">
        <f>IF(AND(COUNTBLANK($B233:$E233)=3,COUNTBLANK($F233:$H233)=2,COUNTBLANK($I233:$J233)=1,COUNTBLANK($K233:$L233)=1,COUNTBLANK($M233:$N233)=1,COUNTBLANK($O233:$P233)=1,COUNTBLANK($Q233:$R233)=1,COUNTBLANK($S233:$T233)=1,COUNTBLANK($U233:$V233)=1,COUNTBLANK($W233:$AA233)=4),IF(Data!$B233&lt;&gt;"",Scoring!$T$7)+IF(Data!$C233&lt;&gt;"",Scoring!$T$8)+IF(Data!$D233&lt;&gt;"",Scoring!$T$9)+IF(Data!$E233&lt;&gt;"",Scoring!$T$10)+IF(Data!$F233&lt;&gt;"",Scoring!$T$11)+IF(Data!$G233&lt;&gt;"",Scoring!$T$12)+IF(Data!$H233&lt;&gt;"",Scoring!$T$13)+IF(Data!$I233&lt;&gt;"",Scoring!$T$14)+IF(Data!$J233&lt;&gt;"",Scoring!$T$15)+IF(Data!$K233&lt;&gt;"",Scoring!$T$16)+IF(Data!$L233&lt;&gt;"",Scoring!$T$17)+IF(Data!$M233&lt;&gt;"",Scoring!$T$18)+IF(Data!$N233&lt;&gt;"",Scoring!$T$19)+IF(Data!$O233&lt;&gt;"",Scoring!$T$20)+IF(Data!$P233&lt;&gt;"",Scoring!$T$21)+IF(Data!$Q233&lt;&gt;"",Scoring!$T$22)+IF(Data!$R233&lt;&gt;"",Scoring!$T$23)+IF(Data!$S233&lt;&gt;"",Scoring!$T$24)+IF(Data!T233&lt;&gt;"",Scoring!$T$25)+IF(Data!$U233&lt;&gt;"",Scoring!$T$26)+IF(Data!$V233&lt;&gt;"",Scoring!$T$27)+IF(Data!$W233&lt;&gt;"",Scoring!$T$28)+IF(Data!$X233&lt;&gt;"",Scoring!$T$29)+IF(Data!$Y233&lt;&gt;"",Scoring!$T$30)+IF(Data!$Z233&lt;&gt;"",Scoring!$T$31)+IF(Data!$AA233&lt;&gt;"",Scoring!$T$32),"")</f>
        <v/>
      </c>
      <c r="BI233" s="105" t="str">
        <f>IF(BH233&lt;&gt;"",LOOKUP(BH233,Likelihoods!$A$7:$A$107,Likelihoods!R$7:R$107),"")</f>
        <v/>
      </c>
      <c r="BJ233" s="108" t="str">
        <f>IF(AND(COUNTBLANK($B233:$E233)=3,COUNTBLANK($F233:$H233)=2,COUNTBLANK($I233:$J233)=1,COUNTBLANK($K233:$L233)=1,COUNTBLANK($M233:$N233)=1,COUNTBLANK($O233:$P233)=1,COUNTBLANK($Q233:$R233)=1,COUNTBLANK($S233:$T233)=1,COUNTBLANK($U233:$V233)=1,COUNTBLANK($W233:$AA233)=4),IF(Data!$B233&lt;&gt;"",Scoring!$U$7)+IF(Data!$C233&lt;&gt;"",Scoring!$U$8)+IF(Data!$D233&lt;&gt;"",Scoring!$U$9)+IF(Data!$E233&lt;&gt;"",Scoring!$U$10)+IF(Data!$F233&lt;&gt;"",Scoring!$U$11)+IF(Data!$G233&lt;&gt;"",Scoring!$U$12)+IF(Data!$H233&lt;&gt;"",Scoring!$U$13)+IF(Data!$I233&lt;&gt;"",Scoring!$U$14)+IF(Data!$J233&lt;&gt;"",Scoring!$U$15)+IF(Data!$K233&lt;&gt;"",Scoring!$U$16)+IF(Data!$L233&lt;&gt;"",Scoring!$U$17)+IF(Data!$M233&lt;&gt;"",Scoring!$U$18)+IF(Data!$N233&lt;&gt;"",Scoring!$U$19)+IF(Data!$O233&lt;&gt;"",Scoring!$U$20)+IF(Data!$P233&lt;&gt;"",Scoring!$U$21)+IF(Data!$Q233&lt;&gt;"",Scoring!$U$22)+IF(Data!$R233&lt;&gt;"",Scoring!$U$23)+IF(Data!$S233&lt;&gt;"",Scoring!$U$24)+IF(Data!T233&lt;&gt;"",Scoring!$U$25)+IF(Data!$U233&lt;&gt;"",Scoring!$U$26)+IF(Data!$V233&lt;&gt;"",Scoring!$U$27)+IF(Data!$W233&lt;&gt;"",Scoring!$U$28)+IF(Data!$X233&lt;&gt;"",Scoring!$U$29)+IF(Data!$Y233&lt;&gt;"",Scoring!$U$30)+IF(Data!$Z233&lt;&gt;"",Scoring!$U$31)+IF(Data!$AA233&lt;&gt;"",Scoring!$U$32),"")</f>
        <v/>
      </c>
      <c r="BK233" s="106" t="str">
        <f>IF(BJ233&lt;&gt;"",LOOKUP(BJ233,Likelihoods!$A$7:$A$107,Likelihoods!S$7:S$107),"")</f>
        <v/>
      </c>
      <c r="BL233" s="8"/>
      <c r="BM233" s="8"/>
      <c r="BN233" s="8"/>
      <c r="BO233" s="8"/>
      <c r="BP233" s="8"/>
      <c r="BQ233" s="8"/>
      <c r="BR233" s="8"/>
      <c r="BS233" s="8"/>
      <c r="BT233" s="8"/>
      <c r="BU233" s="8"/>
      <c r="BV233" s="8"/>
      <c r="BW233" s="8"/>
      <c r="BX233" s="8"/>
      <c r="BY233" s="8"/>
    </row>
    <row r="234" spans="1:77" ht="14.25" x14ac:dyDescent="0.2">
      <c r="A234" s="68"/>
      <c r="B234" s="101"/>
      <c r="C234" s="102"/>
      <c r="D234" s="102"/>
      <c r="E234" s="102"/>
      <c r="F234" s="101"/>
      <c r="G234" s="102"/>
      <c r="H234" s="103"/>
      <c r="I234" s="102"/>
      <c r="J234" s="102"/>
      <c r="K234" s="101"/>
      <c r="L234" s="103"/>
      <c r="M234" s="102"/>
      <c r="N234" s="103"/>
      <c r="O234" s="101"/>
      <c r="P234" s="103"/>
      <c r="Q234" s="102"/>
      <c r="R234" s="102"/>
      <c r="S234" s="101"/>
      <c r="T234" s="103"/>
      <c r="U234" s="101"/>
      <c r="V234" s="103"/>
      <c r="W234" s="102"/>
      <c r="X234" s="102"/>
      <c r="Y234" s="102"/>
      <c r="Z234" s="102"/>
      <c r="AA234" s="102"/>
      <c r="AB234" s="104" t="str">
        <f>IF(AND(COUNTBLANK($B234:$E234)=3,COUNTBLANK($F234:$H234)=2,COUNTBLANK($I234:$J234)=1,COUNTBLANK($K234:$L234)=1,COUNTBLANK($M234:$N234)=1,COUNTBLANK($O234:$P234)=1,COUNTBLANK($Q234:$R234)=1,COUNTBLANK($S234:$T234)=1,COUNTBLANK($U234:$V234)=1,COUNTBLANK($W234:$AA234)=4),IF(Data!$B234&lt;&gt;"",Scoring!$D$7)+IF(Data!$C234&lt;&gt;"",Scoring!$D$8)+IF(Data!$D234&lt;&gt;"",Scoring!$D$9)+IF(Data!$E234&lt;&gt;"",Scoring!$D$10)+IF(Data!$F234&lt;&gt;"",Scoring!$D$11)+IF(Data!$G234&lt;&gt;"",Scoring!$D$12)+IF(Data!$H234&lt;&gt;"",Scoring!$D$13)+IF(Data!$I234&lt;&gt;"",Scoring!$D$14)+IF(Data!$J234&lt;&gt;"",Scoring!$D$15)+IF(Data!$K234&lt;&gt;"",Scoring!$D$16)+IF(Data!$L234&lt;&gt;"",Scoring!$D$17)+IF(Data!$M234&lt;&gt;"",Scoring!$D$18)+IF(Data!$N234&lt;&gt;"",Scoring!$D$19)+IF(Data!$O234&lt;&gt;"",Scoring!$D$20)+IF(Data!$P234&lt;&gt;"",Scoring!$D$21)+IF(Data!$Q234&lt;&gt;"",Scoring!$D$22)+IF(Data!$R234&lt;&gt;"",Scoring!$D$23)+IF(Data!$S234&lt;&gt;"",Scoring!$D$24)+IF(Data!T234&lt;&gt;"",Scoring!$D$25)+IF(Data!$U234&lt;&gt;"",Scoring!$D$26)+IF(Data!$V234&lt;&gt;"",Scoring!$D$27)+IF(Data!$W234&lt;&gt;"",Scoring!$D$28)+IF(Data!$X234&lt;&gt;"",Scoring!$D$29)+IF(Data!$Y234&lt;&gt;"",Scoring!$D$30)+IF(Data!$Z234&lt;&gt;"",Scoring!$D$31)+IF(Data!$AA234&lt;&gt;"",Scoring!$D$32),"")</f>
        <v/>
      </c>
      <c r="AC234" s="105" t="str">
        <f>IF(AB234&lt;&gt;"",LOOKUP(AB234,Likelihoods!$A$7:$A$107,Likelihoods!B$7:B$107),"")</f>
        <v/>
      </c>
      <c r="AD234" s="264" t="str">
        <f>IF(AND(COUNTBLANK($B234:$E234)=3,COUNTBLANK($F234:$H234)=2,COUNTBLANK($I234:$J234)=1,COUNTBLANK($K234:$L234)=1,COUNTBLANK($M234:$N234)=1,COUNTBLANK($O234:$P234)=1,COUNTBLANK($Q234:$R234)=1,COUNTBLANK($S234:$T234)=1,COUNTBLANK($U234:$V234)=1,COUNTBLANK($W234:$AA234)=4),IF(Data!$B234&lt;&gt;"",Scoring!$E$7)+IF(Data!$C234&lt;&gt;"",Scoring!$E$8)+IF(Data!$D234&lt;&gt;"",Scoring!$E$9)+IF(Data!$E234&lt;&gt;"",Scoring!$E$10)+IF(Data!$F234&lt;&gt;"",Scoring!$E$11)+IF(Data!$G234&lt;&gt;"",Scoring!$E$12)+IF(Data!$H234&lt;&gt;"",Scoring!$E$13)+IF(Data!$I234&lt;&gt;"",Scoring!$E$14)+IF(Data!$J234&lt;&gt;"",Scoring!$E$15)+IF(Data!$K234&lt;&gt;"",Scoring!$E$16)+IF(Data!$L234&lt;&gt;"",Scoring!$E$17)+IF(Data!$M234&lt;&gt;"",Scoring!$E$18)+IF(Data!$N234&lt;&gt;"",Scoring!$E$19)+IF(Data!$O234&lt;&gt;"",Scoring!$E$20)+IF(Data!$P234&lt;&gt;"",Scoring!$E$21)+IF(Data!$Q234&lt;&gt;"",Scoring!$E$22)+IF(Data!$R234&lt;&gt;"",Scoring!$E$23)+IF(Data!$S234&lt;&gt;"",Scoring!$E$24)+IF(Data!V234&lt;&gt;"",Scoring!$E$25)+IF(Data!$U234&lt;&gt;"",Scoring!$E$26)+IF(Data!$V234&lt;&gt;"",Scoring!$E$27)+IF(Data!$W234&lt;&gt;"",Scoring!$E$28)+IF(Data!$X234&lt;&gt;"",Scoring!$E$29)+IF(Data!$Y234&lt;&gt;"",Scoring!$E$30)+IF(Data!$Z234&lt;&gt;"",Scoring!$E$31)+IF(Data!$AA234&lt;&gt;"",Scoring!$E$32),"")</f>
        <v/>
      </c>
      <c r="AE234" s="107" t="str">
        <f>IF(AD234&lt;&gt;"",LOOKUP(AD234,Likelihoods!$A$7:$A$107,Likelihoods!C$7:C$107),"")</f>
        <v/>
      </c>
      <c r="AF234" s="108" t="str">
        <f>IF(AND(COUNTBLANK($B234:$E234)=3,COUNTBLANK($F234:$H234)=2,COUNTBLANK($I234:$J234)=1,COUNTBLANK($K234:$L234)=1,COUNTBLANK($M234:$N234)=1,COUNTBLANK($O234:$P234)=1,COUNTBLANK($Q234:$R234)=1,COUNTBLANK($S234:$T234)=1,COUNTBLANK($U234:$V234)=1,COUNTBLANK($W234:$AA234)=4),IF(Data!$B234&lt;&gt;"",Scoring!$F$7)+IF(Data!$C234&lt;&gt;"",Scoring!$F$8)+IF(Data!$D234&lt;&gt;"",Scoring!$F$9)+IF(Data!$E234&lt;&gt;"",Scoring!$F$10)+IF(Data!$F234&lt;&gt;"",Scoring!$F$11)+IF(Data!$G234&lt;&gt;"",Scoring!$F$12)+IF(Data!$H234&lt;&gt;"",Scoring!$F$13)+IF(Data!$I234&lt;&gt;"",Scoring!$F$14)+IF(Data!$J234&lt;&gt;"",Scoring!$F$15)+IF(Data!$K234&lt;&gt;"",Scoring!$F$16)+IF(Data!$L234&lt;&gt;"",Scoring!$F$17)+IF(Data!$M234&lt;&gt;"",Scoring!$F$18)+IF(Data!$N234&lt;&gt;"",Scoring!$F$19)+IF(Data!$O234&lt;&gt;"",Scoring!$F$20)+IF(Data!$P234&lt;&gt;"",Scoring!$F$21)+IF(Data!$Q234&lt;&gt;"",Scoring!$F$22)+IF(Data!$R234&lt;&gt;"",Scoring!$F$23)+IF(Data!$S234&lt;&gt;"",Scoring!$F$24)+IF(Data!T234&lt;&gt;"",Scoring!$F$25)+IF(Data!$U234&lt;&gt;"",Scoring!$F$26)+IF(Data!$V234&lt;&gt;"",Scoring!$F$27)+IF(Data!$W234&lt;&gt;"",Scoring!$F$28)+IF(Data!$X234&lt;&gt;"",Scoring!$F$29)+IF(Data!$Y234&lt;&gt;"",Scoring!$F$30)+IF(Data!$Z234&lt;&gt;"",Scoring!$F$31)+IF(Data!$AA234&lt;&gt;"",Scoring!$F$32),"")</f>
        <v/>
      </c>
      <c r="AG234" s="105" t="str">
        <f>IF(AF234&lt;&gt;"",LOOKUP(AF234,Likelihoods!$A$7:$A$107,Likelihoods!D$7:D$107),"")</f>
        <v/>
      </c>
      <c r="AH234" s="108" t="str">
        <f>IF(AND(COUNTBLANK($B234:$E234)=3,COUNTBLANK($F234:$H234)=2,COUNTBLANK($I234:$J234)=1,COUNTBLANK($K234:$L234)=1,COUNTBLANK($M234:$N234)=1,COUNTBLANK($O234:$P234)=1,COUNTBLANK($Q234:$R234)=1,COUNTBLANK($S234:$T234)=1,COUNTBLANK($U234:$V234)=1,COUNTBLANK($W234:$AA234)=4),IF(Data!$B234&lt;&gt;"",Scoring!$G$7)+IF(Data!$C234&lt;&gt;"",Scoring!$G$8)+IF(Data!$D234&lt;&gt;"",Scoring!$G$9)+IF(Data!$E234&lt;&gt;"",Scoring!$G$10)+IF(Data!$F234&lt;&gt;"",Scoring!$G$11)+IF(Data!$G234&lt;&gt;"",Scoring!$G$12)+IF(Data!$H234&lt;&gt;"",Scoring!$G$13)+IF(Data!$I234&lt;&gt;"",Scoring!$G$14)+IF(Data!$J234&lt;&gt;"",Scoring!$G$15)+IF(Data!$K234&lt;&gt;"",Scoring!$G$16)+IF(Data!$L234&lt;&gt;"",Scoring!$G$17)+IF(Data!$M234&lt;&gt;"",Scoring!$G$18)+IF(Data!$N234&lt;&gt;"",Scoring!$G$19)+IF(Data!$O234&lt;&gt;"",Scoring!$G$20)+IF(Data!$P234&lt;&gt;"",Scoring!$G$21)+IF(Data!$Q234&lt;&gt;"",Scoring!$G$22)+IF(Data!$R234&lt;&gt;"",Scoring!$G$23)+IF(Data!$S234&lt;&gt;"",Scoring!$G$24)+IF(Data!T234&lt;&gt;"",Scoring!$G$25)+IF(Data!$U234&lt;&gt;"",Scoring!$G$26)+IF(Data!$V234&lt;&gt;"",Scoring!$G$27)+IF(Data!$W234&lt;&gt;"",Scoring!$G$28)+IF(Data!$X234&lt;&gt;"",Scoring!$G$29)+IF(Data!$Y234&lt;&gt;"",Scoring!$G$30)+IF(Data!$Z234&lt;&gt;"",Scoring!$G$31)+IF(Data!$AA234&lt;&gt;"",Scoring!$G$32),"")</f>
        <v/>
      </c>
      <c r="AI234" s="106" t="str">
        <f>IF(AH234&lt;&gt;"",LOOKUP(AH234,Likelihoods!$A$7:$A$107,Likelihoods!E$7:E$107),"")</f>
        <v/>
      </c>
      <c r="AJ234" s="104" t="str">
        <f>IF(AND(COUNTBLANK($B234:$E234)=3,COUNTBLANK($F234:$H234)=2,COUNTBLANK($I234:$J234)=1,COUNTBLANK($K234:$L234)=1,COUNTBLANK($M234:$N234)=1,COUNTBLANK($O234:$P234)=1,COUNTBLANK($Q234:$R234)=1,COUNTBLANK($S234:$T234)=1,COUNTBLANK($U234:$V234)=1,COUNTBLANK($W234:$AA234)=4),IF(Data!$B234&lt;&gt;"",Scoring!$H$7)+IF(Data!$C234&lt;&gt;"",Scoring!$H$8)+IF(Data!$D234&lt;&gt;"",Scoring!$H$9)+IF(Data!$E234&lt;&gt;"",Scoring!$H$10)+IF(Data!$F234&lt;&gt;"",Scoring!$H$11)+IF(Data!$G234&lt;&gt;"",Scoring!$H$12)+IF(Data!$H234&lt;&gt;"",Scoring!$H$13)+IF(Data!$I234&lt;&gt;"",Scoring!$H$14)+IF(Data!$J234&lt;&gt;"",Scoring!$H$15)+IF(Data!$K234&lt;&gt;"",Scoring!$H$16)+IF(Data!$L234&lt;&gt;"",Scoring!$H$17)+IF(Data!$M234&lt;&gt;"",Scoring!$H$18)+IF(Data!$N234&lt;&gt;"",Scoring!$H$19)+IF(Data!$O234&lt;&gt;"",Scoring!$H$20)+IF(Data!$P234&lt;&gt;"",Scoring!$H$21)+IF(Data!$Q234&lt;&gt;"",Scoring!$H$22)+IF(Data!$R234&lt;&gt;"",Scoring!$H$23)+IF(Data!$S234&lt;&gt;"",Scoring!$H$24)+IF(Data!T234&lt;&gt;"",Scoring!$H$25)+IF(Data!$U234&lt;&gt;"",Scoring!$H$26)+IF(Data!$V234&lt;&gt;"",Scoring!$H$27)+IF(Data!$W234&lt;&gt;"",Scoring!$H$28)+IF(Data!$X234&lt;&gt;"",Scoring!$H$29)+IF(Data!$Y234&lt;&gt;"",Scoring!$H$30)+IF(Data!$Z234&lt;&gt;"",Scoring!$H$31)+IF(Data!$AA234&lt;&gt;"",Scoring!$H$32),"")</f>
        <v/>
      </c>
      <c r="AK234" s="105" t="str">
        <f>IF(AJ234&lt;&gt;"",LOOKUP(AJ234,Likelihoods!$A$7:$A$107,Likelihoods!F$7:F$107),"")</f>
        <v/>
      </c>
      <c r="AL234" s="102" t="str">
        <f>IF(AND(COUNTBLANK($B234:$E234)=3,COUNTBLANK($F234:$H234)=2,COUNTBLANK($I234:$J234)=1,COUNTBLANK($K234:$L234)=1,COUNTBLANK($M234:$N234)=1,COUNTBLANK($O234:$P234)=1,COUNTBLANK($Q234:$R234)=1,COUNTBLANK($S234:$T234)=1,COUNTBLANK($U234:$V234)=1,COUNTBLANK($W234:$AA234)=4),IF(Data!$B234&lt;&gt;"",Scoring!$I$7)+IF(Data!$C234&lt;&gt;"",Scoring!$I$8)+IF(Data!$D234&lt;&gt;"",Scoring!$I$9)+IF(Data!$E234&lt;&gt;"",Scoring!$I$10)+IF(Data!$F234&lt;&gt;"",Scoring!$I$11)+IF(Data!$G234&lt;&gt;"",Scoring!$I$12)+IF(Data!$H234&lt;&gt;"",Scoring!$I$13)+IF(Data!$I234&lt;&gt;"",Scoring!$I$14)+IF(Data!$J234&lt;&gt;"",Scoring!$I$15)+IF(Data!$K234&lt;&gt;"",Scoring!$I$16)+IF(Data!$L234&lt;&gt;"",Scoring!$I$17)+IF(Data!$M234&lt;&gt;"",Scoring!$I$18)+IF(Data!$N234&lt;&gt;"",Scoring!$I$19)+IF(Data!$O234&lt;&gt;"",Scoring!$I$20)+IF(Data!$P234&lt;&gt;"",Scoring!$I$21)+IF(Data!$Q234&lt;&gt;"",Scoring!$I$22)+IF(Data!$R234&lt;&gt;"",Scoring!$I$23)+IF(Data!$S234&lt;&gt;"",Scoring!$I$24)+IF(Data!T234&lt;&gt;"",Scoring!$I$25)+IF(Data!$U234&lt;&gt;"",Scoring!$I$26)+IF(Data!$V234&lt;&gt;"",Scoring!$I$27)+IF(Data!$W234&lt;&gt;"",Scoring!$I$28)+IF(Data!$X234&lt;&gt;"",Scoring!$I$29)+IF(Data!$Y234&lt;&gt;"",Scoring!$I$30)+IF(Data!$Z234&lt;&gt;"",Scoring!$I$31)+IF(Data!$AA234&lt;&gt;"",Scoring!$I$32),"")</f>
        <v/>
      </c>
      <c r="AM234" s="107" t="str">
        <f>IF(AL234&lt;&gt;"",LOOKUP(AL234,Likelihoods!$A$7:$A$107,Likelihoods!G$7:G$107),"")</f>
        <v/>
      </c>
      <c r="AN234" s="281" t="str">
        <f>IF(AND(COUNTBLANK($B234:$E234)=3,COUNTBLANK($F234:$H234)=2,COUNTBLANK($I234:$J234)=1,COUNTBLANK($K234:$L234)=1,COUNTBLANK($M234:$N234)=1,COUNTBLANK($O234:$P234)=1,COUNTBLANK($Q234:$R234)=1,COUNTBLANK($S234:$T234)=1,COUNTBLANK($U234:$V234)=1,COUNTBLANK($W234:$AA234)=4),IF(Data!$B234&lt;&gt;"",Scoring!$J$7)+IF(Data!$C234&lt;&gt;"",Scoring!$J$8)+IF(Data!$D234&lt;&gt;"",Scoring!$J$9)+IF(Data!$E234&lt;&gt;"",Scoring!$J$10)+IF(Data!$F234&lt;&gt;"",Scoring!$J$11)+IF(Data!$G234&lt;&gt;"",Scoring!$J$12)+IF(Data!$H234&lt;&gt;"",Scoring!$J$13)+IF(Data!$I234&lt;&gt;"",Scoring!$J$14)+IF(Data!$J234&lt;&gt;"",Scoring!$J$15)+IF(Data!$K234&lt;&gt;"",Scoring!$J$16)+IF(Data!$L234&lt;&gt;"",Scoring!$J$17)+IF(Data!$M234&lt;&gt;"",Scoring!$J$18)+IF(Data!$N234&lt;&gt;"",Scoring!$J$19)+IF(Data!$O234&lt;&gt;"",Scoring!$J$20)+IF(Data!$P234&lt;&gt;"",Scoring!$J$21)+IF(Data!$Q234&lt;&gt;"",Scoring!$J$22)+IF(Data!$R234&lt;&gt;"",Scoring!$J$23)+IF(Data!$S234&lt;&gt;"",Scoring!$J$24)+IF(Data!AF234&lt;&gt;"",Scoring!$J$25)+IF(Data!$U234&lt;&gt;"",Scoring!$J$26)+IF(Data!$V234&lt;&gt;"",Scoring!$J$27)+IF(Data!$W234&lt;&gt;"",Scoring!$J$28)+IF(Data!$X234&lt;&gt;"",Scoring!$J$29)+IF(Data!$Y234&lt;&gt;"",Scoring!$J$30)+IF(Data!$Z234&lt;&gt;"",Scoring!$J$31)+IF(Data!$AA234&lt;&gt;"",Scoring!$J$32),"")</f>
        <v/>
      </c>
      <c r="AO234" s="276" t="str">
        <f>IF(AN234&lt;&gt;"",LOOKUP(AN234,Likelihoods!$A$7:$A$107,Likelihoods!H$7:H$107),"")</f>
        <v/>
      </c>
      <c r="AP234" s="264" t="str">
        <f>IF(AND(COUNTBLANK($B234:$E234)=3,COUNTBLANK($F234:$H234)=2,COUNTBLANK($I234:$J234)=1,COUNTBLANK($K234:$L234)=1,COUNTBLANK($M234:$N234)=1,COUNTBLANK($O234:$P234)=1,COUNTBLANK($Q234:$R234)=1,COUNTBLANK($S234:$T234)=1,COUNTBLANK($U234:$V234)=1,COUNTBLANK($W234:$AA234)=4),IF(Data!$B234&lt;&gt;"",Scoring!$K$7)+IF(Data!$C234&lt;&gt;"",Scoring!$K$8)+IF(Data!$D234&lt;&gt;"",Scoring!$K$9)+IF(Data!$E234&lt;&gt;"",Scoring!$K$10)+IF(Data!$F234&lt;&gt;"",Scoring!$K$11)+IF(Data!$G234&lt;&gt;"",Scoring!$K$12)+IF(Data!$H234&lt;&gt;"",Scoring!$K$13)+IF(Data!$I234&lt;&gt;"",Scoring!$K$14)+IF(Data!$J234&lt;&gt;"",Scoring!$K$15)+IF(Data!$K234&lt;&gt;"",Scoring!$K$16)+IF(Data!$L234&lt;&gt;"",Scoring!$K$17)+IF(Data!$M234&lt;&gt;"",Scoring!$K$18)+IF(Data!$N234&lt;&gt;"",Scoring!$K$19)+IF(Data!$O234&lt;&gt;"",Scoring!$K$20)+IF(Data!$P234&lt;&gt;"",Scoring!$K$21)+IF(Data!$Q234&lt;&gt;"",Scoring!$K$22)+IF(Data!$R234&lt;&gt;"",Scoring!$K$23)+IF(Data!$S234&lt;&gt;"",Scoring!$K$24)+IF(Data!AH234&lt;&gt;"",Scoring!$K$25)+IF(Data!$U234&lt;&gt;"",Scoring!$K$26)+IF(Data!$V234&lt;&gt;"",Scoring!$K$27)+IF(Data!$W234&lt;&gt;"",Scoring!$K$28)+IF(Data!$X234&lt;&gt;"",Scoring!$K$29)+IF(Data!$Y234&lt;&gt;"",Scoring!$K$30)+IF(Data!$Z234&lt;&gt;"",Scoring!$K$31)+IF(Data!$AA234&lt;&gt;"",Scoring!$K$32),"")</f>
        <v/>
      </c>
      <c r="AQ234" s="107" t="str">
        <f>IF(AP234&lt;&gt;"",LOOKUP(AP234,Likelihoods!$A$7:$A$107,Likelihoods!I$7:I$107),"")</f>
        <v/>
      </c>
      <c r="AR234" s="281" t="str">
        <f>IF(AND(COUNTBLANK($B234:$E234)=3,COUNTBLANK($F234:$H234)=2,COUNTBLANK($I234:$J234)=1,COUNTBLANK($K234:$L234)=1,COUNTBLANK($M234:$N234)=1,COUNTBLANK($O234:$P234)=1,COUNTBLANK($Q234:$R234)=1,COUNTBLANK($S234:$T234)=1,COUNTBLANK($U234:$V234)=1,COUNTBLANK($W234:$AA234)=4),IF(Data!$B234&lt;&gt;"",Scoring!$L$7)+IF(Data!$C234&lt;&gt;"",Scoring!$L$8)+IF(Data!$D234&lt;&gt;"",Scoring!$L$9)+IF(Data!$E234&lt;&gt;"",Scoring!$L$10)+IF(Data!$F234&lt;&gt;"",Scoring!$L$11)+IF(Data!$G234&lt;&gt;"",Scoring!$L$12)+IF(Data!$H234&lt;&gt;"",Scoring!$L$13)+IF(Data!$I234&lt;&gt;"",Scoring!$L$14)+IF(Data!$J234&lt;&gt;"",Scoring!$L$15)+IF(Data!$K234&lt;&gt;"",Scoring!$L$16)+IF(Data!$L234&lt;&gt;"",Scoring!$L$17)+IF(Data!$M234&lt;&gt;"",Scoring!$L$18)+IF(Data!$N234&lt;&gt;"",Scoring!$L$19)+IF(Data!$O234&lt;&gt;"",Scoring!$L$20)+IF(Data!$P234&lt;&gt;"",Scoring!$L$21)+IF(Data!$Q234&lt;&gt;"",Scoring!$L$22)+IF(Data!$R234&lt;&gt;"",Scoring!$L$23)+IF(Data!$S234&lt;&gt;"",Scoring!$L$24)+IF(Data!AJ234&lt;&gt;"",Scoring!$L$25)+IF(Data!$U234&lt;&gt;"",Scoring!$L$26)+IF(Data!$V234&lt;&gt;"",Scoring!$L$27)+IF(Data!$W234&lt;&gt;"",Scoring!$L$28)+IF(Data!$X234&lt;&gt;"",Scoring!$L$29)+IF(Data!$Y234&lt;&gt;"",Scoring!$L$30)+IF(Data!$Z234&lt;&gt;"",Scoring!$L$31)+IF(Data!$AA234&lt;&gt;"",Scoring!$L$32),"")</f>
        <v/>
      </c>
      <c r="AS234" s="105" t="str">
        <f>IF(AR234&lt;&gt;"",LOOKUP(AR234,Likelihoods!$A$7:$A$107,Likelihoods!J$7:J$107),"")</f>
        <v/>
      </c>
      <c r="AT234" s="108" t="str">
        <f>IF(AND(COUNTBLANK($B234:$E234)=3,COUNTBLANK($F234:$H234)=2,COUNTBLANK($I234:$J234)=1,COUNTBLANK($K234:$L234)=1,COUNTBLANK($M234:$N234)=1,COUNTBLANK($O234:$P234)=1,COUNTBLANK($Q234:$R234)=1,COUNTBLANK($S234:$T234)=1,COUNTBLANK($U234:$V234)=1,COUNTBLANK($W234:$AA234)=4),IF(Data!$B234&lt;&gt;"",Scoring!$M$7)+IF(Data!$C234&lt;&gt;"",Scoring!$M$8)+IF(Data!$D234&lt;&gt;"",Scoring!$M$9)+IF(Data!$E234&lt;&gt;"",Scoring!$M$10)+IF(Data!$F234&lt;&gt;"",Scoring!$M$11)+IF(Data!$G234&lt;&gt;"",Scoring!$M$12)+IF(Data!$H234&lt;&gt;"",Scoring!$M$13)+IF(Data!$I234&lt;&gt;"",Scoring!$M$14)+IF(Data!$J234&lt;&gt;"",Scoring!$M$15)+IF(Data!$K234&lt;&gt;"",Scoring!$M$16)+IF(Data!$L234&lt;&gt;"",Scoring!$M$17)+IF(Data!$M234&lt;&gt;"",Scoring!$M$18)+IF(Data!$N234&lt;&gt;"",Scoring!$M$19)+IF(Data!$O234&lt;&gt;"",Scoring!$M$20)+IF(Data!$P234&lt;&gt;"",Scoring!$M$21)+IF(Data!$Q234&lt;&gt;"",Scoring!$M$22)+IF(Data!$R234&lt;&gt;"",Scoring!$M$23)+IF(Data!$S234&lt;&gt;"",Scoring!$M$24)+IF(Data!T234&lt;&gt;"",Scoring!$M$25)+IF(Data!$U234&lt;&gt;"",Scoring!$M$26)+IF(Data!$V234&lt;&gt;"",Scoring!$M$27)+IF(Data!$W234&lt;&gt;"",Scoring!$M$28)+IF(Data!$X234&lt;&gt;"",Scoring!$M$29)+IF(Data!$Y234&lt;&gt;"",Scoring!$M$30)+IF(Data!$Z234&lt;&gt;"",Scoring!$M$31)+IF(Data!$AA234&lt;&gt;"",Scoring!$M$32),"")</f>
        <v/>
      </c>
      <c r="AU234" s="105" t="str">
        <f>IF(AT234&lt;&gt;"",LOOKUP(AT234,Likelihoods!$A$7:$A$107,Likelihoods!K$7:K$107),"")</f>
        <v/>
      </c>
      <c r="AV234" s="108" t="str">
        <f>IF(AND(COUNTBLANK($B234:$E234)=3,COUNTBLANK($F234:$H234)=2,COUNTBLANK($I234:$J234)=1,COUNTBLANK($K234:$L234)=1,COUNTBLANK($M234:$N234)=1,COUNTBLANK($O234:$P234)=1,COUNTBLANK($Q234:$R234)=1,COUNTBLANK($S234:$T234)=1,COUNTBLANK($U234:$V234)=1,COUNTBLANK($W234:$AA234)=4),IF(Data!$B234&lt;&gt;"",Scoring!$N$7)+IF(Data!$C234&lt;&gt;"",Scoring!$N$8)+IF(Data!$D234&lt;&gt;"",Scoring!$N$9)+IF(Data!$E234&lt;&gt;"",Scoring!$N$10)+IF(Data!$F234&lt;&gt;"",Scoring!$N$11)+IF(Data!$G234&lt;&gt;"",Scoring!$N$12)+IF(Data!$H234&lt;&gt;"",Scoring!$N$13)+IF(Data!$I234&lt;&gt;"",Scoring!$N$14)+IF(Data!$J234&lt;&gt;"",Scoring!$N$15)+IF(Data!$K234&lt;&gt;"",Scoring!$N$16)+IF(Data!$L234&lt;&gt;"",Scoring!$N$17)+IF(Data!$M234&lt;&gt;"",Scoring!$N$18)+IF(Data!$N234&lt;&gt;"",Scoring!$N$19)+IF(Data!$O234&lt;&gt;"",Scoring!$N$20)+IF(Data!$P234&lt;&gt;"",Scoring!$N$21)+IF(Data!$Q234&lt;&gt;"",Scoring!$N$22)+IF(Data!$R234&lt;&gt;"",Scoring!$N$23)+IF(Data!$S234&lt;&gt;"",Scoring!$N$24)+IF(Data!T234&lt;&gt;"",Scoring!$N$25)+IF(Data!$U234&lt;&gt;"",Scoring!$N$26)+IF(Data!$V234&lt;&gt;"",Scoring!$N$27)+IF(Data!$W234&lt;&gt;"",Scoring!$N$28)+IF(Data!$X234&lt;&gt;"",Scoring!$N$29)+IF(Data!$Y234&lt;&gt;"",Scoring!$N$30)+IF(Data!$Z234&lt;&gt;"",Scoring!$N$31)+IF(Data!$AA234&lt;&gt;"",Scoring!$N$32),"")</f>
        <v/>
      </c>
      <c r="AW234" s="106" t="str">
        <f>IF(AV234&lt;&gt;"",LOOKUP(AV234,Likelihoods!$A$7:$A$107,Likelihoods!L$7:L$107),"")</f>
        <v/>
      </c>
      <c r="AX234" s="104" t="str">
        <f>IF(AND(COUNTBLANK($B234:$E234)=3,COUNTBLANK($F234:$H234)=2,COUNTBLANK($I234:$J234)=1,COUNTBLANK($K234:$L234)=1,COUNTBLANK($M234:$N234)=1,COUNTBLANK($O234:$P234)=1,COUNTBLANK($Q234:$R234)=1,COUNTBLANK($S234:$T234)=1,COUNTBLANK($U234:$V234)=1,COUNTBLANK($W234:$AA234)=4),IF(Data!$B234&lt;&gt;"",Scoring!$O$7)+IF(Data!$C234&lt;&gt;"",Scoring!$O$8)+IF(Data!$D234&lt;&gt;"",Scoring!$O$9)+IF(Data!$E234&lt;&gt;"",Scoring!$O$10)+IF(Data!$F234&lt;&gt;"",Scoring!$O$11)+IF(Data!$G234&lt;&gt;"",Scoring!$O$12)+IF(Data!$H234&lt;&gt;"",Scoring!$O$13)+IF(Data!$I234&lt;&gt;"",Scoring!$O$14)+IF(Data!$J234&lt;&gt;"",Scoring!$O$15)+IF(Data!$K234&lt;&gt;"",Scoring!$O$16)+IF(Data!$L234&lt;&gt;"",Scoring!$O$17)+IF(Data!$M234&lt;&gt;"",Scoring!$O$18)+IF(Data!$N234&lt;&gt;"",Scoring!$O$19)+IF(Data!$O234&lt;&gt;"",Scoring!$O$20)+IF(Data!$P234&lt;&gt;"",Scoring!$O$21)+IF(Data!$Q234&lt;&gt;"",Scoring!$O$22)+IF(Data!$R234&lt;&gt;"",Scoring!$O$23)+IF(Data!$S234&lt;&gt;"",Scoring!$O$24)+IF(Data!T234&lt;&gt;"",Scoring!$O$25)+IF(Data!$U234&lt;&gt;"",Scoring!$O$26)+IF(Data!$V234&lt;&gt;"",Scoring!$O$27)+IF(Data!$W234&lt;&gt;"",Scoring!$O$28)+IF(Data!$X234&lt;&gt;"",Scoring!$O$29)+IF(Data!$Y234&lt;&gt;"",Scoring!$O$30)+IF(Data!$Z234&lt;&gt;"",Scoring!$O$31)+IF(Data!$AA234&lt;&gt;"",Scoring!$O$32),"")</f>
        <v/>
      </c>
      <c r="AY234" s="107" t="str">
        <f>IF(AX234&lt;&gt;"",LOOKUP(AX234,Likelihoods!$A$7:$A$107,Likelihoods!M$7:M$107),"")</f>
        <v/>
      </c>
      <c r="AZ234" s="108" t="str">
        <f>IF(AND(COUNTBLANK($B234:$E234)=3,COUNTBLANK($F234:$H234)=2,COUNTBLANK($I234:$J234)=1,COUNTBLANK($K234:$L234)=1,COUNTBLANK($M234:$N234)=1,COUNTBLANK($O234:$P234)=1,COUNTBLANK($Q234:$R234)=1,COUNTBLANK($S234:$T234)=1,COUNTBLANK($U234:$V234)=1,COUNTBLANK($W234:$AA234)=4),IF(Data!$B234&lt;&gt;"",Scoring!$P$7)+IF(Data!$C234&lt;&gt;"",Scoring!$P$8)+IF(Data!$D234&lt;&gt;"",Scoring!$P$9)+IF(Data!$E234&lt;&gt;"",Scoring!$P$10)+IF(Data!$F234&lt;&gt;"",Scoring!$P$11)+IF(Data!$G234&lt;&gt;"",Scoring!$P$12)+IF(Data!$H234&lt;&gt;"",Scoring!$P$13)+IF(Data!$I234&lt;&gt;"",Scoring!$P$14)+IF(Data!$J234&lt;&gt;"",Scoring!$P$15)+IF(Data!$K234&lt;&gt;"",Scoring!$P$16)+IF(Data!$L234&lt;&gt;"",Scoring!$P$17)+IF(Data!$M234&lt;&gt;"",Scoring!$P$18)+IF(Data!$N234&lt;&gt;"",Scoring!$P$19)+IF(Data!$O234&lt;&gt;"",Scoring!$P$20)+IF(Data!$P234&lt;&gt;"",Scoring!$P$21)+IF(Data!$Q234&lt;&gt;"",Scoring!$P$22)+IF(Data!$R234&lt;&gt;"",Scoring!$P$23)+IF(Data!$S234&lt;&gt;"",Scoring!$P$24)+IF(Data!T234&lt;&gt;"",Scoring!$P$25)+IF(Data!$U234&lt;&gt;"",Scoring!$P$26)+IF(Data!$V234&lt;&gt;"",Scoring!$P$27)+IF(Data!$W234&lt;&gt;"",Scoring!$P$28)+IF(Data!$X234&lt;&gt;"",Scoring!$P$29)+IF(Data!$Y234&lt;&gt;"",Scoring!$P$30)+IF(Data!$Z234&lt;&gt;"",Scoring!$P$31)+IF(Data!$AA234&lt;&gt;"",Scoring!$P$32),"")</f>
        <v/>
      </c>
      <c r="BA234" s="105" t="str">
        <f>IF(AZ234&lt;&gt;"",LOOKUP(AZ234,Likelihoods!$A$7:$A$107,Likelihoods!N$7:N$107),"")</f>
        <v/>
      </c>
      <c r="BB234" s="102" t="str">
        <f>IF(AND(COUNTBLANK($B234:$E234)=3,COUNTBLANK($F234:$H234)=2,COUNTBLANK($I234:$J234)=1,COUNTBLANK($K234:$L234)=1,COUNTBLANK($M234:$N234)=1,COUNTBLANK($O234:$P234)=1,COUNTBLANK($Q234:$R234)=1,COUNTBLANK($S234:$T234)=1,COUNTBLANK($U234:$V234)=1,COUNTBLANK($W234:$AA234)=4),IF(Data!$B234&lt;&gt;"",Scoring!$Q$7)+IF(Data!$C234&lt;&gt;"",Scoring!$Q$8)+IF(Data!$D234&lt;&gt;"",Scoring!$Q$9)+IF(Data!$E234&lt;&gt;"",Scoring!$Q$10)+IF(Data!$F234&lt;&gt;"",Scoring!$Q$11)+IF(Data!$G234&lt;&gt;"",Scoring!$Q$12)+IF(Data!$H234&lt;&gt;"",Scoring!$Q$13)+IF(Data!$I234&lt;&gt;"",Scoring!$Q$14)+IF(Data!$J234&lt;&gt;"",Scoring!$Q$15)+IF(Data!$K234&lt;&gt;"",Scoring!$Q$16)+IF(Data!$L234&lt;&gt;"",Scoring!$Q$17)+IF(Data!$M234&lt;&gt;"",Scoring!$Q$18)+IF(Data!$N234&lt;&gt;"",Scoring!$Q$19)+IF(Data!$O234&lt;&gt;"",Scoring!$Q$20)+IF(Data!$P234&lt;&gt;"",Scoring!$Q$21)+IF(Data!$Q234&lt;&gt;"",Scoring!$Q$22)+IF(Data!$R234&lt;&gt;"",Scoring!$Q$23)+IF(Data!$S234&lt;&gt;"",Scoring!$Q$24)+IF(Data!T234&lt;&gt;"",Scoring!$Q$25)+IF(Data!$U234&lt;&gt;"",Scoring!$Q$26)+IF(Data!$V234&lt;&gt;"",Scoring!$Q$27)+IF(Data!$W234&lt;&gt;"",Scoring!$Q$28)+IF(Data!$X234&lt;&gt;"",Scoring!$Q$29)+IF(Data!$Y234&lt;&gt;"",Scoring!$Q$30)+IF(Data!$Z234&lt;&gt;"",Scoring!$Q$31)+IF(Data!$AA234&lt;&gt;"",Scoring!$Q$32),"")</f>
        <v/>
      </c>
      <c r="BC234" s="107" t="str">
        <f>IF(BB234&lt;&gt;"",LOOKUP(BB234,Likelihoods!$A$7:$A$107,Likelihoods!O$7:O$107),"")</f>
        <v/>
      </c>
      <c r="BD234" s="104" t="str">
        <f>IF(AND(COUNTBLANK($B234:$E234)=3,COUNTBLANK($F234:$H234)=2,COUNTBLANK($I234:$J234)=1,COUNTBLANK($K234:$L234)=1,COUNTBLANK($M234:$N234)=1,COUNTBLANK($O234:$P234)=1,COUNTBLANK($Q234:$R234)=1,COUNTBLANK($S234:$T234)=1,COUNTBLANK($U234:$V234)=1,COUNTBLANK($W234:$AA234)=4),IF(Data!$B234&lt;&gt;"",Scoring!$R$7)+IF(Data!$C234&lt;&gt;"",Scoring!$R$8)+IF(Data!$D234&lt;&gt;"",Scoring!$R$9)+IF(Data!$E234&lt;&gt;"",Scoring!$R$10)+IF(Data!$F234&lt;&gt;"",Scoring!$R$11)+IF(Data!$G234&lt;&gt;"",Scoring!$R$12)+IF(Data!$H234&lt;&gt;"",Scoring!$R$13)+IF(Data!$I234&lt;&gt;"",Scoring!$R$14)+IF(Data!$J234&lt;&gt;"",Scoring!$R$15)+IF(Data!$K234&lt;&gt;"",Scoring!$R$16)+IF(Data!$L234&lt;&gt;"",Scoring!$R$17)+IF(Data!$M234&lt;&gt;"",Scoring!$R$18)+IF(Data!$N234&lt;&gt;"",Scoring!$R$19)+IF(Data!$O234&lt;&gt;"",Scoring!$R$20)+IF(Data!$P234&lt;&gt;"",Scoring!$R$21)+IF(Data!$Q234&lt;&gt;"",Scoring!$R$22)+IF(Data!$R234&lt;&gt;"",Scoring!$R$23)+IF(Data!$S234&lt;&gt;"",Scoring!$R$24)+IF(Data!T234&lt;&gt;"",Scoring!$R$25)+IF(Data!$U234&lt;&gt;"",Scoring!$R$26)+IF(Data!$V234&lt;&gt;"",Scoring!$R$27)+IF(Data!$W234&lt;&gt;"",Scoring!$R$28)+IF(Data!$X234&lt;&gt;"",Scoring!$R$29)+IF(Data!$Y234&lt;&gt;"",Scoring!$R$30)+IF(Data!$Z234&lt;&gt;"",Scoring!$R$31)+IF(Data!$AA234&lt;&gt;"",Scoring!$R$32),"")</f>
        <v/>
      </c>
      <c r="BE234" s="105" t="str">
        <f>IF(BD234&lt;&gt;"",LOOKUP(BD234,Likelihoods!$A$7:$A$107,Likelihoods!P$7:P$107),"")</f>
        <v/>
      </c>
      <c r="BF234" s="102" t="str">
        <f>IF(AND(COUNTBLANK($B234:$E234)=3,COUNTBLANK($F234:$H234)=2,COUNTBLANK($I234:$J234)=1,COUNTBLANK($K234:$L234)=1,COUNTBLANK($M234:$N234)=1,COUNTBLANK($O234:$P234)=1,COUNTBLANK($Q234:$R234)=1,COUNTBLANK($S234:$T234)=1,COUNTBLANK($U234:$V234)=1,COUNTBLANK($W234:$AA234)=4),IF(Data!$B234&lt;&gt;"",Scoring!$S$7)+IF(Data!$C234&lt;&gt;"",Scoring!$S$8)+IF(Data!$D234&lt;&gt;"",Scoring!$S$9)+IF(Data!$E234&lt;&gt;"",Scoring!$S$10)+IF(Data!$F234&lt;&gt;"",Scoring!$S$11)+IF(Data!$G234&lt;&gt;"",Scoring!$S$12)+IF(Data!$H234&lt;&gt;"",Scoring!$S$13)+IF(Data!$I234&lt;&gt;"",Scoring!$S$14)+IF(Data!$J234&lt;&gt;"",Scoring!$S$15)+IF(Data!$K234&lt;&gt;"",Scoring!$S$16)+IF(Data!$L234&lt;&gt;"",Scoring!$S$17)+IF(Data!$M234&lt;&gt;"",Scoring!$S$18)+IF(Data!$N234&lt;&gt;"",Scoring!$S$19)+IF(Data!$O234&lt;&gt;"",Scoring!$S$20)+IF(Data!$P234&lt;&gt;"",Scoring!$S$21)+IF(Data!$Q234&lt;&gt;"",Scoring!$S$22)+IF(Data!$R234&lt;&gt;"",Scoring!$S$23)+IF(Data!$S234&lt;&gt;"",Scoring!$S$24)+IF(Data!T234&lt;&gt;"",Scoring!$S$25)+IF(Data!$U234&lt;&gt;"",Scoring!$S$26)+IF(Data!$V234&lt;&gt;"",Scoring!$S$27)+IF(Data!$W234&lt;&gt;"",Scoring!$S$28)+IF(Data!$X234&lt;&gt;"",Scoring!$S$29)+IF(Data!$Y234&lt;&gt;"",Scoring!$S$30)+IF(Data!$Z234&lt;&gt;"",Scoring!$S$31)+IF(Data!$AA234&lt;&gt;"",Scoring!$S$32),"")</f>
        <v/>
      </c>
      <c r="BG234" s="107" t="str">
        <f>IF(BF234&lt;&gt;"",LOOKUP(BF234,Likelihoods!$A$7:$A$107,Likelihoods!Q$7:Q$107),"")</f>
        <v/>
      </c>
      <c r="BH234" s="108" t="str">
        <f>IF(AND(COUNTBLANK($B234:$E234)=3,COUNTBLANK($F234:$H234)=2,COUNTBLANK($I234:$J234)=1,COUNTBLANK($K234:$L234)=1,COUNTBLANK($M234:$N234)=1,COUNTBLANK($O234:$P234)=1,COUNTBLANK($Q234:$R234)=1,COUNTBLANK($S234:$T234)=1,COUNTBLANK($U234:$V234)=1,COUNTBLANK($W234:$AA234)=4),IF(Data!$B234&lt;&gt;"",Scoring!$T$7)+IF(Data!$C234&lt;&gt;"",Scoring!$T$8)+IF(Data!$D234&lt;&gt;"",Scoring!$T$9)+IF(Data!$E234&lt;&gt;"",Scoring!$T$10)+IF(Data!$F234&lt;&gt;"",Scoring!$T$11)+IF(Data!$G234&lt;&gt;"",Scoring!$T$12)+IF(Data!$H234&lt;&gt;"",Scoring!$T$13)+IF(Data!$I234&lt;&gt;"",Scoring!$T$14)+IF(Data!$J234&lt;&gt;"",Scoring!$T$15)+IF(Data!$K234&lt;&gt;"",Scoring!$T$16)+IF(Data!$L234&lt;&gt;"",Scoring!$T$17)+IF(Data!$M234&lt;&gt;"",Scoring!$T$18)+IF(Data!$N234&lt;&gt;"",Scoring!$T$19)+IF(Data!$O234&lt;&gt;"",Scoring!$T$20)+IF(Data!$P234&lt;&gt;"",Scoring!$T$21)+IF(Data!$Q234&lt;&gt;"",Scoring!$T$22)+IF(Data!$R234&lt;&gt;"",Scoring!$T$23)+IF(Data!$S234&lt;&gt;"",Scoring!$T$24)+IF(Data!T234&lt;&gt;"",Scoring!$T$25)+IF(Data!$U234&lt;&gt;"",Scoring!$T$26)+IF(Data!$V234&lt;&gt;"",Scoring!$T$27)+IF(Data!$W234&lt;&gt;"",Scoring!$T$28)+IF(Data!$X234&lt;&gt;"",Scoring!$T$29)+IF(Data!$Y234&lt;&gt;"",Scoring!$T$30)+IF(Data!$Z234&lt;&gt;"",Scoring!$T$31)+IF(Data!$AA234&lt;&gt;"",Scoring!$T$32),"")</f>
        <v/>
      </c>
      <c r="BI234" s="105" t="str">
        <f>IF(BH234&lt;&gt;"",LOOKUP(BH234,Likelihoods!$A$7:$A$107,Likelihoods!R$7:R$107),"")</f>
        <v/>
      </c>
      <c r="BJ234" s="108" t="str">
        <f>IF(AND(COUNTBLANK($B234:$E234)=3,COUNTBLANK($F234:$H234)=2,COUNTBLANK($I234:$J234)=1,COUNTBLANK($K234:$L234)=1,COUNTBLANK($M234:$N234)=1,COUNTBLANK($O234:$P234)=1,COUNTBLANK($Q234:$R234)=1,COUNTBLANK($S234:$T234)=1,COUNTBLANK($U234:$V234)=1,COUNTBLANK($W234:$AA234)=4),IF(Data!$B234&lt;&gt;"",Scoring!$U$7)+IF(Data!$C234&lt;&gt;"",Scoring!$U$8)+IF(Data!$D234&lt;&gt;"",Scoring!$U$9)+IF(Data!$E234&lt;&gt;"",Scoring!$U$10)+IF(Data!$F234&lt;&gt;"",Scoring!$U$11)+IF(Data!$G234&lt;&gt;"",Scoring!$U$12)+IF(Data!$H234&lt;&gt;"",Scoring!$U$13)+IF(Data!$I234&lt;&gt;"",Scoring!$U$14)+IF(Data!$J234&lt;&gt;"",Scoring!$U$15)+IF(Data!$K234&lt;&gt;"",Scoring!$U$16)+IF(Data!$L234&lt;&gt;"",Scoring!$U$17)+IF(Data!$M234&lt;&gt;"",Scoring!$U$18)+IF(Data!$N234&lt;&gt;"",Scoring!$U$19)+IF(Data!$O234&lt;&gt;"",Scoring!$U$20)+IF(Data!$P234&lt;&gt;"",Scoring!$U$21)+IF(Data!$Q234&lt;&gt;"",Scoring!$U$22)+IF(Data!$R234&lt;&gt;"",Scoring!$U$23)+IF(Data!$S234&lt;&gt;"",Scoring!$U$24)+IF(Data!T234&lt;&gt;"",Scoring!$U$25)+IF(Data!$U234&lt;&gt;"",Scoring!$U$26)+IF(Data!$V234&lt;&gt;"",Scoring!$U$27)+IF(Data!$W234&lt;&gt;"",Scoring!$U$28)+IF(Data!$X234&lt;&gt;"",Scoring!$U$29)+IF(Data!$Y234&lt;&gt;"",Scoring!$U$30)+IF(Data!$Z234&lt;&gt;"",Scoring!$U$31)+IF(Data!$AA234&lt;&gt;"",Scoring!$U$32),"")</f>
        <v/>
      </c>
      <c r="BK234" s="106" t="str">
        <f>IF(BJ234&lt;&gt;"",LOOKUP(BJ234,Likelihoods!$A$7:$A$107,Likelihoods!S$7:S$107),"")</f>
        <v/>
      </c>
      <c r="BL234" s="8"/>
      <c r="BM234" s="8"/>
      <c r="BN234" s="8"/>
      <c r="BO234" s="8"/>
      <c r="BP234" s="8"/>
      <c r="BQ234" s="8"/>
      <c r="BR234" s="8"/>
      <c r="BS234" s="8"/>
      <c r="BT234" s="8"/>
      <c r="BU234" s="8"/>
      <c r="BV234" s="8"/>
      <c r="BW234" s="8"/>
      <c r="BX234" s="8"/>
      <c r="BY234" s="8"/>
    </row>
    <row r="235" spans="1:77" ht="14.25" x14ac:dyDescent="0.2">
      <c r="A235" s="68"/>
      <c r="B235" s="101"/>
      <c r="C235" s="102"/>
      <c r="D235" s="102"/>
      <c r="E235" s="102"/>
      <c r="F235" s="101"/>
      <c r="G235" s="102"/>
      <c r="H235" s="103"/>
      <c r="I235" s="102"/>
      <c r="J235" s="102"/>
      <c r="K235" s="101"/>
      <c r="L235" s="103"/>
      <c r="M235" s="102"/>
      <c r="N235" s="103"/>
      <c r="O235" s="101"/>
      <c r="P235" s="103"/>
      <c r="Q235" s="102"/>
      <c r="R235" s="102"/>
      <c r="S235" s="101"/>
      <c r="T235" s="103"/>
      <c r="U235" s="101"/>
      <c r="V235" s="103"/>
      <c r="W235" s="102"/>
      <c r="X235" s="102"/>
      <c r="Y235" s="102"/>
      <c r="Z235" s="102"/>
      <c r="AA235" s="102"/>
      <c r="AB235" s="104" t="str">
        <f>IF(AND(COUNTBLANK($B235:$E235)=3,COUNTBLANK($F235:$H235)=2,COUNTBLANK($I235:$J235)=1,COUNTBLANK($K235:$L235)=1,COUNTBLANK($M235:$N235)=1,COUNTBLANK($O235:$P235)=1,COUNTBLANK($Q235:$R235)=1,COUNTBLANK($S235:$T235)=1,COUNTBLANK($U235:$V235)=1,COUNTBLANK($W235:$AA235)=4),IF(Data!$B235&lt;&gt;"",Scoring!$D$7)+IF(Data!$C235&lt;&gt;"",Scoring!$D$8)+IF(Data!$D235&lt;&gt;"",Scoring!$D$9)+IF(Data!$E235&lt;&gt;"",Scoring!$D$10)+IF(Data!$F235&lt;&gt;"",Scoring!$D$11)+IF(Data!$G235&lt;&gt;"",Scoring!$D$12)+IF(Data!$H235&lt;&gt;"",Scoring!$D$13)+IF(Data!$I235&lt;&gt;"",Scoring!$D$14)+IF(Data!$J235&lt;&gt;"",Scoring!$D$15)+IF(Data!$K235&lt;&gt;"",Scoring!$D$16)+IF(Data!$L235&lt;&gt;"",Scoring!$D$17)+IF(Data!$M235&lt;&gt;"",Scoring!$D$18)+IF(Data!$N235&lt;&gt;"",Scoring!$D$19)+IF(Data!$O235&lt;&gt;"",Scoring!$D$20)+IF(Data!$P235&lt;&gt;"",Scoring!$D$21)+IF(Data!$Q235&lt;&gt;"",Scoring!$D$22)+IF(Data!$R235&lt;&gt;"",Scoring!$D$23)+IF(Data!$S235&lt;&gt;"",Scoring!$D$24)+IF(Data!T235&lt;&gt;"",Scoring!$D$25)+IF(Data!$U235&lt;&gt;"",Scoring!$D$26)+IF(Data!$V235&lt;&gt;"",Scoring!$D$27)+IF(Data!$W235&lt;&gt;"",Scoring!$D$28)+IF(Data!$X235&lt;&gt;"",Scoring!$D$29)+IF(Data!$Y235&lt;&gt;"",Scoring!$D$30)+IF(Data!$Z235&lt;&gt;"",Scoring!$D$31)+IF(Data!$AA235&lt;&gt;"",Scoring!$D$32),"")</f>
        <v/>
      </c>
      <c r="AC235" s="105" t="str">
        <f>IF(AB235&lt;&gt;"",LOOKUP(AB235,Likelihoods!$A$7:$A$107,Likelihoods!B$7:B$107),"")</f>
        <v/>
      </c>
      <c r="AD235" s="264" t="str">
        <f>IF(AND(COUNTBLANK($B235:$E235)=3,COUNTBLANK($F235:$H235)=2,COUNTBLANK($I235:$J235)=1,COUNTBLANK($K235:$L235)=1,COUNTBLANK($M235:$N235)=1,COUNTBLANK($O235:$P235)=1,COUNTBLANK($Q235:$R235)=1,COUNTBLANK($S235:$T235)=1,COUNTBLANK($U235:$V235)=1,COUNTBLANK($W235:$AA235)=4),IF(Data!$B235&lt;&gt;"",Scoring!$E$7)+IF(Data!$C235&lt;&gt;"",Scoring!$E$8)+IF(Data!$D235&lt;&gt;"",Scoring!$E$9)+IF(Data!$E235&lt;&gt;"",Scoring!$E$10)+IF(Data!$F235&lt;&gt;"",Scoring!$E$11)+IF(Data!$G235&lt;&gt;"",Scoring!$E$12)+IF(Data!$H235&lt;&gt;"",Scoring!$E$13)+IF(Data!$I235&lt;&gt;"",Scoring!$E$14)+IF(Data!$J235&lt;&gt;"",Scoring!$E$15)+IF(Data!$K235&lt;&gt;"",Scoring!$E$16)+IF(Data!$L235&lt;&gt;"",Scoring!$E$17)+IF(Data!$M235&lt;&gt;"",Scoring!$E$18)+IF(Data!$N235&lt;&gt;"",Scoring!$E$19)+IF(Data!$O235&lt;&gt;"",Scoring!$E$20)+IF(Data!$P235&lt;&gt;"",Scoring!$E$21)+IF(Data!$Q235&lt;&gt;"",Scoring!$E$22)+IF(Data!$R235&lt;&gt;"",Scoring!$E$23)+IF(Data!$S235&lt;&gt;"",Scoring!$E$24)+IF(Data!V235&lt;&gt;"",Scoring!$E$25)+IF(Data!$U235&lt;&gt;"",Scoring!$E$26)+IF(Data!$V235&lt;&gt;"",Scoring!$E$27)+IF(Data!$W235&lt;&gt;"",Scoring!$E$28)+IF(Data!$X235&lt;&gt;"",Scoring!$E$29)+IF(Data!$Y235&lt;&gt;"",Scoring!$E$30)+IF(Data!$Z235&lt;&gt;"",Scoring!$E$31)+IF(Data!$AA235&lt;&gt;"",Scoring!$E$32),"")</f>
        <v/>
      </c>
      <c r="AE235" s="107" t="str">
        <f>IF(AD235&lt;&gt;"",LOOKUP(AD235,Likelihoods!$A$7:$A$107,Likelihoods!C$7:C$107),"")</f>
        <v/>
      </c>
      <c r="AF235" s="108" t="str">
        <f>IF(AND(COUNTBLANK($B235:$E235)=3,COUNTBLANK($F235:$H235)=2,COUNTBLANK($I235:$J235)=1,COUNTBLANK($K235:$L235)=1,COUNTBLANK($M235:$N235)=1,COUNTBLANK($O235:$P235)=1,COUNTBLANK($Q235:$R235)=1,COUNTBLANK($S235:$T235)=1,COUNTBLANK($U235:$V235)=1,COUNTBLANK($W235:$AA235)=4),IF(Data!$B235&lt;&gt;"",Scoring!$F$7)+IF(Data!$C235&lt;&gt;"",Scoring!$F$8)+IF(Data!$D235&lt;&gt;"",Scoring!$F$9)+IF(Data!$E235&lt;&gt;"",Scoring!$F$10)+IF(Data!$F235&lt;&gt;"",Scoring!$F$11)+IF(Data!$G235&lt;&gt;"",Scoring!$F$12)+IF(Data!$H235&lt;&gt;"",Scoring!$F$13)+IF(Data!$I235&lt;&gt;"",Scoring!$F$14)+IF(Data!$J235&lt;&gt;"",Scoring!$F$15)+IF(Data!$K235&lt;&gt;"",Scoring!$F$16)+IF(Data!$L235&lt;&gt;"",Scoring!$F$17)+IF(Data!$M235&lt;&gt;"",Scoring!$F$18)+IF(Data!$N235&lt;&gt;"",Scoring!$F$19)+IF(Data!$O235&lt;&gt;"",Scoring!$F$20)+IF(Data!$P235&lt;&gt;"",Scoring!$F$21)+IF(Data!$Q235&lt;&gt;"",Scoring!$F$22)+IF(Data!$R235&lt;&gt;"",Scoring!$F$23)+IF(Data!$S235&lt;&gt;"",Scoring!$F$24)+IF(Data!T235&lt;&gt;"",Scoring!$F$25)+IF(Data!$U235&lt;&gt;"",Scoring!$F$26)+IF(Data!$V235&lt;&gt;"",Scoring!$F$27)+IF(Data!$W235&lt;&gt;"",Scoring!$F$28)+IF(Data!$X235&lt;&gt;"",Scoring!$F$29)+IF(Data!$Y235&lt;&gt;"",Scoring!$F$30)+IF(Data!$Z235&lt;&gt;"",Scoring!$F$31)+IF(Data!$AA235&lt;&gt;"",Scoring!$F$32),"")</f>
        <v/>
      </c>
      <c r="AG235" s="105" t="str">
        <f>IF(AF235&lt;&gt;"",LOOKUP(AF235,Likelihoods!$A$7:$A$107,Likelihoods!D$7:D$107),"")</f>
        <v/>
      </c>
      <c r="AH235" s="108" t="str">
        <f>IF(AND(COUNTBLANK($B235:$E235)=3,COUNTBLANK($F235:$H235)=2,COUNTBLANK($I235:$J235)=1,COUNTBLANK($K235:$L235)=1,COUNTBLANK($M235:$N235)=1,COUNTBLANK($O235:$P235)=1,COUNTBLANK($Q235:$R235)=1,COUNTBLANK($S235:$T235)=1,COUNTBLANK($U235:$V235)=1,COUNTBLANK($W235:$AA235)=4),IF(Data!$B235&lt;&gt;"",Scoring!$G$7)+IF(Data!$C235&lt;&gt;"",Scoring!$G$8)+IF(Data!$D235&lt;&gt;"",Scoring!$G$9)+IF(Data!$E235&lt;&gt;"",Scoring!$G$10)+IF(Data!$F235&lt;&gt;"",Scoring!$G$11)+IF(Data!$G235&lt;&gt;"",Scoring!$G$12)+IF(Data!$H235&lt;&gt;"",Scoring!$G$13)+IF(Data!$I235&lt;&gt;"",Scoring!$G$14)+IF(Data!$J235&lt;&gt;"",Scoring!$G$15)+IF(Data!$K235&lt;&gt;"",Scoring!$G$16)+IF(Data!$L235&lt;&gt;"",Scoring!$G$17)+IF(Data!$M235&lt;&gt;"",Scoring!$G$18)+IF(Data!$N235&lt;&gt;"",Scoring!$G$19)+IF(Data!$O235&lt;&gt;"",Scoring!$G$20)+IF(Data!$P235&lt;&gt;"",Scoring!$G$21)+IF(Data!$Q235&lt;&gt;"",Scoring!$G$22)+IF(Data!$R235&lt;&gt;"",Scoring!$G$23)+IF(Data!$S235&lt;&gt;"",Scoring!$G$24)+IF(Data!T235&lt;&gt;"",Scoring!$G$25)+IF(Data!$U235&lt;&gt;"",Scoring!$G$26)+IF(Data!$V235&lt;&gt;"",Scoring!$G$27)+IF(Data!$W235&lt;&gt;"",Scoring!$G$28)+IF(Data!$X235&lt;&gt;"",Scoring!$G$29)+IF(Data!$Y235&lt;&gt;"",Scoring!$G$30)+IF(Data!$Z235&lt;&gt;"",Scoring!$G$31)+IF(Data!$AA235&lt;&gt;"",Scoring!$G$32),"")</f>
        <v/>
      </c>
      <c r="AI235" s="106" t="str">
        <f>IF(AH235&lt;&gt;"",LOOKUP(AH235,Likelihoods!$A$7:$A$107,Likelihoods!E$7:E$107),"")</f>
        <v/>
      </c>
      <c r="AJ235" s="104" t="str">
        <f>IF(AND(COUNTBLANK($B235:$E235)=3,COUNTBLANK($F235:$H235)=2,COUNTBLANK($I235:$J235)=1,COUNTBLANK($K235:$L235)=1,COUNTBLANK($M235:$N235)=1,COUNTBLANK($O235:$P235)=1,COUNTBLANK($Q235:$R235)=1,COUNTBLANK($S235:$T235)=1,COUNTBLANK($U235:$V235)=1,COUNTBLANK($W235:$AA235)=4),IF(Data!$B235&lt;&gt;"",Scoring!$H$7)+IF(Data!$C235&lt;&gt;"",Scoring!$H$8)+IF(Data!$D235&lt;&gt;"",Scoring!$H$9)+IF(Data!$E235&lt;&gt;"",Scoring!$H$10)+IF(Data!$F235&lt;&gt;"",Scoring!$H$11)+IF(Data!$G235&lt;&gt;"",Scoring!$H$12)+IF(Data!$H235&lt;&gt;"",Scoring!$H$13)+IF(Data!$I235&lt;&gt;"",Scoring!$H$14)+IF(Data!$J235&lt;&gt;"",Scoring!$H$15)+IF(Data!$K235&lt;&gt;"",Scoring!$H$16)+IF(Data!$L235&lt;&gt;"",Scoring!$H$17)+IF(Data!$M235&lt;&gt;"",Scoring!$H$18)+IF(Data!$N235&lt;&gt;"",Scoring!$H$19)+IF(Data!$O235&lt;&gt;"",Scoring!$H$20)+IF(Data!$P235&lt;&gt;"",Scoring!$H$21)+IF(Data!$Q235&lt;&gt;"",Scoring!$H$22)+IF(Data!$R235&lt;&gt;"",Scoring!$H$23)+IF(Data!$S235&lt;&gt;"",Scoring!$H$24)+IF(Data!T235&lt;&gt;"",Scoring!$H$25)+IF(Data!$U235&lt;&gt;"",Scoring!$H$26)+IF(Data!$V235&lt;&gt;"",Scoring!$H$27)+IF(Data!$W235&lt;&gt;"",Scoring!$H$28)+IF(Data!$X235&lt;&gt;"",Scoring!$H$29)+IF(Data!$Y235&lt;&gt;"",Scoring!$H$30)+IF(Data!$Z235&lt;&gt;"",Scoring!$H$31)+IF(Data!$AA235&lt;&gt;"",Scoring!$H$32),"")</f>
        <v/>
      </c>
      <c r="AK235" s="105" t="str">
        <f>IF(AJ235&lt;&gt;"",LOOKUP(AJ235,Likelihoods!$A$7:$A$107,Likelihoods!F$7:F$107),"")</f>
        <v/>
      </c>
      <c r="AL235" s="102" t="str">
        <f>IF(AND(COUNTBLANK($B235:$E235)=3,COUNTBLANK($F235:$H235)=2,COUNTBLANK($I235:$J235)=1,COUNTBLANK($K235:$L235)=1,COUNTBLANK($M235:$N235)=1,COUNTBLANK($O235:$P235)=1,COUNTBLANK($Q235:$R235)=1,COUNTBLANK($S235:$T235)=1,COUNTBLANK($U235:$V235)=1,COUNTBLANK($W235:$AA235)=4),IF(Data!$B235&lt;&gt;"",Scoring!$I$7)+IF(Data!$C235&lt;&gt;"",Scoring!$I$8)+IF(Data!$D235&lt;&gt;"",Scoring!$I$9)+IF(Data!$E235&lt;&gt;"",Scoring!$I$10)+IF(Data!$F235&lt;&gt;"",Scoring!$I$11)+IF(Data!$G235&lt;&gt;"",Scoring!$I$12)+IF(Data!$H235&lt;&gt;"",Scoring!$I$13)+IF(Data!$I235&lt;&gt;"",Scoring!$I$14)+IF(Data!$J235&lt;&gt;"",Scoring!$I$15)+IF(Data!$K235&lt;&gt;"",Scoring!$I$16)+IF(Data!$L235&lt;&gt;"",Scoring!$I$17)+IF(Data!$M235&lt;&gt;"",Scoring!$I$18)+IF(Data!$N235&lt;&gt;"",Scoring!$I$19)+IF(Data!$O235&lt;&gt;"",Scoring!$I$20)+IF(Data!$P235&lt;&gt;"",Scoring!$I$21)+IF(Data!$Q235&lt;&gt;"",Scoring!$I$22)+IF(Data!$R235&lt;&gt;"",Scoring!$I$23)+IF(Data!$S235&lt;&gt;"",Scoring!$I$24)+IF(Data!T235&lt;&gt;"",Scoring!$I$25)+IF(Data!$U235&lt;&gt;"",Scoring!$I$26)+IF(Data!$V235&lt;&gt;"",Scoring!$I$27)+IF(Data!$W235&lt;&gt;"",Scoring!$I$28)+IF(Data!$X235&lt;&gt;"",Scoring!$I$29)+IF(Data!$Y235&lt;&gt;"",Scoring!$I$30)+IF(Data!$Z235&lt;&gt;"",Scoring!$I$31)+IF(Data!$AA235&lt;&gt;"",Scoring!$I$32),"")</f>
        <v/>
      </c>
      <c r="AM235" s="107" t="str">
        <f>IF(AL235&lt;&gt;"",LOOKUP(AL235,Likelihoods!$A$7:$A$107,Likelihoods!G$7:G$107),"")</f>
        <v/>
      </c>
      <c r="AN235" s="281" t="str">
        <f>IF(AND(COUNTBLANK($B235:$E235)=3,COUNTBLANK($F235:$H235)=2,COUNTBLANK($I235:$J235)=1,COUNTBLANK($K235:$L235)=1,COUNTBLANK($M235:$N235)=1,COUNTBLANK($O235:$P235)=1,COUNTBLANK($Q235:$R235)=1,COUNTBLANK($S235:$T235)=1,COUNTBLANK($U235:$V235)=1,COUNTBLANK($W235:$AA235)=4),IF(Data!$B235&lt;&gt;"",Scoring!$J$7)+IF(Data!$C235&lt;&gt;"",Scoring!$J$8)+IF(Data!$D235&lt;&gt;"",Scoring!$J$9)+IF(Data!$E235&lt;&gt;"",Scoring!$J$10)+IF(Data!$F235&lt;&gt;"",Scoring!$J$11)+IF(Data!$G235&lt;&gt;"",Scoring!$J$12)+IF(Data!$H235&lt;&gt;"",Scoring!$J$13)+IF(Data!$I235&lt;&gt;"",Scoring!$J$14)+IF(Data!$J235&lt;&gt;"",Scoring!$J$15)+IF(Data!$K235&lt;&gt;"",Scoring!$J$16)+IF(Data!$L235&lt;&gt;"",Scoring!$J$17)+IF(Data!$M235&lt;&gt;"",Scoring!$J$18)+IF(Data!$N235&lt;&gt;"",Scoring!$J$19)+IF(Data!$O235&lt;&gt;"",Scoring!$J$20)+IF(Data!$P235&lt;&gt;"",Scoring!$J$21)+IF(Data!$Q235&lt;&gt;"",Scoring!$J$22)+IF(Data!$R235&lt;&gt;"",Scoring!$J$23)+IF(Data!$S235&lt;&gt;"",Scoring!$J$24)+IF(Data!AF235&lt;&gt;"",Scoring!$J$25)+IF(Data!$U235&lt;&gt;"",Scoring!$J$26)+IF(Data!$V235&lt;&gt;"",Scoring!$J$27)+IF(Data!$W235&lt;&gt;"",Scoring!$J$28)+IF(Data!$X235&lt;&gt;"",Scoring!$J$29)+IF(Data!$Y235&lt;&gt;"",Scoring!$J$30)+IF(Data!$Z235&lt;&gt;"",Scoring!$J$31)+IF(Data!$AA235&lt;&gt;"",Scoring!$J$32),"")</f>
        <v/>
      </c>
      <c r="AO235" s="276" t="str">
        <f>IF(AN235&lt;&gt;"",LOOKUP(AN235,Likelihoods!$A$7:$A$107,Likelihoods!H$7:H$107),"")</f>
        <v/>
      </c>
      <c r="AP235" s="264" t="str">
        <f>IF(AND(COUNTBLANK($B235:$E235)=3,COUNTBLANK($F235:$H235)=2,COUNTBLANK($I235:$J235)=1,COUNTBLANK($K235:$L235)=1,COUNTBLANK($M235:$N235)=1,COUNTBLANK($O235:$P235)=1,COUNTBLANK($Q235:$R235)=1,COUNTBLANK($S235:$T235)=1,COUNTBLANK($U235:$V235)=1,COUNTBLANK($W235:$AA235)=4),IF(Data!$B235&lt;&gt;"",Scoring!$K$7)+IF(Data!$C235&lt;&gt;"",Scoring!$K$8)+IF(Data!$D235&lt;&gt;"",Scoring!$K$9)+IF(Data!$E235&lt;&gt;"",Scoring!$K$10)+IF(Data!$F235&lt;&gt;"",Scoring!$K$11)+IF(Data!$G235&lt;&gt;"",Scoring!$K$12)+IF(Data!$H235&lt;&gt;"",Scoring!$K$13)+IF(Data!$I235&lt;&gt;"",Scoring!$K$14)+IF(Data!$J235&lt;&gt;"",Scoring!$K$15)+IF(Data!$K235&lt;&gt;"",Scoring!$K$16)+IF(Data!$L235&lt;&gt;"",Scoring!$K$17)+IF(Data!$M235&lt;&gt;"",Scoring!$K$18)+IF(Data!$N235&lt;&gt;"",Scoring!$K$19)+IF(Data!$O235&lt;&gt;"",Scoring!$K$20)+IF(Data!$P235&lt;&gt;"",Scoring!$K$21)+IF(Data!$Q235&lt;&gt;"",Scoring!$K$22)+IF(Data!$R235&lt;&gt;"",Scoring!$K$23)+IF(Data!$S235&lt;&gt;"",Scoring!$K$24)+IF(Data!AH235&lt;&gt;"",Scoring!$K$25)+IF(Data!$U235&lt;&gt;"",Scoring!$K$26)+IF(Data!$V235&lt;&gt;"",Scoring!$K$27)+IF(Data!$W235&lt;&gt;"",Scoring!$K$28)+IF(Data!$X235&lt;&gt;"",Scoring!$K$29)+IF(Data!$Y235&lt;&gt;"",Scoring!$K$30)+IF(Data!$Z235&lt;&gt;"",Scoring!$K$31)+IF(Data!$AA235&lt;&gt;"",Scoring!$K$32),"")</f>
        <v/>
      </c>
      <c r="AQ235" s="107" t="str">
        <f>IF(AP235&lt;&gt;"",LOOKUP(AP235,Likelihoods!$A$7:$A$107,Likelihoods!I$7:I$107),"")</f>
        <v/>
      </c>
      <c r="AR235" s="281" t="str">
        <f>IF(AND(COUNTBLANK($B235:$E235)=3,COUNTBLANK($F235:$H235)=2,COUNTBLANK($I235:$J235)=1,COUNTBLANK($K235:$L235)=1,COUNTBLANK($M235:$N235)=1,COUNTBLANK($O235:$P235)=1,COUNTBLANK($Q235:$R235)=1,COUNTBLANK($S235:$T235)=1,COUNTBLANK($U235:$V235)=1,COUNTBLANK($W235:$AA235)=4),IF(Data!$B235&lt;&gt;"",Scoring!$L$7)+IF(Data!$C235&lt;&gt;"",Scoring!$L$8)+IF(Data!$D235&lt;&gt;"",Scoring!$L$9)+IF(Data!$E235&lt;&gt;"",Scoring!$L$10)+IF(Data!$F235&lt;&gt;"",Scoring!$L$11)+IF(Data!$G235&lt;&gt;"",Scoring!$L$12)+IF(Data!$H235&lt;&gt;"",Scoring!$L$13)+IF(Data!$I235&lt;&gt;"",Scoring!$L$14)+IF(Data!$J235&lt;&gt;"",Scoring!$L$15)+IF(Data!$K235&lt;&gt;"",Scoring!$L$16)+IF(Data!$L235&lt;&gt;"",Scoring!$L$17)+IF(Data!$M235&lt;&gt;"",Scoring!$L$18)+IF(Data!$N235&lt;&gt;"",Scoring!$L$19)+IF(Data!$O235&lt;&gt;"",Scoring!$L$20)+IF(Data!$P235&lt;&gt;"",Scoring!$L$21)+IF(Data!$Q235&lt;&gt;"",Scoring!$L$22)+IF(Data!$R235&lt;&gt;"",Scoring!$L$23)+IF(Data!$S235&lt;&gt;"",Scoring!$L$24)+IF(Data!AJ235&lt;&gt;"",Scoring!$L$25)+IF(Data!$U235&lt;&gt;"",Scoring!$L$26)+IF(Data!$V235&lt;&gt;"",Scoring!$L$27)+IF(Data!$W235&lt;&gt;"",Scoring!$L$28)+IF(Data!$X235&lt;&gt;"",Scoring!$L$29)+IF(Data!$Y235&lt;&gt;"",Scoring!$L$30)+IF(Data!$Z235&lt;&gt;"",Scoring!$L$31)+IF(Data!$AA235&lt;&gt;"",Scoring!$L$32),"")</f>
        <v/>
      </c>
      <c r="AS235" s="105" t="str">
        <f>IF(AR235&lt;&gt;"",LOOKUP(AR235,Likelihoods!$A$7:$A$107,Likelihoods!J$7:J$107),"")</f>
        <v/>
      </c>
      <c r="AT235" s="108" t="str">
        <f>IF(AND(COUNTBLANK($B235:$E235)=3,COUNTBLANK($F235:$H235)=2,COUNTBLANK($I235:$J235)=1,COUNTBLANK($K235:$L235)=1,COUNTBLANK($M235:$N235)=1,COUNTBLANK($O235:$P235)=1,COUNTBLANK($Q235:$R235)=1,COUNTBLANK($S235:$T235)=1,COUNTBLANK($U235:$V235)=1,COUNTBLANK($W235:$AA235)=4),IF(Data!$B235&lt;&gt;"",Scoring!$M$7)+IF(Data!$C235&lt;&gt;"",Scoring!$M$8)+IF(Data!$D235&lt;&gt;"",Scoring!$M$9)+IF(Data!$E235&lt;&gt;"",Scoring!$M$10)+IF(Data!$F235&lt;&gt;"",Scoring!$M$11)+IF(Data!$G235&lt;&gt;"",Scoring!$M$12)+IF(Data!$H235&lt;&gt;"",Scoring!$M$13)+IF(Data!$I235&lt;&gt;"",Scoring!$M$14)+IF(Data!$J235&lt;&gt;"",Scoring!$M$15)+IF(Data!$K235&lt;&gt;"",Scoring!$M$16)+IF(Data!$L235&lt;&gt;"",Scoring!$M$17)+IF(Data!$M235&lt;&gt;"",Scoring!$M$18)+IF(Data!$N235&lt;&gt;"",Scoring!$M$19)+IF(Data!$O235&lt;&gt;"",Scoring!$M$20)+IF(Data!$P235&lt;&gt;"",Scoring!$M$21)+IF(Data!$Q235&lt;&gt;"",Scoring!$M$22)+IF(Data!$R235&lt;&gt;"",Scoring!$M$23)+IF(Data!$S235&lt;&gt;"",Scoring!$M$24)+IF(Data!T235&lt;&gt;"",Scoring!$M$25)+IF(Data!$U235&lt;&gt;"",Scoring!$M$26)+IF(Data!$V235&lt;&gt;"",Scoring!$M$27)+IF(Data!$W235&lt;&gt;"",Scoring!$M$28)+IF(Data!$X235&lt;&gt;"",Scoring!$M$29)+IF(Data!$Y235&lt;&gt;"",Scoring!$M$30)+IF(Data!$Z235&lt;&gt;"",Scoring!$M$31)+IF(Data!$AA235&lt;&gt;"",Scoring!$M$32),"")</f>
        <v/>
      </c>
      <c r="AU235" s="105" t="str">
        <f>IF(AT235&lt;&gt;"",LOOKUP(AT235,Likelihoods!$A$7:$A$107,Likelihoods!K$7:K$107),"")</f>
        <v/>
      </c>
      <c r="AV235" s="108" t="str">
        <f>IF(AND(COUNTBLANK($B235:$E235)=3,COUNTBLANK($F235:$H235)=2,COUNTBLANK($I235:$J235)=1,COUNTBLANK($K235:$L235)=1,COUNTBLANK($M235:$N235)=1,COUNTBLANK($O235:$P235)=1,COUNTBLANK($Q235:$R235)=1,COUNTBLANK($S235:$T235)=1,COUNTBLANK($U235:$V235)=1,COUNTBLANK($W235:$AA235)=4),IF(Data!$B235&lt;&gt;"",Scoring!$N$7)+IF(Data!$C235&lt;&gt;"",Scoring!$N$8)+IF(Data!$D235&lt;&gt;"",Scoring!$N$9)+IF(Data!$E235&lt;&gt;"",Scoring!$N$10)+IF(Data!$F235&lt;&gt;"",Scoring!$N$11)+IF(Data!$G235&lt;&gt;"",Scoring!$N$12)+IF(Data!$H235&lt;&gt;"",Scoring!$N$13)+IF(Data!$I235&lt;&gt;"",Scoring!$N$14)+IF(Data!$J235&lt;&gt;"",Scoring!$N$15)+IF(Data!$K235&lt;&gt;"",Scoring!$N$16)+IF(Data!$L235&lt;&gt;"",Scoring!$N$17)+IF(Data!$M235&lt;&gt;"",Scoring!$N$18)+IF(Data!$N235&lt;&gt;"",Scoring!$N$19)+IF(Data!$O235&lt;&gt;"",Scoring!$N$20)+IF(Data!$P235&lt;&gt;"",Scoring!$N$21)+IF(Data!$Q235&lt;&gt;"",Scoring!$N$22)+IF(Data!$R235&lt;&gt;"",Scoring!$N$23)+IF(Data!$S235&lt;&gt;"",Scoring!$N$24)+IF(Data!T235&lt;&gt;"",Scoring!$N$25)+IF(Data!$U235&lt;&gt;"",Scoring!$N$26)+IF(Data!$V235&lt;&gt;"",Scoring!$N$27)+IF(Data!$W235&lt;&gt;"",Scoring!$N$28)+IF(Data!$X235&lt;&gt;"",Scoring!$N$29)+IF(Data!$Y235&lt;&gt;"",Scoring!$N$30)+IF(Data!$Z235&lt;&gt;"",Scoring!$N$31)+IF(Data!$AA235&lt;&gt;"",Scoring!$N$32),"")</f>
        <v/>
      </c>
      <c r="AW235" s="106" t="str">
        <f>IF(AV235&lt;&gt;"",LOOKUP(AV235,Likelihoods!$A$7:$A$107,Likelihoods!L$7:L$107),"")</f>
        <v/>
      </c>
      <c r="AX235" s="104" t="str">
        <f>IF(AND(COUNTBLANK($B235:$E235)=3,COUNTBLANK($F235:$H235)=2,COUNTBLANK($I235:$J235)=1,COUNTBLANK($K235:$L235)=1,COUNTBLANK($M235:$N235)=1,COUNTBLANK($O235:$P235)=1,COUNTBLANK($Q235:$R235)=1,COUNTBLANK($S235:$T235)=1,COUNTBLANK($U235:$V235)=1,COUNTBLANK($W235:$AA235)=4),IF(Data!$B235&lt;&gt;"",Scoring!$O$7)+IF(Data!$C235&lt;&gt;"",Scoring!$O$8)+IF(Data!$D235&lt;&gt;"",Scoring!$O$9)+IF(Data!$E235&lt;&gt;"",Scoring!$O$10)+IF(Data!$F235&lt;&gt;"",Scoring!$O$11)+IF(Data!$G235&lt;&gt;"",Scoring!$O$12)+IF(Data!$H235&lt;&gt;"",Scoring!$O$13)+IF(Data!$I235&lt;&gt;"",Scoring!$O$14)+IF(Data!$J235&lt;&gt;"",Scoring!$O$15)+IF(Data!$K235&lt;&gt;"",Scoring!$O$16)+IF(Data!$L235&lt;&gt;"",Scoring!$O$17)+IF(Data!$M235&lt;&gt;"",Scoring!$O$18)+IF(Data!$N235&lt;&gt;"",Scoring!$O$19)+IF(Data!$O235&lt;&gt;"",Scoring!$O$20)+IF(Data!$P235&lt;&gt;"",Scoring!$O$21)+IF(Data!$Q235&lt;&gt;"",Scoring!$O$22)+IF(Data!$R235&lt;&gt;"",Scoring!$O$23)+IF(Data!$S235&lt;&gt;"",Scoring!$O$24)+IF(Data!T235&lt;&gt;"",Scoring!$O$25)+IF(Data!$U235&lt;&gt;"",Scoring!$O$26)+IF(Data!$V235&lt;&gt;"",Scoring!$O$27)+IF(Data!$W235&lt;&gt;"",Scoring!$O$28)+IF(Data!$X235&lt;&gt;"",Scoring!$O$29)+IF(Data!$Y235&lt;&gt;"",Scoring!$O$30)+IF(Data!$Z235&lt;&gt;"",Scoring!$O$31)+IF(Data!$AA235&lt;&gt;"",Scoring!$O$32),"")</f>
        <v/>
      </c>
      <c r="AY235" s="107" t="str">
        <f>IF(AX235&lt;&gt;"",LOOKUP(AX235,Likelihoods!$A$7:$A$107,Likelihoods!M$7:M$107),"")</f>
        <v/>
      </c>
      <c r="AZ235" s="108" t="str">
        <f>IF(AND(COUNTBLANK($B235:$E235)=3,COUNTBLANK($F235:$H235)=2,COUNTBLANK($I235:$J235)=1,COUNTBLANK($K235:$L235)=1,COUNTBLANK($M235:$N235)=1,COUNTBLANK($O235:$P235)=1,COUNTBLANK($Q235:$R235)=1,COUNTBLANK($S235:$T235)=1,COUNTBLANK($U235:$V235)=1,COUNTBLANK($W235:$AA235)=4),IF(Data!$B235&lt;&gt;"",Scoring!$P$7)+IF(Data!$C235&lt;&gt;"",Scoring!$P$8)+IF(Data!$D235&lt;&gt;"",Scoring!$P$9)+IF(Data!$E235&lt;&gt;"",Scoring!$P$10)+IF(Data!$F235&lt;&gt;"",Scoring!$P$11)+IF(Data!$G235&lt;&gt;"",Scoring!$P$12)+IF(Data!$H235&lt;&gt;"",Scoring!$P$13)+IF(Data!$I235&lt;&gt;"",Scoring!$P$14)+IF(Data!$J235&lt;&gt;"",Scoring!$P$15)+IF(Data!$K235&lt;&gt;"",Scoring!$P$16)+IF(Data!$L235&lt;&gt;"",Scoring!$P$17)+IF(Data!$M235&lt;&gt;"",Scoring!$P$18)+IF(Data!$N235&lt;&gt;"",Scoring!$P$19)+IF(Data!$O235&lt;&gt;"",Scoring!$P$20)+IF(Data!$P235&lt;&gt;"",Scoring!$P$21)+IF(Data!$Q235&lt;&gt;"",Scoring!$P$22)+IF(Data!$R235&lt;&gt;"",Scoring!$P$23)+IF(Data!$S235&lt;&gt;"",Scoring!$P$24)+IF(Data!T235&lt;&gt;"",Scoring!$P$25)+IF(Data!$U235&lt;&gt;"",Scoring!$P$26)+IF(Data!$V235&lt;&gt;"",Scoring!$P$27)+IF(Data!$W235&lt;&gt;"",Scoring!$P$28)+IF(Data!$X235&lt;&gt;"",Scoring!$P$29)+IF(Data!$Y235&lt;&gt;"",Scoring!$P$30)+IF(Data!$Z235&lt;&gt;"",Scoring!$P$31)+IF(Data!$AA235&lt;&gt;"",Scoring!$P$32),"")</f>
        <v/>
      </c>
      <c r="BA235" s="105" t="str">
        <f>IF(AZ235&lt;&gt;"",LOOKUP(AZ235,Likelihoods!$A$7:$A$107,Likelihoods!N$7:N$107),"")</f>
        <v/>
      </c>
      <c r="BB235" s="102" t="str">
        <f>IF(AND(COUNTBLANK($B235:$E235)=3,COUNTBLANK($F235:$H235)=2,COUNTBLANK($I235:$J235)=1,COUNTBLANK($K235:$L235)=1,COUNTBLANK($M235:$N235)=1,COUNTBLANK($O235:$P235)=1,COUNTBLANK($Q235:$R235)=1,COUNTBLANK($S235:$T235)=1,COUNTBLANK($U235:$V235)=1,COUNTBLANK($W235:$AA235)=4),IF(Data!$B235&lt;&gt;"",Scoring!$Q$7)+IF(Data!$C235&lt;&gt;"",Scoring!$Q$8)+IF(Data!$D235&lt;&gt;"",Scoring!$Q$9)+IF(Data!$E235&lt;&gt;"",Scoring!$Q$10)+IF(Data!$F235&lt;&gt;"",Scoring!$Q$11)+IF(Data!$G235&lt;&gt;"",Scoring!$Q$12)+IF(Data!$H235&lt;&gt;"",Scoring!$Q$13)+IF(Data!$I235&lt;&gt;"",Scoring!$Q$14)+IF(Data!$J235&lt;&gt;"",Scoring!$Q$15)+IF(Data!$K235&lt;&gt;"",Scoring!$Q$16)+IF(Data!$L235&lt;&gt;"",Scoring!$Q$17)+IF(Data!$M235&lt;&gt;"",Scoring!$Q$18)+IF(Data!$N235&lt;&gt;"",Scoring!$Q$19)+IF(Data!$O235&lt;&gt;"",Scoring!$Q$20)+IF(Data!$P235&lt;&gt;"",Scoring!$Q$21)+IF(Data!$Q235&lt;&gt;"",Scoring!$Q$22)+IF(Data!$R235&lt;&gt;"",Scoring!$Q$23)+IF(Data!$S235&lt;&gt;"",Scoring!$Q$24)+IF(Data!T235&lt;&gt;"",Scoring!$Q$25)+IF(Data!$U235&lt;&gt;"",Scoring!$Q$26)+IF(Data!$V235&lt;&gt;"",Scoring!$Q$27)+IF(Data!$W235&lt;&gt;"",Scoring!$Q$28)+IF(Data!$X235&lt;&gt;"",Scoring!$Q$29)+IF(Data!$Y235&lt;&gt;"",Scoring!$Q$30)+IF(Data!$Z235&lt;&gt;"",Scoring!$Q$31)+IF(Data!$AA235&lt;&gt;"",Scoring!$Q$32),"")</f>
        <v/>
      </c>
      <c r="BC235" s="107" t="str">
        <f>IF(BB235&lt;&gt;"",LOOKUP(BB235,Likelihoods!$A$7:$A$107,Likelihoods!O$7:O$107),"")</f>
        <v/>
      </c>
      <c r="BD235" s="104" t="str">
        <f>IF(AND(COUNTBLANK($B235:$E235)=3,COUNTBLANK($F235:$H235)=2,COUNTBLANK($I235:$J235)=1,COUNTBLANK($K235:$L235)=1,COUNTBLANK($M235:$N235)=1,COUNTBLANK($O235:$P235)=1,COUNTBLANK($Q235:$R235)=1,COUNTBLANK($S235:$T235)=1,COUNTBLANK($U235:$V235)=1,COUNTBLANK($W235:$AA235)=4),IF(Data!$B235&lt;&gt;"",Scoring!$R$7)+IF(Data!$C235&lt;&gt;"",Scoring!$R$8)+IF(Data!$D235&lt;&gt;"",Scoring!$R$9)+IF(Data!$E235&lt;&gt;"",Scoring!$R$10)+IF(Data!$F235&lt;&gt;"",Scoring!$R$11)+IF(Data!$G235&lt;&gt;"",Scoring!$R$12)+IF(Data!$H235&lt;&gt;"",Scoring!$R$13)+IF(Data!$I235&lt;&gt;"",Scoring!$R$14)+IF(Data!$J235&lt;&gt;"",Scoring!$R$15)+IF(Data!$K235&lt;&gt;"",Scoring!$R$16)+IF(Data!$L235&lt;&gt;"",Scoring!$R$17)+IF(Data!$M235&lt;&gt;"",Scoring!$R$18)+IF(Data!$N235&lt;&gt;"",Scoring!$R$19)+IF(Data!$O235&lt;&gt;"",Scoring!$R$20)+IF(Data!$P235&lt;&gt;"",Scoring!$R$21)+IF(Data!$Q235&lt;&gt;"",Scoring!$R$22)+IF(Data!$R235&lt;&gt;"",Scoring!$R$23)+IF(Data!$S235&lt;&gt;"",Scoring!$R$24)+IF(Data!T235&lt;&gt;"",Scoring!$R$25)+IF(Data!$U235&lt;&gt;"",Scoring!$R$26)+IF(Data!$V235&lt;&gt;"",Scoring!$R$27)+IF(Data!$W235&lt;&gt;"",Scoring!$R$28)+IF(Data!$X235&lt;&gt;"",Scoring!$R$29)+IF(Data!$Y235&lt;&gt;"",Scoring!$R$30)+IF(Data!$Z235&lt;&gt;"",Scoring!$R$31)+IF(Data!$AA235&lt;&gt;"",Scoring!$R$32),"")</f>
        <v/>
      </c>
      <c r="BE235" s="105" t="str">
        <f>IF(BD235&lt;&gt;"",LOOKUP(BD235,Likelihoods!$A$7:$A$107,Likelihoods!P$7:P$107),"")</f>
        <v/>
      </c>
      <c r="BF235" s="102" t="str">
        <f>IF(AND(COUNTBLANK($B235:$E235)=3,COUNTBLANK($F235:$H235)=2,COUNTBLANK($I235:$J235)=1,COUNTBLANK($K235:$L235)=1,COUNTBLANK($M235:$N235)=1,COUNTBLANK($O235:$P235)=1,COUNTBLANK($Q235:$R235)=1,COUNTBLANK($S235:$T235)=1,COUNTBLANK($U235:$V235)=1,COUNTBLANK($W235:$AA235)=4),IF(Data!$B235&lt;&gt;"",Scoring!$S$7)+IF(Data!$C235&lt;&gt;"",Scoring!$S$8)+IF(Data!$D235&lt;&gt;"",Scoring!$S$9)+IF(Data!$E235&lt;&gt;"",Scoring!$S$10)+IF(Data!$F235&lt;&gt;"",Scoring!$S$11)+IF(Data!$G235&lt;&gt;"",Scoring!$S$12)+IF(Data!$H235&lt;&gt;"",Scoring!$S$13)+IF(Data!$I235&lt;&gt;"",Scoring!$S$14)+IF(Data!$J235&lt;&gt;"",Scoring!$S$15)+IF(Data!$K235&lt;&gt;"",Scoring!$S$16)+IF(Data!$L235&lt;&gt;"",Scoring!$S$17)+IF(Data!$M235&lt;&gt;"",Scoring!$S$18)+IF(Data!$N235&lt;&gt;"",Scoring!$S$19)+IF(Data!$O235&lt;&gt;"",Scoring!$S$20)+IF(Data!$P235&lt;&gt;"",Scoring!$S$21)+IF(Data!$Q235&lt;&gt;"",Scoring!$S$22)+IF(Data!$R235&lt;&gt;"",Scoring!$S$23)+IF(Data!$S235&lt;&gt;"",Scoring!$S$24)+IF(Data!T235&lt;&gt;"",Scoring!$S$25)+IF(Data!$U235&lt;&gt;"",Scoring!$S$26)+IF(Data!$V235&lt;&gt;"",Scoring!$S$27)+IF(Data!$W235&lt;&gt;"",Scoring!$S$28)+IF(Data!$X235&lt;&gt;"",Scoring!$S$29)+IF(Data!$Y235&lt;&gt;"",Scoring!$S$30)+IF(Data!$Z235&lt;&gt;"",Scoring!$S$31)+IF(Data!$AA235&lt;&gt;"",Scoring!$S$32),"")</f>
        <v/>
      </c>
      <c r="BG235" s="107" t="str">
        <f>IF(BF235&lt;&gt;"",LOOKUP(BF235,Likelihoods!$A$7:$A$107,Likelihoods!Q$7:Q$107),"")</f>
        <v/>
      </c>
      <c r="BH235" s="108" t="str">
        <f>IF(AND(COUNTBLANK($B235:$E235)=3,COUNTBLANK($F235:$H235)=2,COUNTBLANK($I235:$J235)=1,COUNTBLANK($K235:$L235)=1,COUNTBLANK($M235:$N235)=1,COUNTBLANK($O235:$P235)=1,COUNTBLANK($Q235:$R235)=1,COUNTBLANK($S235:$T235)=1,COUNTBLANK($U235:$V235)=1,COUNTBLANK($W235:$AA235)=4),IF(Data!$B235&lt;&gt;"",Scoring!$T$7)+IF(Data!$C235&lt;&gt;"",Scoring!$T$8)+IF(Data!$D235&lt;&gt;"",Scoring!$T$9)+IF(Data!$E235&lt;&gt;"",Scoring!$T$10)+IF(Data!$F235&lt;&gt;"",Scoring!$T$11)+IF(Data!$G235&lt;&gt;"",Scoring!$T$12)+IF(Data!$H235&lt;&gt;"",Scoring!$T$13)+IF(Data!$I235&lt;&gt;"",Scoring!$T$14)+IF(Data!$J235&lt;&gt;"",Scoring!$T$15)+IF(Data!$K235&lt;&gt;"",Scoring!$T$16)+IF(Data!$L235&lt;&gt;"",Scoring!$T$17)+IF(Data!$M235&lt;&gt;"",Scoring!$T$18)+IF(Data!$N235&lt;&gt;"",Scoring!$T$19)+IF(Data!$O235&lt;&gt;"",Scoring!$T$20)+IF(Data!$P235&lt;&gt;"",Scoring!$T$21)+IF(Data!$Q235&lt;&gt;"",Scoring!$T$22)+IF(Data!$R235&lt;&gt;"",Scoring!$T$23)+IF(Data!$S235&lt;&gt;"",Scoring!$T$24)+IF(Data!T235&lt;&gt;"",Scoring!$T$25)+IF(Data!$U235&lt;&gt;"",Scoring!$T$26)+IF(Data!$V235&lt;&gt;"",Scoring!$T$27)+IF(Data!$W235&lt;&gt;"",Scoring!$T$28)+IF(Data!$X235&lt;&gt;"",Scoring!$T$29)+IF(Data!$Y235&lt;&gt;"",Scoring!$T$30)+IF(Data!$Z235&lt;&gt;"",Scoring!$T$31)+IF(Data!$AA235&lt;&gt;"",Scoring!$T$32),"")</f>
        <v/>
      </c>
      <c r="BI235" s="105" t="str">
        <f>IF(BH235&lt;&gt;"",LOOKUP(BH235,Likelihoods!$A$7:$A$107,Likelihoods!R$7:R$107),"")</f>
        <v/>
      </c>
      <c r="BJ235" s="108" t="str">
        <f>IF(AND(COUNTBLANK($B235:$E235)=3,COUNTBLANK($F235:$H235)=2,COUNTBLANK($I235:$J235)=1,COUNTBLANK($K235:$L235)=1,COUNTBLANK($M235:$N235)=1,COUNTBLANK($O235:$P235)=1,COUNTBLANK($Q235:$R235)=1,COUNTBLANK($S235:$T235)=1,COUNTBLANK($U235:$V235)=1,COUNTBLANK($W235:$AA235)=4),IF(Data!$B235&lt;&gt;"",Scoring!$U$7)+IF(Data!$C235&lt;&gt;"",Scoring!$U$8)+IF(Data!$D235&lt;&gt;"",Scoring!$U$9)+IF(Data!$E235&lt;&gt;"",Scoring!$U$10)+IF(Data!$F235&lt;&gt;"",Scoring!$U$11)+IF(Data!$G235&lt;&gt;"",Scoring!$U$12)+IF(Data!$H235&lt;&gt;"",Scoring!$U$13)+IF(Data!$I235&lt;&gt;"",Scoring!$U$14)+IF(Data!$J235&lt;&gt;"",Scoring!$U$15)+IF(Data!$K235&lt;&gt;"",Scoring!$U$16)+IF(Data!$L235&lt;&gt;"",Scoring!$U$17)+IF(Data!$M235&lt;&gt;"",Scoring!$U$18)+IF(Data!$N235&lt;&gt;"",Scoring!$U$19)+IF(Data!$O235&lt;&gt;"",Scoring!$U$20)+IF(Data!$P235&lt;&gt;"",Scoring!$U$21)+IF(Data!$Q235&lt;&gt;"",Scoring!$U$22)+IF(Data!$R235&lt;&gt;"",Scoring!$U$23)+IF(Data!$S235&lt;&gt;"",Scoring!$U$24)+IF(Data!T235&lt;&gt;"",Scoring!$U$25)+IF(Data!$U235&lt;&gt;"",Scoring!$U$26)+IF(Data!$V235&lt;&gt;"",Scoring!$U$27)+IF(Data!$W235&lt;&gt;"",Scoring!$U$28)+IF(Data!$X235&lt;&gt;"",Scoring!$U$29)+IF(Data!$Y235&lt;&gt;"",Scoring!$U$30)+IF(Data!$Z235&lt;&gt;"",Scoring!$U$31)+IF(Data!$AA235&lt;&gt;"",Scoring!$U$32),"")</f>
        <v/>
      </c>
      <c r="BK235" s="106" t="str">
        <f>IF(BJ235&lt;&gt;"",LOOKUP(BJ235,Likelihoods!$A$7:$A$107,Likelihoods!S$7:S$107),"")</f>
        <v/>
      </c>
      <c r="BL235" s="8"/>
      <c r="BM235" s="8"/>
      <c r="BN235" s="8"/>
      <c r="BO235" s="8"/>
      <c r="BP235" s="8"/>
      <c r="BQ235" s="8"/>
      <c r="BR235" s="8"/>
      <c r="BS235" s="8"/>
      <c r="BT235" s="8"/>
      <c r="BU235" s="8"/>
      <c r="BV235" s="8"/>
      <c r="BW235" s="8"/>
      <c r="BX235" s="8"/>
      <c r="BY235" s="8"/>
    </row>
    <row r="236" spans="1:77" ht="14.25" x14ac:dyDescent="0.2">
      <c r="A236" s="68"/>
      <c r="B236" s="101"/>
      <c r="C236" s="102"/>
      <c r="D236" s="102"/>
      <c r="E236" s="102"/>
      <c r="F236" s="101"/>
      <c r="G236" s="102"/>
      <c r="H236" s="103"/>
      <c r="I236" s="102"/>
      <c r="J236" s="102"/>
      <c r="K236" s="101"/>
      <c r="L236" s="103"/>
      <c r="M236" s="102"/>
      <c r="N236" s="103"/>
      <c r="O236" s="101"/>
      <c r="P236" s="103"/>
      <c r="Q236" s="102"/>
      <c r="R236" s="102"/>
      <c r="S236" s="101"/>
      <c r="T236" s="103"/>
      <c r="U236" s="101"/>
      <c r="V236" s="103"/>
      <c r="W236" s="102"/>
      <c r="X236" s="102"/>
      <c r="Y236" s="102"/>
      <c r="Z236" s="102"/>
      <c r="AA236" s="102"/>
      <c r="AB236" s="104" t="str">
        <f>IF(AND(COUNTBLANK($B236:$E236)=3,COUNTBLANK($F236:$H236)=2,COUNTBLANK($I236:$J236)=1,COUNTBLANK($K236:$L236)=1,COUNTBLANK($M236:$N236)=1,COUNTBLANK($O236:$P236)=1,COUNTBLANK($Q236:$R236)=1,COUNTBLANK($S236:$T236)=1,COUNTBLANK($U236:$V236)=1,COUNTBLANK($W236:$AA236)=4),IF(Data!$B236&lt;&gt;"",Scoring!$D$7)+IF(Data!$C236&lt;&gt;"",Scoring!$D$8)+IF(Data!$D236&lt;&gt;"",Scoring!$D$9)+IF(Data!$E236&lt;&gt;"",Scoring!$D$10)+IF(Data!$F236&lt;&gt;"",Scoring!$D$11)+IF(Data!$G236&lt;&gt;"",Scoring!$D$12)+IF(Data!$H236&lt;&gt;"",Scoring!$D$13)+IF(Data!$I236&lt;&gt;"",Scoring!$D$14)+IF(Data!$J236&lt;&gt;"",Scoring!$D$15)+IF(Data!$K236&lt;&gt;"",Scoring!$D$16)+IF(Data!$L236&lt;&gt;"",Scoring!$D$17)+IF(Data!$M236&lt;&gt;"",Scoring!$D$18)+IF(Data!$N236&lt;&gt;"",Scoring!$D$19)+IF(Data!$O236&lt;&gt;"",Scoring!$D$20)+IF(Data!$P236&lt;&gt;"",Scoring!$D$21)+IF(Data!$Q236&lt;&gt;"",Scoring!$D$22)+IF(Data!$R236&lt;&gt;"",Scoring!$D$23)+IF(Data!$S236&lt;&gt;"",Scoring!$D$24)+IF(Data!T236&lt;&gt;"",Scoring!$D$25)+IF(Data!$U236&lt;&gt;"",Scoring!$D$26)+IF(Data!$V236&lt;&gt;"",Scoring!$D$27)+IF(Data!$W236&lt;&gt;"",Scoring!$D$28)+IF(Data!$X236&lt;&gt;"",Scoring!$D$29)+IF(Data!$Y236&lt;&gt;"",Scoring!$D$30)+IF(Data!$Z236&lt;&gt;"",Scoring!$D$31)+IF(Data!$AA236&lt;&gt;"",Scoring!$D$32),"")</f>
        <v/>
      </c>
      <c r="AC236" s="105" t="str">
        <f>IF(AB236&lt;&gt;"",LOOKUP(AB236,Likelihoods!$A$7:$A$107,Likelihoods!B$7:B$107),"")</f>
        <v/>
      </c>
      <c r="AD236" s="264" t="str">
        <f>IF(AND(COUNTBLANK($B236:$E236)=3,COUNTBLANK($F236:$H236)=2,COUNTBLANK($I236:$J236)=1,COUNTBLANK($K236:$L236)=1,COUNTBLANK($M236:$N236)=1,COUNTBLANK($O236:$P236)=1,COUNTBLANK($Q236:$R236)=1,COUNTBLANK($S236:$T236)=1,COUNTBLANK($U236:$V236)=1,COUNTBLANK($W236:$AA236)=4),IF(Data!$B236&lt;&gt;"",Scoring!$E$7)+IF(Data!$C236&lt;&gt;"",Scoring!$E$8)+IF(Data!$D236&lt;&gt;"",Scoring!$E$9)+IF(Data!$E236&lt;&gt;"",Scoring!$E$10)+IF(Data!$F236&lt;&gt;"",Scoring!$E$11)+IF(Data!$G236&lt;&gt;"",Scoring!$E$12)+IF(Data!$H236&lt;&gt;"",Scoring!$E$13)+IF(Data!$I236&lt;&gt;"",Scoring!$E$14)+IF(Data!$J236&lt;&gt;"",Scoring!$E$15)+IF(Data!$K236&lt;&gt;"",Scoring!$E$16)+IF(Data!$L236&lt;&gt;"",Scoring!$E$17)+IF(Data!$M236&lt;&gt;"",Scoring!$E$18)+IF(Data!$N236&lt;&gt;"",Scoring!$E$19)+IF(Data!$O236&lt;&gt;"",Scoring!$E$20)+IF(Data!$P236&lt;&gt;"",Scoring!$E$21)+IF(Data!$Q236&lt;&gt;"",Scoring!$E$22)+IF(Data!$R236&lt;&gt;"",Scoring!$E$23)+IF(Data!$S236&lt;&gt;"",Scoring!$E$24)+IF(Data!V236&lt;&gt;"",Scoring!$E$25)+IF(Data!$U236&lt;&gt;"",Scoring!$E$26)+IF(Data!$V236&lt;&gt;"",Scoring!$E$27)+IF(Data!$W236&lt;&gt;"",Scoring!$E$28)+IF(Data!$X236&lt;&gt;"",Scoring!$E$29)+IF(Data!$Y236&lt;&gt;"",Scoring!$E$30)+IF(Data!$Z236&lt;&gt;"",Scoring!$E$31)+IF(Data!$AA236&lt;&gt;"",Scoring!$E$32),"")</f>
        <v/>
      </c>
      <c r="AE236" s="107" t="str">
        <f>IF(AD236&lt;&gt;"",LOOKUP(AD236,Likelihoods!$A$7:$A$107,Likelihoods!C$7:C$107),"")</f>
        <v/>
      </c>
      <c r="AF236" s="108" t="str">
        <f>IF(AND(COUNTBLANK($B236:$E236)=3,COUNTBLANK($F236:$H236)=2,COUNTBLANK($I236:$J236)=1,COUNTBLANK($K236:$L236)=1,COUNTBLANK($M236:$N236)=1,COUNTBLANK($O236:$P236)=1,COUNTBLANK($Q236:$R236)=1,COUNTBLANK($S236:$T236)=1,COUNTBLANK($U236:$V236)=1,COUNTBLANK($W236:$AA236)=4),IF(Data!$B236&lt;&gt;"",Scoring!$F$7)+IF(Data!$C236&lt;&gt;"",Scoring!$F$8)+IF(Data!$D236&lt;&gt;"",Scoring!$F$9)+IF(Data!$E236&lt;&gt;"",Scoring!$F$10)+IF(Data!$F236&lt;&gt;"",Scoring!$F$11)+IF(Data!$G236&lt;&gt;"",Scoring!$F$12)+IF(Data!$H236&lt;&gt;"",Scoring!$F$13)+IF(Data!$I236&lt;&gt;"",Scoring!$F$14)+IF(Data!$J236&lt;&gt;"",Scoring!$F$15)+IF(Data!$K236&lt;&gt;"",Scoring!$F$16)+IF(Data!$L236&lt;&gt;"",Scoring!$F$17)+IF(Data!$M236&lt;&gt;"",Scoring!$F$18)+IF(Data!$N236&lt;&gt;"",Scoring!$F$19)+IF(Data!$O236&lt;&gt;"",Scoring!$F$20)+IF(Data!$P236&lt;&gt;"",Scoring!$F$21)+IF(Data!$Q236&lt;&gt;"",Scoring!$F$22)+IF(Data!$R236&lt;&gt;"",Scoring!$F$23)+IF(Data!$S236&lt;&gt;"",Scoring!$F$24)+IF(Data!T236&lt;&gt;"",Scoring!$F$25)+IF(Data!$U236&lt;&gt;"",Scoring!$F$26)+IF(Data!$V236&lt;&gt;"",Scoring!$F$27)+IF(Data!$W236&lt;&gt;"",Scoring!$F$28)+IF(Data!$X236&lt;&gt;"",Scoring!$F$29)+IF(Data!$Y236&lt;&gt;"",Scoring!$F$30)+IF(Data!$Z236&lt;&gt;"",Scoring!$F$31)+IF(Data!$AA236&lt;&gt;"",Scoring!$F$32),"")</f>
        <v/>
      </c>
      <c r="AG236" s="105" t="str">
        <f>IF(AF236&lt;&gt;"",LOOKUP(AF236,Likelihoods!$A$7:$A$107,Likelihoods!D$7:D$107),"")</f>
        <v/>
      </c>
      <c r="AH236" s="108" t="str">
        <f>IF(AND(COUNTBLANK($B236:$E236)=3,COUNTBLANK($F236:$H236)=2,COUNTBLANK($I236:$J236)=1,COUNTBLANK($K236:$L236)=1,COUNTBLANK($M236:$N236)=1,COUNTBLANK($O236:$P236)=1,COUNTBLANK($Q236:$R236)=1,COUNTBLANK($S236:$T236)=1,COUNTBLANK($U236:$V236)=1,COUNTBLANK($W236:$AA236)=4),IF(Data!$B236&lt;&gt;"",Scoring!$G$7)+IF(Data!$C236&lt;&gt;"",Scoring!$G$8)+IF(Data!$D236&lt;&gt;"",Scoring!$G$9)+IF(Data!$E236&lt;&gt;"",Scoring!$G$10)+IF(Data!$F236&lt;&gt;"",Scoring!$G$11)+IF(Data!$G236&lt;&gt;"",Scoring!$G$12)+IF(Data!$H236&lt;&gt;"",Scoring!$G$13)+IF(Data!$I236&lt;&gt;"",Scoring!$G$14)+IF(Data!$J236&lt;&gt;"",Scoring!$G$15)+IF(Data!$K236&lt;&gt;"",Scoring!$G$16)+IF(Data!$L236&lt;&gt;"",Scoring!$G$17)+IF(Data!$M236&lt;&gt;"",Scoring!$G$18)+IF(Data!$N236&lt;&gt;"",Scoring!$G$19)+IF(Data!$O236&lt;&gt;"",Scoring!$G$20)+IF(Data!$P236&lt;&gt;"",Scoring!$G$21)+IF(Data!$Q236&lt;&gt;"",Scoring!$G$22)+IF(Data!$R236&lt;&gt;"",Scoring!$G$23)+IF(Data!$S236&lt;&gt;"",Scoring!$G$24)+IF(Data!T236&lt;&gt;"",Scoring!$G$25)+IF(Data!$U236&lt;&gt;"",Scoring!$G$26)+IF(Data!$V236&lt;&gt;"",Scoring!$G$27)+IF(Data!$W236&lt;&gt;"",Scoring!$G$28)+IF(Data!$X236&lt;&gt;"",Scoring!$G$29)+IF(Data!$Y236&lt;&gt;"",Scoring!$G$30)+IF(Data!$Z236&lt;&gt;"",Scoring!$G$31)+IF(Data!$AA236&lt;&gt;"",Scoring!$G$32),"")</f>
        <v/>
      </c>
      <c r="AI236" s="106" t="str">
        <f>IF(AH236&lt;&gt;"",LOOKUP(AH236,Likelihoods!$A$7:$A$107,Likelihoods!E$7:E$107),"")</f>
        <v/>
      </c>
      <c r="AJ236" s="104" t="str">
        <f>IF(AND(COUNTBLANK($B236:$E236)=3,COUNTBLANK($F236:$H236)=2,COUNTBLANK($I236:$J236)=1,COUNTBLANK($K236:$L236)=1,COUNTBLANK($M236:$N236)=1,COUNTBLANK($O236:$P236)=1,COUNTBLANK($Q236:$R236)=1,COUNTBLANK($S236:$T236)=1,COUNTBLANK($U236:$V236)=1,COUNTBLANK($W236:$AA236)=4),IF(Data!$B236&lt;&gt;"",Scoring!$H$7)+IF(Data!$C236&lt;&gt;"",Scoring!$H$8)+IF(Data!$D236&lt;&gt;"",Scoring!$H$9)+IF(Data!$E236&lt;&gt;"",Scoring!$H$10)+IF(Data!$F236&lt;&gt;"",Scoring!$H$11)+IF(Data!$G236&lt;&gt;"",Scoring!$H$12)+IF(Data!$H236&lt;&gt;"",Scoring!$H$13)+IF(Data!$I236&lt;&gt;"",Scoring!$H$14)+IF(Data!$J236&lt;&gt;"",Scoring!$H$15)+IF(Data!$K236&lt;&gt;"",Scoring!$H$16)+IF(Data!$L236&lt;&gt;"",Scoring!$H$17)+IF(Data!$M236&lt;&gt;"",Scoring!$H$18)+IF(Data!$N236&lt;&gt;"",Scoring!$H$19)+IF(Data!$O236&lt;&gt;"",Scoring!$H$20)+IF(Data!$P236&lt;&gt;"",Scoring!$H$21)+IF(Data!$Q236&lt;&gt;"",Scoring!$H$22)+IF(Data!$R236&lt;&gt;"",Scoring!$H$23)+IF(Data!$S236&lt;&gt;"",Scoring!$H$24)+IF(Data!T236&lt;&gt;"",Scoring!$H$25)+IF(Data!$U236&lt;&gt;"",Scoring!$H$26)+IF(Data!$V236&lt;&gt;"",Scoring!$H$27)+IF(Data!$W236&lt;&gt;"",Scoring!$H$28)+IF(Data!$X236&lt;&gt;"",Scoring!$H$29)+IF(Data!$Y236&lt;&gt;"",Scoring!$H$30)+IF(Data!$Z236&lt;&gt;"",Scoring!$H$31)+IF(Data!$AA236&lt;&gt;"",Scoring!$H$32),"")</f>
        <v/>
      </c>
      <c r="AK236" s="105" t="str">
        <f>IF(AJ236&lt;&gt;"",LOOKUP(AJ236,Likelihoods!$A$7:$A$107,Likelihoods!F$7:F$107),"")</f>
        <v/>
      </c>
      <c r="AL236" s="102" t="str">
        <f>IF(AND(COUNTBLANK($B236:$E236)=3,COUNTBLANK($F236:$H236)=2,COUNTBLANK($I236:$J236)=1,COUNTBLANK($K236:$L236)=1,COUNTBLANK($M236:$N236)=1,COUNTBLANK($O236:$P236)=1,COUNTBLANK($Q236:$R236)=1,COUNTBLANK($S236:$T236)=1,COUNTBLANK($U236:$V236)=1,COUNTBLANK($W236:$AA236)=4),IF(Data!$B236&lt;&gt;"",Scoring!$I$7)+IF(Data!$C236&lt;&gt;"",Scoring!$I$8)+IF(Data!$D236&lt;&gt;"",Scoring!$I$9)+IF(Data!$E236&lt;&gt;"",Scoring!$I$10)+IF(Data!$F236&lt;&gt;"",Scoring!$I$11)+IF(Data!$G236&lt;&gt;"",Scoring!$I$12)+IF(Data!$H236&lt;&gt;"",Scoring!$I$13)+IF(Data!$I236&lt;&gt;"",Scoring!$I$14)+IF(Data!$J236&lt;&gt;"",Scoring!$I$15)+IF(Data!$K236&lt;&gt;"",Scoring!$I$16)+IF(Data!$L236&lt;&gt;"",Scoring!$I$17)+IF(Data!$M236&lt;&gt;"",Scoring!$I$18)+IF(Data!$N236&lt;&gt;"",Scoring!$I$19)+IF(Data!$O236&lt;&gt;"",Scoring!$I$20)+IF(Data!$P236&lt;&gt;"",Scoring!$I$21)+IF(Data!$Q236&lt;&gt;"",Scoring!$I$22)+IF(Data!$R236&lt;&gt;"",Scoring!$I$23)+IF(Data!$S236&lt;&gt;"",Scoring!$I$24)+IF(Data!T236&lt;&gt;"",Scoring!$I$25)+IF(Data!$U236&lt;&gt;"",Scoring!$I$26)+IF(Data!$V236&lt;&gt;"",Scoring!$I$27)+IF(Data!$W236&lt;&gt;"",Scoring!$I$28)+IF(Data!$X236&lt;&gt;"",Scoring!$I$29)+IF(Data!$Y236&lt;&gt;"",Scoring!$I$30)+IF(Data!$Z236&lt;&gt;"",Scoring!$I$31)+IF(Data!$AA236&lt;&gt;"",Scoring!$I$32),"")</f>
        <v/>
      </c>
      <c r="AM236" s="107" t="str">
        <f>IF(AL236&lt;&gt;"",LOOKUP(AL236,Likelihoods!$A$7:$A$107,Likelihoods!G$7:G$107),"")</f>
        <v/>
      </c>
      <c r="AN236" s="281" t="str">
        <f>IF(AND(COUNTBLANK($B236:$E236)=3,COUNTBLANK($F236:$H236)=2,COUNTBLANK($I236:$J236)=1,COUNTBLANK($K236:$L236)=1,COUNTBLANK($M236:$N236)=1,COUNTBLANK($O236:$P236)=1,COUNTBLANK($Q236:$R236)=1,COUNTBLANK($S236:$T236)=1,COUNTBLANK($U236:$V236)=1,COUNTBLANK($W236:$AA236)=4),IF(Data!$B236&lt;&gt;"",Scoring!$J$7)+IF(Data!$C236&lt;&gt;"",Scoring!$J$8)+IF(Data!$D236&lt;&gt;"",Scoring!$J$9)+IF(Data!$E236&lt;&gt;"",Scoring!$J$10)+IF(Data!$F236&lt;&gt;"",Scoring!$J$11)+IF(Data!$G236&lt;&gt;"",Scoring!$J$12)+IF(Data!$H236&lt;&gt;"",Scoring!$J$13)+IF(Data!$I236&lt;&gt;"",Scoring!$J$14)+IF(Data!$J236&lt;&gt;"",Scoring!$J$15)+IF(Data!$K236&lt;&gt;"",Scoring!$J$16)+IF(Data!$L236&lt;&gt;"",Scoring!$J$17)+IF(Data!$M236&lt;&gt;"",Scoring!$J$18)+IF(Data!$N236&lt;&gt;"",Scoring!$J$19)+IF(Data!$O236&lt;&gt;"",Scoring!$J$20)+IF(Data!$P236&lt;&gt;"",Scoring!$J$21)+IF(Data!$Q236&lt;&gt;"",Scoring!$J$22)+IF(Data!$R236&lt;&gt;"",Scoring!$J$23)+IF(Data!$S236&lt;&gt;"",Scoring!$J$24)+IF(Data!AF236&lt;&gt;"",Scoring!$J$25)+IF(Data!$U236&lt;&gt;"",Scoring!$J$26)+IF(Data!$V236&lt;&gt;"",Scoring!$J$27)+IF(Data!$W236&lt;&gt;"",Scoring!$J$28)+IF(Data!$X236&lt;&gt;"",Scoring!$J$29)+IF(Data!$Y236&lt;&gt;"",Scoring!$J$30)+IF(Data!$Z236&lt;&gt;"",Scoring!$J$31)+IF(Data!$AA236&lt;&gt;"",Scoring!$J$32),"")</f>
        <v/>
      </c>
      <c r="AO236" s="276" t="str">
        <f>IF(AN236&lt;&gt;"",LOOKUP(AN236,Likelihoods!$A$7:$A$107,Likelihoods!H$7:H$107),"")</f>
        <v/>
      </c>
      <c r="AP236" s="264" t="str">
        <f>IF(AND(COUNTBLANK($B236:$E236)=3,COUNTBLANK($F236:$H236)=2,COUNTBLANK($I236:$J236)=1,COUNTBLANK($K236:$L236)=1,COUNTBLANK($M236:$N236)=1,COUNTBLANK($O236:$P236)=1,COUNTBLANK($Q236:$R236)=1,COUNTBLANK($S236:$T236)=1,COUNTBLANK($U236:$V236)=1,COUNTBLANK($W236:$AA236)=4),IF(Data!$B236&lt;&gt;"",Scoring!$K$7)+IF(Data!$C236&lt;&gt;"",Scoring!$K$8)+IF(Data!$D236&lt;&gt;"",Scoring!$K$9)+IF(Data!$E236&lt;&gt;"",Scoring!$K$10)+IF(Data!$F236&lt;&gt;"",Scoring!$K$11)+IF(Data!$G236&lt;&gt;"",Scoring!$K$12)+IF(Data!$H236&lt;&gt;"",Scoring!$K$13)+IF(Data!$I236&lt;&gt;"",Scoring!$K$14)+IF(Data!$J236&lt;&gt;"",Scoring!$K$15)+IF(Data!$K236&lt;&gt;"",Scoring!$K$16)+IF(Data!$L236&lt;&gt;"",Scoring!$K$17)+IF(Data!$M236&lt;&gt;"",Scoring!$K$18)+IF(Data!$N236&lt;&gt;"",Scoring!$K$19)+IF(Data!$O236&lt;&gt;"",Scoring!$K$20)+IF(Data!$P236&lt;&gt;"",Scoring!$K$21)+IF(Data!$Q236&lt;&gt;"",Scoring!$K$22)+IF(Data!$R236&lt;&gt;"",Scoring!$K$23)+IF(Data!$S236&lt;&gt;"",Scoring!$K$24)+IF(Data!AH236&lt;&gt;"",Scoring!$K$25)+IF(Data!$U236&lt;&gt;"",Scoring!$K$26)+IF(Data!$V236&lt;&gt;"",Scoring!$K$27)+IF(Data!$W236&lt;&gt;"",Scoring!$K$28)+IF(Data!$X236&lt;&gt;"",Scoring!$K$29)+IF(Data!$Y236&lt;&gt;"",Scoring!$K$30)+IF(Data!$Z236&lt;&gt;"",Scoring!$K$31)+IF(Data!$AA236&lt;&gt;"",Scoring!$K$32),"")</f>
        <v/>
      </c>
      <c r="AQ236" s="107" t="str">
        <f>IF(AP236&lt;&gt;"",LOOKUP(AP236,Likelihoods!$A$7:$A$107,Likelihoods!I$7:I$107),"")</f>
        <v/>
      </c>
      <c r="AR236" s="281" t="str">
        <f>IF(AND(COUNTBLANK($B236:$E236)=3,COUNTBLANK($F236:$H236)=2,COUNTBLANK($I236:$J236)=1,COUNTBLANK($K236:$L236)=1,COUNTBLANK($M236:$N236)=1,COUNTBLANK($O236:$P236)=1,COUNTBLANK($Q236:$R236)=1,COUNTBLANK($S236:$T236)=1,COUNTBLANK($U236:$V236)=1,COUNTBLANK($W236:$AA236)=4),IF(Data!$B236&lt;&gt;"",Scoring!$L$7)+IF(Data!$C236&lt;&gt;"",Scoring!$L$8)+IF(Data!$D236&lt;&gt;"",Scoring!$L$9)+IF(Data!$E236&lt;&gt;"",Scoring!$L$10)+IF(Data!$F236&lt;&gt;"",Scoring!$L$11)+IF(Data!$G236&lt;&gt;"",Scoring!$L$12)+IF(Data!$H236&lt;&gt;"",Scoring!$L$13)+IF(Data!$I236&lt;&gt;"",Scoring!$L$14)+IF(Data!$J236&lt;&gt;"",Scoring!$L$15)+IF(Data!$K236&lt;&gt;"",Scoring!$L$16)+IF(Data!$L236&lt;&gt;"",Scoring!$L$17)+IF(Data!$M236&lt;&gt;"",Scoring!$L$18)+IF(Data!$N236&lt;&gt;"",Scoring!$L$19)+IF(Data!$O236&lt;&gt;"",Scoring!$L$20)+IF(Data!$P236&lt;&gt;"",Scoring!$L$21)+IF(Data!$Q236&lt;&gt;"",Scoring!$L$22)+IF(Data!$R236&lt;&gt;"",Scoring!$L$23)+IF(Data!$S236&lt;&gt;"",Scoring!$L$24)+IF(Data!AJ236&lt;&gt;"",Scoring!$L$25)+IF(Data!$U236&lt;&gt;"",Scoring!$L$26)+IF(Data!$V236&lt;&gt;"",Scoring!$L$27)+IF(Data!$W236&lt;&gt;"",Scoring!$L$28)+IF(Data!$X236&lt;&gt;"",Scoring!$L$29)+IF(Data!$Y236&lt;&gt;"",Scoring!$L$30)+IF(Data!$Z236&lt;&gt;"",Scoring!$L$31)+IF(Data!$AA236&lt;&gt;"",Scoring!$L$32),"")</f>
        <v/>
      </c>
      <c r="AS236" s="105" t="str">
        <f>IF(AR236&lt;&gt;"",LOOKUP(AR236,Likelihoods!$A$7:$A$107,Likelihoods!J$7:J$107),"")</f>
        <v/>
      </c>
      <c r="AT236" s="108" t="str">
        <f>IF(AND(COUNTBLANK($B236:$E236)=3,COUNTBLANK($F236:$H236)=2,COUNTBLANK($I236:$J236)=1,COUNTBLANK($K236:$L236)=1,COUNTBLANK($M236:$N236)=1,COUNTBLANK($O236:$P236)=1,COUNTBLANK($Q236:$R236)=1,COUNTBLANK($S236:$T236)=1,COUNTBLANK($U236:$V236)=1,COUNTBLANK($W236:$AA236)=4),IF(Data!$B236&lt;&gt;"",Scoring!$M$7)+IF(Data!$C236&lt;&gt;"",Scoring!$M$8)+IF(Data!$D236&lt;&gt;"",Scoring!$M$9)+IF(Data!$E236&lt;&gt;"",Scoring!$M$10)+IF(Data!$F236&lt;&gt;"",Scoring!$M$11)+IF(Data!$G236&lt;&gt;"",Scoring!$M$12)+IF(Data!$H236&lt;&gt;"",Scoring!$M$13)+IF(Data!$I236&lt;&gt;"",Scoring!$M$14)+IF(Data!$J236&lt;&gt;"",Scoring!$M$15)+IF(Data!$K236&lt;&gt;"",Scoring!$M$16)+IF(Data!$L236&lt;&gt;"",Scoring!$M$17)+IF(Data!$M236&lt;&gt;"",Scoring!$M$18)+IF(Data!$N236&lt;&gt;"",Scoring!$M$19)+IF(Data!$O236&lt;&gt;"",Scoring!$M$20)+IF(Data!$P236&lt;&gt;"",Scoring!$M$21)+IF(Data!$Q236&lt;&gt;"",Scoring!$M$22)+IF(Data!$R236&lt;&gt;"",Scoring!$M$23)+IF(Data!$S236&lt;&gt;"",Scoring!$M$24)+IF(Data!T236&lt;&gt;"",Scoring!$M$25)+IF(Data!$U236&lt;&gt;"",Scoring!$M$26)+IF(Data!$V236&lt;&gt;"",Scoring!$M$27)+IF(Data!$W236&lt;&gt;"",Scoring!$M$28)+IF(Data!$X236&lt;&gt;"",Scoring!$M$29)+IF(Data!$Y236&lt;&gt;"",Scoring!$M$30)+IF(Data!$Z236&lt;&gt;"",Scoring!$M$31)+IF(Data!$AA236&lt;&gt;"",Scoring!$M$32),"")</f>
        <v/>
      </c>
      <c r="AU236" s="105" t="str">
        <f>IF(AT236&lt;&gt;"",LOOKUP(AT236,Likelihoods!$A$7:$A$107,Likelihoods!K$7:K$107),"")</f>
        <v/>
      </c>
      <c r="AV236" s="108" t="str">
        <f>IF(AND(COUNTBLANK($B236:$E236)=3,COUNTBLANK($F236:$H236)=2,COUNTBLANK($I236:$J236)=1,COUNTBLANK($K236:$L236)=1,COUNTBLANK($M236:$N236)=1,COUNTBLANK($O236:$P236)=1,COUNTBLANK($Q236:$R236)=1,COUNTBLANK($S236:$T236)=1,COUNTBLANK($U236:$V236)=1,COUNTBLANK($W236:$AA236)=4),IF(Data!$B236&lt;&gt;"",Scoring!$N$7)+IF(Data!$C236&lt;&gt;"",Scoring!$N$8)+IF(Data!$D236&lt;&gt;"",Scoring!$N$9)+IF(Data!$E236&lt;&gt;"",Scoring!$N$10)+IF(Data!$F236&lt;&gt;"",Scoring!$N$11)+IF(Data!$G236&lt;&gt;"",Scoring!$N$12)+IF(Data!$H236&lt;&gt;"",Scoring!$N$13)+IF(Data!$I236&lt;&gt;"",Scoring!$N$14)+IF(Data!$J236&lt;&gt;"",Scoring!$N$15)+IF(Data!$K236&lt;&gt;"",Scoring!$N$16)+IF(Data!$L236&lt;&gt;"",Scoring!$N$17)+IF(Data!$M236&lt;&gt;"",Scoring!$N$18)+IF(Data!$N236&lt;&gt;"",Scoring!$N$19)+IF(Data!$O236&lt;&gt;"",Scoring!$N$20)+IF(Data!$P236&lt;&gt;"",Scoring!$N$21)+IF(Data!$Q236&lt;&gt;"",Scoring!$N$22)+IF(Data!$R236&lt;&gt;"",Scoring!$N$23)+IF(Data!$S236&lt;&gt;"",Scoring!$N$24)+IF(Data!T236&lt;&gt;"",Scoring!$N$25)+IF(Data!$U236&lt;&gt;"",Scoring!$N$26)+IF(Data!$V236&lt;&gt;"",Scoring!$N$27)+IF(Data!$W236&lt;&gt;"",Scoring!$N$28)+IF(Data!$X236&lt;&gt;"",Scoring!$N$29)+IF(Data!$Y236&lt;&gt;"",Scoring!$N$30)+IF(Data!$Z236&lt;&gt;"",Scoring!$N$31)+IF(Data!$AA236&lt;&gt;"",Scoring!$N$32),"")</f>
        <v/>
      </c>
      <c r="AW236" s="106" t="str">
        <f>IF(AV236&lt;&gt;"",LOOKUP(AV236,Likelihoods!$A$7:$A$107,Likelihoods!L$7:L$107),"")</f>
        <v/>
      </c>
      <c r="AX236" s="104" t="str">
        <f>IF(AND(COUNTBLANK($B236:$E236)=3,COUNTBLANK($F236:$H236)=2,COUNTBLANK($I236:$J236)=1,COUNTBLANK($K236:$L236)=1,COUNTBLANK($M236:$N236)=1,COUNTBLANK($O236:$P236)=1,COUNTBLANK($Q236:$R236)=1,COUNTBLANK($S236:$T236)=1,COUNTBLANK($U236:$V236)=1,COUNTBLANK($W236:$AA236)=4),IF(Data!$B236&lt;&gt;"",Scoring!$O$7)+IF(Data!$C236&lt;&gt;"",Scoring!$O$8)+IF(Data!$D236&lt;&gt;"",Scoring!$O$9)+IF(Data!$E236&lt;&gt;"",Scoring!$O$10)+IF(Data!$F236&lt;&gt;"",Scoring!$O$11)+IF(Data!$G236&lt;&gt;"",Scoring!$O$12)+IF(Data!$H236&lt;&gt;"",Scoring!$O$13)+IF(Data!$I236&lt;&gt;"",Scoring!$O$14)+IF(Data!$J236&lt;&gt;"",Scoring!$O$15)+IF(Data!$K236&lt;&gt;"",Scoring!$O$16)+IF(Data!$L236&lt;&gt;"",Scoring!$O$17)+IF(Data!$M236&lt;&gt;"",Scoring!$O$18)+IF(Data!$N236&lt;&gt;"",Scoring!$O$19)+IF(Data!$O236&lt;&gt;"",Scoring!$O$20)+IF(Data!$P236&lt;&gt;"",Scoring!$O$21)+IF(Data!$Q236&lt;&gt;"",Scoring!$O$22)+IF(Data!$R236&lt;&gt;"",Scoring!$O$23)+IF(Data!$S236&lt;&gt;"",Scoring!$O$24)+IF(Data!T236&lt;&gt;"",Scoring!$O$25)+IF(Data!$U236&lt;&gt;"",Scoring!$O$26)+IF(Data!$V236&lt;&gt;"",Scoring!$O$27)+IF(Data!$W236&lt;&gt;"",Scoring!$O$28)+IF(Data!$X236&lt;&gt;"",Scoring!$O$29)+IF(Data!$Y236&lt;&gt;"",Scoring!$O$30)+IF(Data!$Z236&lt;&gt;"",Scoring!$O$31)+IF(Data!$AA236&lt;&gt;"",Scoring!$O$32),"")</f>
        <v/>
      </c>
      <c r="AY236" s="107" t="str">
        <f>IF(AX236&lt;&gt;"",LOOKUP(AX236,Likelihoods!$A$7:$A$107,Likelihoods!M$7:M$107),"")</f>
        <v/>
      </c>
      <c r="AZ236" s="108" t="str">
        <f>IF(AND(COUNTBLANK($B236:$E236)=3,COUNTBLANK($F236:$H236)=2,COUNTBLANK($I236:$J236)=1,COUNTBLANK($K236:$L236)=1,COUNTBLANK($M236:$N236)=1,COUNTBLANK($O236:$P236)=1,COUNTBLANK($Q236:$R236)=1,COUNTBLANK($S236:$T236)=1,COUNTBLANK($U236:$V236)=1,COUNTBLANK($W236:$AA236)=4),IF(Data!$B236&lt;&gt;"",Scoring!$P$7)+IF(Data!$C236&lt;&gt;"",Scoring!$P$8)+IF(Data!$D236&lt;&gt;"",Scoring!$P$9)+IF(Data!$E236&lt;&gt;"",Scoring!$P$10)+IF(Data!$F236&lt;&gt;"",Scoring!$P$11)+IF(Data!$G236&lt;&gt;"",Scoring!$P$12)+IF(Data!$H236&lt;&gt;"",Scoring!$P$13)+IF(Data!$I236&lt;&gt;"",Scoring!$P$14)+IF(Data!$J236&lt;&gt;"",Scoring!$P$15)+IF(Data!$K236&lt;&gt;"",Scoring!$P$16)+IF(Data!$L236&lt;&gt;"",Scoring!$P$17)+IF(Data!$M236&lt;&gt;"",Scoring!$P$18)+IF(Data!$N236&lt;&gt;"",Scoring!$P$19)+IF(Data!$O236&lt;&gt;"",Scoring!$P$20)+IF(Data!$P236&lt;&gt;"",Scoring!$P$21)+IF(Data!$Q236&lt;&gt;"",Scoring!$P$22)+IF(Data!$R236&lt;&gt;"",Scoring!$P$23)+IF(Data!$S236&lt;&gt;"",Scoring!$P$24)+IF(Data!T236&lt;&gt;"",Scoring!$P$25)+IF(Data!$U236&lt;&gt;"",Scoring!$P$26)+IF(Data!$V236&lt;&gt;"",Scoring!$P$27)+IF(Data!$W236&lt;&gt;"",Scoring!$P$28)+IF(Data!$X236&lt;&gt;"",Scoring!$P$29)+IF(Data!$Y236&lt;&gt;"",Scoring!$P$30)+IF(Data!$Z236&lt;&gt;"",Scoring!$P$31)+IF(Data!$AA236&lt;&gt;"",Scoring!$P$32),"")</f>
        <v/>
      </c>
      <c r="BA236" s="105" t="str">
        <f>IF(AZ236&lt;&gt;"",LOOKUP(AZ236,Likelihoods!$A$7:$A$107,Likelihoods!N$7:N$107),"")</f>
        <v/>
      </c>
      <c r="BB236" s="102" t="str">
        <f>IF(AND(COUNTBLANK($B236:$E236)=3,COUNTBLANK($F236:$H236)=2,COUNTBLANK($I236:$J236)=1,COUNTBLANK($K236:$L236)=1,COUNTBLANK($M236:$N236)=1,COUNTBLANK($O236:$P236)=1,COUNTBLANK($Q236:$R236)=1,COUNTBLANK($S236:$T236)=1,COUNTBLANK($U236:$V236)=1,COUNTBLANK($W236:$AA236)=4),IF(Data!$B236&lt;&gt;"",Scoring!$Q$7)+IF(Data!$C236&lt;&gt;"",Scoring!$Q$8)+IF(Data!$D236&lt;&gt;"",Scoring!$Q$9)+IF(Data!$E236&lt;&gt;"",Scoring!$Q$10)+IF(Data!$F236&lt;&gt;"",Scoring!$Q$11)+IF(Data!$G236&lt;&gt;"",Scoring!$Q$12)+IF(Data!$H236&lt;&gt;"",Scoring!$Q$13)+IF(Data!$I236&lt;&gt;"",Scoring!$Q$14)+IF(Data!$J236&lt;&gt;"",Scoring!$Q$15)+IF(Data!$K236&lt;&gt;"",Scoring!$Q$16)+IF(Data!$L236&lt;&gt;"",Scoring!$Q$17)+IF(Data!$M236&lt;&gt;"",Scoring!$Q$18)+IF(Data!$N236&lt;&gt;"",Scoring!$Q$19)+IF(Data!$O236&lt;&gt;"",Scoring!$Q$20)+IF(Data!$P236&lt;&gt;"",Scoring!$Q$21)+IF(Data!$Q236&lt;&gt;"",Scoring!$Q$22)+IF(Data!$R236&lt;&gt;"",Scoring!$Q$23)+IF(Data!$S236&lt;&gt;"",Scoring!$Q$24)+IF(Data!T236&lt;&gt;"",Scoring!$Q$25)+IF(Data!$U236&lt;&gt;"",Scoring!$Q$26)+IF(Data!$V236&lt;&gt;"",Scoring!$Q$27)+IF(Data!$W236&lt;&gt;"",Scoring!$Q$28)+IF(Data!$X236&lt;&gt;"",Scoring!$Q$29)+IF(Data!$Y236&lt;&gt;"",Scoring!$Q$30)+IF(Data!$Z236&lt;&gt;"",Scoring!$Q$31)+IF(Data!$AA236&lt;&gt;"",Scoring!$Q$32),"")</f>
        <v/>
      </c>
      <c r="BC236" s="107" t="str">
        <f>IF(BB236&lt;&gt;"",LOOKUP(BB236,Likelihoods!$A$7:$A$107,Likelihoods!O$7:O$107),"")</f>
        <v/>
      </c>
      <c r="BD236" s="104" t="str">
        <f>IF(AND(COUNTBLANK($B236:$E236)=3,COUNTBLANK($F236:$H236)=2,COUNTBLANK($I236:$J236)=1,COUNTBLANK($K236:$L236)=1,COUNTBLANK($M236:$N236)=1,COUNTBLANK($O236:$P236)=1,COUNTBLANK($Q236:$R236)=1,COUNTBLANK($S236:$T236)=1,COUNTBLANK($U236:$V236)=1,COUNTBLANK($W236:$AA236)=4),IF(Data!$B236&lt;&gt;"",Scoring!$R$7)+IF(Data!$C236&lt;&gt;"",Scoring!$R$8)+IF(Data!$D236&lt;&gt;"",Scoring!$R$9)+IF(Data!$E236&lt;&gt;"",Scoring!$R$10)+IF(Data!$F236&lt;&gt;"",Scoring!$R$11)+IF(Data!$G236&lt;&gt;"",Scoring!$R$12)+IF(Data!$H236&lt;&gt;"",Scoring!$R$13)+IF(Data!$I236&lt;&gt;"",Scoring!$R$14)+IF(Data!$J236&lt;&gt;"",Scoring!$R$15)+IF(Data!$K236&lt;&gt;"",Scoring!$R$16)+IF(Data!$L236&lt;&gt;"",Scoring!$R$17)+IF(Data!$M236&lt;&gt;"",Scoring!$R$18)+IF(Data!$N236&lt;&gt;"",Scoring!$R$19)+IF(Data!$O236&lt;&gt;"",Scoring!$R$20)+IF(Data!$P236&lt;&gt;"",Scoring!$R$21)+IF(Data!$Q236&lt;&gt;"",Scoring!$R$22)+IF(Data!$R236&lt;&gt;"",Scoring!$R$23)+IF(Data!$S236&lt;&gt;"",Scoring!$R$24)+IF(Data!T236&lt;&gt;"",Scoring!$R$25)+IF(Data!$U236&lt;&gt;"",Scoring!$R$26)+IF(Data!$V236&lt;&gt;"",Scoring!$R$27)+IF(Data!$W236&lt;&gt;"",Scoring!$R$28)+IF(Data!$X236&lt;&gt;"",Scoring!$R$29)+IF(Data!$Y236&lt;&gt;"",Scoring!$R$30)+IF(Data!$Z236&lt;&gt;"",Scoring!$R$31)+IF(Data!$AA236&lt;&gt;"",Scoring!$R$32),"")</f>
        <v/>
      </c>
      <c r="BE236" s="105" t="str">
        <f>IF(BD236&lt;&gt;"",LOOKUP(BD236,Likelihoods!$A$7:$A$107,Likelihoods!P$7:P$107),"")</f>
        <v/>
      </c>
      <c r="BF236" s="102" t="str">
        <f>IF(AND(COUNTBLANK($B236:$E236)=3,COUNTBLANK($F236:$H236)=2,COUNTBLANK($I236:$J236)=1,COUNTBLANK($K236:$L236)=1,COUNTBLANK($M236:$N236)=1,COUNTBLANK($O236:$P236)=1,COUNTBLANK($Q236:$R236)=1,COUNTBLANK($S236:$T236)=1,COUNTBLANK($U236:$V236)=1,COUNTBLANK($W236:$AA236)=4),IF(Data!$B236&lt;&gt;"",Scoring!$S$7)+IF(Data!$C236&lt;&gt;"",Scoring!$S$8)+IF(Data!$D236&lt;&gt;"",Scoring!$S$9)+IF(Data!$E236&lt;&gt;"",Scoring!$S$10)+IF(Data!$F236&lt;&gt;"",Scoring!$S$11)+IF(Data!$G236&lt;&gt;"",Scoring!$S$12)+IF(Data!$H236&lt;&gt;"",Scoring!$S$13)+IF(Data!$I236&lt;&gt;"",Scoring!$S$14)+IF(Data!$J236&lt;&gt;"",Scoring!$S$15)+IF(Data!$K236&lt;&gt;"",Scoring!$S$16)+IF(Data!$L236&lt;&gt;"",Scoring!$S$17)+IF(Data!$M236&lt;&gt;"",Scoring!$S$18)+IF(Data!$N236&lt;&gt;"",Scoring!$S$19)+IF(Data!$O236&lt;&gt;"",Scoring!$S$20)+IF(Data!$P236&lt;&gt;"",Scoring!$S$21)+IF(Data!$Q236&lt;&gt;"",Scoring!$S$22)+IF(Data!$R236&lt;&gt;"",Scoring!$S$23)+IF(Data!$S236&lt;&gt;"",Scoring!$S$24)+IF(Data!T236&lt;&gt;"",Scoring!$S$25)+IF(Data!$U236&lt;&gt;"",Scoring!$S$26)+IF(Data!$V236&lt;&gt;"",Scoring!$S$27)+IF(Data!$W236&lt;&gt;"",Scoring!$S$28)+IF(Data!$X236&lt;&gt;"",Scoring!$S$29)+IF(Data!$Y236&lt;&gt;"",Scoring!$S$30)+IF(Data!$Z236&lt;&gt;"",Scoring!$S$31)+IF(Data!$AA236&lt;&gt;"",Scoring!$S$32),"")</f>
        <v/>
      </c>
      <c r="BG236" s="107" t="str">
        <f>IF(BF236&lt;&gt;"",LOOKUP(BF236,Likelihoods!$A$7:$A$107,Likelihoods!Q$7:Q$107),"")</f>
        <v/>
      </c>
      <c r="BH236" s="108" t="str">
        <f>IF(AND(COUNTBLANK($B236:$E236)=3,COUNTBLANK($F236:$H236)=2,COUNTBLANK($I236:$J236)=1,COUNTBLANK($K236:$L236)=1,COUNTBLANK($M236:$N236)=1,COUNTBLANK($O236:$P236)=1,COUNTBLANK($Q236:$R236)=1,COUNTBLANK($S236:$T236)=1,COUNTBLANK($U236:$V236)=1,COUNTBLANK($W236:$AA236)=4),IF(Data!$B236&lt;&gt;"",Scoring!$T$7)+IF(Data!$C236&lt;&gt;"",Scoring!$T$8)+IF(Data!$D236&lt;&gt;"",Scoring!$T$9)+IF(Data!$E236&lt;&gt;"",Scoring!$T$10)+IF(Data!$F236&lt;&gt;"",Scoring!$T$11)+IF(Data!$G236&lt;&gt;"",Scoring!$T$12)+IF(Data!$H236&lt;&gt;"",Scoring!$T$13)+IF(Data!$I236&lt;&gt;"",Scoring!$T$14)+IF(Data!$J236&lt;&gt;"",Scoring!$T$15)+IF(Data!$K236&lt;&gt;"",Scoring!$T$16)+IF(Data!$L236&lt;&gt;"",Scoring!$T$17)+IF(Data!$M236&lt;&gt;"",Scoring!$T$18)+IF(Data!$N236&lt;&gt;"",Scoring!$T$19)+IF(Data!$O236&lt;&gt;"",Scoring!$T$20)+IF(Data!$P236&lt;&gt;"",Scoring!$T$21)+IF(Data!$Q236&lt;&gt;"",Scoring!$T$22)+IF(Data!$R236&lt;&gt;"",Scoring!$T$23)+IF(Data!$S236&lt;&gt;"",Scoring!$T$24)+IF(Data!T236&lt;&gt;"",Scoring!$T$25)+IF(Data!$U236&lt;&gt;"",Scoring!$T$26)+IF(Data!$V236&lt;&gt;"",Scoring!$T$27)+IF(Data!$W236&lt;&gt;"",Scoring!$T$28)+IF(Data!$X236&lt;&gt;"",Scoring!$T$29)+IF(Data!$Y236&lt;&gt;"",Scoring!$T$30)+IF(Data!$Z236&lt;&gt;"",Scoring!$T$31)+IF(Data!$AA236&lt;&gt;"",Scoring!$T$32),"")</f>
        <v/>
      </c>
      <c r="BI236" s="105" t="str">
        <f>IF(BH236&lt;&gt;"",LOOKUP(BH236,Likelihoods!$A$7:$A$107,Likelihoods!R$7:R$107),"")</f>
        <v/>
      </c>
      <c r="BJ236" s="108" t="str">
        <f>IF(AND(COUNTBLANK($B236:$E236)=3,COUNTBLANK($F236:$H236)=2,COUNTBLANK($I236:$J236)=1,COUNTBLANK($K236:$L236)=1,COUNTBLANK($M236:$N236)=1,COUNTBLANK($O236:$P236)=1,COUNTBLANK($Q236:$R236)=1,COUNTBLANK($S236:$T236)=1,COUNTBLANK($U236:$V236)=1,COUNTBLANK($W236:$AA236)=4),IF(Data!$B236&lt;&gt;"",Scoring!$U$7)+IF(Data!$C236&lt;&gt;"",Scoring!$U$8)+IF(Data!$D236&lt;&gt;"",Scoring!$U$9)+IF(Data!$E236&lt;&gt;"",Scoring!$U$10)+IF(Data!$F236&lt;&gt;"",Scoring!$U$11)+IF(Data!$G236&lt;&gt;"",Scoring!$U$12)+IF(Data!$H236&lt;&gt;"",Scoring!$U$13)+IF(Data!$I236&lt;&gt;"",Scoring!$U$14)+IF(Data!$J236&lt;&gt;"",Scoring!$U$15)+IF(Data!$K236&lt;&gt;"",Scoring!$U$16)+IF(Data!$L236&lt;&gt;"",Scoring!$U$17)+IF(Data!$M236&lt;&gt;"",Scoring!$U$18)+IF(Data!$N236&lt;&gt;"",Scoring!$U$19)+IF(Data!$O236&lt;&gt;"",Scoring!$U$20)+IF(Data!$P236&lt;&gt;"",Scoring!$U$21)+IF(Data!$Q236&lt;&gt;"",Scoring!$U$22)+IF(Data!$R236&lt;&gt;"",Scoring!$U$23)+IF(Data!$S236&lt;&gt;"",Scoring!$U$24)+IF(Data!T236&lt;&gt;"",Scoring!$U$25)+IF(Data!$U236&lt;&gt;"",Scoring!$U$26)+IF(Data!$V236&lt;&gt;"",Scoring!$U$27)+IF(Data!$W236&lt;&gt;"",Scoring!$U$28)+IF(Data!$X236&lt;&gt;"",Scoring!$U$29)+IF(Data!$Y236&lt;&gt;"",Scoring!$U$30)+IF(Data!$Z236&lt;&gt;"",Scoring!$U$31)+IF(Data!$AA236&lt;&gt;"",Scoring!$U$32),"")</f>
        <v/>
      </c>
      <c r="BK236" s="106" t="str">
        <f>IF(BJ236&lt;&gt;"",LOOKUP(BJ236,Likelihoods!$A$7:$A$107,Likelihoods!S$7:S$107),"")</f>
        <v/>
      </c>
      <c r="BL236" s="8"/>
      <c r="BM236" s="8"/>
      <c r="BN236" s="8"/>
      <c r="BO236" s="8"/>
      <c r="BP236" s="8"/>
      <c r="BQ236" s="8"/>
      <c r="BR236" s="8"/>
      <c r="BS236" s="8"/>
      <c r="BT236" s="8"/>
      <c r="BU236" s="8"/>
      <c r="BV236" s="8"/>
      <c r="BW236" s="8"/>
      <c r="BX236" s="8"/>
      <c r="BY236" s="8"/>
    </row>
    <row r="237" spans="1:77" ht="14.25" x14ac:dyDescent="0.2">
      <c r="A237" s="68"/>
      <c r="B237" s="101"/>
      <c r="C237" s="102"/>
      <c r="D237" s="102"/>
      <c r="E237" s="102"/>
      <c r="F237" s="101"/>
      <c r="G237" s="102"/>
      <c r="H237" s="103"/>
      <c r="I237" s="102"/>
      <c r="J237" s="102"/>
      <c r="K237" s="101"/>
      <c r="L237" s="103"/>
      <c r="M237" s="102"/>
      <c r="N237" s="103"/>
      <c r="O237" s="101"/>
      <c r="P237" s="103"/>
      <c r="Q237" s="102"/>
      <c r="R237" s="102"/>
      <c r="S237" s="101"/>
      <c r="T237" s="103"/>
      <c r="U237" s="101"/>
      <c r="V237" s="103"/>
      <c r="W237" s="102"/>
      <c r="X237" s="102"/>
      <c r="Y237" s="102"/>
      <c r="Z237" s="102"/>
      <c r="AA237" s="102"/>
      <c r="AB237" s="104" t="str">
        <f>IF(AND(COUNTBLANK($B237:$E237)=3,COUNTBLANK($F237:$H237)=2,COUNTBLANK($I237:$J237)=1,COUNTBLANK($K237:$L237)=1,COUNTBLANK($M237:$N237)=1,COUNTBLANK($O237:$P237)=1,COUNTBLANK($Q237:$R237)=1,COUNTBLANK($S237:$T237)=1,COUNTBLANK($U237:$V237)=1,COUNTBLANK($W237:$AA237)=4),IF(Data!$B237&lt;&gt;"",Scoring!$D$7)+IF(Data!$C237&lt;&gt;"",Scoring!$D$8)+IF(Data!$D237&lt;&gt;"",Scoring!$D$9)+IF(Data!$E237&lt;&gt;"",Scoring!$D$10)+IF(Data!$F237&lt;&gt;"",Scoring!$D$11)+IF(Data!$G237&lt;&gt;"",Scoring!$D$12)+IF(Data!$H237&lt;&gt;"",Scoring!$D$13)+IF(Data!$I237&lt;&gt;"",Scoring!$D$14)+IF(Data!$J237&lt;&gt;"",Scoring!$D$15)+IF(Data!$K237&lt;&gt;"",Scoring!$D$16)+IF(Data!$L237&lt;&gt;"",Scoring!$D$17)+IF(Data!$M237&lt;&gt;"",Scoring!$D$18)+IF(Data!$N237&lt;&gt;"",Scoring!$D$19)+IF(Data!$O237&lt;&gt;"",Scoring!$D$20)+IF(Data!$P237&lt;&gt;"",Scoring!$D$21)+IF(Data!$Q237&lt;&gt;"",Scoring!$D$22)+IF(Data!$R237&lt;&gt;"",Scoring!$D$23)+IF(Data!$S237&lt;&gt;"",Scoring!$D$24)+IF(Data!T237&lt;&gt;"",Scoring!$D$25)+IF(Data!$U237&lt;&gt;"",Scoring!$D$26)+IF(Data!$V237&lt;&gt;"",Scoring!$D$27)+IF(Data!$W237&lt;&gt;"",Scoring!$D$28)+IF(Data!$X237&lt;&gt;"",Scoring!$D$29)+IF(Data!$Y237&lt;&gt;"",Scoring!$D$30)+IF(Data!$Z237&lt;&gt;"",Scoring!$D$31)+IF(Data!$AA237&lt;&gt;"",Scoring!$D$32),"")</f>
        <v/>
      </c>
      <c r="AC237" s="105" t="str">
        <f>IF(AB237&lt;&gt;"",LOOKUP(AB237,Likelihoods!$A$7:$A$107,Likelihoods!B$7:B$107),"")</f>
        <v/>
      </c>
      <c r="AD237" s="264" t="str">
        <f>IF(AND(COUNTBLANK($B237:$E237)=3,COUNTBLANK($F237:$H237)=2,COUNTBLANK($I237:$J237)=1,COUNTBLANK($K237:$L237)=1,COUNTBLANK($M237:$N237)=1,COUNTBLANK($O237:$P237)=1,COUNTBLANK($Q237:$R237)=1,COUNTBLANK($S237:$T237)=1,COUNTBLANK($U237:$V237)=1,COUNTBLANK($W237:$AA237)=4),IF(Data!$B237&lt;&gt;"",Scoring!$E$7)+IF(Data!$C237&lt;&gt;"",Scoring!$E$8)+IF(Data!$D237&lt;&gt;"",Scoring!$E$9)+IF(Data!$E237&lt;&gt;"",Scoring!$E$10)+IF(Data!$F237&lt;&gt;"",Scoring!$E$11)+IF(Data!$G237&lt;&gt;"",Scoring!$E$12)+IF(Data!$H237&lt;&gt;"",Scoring!$E$13)+IF(Data!$I237&lt;&gt;"",Scoring!$E$14)+IF(Data!$J237&lt;&gt;"",Scoring!$E$15)+IF(Data!$K237&lt;&gt;"",Scoring!$E$16)+IF(Data!$L237&lt;&gt;"",Scoring!$E$17)+IF(Data!$M237&lt;&gt;"",Scoring!$E$18)+IF(Data!$N237&lt;&gt;"",Scoring!$E$19)+IF(Data!$O237&lt;&gt;"",Scoring!$E$20)+IF(Data!$P237&lt;&gt;"",Scoring!$E$21)+IF(Data!$Q237&lt;&gt;"",Scoring!$E$22)+IF(Data!$R237&lt;&gt;"",Scoring!$E$23)+IF(Data!$S237&lt;&gt;"",Scoring!$E$24)+IF(Data!V237&lt;&gt;"",Scoring!$E$25)+IF(Data!$U237&lt;&gt;"",Scoring!$E$26)+IF(Data!$V237&lt;&gt;"",Scoring!$E$27)+IF(Data!$W237&lt;&gt;"",Scoring!$E$28)+IF(Data!$X237&lt;&gt;"",Scoring!$E$29)+IF(Data!$Y237&lt;&gt;"",Scoring!$E$30)+IF(Data!$Z237&lt;&gt;"",Scoring!$E$31)+IF(Data!$AA237&lt;&gt;"",Scoring!$E$32),"")</f>
        <v/>
      </c>
      <c r="AE237" s="107" t="str">
        <f>IF(AD237&lt;&gt;"",LOOKUP(AD237,Likelihoods!$A$7:$A$107,Likelihoods!C$7:C$107),"")</f>
        <v/>
      </c>
      <c r="AF237" s="108" t="str">
        <f>IF(AND(COUNTBLANK($B237:$E237)=3,COUNTBLANK($F237:$H237)=2,COUNTBLANK($I237:$J237)=1,COUNTBLANK($K237:$L237)=1,COUNTBLANK($M237:$N237)=1,COUNTBLANK($O237:$P237)=1,COUNTBLANK($Q237:$R237)=1,COUNTBLANK($S237:$T237)=1,COUNTBLANK($U237:$V237)=1,COUNTBLANK($W237:$AA237)=4),IF(Data!$B237&lt;&gt;"",Scoring!$F$7)+IF(Data!$C237&lt;&gt;"",Scoring!$F$8)+IF(Data!$D237&lt;&gt;"",Scoring!$F$9)+IF(Data!$E237&lt;&gt;"",Scoring!$F$10)+IF(Data!$F237&lt;&gt;"",Scoring!$F$11)+IF(Data!$G237&lt;&gt;"",Scoring!$F$12)+IF(Data!$H237&lt;&gt;"",Scoring!$F$13)+IF(Data!$I237&lt;&gt;"",Scoring!$F$14)+IF(Data!$J237&lt;&gt;"",Scoring!$F$15)+IF(Data!$K237&lt;&gt;"",Scoring!$F$16)+IF(Data!$L237&lt;&gt;"",Scoring!$F$17)+IF(Data!$M237&lt;&gt;"",Scoring!$F$18)+IF(Data!$N237&lt;&gt;"",Scoring!$F$19)+IF(Data!$O237&lt;&gt;"",Scoring!$F$20)+IF(Data!$P237&lt;&gt;"",Scoring!$F$21)+IF(Data!$Q237&lt;&gt;"",Scoring!$F$22)+IF(Data!$R237&lt;&gt;"",Scoring!$F$23)+IF(Data!$S237&lt;&gt;"",Scoring!$F$24)+IF(Data!T237&lt;&gt;"",Scoring!$F$25)+IF(Data!$U237&lt;&gt;"",Scoring!$F$26)+IF(Data!$V237&lt;&gt;"",Scoring!$F$27)+IF(Data!$W237&lt;&gt;"",Scoring!$F$28)+IF(Data!$X237&lt;&gt;"",Scoring!$F$29)+IF(Data!$Y237&lt;&gt;"",Scoring!$F$30)+IF(Data!$Z237&lt;&gt;"",Scoring!$F$31)+IF(Data!$AA237&lt;&gt;"",Scoring!$F$32),"")</f>
        <v/>
      </c>
      <c r="AG237" s="105" t="str">
        <f>IF(AF237&lt;&gt;"",LOOKUP(AF237,Likelihoods!$A$7:$A$107,Likelihoods!D$7:D$107),"")</f>
        <v/>
      </c>
      <c r="AH237" s="108" t="str">
        <f>IF(AND(COUNTBLANK($B237:$E237)=3,COUNTBLANK($F237:$H237)=2,COUNTBLANK($I237:$J237)=1,COUNTBLANK($K237:$L237)=1,COUNTBLANK($M237:$N237)=1,COUNTBLANK($O237:$P237)=1,COUNTBLANK($Q237:$R237)=1,COUNTBLANK($S237:$T237)=1,COUNTBLANK($U237:$V237)=1,COUNTBLANK($W237:$AA237)=4),IF(Data!$B237&lt;&gt;"",Scoring!$G$7)+IF(Data!$C237&lt;&gt;"",Scoring!$G$8)+IF(Data!$D237&lt;&gt;"",Scoring!$G$9)+IF(Data!$E237&lt;&gt;"",Scoring!$G$10)+IF(Data!$F237&lt;&gt;"",Scoring!$G$11)+IF(Data!$G237&lt;&gt;"",Scoring!$G$12)+IF(Data!$H237&lt;&gt;"",Scoring!$G$13)+IF(Data!$I237&lt;&gt;"",Scoring!$G$14)+IF(Data!$J237&lt;&gt;"",Scoring!$G$15)+IF(Data!$K237&lt;&gt;"",Scoring!$G$16)+IF(Data!$L237&lt;&gt;"",Scoring!$G$17)+IF(Data!$M237&lt;&gt;"",Scoring!$G$18)+IF(Data!$N237&lt;&gt;"",Scoring!$G$19)+IF(Data!$O237&lt;&gt;"",Scoring!$G$20)+IF(Data!$P237&lt;&gt;"",Scoring!$G$21)+IF(Data!$Q237&lt;&gt;"",Scoring!$G$22)+IF(Data!$R237&lt;&gt;"",Scoring!$G$23)+IF(Data!$S237&lt;&gt;"",Scoring!$G$24)+IF(Data!T237&lt;&gt;"",Scoring!$G$25)+IF(Data!$U237&lt;&gt;"",Scoring!$G$26)+IF(Data!$V237&lt;&gt;"",Scoring!$G$27)+IF(Data!$W237&lt;&gt;"",Scoring!$G$28)+IF(Data!$X237&lt;&gt;"",Scoring!$G$29)+IF(Data!$Y237&lt;&gt;"",Scoring!$G$30)+IF(Data!$Z237&lt;&gt;"",Scoring!$G$31)+IF(Data!$AA237&lt;&gt;"",Scoring!$G$32),"")</f>
        <v/>
      </c>
      <c r="AI237" s="106" t="str">
        <f>IF(AH237&lt;&gt;"",LOOKUP(AH237,Likelihoods!$A$7:$A$107,Likelihoods!E$7:E$107),"")</f>
        <v/>
      </c>
      <c r="AJ237" s="104" t="str">
        <f>IF(AND(COUNTBLANK($B237:$E237)=3,COUNTBLANK($F237:$H237)=2,COUNTBLANK($I237:$J237)=1,COUNTBLANK($K237:$L237)=1,COUNTBLANK($M237:$N237)=1,COUNTBLANK($O237:$P237)=1,COUNTBLANK($Q237:$R237)=1,COUNTBLANK($S237:$T237)=1,COUNTBLANK($U237:$V237)=1,COUNTBLANK($W237:$AA237)=4),IF(Data!$B237&lt;&gt;"",Scoring!$H$7)+IF(Data!$C237&lt;&gt;"",Scoring!$H$8)+IF(Data!$D237&lt;&gt;"",Scoring!$H$9)+IF(Data!$E237&lt;&gt;"",Scoring!$H$10)+IF(Data!$F237&lt;&gt;"",Scoring!$H$11)+IF(Data!$G237&lt;&gt;"",Scoring!$H$12)+IF(Data!$H237&lt;&gt;"",Scoring!$H$13)+IF(Data!$I237&lt;&gt;"",Scoring!$H$14)+IF(Data!$J237&lt;&gt;"",Scoring!$H$15)+IF(Data!$K237&lt;&gt;"",Scoring!$H$16)+IF(Data!$L237&lt;&gt;"",Scoring!$H$17)+IF(Data!$M237&lt;&gt;"",Scoring!$H$18)+IF(Data!$N237&lt;&gt;"",Scoring!$H$19)+IF(Data!$O237&lt;&gt;"",Scoring!$H$20)+IF(Data!$P237&lt;&gt;"",Scoring!$H$21)+IF(Data!$Q237&lt;&gt;"",Scoring!$H$22)+IF(Data!$R237&lt;&gt;"",Scoring!$H$23)+IF(Data!$S237&lt;&gt;"",Scoring!$H$24)+IF(Data!T237&lt;&gt;"",Scoring!$H$25)+IF(Data!$U237&lt;&gt;"",Scoring!$H$26)+IF(Data!$V237&lt;&gt;"",Scoring!$H$27)+IF(Data!$W237&lt;&gt;"",Scoring!$H$28)+IF(Data!$X237&lt;&gt;"",Scoring!$H$29)+IF(Data!$Y237&lt;&gt;"",Scoring!$H$30)+IF(Data!$Z237&lt;&gt;"",Scoring!$H$31)+IF(Data!$AA237&lt;&gt;"",Scoring!$H$32),"")</f>
        <v/>
      </c>
      <c r="AK237" s="105" t="str">
        <f>IF(AJ237&lt;&gt;"",LOOKUP(AJ237,Likelihoods!$A$7:$A$107,Likelihoods!F$7:F$107),"")</f>
        <v/>
      </c>
      <c r="AL237" s="102" t="str">
        <f>IF(AND(COUNTBLANK($B237:$E237)=3,COUNTBLANK($F237:$H237)=2,COUNTBLANK($I237:$J237)=1,COUNTBLANK($K237:$L237)=1,COUNTBLANK($M237:$N237)=1,COUNTBLANK($O237:$P237)=1,COUNTBLANK($Q237:$R237)=1,COUNTBLANK($S237:$T237)=1,COUNTBLANK($U237:$V237)=1,COUNTBLANK($W237:$AA237)=4),IF(Data!$B237&lt;&gt;"",Scoring!$I$7)+IF(Data!$C237&lt;&gt;"",Scoring!$I$8)+IF(Data!$D237&lt;&gt;"",Scoring!$I$9)+IF(Data!$E237&lt;&gt;"",Scoring!$I$10)+IF(Data!$F237&lt;&gt;"",Scoring!$I$11)+IF(Data!$G237&lt;&gt;"",Scoring!$I$12)+IF(Data!$H237&lt;&gt;"",Scoring!$I$13)+IF(Data!$I237&lt;&gt;"",Scoring!$I$14)+IF(Data!$J237&lt;&gt;"",Scoring!$I$15)+IF(Data!$K237&lt;&gt;"",Scoring!$I$16)+IF(Data!$L237&lt;&gt;"",Scoring!$I$17)+IF(Data!$M237&lt;&gt;"",Scoring!$I$18)+IF(Data!$N237&lt;&gt;"",Scoring!$I$19)+IF(Data!$O237&lt;&gt;"",Scoring!$I$20)+IF(Data!$P237&lt;&gt;"",Scoring!$I$21)+IF(Data!$Q237&lt;&gt;"",Scoring!$I$22)+IF(Data!$R237&lt;&gt;"",Scoring!$I$23)+IF(Data!$S237&lt;&gt;"",Scoring!$I$24)+IF(Data!T237&lt;&gt;"",Scoring!$I$25)+IF(Data!$U237&lt;&gt;"",Scoring!$I$26)+IF(Data!$V237&lt;&gt;"",Scoring!$I$27)+IF(Data!$W237&lt;&gt;"",Scoring!$I$28)+IF(Data!$X237&lt;&gt;"",Scoring!$I$29)+IF(Data!$Y237&lt;&gt;"",Scoring!$I$30)+IF(Data!$Z237&lt;&gt;"",Scoring!$I$31)+IF(Data!$AA237&lt;&gt;"",Scoring!$I$32),"")</f>
        <v/>
      </c>
      <c r="AM237" s="107" t="str">
        <f>IF(AL237&lt;&gt;"",LOOKUP(AL237,Likelihoods!$A$7:$A$107,Likelihoods!G$7:G$107),"")</f>
        <v/>
      </c>
      <c r="AN237" s="281" t="str">
        <f>IF(AND(COUNTBLANK($B237:$E237)=3,COUNTBLANK($F237:$H237)=2,COUNTBLANK($I237:$J237)=1,COUNTBLANK($K237:$L237)=1,COUNTBLANK($M237:$N237)=1,COUNTBLANK($O237:$P237)=1,COUNTBLANK($Q237:$R237)=1,COUNTBLANK($S237:$T237)=1,COUNTBLANK($U237:$V237)=1,COUNTBLANK($W237:$AA237)=4),IF(Data!$B237&lt;&gt;"",Scoring!$J$7)+IF(Data!$C237&lt;&gt;"",Scoring!$J$8)+IF(Data!$D237&lt;&gt;"",Scoring!$J$9)+IF(Data!$E237&lt;&gt;"",Scoring!$J$10)+IF(Data!$F237&lt;&gt;"",Scoring!$J$11)+IF(Data!$G237&lt;&gt;"",Scoring!$J$12)+IF(Data!$H237&lt;&gt;"",Scoring!$J$13)+IF(Data!$I237&lt;&gt;"",Scoring!$J$14)+IF(Data!$J237&lt;&gt;"",Scoring!$J$15)+IF(Data!$K237&lt;&gt;"",Scoring!$J$16)+IF(Data!$L237&lt;&gt;"",Scoring!$J$17)+IF(Data!$M237&lt;&gt;"",Scoring!$J$18)+IF(Data!$N237&lt;&gt;"",Scoring!$J$19)+IF(Data!$O237&lt;&gt;"",Scoring!$J$20)+IF(Data!$P237&lt;&gt;"",Scoring!$J$21)+IF(Data!$Q237&lt;&gt;"",Scoring!$J$22)+IF(Data!$R237&lt;&gt;"",Scoring!$J$23)+IF(Data!$S237&lt;&gt;"",Scoring!$J$24)+IF(Data!AF237&lt;&gt;"",Scoring!$J$25)+IF(Data!$U237&lt;&gt;"",Scoring!$J$26)+IF(Data!$V237&lt;&gt;"",Scoring!$J$27)+IF(Data!$W237&lt;&gt;"",Scoring!$J$28)+IF(Data!$X237&lt;&gt;"",Scoring!$J$29)+IF(Data!$Y237&lt;&gt;"",Scoring!$J$30)+IF(Data!$Z237&lt;&gt;"",Scoring!$J$31)+IF(Data!$AA237&lt;&gt;"",Scoring!$J$32),"")</f>
        <v/>
      </c>
      <c r="AO237" s="276" t="str">
        <f>IF(AN237&lt;&gt;"",LOOKUP(AN237,Likelihoods!$A$7:$A$107,Likelihoods!H$7:H$107),"")</f>
        <v/>
      </c>
      <c r="AP237" s="264" t="str">
        <f>IF(AND(COUNTBLANK($B237:$E237)=3,COUNTBLANK($F237:$H237)=2,COUNTBLANK($I237:$J237)=1,COUNTBLANK($K237:$L237)=1,COUNTBLANK($M237:$N237)=1,COUNTBLANK($O237:$P237)=1,COUNTBLANK($Q237:$R237)=1,COUNTBLANK($S237:$T237)=1,COUNTBLANK($U237:$V237)=1,COUNTBLANK($W237:$AA237)=4),IF(Data!$B237&lt;&gt;"",Scoring!$K$7)+IF(Data!$C237&lt;&gt;"",Scoring!$K$8)+IF(Data!$D237&lt;&gt;"",Scoring!$K$9)+IF(Data!$E237&lt;&gt;"",Scoring!$K$10)+IF(Data!$F237&lt;&gt;"",Scoring!$K$11)+IF(Data!$G237&lt;&gt;"",Scoring!$K$12)+IF(Data!$H237&lt;&gt;"",Scoring!$K$13)+IF(Data!$I237&lt;&gt;"",Scoring!$K$14)+IF(Data!$J237&lt;&gt;"",Scoring!$K$15)+IF(Data!$K237&lt;&gt;"",Scoring!$K$16)+IF(Data!$L237&lt;&gt;"",Scoring!$K$17)+IF(Data!$M237&lt;&gt;"",Scoring!$K$18)+IF(Data!$N237&lt;&gt;"",Scoring!$K$19)+IF(Data!$O237&lt;&gt;"",Scoring!$K$20)+IF(Data!$P237&lt;&gt;"",Scoring!$K$21)+IF(Data!$Q237&lt;&gt;"",Scoring!$K$22)+IF(Data!$R237&lt;&gt;"",Scoring!$K$23)+IF(Data!$S237&lt;&gt;"",Scoring!$K$24)+IF(Data!AH237&lt;&gt;"",Scoring!$K$25)+IF(Data!$U237&lt;&gt;"",Scoring!$K$26)+IF(Data!$V237&lt;&gt;"",Scoring!$K$27)+IF(Data!$W237&lt;&gt;"",Scoring!$K$28)+IF(Data!$X237&lt;&gt;"",Scoring!$K$29)+IF(Data!$Y237&lt;&gt;"",Scoring!$K$30)+IF(Data!$Z237&lt;&gt;"",Scoring!$K$31)+IF(Data!$AA237&lt;&gt;"",Scoring!$K$32),"")</f>
        <v/>
      </c>
      <c r="AQ237" s="107" t="str">
        <f>IF(AP237&lt;&gt;"",LOOKUP(AP237,Likelihoods!$A$7:$A$107,Likelihoods!I$7:I$107),"")</f>
        <v/>
      </c>
      <c r="AR237" s="281" t="str">
        <f>IF(AND(COUNTBLANK($B237:$E237)=3,COUNTBLANK($F237:$H237)=2,COUNTBLANK($I237:$J237)=1,COUNTBLANK($K237:$L237)=1,COUNTBLANK($M237:$N237)=1,COUNTBLANK($O237:$P237)=1,COUNTBLANK($Q237:$R237)=1,COUNTBLANK($S237:$T237)=1,COUNTBLANK($U237:$V237)=1,COUNTBLANK($W237:$AA237)=4),IF(Data!$B237&lt;&gt;"",Scoring!$L$7)+IF(Data!$C237&lt;&gt;"",Scoring!$L$8)+IF(Data!$D237&lt;&gt;"",Scoring!$L$9)+IF(Data!$E237&lt;&gt;"",Scoring!$L$10)+IF(Data!$F237&lt;&gt;"",Scoring!$L$11)+IF(Data!$G237&lt;&gt;"",Scoring!$L$12)+IF(Data!$H237&lt;&gt;"",Scoring!$L$13)+IF(Data!$I237&lt;&gt;"",Scoring!$L$14)+IF(Data!$J237&lt;&gt;"",Scoring!$L$15)+IF(Data!$K237&lt;&gt;"",Scoring!$L$16)+IF(Data!$L237&lt;&gt;"",Scoring!$L$17)+IF(Data!$M237&lt;&gt;"",Scoring!$L$18)+IF(Data!$N237&lt;&gt;"",Scoring!$L$19)+IF(Data!$O237&lt;&gt;"",Scoring!$L$20)+IF(Data!$P237&lt;&gt;"",Scoring!$L$21)+IF(Data!$Q237&lt;&gt;"",Scoring!$L$22)+IF(Data!$R237&lt;&gt;"",Scoring!$L$23)+IF(Data!$S237&lt;&gt;"",Scoring!$L$24)+IF(Data!AJ237&lt;&gt;"",Scoring!$L$25)+IF(Data!$U237&lt;&gt;"",Scoring!$L$26)+IF(Data!$V237&lt;&gt;"",Scoring!$L$27)+IF(Data!$W237&lt;&gt;"",Scoring!$L$28)+IF(Data!$X237&lt;&gt;"",Scoring!$L$29)+IF(Data!$Y237&lt;&gt;"",Scoring!$L$30)+IF(Data!$Z237&lt;&gt;"",Scoring!$L$31)+IF(Data!$AA237&lt;&gt;"",Scoring!$L$32),"")</f>
        <v/>
      </c>
      <c r="AS237" s="105" t="str">
        <f>IF(AR237&lt;&gt;"",LOOKUP(AR237,Likelihoods!$A$7:$A$107,Likelihoods!J$7:J$107),"")</f>
        <v/>
      </c>
      <c r="AT237" s="108" t="str">
        <f>IF(AND(COUNTBLANK($B237:$E237)=3,COUNTBLANK($F237:$H237)=2,COUNTBLANK($I237:$J237)=1,COUNTBLANK($K237:$L237)=1,COUNTBLANK($M237:$N237)=1,COUNTBLANK($O237:$P237)=1,COUNTBLANK($Q237:$R237)=1,COUNTBLANK($S237:$T237)=1,COUNTBLANK($U237:$V237)=1,COUNTBLANK($W237:$AA237)=4),IF(Data!$B237&lt;&gt;"",Scoring!$M$7)+IF(Data!$C237&lt;&gt;"",Scoring!$M$8)+IF(Data!$D237&lt;&gt;"",Scoring!$M$9)+IF(Data!$E237&lt;&gt;"",Scoring!$M$10)+IF(Data!$F237&lt;&gt;"",Scoring!$M$11)+IF(Data!$G237&lt;&gt;"",Scoring!$M$12)+IF(Data!$H237&lt;&gt;"",Scoring!$M$13)+IF(Data!$I237&lt;&gt;"",Scoring!$M$14)+IF(Data!$J237&lt;&gt;"",Scoring!$M$15)+IF(Data!$K237&lt;&gt;"",Scoring!$M$16)+IF(Data!$L237&lt;&gt;"",Scoring!$M$17)+IF(Data!$M237&lt;&gt;"",Scoring!$M$18)+IF(Data!$N237&lt;&gt;"",Scoring!$M$19)+IF(Data!$O237&lt;&gt;"",Scoring!$M$20)+IF(Data!$P237&lt;&gt;"",Scoring!$M$21)+IF(Data!$Q237&lt;&gt;"",Scoring!$M$22)+IF(Data!$R237&lt;&gt;"",Scoring!$M$23)+IF(Data!$S237&lt;&gt;"",Scoring!$M$24)+IF(Data!T237&lt;&gt;"",Scoring!$M$25)+IF(Data!$U237&lt;&gt;"",Scoring!$M$26)+IF(Data!$V237&lt;&gt;"",Scoring!$M$27)+IF(Data!$W237&lt;&gt;"",Scoring!$M$28)+IF(Data!$X237&lt;&gt;"",Scoring!$M$29)+IF(Data!$Y237&lt;&gt;"",Scoring!$M$30)+IF(Data!$Z237&lt;&gt;"",Scoring!$M$31)+IF(Data!$AA237&lt;&gt;"",Scoring!$M$32),"")</f>
        <v/>
      </c>
      <c r="AU237" s="105" t="str">
        <f>IF(AT237&lt;&gt;"",LOOKUP(AT237,Likelihoods!$A$7:$A$107,Likelihoods!K$7:K$107),"")</f>
        <v/>
      </c>
      <c r="AV237" s="108" t="str">
        <f>IF(AND(COUNTBLANK($B237:$E237)=3,COUNTBLANK($F237:$H237)=2,COUNTBLANK($I237:$J237)=1,COUNTBLANK($K237:$L237)=1,COUNTBLANK($M237:$N237)=1,COUNTBLANK($O237:$P237)=1,COUNTBLANK($Q237:$R237)=1,COUNTBLANK($S237:$T237)=1,COUNTBLANK($U237:$V237)=1,COUNTBLANK($W237:$AA237)=4),IF(Data!$B237&lt;&gt;"",Scoring!$N$7)+IF(Data!$C237&lt;&gt;"",Scoring!$N$8)+IF(Data!$D237&lt;&gt;"",Scoring!$N$9)+IF(Data!$E237&lt;&gt;"",Scoring!$N$10)+IF(Data!$F237&lt;&gt;"",Scoring!$N$11)+IF(Data!$G237&lt;&gt;"",Scoring!$N$12)+IF(Data!$H237&lt;&gt;"",Scoring!$N$13)+IF(Data!$I237&lt;&gt;"",Scoring!$N$14)+IF(Data!$J237&lt;&gt;"",Scoring!$N$15)+IF(Data!$K237&lt;&gt;"",Scoring!$N$16)+IF(Data!$L237&lt;&gt;"",Scoring!$N$17)+IF(Data!$M237&lt;&gt;"",Scoring!$N$18)+IF(Data!$N237&lt;&gt;"",Scoring!$N$19)+IF(Data!$O237&lt;&gt;"",Scoring!$N$20)+IF(Data!$P237&lt;&gt;"",Scoring!$N$21)+IF(Data!$Q237&lt;&gt;"",Scoring!$N$22)+IF(Data!$R237&lt;&gt;"",Scoring!$N$23)+IF(Data!$S237&lt;&gt;"",Scoring!$N$24)+IF(Data!T237&lt;&gt;"",Scoring!$N$25)+IF(Data!$U237&lt;&gt;"",Scoring!$N$26)+IF(Data!$V237&lt;&gt;"",Scoring!$N$27)+IF(Data!$W237&lt;&gt;"",Scoring!$N$28)+IF(Data!$X237&lt;&gt;"",Scoring!$N$29)+IF(Data!$Y237&lt;&gt;"",Scoring!$N$30)+IF(Data!$Z237&lt;&gt;"",Scoring!$N$31)+IF(Data!$AA237&lt;&gt;"",Scoring!$N$32),"")</f>
        <v/>
      </c>
      <c r="AW237" s="106" t="str">
        <f>IF(AV237&lt;&gt;"",LOOKUP(AV237,Likelihoods!$A$7:$A$107,Likelihoods!L$7:L$107),"")</f>
        <v/>
      </c>
      <c r="AX237" s="104" t="str">
        <f>IF(AND(COUNTBLANK($B237:$E237)=3,COUNTBLANK($F237:$H237)=2,COUNTBLANK($I237:$J237)=1,COUNTBLANK($K237:$L237)=1,COUNTBLANK($M237:$N237)=1,COUNTBLANK($O237:$P237)=1,COUNTBLANK($Q237:$R237)=1,COUNTBLANK($S237:$T237)=1,COUNTBLANK($U237:$V237)=1,COUNTBLANK($W237:$AA237)=4),IF(Data!$B237&lt;&gt;"",Scoring!$O$7)+IF(Data!$C237&lt;&gt;"",Scoring!$O$8)+IF(Data!$D237&lt;&gt;"",Scoring!$O$9)+IF(Data!$E237&lt;&gt;"",Scoring!$O$10)+IF(Data!$F237&lt;&gt;"",Scoring!$O$11)+IF(Data!$G237&lt;&gt;"",Scoring!$O$12)+IF(Data!$H237&lt;&gt;"",Scoring!$O$13)+IF(Data!$I237&lt;&gt;"",Scoring!$O$14)+IF(Data!$J237&lt;&gt;"",Scoring!$O$15)+IF(Data!$K237&lt;&gt;"",Scoring!$O$16)+IF(Data!$L237&lt;&gt;"",Scoring!$O$17)+IF(Data!$M237&lt;&gt;"",Scoring!$O$18)+IF(Data!$N237&lt;&gt;"",Scoring!$O$19)+IF(Data!$O237&lt;&gt;"",Scoring!$O$20)+IF(Data!$P237&lt;&gt;"",Scoring!$O$21)+IF(Data!$Q237&lt;&gt;"",Scoring!$O$22)+IF(Data!$R237&lt;&gt;"",Scoring!$O$23)+IF(Data!$S237&lt;&gt;"",Scoring!$O$24)+IF(Data!T237&lt;&gt;"",Scoring!$O$25)+IF(Data!$U237&lt;&gt;"",Scoring!$O$26)+IF(Data!$V237&lt;&gt;"",Scoring!$O$27)+IF(Data!$W237&lt;&gt;"",Scoring!$O$28)+IF(Data!$X237&lt;&gt;"",Scoring!$O$29)+IF(Data!$Y237&lt;&gt;"",Scoring!$O$30)+IF(Data!$Z237&lt;&gt;"",Scoring!$O$31)+IF(Data!$AA237&lt;&gt;"",Scoring!$O$32),"")</f>
        <v/>
      </c>
      <c r="AY237" s="107" t="str">
        <f>IF(AX237&lt;&gt;"",LOOKUP(AX237,Likelihoods!$A$7:$A$107,Likelihoods!M$7:M$107),"")</f>
        <v/>
      </c>
      <c r="AZ237" s="108" t="str">
        <f>IF(AND(COUNTBLANK($B237:$E237)=3,COUNTBLANK($F237:$H237)=2,COUNTBLANK($I237:$J237)=1,COUNTBLANK($K237:$L237)=1,COUNTBLANK($M237:$N237)=1,COUNTBLANK($O237:$P237)=1,COUNTBLANK($Q237:$R237)=1,COUNTBLANK($S237:$T237)=1,COUNTBLANK($U237:$V237)=1,COUNTBLANK($W237:$AA237)=4),IF(Data!$B237&lt;&gt;"",Scoring!$P$7)+IF(Data!$C237&lt;&gt;"",Scoring!$P$8)+IF(Data!$D237&lt;&gt;"",Scoring!$P$9)+IF(Data!$E237&lt;&gt;"",Scoring!$P$10)+IF(Data!$F237&lt;&gt;"",Scoring!$P$11)+IF(Data!$G237&lt;&gt;"",Scoring!$P$12)+IF(Data!$H237&lt;&gt;"",Scoring!$P$13)+IF(Data!$I237&lt;&gt;"",Scoring!$P$14)+IF(Data!$J237&lt;&gt;"",Scoring!$P$15)+IF(Data!$K237&lt;&gt;"",Scoring!$P$16)+IF(Data!$L237&lt;&gt;"",Scoring!$P$17)+IF(Data!$M237&lt;&gt;"",Scoring!$P$18)+IF(Data!$N237&lt;&gt;"",Scoring!$P$19)+IF(Data!$O237&lt;&gt;"",Scoring!$P$20)+IF(Data!$P237&lt;&gt;"",Scoring!$P$21)+IF(Data!$Q237&lt;&gt;"",Scoring!$P$22)+IF(Data!$R237&lt;&gt;"",Scoring!$P$23)+IF(Data!$S237&lt;&gt;"",Scoring!$P$24)+IF(Data!T237&lt;&gt;"",Scoring!$P$25)+IF(Data!$U237&lt;&gt;"",Scoring!$P$26)+IF(Data!$V237&lt;&gt;"",Scoring!$P$27)+IF(Data!$W237&lt;&gt;"",Scoring!$P$28)+IF(Data!$X237&lt;&gt;"",Scoring!$P$29)+IF(Data!$Y237&lt;&gt;"",Scoring!$P$30)+IF(Data!$Z237&lt;&gt;"",Scoring!$P$31)+IF(Data!$AA237&lt;&gt;"",Scoring!$P$32),"")</f>
        <v/>
      </c>
      <c r="BA237" s="105" t="str">
        <f>IF(AZ237&lt;&gt;"",LOOKUP(AZ237,Likelihoods!$A$7:$A$107,Likelihoods!N$7:N$107),"")</f>
        <v/>
      </c>
      <c r="BB237" s="102" t="str">
        <f>IF(AND(COUNTBLANK($B237:$E237)=3,COUNTBLANK($F237:$H237)=2,COUNTBLANK($I237:$J237)=1,COUNTBLANK($K237:$L237)=1,COUNTBLANK($M237:$N237)=1,COUNTBLANK($O237:$P237)=1,COUNTBLANK($Q237:$R237)=1,COUNTBLANK($S237:$T237)=1,COUNTBLANK($U237:$V237)=1,COUNTBLANK($W237:$AA237)=4),IF(Data!$B237&lt;&gt;"",Scoring!$Q$7)+IF(Data!$C237&lt;&gt;"",Scoring!$Q$8)+IF(Data!$D237&lt;&gt;"",Scoring!$Q$9)+IF(Data!$E237&lt;&gt;"",Scoring!$Q$10)+IF(Data!$F237&lt;&gt;"",Scoring!$Q$11)+IF(Data!$G237&lt;&gt;"",Scoring!$Q$12)+IF(Data!$H237&lt;&gt;"",Scoring!$Q$13)+IF(Data!$I237&lt;&gt;"",Scoring!$Q$14)+IF(Data!$J237&lt;&gt;"",Scoring!$Q$15)+IF(Data!$K237&lt;&gt;"",Scoring!$Q$16)+IF(Data!$L237&lt;&gt;"",Scoring!$Q$17)+IF(Data!$M237&lt;&gt;"",Scoring!$Q$18)+IF(Data!$N237&lt;&gt;"",Scoring!$Q$19)+IF(Data!$O237&lt;&gt;"",Scoring!$Q$20)+IF(Data!$P237&lt;&gt;"",Scoring!$Q$21)+IF(Data!$Q237&lt;&gt;"",Scoring!$Q$22)+IF(Data!$R237&lt;&gt;"",Scoring!$Q$23)+IF(Data!$S237&lt;&gt;"",Scoring!$Q$24)+IF(Data!T237&lt;&gt;"",Scoring!$Q$25)+IF(Data!$U237&lt;&gt;"",Scoring!$Q$26)+IF(Data!$V237&lt;&gt;"",Scoring!$Q$27)+IF(Data!$W237&lt;&gt;"",Scoring!$Q$28)+IF(Data!$X237&lt;&gt;"",Scoring!$Q$29)+IF(Data!$Y237&lt;&gt;"",Scoring!$Q$30)+IF(Data!$Z237&lt;&gt;"",Scoring!$Q$31)+IF(Data!$AA237&lt;&gt;"",Scoring!$Q$32),"")</f>
        <v/>
      </c>
      <c r="BC237" s="107" t="str">
        <f>IF(BB237&lt;&gt;"",LOOKUP(BB237,Likelihoods!$A$7:$A$107,Likelihoods!O$7:O$107),"")</f>
        <v/>
      </c>
      <c r="BD237" s="104" t="str">
        <f>IF(AND(COUNTBLANK($B237:$E237)=3,COUNTBLANK($F237:$H237)=2,COUNTBLANK($I237:$J237)=1,COUNTBLANK($K237:$L237)=1,COUNTBLANK($M237:$N237)=1,COUNTBLANK($O237:$P237)=1,COUNTBLANK($Q237:$R237)=1,COUNTBLANK($S237:$T237)=1,COUNTBLANK($U237:$V237)=1,COUNTBLANK($W237:$AA237)=4),IF(Data!$B237&lt;&gt;"",Scoring!$R$7)+IF(Data!$C237&lt;&gt;"",Scoring!$R$8)+IF(Data!$D237&lt;&gt;"",Scoring!$R$9)+IF(Data!$E237&lt;&gt;"",Scoring!$R$10)+IF(Data!$F237&lt;&gt;"",Scoring!$R$11)+IF(Data!$G237&lt;&gt;"",Scoring!$R$12)+IF(Data!$H237&lt;&gt;"",Scoring!$R$13)+IF(Data!$I237&lt;&gt;"",Scoring!$R$14)+IF(Data!$J237&lt;&gt;"",Scoring!$R$15)+IF(Data!$K237&lt;&gt;"",Scoring!$R$16)+IF(Data!$L237&lt;&gt;"",Scoring!$R$17)+IF(Data!$M237&lt;&gt;"",Scoring!$R$18)+IF(Data!$N237&lt;&gt;"",Scoring!$R$19)+IF(Data!$O237&lt;&gt;"",Scoring!$R$20)+IF(Data!$P237&lt;&gt;"",Scoring!$R$21)+IF(Data!$Q237&lt;&gt;"",Scoring!$R$22)+IF(Data!$R237&lt;&gt;"",Scoring!$R$23)+IF(Data!$S237&lt;&gt;"",Scoring!$R$24)+IF(Data!T237&lt;&gt;"",Scoring!$R$25)+IF(Data!$U237&lt;&gt;"",Scoring!$R$26)+IF(Data!$V237&lt;&gt;"",Scoring!$R$27)+IF(Data!$W237&lt;&gt;"",Scoring!$R$28)+IF(Data!$X237&lt;&gt;"",Scoring!$R$29)+IF(Data!$Y237&lt;&gt;"",Scoring!$R$30)+IF(Data!$Z237&lt;&gt;"",Scoring!$R$31)+IF(Data!$AA237&lt;&gt;"",Scoring!$R$32),"")</f>
        <v/>
      </c>
      <c r="BE237" s="105" t="str">
        <f>IF(BD237&lt;&gt;"",LOOKUP(BD237,Likelihoods!$A$7:$A$107,Likelihoods!P$7:P$107),"")</f>
        <v/>
      </c>
      <c r="BF237" s="102" t="str">
        <f>IF(AND(COUNTBLANK($B237:$E237)=3,COUNTBLANK($F237:$H237)=2,COUNTBLANK($I237:$J237)=1,COUNTBLANK($K237:$L237)=1,COUNTBLANK($M237:$N237)=1,COUNTBLANK($O237:$P237)=1,COUNTBLANK($Q237:$R237)=1,COUNTBLANK($S237:$T237)=1,COUNTBLANK($U237:$V237)=1,COUNTBLANK($W237:$AA237)=4),IF(Data!$B237&lt;&gt;"",Scoring!$S$7)+IF(Data!$C237&lt;&gt;"",Scoring!$S$8)+IF(Data!$D237&lt;&gt;"",Scoring!$S$9)+IF(Data!$E237&lt;&gt;"",Scoring!$S$10)+IF(Data!$F237&lt;&gt;"",Scoring!$S$11)+IF(Data!$G237&lt;&gt;"",Scoring!$S$12)+IF(Data!$H237&lt;&gt;"",Scoring!$S$13)+IF(Data!$I237&lt;&gt;"",Scoring!$S$14)+IF(Data!$J237&lt;&gt;"",Scoring!$S$15)+IF(Data!$K237&lt;&gt;"",Scoring!$S$16)+IF(Data!$L237&lt;&gt;"",Scoring!$S$17)+IF(Data!$M237&lt;&gt;"",Scoring!$S$18)+IF(Data!$N237&lt;&gt;"",Scoring!$S$19)+IF(Data!$O237&lt;&gt;"",Scoring!$S$20)+IF(Data!$P237&lt;&gt;"",Scoring!$S$21)+IF(Data!$Q237&lt;&gt;"",Scoring!$S$22)+IF(Data!$R237&lt;&gt;"",Scoring!$S$23)+IF(Data!$S237&lt;&gt;"",Scoring!$S$24)+IF(Data!T237&lt;&gt;"",Scoring!$S$25)+IF(Data!$U237&lt;&gt;"",Scoring!$S$26)+IF(Data!$V237&lt;&gt;"",Scoring!$S$27)+IF(Data!$W237&lt;&gt;"",Scoring!$S$28)+IF(Data!$X237&lt;&gt;"",Scoring!$S$29)+IF(Data!$Y237&lt;&gt;"",Scoring!$S$30)+IF(Data!$Z237&lt;&gt;"",Scoring!$S$31)+IF(Data!$AA237&lt;&gt;"",Scoring!$S$32),"")</f>
        <v/>
      </c>
      <c r="BG237" s="107" t="str">
        <f>IF(BF237&lt;&gt;"",LOOKUP(BF237,Likelihoods!$A$7:$A$107,Likelihoods!Q$7:Q$107),"")</f>
        <v/>
      </c>
      <c r="BH237" s="108" t="str">
        <f>IF(AND(COUNTBLANK($B237:$E237)=3,COUNTBLANK($F237:$H237)=2,COUNTBLANK($I237:$J237)=1,COUNTBLANK($K237:$L237)=1,COUNTBLANK($M237:$N237)=1,COUNTBLANK($O237:$P237)=1,COUNTBLANK($Q237:$R237)=1,COUNTBLANK($S237:$T237)=1,COUNTBLANK($U237:$V237)=1,COUNTBLANK($W237:$AA237)=4),IF(Data!$B237&lt;&gt;"",Scoring!$T$7)+IF(Data!$C237&lt;&gt;"",Scoring!$T$8)+IF(Data!$D237&lt;&gt;"",Scoring!$T$9)+IF(Data!$E237&lt;&gt;"",Scoring!$T$10)+IF(Data!$F237&lt;&gt;"",Scoring!$T$11)+IF(Data!$G237&lt;&gt;"",Scoring!$T$12)+IF(Data!$H237&lt;&gt;"",Scoring!$T$13)+IF(Data!$I237&lt;&gt;"",Scoring!$T$14)+IF(Data!$J237&lt;&gt;"",Scoring!$T$15)+IF(Data!$K237&lt;&gt;"",Scoring!$T$16)+IF(Data!$L237&lt;&gt;"",Scoring!$T$17)+IF(Data!$M237&lt;&gt;"",Scoring!$T$18)+IF(Data!$N237&lt;&gt;"",Scoring!$T$19)+IF(Data!$O237&lt;&gt;"",Scoring!$T$20)+IF(Data!$P237&lt;&gt;"",Scoring!$T$21)+IF(Data!$Q237&lt;&gt;"",Scoring!$T$22)+IF(Data!$R237&lt;&gt;"",Scoring!$T$23)+IF(Data!$S237&lt;&gt;"",Scoring!$T$24)+IF(Data!T237&lt;&gt;"",Scoring!$T$25)+IF(Data!$U237&lt;&gt;"",Scoring!$T$26)+IF(Data!$V237&lt;&gt;"",Scoring!$T$27)+IF(Data!$W237&lt;&gt;"",Scoring!$T$28)+IF(Data!$X237&lt;&gt;"",Scoring!$T$29)+IF(Data!$Y237&lt;&gt;"",Scoring!$T$30)+IF(Data!$Z237&lt;&gt;"",Scoring!$T$31)+IF(Data!$AA237&lt;&gt;"",Scoring!$T$32),"")</f>
        <v/>
      </c>
      <c r="BI237" s="105" t="str">
        <f>IF(BH237&lt;&gt;"",LOOKUP(BH237,Likelihoods!$A$7:$A$107,Likelihoods!R$7:R$107),"")</f>
        <v/>
      </c>
      <c r="BJ237" s="108" t="str">
        <f>IF(AND(COUNTBLANK($B237:$E237)=3,COUNTBLANK($F237:$H237)=2,COUNTBLANK($I237:$J237)=1,COUNTBLANK($K237:$L237)=1,COUNTBLANK($M237:$N237)=1,COUNTBLANK($O237:$P237)=1,COUNTBLANK($Q237:$R237)=1,COUNTBLANK($S237:$T237)=1,COUNTBLANK($U237:$V237)=1,COUNTBLANK($W237:$AA237)=4),IF(Data!$B237&lt;&gt;"",Scoring!$U$7)+IF(Data!$C237&lt;&gt;"",Scoring!$U$8)+IF(Data!$D237&lt;&gt;"",Scoring!$U$9)+IF(Data!$E237&lt;&gt;"",Scoring!$U$10)+IF(Data!$F237&lt;&gt;"",Scoring!$U$11)+IF(Data!$G237&lt;&gt;"",Scoring!$U$12)+IF(Data!$H237&lt;&gt;"",Scoring!$U$13)+IF(Data!$I237&lt;&gt;"",Scoring!$U$14)+IF(Data!$J237&lt;&gt;"",Scoring!$U$15)+IF(Data!$K237&lt;&gt;"",Scoring!$U$16)+IF(Data!$L237&lt;&gt;"",Scoring!$U$17)+IF(Data!$M237&lt;&gt;"",Scoring!$U$18)+IF(Data!$N237&lt;&gt;"",Scoring!$U$19)+IF(Data!$O237&lt;&gt;"",Scoring!$U$20)+IF(Data!$P237&lt;&gt;"",Scoring!$U$21)+IF(Data!$Q237&lt;&gt;"",Scoring!$U$22)+IF(Data!$R237&lt;&gt;"",Scoring!$U$23)+IF(Data!$S237&lt;&gt;"",Scoring!$U$24)+IF(Data!T237&lt;&gt;"",Scoring!$U$25)+IF(Data!$U237&lt;&gt;"",Scoring!$U$26)+IF(Data!$V237&lt;&gt;"",Scoring!$U$27)+IF(Data!$W237&lt;&gt;"",Scoring!$U$28)+IF(Data!$X237&lt;&gt;"",Scoring!$U$29)+IF(Data!$Y237&lt;&gt;"",Scoring!$U$30)+IF(Data!$Z237&lt;&gt;"",Scoring!$U$31)+IF(Data!$AA237&lt;&gt;"",Scoring!$U$32),"")</f>
        <v/>
      </c>
      <c r="BK237" s="106" t="str">
        <f>IF(BJ237&lt;&gt;"",LOOKUP(BJ237,Likelihoods!$A$7:$A$107,Likelihoods!S$7:S$107),"")</f>
        <v/>
      </c>
      <c r="BL237" s="8"/>
      <c r="BM237" s="8"/>
      <c r="BN237" s="8"/>
      <c r="BO237" s="8"/>
      <c r="BP237" s="8"/>
      <c r="BQ237" s="8"/>
      <c r="BR237" s="8"/>
      <c r="BS237" s="8"/>
      <c r="BT237" s="8"/>
      <c r="BU237" s="8"/>
      <c r="BV237" s="8"/>
      <c r="BW237" s="8"/>
      <c r="BX237" s="8"/>
      <c r="BY237" s="8"/>
    </row>
    <row r="238" spans="1:77" ht="14.25" x14ac:dyDescent="0.2">
      <c r="A238" s="68"/>
      <c r="B238" s="101"/>
      <c r="C238" s="102"/>
      <c r="D238" s="102"/>
      <c r="E238" s="102"/>
      <c r="F238" s="101"/>
      <c r="G238" s="102"/>
      <c r="H238" s="103"/>
      <c r="I238" s="102"/>
      <c r="J238" s="102"/>
      <c r="K238" s="101"/>
      <c r="L238" s="103"/>
      <c r="M238" s="102"/>
      <c r="N238" s="103"/>
      <c r="O238" s="101"/>
      <c r="P238" s="103"/>
      <c r="Q238" s="102"/>
      <c r="R238" s="102"/>
      <c r="S238" s="101"/>
      <c r="T238" s="103"/>
      <c r="U238" s="101"/>
      <c r="V238" s="103"/>
      <c r="W238" s="102"/>
      <c r="X238" s="102"/>
      <c r="Y238" s="102"/>
      <c r="Z238" s="102"/>
      <c r="AA238" s="102"/>
      <c r="AB238" s="104" t="str">
        <f>IF(AND(COUNTBLANK($B238:$E238)=3,COUNTBLANK($F238:$H238)=2,COUNTBLANK($I238:$J238)=1,COUNTBLANK($K238:$L238)=1,COUNTBLANK($M238:$N238)=1,COUNTBLANK($O238:$P238)=1,COUNTBLANK($Q238:$R238)=1,COUNTBLANK($S238:$T238)=1,COUNTBLANK($U238:$V238)=1,COUNTBLANK($W238:$AA238)=4),IF(Data!$B238&lt;&gt;"",Scoring!$D$7)+IF(Data!$C238&lt;&gt;"",Scoring!$D$8)+IF(Data!$D238&lt;&gt;"",Scoring!$D$9)+IF(Data!$E238&lt;&gt;"",Scoring!$D$10)+IF(Data!$F238&lt;&gt;"",Scoring!$D$11)+IF(Data!$G238&lt;&gt;"",Scoring!$D$12)+IF(Data!$H238&lt;&gt;"",Scoring!$D$13)+IF(Data!$I238&lt;&gt;"",Scoring!$D$14)+IF(Data!$J238&lt;&gt;"",Scoring!$D$15)+IF(Data!$K238&lt;&gt;"",Scoring!$D$16)+IF(Data!$L238&lt;&gt;"",Scoring!$D$17)+IF(Data!$M238&lt;&gt;"",Scoring!$D$18)+IF(Data!$N238&lt;&gt;"",Scoring!$D$19)+IF(Data!$O238&lt;&gt;"",Scoring!$D$20)+IF(Data!$P238&lt;&gt;"",Scoring!$D$21)+IF(Data!$Q238&lt;&gt;"",Scoring!$D$22)+IF(Data!$R238&lt;&gt;"",Scoring!$D$23)+IF(Data!$S238&lt;&gt;"",Scoring!$D$24)+IF(Data!T238&lt;&gt;"",Scoring!$D$25)+IF(Data!$U238&lt;&gt;"",Scoring!$D$26)+IF(Data!$V238&lt;&gt;"",Scoring!$D$27)+IF(Data!$W238&lt;&gt;"",Scoring!$D$28)+IF(Data!$X238&lt;&gt;"",Scoring!$D$29)+IF(Data!$Y238&lt;&gt;"",Scoring!$D$30)+IF(Data!$Z238&lt;&gt;"",Scoring!$D$31)+IF(Data!$AA238&lt;&gt;"",Scoring!$D$32),"")</f>
        <v/>
      </c>
      <c r="AC238" s="105" t="str">
        <f>IF(AB238&lt;&gt;"",LOOKUP(AB238,Likelihoods!$A$7:$A$107,Likelihoods!B$7:B$107),"")</f>
        <v/>
      </c>
      <c r="AD238" s="264" t="str">
        <f>IF(AND(COUNTBLANK($B238:$E238)=3,COUNTBLANK($F238:$H238)=2,COUNTBLANK($I238:$J238)=1,COUNTBLANK($K238:$L238)=1,COUNTBLANK($M238:$N238)=1,COUNTBLANK($O238:$P238)=1,COUNTBLANK($Q238:$R238)=1,COUNTBLANK($S238:$T238)=1,COUNTBLANK($U238:$V238)=1,COUNTBLANK($W238:$AA238)=4),IF(Data!$B238&lt;&gt;"",Scoring!$E$7)+IF(Data!$C238&lt;&gt;"",Scoring!$E$8)+IF(Data!$D238&lt;&gt;"",Scoring!$E$9)+IF(Data!$E238&lt;&gt;"",Scoring!$E$10)+IF(Data!$F238&lt;&gt;"",Scoring!$E$11)+IF(Data!$G238&lt;&gt;"",Scoring!$E$12)+IF(Data!$H238&lt;&gt;"",Scoring!$E$13)+IF(Data!$I238&lt;&gt;"",Scoring!$E$14)+IF(Data!$J238&lt;&gt;"",Scoring!$E$15)+IF(Data!$K238&lt;&gt;"",Scoring!$E$16)+IF(Data!$L238&lt;&gt;"",Scoring!$E$17)+IF(Data!$M238&lt;&gt;"",Scoring!$E$18)+IF(Data!$N238&lt;&gt;"",Scoring!$E$19)+IF(Data!$O238&lt;&gt;"",Scoring!$E$20)+IF(Data!$P238&lt;&gt;"",Scoring!$E$21)+IF(Data!$Q238&lt;&gt;"",Scoring!$E$22)+IF(Data!$R238&lt;&gt;"",Scoring!$E$23)+IF(Data!$S238&lt;&gt;"",Scoring!$E$24)+IF(Data!V238&lt;&gt;"",Scoring!$E$25)+IF(Data!$U238&lt;&gt;"",Scoring!$E$26)+IF(Data!$V238&lt;&gt;"",Scoring!$E$27)+IF(Data!$W238&lt;&gt;"",Scoring!$E$28)+IF(Data!$X238&lt;&gt;"",Scoring!$E$29)+IF(Data!$Y238&lt;&gt;"",Scoring!$E$30)+IF(Data!$Z238&lt;&gt;"",Scoring!$E$31)+IF(Data!$AA238&lt;&gt;"",Scoring!$E$32),"")</f>
        <v/>
      </c>
      <c r="AE238" s="107" t="str">
        <f>IF(AD238&lt;&gt;"",LOOKUP(AD238,Likelihoods!$A$7:$A$107,Likelihoods!C$7:C$107),"")</f>
        <v/>
      </c>
      <c r="AF238" s="108" t="str">
        <f>IF(AND(COUNTBLANK($B238:$E238)=3,COUNTBLANK($F238:$H238)=2,COUNTBLANK($I238:$J238)=1,COUNTBLANK($K238:$L238)=1,COUNTBLANK($M238:$N238)=1,COUNTBLANK($O238:$P238)=1,COUNTBLANK($Q238:$R238)=1,COUNTBLANK($S238:$T238)=1,COUNTBLANK($U238:$V238)=1,COUNTBLANK($W238:$AA238)=4),IF(Data!$B238&lt;&gt;"",Scoring!$F$7)+IF(Data!$C238&lt;&gt;"",Scoring!$F$8)+IF(Data!$D238&lt;&gt;"",Scoring!$F$9)+IF(Data!$E238&lt;&gt;"",Scoring!$F$10)+IF(Data!$F238&lt;&gt;"",Scoring!$F$11)+IF(Data!$G238&lt;&gt;"",Scoring!$F$12)+IF(Data!$H238&lt;&gt;"",Scoring!$F$13)+IF(Data!$I238&lt;&gt;"",Scoring!$F$14)+IF(Data!$J238&lt;&gt;"",Scoring!$F$15)+IF(Data!$K238&lt;&gt;"",Scoring!$F$16)+IF(Data!$L238&lt;&gt;"",Scoring!$F$17)+IF(Data!$M238&lt;&gt;"",Scoring!$F$18)+IF(Data!$N238&lt;&gt;"",Scoring!$F$19)+IF(Data!$O238&lt;&gt;"",Scoring!$F$20)+IF(Data!$P238&lt;&gt;"",Scoring!$F$21)+IF(Data!$Q238&lt;&gt;"",Scoring!$F$22)+IF(Data!$R238&lt;&gt;"",Scoring!$F$23)+IF(Data!$S238&lt;&gt;"",Scoring!$F$24)+IF(Data!T238&lt;&gt;"",Scoring!$F$25)+IF(Data!$U238&lt;&gt;"",Scoring!$F$26)+IF(Data!$V238&lt;&gt;"",Scoring!$F$27)+IF(Data!$W238&lt;&gt;"",Scoring!$F$28)+IF(Data!$X238&lt;&gt;"",Scoring!$F$29)+IF(Data!$Y238&lt;&gt;"",Scoring!$F$30)+IF(Data!$Z238&lt;&gt;"",Scoring!$F$31)+IF(Data!$AA238&lt;&gt;"",Scoring!$F$32),"")</f>
        <v/>
      </c>
      <c r="AG238" s="105" t="str">
        <f>IF(AF238&lt;&gt;"",LOOKUP(AF238,Likelihoods!$A$7:$A$107,Likelihoods!D$7:D$107),"")</f>
        <v/>
      </c>
      <c r="AH238" s="108" t="str">
        <f>IF(AND(COUNTBLANK($B238:$E238)=3,COUNTBLANK($F238:$H238)=2,COUNTBLANK($I238:$J238)=1,COUNTBLANK($K238:$L238)=1,COUNTBLANK($M238:$N238)=1,COUNTBLANK($O238:$P238)=1,COUNTBLANK($Q238:$R238)=1,COUNTBLANK($S238:$T238)=1,COUNTBLANK($U238:$V238)=1,COUNTBLANK($W238:$AA238)=4),IF(Data!$B238&lt;&gt;"",Scoring!$G$7)+IF(Data!$C238&lt;&gt;"",Scoring!$G$8)+IF(Data!$D238&lt;&gt;"",Scoring!$G$9)+IF(Data!$E238&lt;&gt;"",Scoring!$G$10)+IF(Data!$F238&lt;&gt;"",Scoring!$G$11)+IF(Data!$G238&lt;&gt;"",Scoring!$G$12)+IF(Data!$H238&lt;&gt;"",Scoring!$G$13)+IF(Data!$I238&lt;&gt;"",Scoring!$G$14)+IF(Data!$J238&lt;&gt;"",Scoring!$G$15)+IF(Data!$K238&lt;&gt;"",Scoring!$G$16)+IF(Data!$L238&lt;&gt;"",Scoring!$G$17)+IF(Data!$M238&lt;&gt;"",Scoring!$G$18)+IF(Data!$N238&lt;&gt;"",Scoring!$G$19)+IF(Data!$O238&lt;&gt;"",Scoring!$G$20)+IF(Data!$P238&lt;&gt;"",Scoring!$G$21)+IF(Data!$Q238&lt;&gt;"",Scoring!$G$22)+IF(Data!$R238&lt;&gt;"",Scoring!$G$23)+IF(Data!$S238&lt;&gt;"",Scoring!$G$24)+IF(Data!T238&lt;&gt;"",Scoring!$G$25)+IF(Data!$U238&lt;&gt;"",Scoring!$G$26)+IF(Data!$V238&lt;&gt;"",Scoring!$G$27)+IF(Data!$W238&lt;&gt;"",Scoring!$G$28)+IF(Data!$X238&lt;&gt;"",Scoring!$G$29)+IF(Data!$Y238&lt;&gt;"",Scoring!$G$30)+IF(Data!$Z238&lt;&gt;"",Scoring!$G$31)+IF(Data!$AA238&lt;&gt;"",Scoring!$G$32),"")</f>
        <v/>
      </c>
      <c r="AI238" s="106" t="str">
        <f>IF(AH238&lt;&gt;"",LOOKUP(AH238,Likelihoods!$A$7:$A$107,Likelihoods!E$7:E$107),"")</f>
        <v/>
      </c>
      <c r="AJ238" s="104" t="str">
        <f>IF(AND(COUNTBLANK($B238:$E238)=3,COUNTBLANK($F238:$H238)=2,COUNTBLANK($I238:$J238)=1,COUNTBLANK($K238:$L238)=1,COUNTBLANK($M238:$N238)=1,COUNTBLANK($O238:$P238)=1,COUNTBLANK($Q238:$R238)=1,COUNTBLANK($S238:$T238)=1,COUNTBLANK($U238:$V238)=1,COUNTBLANK($W238:$AA238)=4),IF(Data!$B238&lt;&gt;"",Scoring!$H$7)+IF(Data!$C238&lt;&gt;"",Scoring!$H$8)+IF(Data!$D238&lt;&gt;"",Scoring!$H$9)+IF(Data!$E238&lt;&gt;"",Scoring!$H$10)+IF(Data!$F238&lt;&gt;"",Scoring!$H$11)+IF(Data!$G238&lt;&gt;"",Scoring!$H$12)+IF(Data!$H238&lt;&gt;"",Scoring!$H$13)+IF(Data!$I238&lt;&gt;"",Scoring!$H$14)+IF(Data!$J238&lt;&gt;"",Scoring!$H$15)+IF(Data!$K238&lt;&gt;"",Scoring!$H$16)+IF(Data!$L238&lt;&gt;"",Scoring!$H$17)+IF(Data!$M238&lt;&gt;"",Scoring!$H$18)+IF(Data!$N238&lt;&gt;"",Scoring!$H$19)+IF(Data!$O238&lt;&gt;"",Scoring!$H$20)+IF(Data!$P238&lt;&gt;"",Scoring!$H$21)+IF(Data!$Q238&lt;&gt;"",Scoring!$H$22)+IF(Data!$R238&lt;&gt;"",Scoring!$H$23)+IF(Data!$S238&lt;&gt;"",Scoring!$H$24)+IF(Data!T238&lt;&gt;"",Scoring!$H$25)+IF(Data!$U238&lt;&gt;"",Scoring!$H$26)+IF(Data!$V238&lt;&gt;"",Scoring!$H$27)+IF(Data!$W238&lt;&gt;"",Scoring!$H$28)+IF(Data!$X238&lt;&gt;"",Scoring!$H$29)+IF(Data!$Y238&lt;&gt;"",Scoring!$H$30)+IF(Data!$Z238&lt;&gt;"",Scoring!$H$31)+IF(Data!$AA238&lt;&gt;"",Scoring!$H$32),"")</f>
        <v/>
      </c>
      <c r="AK238" s="105" t="str">
        <f>IF(AJ238&lt;&gt;"",LOOKUP(AJ238,Likelihoods!$A$7:$A$107,Likelihoods!F$7:F$107),"")</f>
        <v/>
      </c>
      <c r="AL238" s="102" t="str">
        <f>IF(AND(COUNTBLANK($B238:$E238)=3,COUNTBLANK($F238:$H238)=2,COUNTBLANK($I238:$J238)=1,COUNTBLANK($K238:$L238)=1,COUNTBLANK($M238:$N238)=1,COUNTBLANK($O238:$P238)=1,COUNTBLANK($Q238:$R238)=1,COUNTBLANK($S238:$T238)=1,COUNTBLANK($U238:$V238)=1,COUNTBLANK($W238:$AA238)=4),IF(Data!$B238&lt;&gt;"",Scoring!$I$7)+IF(Data!$C238&lt;&gt;"",Scoring!$I$8)+IF(Data!$D238&lt;&gt;"",Scoring!$I$9)+IF(Data!$E238&lt;&gt;"",Scoring!$I$10)+IF(Data!$F238&lt;&gt;"",Scoring!$I$11)+IF(Data!$G238&lt;&gt;"",Scoring!$I$12)+IF(Data!$H238&lt;&gt;"",Scoring!$I$13)+IF(Data!$I238&lt;&gt;"",Scoring!$I$14)+IF(Data!$J238&lt;&gt;"",Scoring!$I$15)+IF(Data!$K238&lt;&gt;"",Scoring!$I$16)+IF(Data!$L238&lt;&gt;"",Scoring!$I$17)+IF(Data!$M238&lt;&gt;"",Scoring!$I$18)+IF(Data!$N238&lt;&gt;"",Scoring!$I$19)+IF(Data!$O238&lt;&gt;"",Scoring!$I$20)+IF(Data!$P238&lt;&gt;"",Scoring!$I$21)+IF(Data!$Q238&lt;&gt;"",Scoring!$I$22)+IF(Data!$R238&lt;&gt;"",Scoring!$I$23)+IF(Data!$S238&lt;&gt;"",Scoring!$I$24)+IF(Data!T238&lt;&gt;"",Scoring!$I$25)+IF(Data!$U238&lt;&gt;"",Scoring!$I$26)+IF(Data!$V238&lt;&gt;"",Scoring!$I$27)+IF(Data!$W238&lt;&gt;"",Scoring!$I$28)+IF(Data!$X238&lt;&gt;"",Scoring!$I$29)+IF(Data!$Y238&lt;&gt;"",Scoring!$I$30)+IF(Data!$Z238&lt;&gt;"",Scoring!$I$31)+IF(Data!$AA238&lt;&gt;"",Scoring!$I$32),"")</f>
        <v/>
      </c>
      <c r="AM238" s="107" t="str">
        <f>IF(AL238&lt;&gt;"",LOOKUP(AL238,Likelihoods!$A$7:$A$107,Likelihoods!G$7:G$107),"")</f>
        <v/>
      </c>
      <c r="AN238" s="281" t="str">
        <f>IF(AND(COUNTBLANK($B238:$E238)=3,COUNTBLANK($F238:$H238)=2,COUNTBLANK($I238:$J238)=1,COUNTBLANK($K238:$L238)=1,COUNTBLANK($M238:$N238)=1,COUNTBLANK($O238:$P238)=1,COUNTBLANK($Q238:$R238)=1,COUNTBLANK($S238:$T238)=1,COUNTBLANK($U238:$V238)=1,COUNTBLANK($W238:$AA238)=4),IF(Data!$B238&lt;&gt;"",Scoring!$J$7)+IF(Data!$C238&lt;&gt;"",Scoring!$J$8)+IF(Data!$D238&lt;&gt;"",Scoring!$J$9)+IF(Data!$E238&lt;&gt;"",Scoring!$J$10)+IF(Data!$F238&lt;&gt;"",Scoring!$J$11)+IF(Data!$G238&lt;&gt;"",Scoring!$J$12)+IF(Data!$H238&lt;&gt;"",Scoring!$J$13)+IF(Data!$I238&lt;&gt;"",Scoring!$J$14)+IF(Data!$J238&lt;&gt;"",Scoring!$J$15)+IF(Data!$K238&lt;&gt;"",Scoring!$J$16)+IF(Data!$L238&lt;&gt;"",Scoring!$J$17)+IF(Data!$M238&lt;&gt;"",Scoring!$J$18)+IF(Data!$N238&lt;&gt;"",Scoring!$J$19)+IF(Data!$O238&lt;&gt;"",Scoring!$J$20)+IF(Data!$P238&lt;&gt;"",Scoring!$J$21)+IF(Data!$Q238&lt;&gt;"",Scoring!$J$22)+IF(Data!$R238&lt;&gt;"",Scoring!$J$23)+IF(Data!$S238&lt;&gt;"",Scoring!$J$24)+IF(Data!AF238&lt;&gt;"",Scoring!$J$25)+IF(Data!$U238&lt;&gt;"",Scoring!$J$26)+IF(Data!$V238&lt;&gt;"",Scoring!$J$27)+IF(Data!$W238&lt;&gt;"",Scoring!$J$28)+IF(Data!$X238&lt;&gt;"",Scoring!$J$29)+IF(Data!$Y238&lt;&gt;"",Scoring!$J$30)+IF(Data!$Z238&lt;&gt;"",Scoring!$J$31)+IF(Data!$AA238&lt;&gt;"",Scoring!$J$32),"")</f>
        <v/>
      </c>
      <c r="AO238" s="276" t="str">
        <f>IF(AN238&lt;&gt;"",LOOKUP(AN238,Likelihoods!$A$7:$A$107,Likelihoods!H$7:H$107),"")</f>
        <v/>
      </c>
      <c r="AP238" s="264" t="str">
        <f>IF(AND(COUNTBLANK($B238:$E238)=3,COUNTBLANK($F238:$H238)=2,COUNTBLANK($I238:$J238)=1,COUNTBLANK($K238:$L238)=1,COUNTBLANK($M238:$N238)=1,COUNTBLANK($O238:$P238)=1,COUNTBLANK($Q238:$R238)=1,COUNTBLANK($S238:$T238)=1,COUNTBLANK($U238:$V238)=1,COUNTBLANK($W238:$AA238)=4),IF(Data!$B238&lt;&gt;"",Scoring!$K$7)+IF(Data!$C238&lt;&gt;"",Scoring!$K$8)+IF(Data!$D238&lt;&gt;"",Scoring!$K$9)+IF(Data!$E238&lt;&gt;"",Scoring!$K$10)+IF(Data!$F238&lt;&gt;"",Scoring!$K$11)+IF(Data!$G238&lt;&gt;"",Scoring!$K$12)+IF(Data!$H238&lt;&gt;"",Scoring!$K$13)+IF(Data!$I238&lt;&gt;"",Scoring!$K$14)+IF(Data!$J238&lt;&gt;"",Scoring!$K$15)+IF(Data!$K238&lt;&gt;"",Scoring!$K$16)+IF(Data!$L238&lt;&gt;"",Scoring!$K$17)+IF(Data!$M238&lt;&gt;"",Scoring!$K$18)+IF(Data!$N238&lt;&gt;"",Scoring!$K$19)+IF(Data!$O238&lt;&gt;"",Scoring!$K$20)+IF(Data!$P238&lt;&gt;"",Scoring!$K$21)+IF(Data!$Q238&lt;&gt;"",Scoring!$K$22)+IF(Data!$R238&lt;&gt;"",Scoring!$K$23)+IF(Data!$S238&lt;&gt;"",Scoring!$K$24)+IF(Data!AH238&lt;&gt;"",Scoring!$K$25)+IF(Data!$U238&lt;&gt;"",Scoring!$K$26)+IF(Data!$V238&lt;&gt;"",Scoring!$K$27)+IF(Data!$W238&lt;&gt;"",Scoring!$K$28)+IF(Data!$X238&lt;&gt;"",Scoring!$K$29)+IF(Data!$Y238&lt;&gt;"",Scoring!$K$30)+IF(Data!$Z238&lt;&gt;"",Scoring!$K$31)+IF(Data!$AA238&lt;&gt;"",Scoring!$K$32),"")</f>
        <v/>
      </c>
      <c r="AQ238" s="107" t="str">
        <f>IF(AP238&lt;&gt;"",LOOKUP(AP238,Likelihoods!$A$7:$A$107,Likelihoods!I$7:I$107),"")</f>
        <v/>
      </c>
      <c r="AR238" s="281" t="str">
        <f>IF(AND(COUNTBLANK($B238:$E238)=3,COUNTBLANK($F238:$H238)=2,COUNTBLANK($I238:$J238)=1,COUNTBLANK($K238:$L238)=1,COUNTBLANK($M238:$N238)=1,COUNTBLANK($O238:$P238)=1,COUNTBLANK($Q238:$R238)=1,COUNTBLANK($S238:$T238)=1,COUNTBLANK($U238:$V238)=1,COUNTBLANK($W238:$AA238)=4),IF(Data!$B238&lt;&gt;"",Scoring!$L$7)+IF(Data!$C238&lt;&gt;"",Scoring!$L$8)+IF(Data!$D238&lt;&gt;"",Scoring!$L$9)+IF(Data!$E238&lt;&gt;"",Scoring!$L$10)+IF(Data!$F238&lt;&gt;"",Scoring!$L$11)+IF(Data!$G238&lt;&gt;"",Scoring!$L$12)+IF(Data!$H238&lt;&gt;"",Scoring!$L$13)+IF(Data!$I238&lt;&gt;"",Scoring!$L$14)+IF(Data!$J238&lt;&gt;"",Scoring!$L$15)+IF(Data!$K238&lt;&gt;"",Scoring!$L$16)+IF(Data!$L238&lt;&gt;"",Scoring!$L$17)+IF(Data!$M238&lt;&gt;"",Scoring!$L$18)+IF(Data!$N238&lt;&gt;"",Scoring!$L$19)+IF(Data!$O238&lt;&gt;"",Scoring!$L$20)+IF(Data!$P238&lt;&gt;"",Scoring!$L$21)+IF(Data!$Q238&lt;&gt;"",Scoring!$L$22)+IF(Data!$R238&lt;&gt;"",Scoring!$L$23)+IF(Data!$S238&lt;&gt;"",Scoring!$L$24)+IF(Data!AJ238&lt;&gt;"",Scoring!$L$25)+IF(Data!$U238&lt;&gt;"",Scoring!$L$26)+IF(Data!$V238&lt;&gt;"",Scoring!$L$27)+IF(Data!$W238&lt;&gt;"",Scoring!$L$28)+IF(Data!$X238&lt;&gt;"",Scoring!$L$29)+IF(Data!$Y238&lt;&gt;"",Scoring!$L$30)+IF(Data!$Z238&lt;&gt;"",Scoring!$L$31)+IF(Data!$AA238&lt;&gt;"",Scoring!$L$32),"")</f>
        <v/>
      </c>
      <c r="AS238" s="105" t="str">
        <f>IF(AR238&lt;&gt;"",LOOKUP(AR238,Likelihoods!$A$7:$A$107,Likelihoods!J$7:J$107),"")</f>
        <v/>
      </c>
      <c r="AT238" s="108" t="str">
        <f>IF(AND(COUNTBLANK($B238:$E238)=3,COUNTBLANK($F238:$H238)=2,COUNTBLANK($I238:$J238)=1,COUNTBLANK($K238:$L238)=1,COUNTBLANK($M238:$N238)=1,COUNTBLANK($O238:$P238)=1,COUNTBLANK($Q238:$R238)=1,COUNTBLANK($S238:$T238)=1,COUNTBLANK($U238:$V238)=1,COUNTBLANK($W238:$AA238)=4),IF(Data!$B238&lt;&gt;"",Scoring!$M$7)+IF(Data!$C238&lt;&gt;"",Scoring!$M$8)+IF(Data!$D238&lt;&gt;"",Scoring!$M$9)+IF(Data!$E238&lt;&gt;"",Scoring!$M$10)+IF(Data!$F238&lt;&gt;"",Scoring!$M$11)+IF(Data!$G238&lt;&gt;"",Scoring!$M$12)+IF(Data!$H238&lt;&gt;"",Scoring!$M$13)+IF(Data!$I238&lt;&gt;"",Scoring!$M$14)+IF(Data!$J238&lt;&gt;"",Scoring!$M$15)+IF(Data!$K238&lt;&gt;"",Scoring!$M$16)+IF(Data!$L238&lt;&gt;"",Scoring!$M$17)+IF(Data!$M238&lt;&gt;"",Scoring!$M$18)+IF(Data!$N238&lt;&gt;"",Scoring!$M$19)+IF(Data!$O238&lt;&gt;"",Scoring!$M$20)+IF(Data!$P238&lt;&gt;"",Scoring!$M$21)+IF(Data!$Q238&lt;&gt;"",Scoring!$M$22)+IF(Data!$R238&lt;&gt;"",Scoring!$M$23)+IF(Data!$S238&lt;&gt;"",Scoring!$M$24)+IF(Data!T238&lt;&gt;"",Scoring!$M$25)+IF(Data!$U238&lt;&gt;"",Scoring!$M$26)+IF(Data!$V238&lt;&gt;"",Scoring!$M$27)+IF(Data!$W238&lt;&gt;"",Scoring!$M$28)+IF(Data!$X238&lt;&gt;"",Scoring!$M$29)+IF(Data!$Y238&lt;&gt;"",Scoring!$M$30)+IF(Data!$Z238&lt;&gt;"",Scoring!$M$31)+IF(Data!$AA238&lt;&gt;"",Scoring!$M$32),"")</f>
        <v/>
      </c>
      <c r="AU238" s="105" t="str">
        <f>IF(AT238&lt;&gt;"",LOOKUP(AT238,Likelihoods!$A$7:$A$107,Likelihoods!K$7:K$107),"")</f>
        <v/>
      </c>
      <c r="AV238" s="108" t="str">
        <f>IF(AND(COUNTBLANK($B238:$E238)=3,COUNTBLANK($F238:$H238)=2,COUNTBLANK($I238:$J238)=1,COUNTBLANK($K238:$L238)=1,COUNTBLANK($M238:$N238)=1,COUNTBLANK($O238:$P238)=1,COUNTBLANK($Q238:$R238)=1,COUNTBLANK($S238:$T238)=1,COUNTBLANK($U238:$V238)=1,COUNTBLANK($W238:$AA238)=4),IF(Data!$B238&lt;&gt;"",Scoring!$N$7)+IF(Data!$C238&lt;&gt;"",Scoring!$N$8)+IF(Data!$D238&lt;&gt;"",Scoring!$N$9)+IF(Data!$E238&lt;&gt;"",Scoring!$N$10)+IF(Data!$F238&lt;&gt;"",Scoring!$N$11)+IF(Data!$G238&lt;&gt;"",Scoring!$N$12)+IF(Data!$H238&lt;&gt;"",Scoring!$N$13)+IF(Data!$I238&lt;&gt;"",Scoring!$N$14)+IF(Data!$J238&lt;&gt;"",Scoring!$N$15)+IF(Data!$K238&lt;&gt;"",Scoring!$N$16)+IF(Data!$L238&lt;&gt;"",Scoring!$N$17)+IF(Data!$M238&lt;&gt;"",Scoring!$N$18)+IF(Data!$N238&lt;&gt;"",Scoring!$N$19)+IF(Data!$O238&lt;&gt;"",Scoring!$N$20)+IF(Data!$P238&lt;&gt;"",Scoring!$N$21)+IF(Data!$Q238&lt;&gt;"",Scoring!$N$22)+IF(Data!$R238&lt;&gt;"",Scoring!$N$23)+IF(Data!$S238&lt;&gt;"",Scoring!$N$24)+IF(Data!T238&lt;&gt;"",Scoring!$N$25)+IF(Data!$U238&lt;&gt;"",Scoring!$N$26)+IF(Data!$V238&lt;&gt;"",Scoring!$N$27)+IF(Data!$W238&lt;&gt;"",Scoring!$N$28)+IF(Data!$X238&lt;&gt;"",Scoring!$N$29)+IF(Data!$Y238&lt;&gt;"",Scoring!$N$30)+IF(Data!$Z238&lt;&gt;"",Scoring!$N$31)+IF(Data!$AA238&lt;&gt;"",Scoring!$N$32),"")</f>
        <v/>
      </c>
      <c r="AW238" s="106" t="str">
        <f>IF(AV238&lt;&gt;"",LOOKUP(AV238,Likelihoods!$A$7:$A$107,Likelihoods!L$7:L$107),"")</f>
        <v/>
      </c>
      <c r="AX238" s="104" t="str">
        <f>IF(AND(COUNTBLANK($B238:$E238)=3,COUNTBLANK($F238:$H238)=2,COUNTBLANK($I238:$J238)=1,COUNTBLANK($K238:$L238)=1,COUNTBLANK($M238:$N238)=1,COUNTBLANK($O238:$P238)=1,COUNTBLANK($Q238:$R238)=1,COUNTBLANK($S238:$T238)=1,COUNTBLANK($U238:$V238)=1,COUNTBLANK($W238:$AA238)=4),IF(Data!$B238&lt;&gt;"",Scoring!$O$7)+IF(Data!$C238&lt;&gt;"",Scoring!$O$8)+IF(Data!$D238&lt;&gt;"",Scoring!$O$9)+IF(Data!$E238&lt;&gt;"",Scoring!$O$10)+IF(Data!$F238&lt;&gt;"",Scoring!$O$11)+IF(Data!$G238&lt;&gt;"",Scoring!$O$12)+IF(Data!$H238&lt;&gt;"",Scoring!$O$13)+IF(Data!$I238&lt;&gt;"",Scoring!$O$14)+IF(Data!$J238&lt;&gt;"",Scoring!$O$15)+IF(Data!$K238&lt;&gt;"",Scoring!$O$16)+IF(Data!$L238&lt;&gt;"",Scoring!$O$17)+IF(Data!$M238&lt;&gt;"",Scoring!$O$18)+IF(Data!$N238&lt;&gt;"",Scoring!$O$19)+IF(Data!$O238&lt;&gt;"",Scoring!$O$20)+IF(Data!$P238&lt;&gt;"",Scoring!$O$21)+IF(Data!$Q238&lt;&gt;"",Scoring!$O$22)+IF(Data!$R238&lt;&gt;"",Scoring!$O$23)+IF(Data!$S238&lt;&gt;"",Scoring!$O$24)+IF(Data!T238&lt;&gt;"",Scoring!$O$25)+IF(Data!$U238&lt;&gt;"",Scoring!$O$26)+IF(Data!$V238&lt;&gt;"",Scoring!$O$27)+IF(Data!$W238&lt;&gt;"",Scoring!$O$28)+IF(Data!$X238&lt;&gt;"",Scoring!$O$29)+IF(Data!$Y238&lt;&gt;"",Scoring!$O$30)+IF(Data!$Z238&lt;&gt;"",Scoring!$O$31)+IF(Data!$AA238&lt;&gt;"",Scoring!$O$32),"")</f>
        <v/>
      </c>
      <c r="AY238" s="107" t="str">
        <f>IF(AX238&lt;&gt;"",LOOKUP(AX238,Likelihoods!$A$7:$A$107,Likelihoods!M$7:M$107),"")</f>
        <v/>
      </c>
      <c r="AZ238" s="108" t="str">
        <f>IF(AND(COUNTBLANK($B238:$E238)=3,COUNTBLANK($F238:$H238)=2,COUNTBLANK($I238:$J238)=1,COUNTBLANK($K238:$L238)=1,COUNTBLANK($M238:$N238)=1,COUNTBLANK($O238:$P238)=1,COUNTBLANK($Q238:$R238)=1,COUNTBLANK($S238:$T238)=1,COUNTBLANK($U238:$V238)=1,COUNTBLANK($W238:$AA238)=4),IF(Data!$B238&lt;&gt;"",Scoring!$P$7)+IF(Data!$C238&lt;&gt;"",Scoring!$P$8)+IF(Data!$D238&lt;&gt;"",Scoring!$P$9)+IF(Data!$E238&lt;&gt;"",Scoring!$P$10)+IF(Data!$F238&lt;&gt;"",Scoring!$P$11)+IF(Data!$G238&lt;&gt;"",Scoring!$P$12)+IF(Data!$H238&lt;&gt;"",Scoring!$P$13)+IF(Data!$I238&lt;&gt;"",Scoring!$P$14)+IF(Data!$J238&lt;&gt;"",Scoring!$P$15)+IF(Data!$K238&lt;&gt;"",Scoring!$P$16)+IF(Data!$L238&lt;&gt;"",Scoring!$P$17)+IF(Data!$M238&lt;&gt;"",Scoring!$P$18)+IF(Data!$N238&lt;&gt;"",Scoring!$P$19)+IF(Data!$O238&lt;&gt;"",Scoring!$P$20)+IF(Data!$P238&lt;&gt;"",Scoring!$P$21)+IF(Data!$Q238&lt;&gt;"",Scoring!$P$22)+IF(Data!$R238&lt;&gt;"",Scoring!$P$23)+IF(Data!$S238&lt;&gt;"",Scoring!$P$24)+IF(Data!T238&lt;&gt;"",Scoring!$P$25)+IF(Data!$U238&lt;&gt;"",Scoring!$P$26)+IF(Data!$V238&lt;&gt;"",Scoring!$P$27)+IF(Data!$W238&lt;&gt;"",Scoring!$P$28)+IF(Data!$X238&lt;&gt;"",Scoring!$P$29)+IF(Data!$Y238&lt;&gt;"",Scoring!$P$30)+IF(Data!$Z238&lt;&gt;"",Scoring!$P$31)+IF(Data!$AA238&lt;&gt;"",Scoring!$P$32),"")</f>
        <v/>
      </c>
      <c r="BA238" s="105" t="str">
        <f>IF(AZ238&lt;&gt;"",LOOKUP(AZ238,Likelihoods!$A$7:$A$107,Likelihoods!N$7:N$107),"")</f>
        <v/>
      </c>
      <c r="BB238" s="102" t="str">
        <f>IF(AND(COUNTBLANK($B238:$E238)=3,COUNTBLANK($F238:$H238)=2,COUNTBLANK($I238:$J238)=1,COUNTBLANK($K238:$L238)=1,COUNTBLANK($M238:$N238)=1,COUNTBLANK($O238:$P238)=1,COUNTBLANK($Q238:$R238)=1,COUNTBLANK($S238:$T238)=1,COUNTBLANK($U238:$V238)=1,COUNTBLANK($W238:$AA238)=4),IF(Data!$B238&lt;&gt;"",Scoring!$Q$7)+IF(Data!$C238&lt;&gt;"",Scoring!$Q$8)+IF(Data!$D238&lt;&gt;"",Scoring!$Q$9)+IF(Data!$E238&lt;&gt;"",Scoring!$Q$10)+IF(Data!$F238&lt;&gt;"",Scoring!$Q$11)+IF(Data!$G238&lt;&gt;"",Scoring!$Q$12)+IF(Data!$H238&lt;&gt;"",Scoring!$Q$13)+IF(Data!$I238&lt;&gt;"",Scoring!$Q$14)+IF(Data!$J238&lt;&gt;"",Scoring!$Q$15)+IF(Data!$K238&lt;&gt;"",Scoring!$Q$16)+IF(Data!$L238&lt;&gt;"",Scoring!$Q$17)+IF(Data!$M238&lt;&gt;"",Scoring!$Q$18)+IF(Data!$N238&lt;&gt;"",Scoring!$Q$19)+IF(Data!$O238&lt;&gt;"",Scoring!$Q$20)+IF(Data!$P238&lt;&gt;"",Scoring!$Q$21)+IF(Data!$Q238&lt;&gt;"",Scoring!$Q$22)+IF(Data!$R238&lt;&gt;"",Scoring!$Q$23)+IF(Data!$S238&lt;&gt;"",Scoring!$Q$24)+IF(Data!T238&lt;&gt;"",Scoring!$Q$25)+IF(Data!$U238&lt;&gt;"",Scoring!$Q$26)+IF(Data!$V238&lt;&gt;"",Scoring!$Q$27)+IF(Data!$W238&lt;&gt;"",Scoring!$Q$28)+IF(Data!$X238&lt;&gt;"",Scoring!$Q$29)+IF(Data!$Y238&lt;&gt;"",Scoring!$Q$30)+IF(Data!$Z238&lt;&gt;"",Scoring!$Q$31)+IF(Data!$AA238&lt;&gt;"",Scoring!$Q$32),"")</f>
        <v/>
      </c>
      <c r="BC238" s="107" t="str">
        <f>IF(BB238&lt;&gt;"",LOOKUP(BB238,Likelihoods!$A$7:$A$107,Likelihoods!O$7:O$107),"")</f>
        <v/>
      </c>
      <c r="BD238" s="104" t="str">
        <f>IF(AND(COUNTBLANK($B238:$E238)=3,COUNTBLANK($F238:$H238)=2,COUNTBLANK($I238:$J238)=1,COUNTBLANK($K238:$L238)=1,COUNTBLANK($M238:$N238)=1,COUNTBLANK($O238:$P238)=1,COUNTBLANK($Q238:$R238)=1,COUNTBLANK($S238:$T238)=1,COUNTBLANK($U238:$V238)=1,COUNTBLANK($W238:$AA238)=4),IF(Data!$B238&lt;&gt;"",Scoring!$R$7)+IF(Data!$C238&lt;&gt;"",Scoring!$R$8)+IF(Data!$D238&lt;&gt;"",Scoring!$R$9)+IF(Data!$E238&lt;&gt;"",Scoring!$R$10)+IF(Data!$F238&lt;&gt;"",Scoring!$R$11)+IF(Data!$G238&lt;&gt;"",Scoring!$R$12)+IF(Data!$H238&lt;&gt;"",Scoring!$R$13)+IF(Data!$I238&lt;&gt;"",Scoring!$R$14)+IF(Data!$J238&lt;&gt;"",Scoring!$R$15)+IF(Data!$K238&lt;&gt;"",Scoring!$R$16)+IF(Data!$L238&lt;&gt;"",Scoring!$R$17)+IF(Data!$M238&lt;&gt;"",Scoring!$R$18)+IF(Data!$N238&lt;&gt;"",Scoring!$R$19)+IF(Data!$O238&lt;&gt;"",Scoring!$R$20)+IF(Data!$P238&lt;&gt;"",Scoring!$R$21)+IF(Data!$Q238&lt;&gt;"",Scoring!$R$22)+IF(Data!$R238&lt;&gt;"",Scoring!$R$23)+IF(Data!$S238&lt;&gt;"",Scoring!$R$24)+IF(Data!T238&lt;&gt;"",Scoring!$R$25)+IF(Data!$U238&lt;&gt;"",Scoring!$R$26)+IF(Data!$V238&lt;&gt;"",Scoring!$R$27)+IF(Data!$W238&lt;&gt;"",Scoring!$R$28)+IF(Data!$X238&lt;&gt;"",Scoring!$R$29)+IF(Data!$Y238&lt;&gt;"",Scoring!$R$30)+IF(Data!$Z238&lt;&gt;"",Scoring!$R$31)+IF(Data!$AA238&lt;&gt;"",Scoring!$R$32),"")</f>
        <v/>
      </c>
      <c r="BE238" s="105" t="str">
        <f>IF(BD238&lt;&gt;"",LOOKUP(BD238,Likelihoods!$A$7:$A$107,Likelihoods!P$7:P$107),"")</f>
        <v/>
      </c>
      <c r="BF238" s="102" t="str">
        <f>IF(AND(COUNTBLANK($B238:$E238)=3,COUNTBLANK($F238:$H238)=2,COUNTBLANK($I238:$J238)=1,COUNTBLANK($K238:$L238)=1,COUNTBLANK($M238:$N238)=1,COUNTBLANK($O238:$P238)=1,COUNTBLANK($Q238:$R238)=1,COUNTBLANK($S238:$T238)=1,COUNTBLANK($U238:$V238)=1,COUNTBLANK($W238:$AA238)=4),IF(Data!$B238&lt;&gt;"",Scoring!$S$7)+IF(Data!$C238&lt;&gt;"",Scoring!$S$8)+IF(Data!$D238&lt;&gt;"",Scoring!$S$9)+IF(Data!$E238&lt;&gt;"",Scoring!$S$10)+IF(Data!$F238&lt;&gt;"",Scoring!$S$11)+IF(Data!$G238&lt;&gt;"",Scoring!$S$12)+IF(Data!$H238&lt;&gt;"",Scoring!$S$13)+IF(Data!$I238&lt;&gt;"",Scoring!$S$14)+IF(Data!$J238&lt;&gt;"",Scoring!$S$15)+IF(Data!$K238&lt;&gt;"",Scoring!$S$16)+IF(Data!$L238&lt;&gt;"",Scoring!$S$17)+IF(Data!$M238&lt;&gt;"",Scoring!$S$18)+IF(Data!$N238&lt;&gt;"",Scoring!$S$19)+IF(Data!$O238&lt;&gt;"",Scoring!$S$20)+IF(Data!$P238&lt;&gt;"",Scoring!$S$21)+IF(Data!$Q238&lt;&gt;"",Scoring!$S$22)+IF(Data!$R238&lt;&gt;"",Scoring!$S$23)+IF(Data!$S238&lt;&gt;"",Scoring!$S$24)+IF(Data!T238&lt;&gt;"",Scoring!$S$25)+IF(Data!$U238&lt;&gt;"",Scoring!$S$26)+IF(Data!$V238&lt;&gt;"",Scoring!$S$27)+IF(Data!$W238&lt;&gt;"",Scoring!$S$28)+IF(Data!$X238&lt;&gt;"",Scoring!$S$29)+IF(Data!$Y238&lt;&gt;"",Scoring!$S$30)+IF(Data!$Z238&lt;&gt;"",Scoring!$S$31)+IF(Data!$AA238&lt;&gt;"",Scoring!$S$32),"")</f>
        <v/>
      </c>
      <c r="BG238" s="107" t="str">
        <f>IF(BF238&lt;&gt;"",LOOKUP(BF238,Likelihoods!$A$7:$A$107,Likelihoods!Q$7:Q$107),"")</f>
        <v/>
      </c>
      <c r="BH238" s="108" t="str">
        <f>IF(AND(COUNTBLANK($B238:$E238)=3,COUNTBLANK($F238:$H238)=2,COUNTBLANK($I238:$J238)=1,COUNTBLANK($K238:$L238)=1,COUNTBLANK($M238:$N238)=1,COUNTBLANK($O238:$P238)=1,COUNTBLANK($Q238:$R238)=1,COUNTBLANK($S238:$T238)=1,COUNTBLANK($U238:$V238)=1,COUNTBLANK($W238:$AA238)=4),IF(Data!$B238&lt;&gt;"",Scoring!$T$7)+IF(Data!$C238&lt;&gt;"",Scoring!$T$8)+IF(Data!$D238&lt;&gt;"",Scoring!$T$9)+IF(Data!$E238&lt;&gt;"",Scoring!$T$10)+IF(Data!$F238&lt;&gt;"",Scoring!$T$11)+IF(Data!$G238&lt;&gt;"",Scoring!$T$12)+IF(Data!$H238&lt;&gt;"",Scoring!$T$13)+IF(Data!$I238&lt;&gt;"",Scoring!$T$14)+IF(Data!$J238&lt;&gt;"",Scoring!$T$15)+IF(Data!$K238&lt;&gt;"",Scoring!$T$16)+IF(Data!$L238&lt;&gt;"",Scoring!$T$17)+IF(Data!$M238&lt;&gt;"",Scoring!$T$18)+IF(Data!$N238&lt;&gt;"",Scoring!$T$19)+IF(Data!$O238&lt;&gt;"",Scoring!$T$20)+IF(Data!$P238&lt;&gt;"",Scoring!$T$21)+IF(Data!$Q238&lt;&gt;"",Scoring!$T$22)+IF(Data!$R238&lt;&gt;"",Scoring!$T$23)+IF(Data!$S238&lt;&gt;"",Scoring!$T$24)+IF(Data!T238&lt;&gt;"",Scoring!$T$25)+IF(Data!$U238&lt;&gt;"",Scoring!$T$26)+IF(Data!$V238&lt;&gt;"",Scoring!$T$27)+IF(Data!$W238&lt;&gt;"",Scoring!$T$28)+IF(Data!$X238&lt;&gt;"",Scoring!$T$29)+IF(Data!$Y238&lt;&gt;"",Scoring!$T$30)+IF(Data!$Z238&lt;&gt;"",Scoring!$T$31)+IF(Data!$AA238&lt;&gt;"",Scoring!$T$32),"")</f>
        <v/>
      </c>
      <c r="BI238" s="105" t="str">
        <f>IF(BH238&lt;&gt;"",LOOKUP(BH238,Likelihoods!$A$7:$A$107,Likelihoods!R$7:R$107),"")</f>
        <v/>
      </c>
      <c r="BJ238" s="108" t="str">
        <f>IF(AND(COUNTBLANK($B238:$E238)=3,COUNTBLANK($F238:$H238)=2,COUNTBLANK($I238:$J238)=1,COUNTBLANK($K238:$L238)=1,COUNTBLANK($M238:$N238)=1,COUNTBLANK($O238:$P238)=1,COUNTBLANK($Q238:$R238)=1,COUNTBLANK($S238:$T238)=1,COUNTBLANK($U238:$V238)=1,COUNTBLANK($W238:$AA238)=4),IF(Data!$B238&lt;&gt;"",Scoring!$U$7)+IF(Data!$C238&lt;&gt;"",Scoring!$U$8)+IF(Data!$D238&lt;&gt;"",Scoring!$U$9)+IF(Data!$E238&lt;&gt;"",Scoring!$U$10)+IF(Data!$F238&lt;&gt;"",Scoring!$U$11)+IF(Data!$G238&lt;&gt;"",Scoring!$U$12)+IF(Data!$H238&lt;&gt;"",Scoring!$U$13)+IF(Data!$I238&lt;&gt;"",Scoring!$U$14)+IF(Data!$J238&lt;&gt;"",Scoring!$U$15)+IF(Data!$K238&lt;&gt;"",Scoring!$U$16)+IF(Data!$L238&lt;&gt;"",Scoring!$U$17)+IF(Data!$M238&lt;&gt;"",Scoring!$U$18)+IF(Data!$N238&lt;&gt;"",Scoring!$U$19)+IF(Data!$O238&lt;&gt;"",Scoring!$U$20)+IF(Data!$P238&lt;&gt;"",Scoring!$U$21)+IF(Data!$Q238&lt;&gt;"",Scoring!$U$22)+IF(Data!$R238&lt;&gt;"",Scoring!$U$23)+IF(Data!$S238&lt;&gt;"",Scoring!$U$24)+IF(Data!T238&lt;&gt;"",Scoring!$U$25)+IF(Data!$U238&lt;&gt;"",Scoring!$U$26)+IF(Data!$V238&lt;&gt;"",Scoring!$U$27)+IF(Data!$W238&lt;&gt;"",Scoring!$U$28)+IF(Data!$X238&lt;&gt;"",Scoring!$U$29)+IF(Data!$Y238&lt;&gt;"",Scoring!$U$30)+IF(Data!$Z238&lt;&gt;"",Scoring!$U$31)+IF(Data!$AA238&lt;&gt;"",Scoring!$U$32),"")</f>
        <v/>
      </c>
      <c r="BK238" s="106" t="str">
        <f>IF(BJ238&lt;&gt;"",LOOKUP(BJ238,Likelihoods!$A$7:$A$107,Likelihoods!S$7:S$107),"")</f>
        <v/>
      </c>
      <c r="BL238" s="8"/>
      <c r="BM238" s="8"/>
      <c r="BN238" s="8"/>
      <c r="BO238" s="8"/>
      <c r="BP238" s="8"/>
      <c r="BQ238" s="8"/>
      <c r="BR238" s="8"/>
      <c r="BS238" s="8"/>
      <c r="BT238" s="8"/>
      <c r="BU238" s="8"/>
      <c r="BV238" s="8"/>
      <c r="BW238" s="8"/>
      <c r="BX238" s="8"/>
      <c r="BY238" s="8"/>
    </row>
    <row r="239" spans="1:77" ht="14.25" x14ac:dyDescent="0.2">
      <c r="A239" s="68"/>
      <c r="B239" s="101"/>
      <c r="C239" s="102"/>
      <c r="D239" s="102"/>
      <c r="E239" s="102"/>
      <c r="F239" s="101"/>
      <c r="G239" s="102"/>
      <c r="H239" s="103"/>
      <c r="I239" s="102"/>
      <c r="J239" s="102"/>
      <c r="K239" s="101"/>
      <c r="L239" s="103"/>
      <c r="M239" s="102"/>
      <c r="N239" s="103"/>
      <c r="O239" s="101"/>
      <c r="P239" s="103"/>
      <c r="Q239" s="102"/>
      <c r="R239" s="102"/>
      <c r="S239" s="101"/>
      <c r="T239" s="103"/>
      <c r="U239" s="101"/>
      <c r="V239" s="103"/>
      <c r="W239" s="102"/>
      <c r="X239" s="102"/>
      <c r="Y239" s="102"/>
      <c r="Z239" s="102"/>
      <c r="AA239" s="102"/>
      <c r="AB239" s="104" t="str">
        <f>IF(AND(COUNTBLANK($B239:$E239)=3,COUNTBLANK($F239:$H239)=2,COUNTBLANK($I239:$J239)=1,COUNTBLANK($K239:$L239)=1,COUNTBLANK($M239:$N239)=1,COUNTBLANK($O239:$P239)=1,COUNTBLANK($Q239:$R239)=1,COUNTBLANK($S239:$T239)=1,COUNTBLANK($U239:$V239)=1,COUNTBLANK($W239:$AA239)=4),IF(Data!$B239&lt;&gt;"",Scoring!$D$7)+IF(Data!$C239&lt;&gt;"",Scoring!$D$8)+IF(Data!$D239&lt;&gt;"",Scoring!$D$9)+IF(Data!$E239&lt;&gt;"",Scoring!$D$10)+IF(Data!$F239&lt;&gt;"",Scoring!$D$11)+IF(Data!$G239&lt;&gt;"",Scoring!$D$12)+IF(Data!$H239&lt;&gt;"",Scoring!$D$13)+IF(Data!$I239&lt;&gt;"",Scoring!$D$14)+IF(Data!$J239&lt;&gt;"",Scoring!$D$15)+IF(Data!$K239&lt;&gt;"",Scoring!$D$16)+IF(Data!$L239&lt;&gt;"",Scoring!$D$17)+IF(Data!$M239&lt;&gt;"",Scoring!$D$18)+IF(Data!$N239&lt;&gt;"",Scoring!$D$19)+IF(Data!$O239&lt;&gt;"",Scoring!$D$20)+IF(Data!$P239&lt;&gt;"",Scoring!$D$21)+IF(Data!$Q239&lt;&gt;"",Scoring!$D$22)+IF(Data!$R239&lt;&gt;"",Scoring!$D$23)+IF(Data!$S239&lt;&gt;"",Scoring!$D$24)+IF(Data!T239&lt;&gt;"",Scoring!$D$25)+IF(Data!$U239&lt;&gt;"",Scoring!$D$26)+IF(Data!$V239&lt;&gt;"",Scoring!$D$27)+IF(Data!$W239&lt;&gt;"",Scoring!$D$28)+IF(Data!$X239&lt;&gt;"",Scoring!$D$29)+IF(Data!$Y239&lt;&gt;"",Scoring!$D$30)+IF(Data!$Z239&lt;&gt;"",Scoring!$D$31)+IF(Data!$AA239&lt;&gt;"",Scoring!$D$32),"")</f>
        <v/>
      </c>
      <c r="AC239" s="105" t="str">
        <f>IF(AB239&lt;&gt;"",LOOKUP(AB239,Likelihoods!$A$7:$A$107,Likelihoods!B$7:B$107),"")</f>
        <v/>
      </c>
      <c r="AD239" s="264" t="str">
        <f>IF(AND(COUNTBLANK($B239:$E239)=3,COUNTBLANK($F239:$H239)=2,COUNTBLANK($I239:$J239)=1,COUNTBLANK($K239:$L239)=1,COUNTBLANK($M239:$N239)=1,COUNTBLANK($O239:$P239)=1,COUNTBLANK($Q239:$R239)=1,COUNTBLANK($S239:$T239)=1,COUNTBLANK($U239:$V239)=1,COUNTBLANK($W239:$AA239)=4),IF(Data!$B239&lt;&gt;"",Scoring!$E$7)+IF(Data!$C239&lt;&gt;"",Scoring!$E$8)+IF(Data!$D239&lt;&gt;"",Scoring!$E$9)+IF(Data!$E239&lt;&gt;"",Scoring!$E$10)+IF(Data!$F239&lt;&gt;"",Scoring!$E$11)+IF(Data!$G239&lt;&gt;"",Scoring!$E$12)+IF(Data!$H239&lt;&gt;"",Scoring!$E$13)+IF(Data!$I239&lt;&gt;"",Scoring!$E$14)+IF(Data!$J239&lt;&gt;"",Scoring!$E$15)+IF(Data!$K239&lt;&gt;"",Scoring!$E$16)+IF(Data!$L239&lt;&gt;"",Scoring!$E$17)+IF(Data!$M239&lt;&gt;"",Scoring!$E$18)+IF(Data!$N239&lt;&gt;"",Scoring!$E$19)+IF(Data!$O239&lt;&gt;"",Scoring!$E$20)+IF(Data!$P239&lt;&gt;"",Scoring!$E$21)+IF(Data!$Q239&lt;&gt;"",Scoring!$E$22)+IF(Data!$R239&lt;&gt;"",Scoring!$E$23)+IF(Data!$S239&lt;&gt;"",Scoring!$E$24)+IF(Data!V239&lt;&gt;"",Scoring!$E$25)+IF(Data!$U239&lt;&gt;"",Scoring!$E$26)+IF(Data!$V239&lt;&gt;"",Scoring!$E$27)+IF(Data!$W239&lt;&gt;"",Scoring!$E$28)+IF(Data!$X239&lt;&gt;"",Scoring!$E$29)+IF(Data!$Y239&lt;&gt;"",Scoring!$E$30)+IF(Data!$Z239&lt;&gt;"",Scoring!$E$31)+IF(Data!$AA239&lt;&gt;"",Scoring!$E$32),"")</f>
        <v/>
      </c>
      <c r="AE239" s="107" t="str">
        <f>IF(AD239&lt;&gt;"",LOOKUP(AD239,Likelihoods!$A$7:$A$107,Likelihoods!C$7:C$107),"")</f>
        <v/>
      </c>
      <c r="AF239" s="108" t="str">
        <f>IF(AND(COUNTBLANK($B239:$E239)=3,COUNTBLANK($F239:$H239)=2,COUNTBLANK($I239:$J239)=1,COUNTBLANK($K239:$L239)=1,COUNTBLANK($M239:$N239)=1,COUNTBLANK($O239:$P239)=1,COUNTBLANK($Q239:$R239)=1,COUNTBLANK($S239:$T239)=1,COUNTBLANK($U239:$V239)=1,COUNTBLANK($W239:$AA239)=4),IF(Data!$B239&lt;&gt;"",Scoring!$F$7)+IF(Data!$C239&lt;&gt;"",Scoring!$F$8)+IF(Data!$D239&lt;&gt;"",Scoring!$F$9)+IF(Data!$E239&lt;&gt;"",Scoring!$F$10)+IF(Data!$F239&lt;&gt;"",Scoring!$F$11)+IF(Data!$G239&lt;&gt;"",Scoring!$F$12)+IF(Data!$H239&lt;&gt;"",Scoring!$F$13)+IF(Data!$I239&lt;&gt;"",Scoring!$F$14)+IF(Data!$J239&lt;&gt;"",Scoring!$F$15)+IF(Data!$K239&lt;&gt;"",Scoring!$F$16)+IF(Data!$L239&lt;&gt;"",Scoring!$F$17)+IF(Data!$M239&lt;&gt;"",Scoring!$F$18)+IF(Data!$N239&lt;&gt;"",Scoring!$F$19)+IF(Data!$O239&lt;&gt;"",Scoring!$F$20)+IF(Data!$P239&lt;&gt;"",Scoring!$F$21)+IF(Data!$Q239&lt;&gt;"",Scoring!$F$22)+IF(Data!$R239&lt;&gt;"",Scoring!$F$23)+IF(Data!$S239&lt;&gt;"",Scoring!$F$24)+IF(Data!T239&lt;&gt;"",Scoring!$F$25)+IF(Data!$U239&lt;&gt;"",Scoring!$F$26)+IF(Data!$V239&lt;&gt;"",Scoring!$F$27)+IF(Data!$W239&lt;&gt;"",Scoring!$F$28)+IF(Data!$X239&lt;&gt;"",Scoring!$F$29)+IF(Data!$Y239&lt;&gt;"",Scoring!$F$30)+IF(Data!$Z239&lt;&gt;"",Scoring!$F$31)+IF(Data!$AA239&lt;&gt;"",Scoring!$F$32),"")</f>
        <v/>
      </c>
      <c r="AG239" s="105" t="str">
        <f>IF(AF239&lt;&gt;"",LOOKUP(AF239,Likelihoods!$A$7:$A$107,Likelihoods!D$7:D$107),"")</f>
        <v/>
      </c>
      <c r="AH239" s="108" t="str">
        <f>IF(AND(COUNTBLANK($B239:$E239)=3,COUNTBLANK($F239:$H239)=2,COUNTBLANK($I239:$J239)=1,COUNTBLANK($K239:$L239)=1,COUNTBLANK($M239:$N239)=1,COUNTBLANK($O239:$P239)=1,COUNTBLANK($Q239:$R239)=1,COUNTBLANK($S239:$T239)=1,COUNTBLANK($U239:$V239)=1,COUNTBLANK($W239:$AA239)=4),IF(Data!$B239&lt;&gt;"",Scoring!$G$7)+IF(Data!$C239&lt;&gt;"",Scoring!$G$8)+IF(Data!$D239&lt;&gt;"",Scoring!$G$9)+IF(Data!$E239&lt;&gt;"",Scoring!$G$10)+IF(Data!$F239&lt;&gt;"",Scoring!$G$11)+IF(Data!$G239&lt;&gt;"",Scoring!$G$12)+IF(Data!$H239&lt;&gt;"",Scoring!$G$13)+IF(Data!$I239&lt;&gt;"",Scoring!$G$14)+IF(Data!$J239&lt;&gt;"",Scoring!$G$15)+IF(Data!$K239&lt;&gt;"",Scoring!$G$16)+IF(Data!$L239&lt;&gt;"",Scoring!$G$17)+IF(Data!$M239&lt;&gt;"",Scoring!$G$18)+IF(Data!$N239&lt;&gt;"",Scoring!$G$19)+IF(Data!$O239&lt;&gt;"",Scoring!$G$20)+IF(Data!$P239&lt;&gt;"",Scoring!$G$21)+IF(Data!$Q239&lt;&gt;"",Scoring!$G$22)+IF(Data!$R239&lt;&gt;"",Scoring!$G$23)+IF(Data!$S239&lt;&gt;"",Scoring!$G$24)+IF(Data!T239&lt;&gt;"",Scoring!$G$25)+IF(Data!$U239&lt;&gt;"",Scoring!$G$26)+IF(Data!$V239&lt;&gt;"",Scoring!$G$27)+IF(Data!$W239&lt;&gt;"",Scoring!$G$28)+IF(Data!$X239&lt;&gt;"",Scoring!$G$29)+IF(Data!$Y239&lt;&gt;"",Scoring!$G$30)+IF(Data!$Z239&lt;&gt;"",Scoring!$G$31)+IF(Data!$AA239&lt;&gt;"",Scoring!$G$32),"")</f>
        <v/>
      </c>
      <c r="AI239" s="106" t="str">
        <f>IF(AH239&lt;&gt;"",LOOKUP(AH239,Likelihoods!$A$7:$A$107,Likelihoods!E$7:E$107),"")</f>
        <v/>
      </c>
      <c r="AJ239" s="104" t="str">
        <f>IF(AND(COUNTBLANK($B239:$E239)=3,COUNTBLANK($F239:$H239)=2,COUNTBLANK($I239:$J239)=1,COUNTBLANK($K239:$L239)=1,COUNTBLANK($M239:$N239)=1,COUNTBLANK($O239:$P239)=1,COUNTBLANK($Q239:$R239)=1,COUNTBLANK($S239:$T239)=1,COUNTBLANK($U239:$V239)=1,COUNTBLANK($W239:$AA239)=4),IF(Data!$B239&lt;&gt;"",Scoring!$H$7)+IF(Data!$C239&lt;&gt;"",Scoring!$H$8)+IF(Data!$D239&lt;&gt;"",Scoring!$H$9)+IF(Data!$E239&lt;&gt;"",Scoring!$H$10)+IF(Data!$F239&lt;&gt;"",Scoring!$H$11)+IF(Data!$G239&lt;&gt;"",Scoring!$H$12)+IF(Data!$H239&lt;&gt;"",Scoring!$H$13)+IF(Data!$I239&lt;&gt;"",Scoring!$H$14)+IF(Data!$J239&lt;&gt;"",Scoring!$H$15)+IF(Data!$K239&lt;&gt;"",Scoring!$H$16)+IF(Data!$L239&lt;&gt;"",Scoring!$H$17)+IF(Data!$M239&lt;&gt;"",Scoring!$H$18)+IF(Data!$N239&lt;&gt;"",Scoring!$H$19)+IF(Data!$O239&lt;&gt;"",Scoring!$H$20)+IF(Data!$P239&lt;&gt;"",Scoring!$H$21)+IF(Data!$Q239&lt;&gt;"",Scoring!$H$22)+IF(Data!$R239&lt;&gt;"",Scoring!$H$23)+IF(Data!$S239&lt;&gt;"",Scoring!$H$24)+IF(Data!T239&lt;&gt;"",Scoring!$H$25)+IF(Data!$U239&lt;&gt;"",Scoring!$H$26)+IF(Data!$V239&lt;&gt;"",Scoring!$H$27)+IF(Data!$W239&lt;&gt;"",Scoring!$H$28)+IF(Data!$X239&lt;&gt;"",Scoring!$H$29)+IF(Data!$Y239&lt;&gt;"",Scoring!$H$30)+IF(Data!$Z239&lt;&gt;"",Scoring!$H$31)+IF(Data!$AA239&lt;&gt;"",Scoring!$H$32),"")</f>
        <v/>
      </c>
      <c r="AK239" s="105" t="str">
        <f>IF(AJ239&lt;&gt;"",LOOKUP(AJ239,Likelihoods!$A$7:$A$107,Likelihoods!F$7:F$107),"")</f>
        <v/>
      </c>
      <c r="AL239" s="102" t="str">
        <f>IF(AND(COUNTBLANK($B239:$E239)=3,COUNTBLANK($F239:$H239)=2,COUNTBLANK($I239:$J239)=1,COUNTBLANK($K239:$L239)=1,COUNTBLANK($M239:$N239)=1,COUNTBLANK($O239:$P239)=1,COUNTBLANK($Q239:$R239)=1,COUNTBLANK($S239:$T239)=1,COUNTBLANK($U239:$V239)=1,COUNTBLANK($W239:$AA239)=4),IF(Data!$B239&lt;&gt;"",Scoring!$I$7)+IF(Data!$C239&lt;&gt;"",Scoring!$I$8)+IF(Data!$D239&lt;&gt;"",Scoring!$I$9)+IF(Data!$E239&lt;&gt;"",Scoring!$I$10)+IF(Data!$F239&lt;&gt;"",Scoring!$I$11)+IF(Data!$G239&lt;&gt;"",Scoring!$I$12)+IF(Data!$H239&lt;&gt;"",Scoring!$I$13)+IF(Data!$I239&lt;&gt;"",Scoring!$I$14)+IF(Data!$J239&lt;&gt;"",Scoring!$I$15)+IF(Data!$K239&lt;&gt;"",Scoring!$I$16)+IF(Data!$L239&lt;&gt;"",Scoring!$I$17)+IF(Data!$M239&lt;&gt;"",Scoring!$I$18)+IF(Data!$N239&lt;&gt;"",Scoring!$I$19)+IF(Data!$O239&lt;&gt;"",Scoring!$I$20)+IF(Data!$P239&lt;&gt;"",Scoring!$I$21)+IF(Data!$Q239&lt;&gt;"",Scoring!$I$22)+IF(Data!$R239&lt;&gt;"",Scoring!$I$23)+IF(Data!$S239&lt;&gt;"",Scoring!$I$24)+IF(Data!T239&lt;&gt;"",Scoring!$I$25)+IF(Data!$U239&lt;&gt;"",Scoring!$I$26)+IF(Data!$V239&lt;&gt;"",Scoring!$I$27)+IF(Data!$W239&lt;&gt;"",Scoring!$I$28)+IF(Data!$X239&lt;&gt;"",Scoring!$I$29)+IF(Data!$Y239&lt;&gt;"",Scoring!$I$30)+IF(Data!$Z239&lt;&gt;"",Scoring!$I$31)+IF(Data!$AA239&lt;&gt;"",Scoring!$I$32),"")</f>
        <v/>
      </c>
      <c r="AM239" s="107" t="str">
        <f>IF(AL239&lt;&gt;"",LOOKUP(AL239,Likelihoods!$A$7:$A$107,Likelihoods!G$7:G$107),"")</f>
        <v/>
      </c>
      <c r="AN239" s="281" t="str">
        <f>IF(AND(COUNTBLANK($B239:$E239)=3,COUNTBLANK($F239:$H239)=2,COUNTBLANK($I239:$J239)=1,COUNTBLANK($K239:$L239)=1,COUNTBLANK($M239:$N239)=1,COUNTBLANK($O239:$P239)=1,COUNTBLANK($Q239:$R239)=1,COUNTBLANK($S239:$T239)=1,COUNTBLANK($U239:$V239)=1,COUNTBLANK($W239:$AA239)=4),IF(Data!$B239&lt;&gt;"",Scoring!$J$7)+IF(Data!$C239&lt;&gt;"",Scoring!$J$8)+IF(Data!$D239&lt;&gt;"",Scoring!$J$9)+IF(Data!$E239&lt;&gt;"",Scoring!$J$10)+IF(Data!$F239&lt;&gt;"",Scoring!$J$11)+IF(Data!$G239&lt;&gt;"",Scoring!$J$12)+IF(Data!$H239&lt;&gt;"",Scoring!$J$13)+IF(Data!$I239&lt;&gt;"",Scoring!$J$14)+IF(Data!$J239&lt;&gt;"",Scoring!$J$15)+IF(Data!$K239&lt;&gt;"",Scoring!$J$16)+IF(Data!$L239&lt;&gt;"",Scoring!$J$17)+IF(Data!$M239&lt;&gt;"",Scoring!$J$18)+IF(Data!$N239&lt;&gt;"",Scoring!$J$19)+IF(Data!$O239&lt;&gt;"",Scoring!$J$20)+IF(Data!$P239&lt;&gt;"",Scoring!$J$21)+IF(Data!$Q239&lt;&gt;"",Scoring!$J$22)+IF(Data!$R239&lt;&gt;"",Scoring!$J$23)+IF(Data!$S239&lt;&gt;"",Scoring!$J$24)+IF(Data!AF239&lt;&gt;"",Scoring!$J$25)+IF(Data!$U239&lt;&gt;"",Scoring!$J$26)+IF(Data!$V239&lt;&gt;"",Scoring!$J$27)+IF(Data!$W239&lt;&gt;"",Scoring!$J$28)+IF(Data!$X239&lt;&gt;"",Scoring!$J$29)+IF(Data!$Y239&lt;&gt;"",Scoring!$J$30)+IF(Data!$Z239&lt;&gt;"",Scoring!$J$31)+IF(Data!$AA239&lt;&gt;"",Scoring!$J$32),"")</f>
        <v/>
      </c>
      <c r="AO239" s="276" t="str">
        <f>IF(AN239&lt;&gt;"",LOOKUP(AN239,Likelihoods!$A$7:$A$107,Likelihoods!H$7:H$107),"")</f>
        <v/>
      </c>
      <c r="AP239" s="264" t="str">
        <f>IF(AND(COUNTBLANK($B239:$E239)=3,COUNTBLANK($F239:$H239)=2,COUNTBLANK($I239:$J239)=1,COUNTBLANK($K239:$L239)=1,COUNTBLANK($M239:$N239)=1,COUNTBLANK($O239:$P239)=1,COUNTBLANK($Q239:$R239)=1,COUNTBLANK($S239:$T239)=1,COUNTBLANK($U239:$V239)=1,COUNTBLANK($W239:$AA239)=4),IF(Data!$B239&lt;&gt;"",Scoring!$K$7)+IF(Data!$C239&lt;&gt;"",Scoring!$K$8)+IF(Data!$D239&lt;&gt;"",Scoring!$K$9)+IF(Data!$E239&lt;&gt;"",Scoring!$K$10)+IF(Data!$F239&lt;&gt;"",Scoring!$K$11)+IF(Data!$G239&lt;&gt;"",Scoring!$K$12)+IF(Data!$H239&lt;&gt;"",Scoring!$K$13)+IF(Data!$I239&lt;&gt;"",Scoring!$K$14)+IF(Data!$J239&lt;&gt;"",Scoring!$K$15)+IF(Data!$K239&lt;&gt;"",Scoring!$K$16)+IF(Data!$L239&lt;&gt;"",Scoring!$K$17)+IF(Data!$M239&lt;&gt;"",Scoring!$K$18)+IF(Data!$N239&lt;&gt;"",Scoring!$K$19)+IF(Data!$O239&lt;&gt;"",Scoring!$K$20)+IF(Data!$P239&lt;&gt;"",Scoring!$K$21)+IF(Data!$Q239&lt;&gt;"",Scoring!$K$22)+IF(Data!$R239&lt;&gt;"",Scoring!$K$23)+IF(Data!$S239&lt;&gt;"",Scoring!$K$24)+IF(Data!AH239&lt;&gt;"",Scoring!$K$25)+IF(Data!$U239&lt;&gt;"",Scoring!$K$26)+IF(Data!$V239&lt;&gt;"",Scoring!$K$27)+IF(Data!$W239&lt;&gt;"",Scoring!$K$28)+IF(Data!$X239&lt;&gt;"",Scoring!$K$29)+IF(Data!$Y239&lt;&gt;"",Scoring!$K$30)+IF(Data!$Z239&lt;&gt;"",Scoring!$K$31)+IF(Data!$AA239&lt;&gt;"",Scoring!$K$32),"")</f>
        <v/>
      </c>
      <c r="AQ239" s="107" t="str">
        <f>IF(AP239&lt;&gt;"",LOOKUP(AP239,Likelihoods!$A$7:$A$107,Likelihoods!I$7:I$107),"")</f>
        <v/>
      </c>
      <c r="AR239" s="281" t="str">
        <f>IF(AND(COUNTBLANK($B239:$E239)=3,COUNTBLANK($F239:$H239)=2,COUNTBLANK($I239:$J239)=1,COUNTBLANK($K239:$L239)=1,COUNTBLANK($M239:$N239)=1,COUNTBLANK($O239:$P239)=1,COUNTBLANK($Q239:$R239)=1,COUNTBLANK($S239:$T239)=1,COUNTBLANK($U239:$V239)=1,COUNTBLANK($W239:$AA239)=4),IF(Data!$B239&lt;&gt;"",Scoring!$L$7)+IF(Data!$C239&lt;&gt;"",Scoring!$L$8)+IF(Data!$D239&lt;&gt;"",Scoring!$L$9)+IF(Data!$E239&lt;&gt;"",Scoring!$L$10)+IF(Data!$F239&lt;&gt;"",Scoring!$L$11)+IF(Data!$G239&lt;&gt;"",Scoring!$L$12)+IF(Data!$H239&lt;&gt;"",Scoring!$L$13)+IF(Data!$I239&lt;&gt;"",Scoring!$L$14)+IF(Data!$J239&lt;&gt;"",Scoring!$L$15)+IF(Data!$K239&lt;&gt;"",Scoring!$L$16)+IF(Data!$L239&lt;&gt;"",Scoring!$L$17)+IF(Data!$M239&lt;&gt;"",Scoring!$L$18)+IF(Data!$N239&lt;&gt;"",Scoring!$L$19)+IF(Data!$O239&lt;&gt;"",Scoring!$L$20)+IF(Data!$P239&lt;&gt;"",Scoring!$L$21)+IF(Data!$Q239&lt;&gt;"",Scoring!$L$22)+IF(Data!$R239&lt;&gt;"",Scoring!$L$23)+IF(Data!$S239&lt;&gt;"",Scoring!$L$24)+IF(Data!AJ239&lt;&gt;"",Scoring!$L$25)+IF(Data!$U239&lt;&gt;"",Scoring!$L$26)+IF(Data!$V239&lt;&gt;"",Scoring!$L$27)+IF(Data!$W239&lt;&gt;"",Scoring!$L$28)+IF(Data!$X239&lt;&gt;"",Scoring!$L$29)+IF(Data!$Y239&lt;&gt;"",Scoring!$L$30)+IF(Data!$Z239&lt;&gt;"",Scoring!$L$31)+IF(Data!$AA239&lt;&gt;"",Scoring!$L$32),"")</f>
        <v/>
      </c>
      <c r="AS239" s="105" t="str">
        <f>IF(AR239&lt;&gt;"",LOOKUP(AR239,Likelihoods!$A$7:$A$107,Likelihoods!J$7:J$107),"")</f>
        <v/>
      </c>
      <c r="AT239" s="108" t="str">
        <f>IF(AND(COUNTBLANK($B239:$E239)=3,COUNTBLANK($F239:$H239)=2,COUNTBLANK($I239:$J239)=1,COUNTBLANK($K239:$L239)=1,COUNTBLANK($M239:$N239)=1,COUNTBLANK($O239:$P239)=1,COUNTBLANK($Q239:$R239)=1,COUNTBLANK($S239:$T239)=1,COUNTBLANK($U239:$V239)=1,COUNTBLANK($W239:$AA239)=4),IF(Data!$B239&lt;&gt;"",Scoring!$M$7)+IF(Data!$C239&lt;&gt;"",Scoring!$M$8)+IF(Data!$D239&lt;&gt;"",Scoring!$M$9)+IF(Data!$E239&lt;&gt;"",Scoring!$M$10)+IF(Data!$F239&lt;&gt;"",Scoring!$M$11)+IF(Data!$G239&lt;&gt;"",Scoring!$M$12)+IF(Data!$H239&lt;&gt;"",Scoring!$M$13)+IF(Data!$I239&lt;&gt;"",Scoring!$M$14)+IF(Data!$J239&lt;&gt;"",Scoring!$M$15)+IF(Data!$K239&lt;&gt;"",Scoring!$M$16)+IF(Data!$L239&lt;&gt;"",Scoring!$M$17)+IF(Data!$M239&lt;&gt;"",Scoring!$M$18)+IF(Data!$N239&lt;&gt;"",Scoring!$M$19)+IF(Data!$O239&lt;&gt;"",Scoring!$M$20)+IF(Data!$P239&lt;&gt;"",Scoring!$M$21)+IF(Data!$Q239&lt;&gt;"",Scoring!$M$22)+IF(Data!$R239&lt;&gt;"",Scoring!$M$23)+IF(Data!$S239&lt;&gt;"",Scoring!$M$24)+IF(Data!T239&lt;&gt;"",Scoring!$M$25)+IF(Data!$U239&lt;&gt;"",Scoring!$M$26)+IF(Data!$V239&lt;&gt;"",Scoring!$M$27)+IF(Data!$W239&lt;&gt;"",Scoring!$M$28)+IF(Data!$X239&lt;&gt;"",Scoring!$M$29)+IF(Data!$Y239&lt;&gt;"",Scoring!$M$30)+IF(Data!$Z239&lt;&gt;"",Scoring!$M$31)+IF(Data!$AA239&lt;&gt;"",Scoring!$M$32),"")</f>
        <v/>
      </c>
      <c r="AU239" s="105" t="str">
        <f>IF(AT239&lt;&gt;"",LOOKUP(AT239,Likelihoods!$A$7:$A$107,Likelihoods!K$7:K$107),"")</f>
        <v/>
      </c>
      <c r="AV239" s="108" t="str">
        <f>IF(AND(COUNTBLANK($B239:$E239)=3,COUNTBLANK($F239:$H239)=2,COUNTBLANK($I239:$J239)=1,COUNTBLANK($K239:$L239)=1,COUNTBLANK($M239:$N239)=1,COUNTBLANK($O239:$P239)=1,COUNTBLANK($Q239:$R239)=1,COUNTBLANK($S239:$T239)=1,COUNTBLANK($U239:$V239)=1,COUNTBLANK($W239:$AA239)=4),IF(Data!$B239&lt;&gt;"",Scoring!$N$7)+IF(Data!$C239&lt;&gt;"",Scoring!$N$8)+IF(Data!$D239&lt;&gt;"",Scoring!$N$9)+IF(Data!$E239&lt;&gt;"",Scoring!$N$10)+IF(Data!$F239&lt;&gt;"",Scoring!$N$11)+IF(Data!$G239&lt;&gt;"",Scoring!$N$12)+IF(Data!$H239&lt;&gt;"",Scoring!$N$13)+IF(Data!$I239&lt;&gt;"",Scoring!$N$14)+IF(Data!$J239&lt;&gt;"",Scoring!$N$15)+IF(Data!$K239&lt;&gt;"",Scoring!$N$16)+IF(Data!$L239&lt;&gt;"",Scoring!$N$17)+IF(Data!$M239&lt;&gt;"",Scoring!$N$18)+IF(Data!$N239&lt;&gt;"",Scoring!$N$19)+IF(Data!$O239&lt;&gt;"",Scoring!$N$20)+IF(Data!$P239&lt;&gt;"",Scoring!$N$21)+IF(Data!$Q239&lt;&gt;"",Scoring!$N$22)+IF(Data!$R239&lt;&gt;"",Scoring!$N$23)+IF(Data!$S239&lt;&gt;"",Scoring!$N$24)+IF(Data!T239&lt;&gt;"",Scoring!$N$25)+IF(Data!$U239&lt;&gt;"",Scoring!$N$26)+IF(Data!$V239&lt;&gt;"",Scoring!$N$27)+IF(Data!$W239&lt;&gt;"",Scoring!$N$28)+IF(Data!$X239&lt;&gt;"",Scoring!$N$29)+IF(Data!$Y239&lt;&gt;"",Scoring!$N$30)+IF(Data!$Z239&lt;&gt;"",Scoring!$N$31)+IF(Data!$AA239&lt;&gt;"",Scoring!$N$32),"")</f>
        <v/>
      </c>
      <c r="AW239" s="106" t="str">
        <f>IF(AV239&lt;&gt;"",LOOKUP(AV239,Likelihoods!$A$7:$A$107,Likelihoods!L$7:L$107),"")</f>
        <v/>
      </c>
      <c r="AX239" s="104" t="str">
        <f>IF(AND(COUNTBLANK($B239:$E239)=3,COUNTBLANK($F239:$H239)=2,COUNTBLANK($I239:$J239)=1,COUNTBLANK($K239:$L239)=1,COUNTBLANK($M239:$N239)=1,COUNTBLANK($O239:$P239)=1,COUNTBLANK($Q239:$R239)=1,COUNTBLANK($S239:$T239)=1,COUNTBLANK($U239:$V239)=1,COUNTBLANK($W239:$AA239)=4),IF(Data!$B239&lt;&gt;"",Scoring!$O$7)+IF(Data!$C239&lt;&gt;"",Scoring!$O$8)+IF(Data!$D239&lt;&gt;"",Scoring!$O$9)+IF(Data!$E239&lt;&gt;"",Scoring!$O$10)+IF(Data!$F239&lt;&gt;"",Scoring!$O$11)+IF(Data!$G239&lt;&gt;"",Scoring!$O$12)+IF(Data!$H239&lt;&gt;"",Scoring!$O$13)+IF(Data!$I239&lt;&gt;"",Scoring!$O$14)+IF(Data!$J239&lt;&gt;"",Scoring!$O$15)+IF(Data!$K239&lt;&gt;"",Scoring!$O$16)+IF(Data!$L239&lt;&gt;"",Scoring!$O$17)+IF(Data!$M239&lt;&gt;"",Scoring!$O$18)+IF(Data!$N239&lt;&gt;"",Scoring!$O$19)+IF(Data!$O239&lt;&gt;"",Scoring!$O$20)+IF(Data!$P239&lt;&gt;"",Scoring!$O$21)+IF(Data!$Q239&lt;&gt;"",Scoring!$O$22)+IF(Data!$R239&lt;&gt;"",Scoring!$O$23)+IF(Data!$S239&lt;&gt;"",Scoring!$O$24)+IF(Data!T239&lt;&gt;"",Scoring!$O$25)+IF(Data!$U239&lt;&gt;"",Scoring!$O$26)+IF(Data!$V239&lt;&gt;"",Scoring!$O$27)+IF(Data!$W239&lt;&gt;"",Scoring!$O$28)+IF(Data!$X239&lt;&gt;"",Scoring!$O$29)+IF(Data!$Y239&lt;&gt;"",Scoring!$O$30)+IF(Data!$Z239&lt;&gt;"",Scoring!$O$31)+IF(Data!$AA239&lt;&gt;"",Scoring!$O$32),"")</f>
        <v/>
      </c>
      <c r="AY239" s="107" t="str">
        <f>IF(AX239&lt;&gt;"",LOOKUP(AX239,Likelihoods!$A$7:$A$107,Likelihoods!M$7:M$107),"")</f>
        <v/>
      </c>
      <c r="AZ239" s="108" t="str">
        <f>IF(AND(COUNTBLANK($B239:$E239)=3,COUNTBLANK($F239:$H239)=2,COUNTBLANK($I239:$J239)=1,COUNTBLANK($K239:$L239)=1,COUNTBLANK($M239:$N239)=1,COUNTBLANK($O239:$P239)=1,COUNTBLANK($Q239:$R239)=1,COUNTBLANK($S239:$T239)=1,COUNTBLANK($U239:$V239)=1,COUNTBLANK($W239:$AA239)=4),IF(Data!$B239&lt;&gt;"",Scoring!$P$7)+IF(Data!$C239&lt;&gt;"",Scoring!$P$8)+IF(Data!$D239&lt;&gt;"",Scoring!$P$9)+IF(Data!$E239&lt;&gt;"",Scoring!$P$10)+IF(Data!$F239&lt;&gt;"",Scoring!$P$11)+IF(Data!$G239&lt;&gt;"",Scoring!$P$12)+IF(Data!$H239&lt;&gt;"",Scoring!$P$13)+IF(Data!$I239&lt;&gt;"",Scoring!$P$14)+IF(Data!$J239&lt;&gt;"",Scoring!$P$15)+IF(Data!$K239&lt;&gt;"",Scoring!$P$16)+IF(Data!$L239&lt;&gt;"",Scoring!$P$17)+IF(Data!$M239&lt;&gt;"",Scoring!$P$18)+IF(Data!$N239&lt;&gt;"",Scoring!$P$19)+IF(Data!$O239&lt;&gt;"",Scoring!$P$20)+IF(Data!$P239&lt;&gt;"",Scoring!$P$21)+IF(Data!$Q239&lt;&gt;"",Scoring!$P$22)+IF(Data!$R239&lt;&gt;"",Scoring!$P$23)+IF(Data!$S239&lt;&gt;"",Scoring!$P$24)+IF(Data!T239&lt;&gt;"",Scoring!$P$25)+IF(Data!$U239&lt;&gt;"",Scoring!$P$26)+IF(Data!$V239&lt;&gt;"",Scoring!$P$27)+IF(Data!$W239&lt;&gt;"",Scoring!$P$28)+IF(Data!$X239&lt;&gt;"",Scoring!$P$29)+IF(Data!$Y239&lt;&gt;"",Scoring!$P$30)+IF(Data!$Z239&lt;&gt;"",Scoring!$P$31)+IF(Data!$AA239&lt;&gt;"",Scoring!$P$32),"")</f>
        <v/>
      </c>
      <c r="BA239" s="105" t="str">
        <f>IF(AZ239&lt;&gt;"",LOOKUP(AZ239,Likelihoods!$A$7:$A$107,Likelihoods!N$7:N$107),"")</f>
        <v/>
      </c>
      <c r="BB239" s="102" t="str">
        <f>IF(AND(COUNTBLANK($B239:$E239)=3,COUNTBLANK($F239:$H239)=2,COUNTBLANK($I239:$J239)=1,COUNTBLANK($K239:$L239)=1,COUNTBLANK($M239:$N239)=1,COUNTBLANK($O239:$P239)=1,COUNTBLANK($Q239:$R239)=1,COUNTBLANK($S239:$T239)=1,COUNTBLANK($U239:$V239)=1,COUNTBLANK($W239:$AA239)=4),IF(Data!$B239&lt;&gt;"",Scoring!$Q$7)+IF(Data!$C239&lt;&gt;"",Scoring!$Q$8)+IF(Data!$D239&lt;&gt;"",Scoring!$Q$9)+IF(Data!$E239&lt;&gt;"",Scoring!$Q$10)+IF(Data!$F239&lt;&gt;"",Scoring!$Q$11)+IF(Data!$G239&lt;&gt;"",Scoring!$Q$12)+IF(Data!$H239&lt;&gt;"",Scoring!$Q$13)+IF(Data!$I239&lt;&gt;"",Scoring!$Q$14)+IF(Data!$J239&lt;&gt;"",Scoring!$Q$15)+IF(Data!$K239&lt;&gt;"",Scoring!$Q$16)+IF(Data!$L239&lt;&gt;"",Scoring!$Q$17)+IF(Data!$M239&lt;&gt;"",Scoring!$Q$18)+IF(Data!$N239&lt;&gt;"",Scoring!$Q$19)+IF(Data!$O239&lt;&gt;"",Scoring!$Q$20)+IF(Data!$P239&lt;&gt;"",Scoring!$Q$21)+IF(Data!$Q239&lt;&gt;"",Scoring!$Q$22)+IF(Data!$R239&lt;&gt;"",Scoring!$Q$23)+IF(Data!$S239&lt;&gt;"",Scoring!$Q$24)+IF(Data!T239&lt;&gt;"",Scoring!$Q$25)+IF(Data!$U239&lt;&gt;"",Scoring!$Q$26)+IF(Data!$V239&lt;&gt;"",Scoring!$Q$27)+IF(Data!$W239&lt;&gt;"",Scoring!$Q$28)+IF(Data!$X239&lt;&gt;"",Scoring!$Q$29)+IF(Data!$Y239&lt;&gt;"",Scoring!$Q$30)+IF(Data!$Z239&lt;&gt;"",Scoring!$Q$31)+IF(Data!$AA239&lt;&gt;"",Scoring!$Q$32),"")</f>
        <v/>
      </c>
      <c r="BC239" s="107" t="str">
        <f>IF(BB239&lt;&gt;"",LOOKUP(BB239,Likelihoods!$A$7:$A$107,Likelihoods!O$7:O$107),"")</f>
        <v/>
      </c>
      <c r="BD239" s="104" t="str">
        <f>IF(AND(COUNTBLANK($B239:$E239)=3,COUNTBLANK($F239:$H239)=2,COUNTBLANK($I239:$J239)=1,COUNTBLANK($K239:$L239)=1,COUNTBLANK($M239:$N239)=1,COUNTBLANK($O239:$P239)=1,COUNTBLANK($Q239:$R239)=1,COUNTBLANK($S239:$T239)=1,COUNTBLANK($U239:$V239)=1,COUNTBLANK($W239:$AA239)=4),IF(Data!$B239&lt;&gt;"",Scoring!$R$7)+IF(Data!$C239&lt;&gt;"",Scoring!$R$8)+IF(Data!$D239&lt;&gt;"",Scoring!$R$9)+IF(Data!$E239&lt;&gt;"",Scoring!$R$10)+IF(Data!$F239&lt;&gt;"",Scoring!$R$11)+IF(Data!$G239&lt;&gt;"",Scoring!$R$12)+IF(Data!$H239&lt;&gt;"",Scoring!$R$13)+IF(Data!$I239&lt;&gt;"",Scoring!$R$14)+IF(Data!$J239&lt;&gt;"",Scoring!$R$15)+IF(Data!$K239&lt;&gt;"",Scoring!$R$16)+IF(Data!$L239&lt;&gt;"",Scoring!$R$17)+IF(Data!$M239&lt;&gt;"",Scoring!$R$18)+IF(Data!$N239&lt;&gt;"",Scoring!$R$19)+IF(Data!$O239&lt;&gt;"",Scoring!$R$20)+IF(Data!$P239&lt;&gt;"",Scoring!$R$21)+IF(Data!$Q239&lt;&gt;"",Scoring!$R$22)+IF(Data!$R239&lt;&gt;"",Scoring!$R$23)+IF(Data!$S239&lt;&gt;"",Scoring!$R$24)+IF(Data!T239&lt;&gt;"",Scoring!$R$25)+IF(Data!$U239&lt;&gt;"",Scoring!$R$26)+IF(Data!$V239&lt;&gt;"",Scoring!$R$27)+IF(Data!$W239&lt;&gt;"",Scoring!$R$28)+IF(Data!$X239&lt;&gt;"",Scoring!$R$29)+IF(Data!$Y239&lt;&gt;"",Scoring!$R$30)+IF(Data!$Z239&lt;&gt;"",Scoring!$R$31)+IF(Data!$AA239&lt;&gt;"",Scoring!$R$32),"")</f>
        <v/>
      </c>
      <c r="BE239" s="105" t="str">
        <f>IF(BD239&lt;&gt;"",LOOKUP(BD239,Likelihoods!$A$7:$A$107,Likelihoods!P$7:P$107),"")</f>
        <v/>
      </c>
      <c r="BF239" s="102" t="str">
        <f>IF(AND(COUNTBLANK($B239:$E239)=3,COUNTBLANK($F239:$H239)=2,COUNTBLANK($I239:$J239)=1,COUNTBLANK($K239:$L239)=1,COUNTBLANK($M239:$N239)=1,COUNTBLANK($O239:$P239)=1,COUNTBLANK($Q239:$R239)=1,COUNTBLANK($S239:$T239)=1,COUNTBLANK($U239:$V239)=1,COUNTBLANK($W239:$AA239)=4),IF(Data!$B239&lt;&gt;"",Scoring!$S$7)+IF(Data!$C239&lt;&gt;"",Scoring!$S$8)+IF(Data!$D239&lt;&gt;"",Scoring!$S$9)+IF(Data!$E239&lt;&gt;"",Scoring!$S$10)+IF(Data!$F239&lt;&gt;"",Scoring!$S$11)+IF(Data!$G239&lt;&gt;"",Scoring!$S$12)+IF(Data!$H239&lt;&gt;"",Scoring!$S$13)+IF(Data!$I239&lt;&gt;"",Scoring!$S$14)+IF(Data!$J239&lt;&gt;"",Scoring!$S$15)+IF(Data!$K239&lt;&gt;"",Scoring!$S$16)+IF(Data!$L239&lt;&gt;"",Scoring!$S$17)+IF(Data!$M239&lt;&gt;"",Scoring!$S$18)+IF(Data!$N239&lt;&gt;"",Scoring!$S$19)+IF(Data!$O239&lt;&gt;"",Scoring!$S$20)+IF(Data!$P239&lt;&gt;"",Scoring!$S$21)+IF(Data!$Q239&lt;&gt;"",Scoring!$S$22)+IF(Data!$R239&lt;&gt;"",Scoring!$S$23)+IF(Data!$S239&lt;&gt;"",Scoring!$S$24)+IF(Data!T239&lt;&gt;"",Scoring!$S$25)+IF(Data!$U239&lt;&gt;"",Scoring!$S$26)+IF(Data!$V239&lt;&gt;"",Scoring!$S$27)+IF(Data!$W239&lt;&gt;"",Scoring!$S$28)+IF(Data!$X239&lt;&gt;"",Scoring!$S$29)+IF(Data!$Y239&lt;&gt;"",Scoring!$S$30)+IF(Data!$Z239&lt;&gt;"",Scoring!$S$31)+IF(Data!$AA239&lt;&gt;"",Scoring!$S$32),"")</f>
        <v/>
      </c>
      <c r="BG239" s="107" t="str">
        <f>IF(BF239&lt;&gt;"",LOOKUP(BF239,Likelihoods!$A$7:$A$107,Likelihoods!Q$7:Q$107),"")</f>
        <v/>
      </c>
      <c r="BH239" s="108" t="str">
        <f>IF(AND(COUNTBLANK($B239:$E239)=3,COUNTBLANK($F239:$H239)=2,COUNTBLANK($I239:$J239)=1,COUNTBLANK($K239:$L239)=1,COUNTBLANK($M239:$N239)=1,COUNTBLANK($O239:$P239)=1,COUNTBLANK($Q239:$R239)=1,COUNTBLANK($S239:$T239)=1,COUNTBLANK($U239:$V239)=1,COUNTBLANK($W239:$AA239)=4),IF(Data!$B239&lt;&gt;"",Scoring!$T$7)+IF(Data!$C239&lt;&gt;"",Scoring!$T$8)+IF(Data!$D239&lt;&gt;"",Scoring!$T$9)+IF(Data!$E239&lt;&gt;"",Scoring!$T$10)+IF(Data!$F239&lt;&gt;"",Scoring!$T$11)+IF(Data!$G239&lt;&gt;"",Scoring!$T$12)+IF(Data!$H239&lt;&gt;"",Scoring!$T$13)+IF(Data!$I239&lt;&gt;"",Scoring!$T$14)+IF(Data!$J239&lt;&gt;"",Scoring!$T$15)+IF(Data!$K239&lt;&gt;"",Scoring!$T$16)+IF(Data!$L239&lt;&gt;"",Scoring!$T$17)+IF(Data!$M239&lt;&gt;"",Scoring!$T$18)+IF(Data!$N239&lt;&gt;"",Scoring!$T$19)+IF(Data!$O239&lt;&gt;"",Scoring!$T$20)+IF(Data!$P239&lt;&gt;"",Scoring!$T$21)+IF(Data!$Q239&lt;&gt;"",Scoring!$T$22)+IF(Data!$R239&lt;&gt;"",Scoring!$T$23)+IF(Data!$S239&lt;&gt;"",Scoring!$T$24)+IF(Data!T239&lt;&gt;"",Scoring!$T$25)+IF(Data!$U239&lt;&gt;"",Scoring!$T$26)+IF(Data!$V239&lt;&gt;"",Scoring!$T$27)+IF(Data!$W239&lt;&gt;"",Scoring!$T$28)+IF(Data!$X239&lt;&gt;"",Scoring!$T$29)+IF(Data!$Y239&lt;&gt;"",Scoring!$T$30)+IF(Data!$Z239&lt;&gt;"",Scoring!$T$31)+IF(Data!$AA239&lt;&gt;"",Scoring!$T$32),"")</f>
        <v/>
      </c>
      <c r="BI239" s="105" t="str">
        <f>IF(BH239&lt;&gt;"",LOOKUP(BH239,Likelihoods!$A$7:$A$107,Likelihoods!R$7:R$107),"")</f>
        <v/>
      </c>
      <c r="BJ239" s="108" t="str">
        <f>IF(AND(COUNTBLANK($B239:$E239)=3,COUNTBLANK($F239:$H239)=2,COUNTBLANK($I239:$J239)=1,COUNTBLANK($K239:$L239)=1,COUNTBLANK($M239:$N239)=1,COUNTBLANK($O239:$P239)=1,COUNTBLANK($Q239:$R239)=1,COUNTBLANK($S239:$T239)=1,COUNTBLANK($U239:$V239)=1,COUNTBLANK($W239:$AA239)=4),IF(Data!$B239&lt;&gt;"",Scoring!$U$7)+IF(Data!$C239&lt;&gt;"",Scoring!$U$8)+IF(Data!$D239&lt;&gt;"",Scoring!$U$9)+IF(Data!$E239&lt;&gt;"",Scoring!$U$10)+IF(Data!$F239&lt;&gt;"",Scoring!$U$11)+IF(Data!$G239&lt;&gt;"",Scoring!$U$12)+IF(Data!$H239&lt;&gt;"",Scoring!$U$13)+IF(Data!$I239&lt;&gt;"",Scoring!$U$14)+IF(Data!$J239&lt;&gt;"",Scoring!$U$15)+IF(Data!$K239&lt;&gt;"",Scoring!$U$16)+IF(Data!$L239&lt;&gt;"",Scoring!$U$17)+IF(Data!$M239&lt;&gt;"",Scoring!$U$18)+IF(Data!$N239&lt;&gt;"",Scoring!$U$19)+IF(Data!$O239&lt;&gt;"",Scoring!$U$20)+IF(Data!$P239&lt;&gt;"",Scoring!$U$21)+IF(Data!$Q239&lt;&gt;"",Scoring!$U$22)+IF(Data!$R239&lt;&gt;"",Scoring!$U$23)+IF(Data!$S239&lt;&gt;"",Scoring!$U$24)+IF(Data!T239&lt;&gt;"",Scoring!$U$25)+IF(Data!$U239&lt;&gt;"",Scoring!$U$26)+IF(Data!$V239&lt;&gt;"",Scoring!$U$27)+IF(Data!$W239&lt;&gt;"",Scoring!$U$28)+IF(Data!$X239&lt;&gt;"",Scoring!$U$29)+IF(Data!$Y239&lt;&gt;"",Scoring!$U$30)+IF(Data!$Z239&lt;&gt;"",Scoring!$U$31)+IF(Data!$AA239&lt;&gt;"",Scoring!$U$32),"")</f>
        <v/>
      </c>
      <c r="BK239" s="106" t="str">
        <f>IF(BJ239&lt;&gt;"",LOOKUP(BJ239,Likelihoods!$A$7:$A$107,Likelihoods!S$7:S$107),"")</f>
        <v/>
      </c>
      <c r="BL239" s="8"/>
      <c r="BM239" s="8"/>
      <c r="BN239" s="8"/>
      <c r="BO239" s="8"/>
      <c r="BP239" s="8"/>
      <c r="BQ239" s="8"/>
      <c r="BR239" s="8"/>
      <c r="BS239" s="8"/>
      <c r="BT239" s="8"/>
      <c r="BU239" s="8"/>
      <c r="BV239" s="8"/>
      <c r="BW239" s="8"/>
      <c r="BX239" s="8"/>
      <c r="BY239" s="8"/>
    </row>
    <row r="240" spans="1:77" ht="14.25" x14ac:dyDescent="0.2">
      <c r="A240" s="68"/>
      <c r="B240" s="101"/>
      <c r="C240" s="102"/>
      <c r="D240" s="102"/>
      <c r="E240" s="102"/>
      <c r="F240" s="101"/>
      <c r="G240" s="102"/>
      <c r="H240" s="103"/>
      <c r="I240" s="102"/>
      <c r="J240" s="102"/>
      <c r="K240" s="101"/>
      <c r="L240" s="103"/>
      <c r="M240" s="102"/>
      <c r="N240" s="103"/>
      <c r="O240" s="101"/>
      <c r="P240" s="103"/>
      <c r="Q240" s="102"/>
      <c r="R240" s="102"/>
      <c r="S240" s="101"/>
      <c r="T240" s="103"/>
      <c r="U240" s="101"/>
      <c r="V240" s="103"/>
      <c r="W240" s="102"/>
      <c r="X240" s="102"/>
      <c r="Y240" s="102"/>
      <c r="Z240" s="102"/>
      <c r="AA240" s="102"/>
      <c r="AB240" s="104" t="str">
        <f>IF(AND(COUNTBLANK($B240:$E240)=3,COUNTBLANK($F240:$H240)=2,COUNTBLANK($I240:$J240)=1,COUNTBLANK($K240:$L240)=1,COUNTBLANK($M240:$N240)=1,COUNTBLANK($O240:$P240)=1,COUNTBLANK($Q240:$R240)=1,COUNTBLANK($S240:$T240)=1,COUNTBLANK($U240:$V240)=1,COUNTBLANK($W240:$AA240)=4),IF(Data!$B240&lt;&gt;"",Scoring!$D$7)+IF(Data!$C240&lt;&gt;"",Scoring!$D$8)+IF(Data!$D240&lt;&gt;"",Scoring!$D$9)+IF(Data!$E240&lt;&gt;"",Scoring!$D$10)+IF(Data!$F240&lt;&gt;"",Scoring!$D$11)+IF(Data!$G240&lt;&gt;"",Scoring!$D$12)+IF(Data!$H240&lt;&gt;"",Scoring!$D$13)+IF(Data!$I240&lt;&gt;"",Scoring!$D$14)+IF(Data!$J240&lt;&gt;"",Scoring!$D$15)+IF(Data!$K240&lt;&gt;"",Scoring!$D$16)+IF(Data!$L240&lt;&gt;"",Scoring!$D$17)+IF(Data!$M240&lt;&gt;"",Scoring!$D$18)+IF(Data!$N240&lt;&gt;"",Scoring!$D$19)+IF(Data!$O240&lt;&gt;"",Scoring!$D$20)+IF(Data!$P240&lt;&gt;"",Scoring!$D$21)+IF(Data!$Q240&lt;&gt;"",Scoring!$D$22)+IF(Data!$R240&lt;&gt;"",Scoring!$D$23)+IF(Data!$S240&lt;&gt;"",Scoring!$D$24)+IF(Data!T240&lt;&gt;"",Scoring!$D$25)+IF(Data!$U240&lt;&gt;"",Scoring!$D$26)+IF(Data!$V240&lt;&gt;"",Scoring!$D$27)+IF(Data!$W240&lt;&gt;"",Scoring!$D$28)+IF(Data!$X240&lt;&gt;"",Scoring!$D$29)+IF(Data!$Y240&lt;&gt;"",Scoring!$D$30)+IF(Data!$Z240&lt;&gt;"",Scoring!$D$31)+IF(Data!$AA240&lt;&gt;"",Scoring!$D$32),"")</f>
        <v/>
      </c>
      <c r="AC240" s="105" t="str">
        <f>IF(AB240&lt;&gt;"",LOOKUP(AB240,Likelihoods!$A$7:$A$107,Likelihoods!B$7:B$107),"")</f>
        <v/>
      </c>
      <c r="AD240" s="264" t="str">
        <f>IF(AND(COUNTBLANK($B240:$E240)=3,COUNTBLANK($F240:$H240)=2,COUNTBLANK($I240:$J240)=1,COUNTBLANK($K240:$L240)=1,COUNTBLANK($M240:$N240)=1,COUNTBLANK($O240:$P240)=1,COUNTBLANK($Q240:$R240)=1,COUNTBLANK($S240:$T240)=1,COUNTBLANK($U240:$V240)=1,COUNTBLANK($W240:$AA240)=4),IF(Data!$B240&lt;&gt;"",Scoring!$E$7)+IF(Data!$C240&lt;&gt;"",Scoring!$E$8)+IF(Data!$D240&lt;&gt;"",Scoring!$E$9)+IF(Data!$E240&lt;&gt;"",Scoring!$E$10)+IF(Data!$F240&lt;&gt;"",Scoring!$E$11)+IF(Data!$G240&lt;&gt;"",Scoring!$E$12)+IF(Data!$H240&lt;&gt;"",Scoring!$E$13)+IF(Data!$I240&lt;&gt;"",Scoring!$E$14)+IF(Data!$J240&lt;&gt;"",Scoring!$E$15)+IF(Data!$K240&lt;&gt;"",Scoring!$E$16)+IF(Data!$L240&lt;&gt;"",Scoring!$E$17)+IF(Data!$M240&lt;&gt;"",Scoring!$E$18)+IF(Data!$N240&lt;&gt;"",Scoring!$E$19)+IF(Data!$O240&lt;&gt;"",Scoring!$E$20)+IF(Data!$P240&lt;&gt;"",Scoring!$E$21)+IF(Data!$Q240&lt;&gt;"",Scoring!$E$22)+IF(Data!$R240&lt;&gt;"",Scoring!$E$23)+IF(Data!$S240&lt;&gt;"",Scoring!$E$24)+IF(Data!V240&lt;&gt;"",Scoring!$E$25)+IF(Data!$U240&lt;&gt;"",Scoring!$E$26)+IF(Data!$V240&lt;&gt;"",Scoring!$E$27)+IF(Data!$W240&lt;&gt;"",Scoring!$E$28)+IF(Data!$X240&lt;&gt;"",Scoring!$E$29)+IF(Data!$Y240&lt;&gt;"",Scoring!$E$30)+IF(Data!$Z240&lt;&gt;"",Scoring!$E$31)+IF(Data!$AA240&lt;&gt;"",Scoring!$E$32),"")</f>
        <v/>
      </c>
      <c r="AE240" s="107" t="str">
        <f>IF(AD240&lt;&gt;"",LOOKUP(AD240,Likelihoods!$A$7:$A$107,Likelihoods!C$7:C$107),"")</f>
        <v/>
      </c>
      <c r="AF240" s="108" t="str">
        <f>IF(AND(COUNTBLANK($B240:$E240)=3,COUNTBLANK($F240:$H240)=2,COUNTBLANK($I240:$J240)=1,COUNTBLANK($K240:$L240)=1,COUNTBLANK($M240:$N240)=1,COUNTBLANK($O240:$P240)=1,COUNTBLANK($Q240:$R240)=1,COUNTBLANK($S240:$T240)=1,COUNTBLANK($U240:$V240)=1,COUNTBLANK($W240:$AA240)=4),IF(Data!$B240&lt;&gt;"",Scoring!$F$7)+IF(Data!$C240&lt;&gt;"",Scoring!$F$8)+IF(Data!$D240&lt;&gt;"",Scoring!$F$9)+IF(Data!$E240&lt;&gt;"",Scoring!$F$10)+IF(Data!$F240&lt;&gt;"",Scoring!$F$11)+IF(Data!$G240&lt;&gt;"",Scoring!$F$12)+IF(Data!$H240&lt;&gt;"",Scoring!$F$13)+IF(Data!$I240&lt;&gt;"",Scoring!$F$14)+IF(Data!$J240&lt;&gt;"",Scoring!$F$15)+IF(Data!$K240&lt;&gt;"",Scoring!$F$16)+IF(Data!$L240&lt;&gt;"",Scoring!$F$17)+IF(Data!$M240&lt;&gt;"",Scoring!$F$18)+IF(Data!$N240&lt;&gt;"",Scoring!$F$19)+IF(Data!$O240&lt;&gt;"",Scoring!$F$20)+IF(Data!$P240&lt;&gt;"",Scoring!$F$21)+IF(Data!$Q240&lt;&gt;"",Scoring!$F$22)+IF(Data!$R240&lt;&gt;"",Scoring!$F$23)+IF(Data!$S240&lt;&gt;"",Scoring!$F$24)+IF(Data!T240&lt;&gt;"",Scoring!$F$25)+IF(Data!$U240&lt;&gt;"",Scoring!$F$26)+IF(Data!$V240&lt;&gt;"",Scoring!$F$27)+IF(Data!$W240&lt;&gt;"",Scoring!$F$28)+IF(Data!$X240&lt;&gt;"",Scoring!$F$29)+IF(Data!$Y240&lt;&gt;"",Scoring!$F$30)+IF(Data!$Z240&lt;&gt;"",Scoring!$F$31)+IF(Data!$AA240&lt;&gt;"",Scoring!$F$32),"")</f>
        <v/>
      </c>
      <c r="AG240" s="105" t="str">
        <f>IF(AF240&lt;&gt;"",LOOKUP(AF240,Likelihoods!$A$7:$A$107,Likelihoods!D$7:D$107),"")</f>
        <v/>
      </c>
      <c r="AH240" s="108" t="str">
        <f>IF(AND(COUNTBLANK($B240:$E240)=3,COUNTBLANK($F240:$H240)=2,COUNTBLANK($I240:$J240)=1,COUNTBLANK($K240:$L240)=1,COUNTBLANK($M240:$N240)=1,COUNTBLANK($O240:$P240)=1,COUNTBLANK($Q240:$R240)=1,COUNTBLANK($S240:$T240)=1,COUNTBLANK($U240:$V240)=1,COUNTBLANK($W240:$AA240)=4),IF(Data!$B240&lt;&gt;"",Scoring!$G$7)+IF(Data!$C240&lt;&gt;"",Scoring!$G$8)+IF(Data!$D240&lt;&gt;"",Scoring!$G$9)+IF(Data!$E240&lt;&gt;"",Scoring!$G$10)+IF(Data!$F240&lt;&gt;"",Scoring!$G$11)+IF(Data!$G240&lt;&gt;"",Scoring!$G$12)+IF(Data!$H240&lt;&gt;"",Scoring!$G$13)+IF(Data!$I240&lt;&gt;"",Scoring!$G$14)+IF(Data!$J240&lt;&gt;"",Scoring!$G$15)+IF(Data!$K240&lt;&gt;"",Scoring!$G$16)+IF(Data!$L240&lt;&gt;"",Scoring!$G$17)+IF(Data!$M240&lt;&gt;"",Scoring!$G$18)+IF(Data!$N240&lt;&gt;"",Scoring!$G$19)+IF(Data!$O240&lt;&gt;"",Scoring!$G$20)+IF(Data!$P240&lt;&gt;"",Scoring!$G$21)+IF(Data!$Q240&lt;&gt;"",Scoring!$G$22)+IF(Data!$R240&lt;&gt;"",Scoring!$G$23)+IF(Data!$S240&lt;&gt;"",Scoring!$G$24)+IF(Data!T240&lt;&gt;"",Scoring!$G$25)+IF(Data!$U240&lt;&gt;"",Scoring!$G$26)+IF(Data!$V240&lt;&gt;"",Scoring!$G$27)+IF(Data!$W240&lt;&gt;"",Scoring!$G$28)+IF(Data!$X240&lt;&gt;"",Scoring!$G$29)+IF(Data!$Y240&lt;&gt;"",Scoring!$G$30)+IF(Data!$Z240&lt;&gt;"",Scoring!$G$31)+IF(Data!$AA240&lt;&gt;"",Scoring!$G$32),"")</f>
        <v/>
      </c>
      <c r="AI240" s="106" t="str">
        <f>IF(AH240&lt;&gt;"",LOOKUP(AH240,Likelihoods!$A$7:$A$107,Likelihoods!E$7:E$107),"")</f>
        <v/>
      </c>
      <c r="AJ240" s="104" t="str">
        <f>IF(AND(COUNTBLANK($B240:$E240)=3,COUNTBLANK($F240:$H240)=2,COUNTBLANK($I240:$J240)=1,COUNTBLANK($K240:$L240)=1,COUNTBLANK($M240:$N240)=1,COUNTBLANK($O240:$P240)=1,COUNTBLANK($Q240:$R240)=1,COUNTBLANK($S240:$T240)=1,COUNTBLANK($U240:$V240)=1,COUNTBLANK($W240:$AA240)=4),IF(Data!$B240&lt;&gt;"",Scoring!$H$7)+IF(Data!$C240&lt;&gt;"",Scoring!$H$8)+IF(Data!$D240&lt;&gt;"",Scoring!$H$9)+IF(Data!$E240&lt;&gt;"",Scoring!$H$10)+IF(Data!$F240&lt;&gt;"",Scoring!$H$11)+IF(Data!$G240&lt;&gt;"",Scoring!$H$12)+IF(Data!$H240&lt;&gt;"",Scoring!$H$13)+IF(Data!$I240&lt;&gt;"",Scoring!$H$14)+IF(Data!$J240&lt;&gt;"",Scoring!$H$15)+IF(Data!$K240&lt;&gt;"",Scoring!$H$16)+IF(Data!$L240&lt;&gt;"",Scoring!$H$17)+IF(Data!$M240&lt;&gt;"",Scoring!$H$18)+IF(Data!$N240&lt;&gt;"",Scoring!$H$19)+IF(Data!$O240&lt;&gt;"",Scoring!$H$20)+IF(Data!$P240&lt;&gt;"",Scoring!$H$21)+IF(Data!$Q240&lt;&gt;"",Scoring!$H$22)+IF(Data!$R240&lt;&gt;"",Scoring!$H$23)+IF(Data!$S240&lt;&gt;"",Scoring!$H$24)+IF(Data!T240&lt;&gt;"",Scoring!$H$25)+IF(Data!$U240&lt;&gt;"",Scoring!$H$26)+IF(Data!$V240&lt;&gt;"",Scoring!$H$27)+IF(Data!$W240&lt;&gt;"",Scoring!$H$28)+IF(Data!$X240&lt;&gt;"",Scoring!$H$29)+IF(Data!$Y240&lt;&gt;"",Scoring!$H$30)+IF(Data!$Z240&lt;&gt;"",Scoring!$H$31)+IF(Data!$AA240&lt;&gt;"",Scoring!$H$32),"")</f>
        <v/>
      </c>
      <c r="AK240" s="105" t="str">
        <f>IF(AJ240&lt;&gt;"",LOOKUP(AJ240,Likelihoods!$A$7:$A$107,Likelihoods!F$7:F$107),"")</f>
        <v/>
      </c>
      <c r="AL240" s="102" t="str">
        <f>IF(AND(COUNTBLANK($B240:$E240)=3,COUNTBLANK($F240:$H240)=2,COUNTBLANK($I240:$J240)=1,COUNTBLANK($K240:$L240)=1,COUNTBLANK($M240:$N240)=1,COUNTBLANK($O240:$P240)=1,COUNTBLANK($Q240:$R240)=1,COUNTBLANK($S240:$T240)=1,COUNTBLANK($U240:$V240)=1,COUNTBLANK($W240:$AA240)=4),IF(Data!$B240&lt;&gt;"",Scoring!$I$7)+IF(Data!$C240&lt;&gt;"",Scoring!$I$8)+IF(Data!$D240&lt;&gt;"",Scoring!$I$9)+IF(Data!$E240&lt;&gt;"",Scoring!$I$10)+IF(Data!$F240&lt;&gt;"",Scoring!$I$11)+IF(Data!$G240&lt;&gt;"",Scoring!$I$12)+IF(Data!$H240&lt;&gt;"",Scoring!$I$13)+IF(Data!$I240&lt;&gt;"",Scoring!$I$14)+IF(Data!$J240&lt;&gt;"",Scoring!$I$15)+IF(Data!$K240&lt;&gt;"",Scoring!$I$16)+IF(Data!$L240&lt;&gt;"",Scoring!$I$17)+IF(Data!$M240&lt;&gt;"",Scoring!$I$18)+IF(Data!$N240&lt;&gt;"",Scoring!$I$19)+IF(Data!$O240&lt;&gt;"",Scoring!$I$20)+IF(Data!$P240&lt;&gt;"",Scoring!$I$21)+IF(Data!$Q240&lt;&gt;"",Scoring!$I$22)+IF(Data!$R240&lt;&gt;"",Scoring!$I$23)+IF(Data!$S240&lt;&gt;"",Scoring!$I$24)+IF(Data!T240&lt;&gt;"",Scoring!$I$25)+IF(Data!$U240&lt;&gt;"",Scoring!$I$26)+IF(Data!$V240&lt;&gt;"",Scoring!$I$27)+IF(Data!$W240&lt;&gt;"",Scoring!$I$28)+IF(Data!$X240&lt;&gt;"",Scoring!$I$29)+IF(Data!$Y240&lt;&gt;"",Scoring!$I$30)+IF(Data!$Z240&lt;&gt;"",Scoring!$I$31)+IF(Data!$AA240&lt;&gt;"",Scoring!$I$32),"")</f>
        <v/>
      </c>
      <c r="AM240" s="107" t="str">
        <f>IF(AL240&lt;&gt;"",LOOKUP(AL240,Likelihoods!$A$7:$A$107,Likelihoods!G$7:G$107),"")</f>
        <v/>
      </c>
      <c r="AN240" s="281" t="str">
        <f>IF(AND(COUNTBLANK($B240:$E240)=3,COUNTBLANK($F240:$H240)=2,COUNTBLANK($I240:$J240)=1,COUNTBLANK($K240:$L240)=1,COUNTBLANK($M240:$N240)=1,COUNTBLANK($O240:$P240)=1,COUNTBLANK($Q240:$R240)=1,COUNTBLANK($S240:$T240)=1,COUNTBLANK($U240:$V240)=1,COUNTBLANK($W240:$AA240)=4),IF(Data!$B240&lt;&gt;"",Scoring!$J$7)+IF(Data!$C240&lt;&gt;"",Scoring!$J$8)+IF(Data!$D240&lt;&gt;"",Scoring!$J$9)+IF(Data!$E240&lt;&gt;"",Scoring!$J$10)+IF(Data!$F240&lt;&gt;"",Scoring!$J$11)+IF(Data!$G240&lt;&gt;"",Scoring!$J$12)+IF(Data!$H240&lt;&gt;"",Scoring!$J$13)+IF(Data!$I240&lt;&gt;"",Scoring!$J$14)+IF(Data!$J240&lt;&gt;"",Scoring!$J$15)+IF(Data!$K240&lt;&gt;"",Scoring!$J$16)+IF(Data!$L240&lt;&gt;"",Scoring!$J$17)+IF(Data!$M240&lt;&gt;"",Scoring!$J$18)+IF(Data!$N240&lt;&gt;"",Scoring!$J$19)+IF(Data!$O240&lt;&gt;"",Scoring!$J$20)+IF(Data!$P240&lt;&gt;"",Scoring!$J$21)+IF(Data!$Q240&lt;&gt;"",Scoring!$J$22)+IF(Data!$R240&lt;&gt;"",Scoring!$J$23)+IF(Data!$S240&lt;&gt;"",Scoring!$J$24)+IF(Data!AF240&lt;&gt;"",Scoring!$J$25)+IF(Data!$U240&lt;&gt;"",Scoring!$J$26)+IF(Data!$V240&lt;&gt;"",Scoring!$J$27)+IF(Data!$W240&lt;&gt;"",Scoring!$J$28)+IF(Data!$X240&lt;&gt;"",Scoring!$J$29)+IF(Data!$Y240&lt;&gt;"",Scoring!$J$30)+IF(Data!$Z240&lt;&gt;"",Scoring!$J$31)+IF(Data!$AA240&lt;&gt;"",Scoring!$J$32),"")</f>
        <v/>
      </c>
      <c r="AO240" s="276" t="str">
        <f>IF(AN240&lt;&gt;"",LOOKUP(AN240,Likelihoods!$A$7:$A$107,Likelihoods!H$7:H$107),"")</f>
        <v/>
      </c>
      <c r="AP240" s="264" t="str">
        <f>IF(AND(COUNTBLANK($B240:$E240)=3,COUNTBLANK($F240:$H240)=2,COUNTBLANK($I240:$J240)=1,COUNTBLANK($K240:$L240)=1,COUNTBLANK($M240:$N240)=1,COUNTBLANK($O240:$P240)=1,COUNTBLANK($Q240:$R240)=1,COUNTBLANK($S240:$T240)=1,COUNTBLANK($U240:$V240)=1,COUNTBLANK($W240:$AA240)=4),IF(Data!$B240&lt;&gt;"",Scoring!$K$7)+IF(Data!$C240&lt;&gt;"",Scoring!$K$8)+IF(Data!$D240&lt;&gt;"",Scoring!$K$9)+IF(Data!$E240&lt;&gt;"",Scoring!$K$10)+IF(Data!$F240&lt;&gt;"",Scoring!$K$11)+IF(Data!$G240&lt;&gt;"",Scoring!$K$12)+IF(Data!$H240&lt;&gt;"",Scoring!$K$13)+IF(Data!$I240&lt;&gt;"",Scoring!$K$14)+IF(Data!$J240&lt;&gt;"",Scoring!$K$15)+IF(Data!$K240&lt;&gt;"",Scoring!$K$16)+IF(Data!$L240&lt;&gt;"",Scoring!$K$17)+IF(Data!$M240&lt;&gt;"",Scoring!$K$18)+IF(Data!$N240&lt;&gt;"",Scoring!$K$19)+IF(Data!$O240&lt;&gt;"",Scoring!$K$20)+IF(Data!$P240&lt;&gt;"",Scoring!$K$21)+IF(Data!$Q240&lt;&gt;"",Scoring!$K$22)+IF(Data!$R240&lt;&gt;"",Scoring!$K$23)+IF(Data!$S240&lt;&gt;"",Scoring!$K$24)+IF(Data!AH240&lt;&gt;"",Scoring!$K$25)+IF(Data!$U240&lt;&gt;"",Scoring!$K$26)+IF(Data!$V240&lt;&gt;"",Scoring!$K$27)+IF(Data!$W240&lt;&gt;"",Scoring!$K$28)+IF(Data!$X240&lt;&gt;"",Scoring!$K$29)+IF(Data!$Y240&lt;&gt;"",Scoring!$K$30)+IF(Data!$Z240&lt;&gt;"",Scoring!$K$31)+IF(Data!$AA240&lt;&gt;"",Scoring!$K$32),"")</f>
        <v/>
      </c>
      <c r="AQ240" s="107" t="str">
        <f>IF(AP240&lt;&gt;"",LOOKUP(AP240,Likelihoods!$A$7:$A$107,Likelihoods!I$7:I$107),"")</f>
        <v/>
      </c>
      <c r="AR240" s="281" t="str">
        <f>IF(AND(COUNTBLANK($B240:$E240)=3,COUNTBLANK($F240:$H240)=2,COUNTBLANK($I240:$J240)=1,COUNTBLANK($K240:$L240)=1,COUNTBLANK($M240:$N240)=1,COUNTBLANK($O240:$P240)=1,COUNTBLANK($Q240:$R240)=1,COUNTBLANK($S240:$T240)=1,COUNTBLANK($U240:$V240)=1,COUNTBLANK($W240:$AA240)=4),IF(Data!$B240&lt;&gt;"",Scoring!$L$7)+IF(Data!$C240&lt;&gt;"",Scoring!$L$8)+IF(Data!$D240&lt;&gt;"",Scoring!$L$9)+IF(Data!$E240&lt;&gt;"",Scoring!$L$10)+IF(Data!$F240&lt;&gt;"",Scoring!$L$11)+IF(Data!$G240&lt;&gt;"",Scoring!$L$12)+IF(Data!$H240&lt;&gt;"",Scoring!$L$13)+IF(Data!$I240&lt;&gt;"",Scoring!$L$14)+IF(Data!$J240&lt;&gt;"",Scoring!$L$15)+IF(Data!$K240&lt;&gt;"",Scoring!$L$16)+IF(Data!$L240&lt;&gt;"",Scoring!$L$17)+IF(Data!$M240&lt;&gt;"",Scoring!$L$18)+IF(Data!$N240&lt;&gt;"",Scoring!$L$19)+IF(Data!$O240&lt;&gt;"",Scoring!$L$20)+IF(Data!$P240&lt;&gt;"",Scoring!$L$21)+IF(Data!$Q240&lt;&gt;"",Scoring!$L$22)+IF(Data!$R240&lt;&gt;"",Scoring!$L$23)+IF(Data!$S240&lt;&gt;"",Scoring!$L$24)+IF(Data!AJ240&lt;&gt;"",Scoring!$L$25)+IF(Data!$U240&lt;&gt;"",Scoring!$L$26)+IF(Data!$V240&lt;&gt;"",Scoring!$L$27)+IF(Data!$W240&lt;&gt;"",Scoring!$L$28)+IF(Data!$X240&lt;&gt;"",Scoring!$L$29)+IF(Data!$Y240&lt;&gt;"",Scoring!$L$30)+IF(Data!$Z240&lt;&gt;"",Scoring!$L$31)+IF(Data!$AA240&lt;&gt;"",Scoring!$L$32),"")</f>
        <v/>
      </c>
      <c r="AS240" s="105" t="str">
        <f>IF(AR240&lt;&gt;"",LOOKUP(AR240,Likelihoods!$A$7:$A$107,Likelihoods!J$7:J$107),"")</f>
        <v/>
      </c>
      <c r="AT240" s="108" t="str">
        <f>IF(AND(COUNTBLANK($B240:$E240)=3,COUNTBLANK($F240:$H240)=2,COUNTBLANK($I240:$J240)=1,COUNTBLANK($K240:$L240)=1,COUNTBLANK($M240:$N240)=1,COUNTBLANK($O240:$P240)=1,COUNTBLANK($Q240:$R240)=1,COUNTBLANK($S240:$T240)=1,COUNTBLANK($U240:$V240)=1,COUNTBLANK($W240:$AA240)=4),IF(Data!$B240&lt;&gt;"",Scoring!$M$7)+IF(Data!$C240&lt;&gt;"",Scoring!$M$8)+IF(Data!$D240&lt;&gt;"",Scoring!$M$9)+IF(Data!$E240&lt;&gt;"",Scoring!$M$10)+IF(Data!$F240&lt;&gt;"",Scoring!$M$11)+IF(Data!$G240&lt;&gt;"",Scoring!$M$12)+IF(Data!$H240&lt;&gt;"",Scoring!$M$13)+IF(Data!$I240&lt;&gt;"",Scoring!$M$14)+IF(Data!$J240&lt;&gt;"",Scoring!$M$15)+IF(Data!$K240&lt;&gt;"",Scoring!$M$16)+IF(Data!$L240&lt;&gt;"",Scoring!$M$17)+IF(Data!$M240&lt;&gt;"",Scoring!$M$18)+IF(Data!$N240&lt;&gt;"",Scoring!$M$19)+IF(Data!$O240&lt;&gt;"",Scoring!$M$20)+IF(Data!$P240&lt;&gt;"",Scoring!$M$21)+IF(Data!$Q240&lt;&gt;"",Scoring!$M$22)+IF(Data!$R240&lt;&gt;"",Scoring!$M$23)+IF(Data!$S240&lt;&gt;"",Scoring!$M$24)+IF(Data!T240&lt;&gt;"",Scoring!$M$25)+IF(Data!$U240&lt;&gt;"",Scoring!$M$26)+IF(Data!$V240&lt;&gt;"",Scoring!$M$27)+IF(Data!$W240&lt;&gt;"",Scoring!$M$28)+IF(Data!$X240&lt;&gt;"",Scoring!$M$29)+IF(Data!$Y240&lt;&gt;"",Scoring!$M$30)+IF(Data!$Z240&lt;&gt;"",Scoring!$M$31)+IF(Data!$AA240&lt;&gt;"",Scoring!$M$32),"")</f>
        <v/>
      </c>
      <c r="AU240" s="105" t="str">
        <f>IF(AT240&lt;&gt;"",LOOKUP(AT240,Likelihoods!$A$7:$A$107,Likelihoods!K$7:K$107),"")</f>
        <v/>
      </c>
      <c r="AV240" s="108" t="str">
        <f>IF(AND(COUNTBLANK($B240:$E240)=3,COUNTBLANK($F240:$H240)=2,COUNTBLANK($I240:$J240)=1,COUNTBLANK($K240:$L240)=1,COUNTBLANK($M240:$N240)=1,COUNTBLANK($O240:$P240)=1,COUNTBLANK($Q240:$R240)=1,COUNTBLANK($S240:$T240)=1,COUNTBLANK($U240:$V240)=1,COUNTBLANK($W240:$AA240)=4),IF(Data!$B240&lt;&gt;"",Scoring!$N$7)+IF(Data!$C240&lt;&gt;"",Scoring!$N$8)+IF(Data!$D240&lt;&gt;"",Scoring!$N$9)+IF(Data!$E240&lt;&gt;"",Scoring!$N$10)+IF(Data!$F240&lt;&gt;"",Scoring!$N$11)+IF(Data!$G240&lt;&gt;"",Scoring!$N$12)+IF(Data!$H240&lt;&gt;"",Scoring!$N$13)+IF(Data!$I240&lt;&gt;"",Scoring!$N$14)+IF(Data!$J240&lt;&gt;"",Scoring!$N$15)+IF(Data!$K240&lt;&gt;"",Scoring!$N$16)+IF(Data!$L240&lt;&gt;"",Scoring!$N$17)+IF(Data!$M240&lt;&gt;"",Scoring!$N$18)+IF(Data!$N240&lt;&gt;"",Scoring!$N$19)+IF(Data!$O240&lt;&gt;"",Scoring!$N$20)+IF(Data!$P240&lt;&gt;"",Scoring!$N$21)+IF(Data!$Q240&lt;&gt;"",Scoring!$N$22)+IF(Data!$R240&lt;&gt;"",Scoring!$N$23)+IF(Data!$S240&lt;&gt;"",Scoring!$N$24)+IF(Data!T240&lt;&gt;"",Scoring!$N$25)+IF(Data!$U240&lt;&gt;"",Scoring!$N$26)+IF(Data!$V240&lt;&gt;"",Scoring!$N$27)+IF(Data!$W240&lt;&gt;"",Scoring!$N$28)+IF(Data!$X240&lt;&gt;"",Scoring!$N$29)+IF(Data!$Y240&lt;&gt;"",Scoring!$N$30)+IF(Data!$Z240&lt;&gt;"",Scoring!$N$31)+IF(Data!$AA240&lt;&gt;"",Scoring!$N$32),"")</f>
        <v/>
      </c>
      <c r="AW240" s="106" t="str">
        <f>IF(AV240&lt;&gt;"",LOOKUP(AV240,Likelihoods!$A$7:$A$107,Likelihoods!L$7:L$107),"")</f>
        <v/>
      </c>
      <c r="AX240" s="104" t="str">
        <f>IF(AND(COUNTBLANK($B240:$E240)=3,COUNTBLANK($F240:$H240)=2,COUNTBLANK($I240:$J240)=1,COUNTBLANK($K240:$L240)=1,COUNTBLANK($M240:$N240)=1,COUNTBLANK($O240:$P240)=1,COUNTBLANK($Q240:$R240)=1,COUNTBLANK($S240:$T240)=1,COUNTBLANK($U240:$V240)=1,COUNTBLANK($W240:$AA240)=4),IF(Data!$B240&lt;&gt;"",Scoring!$O$7)+IF(Data!$C240&lt;&gt;"",Scoring!$O$8)+IF(Data!$D240&lt;&gt;"",Scoring!$O$9)+IF(Data!$E240&lt;&gt;"",Scoring!$O$10)+IF(Data!$F240&lt;&gt;"",Scoring!$O$11)+IF(Data!$G240&lt;&gt;"",Scoring!$O$12)+IF(Data!$H240&lt;&gt;"",Scoring!$O$13)+IF(Data!$I240&lt;&gt;"",Scoring!$O$14)+IF(Data!$J240&lt;&gt;"",Scoring!$O$15)+IF(Data!$K240&lt;&gt;"",Scoring!$O$16)+IF(Data!$L240&lt;&gt;"",Scoring!$O$17)+IF(Data!$M240&lt;&gt;"",Scoring!$O$18)+IF(Data!$N240&lt;&gt;"",Scoring!$O$19)+IF(Data!$O240&lt;&gt;"",Scoring!$O$20)+IF(Data!$P240&lt;&gt;"",Scoring!$O$21)+IF(Data!$Q240&lt;&gt;"",Scoring!$O$22)+IF(Data!$R240&lt;&gt;"",Scoring!$O$23)+IF(Data!$S240&lt;&gt;"",Scoring!$O$24)+IF(Data!T240&lt;&gt;"",Scoring!$O$25)+IF(Data!$U240&lt;&gt;"",Scoring!$O$26)+IF(Data!$V240&lt;&gt;"",Scoring!$O$27)+IF(Data!$W240&lt;&gt;"",Scoring!$O$28)+IF(Data!$X240&lt;&gt;"",Scoring!$O$29)+IF(Data!$Y240&lt;&gt;"",Scoring!$O$30)+IF(Data!$Z240&lt;&gt;"",Scoring!$O$31)+IF(Data!$AA240&lt;&gt;"",Scoring!$O$32),"")</f>
        <v/>
      </c>
      <c r="AY240" s="107" t="str">
        <f>IF(AX240&lt;&gt;"",LOOKUP(AX240,Likelihoods!$A$7:$A$107,Likelihoods!M$7:M$107),"")</f>
        <v/>
      </c>
      <c r="AZ240" s="108" t="str">
        <f>IF(AND(COUNTBLANK($B240:$E240)=3,COUNTBLANK($F240:$H240)=2,COUNTBLANK($I240:$J240)=1,COUNTBLANK($K240:$L240)=1,COUNTBLANK($M240:$N240)=1,COUNTBLANK($O240:$P240)=1,COUNTBLANK($Q240:$R240)=1,COUNTBLANK($S240:$T240)=1,COUNTBLANK($U240:$V240)=1,COUNTBLANK($W240:$AA240)=4),IF(Data!$B240&lt;&gt;"",Scoring!$P$7)+IF(Data!$C240&lt;&gt;"",Scoring!$P$8)+IF(Data!$D240&lt;&gt;"",Scoring!$P$9)+IF(Data!$E240&lt;&gt;"",Scoring!$P$10)+IF(Data!$F240&lt;&gt;"",Scoring!$P$11)+IF(Data!$G240&lt;&gt;"",Scoring!$P$12)+IF(Data!$H240&lt;&gt;"",Scoring!$P$13)+IF(Data!$I240&lt;&gt;"",Scoring!$P$14)+IF(Data!$J240&lt;&gt;"",Scoring!$P$15)+IF(Data!$K240&lt;&gt;"",Scoring!$P$16)+IF(Data!$L240&lt;&gt;"",Scoring!$P$17)+IF(Data!$M240&lt;&gt;"",Scoring!$P$18)+IF(Data!$N240&lt;&gt;"",Scoring!$P$19)+IF(Data!$O240&lt;&gt;"",Scoring!$P$20)+IF(Data!$P240&lt;&gt;"",Scoring!$P$21)+IF(Data!$Q240&lt;&gt;"",Scoring!$P$22)+IF(Data!$R240&lt;&gt;"",Scoring!$P$23)+IF(Data!$S240&lt;&gt;"",Scoring!$P$24)+IF(Data!T240&lt;&gt;"",Scoring!$P$25)+IF(Data!$U240&lt;&gt;"",Scoring!$P$26)+IF(Data!$V240&lt;&gt;"",Scoring!$P$27)+IF(Data!$W240&lt;&gt;"",Scoring!$P$28)+IF(Data!$X240&lt;&gt;"",Scoring!$P$29)+IF(Data!$Y240&lt;&gt;"",Scoring!$P$30)+IF(Data!$Z240&lt;&gt;"",Scoring!$P$31)+IF(Data!$AA240&lt;&gt;"",Scoring!$P$32),"")</f>
        <v/>
      </c>
      <c r="BA240" s="105" t="str">
        <f>IF(AZ240&lt;&gt;"",LOOKUP(AZ240,Likelihoods!$A$7:$A$107,Likelihoods!N$7:N$107),"")</f>
        <v/>
      </c>
      <c r="BB240" s="102" t="str">
        <f>IF(AND(COUNTBLANK($B240:$E240)=3,COUNTBLANK($F240:$H240)=2,COUNTBLANK($I240:$J240)=1,COUNTBLANK($K240:$L240)=1,COUNTBLANK($M240:$N240)=1,COUNTBLANK($O240:$P240)=1,COUNTBLANK($Q240:$R240)=1,COUNTBLANK($S240:$T240)=1,COUNTBLANK($U240:$V240)=1,COUNTBLANK($W240:$AA240)=4),IF(Data!$B240&lt;&gt;"",Scoring!$Q$7)+IF(Data!$C240&lt;&gt;"",Scoring!$Q$8)+IF(Data!$D240&lt;&gt;"",Scoring!$Q$9)+IF(Data!$E240&lt;&gt;"",Scoring!$Q$10)+IF(Data!$F240&lt;&gt;"",Scoring!$Q$11)+IF(Data!$G240&lt;&gt;"",Scoring!$Q$12)+IF(Data!$H240&lt;&gt;"",Scoring!$Q$13)+IF(Data!$I240&lt;&gt;"",Scoring!$Q$14)+IF(Data!$J240&lt;&gt;"",Scoring!$Q$15)+IF(Data!$K240&lt;&gt;"",Scoring!$Q$16)+IF(Data!$L240&lt;&gt;"",Scoring!$Q$17)+IF(Data!$M240&lt;&gt;"",Scoring!$Q$18)+IF(Data!$N240&lt;&gt;"",Scoring!$Q$19)+IF(Data!$O240&lt;&gt;"",Scoring!$Q$20)+IF(Data!$P240&lt;&gt;"",Scoring!$Q$21)+IF(Data!$Q240&lt;&gt;"",Scoring!$Q$22)+IF(Data!$R240&lt;&gt;"",Scoring!$Q$23)+IF(Data!$S240&lt;&gt;"",Scoring!$Q$24)+IF(Data!T240&lt;&gt;"",Scoring!$Q$25)+IF(Data!$U240&lt;&gt;"",Scoring!$Q$26)+IF(Data!$V240&lt;&gt;"",Scoring!$Q$27)+IF(Data!$W240&lt;&gt;"",Scoring!$Q$28)+IF(Data!$X240&lt;&gt;"",Scoring!$Q$29)+IF(Data!$Y240&lt;&gt;"",Scoring!$Q$30)+IF(Data!$Z240&lt;&gt;"",Scoring!$Q$31)+IF(Data!$AA240&lt;&gt;"",Scoring!$Q$32),"")</f>
        <v/>
      </c>
      <c r="BC240" s="107" t="str">
        <f>IF(BB240&lt;&gt;"",LOOKUP(BB240,Likelihoods!$A$7:$A$107,Likelihoods!O$7:O$107),"")</f>
        <v/>
      </c>
      <c r="BD240" s="104" t="str">
        <f>IF(AND(COUNTBLANK($B240:$E240)=3,COUNTBLANK($F240:$H240)=2,COUNTBLANK($I240:$J240)=1,COUNTBLANK($K240:$L240)=1,COUNTBLANK($M240:$N240)=1,COUNTBLANK($O240:$P240)=1,COUNTBLANK($Q240:$R240)=1,COUNTBLANK($S240:$T240)=1,COUNTBLANK($U240:$V240)=1,COUNTBLANK($W240:$AA240)=4),IF(Data!$B240&lt;&gt;"",Scoring!$R$7)+IF(Data!$C240&lt;&gt;"",Scoring!$R$8)+IF(Data!$D240&lt;&gt;"",Scoring!$R$9)+IF(Data!$E240&lt;&gt;"",Scoring!$R$10)+IF(Data!$F240&lt;&gt;"",Scoring!$R$11)+IF(Data!$G240&lt;&gt;"",Scoring!$R$12)+IF(Data!$H240&lt;&gt;"",Scoring!$R$13)+IF(Data!$I240&lt;&gt;"",Scoring!$R$14)+IF(Data!$J240&lt;&gt;"",Scoring!$R$15)+IF(Data!$K240&lt;&gt;"",Scoring!$R$16)+IF(Data!$L240&lt;&gt;"",Scoring!$R$17)+IF(Data!$M240&lt;&gt;"",Scoring!$R$18)+IF(Data!$N240&lt;&gt;"",Scoring!$R$19)+IF(Data!$O240&lt;&gt;"",Scoring!$R$20)+IF(Data!$P240&lt;&gt;"",Scoring!$R$21)+IF(Data!$Q240&lt;&gt;"",Scoring!$R$22)+IF(Data!$R240&lt;&gt;"",Scoring!$R$23)+IF(Data!$S240&lt;&gt;"",Scoring!$R$24)+IF(Data!T240&lt;&gt;"",Scoring!$R$25)+IF(Data!$U240&lt;&gt;"",Scoring!$R$26)+IF(Data!$V240&lt;&gt;"",Scoring!$R$27)+IF(Data!$W240&lt;&gt;"",Scoring!$R$28)+IF(Data!$X240&lt;&gt;"",Scoring!$R$29)+IF(Data!$Y240&lt;&gt;"",Scoring!$R$30)+IF(Data!$Z240&lt;&gt;"",Scoring!$R$31)+IF(Data!$AA240&lt;&gt;"",Scoring!$R$32),"")</f>
        <v/>
      </c>
      <c r="BE240" s="105" t="str">
        <f>IF(BD240&lt;&gt;"",LOOKUP(BD240,Likelihoods!$A$7:$A$107,Likelihoods!P$7:P$107),"")</f>
        <v/>
      </c>
      <c r="BF240" s="102" t="str">
        <f>IF(AND(COUNTBLANK($B240:$E240)=3,COUNTBLANK($F240:$H240)=2,COUNTBLANK($I240:$J240)=1,COUNTBLANK($K240:$L240)=1,COUNTBLANK($M240:$N240)=1,COUNTBLANK($O240:$P240)=1,COUNTBLANK($Q240:$R240)=1,COUNTBLANK($S240:$T240)=1,COUNTBLANK($U240:$V240)=1,COUNTBLANK($W240:$AA240)=4),IF(Data!$B240&lt;&gt;"",Scoring!$S$7)+IF(Data!$C240&lt;&gt;"",Scoring!$S$8)+IF(Data!$D240&lt;&gt;"",Scoring!$S$9)+IF(Data!$E240&lt;&gt;"",Scoring!$S$10)+IF(Data!$F240&lt;&gt;"",Scoring!$S$11)+IF(Data!$G240&lt;&gt;"",Scoring!$S$12)+IF(Data!$H240&lt;&gt;"",Scoring!$S$13)+IF(Data!$I240&lt;&gt;"",Scoring!$S$14)+IF(Data!$J240&lt;&gt;"",Scoring!$S$15)+IF(Data!$K240&lt;&gt;"",Scoring!$S$16)+IF(Data!$L240&lt;&gt;"",Scoring!$S$17)+IF(Data!$M240&lt;&gt;"",Scoring!$S$18)+IF(Data!$N240&lt;&gt;"",Scoring!$S$19)+IF(Data!$O240&lt;&gt;"",Scoring!$S$20)+IF(Data!$P240&lt;&gt;"",Scoring!$S$21)+IF(Data!$Q240&lt;&gt;"",Scoring!$S$22)+IF(Data!$R240&lt;&gt;"",Scoring!$S$23)+IF(Data!$S240&lt;&gt;"",Scoring!$S$24)+IF(Data!T240&lt;&gt;"",Scoring!$S$25)+IF(Data!$U240&lt;&gt;"",Scoring!$S$26)+IF(Data!$V240&lt;&gt;"",Scoring!$S$27)+IF(Data!$W240&lt;&gt;"",Scoring!$S$28)+IF(Data!$X240&lt;&gt;"",Scoring!$S$29)+IF(Data!$Y240&lt;&gt;"",Scoring!$S$30)+IF(Data!$Z240&lt;&gt;"",Scoring!$S$31)+IF(Data!$AA240&lt;&gt;"",Scoring!$S$32),"")</f>
        <v/>
      </c>
      <c r="BG240" s="107" t="str">
        <f>IF(BF240&lt;&gt;"",LOOKUP(BF240,Likelihoods!$A$7:$A$107,Likelihoods!Q$7:Q$107),"")</f>
        <v/>
      </c>
      <c r="BH240" s="108" t="str">
        <f>IF(AND(COUNTBLANK($B240:$E240)=3,COUNTBLANK($F240:$H240)=2,COUNTBLANK($I240:$J240)=1,COUNTBLANK($K240:$L240)=1,COUNTBLANK($M240:$N240)=1,COUNTBLANK($O240:$P240)=1,COUNTBLANK($Q240:$R240)=1,COUNTBLANK($S240:$T240)=1,COUNTBLANK($U240:$V240)=1,COUNTBLANK($W240:$AA240)=4),IF(Data!$B240&lt;&gt;"",Scoring!$T$7)+IF(Data!$C240&lt;&gt;"",Scoring!$T$8)+IF(Data!$D240&lt;&gt;"",Scoring!$T$9)+IF(Data!$E240&lt;&gt;"",Scoring!$T$10)+IF(Data!$F240&lt;&gt;"",Scoring!$T$11)+IF(Data!$G240&lt;&gt;"",Scoring!$T$12)+IF(Data!$H240&lt;&gt;"",Scoring!$T$13)+IF(Data!$I240&lt;&gt;"",Scoring!$T$14)+IF(Data!$J240&lt;&gt;"",Scoring!$T$15)+IF(Data!$K240&lt;&gt;"",Scoring!$T$16)+IF(Data!$L240&lt;&gt;"",Scoring!$T$17)+IF(Data!$M240&lt;&gt;"",Scoring!$T$18)+IF(Data!$N240&lt;&gt;"",Scoring!$T$19)+IF(Data!$O240&lt;&gt;"",Scoring!$T$20)+IF(Data!$P240&lt;&gt;"",Scoring!$T$21)+IF(Data!$Q240&lt;&gt;"",Scoring!$T$22)+IF(Data!$R240&lt;&gt;"",Scoring!$T$23)+IF(Data!$S240&lt;&gt;"",Scoring!$T$24)+IF(Data!T240&lt;&gt;"",Scoring!$T$25)+IF(Data!$U240&lt;&gt;"",Scoring!$T$26)+IF(Data!$V240&lt;&gt;"",Scoring!$T$27)+IF(Data!$W240&lt;&gt;"",Scoring!$T$28)+IF(Data!$X240&lt;&gt;"",Scoring!$T$29)+IF(Data!$Y240&lt;&gt;"",Scoring!$T$30)+IF(Data!$Z240&lt;&gt;"",Scoring!$T$31)+IF(Data!$AA240&lt;&gt;"",Scoring!$T$32),"")</f>
        <v/>
      </c>
      <c r="BI240" s="105" t="str">
        <f>IF(BH240&lt;&gt;"",LOOKUP(BH240,Likelihoods!$A$7:$A$107,Likelihoods!R$7:R$107),"")</f>
        <v/>
      </c>
      <c r="BJ240" s="108" t="str">
        <f>IF(AND(COUNTBLANK($B240:$E240)=3,COUNTBLANK($F240:$H240)=2,COUNTBLANK($I240:$J240)=1,COUNTBLANK($K240:$L240)=1,COUNTBLANK($M240:$N240)=1,COUNTBLANK($O240:$P240)=1,COUNTBLANK($Q240:$R240)=1,COUNTBLANK($S240:$T240)=1,COUNTBLANK($U240:$V240)=1,COUNTBLANK($W240:$AA240)=4),IF(Data!$B240&lt;&gt;"",Scoring!$U$7)+IF(Data!$C240&lt;&gt;"",Scoring!$U$8)+IF(Data!$D240&lt;&gt;"",Scoring!$U$9)+IF(Data!$E240&lt;&gt;"",Scoring!$U$10)+IF(Data!$F240&lt;&gt;"",Scoring!$U$11)+IF(Data!$G240&lt;&gt;"",Scoring!$U$12)+IF(Data!$H240&lt;&gt;"",Scoring!$U$13)+IF(Data!$I240&lt;&gt;"",Scoring!$U$14)+IF(Data!$J240&lt;&gt;"",Scoring!$U$15)+IF(Data!$K240&lt;&gt;"",Scoring!$U$16)+IF(Data!$L240&lt;&gt;"",Scoring!$U$17)+IF(Data!$M240&lt;&gt;"",Scoring!$U$18)+IF(Data!$N240&lt;&gt;"",Scoring!$U$19)+IF(Data!$O240&lt;&gt;"",Scoring!$U$20)+IF(Data!$P240&lt;&gt;"",Scoring!$U$21)+IF(Data!$Q240&lt;&gt;"",Scoring!$U$22)+IF(Data!$R240&lt;&gt;"",Scoring!$U$23)+IF(Data!$S240&lt;&gt;"",Scoring!$U$24)+IF(Data!T240&lt;&gt;"",Scoring!$U$25)+IF(Data!$U240&lt;&gt;"",Scoring!$U$26)+IF(Data!$V240&lt;&gt;"",Scoring!$U$27)+IF(Data!$W240&lt;&gt;"",Scoring!$U$28)+IF(Data!$X240&lt;&gt;"",Scoring!$U$29)+IF(Data!$Y240&lt;&gt;"",Scoring!$U$30)+IF(Data!$Z240&lt;&gt;"",Scoring!$U$31)+IF(Data!$AA240&lt;&gt;"",Scoring!$U$32),"")</f>
        <v/>
      </c>
      <c r="BK240" s="106" t="str">
        <f>IF(BJ240&lt;&gt;"",LOOKUP(BJ240,Likelihoods!$A$7:$A$107,Likelihoods!S$7:S$107),"")</f>
        <v/>
      </c>
      <c r="BL240" s="8"/>
      <c r="BM240" s="8"/>
      <c r="BN240" s="8"/>
      <c r="BO240" s="8"/>
      <c r="BP240" s="8"/>
      <c r="BQ240" s="8"/>
      <c r="BR240" s="8"/>
      <c r="BS240" s="8"/>
      <c r="BT240" s="8"/>
      <c r="BU240" s="8"/>
      <c r="BV240" s="8"/>
      <c r="BW240" s="8"/>
      <c r="BX240" s="8"/>
      <c r="BY240" s="8"/>
    </row>
    <row r="241" spans="1:77" ht="14.25" x14ac:dyDescent="0.2">
      <c r="A241" s="68"/>
      <c r="B241" s="101"/>
      <c r="C241" s="102"/>
      <c r="D241" s="102"/>
      <c r="E241" s="102"/>
      <c r="F241" s="101"/>
      <c r="G241" s="102"/>
      <c r="H241" s="103"/>
      <c r="I241" s="102"/>
      <c r="J241" s="102"/>
      <c r="K241" s="101"/>
      <c r="L241" s="103"/>
      <c r="M241" s="102"/>
      <c r="N241" s="103"/>
      <c r="O241" s="101"/>
      <c r="P241" s="103"/>
      <c r="Q241" s="102"/>
      <c r="R241" s="102"/>
      <c r="S241" s="101"/>
      <c r="T241" s="103"/>
      <c r="U241" s="101"/>
      <c r="V241" s="103"/>
      <c r="W241" s="102"/>
      <c r="X241" s="102"/>
      <c r="Y241" s="102"/>
      <c r="Z241" s="102"/>
      <c r="AA241" s="102"/>
      <c r="AB241" s="104" t="str">
        <f>IF(AND(COUNTBLANK($B241:$E241)=3,COUNTBLANK($F241:$H241)=2,COUNTBLANK($I241:$J241)=1,COUNTBLANK($K241:$L241)=1,COUNTBLANK($M241:$N241)=1,COUNTBLANK($O241:$P241)=1,COUNTBLANK($Q241:$R241)=1,COUNTBLANK($S241:$T241)=1,COUNTBLANK($U241:$V241)=1,COUNTBLANK($W241:$AA241)=4),IF(Data!$B241&lt;&gt;"",Scoring!$D$7)+IF(Data!$C241&lt;&gt;"",Scoring!$D$8)+IF(Data!$D241&lt;&gt;"",Scoring!$D$9)+IF(Data!$E241&lt;&gt;"",Scoring!$D$10)+IF(Data!$F241&lt;&gt;"",Scoring!$D$11)+IF(Data!$G241&lt;&gt;"",Scoring!$D$12)+IF(Data!$H241&lt;&gt;"",Scoring!$D$13)+IF(Data!$I241&lt;&gt;"",Scoring!$D$14)+IF(Data!$J241&lt;&gt;"",Scoring!$D$15)+IF(Data!$K241&lt;&gt;"",Scoring!$D$16)+IF(Data!$L241&lt;&gt;"",Scoring!$D$17)+IF(Data!$M241&lt;&gt;"",Scoring!$D$18)+IF(Data!$N241&lt;&gt;"",Scoring!$D$19)+IF(Data!$O241&lt;&gt;"",Scoring!$D$20)+IF(Data!$P241&lt;&gt;"",Scoring!$D$21)+IF(Data!$Q241&lt;&gt;"",Scoring!$D$22)+IF(Data!$R241&lt;&gt;"",Scoring!$D$23)+IF(Data!$S241&lt;&gt;"",Scoring!$D$24)+IF(Data!T241&lt;&gt;"",Scoring!$D$25)+IF(Data!$U241&lt;&gt;"",Scoring!$D$26)+IF(Data!$V241&lt;&gt;"",Scoring!$D$27)+IF(Data!$W241&lt;&gt;"",Scoring!$D$28)+IF(Data!$X241&lt;&gt;"",Scoring!$D$29)+IF(Data!$Y241&lt;&gt;"",Scoring!$D$30)+IF(Data!$Z241&lt;&gt;"",Scoring!$D$31)+IF(Data!$AA241&lt;&gt;"",Scoring!$D$32),"")</f>
        <v/>
      </c>
      <c r="AC241" s="105" t="str">
        <f>IF(AB241&lt;&gt;"",LOOKUP(AB241,Likelihoods!$A$7:$A$107,Likelihoods!B$7:B$107),"")</f>
        <v/>
      </c>
      <c r="AD241" s="264" t="str">
        <f>IF(AND(COUNTBLANK($B241:$E241)=3,COUNTBLANK($F241:$H241)=2,COUNTBLANK($I241:$J241)=1,COUNTBLANK($K241:$L241)=1,COUNTBLANK($M241:$N241)=1,COUNTBLANK($O241:$P241)=1,COUNTBLANK($Q241:$R241)=1,COUNTBLANK($S241:$T241)=1,COUNTBLANK($U241:$V241)=1,COUNTBLANK($W241:$AA241)=4),IF(Data!$B241&lt;&gt;"",Scoring!$E$7)+IF(Data!$C241&lt;&gt;"",Scoring!$E$8)+IF(Data!$D241&lt;&gt;"",Scoring!$E$9)+IF(Data!$E241&lt;&gt;"",Scoring!$E$10)+IF(Data!$F241&lt;&gt;"",Scoring!$E$11)+IF(Data!$G241&lt;&gt;"",Scoring!$E$12)+IF(Data!$H241&lt;&gt;"",Scoring!$E$13)+IF(Data!$I241&lt;&gt;"",Scoring!$E$14)+IF(Data!$J241&lt;&gt;"",Scoring!$E$15)+IF(Data!$K241&lt;&gt;"",Scoring!$E$16)+IF(Data!$L241&lt;&gt;"",Scoring!$E$17)+IF(Data!$M241&lt;&gt;"",Scoring!$E$18)+IF(Data!$N241&lt;&gt;"",Scoring!$E$19)+IF(Data!$O241&lt;&gt;"",Scoring!$E$20)+IF(Data!$P241&lt;&gt;"",Scoring!$E$21)+IF(Data!$Q241&lt;&gt;"",Scoring!$E$22)+IF(Data!$R241&lt;&gt;"",Scoring!$E$23)+IF(Data!$S241&lt;&gt;"",Scoring!$E$24)+IF(Data!V241&lt;&gt;"",Scoring!$E$25)+IF(Data!$U241&lt;&gt;"",Scoring!$E$26)+IF(Data!$V241&lt;&gt;"",Scoring!$E$27)+IF(Data!$W241&lt;&gt;"",Scoring!$E$28)+IF(Data!$X241&lt;&gt;"",Scoring!$E$29)+IF(Data!$Y241&lt;&gt;"",Scoring!$E$30)+IF(Data!$Z241&lt;&gt;"",Scoring!$E$31)+IF(Data!$AA241&lt;&gt;"",Scoring!$E$32),"")</f>
        <v/>
      </c>
      <c r="AE241" s="107" t="str">
        <f>IF(AD241&lt;&gt;"",LOOKUP(AD241,Likelihoods!$A$7:$A$107,Likelihoods!C$7:C$107),"")</f>
        <v/>
      </c>
      <c r="AF241" s="108" t="str">
        <f>IF(AND(COUNTBLANK($B241:$E241)=3,COUNTBLANK($F241:$H241)=2,COUNTBLANK($I241:$J241)=1,COUNTBLANK($K241:$L241)=1,COUNTBLANK($M241:$N241)=1,COUNTBLANK($O241:$P241)=1,COUNTBLANK($Q241:$R241)=1,COUNTBLANK($S241:$T241)=1,COUNTBLANK($U241:$V241)=1,COUNTBLANK($W241:$AA241)=4),IF(Data!$B241&lt;&gt;"",Scoring!$F$7)+IF(Data!$C241&lt;&gt;"",Scoring!$F$8)+IF(Data!$D241&lt;&gt;"",Scoring!$F$9)+IF(Data!$E241&lt;&gt;"",Scoring!$F$10)+IF(Data!$F241&lt;&gt;"",Scoring!$F$11)+IF(Data!$G241&lt;&gt;"",Scoring!$F$12)+IF(Data!$H241&lt;&gt;"",Scoring!$F$13)+IF(Data!$I241&lt;&gt;"",Scoring!$F$14)+IF(Data!$J241&lt;&gt;"",Scoring!$F$15)+IF(Data!$K241&lt;&gt;"",Scoring!$F$16)+IF(Data!$L241&lt;&gt;"",Scoring!$F$17)+IF(Data!$M241&lt;&gt;"",Scoring!$F$18)+IF(Data!$N241&lt;&gt;"",Scoring!$F$19)+IF(Data!$O241&lt;&gt;"",Scoring!$F$20)+IF(Data!$P241&lt;&gt;"",Scoring!$F$21)+IF(Data!$Q241&lt;&gt;"",Scoring!$F$22)+IF(Data!$R241&lt;&gt;"",Scoring!$F$23)+IF(Data!$S241&lt;&gt;"",Scoring!$F$24)+IF(Data!T241&lt;&gt;"",Scoring!$F$25)+IF(Data!$U241&lt;&gt;"",Scoring!$F$26)+IF(Data!$V241&lt;&gt;"",Scoring!$F$27)+IF(Data!$W241&lt;&gt;"",Scoring!$F$28)+IF(Data!$X241&lt;&gt;"",Scoring!$F$29)+IF(Data!$Y241&lt;&gt;"",Scoring!$F$30)+IF(Data!$Z241&lt;&gt;"",Scoring!$F$31)+IF(Data!$AA241&lt;&gt;"",Scoring!$F$32),"")</f>
        <v/>
      </c>
      <c r="AG241" s="105" t="str">
        <f>IF(AF241&lt;&gt;"",LOOKUP(AF241,Likelihoods!$A$7:$A$107,Likelihoods!D$7:D$107),"")</f>
        <v/>
      </c>
      <c r="AH241" s="108" t="str">
        <f>IF(AND(COUNTBLANK($B241:$E241)=3,COUNTBLANK($F241:$H241)=2,COUNTBLANK($I241:$J241)=1,COUNTBLANK($K241:$L241)=1,COUNTBLANK($M241:$N241)=1,COUNTBLANK($O241:$P241)=1,COUNTBLANK($Q241:$R241)=1,COUNTBLANK($S241:$T241)=1,COUNTBLANK($U241:$V241)=1,COUNTBLANK($W241:$AA241)=4),IF(Data!$B241&lt;&gt;"",Scoring!$G$7)+IF(Data!$C241&lt;&gt;"",Scoring!$G$8)+IF(Data!$D241&lt;&gt;"",Scoring!$G$9)+IF(Data!$E241&lt;&gt;"",Scoring!$G$10)+IF(Data!$F241&lt;&gt;"",Scoring!$G$11)+IF(Data!$G241&lt;&gt;"",Scoring!$G$12)+IF(Data!$H241&lt;&gt;"",Scoring!$G$13)+IF(Data!$I241&lt;&gt;"",Scoring!$G$14)+IF(Data!$J241&lt;&gt;"",Scoring!$G$15)+IF(Data!$K241&lt;&gt;"",Scoring!$G$16)+IF(Data!$L241&lt;&gt;"",Scoring!$G$17)+IF(Data!$M241&lt;&gt;"",Scoring!$G$18)+IF(Data!$N241&lt;&gt;"",Scoring!$G$19)+IF(Data!$O241&lt;&gt;"",Scoring!$G$20)+IF(Data!$P241&lt;&gt;"",Scoring!$G$21)+IF(Data!$Q241&lt;&gt;"",Scoring!$G$22)+IF(Data!$R241&lt;&gt;"",Scoring!$G$23)+IF(Data!$S241&lt;&gt;"",Scoring!$G$24)+IF(Data!T241&lt;&gt;"",Scoring!$G$25)+IF(Data!$U241&lt;&gt;"",Scoring!$G$26)+IF(Data!$V241&lt;&gt;"",Scoring!$G$27)+IF(Data!$W241&lt;&gt;"",Scoring!$G$28)+IF(Data!$X241&lt;&gt;"",Scoring!$G$29)+IF(Data!$Y241&lt;&gt;"",Scoring!$G$30)+IF(Data!$Z241&lt;&gt;"",Scoring!$G$31)+IF(Data!$AA241&lt;&gt;"",Scoring!$G$32),"")</f>
        <v/>
      </c>
      <c r="AI241" s="106" t="str">
        <f>IF(AH241&lt;&gt;"",LOOKUP(AH241,Likelihoods!$A$7:$A$107,Likelihoods!E$7:E$107),"")</f>
        <v/>
      </c>
      <c r="AJ241" s="104" t="str">
        <f>IF(AND(COUNTBLANK($B241:$E241)=3,COUNTBLANK($F241:$H241)=2,COUNTBLANK($I241:$J241)=1,COUNTBLANK($K241:$L241)=1,COUNTBLANK($M241:$N241)=1,COUNTBLANK($O241:$P241)=1,COUNTBLANK($Q241:$R241)=1,COUNTBLANK($S241:$T241)=1,COUNTBLANK($U241:$V241)=1,COUNTBLANK($W241:$AA241)=4),IF(Data!$B241&lt;&gt;"",Scoring!$H$7)+IF(Data!$C241&lt;&gt;"",Scoring!$H$8)+IF(Data!$D241&lt;&gt;"",Scoring!$H$9)+IF(Data!$E241&lt;&gt;"",Scoring!$H$10)+IF(Data!$F241&lt;&gt;"",Scoring!$H$11)+IF(Data!$G241&lt;&gt;"",Scoring!$H$12)+IF(Data!$H241&lt;&gt;"",Scoring!$H$13)+IF(Data!$I241&lt;&gt;"",Scoring!$H$14)+IF(Data!$J241&lt;&gt;"",Scoring!$H$15)+IF(Data!$K241&lt;&gt;"",Scoring!$H$16)+IF(Data!$L241&lt;&gt;"",Scoring!$H$17)+IF(Data!$M241&lt;&gt;"",Scoring!$H$18)+IF(Data!$N241&lt;&gt;"",Scoring!$H$19)+IF(Data!$O241&lt;&gt;"",Scoring!$H$20)+IF(Data!$P241&lt;&gt;"",Scoring!$H$21)+IF(Data!$Q241&lt;&gt;"",Scoring!$H$22)+IF(Data!$R241&lt;&gt;"",Scoring!$H$23)+IF(Data!$S241&lt;&gt;"",Scoring!$H$24)+IF(Data!T241&lt;&gt;"",Scoring!$H$25)+IF(Data!$U241&lt;&gt;"",Scoring!$H$26)+IF(Data!$V241&lt;&gt;"",Scoring!$H$27)+IF(Data!$W241&lt;&gt;"",Scoring!$H$28)+IF(Data!$X241&lt;&gt;"",Scoring!$H$29)+IF(Data!$Y241&lt;&gt;"",Scoring!$H$30)+IF(Data!$Z241&lt;&gt;"",Scoring!$H$31)+IF(Data!$AA241&lt;&gt;"",Scoring!$H$32),"")</f>
        <v/>
      </c>
      <c r="AK241" s="105" t="str">
        <f>IF(AJ241&lt;&gt;"",LOOKUP(AJ241,Likelihoods!$A$7:$A$107,Likelihoods!F$7:F$107),"")</f>
        <v/>
      </c>
      <c r="AL241" s="102" t="str">
        <f>IF(AND(COUNTBLANK($B241:$E241)=3,COUNTBLANK($F241:$H241)=2,COUNTBLANK($I241:$J241)=1,COUNTBLANK($K241:$L241)=1,COUNTBLANK($M241:$N241)=1,COUNTBLANK($O241:$P241)=1,COUNTBLANK($Q241:$R241)=1,COUNTBLANK($S241:$T241)=1,COUNTBLANK($U241:$V241)=1,COUNTBLANK($W241:$AA241)=4),IF(Data!$B241&lt;&gt;"",Scoring!$I$7)+IF(Data!$C241&lt;&gt;"",Scoring!$I$8)+IF(Data!$D241&lt;&gt;"",Scoring!$I$9)+IF(Data!$E241&lt;&gt;"",Scoring!$I$10)+IF(Data!$F241&lt;&gt;"",Scoring!$I$11)+IF(Data!$G241&lt;&gt;"",Scoring!$I$12)+IF(Data!$H241&lt;&gt;"",Scoring!$I$13)+IF(Data!$I241&lt;&gt;"",Scoring!$I$14)+IF(Data!$J241&lt;&gt;"",Scoring!$I$15)+IF(Data!$K241&lt;&gt;"",Scoring!$I$16)+IF(Data!$L241&lt;&gt;"",Scoring!$I$17)+IF(Data!$M241&lt;&gt;"",Scoring!$I$18)+IF(Data!$N241&lt;&gt;"",Scoring!$I$19)+IF(Data!$O241&lt;&gt;"",Scoring!$I$20)+IF(Data!$P241&lt;&gt;"",Scoring!$I$21)+IF(Data!$Q241&lt;&gt;"",Scoring!$I$22)+IF(Data!$R241&lt;&gt;"",Scoring!$I$23)+IF(Data!$S241&lt;&gt;"",Scoring!$I$24)+IF(Data!T241&lt;&gt;"",Scoring!$I$25)+IF(Data!$U241&lt;&gt;"",Scoring!$I$26)+IF(Data!$V241&lt;&gt;"",Scoring!$I$27)+IF(Data!$W241&lt;&gt;"",Scoring!$I$28)+IF(Data!$X241&lt;&gt;"",Scoring!$I$29)+IF(Data!$Y241&lt;&gt;"",Scoring!$I$30)+IF(Data!$Z241&lt;&gt;"",Scoring!$I$31)+IF(Data!$AA241&lt;&gt;"",Scoring!$I$32),"")</f>
        <v/>
      </c>
      <c r="AM241" s="107" t="str">
        <f>IF(AL241&lt;&gt;"",LOOKUP(AL241,Likelihoods!$A$7:$A$107,Likelihoods!G$7:G$107),"")</f>
        <v/>
      </c>
      <c r="AN241" s="281" t="str">
        <f>IF(AND(COUNTBLANK($B241:$E241)=3,COUNTBLANK($F241:$H241)=2,COUNTBLANK($I241:$J241)=1,COUNTBLANK($K241:$L241)=1,COUNTBLANK($M241:$N241)=1,COUNTBLANK($O241:$P241)=1,COUNTBLANK($Q241:$R241)=1,COUNTBLANK($S241:$T241)=1,COUNTBLANK($U241:$V241)=1,COUNTBLANK($W241:$AA241)=4),IF(Data!$B241&lt;&gt;"",Scoring!$J$7)+IF(Data!$C241&lt;&gt;"",Scoring!$J$8)+IF(Data!$D241&lt;&gt;"",Scoring!$J$9)+IF(Data!$E241&lt;&gt;"",Scoring!$J$10)+IF(Data!$F241&lt;&gt;"",Scoring!$J$11)+IF(Data!$G241&lt;&gt;"",Scoring!$J$12)+IF(Data!$H241&lt;&gt;"",Scoring!$J$13)+IF(Data!$I241&lt;&gt;"",Scoring!$J$14)+IF(Data!$J241&lt;&gt;"",Scoring!$J$15)+IF(Data!$K241&lt;&gt;"",Scoring!$J$16)+IF(Data!$L241&lt;&gt;"",Scoring!$J$17)+IF(Data!$M241&lt;&gt;"",Scoring!$J$18)+IF(Data!$N241&lt;&gt;"",Scoring!$J$19)+IF(Data!$O241&lt;&gt;"",Scoring!$J$20)+IF(Data!$P241&lt;&gt;"",Scoring!$J$21)+IF(Data!$Q241&lt;&gt;"",Scoring!$J$22)+IF(Data!$R241&lt;&gt;"",Scoring!$J$23)+IF(Data!$S241&lt;&gt;"",Scoring!$J$24)+IF(Data!AF241&lt;&gt;"",Scoring!$J$25)+IF(Data!$U241&lt;&gt;"",Scoring!$J$26)+IF(Data!$V241&lt;&gt;"",Scoring!$J$27)+IF(Data!$W241&lt;&gt;"",Scoring!$J$28)+IF(Data!$X241&lt;&gt;"",Scoring!$J$29)+IF(Data!$Y241&lt;&gt;"",Scoring!$J$30)+IF(Data!$Z241&lt;&gt;"",Scoring!$J$31)+IF(Data!$AA241&lt;&gt;"",Scoring!$J$32),"")</f>
        <v/>
      </c>
      <c r="AO241" s="276" t="str">
        <f>IF(AN241&lt;&gt;"",LOOKUP(AN241,Likelihoods!$A$7:$A$107,Likelihoods!H$7:H$107),"")</f>
        <v/>
      </c>
      <c r="AP241" s="264" t="str">
        <f>IF(AND(COUNTBLANK($B241:$E241)=3,COUNTBLANK($F241:$H241)=2,COUNTBLANK($I241:$J241)=1,COUNTBLANK($K241:$L241)=1,COUNTBLANK($M241:$N241)=1,COUNTBLANK($O241:$P241)=1,COUNTBLANK($Q241:$R241)=1,COUNTBLANK($S241:$T241)=1,COUNTBLANK($U241:$V241)=1,COUNTBLANK($W241:$AA241)=4),IF(Data!$B241&lt;&gt;"",Scoring!$K$7)+IF(Data!$C241&lt;&gt;"",Scoring!$K$8)+IF(Data!$D241&lt;&gt;"",Scoring!$K$9)+IF(Data!$E241&lt;&gt;"",Scoring!$K$10)+IF(Data!$F241&lt;&gt;"",Scoring!$K$11)+IF(Data!$G241&lt;&gt;"",Scoring!$K$12)+IF(Data!$H241&lt;&gt;"",Scoring!$K$13)+IF(Data!$I241&lt;&gt;"",Scoring!$K$14)+IF(Data!$J241&lt;&gt;"",Scoring!$K$15)+IF(Data!$K241&lt;&gt;"",Scoring!$K$16)+IF(Data!$L241&lt;&gt;"",Scoring!$K$17)+IF(Data!$M241&lt;&gt;"",Scoring!$K$18)+IF(Data!$N241&lt;&gt;"",Scoring!$K$19)+IF(Data!$O241&lt;&gt;"",Scoring!$K$20)+IF(Data!$P241&lt;&gt;"",Scoring!$K$21)+IF(Data!$Q241&lt;&gt;"",Scoring!$K$22)+IF(Data!$R241&lt;&gt;"",Scoring!$K$23)+IF(Data!$S241&lt;&gt;"",Scoring!$K$24)+IF(Data!AH241&lt;&gt;"",Scoring!$K$25)+IF(Data!$U241&lt;&gt;"",Scoring!$K$26)+IF(Data!$V241&lt;&gt;"",Scoring!$K$27)+IF(Data!$W241&lt;&gt;"",Scoring!$K$28)+IF(Data!$X241&lt;&gt;"",Scoring!$K$29)+IF(Data!$Y241&lt;&gt;"",Scoring!$K$30)+IF(Data!$Z241&lt;&gt;"",Scoring!$K$31)+IF(Data!$AA241&lt;&gt;"",Scoring!$K$32),"")</f>
        <v/>
      </c>
      <c r="AQ241" s="107" t="str">
        <f>IF(AP241&lt;&gt;"",LOOKUP(AP241,Likelihoods!$A$7:$A$107,Likelihoods!I$7:I$107),"")</f>
        <v/>
      </c>
      <c r="AR241" s="281" t="str">
        <f>IF(AND(COUNTBLANK($B241:$E241)=3,COUNTBLANK($F241:$H241)=2,COUNTBLANK($I241:$J241)=1,COUNTBLANK($K241:$L241)=1,COUNTBLANK($M241:$N241)=1,COUNTBLANK($O241:$P241)=1,COUNTBLANK($Q241:$R241)=1,COUNTBLANK($S241:$T241)=1,COUNTBLANK($U241:$V241)=1,COUNTBLANK($W241:$AA241)=4),IF(Data!$B241&lt;&gt;"",Scoring!$L$7)+IF(Data!$C241&lt;&gt;"",Scoring!$L$8)+IF(Data!$D241&lt;&gt;"",Scoring!$L$9)+IF(Data!$E241&lt;&gt;"",Scoring!$L$10)+IF(Data!$F241&lt;&gt;"",Scoring!$L$11)+IF(Data!$G241&lt;&gt;"",Scoring!$L$12)+IF(Data!$H241&lt;&gt;"",Scoring!$L$13)+IF(Data!$I241&lt;&gt;"",Scoring!$L$14)+IF(Data!$J241&lt;&gt;"",Scoring!$L$15)+IF(Data!$K241&lt;&gt;"",Scoring!$L$16)+IF(Data!$L241&lt;&gt;"",Scoring!$L$17)+IF(Data!$M241&lt;&gt;"",Scoring!$L$18)+IF(Data!$N241&lt;&gt;"",Scoring!$L$19)+IF(Data!$O241&lt;&gt;"",Scoring!$L$20)+IF(Data!$P241&lt;&gt;"",Scoring!$L$21)+IF(Data!$Q241&lt;&gt;"",Scoring!$L$22)+IF(Data!$R241&lt;&gt;"",Scoring!$L$23)+IF(Data!$S241&lt;&gt;"",Scoring!$L$24)+IF(Data!AJ241&lt;&gt;"",Scoring!$L$25)+IF(Data!$U241&lt;&gt;"",Scoring!$L$26)+IF(Data!$V241&lt;&gt;"",Scoring!$L$27)+IF(Data!$W241&lt;&gt;"",Scoring!$L$28)+IF(Data!$X241&lt;&gt;"",Scoring!$L$29)+IF(Data!$Y241&lt;&gt;"",Scoring!$L$30)+IF(Data!$Z241&lt;&gt;"",Scoring!$L$31)+IF(Data!$AA241&lt;&gt;"",Scoring!$L$32),"")</f>
        <v/>
      </c>
      <c r="AS241" s="105" t="str">
        <f>IF(AR241&lt;&gt;"",LOOKUP(AR241,Likelihoods!$A$7:$A$107,Likelihoods!J$7:J$107),"")</f>
        <v/>
      </c>
      <c r="AT241" s="108" t="str">
        <f>IF(AND(COUNTBLANK($B241:$E241)=3,COUNTBLANK($F241:$H241)=2,COUNTBLANK($I241:$J241)=1,COUNTBLANK($K241:$L241)=1,COUNTBLANK($M241:$N241)=1,COUNTBLANK($O241:$P241)=1,COUNTBLANK($Q241:$R241)=1,COUNTBLANK($S241:$T241)=1,COUNTBLANK($U241:$V241)=1,COUNTBLANK($W241:$AA241)=4),IF(Data!$B241&lt;&gt;"",Scoring!$M$7)+IF(Data!$C241&lt;&gt;"",Scoring!$M$8)+IF(Data!$D241&lt;&gt;"",Scoring!$M$9)+IF(Data!$E241&lt;&gt;"",Scoring!$M$10)+IF(Data!$F241&lt;&gt;"",Scoring!$M$11)+IF(Data!$G241&lt;&gt;"",Scoring!$M$12)+IF(Data!$H241&lt;&gt;"",Scoring!$M$13)+IF(Data!$I241&lt;&gt;"",Scoring!$M$14)+IF(Data!$J241&lt;&gt;"",Scoring!$M$15)+IF(Data!$K241&lt;&gt;"",Scoring!$M$16)+IF(Data!$L241&lt;&gt;"",Scoring!$M$17)+IF(Data!$M241&lt;&gt;"",Scoring!$M$18)+IF(Data!$N241&lt;&gt;"",Scoring!$M$19)+IF(Data!$O241&lt;&gt;"",Scoring!$M$20)+IF(Data!$P241&lt;&gt;"",Scoring!$M$21)+IF(Data!$Q241&lt;&gt;"",Scoring!$M$22)+IF(Data!$R241&lt;&gt;"",Scoring!$M$23)+IF(Data!$S241&lt;&gt;"",Scoring!$M$24)+IF(Data!T241&lt;&gt;"",Scoring!$M$25)+IF(Data!$U241&lt;&gt;"",Scoring!$M$26)+IF(Data!$V241&lt;&gt;"",Scoring!$M$27)+IF(Data!$W241&lt;&gt;"",Scoring!$M$28)+IF(Data!$X241&lt;&gt;"",Scoring!$M$29)+IF(Data!$Y241&lt;&gt;"",Scoring!$M$30)+IF(Data!$Z241&lt;&gt;"",Scoring!$M$31)+IF(Data!$AA241&lt;&gt;"",Scoring!$M$32),"")</f>
        <v/>
      </c>
      <c r="AU241" s="105" t="str">
        <f>IF(AT241&lt;&gt;"",LOOKUP(AT241,Likelihoods!$A$7:$A$107,Likelihoods!K$7:K$107),"")</f>
        <v/>
      </c>
      <c r="AV241" s="108" t="str">
        <f>IF(AND(COUNTBLANK($B241:$E241)=3,COUNTBLANK($F241:$H241)=2,COUNTBLANK($I241:$J241)=1,COUNTBLANK($K241:$L241)=1,COUNTBLANK($M241:$N241)=1,COUNTBLANK($O241:$P241)=1,COUNTBLANK($Q241:$R241)=1,COUNTBLANK($S241:$T241)=1,COUNTBLANK($U241:$V241)=1,COUNTBLANK($W241:$AA241)=4),IF(Data!$B241&lt;&gt;"",Scoring!$N$7)+IF(Data!$C241&lt;&gt;"",Scoring!$N$8)+IF(Data!$D241&lt;&gt;"",Scoring!$N$9)+IF(Data!$E241&lt;&gt;"",Scoring!$N$10)+IF(Data!$F241&lt;&gt;"",Scoring!$N$11)+IF(Data!$G241&lt;&gt;"",Scoring!$N$12)+IF(Data!$H241&lt;&gt;"",Scoring!$N$13)+IF(Data!$I241&lt;&gt;"",Scoring!$N$14)+IF(Data!$J241&lt;&gt;"",Scoring!$N$15)+IF(Data!$K241&lt;&gt;"",Scoring!$N$16)+IF(Data!$L241&lt;&gt;"",Scoring!$N$17)+IF(Data!$M241&lt;&gt;"",Scoring!$N$18)+IF(Data!$N241&lt;&gt;"",Scoring!$N$19)+IF(Data!$O241&lt;&gt;"",Scoring!$N$20)+IF(Data!$P241&lt;&gt;"",Scoring!$N$21)+IF(Data!$Q241&lt;&gt;"",Scoring!$N$22)+IF(Data!$R241&lt;&gt;"",Scoring!$N$23)+IF(Data!$S241&lt;&gt;"",Scoring!$N$24)+IF(Data!T241&lt;&gt;"",Scoring!$N$25)+IF(Data!$U241&lt;&gt;"",Scoring!$N$26)+IF(Data!$V241&lt;&gt;"",Scoring!$N$27)+IF(Data!$W241&lt;&gt;"",Scoring!$N$28)+IF(Data!$X241&lt;&gt;"",Scoring!$N$29)+IF(Data!$Y241&lt;&gt;"",Scoring!$N$30)+IF(Data!$Z241&lt;&gt;"",Scoring!$N$31)+IF(Data!$AA241&lt;&gt;"",Scoring!$N$32),"")</f>
        <v/>
      </c>
      <c r="AW241" s="106" t="str">
        <f>IF(AV241&lt;&gt;"",LOOKUP(AV241,Likelihoods!$A$7:$A$107,Likelihoods!L$7:L$107),"")</f>
        <v/>
      </c>
      <c r="AX241" s="104" t="str">
        <f>IF(AND(COUNTBLANK($B241:$E241)=3,COUNTBLANK($F241:$H241)=2,COUNTBLANK($I241:$J241)=1,COUNTBLANK($K241:$L241)=1,COUNTBLANK($M241:$N241)=1,COUNTBLANK($O241:$P241)=1,COUNTBLANK($Q241:$R241)=1,COUNTBLANK($S241:$T241)=1,COUNTBLANK($U241:$V241)=1,COUNTBLANK($W241:$AA241)=4),IF(Data!$B241&lt;&gt;"",Scoring!$O$7)+IF(Data!$C241&lt;&gt;"",Scoring!$O$8)+IF(Data!$D241&lt;&gt;"",Scoring!$O$9)+IF(Data!$E241&lt;&gt;"",Scoring!$O$10)+IF(Data!$F241&lt;&gt;"",Scoring!$O$11)+IF(Data!$G241&lt;&gt;"",Scoring!$O$12)+IF(Data!$H241&lt;&gt;"",Scoring!$O$13)+IF(Data!$I241&lt;&gt;"",Scoring!$O$14)+IF(Data!$J241&lt;&gt;"",Scoring!$O$15)+IF(Data!$K241&lt;&gt;"",Scoring!$O$16)+IF(Data!$L241&lt;&gt;"",Scoring!$O$17)+IF(Data!$M241&lt;&gt;"",Scoring!$O$18)+IF(Data!$N241&lt;&gt;"",Scoring!$O$19)+IF(Data!$O241&lt;&gt;"",Scoring!$O$20)+IF(Data!$P241&lt;&gt;"",Scoring!$O$21)+IF(Data!$Q241&lt;&gt;"",Scoring!$O$22)+IF(Data!$R241&lt;&gt;"",Scoring!$O$23)+IF(Data!$S241&lt;&gt;"",Scoring!$O$24)+IF(Data!T241&lt;&gt;"",Scoring!$O$25)+IF(Data!$U241&lt;&gt;"",Scoring!$O$26)+IF(Data!$V241&lt;&gt;"",Scoring!$O$27)+IF(Data!$W241&lt;&gt;"",Scoring!$O$28)+IF(Data!$X241&lt;&gt;"",Scoring!$O$29)+IF(Data!$Y241&lt;&gt;"",Scoring!$O$30)+IF(Data!$Z241&lt;&gt;"",Scoring!$O$31)+IF(Data!$AA241&lt;&gt;"",Scoring!$O$32),"")</f>
        <v/>
      </c>
      <c r="AY241" s="107" t="str">
        <f>IF(AX241&lt;&gt;"",LOOKUP(AX241,Likelihoods!$A$7:$A$107,Likelihoods!M$7:M$107),"")</f>
        <v/>
      </c>
      <c r="AZ241" s="108" t="str">
        <f>IF(AND(COUNTBLANK($B241:$E241)=3,COUNTBLANK($F241:$H241)=2,COUNTBLANK($I241:$J241)=1,COUNTBLANK($K241:$L241)=1,COUNTBLANK($M241:$N241)=1,COUNTBLANK($O241:$P241)=1,COUNTBLANK($Q241:$R241)=1,COUNTBLANK($S241:$T241)=1,COUNTBLANK($U241:$V241)=1,COUNTBLANK($W241:$AA241)=4),IF(Data!$B241&lt;&gt;"",Scoring!$P$7)+IF(Data!$C241&lt;&gt;"",Scoring!$P$8)+IF(Data!$D241&lt;&gt;"",Scoring!$P$9)+IF(Data!$E241&lt;&gt;"",Scoring!$P$10)+IF(Data!$F241&lt;&gt;"",Scoring!$P$11)+IF(Data!$G241&lt;&gt;"",Scoring!$P$12)+IF(Data!$H241&lt;&gt;"",Scoring!$P$13)+IF(Data!$I241&lt;&gt;"",Scoring!$P$14)+IF(Data!$J241&lt;&gt;"",Scoring!$P$15)+IF(Data!$K241&lt;&gt;"",Scoring!$P$16)+IF(Data!$L241&lt;&gt;"",Scoring!$P$17)+IF(Data!$M241&lt;&gt;"",Scoring!$P$18)+IF(Data!$N241&lt;&gt;"",Scoring!$P$19)+IF(Data!$O241&lt;&gt;"",Scoring!$P$20)+IF(Data!$P241&lt;&gt;"",Scoring!$P$21)+IF(Data!$Q241&lt;&gt;"",Scoring!$P$22)+IF(Data!$R241&lt;&gt;"",Scoring!$P$23)+IF(Data!$S241&lt;&gt;"",Scoring!$P$24)+IF(Data!T241&lt;&gt;"",Scoring!$P$25)+IF(Data!$U241&lt;&gt;"",Scoring!$P$26)+IF(Data!$V241&lt;&gt;"",Scoring!$P$27)+IF(Data!$W241&lt;&gt;"",Scoring!$P$28)+IF(Data!$X241&lt;&gt;"",Scoring!$P$29)+IF(Data!$Y241&lt;&gt;"",Scoring!$P$30)+IF(Data!$Z241&lt;&gt;"",Scoring!$P$31)+IF(Data!$AA241&lt;&gt;"",Scoring!$P$32),"")</f>
        <v/>
      </c>
      <c r="BA241" s="105" t="str">
        <f>IF(AZ241&lt;&gt;"",LOOKUP(AZ241,Likelihoods!$A$7:$A$107,Likelihoods!N$7:N$107),"")</f>
        <v/>
      </c>
      <c r="BB241" s="102" t="str">
        <f>IF(AND(COUNTBLANK($B241:$E241)=3,COUNTBLANK($F241:$H241)=2,COUNTBLANK($I241:$J241)=1,COUNTBLANK($K241:$L241)=1,COUNTBLANK($M241:$N241)=1,COUNTBLANK($O241:$P241)=1,COUNTBLANK($Q241:$R241)=1,COUNTBLANK($S241:$T241)=1,COUNTBLANK($U241:$V241)=1,COUNTBLANK($W241:$AA241)=4),IF(Data!$B241&lt;&gt;"",Scoring!$Q$7)+IF(Data!$C241&lt;&gt;"",Scoring!$Q$8)+IF(Data!$D241&lt;&gt;"",Scoring!$Q$9)+IF(Data!$E241&lt;&gt;"",Scoring!$Q$10)+IF(Data!$F241&lt;&gt;"",Scoring!$Q$11)+IF(Data!$G241&lt;&gt;"",Scoring!$Q$12)+IF(Data!$H241&lt;&gt;"",Scoring!$Q$13)+IF(Data!$I241&lt;&gt;"",Scoring!$Q$14)+IF(Data!$J241&lt;&gt;"",Scoring!$Q$15)+IF(Data!$K241&lt;&gt;"",Scoring!$Q$16)+IF(Data!$L241&lt;&gt;"",Scoring!$Q$17)+IF(Data!$M241&lt;&gt;"",Scoring!$Q$18)+IF(Data!$N241&lt;&gt;"",Scoring!$Q$19)+IF(Data!$O241&lt;&gt;"",Scoring!$Q$20)+IF(Data!$P241&lt;&gt;"",Scoring!$Q$21)+IF(Data!$Q241&lt;&gt;"",Scoring!$Q$22)+IF(Data!$R241&lt;&gt;"",Scoring!$Q$23)+IF(Data!$S241&lt;&gt;"",Scoring!$Q$24)+IF(Data!T241&lt;&gt;"",Scoring!$Q$25)+IF(Data!$U241&lt;&gt;"",Scoring!$Q$26)+IF(Data!$V241&lt;&gt;"",Scoring!$Q$27)+IF(Data!$W241&lt;&gt;"",Scoring!$Q$28)+IF(Data!$X241&lt;&gt;"",Scoring!$Q$29)+IF(Data!$Y241&lt;&gt;"",Scoring!$Q$30)+IF(Data!$Z241&lt;&gt;"",Scoring!$Q$31)+IF(Data!$AA241&lt;&gt;"",Scoring!$Q$32),"")</f>
        <v/>
      </c>
      <c r="BC241" s="107" t="str">
        <f>IF(BB241&lt;&gt;"",LOOKUP(BB241,Likelihoods!$A$7:$A$107,Likelihoods!O$7:O$107),"")</f>
        <v/>
      </c>
      <c r="BD241" s="104" t="str">
        <f>IF(AND(COUNTBLANK($B241:$E241)=3,COUNTBLANK($F241:$H241)=2,COUNTBLANK($I241:$J241)=1,COUNTBLANK($K241:$L241)=1,COUNTBLANK($M241:$N241)=1,COUNTBLANK($O241:$P241)=1,COUNTBLANK($Q241:$R241)=1,COUNTBLANK($S241:$T241)=1,COUNTBLANK($U241:$V241)=1,COUNTBLANK($W241:$AA241)=4),IF(Data!$B241&lt;&gt;"",Scoring!$R$7)+IF(Data!$C241&lt;&gt;"",Scoring!$R$8)+IF(Data!$D241&lt;&gt;"",Scoring!$R$9)+IF(Data!$E241&lt;&gt;"",Scoring!$R$10)+IF(Data!$F241&lt;&gt;"",Scoring!$R$11)+IF(Data!$G241&lt;&gt;"",Scoring!$R$12)+IF(Data!$H241&lt;&gt;"",Scoring!$R$13)+IF(Data!$I241&lt;&gt;"",Scoring!$R$14)+IF(Data!$J241&lt;&gt;"",Scoring!$R$15)+IF(Data!$K241&lt;&gt;"",Scoring!$R$16)+IF(Data!$L241&lt;&gt;"",Scoring!$R$17)+IF(Data!$M241&lt;&gt;"",Scoring!$R$18)+IF(Data!$N241&lt;&gt;"",Scoring!$R$19)+IF(Data!$O241&lt;&gt;"",Scoring!$R$20)+IF(Data!$P241&lt;&gt;"",Scoring!$R$21)+IF(Data!$Q241&lt;&gt;"",Scoring!$R$22)+IF(Data!$R241&lt;&gt;"",Scoring!$R$23)+IF(Data!$S241&lt;&gt;"",Scoring!$R$24)+IF(Data!T241&lt;&gt;"",Scoring!$R$25)+IF(Data!$U241&lt;&gt;"",Scoring!$R$26)+IF(Data!$V241&lt;&gt;"",Scoring!$R$27)+IF(Data!$W241&lt;&gt;"",Scoring!$R$28)+IF(Data!$X241&lt;&gt;"",Scoring!$R$29)+IF(Data!$Y241&lt;&gt;"",Scoring!$R$30)+IF(Data!$Z241&lt;&gt;"",Scoring!$R$31)+IF(Data!$AA241&lt;&gt;"",Scoring!$R$32),"")</f>
        <v/>
      </c>
      <c r="BE241" s="105" t="str">
        <f>IF(BD241&lt;&gt;"",LOOKUP(BD241,Likelihoods!$A$7:$A$107,Likelihoods!P$7:P$107),"")</f>
        <v/>
      </c>
      <c r="BF241" s="102" t="str">
        <f>IF(AND(COUNTBLANK($B241:$E241)=3,COUNTBLANK($F241:$H241)=2,COUNTBLANK($I241:$J241)=1,COUNTBLANK($K241:$L241)=1,COUNTBLANK($M241:$N241)=1,COUNTBLANK($O241:$P241)=1,COUNTBLANK($Q241:$R241)=1,COUNTBLANK($S241:$T241)=1,COUNTBLANK($U241:$V241)=1,COUNTBLANK($W241:$AA241)=4),IF(Data!$B241&lt;&gt;"",Scoring!$S$7)+IF(Data!$C241&lt;&gt;"",Scoring!$S$8)+IF(Data!$D241&lt;&gt;"",Scoring!$S$9)+IF(Data!$E241&lt;&gt;"",Scoring!$S$10)+IF(Data!$F241&lt;&gt;"",Scoring!$S$11)+IF(Data!$G241&lt;&gt;"",Scoring!$S$12)+IF(Data!$H241&lt;&gt;"",Scoring!$S$13)+IF(Data!$I241&lt;&gt;"",Scoring!$S$14)+IF(Data!$J241&lt;&gt;"",Scoring!$S$15)+IF(Data!$K241&lt;&gt;"",Scoring!$S$16)+IF(Data!$L241&lt;&gt;"",Scoring!$S$17)+IF(Data!$M241&lt;&gt;"",Scoring!$S$18)+IF(Data!$N241&lt;&gt;"",Scoring!$S$19)+IF(Data!$O241&lt;&gt;"",Scoring!$S$20)+IF(Data!$P241&lt;&gt;"",Scoring!$S$21)+IF(Data!$Q241&lt;&gt;"",Scoring!$S$22)+IF(Data!$R241&lt;&gt;"",Scoring!$S$23)+IF(Data!$S241&lt;&gt;"",Scoring!$S$24)+IF(Data!T241&lt;&gt;"",Scoring!$S$25)+IF(Data!$U241&lt;&gt;"",Scoring!$S$26)+IF(Data!$V241&lt;&gt;"",Scoring!$S$27)+IF(Data!$W241&lt;&gt;"",Scoring!$S$28)+IF(Data!$X241&lt;&gt;"",Scoring!$S$29)+IF(Data!$Y241&lt;&gt;"",Scoring!$S$30)+IF(Data!$Z241&lt;&gt;"",Scoring!$S$31)+IF(Data!$AA241&lt;&gt;"",Scoring!$S$32),"")</f>
        <v/>
      </c>
      <c r="BG241" s="107" t="str">
        <f>IF(BF241&lt;&gt;"",LOOKUP(BF241,Likelihoods!$A$7:$A$107,Likelihoods!Q$7:Q$107),"")</f>
        <v/>
      </c>
      <c r="BH241" s="108" t="str">
        <f>IF(AND(COUNTBLANK($B241:$E241)=3,COUNTBLANK($F241:$H241)=2,COUNTBLANK($I241:$J241)=1,COUNTBLANK($K241:$L241)=1,COUNTBLANK($M241:$N241)=1,COUNTBLANK($O241:$P241)=1,COUNTBLANK($Q241:$R241)=1,COUNTBLANK($S241:$T241)=1,COUNTBLANK($U241:$V241)=1,COUNTBLANK($W241:$AA241)=4),IF(Data!$B241&lt;&gt;"",Scoring!$T$7)+IF(Data!$C241&lt;&gt;"",Scoring!$T$8)+IF(Data!$D241&lt;&gt;"",Scoring!$T$9)+IF(Data!$E241&lt;&gt;"",Scoring!$T$10)+IF(Data!$F241&lt;&gt;"",Scoring!$T$11)+IF(Data!$G241&lt;&gt;"",Scoring!$T$12)+IF(Data!$H241&lt;&gt;"",Scoring!$T$13)+IF(Data!$I241&lt;&gt;"",Scoring!$T$14)+IF(Data!$J241&lt;&gt;"",Scoring!$T$15)+IF(Data!$K241&lt;&gt;"",Scoring!$T$16)+IF(Data!$L241&lt;&gt;"",Scoring!$T$17)+IF(Data!$M241&lt;&gt;"",Scoring!$T$18)+IF(Data!$N241&lt;&gt;"",Scoring!$T$19)+IF(Data!$O241&lt;&gt;"",Scoring!$T$20)+IF(Data!$P241&lt;&gt;"",Scoring!$T$21)+IF(Data!$Q241&lt;&gt;"",Scoring!$T$22)+IF(Data!$R241&lt;&gt;"",Scoring!$T$23)+IF(Data!$S241&lt;&gt;"",Scoring!$T$24)+IF(Data!T241&lt;&gt;"",Scoring!$T$25)+IF(Data!$U241&lt;&gt;"",Scoring!$T$26)+IF(Data!$V241&lt;&gt;"",Scoring!$T$27)+IF(Data!$W241&lt;&gt;"",Scoring!$T$28)+IF(Data!$X241&lt;&gt;"",Scoring!$T$29)+IF(Data!$Y241&lt;&gt;"",Scoring!$T$30)+IF(Data!$Z241&lt;&gt;"",Scoring!$T$31)+IF(Data!$AA241&lt;&gt;"",Scoring!$T$32),"")</f>
        <v/>
      </c>
      <c r="BI241" s="105" t="str">
        <f>IF(BH241&lt;&gt;"",LOOKUP(BH241,Likelihoods!$A$7:$A$107,Likelihoods!R$7:R$107),"")</f>
        <v/>
      </c>
      <c r="BJ241" s="108" t="str">
        <f>IF(AND(COUNTBLANK($B241:$E241)=3,COUNTBLANK($F241:$H241)=2,COUNTBLANK($I241:$J241)=1,COUNTBLANK($K241:$L241)=1,COUNTBLANK($M241:$N241)=1,COUNTBLANK($O241:$P241)=1,COUNTBLANK($Q241:$R241)=1,COUNTBLANK($S241:$T241)=1,COUNTBLANK($U241:$V241)=1,COUNTBLANK($W241:$AA241)=4),IF(Data!$B241&lt;&gt;"",Scoring!$U$7)+IF(Data!$C241&lt;&gt;"",Scoring!$U$8)+IF(Data!$D241&lt;&gt;"",Scoring!$U$9)+IF(Data!$E241&lt;&gt;"",Scoring!$U$10)+IF(Data!$F241&lt;&gt;"",Scoring!$U$11)+IF(Data!$G241&lt;&gt;"",Scoring!$U$12)+IF(Data!$H241&lt;&gt;"",Scoring!$U$13)+IF(Data!$I241&lt;&gt;"",Scoring!$U$14)+IF(Data!$J241&lt;&gt;"",Scoring!$U$15)+IF(Data!$K241&lt;&gt;"",Scoring!$U$16)+IF(Data!$L241&lt;&gt;"",Scoring!$U$17)+IF(Data!$M241&lt;&gt;"",Scoring!$U$18)+IF(Data!$N241&lt;&gt;"",Scoring!$U$19)+IF(Data!$O241&lt;&gt;"",Scoring!$U$20)+IF(Data!$P241&lt;&gt;"",Scoring!$U$21)+IF(Data!$Q241&lt;&gt;"",Scoring!$U$22)+IF(Data!$R241&lt;&gt;"",Scoring!$U$23)+IF(Data!$S241&lt;&gt;"",Scoring!$U$24)+IF(Data!T241&lt;&gt;"",Scoring!$U$25)+IF(Data!$U241&lt;&gt;"",Scoring!$U$26)+IF(Data!$V241&lt;&gt;"",Scoring!$U$27)+IF(Data!$W241&lt;&gt;"",Scoring!$U$28)+IF(Data!$X241&lt;&gt;"",Scoring!$U$29)+IF(Data!$Y241&lt;&gt;"",Scoring!$U$30)+IF(Data!$Z241&lt;&gt;"",Scoring!$U$31)+IF(Data!$AA241&lt;&gt;"",Scoring!$U$32),"")</f>
        <v/>
      </c>
      <c r="BK241" s="106" t="str">
        <f>IF(BJ241&lt;&gt;"",LOOKUP(BJ241,Likelihoods!$A$7:$A$107,Likelihoods!S$7:S$107),"")</f>
        <v/>
      </c>
      <c r="BL241" s="8"/>
      <c r="BM241" s="8"/>
      <c r="BN241" s="8"/>
      <c r="BO241" s="8"/>
      <c r="BP241" s="8"/>
      <c r="BQ241" s="8"/>
      <c r="BR241" s="8"/>
      <c r="BS241" s="8"/>
      <c r="BT241" s="8"/>
      <c r="BU241" s="8"/>
      <c r="BV241" s="8"/>
      <c r="BW241" s="8"/>
      <c r="BX241" s="8"/>
      <c r="BY241" s="8"/>
    </row>
    <row r="242" spans="1:77" ht="14.25" x14ac:dyDescent="0.2">
      <c r="A242" s="68"/>
      <c r="B242" s="101"/>
      <c r="C242" s="102"/>
      <c r="D242" s="102"/>
      <c r="E242" s="102"/>
      <c r="F242" s="101"/>
      <c r="G242" s="102"/>
      <c r="H242" s="103"/>
      <c r="I242" s="102"/>
      <c r="J242" s="102"/>
      <c r="K242" s="101"/>
      <c r="L242" s="103"/>
      <c r="M242" s="102"/>
      <c r="N242" s="103"/>
      <c r="O242" s="101"/>
      <c r="P242" s="103"/>
      <c r="Q242" s="102"/>
      <c r="R242" s="102"/>
      <c r="S242" s="101"/>
      <c r="T242" s="103"/>
      <c r="U242" s="101"/>
      <c r="V242" s="103"/>
      <c r="W242" s="102"/>
      <c r="X242" s="102"/>
      <c r="Y242" s="102"/>
      <c r="Z242" s="102"/>
      <c r="AA242" s="102"/>
      <c r="AB242" s="104" t="str">
        <f>IF(AND(COUNTBLANK($B242:$E242)=3,COUNTBLANK($F242:$H242)=2,COUNTBLANK($I242:$J242)=1,COUNTBLANK($K242:$L242)=1,COUNTBLANK($M242:$N242)=1,COUNTBLANK($O242:$P242)=1,COUNTBLANK($Q242:$R242)=1,COUNTBLANK($S242:$T242)=1,COUNTBLANK($U242:$V242)=1,COUNTBLANK($W242:$AA242)=4),IF(Data!$B242&lt;&gt;"",Scoring!$D$7)+IF(Data!$C242&lt;&gt;"",Scoring!$D$8)+IF(Data!$D242&lt;&gt;"",Scoring!$D$9)+IF(Data!$E242&lt;&gt;"",Scoring!$D$10)+IF(Data!$F242&lt;&gt;"",Scoring!$D$11)+IF(Data!$G242&lt;&gt;"",Scoring!$D$12)+IF(Data!$H242&lt;&gt;"",Scoring!$D$13)+IF(Data!$I242&lt;&gt;"",Scoring!$D$14)+IF(Data!$J242&lt;&gt;"",Scoring!$D$15)+IF(Data!$K242&lt;&gt;"",Scoring!$D$16)+IF(Data!$L242&lt;&gt;"",Scoring!$D$17)+IF(Data!$M242&lt;&gt;"",Scoring!$D$18)+IF(Data!$N242&lt;&gt;"",Scoring!$D$19)+IF(Data!$O242&lt;&gt;"",Scoring!$D$20)+IF(Data!$P242&lt;&gt;"",Scoring!$D$21)+IF(Data!$Q242&lt;&gt;"",Scoring!$D$22)+IF(Data!$R242&lt;&gt;"",Scoring!$D$23)+IF(Data!$S242&lt;&gt;"",Scoring!$D$24)+IF(Data!T242&lt;&gt;"",Scoring!$D$25)+IF(Data!$U242&lt;&gt;"",Scoring!$D$26)+IF(Data!$V242&lt;&gt;"",Scoring!$D$27)+IF(Data!$W242&lt;&gt;"",Scoring!$D$28)+IF(Data!$X242&lt;&gt;"",Scoring!$D$29)+IF(Data!$Y242&lt;&gt;"",Scoring!$D$30)+IF(Data!$Z242&lt;&gt;"",Scoring!$D$31)+IF(Data!$AA242&lt;&gt;"",Scoring!$D$32),"")</f>
        <v/>
      </c>
      <c r="AC242" s="105" t="str">
        <f>IF(AB242&lt;&gt;"",LOOKUP(AB242,Likelihoods!$A$7:$A$107,Likelihoods!B$7:B$107),"")</f>
        <v/>
      </c>
      <c r="AD242" s="264" t="str">
        <f>IF(AND(COUNTBLANK($B242:$E242)=3,COUNTBLANK($F242:$H242)=2,COUNTBLANK($I242:$J242)=1,COUNTBLANK($K242:$L242)=1,COUNTBLANK($M242:$N242)=1,COUNTBLANK($O242:$P242)=1,COUNTBLANK($Q242:$R242)=1,COUNTBLANK($S242:$T242)=1,COUNTBLANK($U242:$V242)=1,COUNTBLANK($W242:$AA242)=4),IF(Data!$B242&lt;&gt;"",Scoring!$E$7)+IF(Data!$C242&lt;&gt;"",Scoring!$E$8)+IF(Data!$D242&lt;&gt;"",Scoring!$E$9)+IF(Data!$E242&lt;&gt;"",Scoring!$E$10)+IF(Data!$F242&lt;&gt;"",Scoring!$E$11)+IF(Data!$G242&lt;&gt;"",Scoring!$E$12)+IF(Data!$H242&lt;&gt;"",Scoring!$E$13)+IF(Data!$I242&lt;&gt;"",Scoring!$E$14)+IF(Data!$J242&lt;&gt;"",Scoring!$E$15)+IF(Data!$K242&lt;&gt;"",Scoring!$E$16)+IF(Data!$L242&lt;&gt;"",Scoring!$E$17)+IF(Data!$M242&lt;&gt;"",Scoring!$E$18)+IF(Data!$N242&lt;&gt;"",Scoring!$E$19)+IF(Data!$O242&lt;&gt;"",Scoring!$E$20)+IF(Data!$P242&lt;&gt;"",Scoring!$E$21)+IF(Data!$Q242&lt;&gt;"",Scoring!$E$22)+IF(Data!$R242&lt;&gt;"",Scoring!$E$23)+IF(Data!$S242&lt;&gt;"",Scoring!$E$24)+IF(Data!V242&lt;&gt;"",Scoring!$E$25)+IF(Data!$U242&lt;&gt;"",Scoring!$E$26)+IF(Data!$V242&lt;&gt;"",Scoring!$E$27)+IF(Data!$W242&lt;&gt;"",Scoring!$E$28)+IF(Data!$X242&lt;&gt;"",Scoring!$E$29)+IF(Data!$Y242&lt;&gt;"",Scoring!$E$30)+IF(Data!$Z242&lt;&gt;"",Scoring!$E$31)+IF(Data!$AA242&lt;&gt;"",Scoring!$E$32),"")</f>
        <v/>
      </c>
      <c r="AE242" s="107" t="str">
        <f>IF(AD242&lt;&gt;"",LOOKUP(AD242,Likelihoods!$A$7:$A$107,Likelihoods!C$7:C$107),"")</f>
        <v/>
      </c>
      <c r="AF242" s="108" t="str">
        <f>IF(AND(COUNTBLANK($B242:$E242)=3,COUNTBLANK($F242:$H242)=2,COUNTBLANK($I242:$J242)=1,COUNTBLANK($K242:$L242)=1,COUNTBLANK($M242:$N242)=1,COUNTBLANK($O242:$P242)=1,COUNTBLANK($Q242:$R242)=1,COUNTBLANK($S242:$T242)=1,COUNTBLANK($U242:$V242)=1,COUNTBLANK($W242:$AA242)=4),IF(Data!$B242&lt;&gt;"",Scoring!$F$7)+IF(Data!$C242&lt;&gt;"",Scoring!$F$8)+IF(Data!$D242&lt;&gt;"",Scoring!$F$9)+IF(Data!$E242&lt;&gt;"",Scoring!$F$10)+IF(Data!$F242&lt;&gt;"",Scoring!$F$11)+IF(Data!$G242&lt;&gt;"",Scoring!$F$12)+IF(Data!$H242&lt;&gt;"",Scoring!$F$13)+IF(Data!$I242&lt;&gt;"",Scoring!$F$14)+IF(Data!$J242&lt;&gt;"",Scoring!$F$15)+IF(Data!$K242&lt;&gt;"",Scoring!$F$16)+IF(Data!$L242&lt;&gt;"",Scoring!$F$17)+IF(Data!$M242&lt;&gt;"",Scoring!$F$18)+IF(Data!$N242&lt;&gt;"",Scoring!$F$19)+IF(Data!$O242&lt;&gt;"",Scoring!$F$20)+IF(Data!$P242&lt;&gt;"",Scoring!$F$21)+IF(Data!$Q242&lt;&gt;"",Scoring!$F$22)+IF(Data!$R242&lt;&gt;"",Scoring!$F$23)+IF(Data!$S242&lt;&gt;"",Scoring!$F$24)+IF(Data!T242&lt;&gt;"",Scoring!$F$25)+IF(Data!$U242&lt;&gt;"",Scoring!$F$26)+IF(Data!$V242&lt;&gt;"",Scoring!$F$27)+IF(Data!$W242&lt;&gt;"",Scoring!$F$28)+IF(Data!$X242&lt;&gt;"",Scoring!$F$29)+IF(Data!$Y242&lt;&gt;"",Scoring!$F$30)+IF(Data!$Z242&lt;&gt;"",Scoring!$F$31)+IF(Data!$AA242&lt;&gt;"",Scoring!$F$32),"")</f>
        <v/>
      </c>
      <c r="AG242" s="105" t="str">
        <f>IF(AF242&lt;&gt;"",LOOKUP(AF242,Likelihoods!$A$7:$A$107,Likelihoods!D$7:D$107),"")</f>
        <v/>
      </c>
      <c r="AH242" s="108" t="str">
        <f>IF(AND(COUNTBLANK($B242:$E242)=3,COUNTBLANK($F242:$H242)=2,COUNTBLANK($I242:$J242)=1,COUNTBLANK($K242:$L242)=1,COUNTBLANK($M242:$N242)=1,COUNTBLANK($O242:$P242)=1,COUNTBLANK($Q242:$R242)=1,COUNTBLANK($S242:$T242)=1,COUNTBLANK($U242:$V242)=1,COUNTBLANK($W242:$AA242)=4),IF(Data!$B242&lt;&gt;"",Scoring!$G$7)+IF(Data!$C242&lt;&gt;"",Scoring!$G$8)+IF(Data!$D242&lt;&gt;"",Scoring!$G$9)+IF(Data!$E242&lt;&gt;"",Scoring!$G$10)+IF(Data!$F242&lt;&gt;"",Scoring!$G$11)+IF(Data!$G242&lt;&gt;"",Scoring!$G$12)+IF(Data!$H242&lt;&gt;"",Scoring!$G$13)+IF(Data!$I242&lt;&gt;"",Scoring!$G$14)+IF(Data!$J242&lt;&gt;"",Scoring!$G$15)+IF(Data!$K242&lt;&gt;"",Scoring!$G$16)+IF(Data!$L242&lt;&gt;"",Scoring!$G$17)+IF(Data!$M242&lt;&gt;"",Scoring!$G$18)+IF(Data!$N242&lt;&gt;"",Scoring!$G$19)+IF(Data!$O242&lt;&gt;"",Scoring!$G$20)+IF(Data!$P242&lt;&gt;"",Scoring!$G$21)+IF(Data!$Q242&lt;&gt;"",Scoring!$G$22)+IF(Data!$R242&lt;&gt;"",Scoring!$G$23)+IF(Data!$S242&lt;&gt;"",Scoring!$G$24)+IF(Data!T242&lt;&gt;"",Scoring!$G$25)+IF(Data!$U242&lt;&gt;"",Scoring!$G$26)+IF(Data!$V242&lt;&gt;"",Scoring!$G$27)+IF(Data!$W242&lt;&gt;"",Scoring!$G$28)+IF(Data!$X242&lt;&gt;"",Scoring!$G$29)+IF(Data!$Y242&lt;&gt;"",Scoring!$G$30)+IF(Data!$Z242&lt;&gt;"",Scoring!$G$31)+IF(Data!$AA242&lt;&gt;"",Scoring!$G$32),"")</f>
        <v/>
      </c>
      <c r="AI242" s="106" t="str">
        <f>IF(AH242&lt;&gt;"",LOOKUP(AH242,Likelihoods!$A$7:$A$107,Likelihoods!E$7:E$107),"")</f>
        <v/>
      </c>
      <c r="AJ242" s="104" t="str">
        <f>IF(AND(COUNTBLANK($B242:$E242)=3,COUNTBLANK($F242:$H242)=2,COUNTBLANK($I242:$J242)=1,COUNTBLANK($K242:$L242)=1,COUNTBLANK($M242:$N242)=1,COUNTBLANK($O242:$P242)=1,COUNTBLANK($Q242:$R242)=1,COUNTBLANK($S242:$T242)=1,COUNTBLANK($U242:$V242)=1,COUNTBLANK($W242:$AA242)=4),IF(Data!$B242&lt;&gt;"",Scoring!$H$7)+IF(Data!$C242&lt;&gt;"",Scoring!$H$8)+IF(Data!$D242&lt;&gt;"",Scoring!$H$9)+IF(Data!$E242&lt;&gt;"",Scoring!$H$10)+IF(Data!$F242&lt;&gt;"",Scoring!$H$11)+IF(Data!$G242&lt;&gt;"",Scoring!$H$12)+IF(Data!$H242&lt;&gt;"",Scoring!$H$13)+IF(Data!$I242&lt;&gt;"",Scoring!$H$14)+IF(Data!$J242&lt;&gt;"",Scoring!$H$15)+IF(Data!$K242&lt;&gt;"",Scoring!$H$16)+IF(Data!$L242&lt;&gt;"",Scoring!$H$17)+IF(Data!$M242&lt;&gt;"",Scoring!$H$18)+IF(Data!$N242&lt;&gt;"",Scoring!$H$19)+IF(Data!$O242&lt;&gt;"",Scoring!$H$20)+IF(Data!$P242&lt;&gt;"",Scoring!$H$21)+IF(Data!$Q242&lt;&gt;"",Scoring!$H$22)+IF(Data!$R242&lt;&gt;"",Scoring!$H$23)+IF(Data!$S242&lt;&gt;"",Scoring!$H$24)+IF(Data!T242&lt;&gt;"",Scoring!$H$25)+IF(Data!$U242&lt;&gt;"",Scoring!$H$26)+IF(Data!$V242&lt;&gt;"",Scoring!$H$27)+IF(Data!$W242&lt;&gt;"",Scoring!$H$28)+IF(Data!$X242&lt;&gt;"",Scoring!$H$29)+IF(Data!$Y242&lt;&gt;"",Scoring!$H$30)+IF(Data!$Z242&lt;&gt;"",Scoring!$H$31)+IF(Data!$AA242&lt;&gt;"",Scoring!$H$32),"")</f>
        <v/>
      </c>
      <c r="AK242" s="105" t="str">
        <f>IF(AJ242&lt;&gt;"",LOOKUP(AJ242,Likelihoods!$A$7:$A$107,Likelihoods!F$7:F$107),"")</f>
        <v/>
      </c>
      <c r="AL242" s="102" t="str">
        <f>IF(AND(COUNTBLANK($B242:$E242)=3,COUNTBLANK($F242:$H242)=2,COUNTBLANK($I242:$J242)=1,COUNTBLANK($K242:$L242)=1,COUNTBLANK($M242:$N242)=1,COUNTBLANK($O242:$P242)=1,COUNTBLANK($Q242:$R242)=1,COUNTBLANK($S242:$T242)=1,COUNTBLANK($U242:$V242)=1,COUNTBLANK($W242:$AA242)=4),IF(Data!$B242&lt;&gt;"",Scoring!$I$7)+IF(Data!$C242&lt;&gt;"",Scoring!$I$8)+IF(Data!$D242&lt;&gt;"",Scoring!$I$9)+IF(Data!$E242&lt;&gt;"",Scoring!$I$10)+IF(Data!$F242&lt;&gt;"",Scoring!$I$11)+IF(Data!$G242&lt;&gt;"",Scoring!$I$12)+IF(Data!$H242&lt;&gt;"",Scoring!$I$13)+IF(Data!$I242&lt;&gt;"",Scoring!$I$14)+IF(Data!$J242&lt;&gt;"",Scoring!$I$15)+IF(Data!$K242&lt;&gt;"",Scoring!$I$16)+IF(Data!$L242&lt;&gt;"",Scoring!$I$17)+IF(Data!$M242&lt;&gt;"",Scoring!$I$18)+IF(Data!$N242&lt;&gt;"",Scoring!$I$19)+IF(Data!$O242&lt;&gt;"",Scoring!$I$20)+IF(Data!$P242&lt;&gt;"",Scoring!$I$21)+IF(Data!$Q242&lt;&gt;"",Scoring!$I$22)+IF(Data!$R242&lt;&gt;"",Scoring!$I$23)+IF(Data!$S242&lt;&gt;"",Scoring!$I$24)+IF(Data!T242&lt;&gt;"",Scoring!$I$25)+IF(Data!$U242&lt;&gt;"",Scoring!$I$26)+IF(Data!$V242&lt;&gt;"",Scoring!$I$27)+IF(Data!$W242&lt;&gt;"",Scoring!$I$28)+IF(Data!$X242&lt;&gt;"",Scoring!$I$29)+IF(Data!$Y242&lt;&gt;"",Scoring!$I$30)+IF(Data!$Z242&lt;&gt;"",Scoring!$I$31)+IF(Data!$AA242&lt;&gt;"",Scoring!$I$32),"")</f>
        <v/>
      </c>
      <c r="AM242" s="107" t="str">
        <f>IF(AL242&lt;&gt;"",LOOKUP(AL242,Likelihoods!$A$7:$A$107,Likelihoods!G$7:G$107),"")</f>
        <v/>
      </c>
      <c r="AN242" s="281" t="str">
        <f>IF(AND(COUNTBLANK($B242:$E242)=3,COUNTBLANK($F242:$H242)=2,COUNTBLANK($I242:$J242)=1,COUNTBLANK($K242:$L242)=1,COUNTBLANK($M242:$N242)=1,COUNTBLANK($O242:$P242)=1,COUNTBLANK($Q242:$R242)=1,COUNTBLANK($S242:$T242)=1,COUNTBLANK($U242:$V242)=1,COUNTBLANK($W242:$AA242)=4),IF(Data!$B242&lt;&gt;"",Scoring!$J$7)+IF(Data!$C242&lt;&gt;"",Scoring!$J$8)+IF(Data!$D242&lt;&gt;"",Scoring!$J$9)+IF(Data!$E242&lt;&gt;"",Scoring!$J$10)+IF(Data!$F242&lt;&gt;"",Scoring!$J$11)+IF(Data!$G242&lt;&gt;"",Scoring!$J$12)+IF(Data!$H242&lt;&gt;"",Scoring!$J$13)+IF(Data!$I242&lt;&gt;"",Scoring!$J$14)+IF(Data!$J242&lt;&gt;"",Scoring!$J$15)+IF(Data!$K242&lt;&gt;"",Scoring!$J$16)+IF(Data!$L242&lt;&gt;"",Scoring!$J$17)+IF(Data!$M242&lt;&gt;"",Scoring!$J$18)+IF(Data!$N242&lt;&gt;"",Scoring!$J$19)+IF(Data!$O242&lt;&gt;"",Scoring!$J$20)+IF(Data!$P242&lt;&gt;"",Scoring!$J$21)+IF(Data!$Q242&lt;&gt;"",Scoring!$J$22)+IF(Data!$R242&lt;&gt;"",Scoring!$J$23)+IF(Data!$S242&lt;&gt;"",Scoring!$J$24)+IF(Data!AF242&lt;&gt;"",Scoring!$J$25)+IF(Data!$U242&lt;&gt;"",Scoring!$J$26)+IF(Data!$V242&lt;&gt;"",Scoring!$J$27)+IF(Data!$W242&lt;&gt;"",Scoring!$J$28)+IF(Data!$X242&lt;&gt;"",Scoring!$J$29)+IF(Data!$Y242&lt;&gt;"",Scoring!$J$30)+IF(Data!$Z242&lt;&gt;"",Scoring!$J$31)+IF(Data!$AA242&lt;&gt;"",Scoring!$J$32),"")</f>
        <v/>
      </c>
      <c r="AO242" s="276" t="str">
        <f>IF(AN242&lt;&gt;"",LOOKUP(AN242,Likelihoods!$A$7:$A$107,Likelihoods!H$7:H$107),"")</f>
        <v/>
      </c>
      <c r="AP242" s="264" t="str">
        <f>IF(AND(COUNTBLANK($B242:$E242)=3,COUNTBLANK($F242:$H242)=2,COUNTBLANK($I242:$J242)=1,COUNTBLANK($K242:$L242)=1,COUNTBLANK($M242:$N242)=1,COUNTBLANK($O242:$P242)=1,COUNTBLANK($Q242:$R242)=1,COUNTBLANK($S242:$T242)=1,COUNTBLANK($U242:$V242)=1,COUNTBLANK($W242:$AA242)=4),IF(Data!$B242&lt;&gt;"",Scoring!$K$7)+IF(Data!$C242&lt;&gt;"",Scoring!$K$8)+IF(Data!$D242&lt;&gt;"",Scoring!$K$9)+IF(Data!$E242&lt;&gt;"",Scoring!$K$10)+IF(Data!$F242&lt;&gt;"",Scoring!$K$11)+IF(Data!$G242&lt;&gt;"",Scoring!$K$12)+IF(Data!$H242&lt;&gt;"",Scoring!$K$13)+IF(Data!$I242&lt;&gt;"",Scoring!$K$14)+IF(Data!$J242&lt;&gt;"",Scoring!$K$15)+IF(Data!$K242&lt;&gt;"",Scoring!$K$16)+IF(Data!$L242&lt;&gt;"",Scoring!$K$17)+IF(Data!$M242&lt;&gt;"",Scoring!$K$18)+IF(Data!$N242&lt;&gt;"",Scoring!$K$19)+IF(Data!$O242&lt;&gt;"",Scoring!$K$20)+IF(Data!$P242&lt;&gt;"",Scoring!$K$21)+IF(Data!$Q242&lt;&gt;"",Scoring!$K$22)+IF(Data!$R242&lt;&gt;"",Scoring!$K$23)+IF(Data!$S242&lt;&gt;"",Scoring!$K$24)+IF(Data!AH242&lt;&gt;"",Scoring!$K$25)+IF(Data!$U242&lt;&gt;"",Scoring!$K$26)+IF(Data!$V242&lt;&gt;"",Scoring!$K$27)+IF(Data!$W242&lt;&gt;"",Scoring!$K$28)+IF(Data!$X242&lt;&gt;"",Scoring!$K$29)+IF(Data!$Y242&lt;&gt;"",Scoring!$K$30)+IF(Data!$Z242&lt;&gt;"",Scoring!$K$31)+IF(Data!$AA242&lt;&gt;"",Scoring!$K$32),"")</f>
        <v/>
      </c>
      <c r="AQ242" s="107" t="str">
        <f>IF(AP242&lt;&gt;"",LOOKUP(AP242,Likelihoods!$A$7:$A$107,Likelihoods!I$7:I$107),"")</f>
        <v/>
      </c>
      <c r="AR242" s="281" t="str">
        <f>IF(AND(COUNTBLANK($B242:$E242)=3,COUNTBLANK($F242:$H242)=2,COUNTBLANK($I242:$J242)=1,COUNTBLANK($K242:$L242)=1,COUNTBLANK($M242:$N242)=1,COUNTBLANK($O242:$P242)=1,COUNTBLANK($Q242:$R242)=1,COUNTBLANK($S242:$T242)=1,COUNTBLANK($U242:$V242)=1,COUNTBLANK($W242:$AA242)=4),IF(Data!$B242&lt;&gt;"",Scoring!$L$7)+IF(Data!$C242&lt;&gt;"",Scoring!$L$8)+IF(Data!$D242&lt;&gt;"",Scoring!$L$9)+IF(Data!$E242&lt;&gt;"",Scoring!$L$10)+IF(Data!$F242&lt;&gt;"",Scoring!$L$11)+IF(Data!$G242&lt;&gt;"",Scoring!$L$12)+IF(Data!$H242&lt;&gt;"",Scoring!$L$13)+IF(Data!$I242&lt;&gt;"",Scoring!$L$14)+IF(Data!$J242&lt;&gt;"",Scoring!$L$15)+IF(Data!$K242&lt;&gt;"",Scoring!$L$16)+IF(Data!$L242&lt;&gt;"",Scoring!$L$17)+IF(Data!$M242&lt;&gt;"",Scoring!$L$18)+IF(Data!$N242&lt;&gt;"",Scoring!$L$19)+IF(Data!$O242&lt;&gt;"",Scoring!$L$20)+IF(Data!$P242&lt;&gt;"",Scoring!$L$21)+IF(Data!$Q242&lt;&gt;"",Scoring!$L$22)+IF(Data!$R242&lt;&gt;"",Scoring!$L$23)+IF(Data!$S242&lt;&gt;"",Scoring!$L$24)+IF(Data!AJ242&lt;&gt;"",Scoring!$L$25)+IF(Data!$U242&lt;&gt;"",Scoring!$L$26)+IF(Data!$V242&lt;&gt;"",Scoring!$L$27)+IF(Data!$W242&lt;&gt;"",Scoring!$L$28)+IF(Data!$X242&lt;&gt;"",Scoring!$L$29)+IF(Data!$Y242&lt;&gt;"",Scoring!$L$30)+IF(Data!$Z242&lt;&gt;"",Scoring!$L$31)+IF(Data!$AA242&lt;&gt;"",Scoring!$L$32),"")</f>
        <v/>
      </c>
      <c r="AS242" s="105" t="str">
        <f>IF(AR242&lt;&gt;"",LOOKUP(AR242,Likelihoods!$A$7:$A$107,Likelihoods!J$7:J$107),"")</f>
        <v/>
      </c>
      <c r="AT242" s="108" t="str">
        <f>IF(AND(COUNTBLANK($B242:$E242)=3,COUNTBLANK($F242:$H242)=2,COUNTBLANK($I242:$J242)=1,COUNTBLANK($K242:$L242)=1,COUNTBLANK($M242:$N242)=1,COUNTBLANK($O242:$P242)=1,COUNTBLANK($Q242:$R242)=1,COUNTBLANK($S242:$T242)=1,COUNTBLANK($U242:$V242)=1,COUNTBLANK($W242:$AA242)=4),IF(Data!$B242&lt;&gt;"",Scoring!$M$7)+IF(Data!$C242&lt;&gt;"",Scoring!$M$8)+IF(Data!$D242&lt;&gt;"",Scoring!$M$9)+IF(Data!$E242&lt;&gt;"",Scoring!$M$10)+IF(Data!$F242&lt;&gt;"",Scoring!$M$11)+IF(Data!$G242&lt;&gt;"",Scoring!$M$12)+IF(Data!$H242&lt;&gt;"",Scoring!$M$13)+IF(Data!$I242&lt;&gt;"",Scoring!$M$14)+IF(Data!$J242&lt;&gt;"",Scoring!$M$15)+IF(Data!$K242&lt;&gt;"",Scoring!$M$16)+IF(Data!$L242&lt;&gt;"",Scoring!$M$17)+IF(Data!$M242&lt;&gt;"",Scoring!$M$18)+IF(Data!$N242&lt;&gt;"",Scoring!$M$19)+IF(Data!$O242&lt;&gt;"",Scoring!$M$20)+IF(Data!$P242&lt;&gt;"",Scoring!$M$21)+IF(Data!$Q242&lt;&gt;"",Scoring!$M$22)+IF(Data!$R242&lt;&gt;"",Scoring!$M$23)+IF(Data!$S242&lt;&gt;"",Scoring!$M$24)+IF(Data!T242&lt;&gt;"",Scoring!$M$25)+IF(Data!$U242&lt;&gt;"",Scoring!$M$26)+IF(Data!$V242&lt;&gt;"",Scoring!$M$27)+IF(Data!$W242&lt;&gt;"",Scoring!$M$28)+IF(Data!$X242&lt;&gt;"",Scoring!$M$29)+IF(Data!$Y242&lt;&gt;"",Scoring!$M$30)+IF(Data!$Z242&lt;&gt;"",Scoring!$M$31)+IF(Data!$AA242&lt;&gt;"",Scoring!$M$32),"")</f>
        <v/>
      </c>
      <c r="AU242" s="105" t="str">
        <f>IF(AT242&lt;&gt;"",LOOKUP(AT242,Likelihoods!$A$7:$A$107,Likelihoods!K$7:K$107),"")</f>
        <v/>
      </c>
      <c r="AV242" s="108" t="str">
        <f>IF(AND(COUNTBLANK($B242:$E242)=3,COUNTBLANK($F242:$H242)=2,COUNTBLANK($I242:$J242)=1,COUNTBLANK($K242:$L242)=1,COUNTBLANK($M242:$N242)=1,COUNTBLANK($O242:$P242)=1,COUNTBLANK($Q242:$R242)=1,COUNTBLANK($S242:$T242)=1,COUNTBLANK($U242:$V242)=1,COUNTBLANK($W242:$AA242)=4),IF(Data!$B242&lt;&gt;"",Scoring!$N$7)+IF(Data!$C242&lt;&gt;"",Scoring!$N$8)+IF(Data!$D242&lt;&gt;"",Scoring!$N$9)+IF(Data!$E242&lt;&gt;"",Scoring!$N$10)+IF(Data!$F242&lt;&gt;"",Scoring!$N$11)+IF(Data!$G242&lt;&gt;"",Scoring!$N$12)+IF(Data!$H242&lt;&gt;"",Scoring!$N$13)+IF(Data!$I242&lt;&gt;"",Scoring!$N$14)+IF(Data!$J242&lt;&gt;"",Scoring!$N$15)+IF(Data!$K242&lt;&gt;"",Scoring!$N$16)+IF(Data!$L242&lt;&gt;"",Scoring!$N$17)+IF(Data!$M242&lt;&gt;"",Scoring!$N$18)+IF(Data!$N242&lt;&gt;"",Scoring!$N$19)+IF(Data!$O242&lt;&gt;"",Scoring!$N$20)+IF(Data!$P242&lt;&gt;"",Scoring!$N$21)+IF(Data!$Q242&lt;&gt;"",Scoring!$N$22)+IF(Data!$R242&lt;&gt;"",Scoring!$N$23)+IF(Data!$S242&lt;&gt;"",Scoring!$N$24)+IF(Data!T242&lt;&gt;"",Scoring!$N$25)+IF(Data!$U242&lt;&gt;"",Scoring!$N$26)+IF(Data!$V242&lt;&gt;"",Scoring!$N$27)+IF(Data!$W242&lt;&gt;"",Scoring!$N$28)+IF(Data!$X242&lt;&gt;"",Scoring!$N$29)+IF(Data!$Y242&lt;&gt;"",Scoring!$N$30)+IF(Data!$Z242&lt;&gt;"",Scoring!$N$31)+IF(Data!$AA242&lt;&gt;"",Scoring!$N$32),"")</f>
        <v/>
      </c>
      <c r="AW242" s="106" t="str">
        <f>IF(AV242&lt;&gt;"",LOOKUP(AV242,Likelihoods!$A$7:$A$107,Likelihoods!L$7:L$107),"")</f>
        <v/>
      </c>
      <c r="AX242" s="104" t="str">
        <f>IF(AND(COUNTBLANK($B242:$E242)=3,COUNTBLANK($F242:$H242)=2,COUNTBLANK($I242:$J242)=1,COUNTBLANK($K242:$L242)=1,COUNTBLANK($M242:$N242)=1,COUNTBLANK($O242:$P242)=1,COUNTBLANK($Q242:$R242)=1,COUNTBLANK($S242:$T242)=1,COUNTBLANK($U242:$V242)=1,COUNTBLANK($W242:$AA242)=4),IF(Data!$B242&lt;&gt;"",Scoring!$O$7)+IF(Data!$C242&lt;&gt;"",Scoring!$O$8)+IF(Data!$D242&lt;&gt;"",Scoring!$O$9)+IF(Data!$E242&lt;&gt;"",Scoring!$O$10)+IF(Data!$F242&lt;&gt;"",Scoring!$O$11)+IF(Data!$G242&lt;&gt;"",Scoring!$O$12)+IF(Data!$H242&lt;&gt;"",Scoring!$O$13)+IF(Data!$I242&lt;&gt;"",Scoring!$O$14)+IF(Data!$J242&lt;&gt;"",Scoring!$O$15)+IF(Data!$K242&lt;&gt;"",Scoring!$O$16)+IF(Data!$L242&lt;&gt;"",Scoring!$O$17)+IF(Data!$M242&lt;&gt;"",Scoring!$O$18)+IF(Data!$N242&lt;&gt;"",Scoring!$O$19)+IF(Data!$O242&lt;&gt;"",Scoring!$O$20)+IF(Data!$P242&lt;&gt;"",Scoring!$O$21)+IF(Data!$Q242&lt;&gt;"",Scoring!$O$22)+IF(Data!$R242&lt;&gt;"",Scoring!$O$23)+IF(Data!$S242&lt;&gt;"",Scoring!$O$24)+IF(Data!T242&lt;&gt;"",Scoring!$O$25)+IF(Data!$U242&lt;&gt;"",Scoring!$O$26)+IF(Data!$V242&lt;&gt;"",Scoring!$O$27)+IF(Data!$W242&lt;&gt;"",Scoring!$O$28)+IF(Data!$X242&lt;&gt;"",Scoring!$O$29)+IF(Data!$Y242&lt;&gt;"",Scoring!$O$30)+IF(Data!$Z242&lt;&gt;"",Scoring!$O$31)+IF(Data!$AA242&lt;&gt;"",Scoring!$O$32),"")</f>
        <v/>
      </c>
      <c r="AY242" s="107" t="str">
        <f>IF(AX242&lt;&gt;"",LOOKUP(AX242,Likelihoods!$A$7:$A$107,Likelihoods!M$7:M$107),"")</f>
        <v/>
      </c>
      <c r="AZ242" s="108" t="str">
        <f>IF(AND(COUNTBLANK($B242:$E242)=3,COUNTBLANK($F242:$H242)=2,COUNTBLANK($I242:$J242)=1,COUNTBLANK($K242:$L242)=1,COUNTBLANK($M242:$N242)=1,COUNTBLANK($O242:$P242)=1,COUNTBLANK($Q242:$R242)=1,COUNTBLANK($S242:$T242)=1,COUNTBLANK($U242:$V242)=1,COUNTBLANK($W242:$AA242)=4),IF(Data!$B242&lt;&gt;"",Scoring!$P$7)+IF(Data!$C242&lt;&gt;"",Scoring!$P$8)+IF(Data!$D242&lt;&gt;"",Scoring!$P$9)+IF(Data!$E242&lt;&gt;"",Scoring!$P$10)+IF(Data!$F242&lt;&gt;"",Scoring!$P$11)+IF(Data!$G242&lt;&gt;"",Scoring!$P$12)+IF(Data!$H242&lt;&gt;"",Scoring!$P$13)+IF(Data!$I242&lt;&gt;"",Scoring!$P$14)+IF(Data!$J242&lt;&gt;"",Scoring!$P$15)+IF(Data!$K242&lt;&gt;"",Scoring!$P$16)+IF(Data!$L242&lt;&gt;"",Scoring!$P$17)+IF(Data!$M242&lt;&gt;"",Scoring!$P$18)+IF(Data!$N242&lt;&gt;"",Scoring!$P$19)+IF(Data!$O242&lt;&gt;"",Scoring!$P$20)+IF(Data!$P242&lt;&gt;"",Scoring!$P$21)+IF(Data!$Q242&lt;&gt;"",Scoring!$P$22)+IF(Data!$R242&lt;&gt;"",Scoring!$P$23)+IF(Data!$S242&lt;&gt;"",Scoring!$P$24)+IF(Data!T242&lt;&gt;"",Scoring!$P$25)+IF(Data!$U242&lt;&gt;"",Scoring!$P$26)+IF(Data!$V242&lt;&gt;"",Scoring!$P$27)+IF(Data!$W242&lt;&gt;"",Scoring!$P$28)+IF(Data!$X242&lt;&gt;"",Scoring!$P$29)+IF(Data!$Y242&lt;&gt;"",Scoring!$P$30)+IF(Data!$Z242&lt;&gt;"",Scoring!$P$31)+IF(Data!$AA242&lt;&gt;"",Scoring!$P$32),"")</f>
        <v/>
      </c>
      <c r="BA242" s="105" t="str">
        <f>IF(AZ242&lt;&gt;"",LOOKUP(AZ242,Likelihoods!$A$7:$A$107,Likelihoods!N$7:N$107),"")</f>
        <v/>
      </c>
      <c r="BB242" s="102" t="str">
        <f>IF(AND(COUNTBLANK($B242:$E242)=3,COUNTBLANK($F242:$H242)=2,COUNTBLANK($I242:$J242)=1,COUNTBLANK($K242:$L242)=1,COUNTBLANK($M242:$N242)=1,COUNTBLANK($O242:$P242)=1,COUNTBLANK($Q242:$R242)=1,COUNTBLANK($S242:$T242)=1,COUNTBLANK($U242:$V242)=1,COUNTBLANK($W242:$AA242)=4),IF(Data!$B242&lt;&gt;"",Scoring!$Q$7)+IF(Data!$C242&lt;&gt;"",Scoring!$Q$8)+IF(Data!$D242&lt;&gt;"",Scoring!$Q$9)+IF(Data!$E242&lt;&gt;"",Scoring!$Q$10)+IF(Data!$F242&lt;&gt;"",Scoring!$Q$11)+IF(Data!$G242&lt;&gt;"",Scoring!$Q$12)+IF(Data!$H242&lt;&gt;"",Scoring!$Q$13)+IF(Data!$I242&lt;&gt;"",Scoring!$Q$14)+IF(Data!$J242&lt;&gt;"",Scoring!$Q$15)+IF(Data!$K242&lt;&gt;"",Scoring!$Q$16)+IF(Data!$L242&lt;&gt;"",Scoring!$Q$17)+IF(Data!$M242&lt;&gt;"",Scoring!$Q$18)+IF(Data!$N242&lt;&gt;"",Scoring!$Q$19)+IF(Data!$O242&lt;&gt;"",Scoring!$Q$20)+IF(Data!$P242&lt;&gt;"",Scoring!$Q$21)+IF(Data!$Q242&lt;&gt;"",Scoring!$Q$22)+IF(Data!$R242&lt;&gt;"",Scoring!$Q$23)+IF(Data!$S242&lt;&gt;"",Scoring!$Q$24)+IF(Data!T242&lt;&gt;"",Scoring!$Q$25)+IF(Data!$U242&lt;&gt;"",Scoring!$Q$26)+IF(Data!$V242&lt;&gt;"",Scoring!$Q$27)+IF(Data!$W242&lt;&gt;"",Scoring!$Q$28)+IF(Data!$X242&lt;&gt;"",Scoring!$Q$29)+IF(Data!$Y242&lt;&gt;"",Scoring!$Q$30)+IF(Data!$Z242&lt;&gt;"",Scoring!$Q$31)+IF(Data!$AA242&lt;&gt;"",Scoring!$Q$32),"")</f>
        <v/>
      </c>
      <c r="BC242" s="107" t="str">
        <f>IF(BB242&lt;&gt;"",LOOKUP(BB242,Likelihoods!$A$7:$A$107,Likelihoods!O$7:O$107),"")</f>
        <v/>
      </c>
      <c r="BD242" s="104" t="str">
        <f>IF(AND(COUNTBLANK($B242:$E242)=3,COUNTBLANK($F242:$H242)=2,COUNTBLANK($I242:$J242)=1,COUNTBLANK($K242:$L242)=1,COUNTBLANK($M242:$N242)=1,COUNTBLANK($O242:$P242)=1,COUNTBLANK($Q242:$R242)=1,COUNTBLANK($S242:$T242)=1,COUNTBLANK($U242:$V242)=1,COUNTBLANK($W242:$AA242)=4),IF(Data!$B242&lt;&gt;"",Scoring!$R$7)+IF(Data!$C242&lt;&gt;"",Scoring!$R$8)+IF(Data!$D242&lt;&gt;"",Scoring!$R$9)+IF(Data!$E242&lt;&gt;"",Scoring!$R$10)+IF(Data!$F242&lt;&gt;"",Scoring!$R$11)+IF(Data!$G242&lt;&gt;"",Scoring!$R$12)+IF(Data!$H242&lt;&gt;"",Scoring!$R$13)+IF(Data!$I242&lt;&gt;"",Scoring!$R$14)+IF(Data!$J242&lt;&gt;"",Scoring!$R$15)+IF(Data!$K242&lt;&gt;"",Scoring!$R$16)+IF(Data!$L242&lt;&gt;"",Scoring!$R$17)+IF(Data!$M242&lt;&gt;"",Scoring!$R$18)+IF(Data!$N242&lt;&gt;"",Scoring!$R$19)+IF(Data!$O242&lt;&gt;"",Scoring!$R$20)+IF(Data!$P242&lt;&gt;"",Scoring!$R$21)+IF(Data!$Q242&lt;&gt;"",Scoring!$R$22)+IF(Data!$R242&lt;&gt;"",Scoring!$R$23)+IF(Data!$S242&lt;&gt;"",Scoring!$R$24)+IF(Data!T242&lt;&gt;"",Scoring!$R$25)+IF(Data!$U242&lt;&gt;"",Scoring!$R$26)+IF(Data!$V242&lt;&gt;"",Scoring!$R$27)+IF(Data!$W242&lt;&gt;"",Scoring!$R$28)+IF(Data!$X242&lt;&gt;"",Scoring!$R$29)+IF(Data!$Y242&lt;&gt;"",Scoring!$R$30)+IF(Data!$Z242&lt;&gt;"",Scoring!$R$31)+IF(Data!$AA242&lt;&gt;"",Scoring!$R$32),"")</f>
        <v/>
      </c>
      <c r="BE242" s="105" t="str">
        <f>IF(BD242&lt;&gt;"",LOOKUP(BD242,Likelihoods!$A$7:$A$107,Likelihoods!P$7:P$107),"")</f>
        <v/>
      </c>
      <c r="BF242" s="102" t="str">
        <f>IF(AND(COUNTBLANK($B242:$E242)=3,COUNTBLANK($F242:$H242)=2,COUNTBLANK($I242:$J242)=1,COUNTBLANK($K242:$L242)=1,COUNTBLANK($M242:$N242)=1,COUNTBLANK($O242:$P242)=1,COUNTBLANK($Q242:$R242)=1,COUNTBLANK($S242:$T242)=1,COUNTBLANK($U242:$V242)=1,COUNTBLANK($W242:$AA242)=4),IF(Data!$B242&lt;&gt;"",Scoring!$S$7)+IF(Data!$C242&lt;&gt;"",Scoring!$S$8)+IF(Data!$D242&lt;&gt;"",Scoring!$S$9)+IF(Data!$E242&lt;&gt;"",Scoring!$S$10)+IF(Data!$F242&lt;&gt;"",Scoring!$S$11)+IF(Data!$G242&lt;&gt;"",Scoring!$S$12)+IF(Data!$H242&lt;&gt;"",Scoring!$S$13)+IF(Data!$I242&lt;&gt;"",Scoring!$S$14)+IF(Data!$J242&lt;&gt;"",Scoring!$S$15)+IF(Data!$K242&lt;&gt;"",Scoring!$S$16)+IF(Data!$L242&lt;&gt;"",Scoring!$S$17)+IF(Data!$M242&lt;&gt;"",Scoring!$S$18)+IF(Data!$N242&lt;&gt;"",Scoring!$S$19)+IF(Data!$O242&lt;&gt;"",Scoring!$S$20)+IF(Data!$P242&lt;&gt;"",Scoring!$S$21)+IF(Data!$Q242&lt;&gt;"",Scoring!$S$22)+IF(Data!$R242&lt;&gt;"",Scoring!$S$23)+IF(Data!$S242&lt;&gt;"",Scoring!$S$24)+IF(Data!T242&lt;&gt;"",Scoring!$S$25)+IF(Data!$U242&lt;&gt;"",Scoring!$S$26)+IF(Data!$V242&lt;&gt;"",Scoring!$S$27)+IF(Data!$W242&lt;&gt;"",Scoring!$S$28)+IF(Data!$X242&lt;&gt;"",Scoring!$S$29)+IF(Data!$Y242&lt;&gt;"",Scoring!$S$30)+IF(Data!$Z242&lt;&gt;"",Scoring!$S$31)+IF(Data!$AA242&lt;&gt;"",Scoring!$S$32),"")</f>
        <v/>
      </c>
      <c r="BG242" s="107" t="str">
        <f>IF(BF242&lt;&gt;"",LOOKUP(BF242,Likelihoods!$A$7:$A$107,Likelihoods!Q$7:Q$107),"")</f>
        <v/>
      </c>
      <c r="BH242" s="108" t="str">
        <f>IF(AND(COUNTBLANK($B242:$E242)=3,COUNTBLANK($F242:$H242)=2,COUNTBLANK($I242:$J242)=1,COUNTBLANK($K242:$L242)=1,COUNTBLANK($M242:$N242)=1,COUNTBLANK($O242:$P242)=1,COUNTBLANK($Q242:$R242)=1,COUNTBLANK($S242:$T242)=1,COUNTBLANK($U242:$V242)=1,COUNTBLANK($W242:$AA242)=4),IF(Data!$B242&lt;&gt;"",Scoring!$T$7)+IF(Data!$C242&lt;&gt;"",Scoring!$T$8)+IF(Data!$D242&lt;&gt;"",Scoring!$T$9)+IF(Data!$E242&lt;&gt;"",Scoring!$T$10)+IF(Data!$F242&lt;&gt;"",Scoring!$T$11)+IF(Data!$G242&lt;&gt;"",Scoring!$T$12)+IF(Data!$H242&lt;&gt;"",Scoring!$T$13)+IF(Data!$I242&lt;&gt;"",Scoring!$T$14)+IF(Data!$J242&lt;&gt;"",Scoring!$T$15)+IF(Data!$K242&lt;&gt;"",Scoring!$T$16)+IF(Data!$L242&lt;&gt;"",Scoring!$T$17)+IF(Data!$M242&lt;&gt;"",Scoring!$T$18)+IF(Data!$N242&lt;&gt;"",Scoring!$T$19)+IF(Data!$O242&lt;&gt;"",Scoring!$T$20)+IF(Data!$P242&lt;&gt;"",Scoring!$T$21)+IF(Data!$Q242&lt;&gt;"",Scoring!$T$22)+IF(Data!$R242&lt;&gt;"",Scoring!$T$23)+IF(Data!$S242&lt;&gt;"",Scoring!$T$24)+IF(Data!T242&lt;&gt;"",Scoring!$T$25)+IF(Data!$U242&lt;&gt;"",Scoring!$T$26)+IF(Data!$V242&lt;&gt;"",Scoring!$T$27)+IF(Data!$W242&lt;&gt;"",Scoring!$T$28)+IF(Data!$X242&lt;&gt;"",Scoring!$T$29)+IF(Data!$Y242&lt;&gt;"",Scoring!$T$30)+IF(Data!$Z242&lt;&gt;"",Scoring!$T$31)+IF(Data!$AA242&lt;&gt;"",Scoring!$T$32),"")</f>
        <v/>
      </c>
      <c r="BI242" s="105" t="str">
        <f>IF(BH242&lt;&gt;"",LOOKUP(BH242,Likelihoods!$A$7:$A$107,Likelihoods!R$7:R$107),"")</f>
        <v/>
      </c>
      <c r="BJ242" s="108" t="str">
        <f>IF(AND(COUNTBLANK($B242:$E242)=3,COUNTBLANK($F242:$H242)=2,COUNTBLANK($I242:$J242)=1,COUNTBLANK($K242:$L242)=1,COUNTBLANK($M242:$N242)=1,COUNTBLANK($O242:$P242)=1,COUNTBLANK($Q242:$R242)=1,COUNTBLANK($S242:$T242)=1,COUNTBLANK($U242:$V242)=1,COUNTBLANK($W242:$AA242)=4),IF(Data!$B242&lt;&gt;"",Scoring!$U$7)+IF(Data!$C242&lt;&gt;"",Scoring!$U$8)+IF(Data!$D242&lt;&gt;"",Scoring!$U$9)+IF(Data!$E242&lt;&gt;"",Scoring!$U$10)+IF(Data!$F242&lt;&gt;"",Scoring!$U$11)+IF(Data!$G242&lt;&gt;"",Scoring!$U$12)+IF(Data!$H242&lt;&gt;"",Scoring!$U$13)+IF(Data!$I242&lt;&gt;"",Scoring!$U$14)+IF(Data!$J242&lt;&gt;"",Scoring!$U$15)+IF(Data!$K242&lt;&gt;"",Scoring!$U$16)+IF(Data!$L242&lt;&gt;"",Scoring!$U$17)+IF(Data!$M242&lt;&gt;"",Scoring!$U$18)+IF(Data!$N242&lt;&gt;"",Scoring!$U$19)+IF(Data!$O242&lt;&gt;"",Scoring!$U$20)+IF(Data!$P242&lt;&gt;"",Scoring!$U$21)+IF(Data!$Q242&lt;&gt;"",Scoring!$U$22)+IF(Data!$R242&lt;&gt;"",Scoring!$U$23)+IF(Data!$S242&lt;&gt;"",Scoring!$U$24)+IF(Data!T242&lt;&gt;"",Scoring!$U$25)+IF(Data!$U242&lt;&gt;"",Scoring!$U$26)+IF(Data!$V242&lt;&gt;"",Scoring!$U$27)+IF(Data!$W242&lt;&gt;"",Scoring!$U$28)+IF(Data!$X242&lt;&gt;"",Scoring!$U$29)+IF(Data!$Y242&lt;&gt;"",Scoring!$U$30)+IF(Data!$Z242&lt;&gt;"",Scoring!$U$31)+IF(Data!$AA242&lt;&gt;"",Scoring!$U$32),"")</f>
        <v/>
      </c>
      <c r="BK242" s="106" t="str">
        <f>IF(BJ242&lt;&gt;"",LOOKUP(BJ242,Likelihoods!$A$7:$A$107,Likelihoods!S$7:S$107),"")</f>
        <v/>
      </c>
      <c r="BL242" s="8"/>
      <c r="BM242" s="8"/>
      <c r="BN242" s="8"/>
      <c r="BO242" s="8"/>
      <c r="BP242" s="8"/>
      <c r="BQ242" s="8"/>
      <c r="BR242" s="8"/>
      <c r="BS242" s="8"/>
      <c r="BT242" s="8"/>
      <c r="BU242" s="8"/>
      <c r="BV242" s="8"/>
      <c r="BW242" s="8"/>
      <c r="BX242" s="8"/>
      <c r="BY242" s="8"/>
    </row>
    <row r="243" spans="1:77" ht="14.25" x14ac:dyDescent="0.2">
      <c r="A243" s="68"/>
      <c r="B243" s="101"/>
      <c r="C243" s="102"/>
      <c r="D243" s="102"/>
      <c r="E243" s="102"/>
      <c r="F243" s="101"/>
      <c r="G243" s="102"/>
      <c r="H243" s="103"/>
      <c r="I243" s="102"/>
      <c r="J243" s="102"/>
      <c r="K243" s="101"/>
      <c r="L243" s="103"/>
      <c r="M243" s="102"/>
      <c r="N243" s="103"/>
      <c r="O243" s="101"/>
      <c r="P243" s="103"/>
      <c r="Q243" s="102"/>
      <c r="R243" s="102"/>
      <c r="S243" s="101"/>
      <c r="T243" s="103"/>
      <c r="U243" s="101"/>
      <c r="V243" s="103"/>
      <c r="W243" s="102"/>
      <c r="X243" s="102"/>
      <c r="Y243" s="102"/>
      <c r="Z243" s="102"/>
      <c r="AA243" s="102"/>
      <c r="AB243" s="104" t="str">
        <f>IF(AND(COUNTBLANK($B243:$E243)=3,COUNTBLANK($F243:$H243)=2,COUNTBLANK($I243:$J243)=1,COUNTBLANK($K243:$L243)=1,COUNTBLANK($M243:$N243)=1,COUNTBLANK($O243:$P243)=1,COUNTBLANK($Q243:$R243)=1,COUNTBLANK($S243:$T243)=1,COUNTBLANK($U243:$V243)=1,COUNTBLANK($W243:$AA243)=4),IF(Data!$B243&lt;&gt;"",Scoring!$D$7)+IF(Data!$C243&lt;&gt;"",Scoring!$D$8)+IF(Data!$D243&lt;&gt;"",Scoring!$D$9)+IF(Data!$E243&lt;&gt;"",Scoring!$D$10)+IF(Data!$F243&lt;&gt;"",Scoring!$D$11)+IF(Data!$G243&lt;&gt;"",Scoring!$D$12)+IF(Data!$H243&lt;&gt;"",Scoring!$D$13)+IF(Data!$I243&lt;&gt;"",Scoring!$D$14)+IF(Data!$J243&lt;&gt;"",Scoring!$D$15)+IF(Data!$K243&lt;&gt;"",Scoring!$D$16)+IF(Data!$L243&lt;&gt;"",Scoring!$D$17)+IF(Data!$M243&lt;&gt;"",Scoring!$D$18)+IF(Data!$N243&lt;&gt;"",Scoring!$D$19)+IF(Data!$O243&lt;&gt;"",Scoring!$D$20)+IF(Data!$P243&lt;&gt;"",Scoring!$D$21)+IF(Data!$Q243&lt;&gt;"",Scoring!$D$22)+IF(Data!$R243&lt;&gt;"",Scoring!$D$23)+IF(Data!$S243&lt;&gt;"",Scoring!$D$24)+IF(Data!T243&lt;&gt;"",Scoring!$D$25)+IF(Data!$U243&lt;&gt;"",Scoring!$D$26)+IF(Data!$V243&lt;&gt;"",Scoring!$D$27)+IF(Data!$W243&lt;&gt;"",Scoring!$D$28)+IF(Data!$X243&lt;&gt;"",Scoring!$D$29)+IF(Data!$Y243&lt;&gt;"",Scoring!$D$30)+IF(Data!$Z243&lt;&gt;"",Scoring!$D$31)+IF(Data!$AA243&lt;&gt;"",Scoring!$D$32),"")</f>
        <v/>
      </c>
      <c r="AC243" s="105" t="str">
        <f>IF(AB243&lt;&gt;"",LOOKUP(AB243,Likelihoods!$A$7:$A$107,Likelihoods!B$7:B$107),"")</f>
        <v/>
      </c>
      <c r="AD243" s="264" t="str">
        <f>IF(AND(COUNTBLANK($B243:$E243)=3,COUNTBLANK($F243:$H243)=2,COUNTBLANK($I243:$J243)=1,COUNTBLANK($K243:$L243)=1,COUNTBLANK($M243:$N243)=1,COUNTBLANK($O243:$P243)=1,COUNTBLANK($Q243:$R243)=1,COUNTBLANK($S243:$T243)=1,COUNTBLANK($U243:$V243)=1,COUNTBLANK($W243:$AA243)=4),IF(Data!$B243&lt;&gt;"",Scoring!$E$7)+IF(Data!$C243&lt;&gt;"",Scoring!$E$8)+IF(Data!$D243&lt;&gt;"",Scoring!$E$9)+IF(Data!$E243&lt;&gt;"",Scoring!$E$10)+IF(Data!$F243&lt;&gt;"",Scoring!$E$11)+IF(Data!$G243&lt;&gt;"",Scoring!$E$12)+IF(Data!$H243&lt;&gt;"",Scoring!$E$13)+IF(Data!$I243&lt;&gt;"",Scoring!$E$14)+IF(Data!$J243&lt;&gt;"",Scoring!$E$15)+IF(Data!$K243&lt;&gt;"",Scoring!$E$16)+IF(Data!$L243&lt;&gt;"",Scoring!$E$17)+IF(Data!$M243&lt;&gt;"",Scoring!$E$18)+IF(Data!$N243&lt;&gt;"",Scoring!$E$19)+IF(Data!$O243&lt;&gt;"",Scoring!$E$20)+IF(Data!$P243&lt;&gt;"",Scoring!$E$21)+IF(Data!$Q243&lt;&gt;"",Scoring!$E$22)+IF(Data!$R243&lt;&gt;"",Scoring!$E$23)+IF(Data!$S243&lt;&gt;"",Scoring!$E$24)+IF(Data!V243&lt;&gt;"",Scoring!$E$25)+IF(Data!$U243&lt;&gt;"",Scoring!$E$26)+IF(Data!$V243&lt;&gt;"",Scoring!$E$27)+IF(Data!$W243&lt;&gt;"",Scoring!$E$28)+IF(Data!$X243&lt;&gt;"",Scoring!$E$29)+IF(Data!$Y243&lt;&gt;"",Scoring!$E$30)+IF(Data!$Z243&lt;&gt;"",Scoring!$E$31)+IF(Data!$AA243&lt;&gt;"",Scoring!$E$32),"")</f>
        <v/>
      </c>
      <c r="AE243" s="107" t="str">
        <f>IF(AD243&lt;&gt;"",LOOKUP(AD243,Likelihoods!$A$7:$A$107,Likelihoods!C$7:C$107),"")</f>
        <v/>
      </c>
      <c r="AF243" s="108" t="str">
        <f>IF(AND(COUNTBLANK($B243:$E243)=3,COUNTBLANK($F243:$H243)=2,COUNTBLANK($I243:$J243)=1,COUNTBLANK($K243:$L243)=1,COUNTBLANK($M243:$N243)=1,COUNTBLANK($O243:$P243)=1,COUNTBLANK($Q243:$R243)=1,COUNTBLANK($S243:$T243)=1,COUNTBLANK($U243:$V243)=1,COUNTBLANK($W243:$AA243)=4),IF(Data!$B243&lt;&gt;"",Scoring!$F$7)+IF(Data!$C243&lt;&gt;"",Scoring!$F$8)+IF(Data!$D243&lt;&gt;"",Scoring!$F$9)+IF(Data!$E243&lt;&gt;"",Scoring!$F$10)+IF(Data!$F243&lt;&gt;"",Scoring!$F$11)+IF(Data!$G243&lt;&gt;"",Scoring!$F$12)+IF(Data!$H243&lt;&gt;"",Scoring!$F$13)+IF(Data!$I243&lt;&gt;"",Scoring!$F$14)+IF(Data!$J243&lt;&gt;"",Scoring!$F$15)+IF(Data!$K243&lt;&gt;"",Scoring!$F$16)+IF(Data!$L243&lt;&gt;"",Scoring!$F$17)+IF(Data!$M243&lt;&gt;"",Scoring!$F$18)+IF(Data!$N243&lt;&gt;"",Scoring!$F$19)+IF(Data!$O243&lt;&gt;"",Scoring!$F$20)+IF(Data!$P243&lt;&gt;"",Scoring!$F$21)+IF(Data!$Q243&lt;&gt;"",Scoring!$F$22)+IF(Data!$R243&lt;&gt;"",Scoring!$F$23)+IF(Data!$S243&lt;&gt;"",Scoring!$F$24)+IF(Data!T243&lt;&gt;"",Scoring!$F$25)+IF(Data!$U243&lt;&gt;"",Scoring!$F$26)+IF(Data!$V243&lt;&gt;"",Scoring!$F$27)+IF(Data!$W243&lt;&gt;"",Scoring!$F$28)+IF(Data!$X243&lt;&gt;"",Scoring!$F$29)+IF(Data!$Y243&lt;&gt;"",Scoring!$F$30)+IF(Data!$Z243&lt;&gt;"",Scoring!$F$31)+IF(Data!$AA243&lt;&gt;"",Scoring!$F$32),"")</f>
        <v/>
      </c>
      <c r="AG243" s="105" t="str">
        <f>IF(AF243&lt;&gt;"",LOOKUP(AF243,Likelihoods!$A$7:$A$107,Likelihoods!D$7:D$107),"")</f>
        <v/>
      </c>
      <c r="AH243" s="108" t="str">
        <f>IF(AND(COUNTBLANK($B243:$E243)=3,COUNTBLANK($F243:$H243)=2,COUNTBLANK($I243:$J243)=1,COUNTBLANK($K243:$L243)=1,COUNTBLANK($M243:$N243)=1,COUNTBLANK($O243:$P243)=1,COUNTBLANK($Q243:$R243)=1,COUNTBLANK($S243:$T243)=1,COUNTBLANK($U243:$V243)=1,COUNTBLANK($W243:$AA243)=4),IF(Data!$B243&lt;&gt;"",Scoring!$G$7)+IF(Data!$C243&lt;&gt;"",Scoring!$G$8)+IF(Data!$D243&lt;&gt;"",Scoring!$G$9)+IF(Data!$E243&lt;&gt;"",Scoring!$G$10)+IF(Data!$F243&lt;&gt;"",Scoring!$G$11)+IF(Data!$G243&lt;&gt;"",Scoring!$G$12)+IF(Data!$H243&lt;&gt;"",Scoring!$G$13)+IF(Data!$I243&lt;&gt;"",Scoring!$G$14)+IF(Data!$J243&lt;&gt;"",Scoring!$G$15)+IF(Data!$K243&lt;&gt;"",Scoring!$G$16)+IF(Data!$L243&lt;&gt;"",Scoring!$G$17)+IF(Data!$M243&lt;&gt;"",Scoring!$G$18)+IF(Data!$N243&lt;&gt;"",Scoring!$G$19)+IF(Data!$O243&lt;&gt;"",Scoring!$G$20)+IF(Data!$P243&lt;&gt;"",Scoring!$G$21)+IF(Data!$Q243&lt;&gt;"",Scoring!$G$22)+IF(Data!$R243&lt;&gt;"",Scoring!$G$23)+IF(Data!$S243&lt;&gt;"",Scoring!$G$24)+IF(Data!T243&lt;&gt;"",Scoring!$G$25)+IF(Data!$U243&lt;&gt;"",Scoring!$G$26)+IF(Data!$V243&lt;&gt;"",Scoring!$G$27)+IF(Data!$W243&lt;&gt;"",Scoring!$G$28)+IF(Data!$X243&lt;&gt;"",Scoring!$G$29)+IF(Data!$Y243&lt;&gt;"",Scoring!$G$30)+IF(Data!$Z243&lt;&gt;"",Scoring!$G$31)+IF(Data!$AA243&lt;&gt;"",Scoring!$G$32),"")</f>
        <v/>
      </c>
      <c r="AI243" s="106" t="str">
        <f>IF(AH243&lt;&gt;"",LOOKUP(AH243,Likelihoods!$A$7:$A$107,Likelihoods!E$7:E$107),"")</f>
        <v/>
      </c>
      <c r="AJ243" s="104" t="str">
        <f>IF(AND(COUNTBLANK($B243:$E243)=3,COUNTBLANK($F243:$H243)=2,COUNTBLANK($I243:$J243)=1,COUNTBLANK($K243:$L243)=1,COUNTBLANK($M243:$N243)=1,COUNTBLANK($O243:$P243)=1,COUNTBLANK($Q243:$R243)=1,COUNTBLANK($S243:$T243)=1,COUNTBLANK($U243:$V243)=1,COUNTBLANK($W243:$AA243)=4),IF(Data!$B243&lt;&gt;"",Scoring!$H$7)+IF(Data!$C243&lt;&gt;"",Scoring!$H$8)+IF(Data!$D243&lt;&gt;"",Scoring!$H$9)+IF(Data!$E243&lt;&gt;"",Scoring!$H$10)+IF(Data!$F243&lt;&gt;"",Scoring!$H$11)+IF(Data!$G243&lt;&gt;"",Scoring!$H$12)+IF(Data!$H243&lt;&gt;"",Scoring!$H$13)+IF(Data!$I243&lt;&gt;"",Scoring!$H$14)+IF(Data!$J243&lt;&gt;"",Scoring!$H$15)+IF(Data!$K243&lt;&gt;"",Scoring!$H$16)+IF(Data!$L243&lt;&gt;"",Scoring!$H$17)+IF(Data!$M243&lt;&gt;"",Scoring!$H$18)+IF(Data!$N243&lt;&gt;"",Scoring!$H$19)+IF(Data!$O243&lt;&gt;"",Scoring!$H$20)+IF(Data!$P243&lt;&gt;"",Scoring!$H$21)+IF(Data!$Q243&lt;&gt;"",Scoring!$H$22)+IF(Data!$R243&lt;&gt;"",Scoring!$H$23)+IF(Data!$S243&lt;&gt;"",Scoring!$H$24)+IF(Data!T243&lt;&gt;"",Scoring!$H$25)+IF(Data!$U243&lt;&gt;"",Scoring!$H$26)+IF(Data!$V243&lt;&gt;"",Scoring!$H$27)+IF(Data!$W243&lt;&gt;"",Scoring!$H$28)+IF(Data!$X243&lt;&gt;"",Scoring!$H$29)+IF(Data!$Y243&lt;&gt;"",Scoring!$H$30)+IF(Data!$Z243&lt;&gt;"",Scoring!$H$31)+IF(Data!$AA243&lt;&gt;"",Scoring!$H$32),"")</f>
        <v/>
      </c>
      <c r="AK243" s="105" t="str">
        <f>IF(AJ243&lt;&gt;"",LOOKUP(AJ243,Likelihoods!$A$7:$A$107,Likelihoods!F$7:F$107),"")</f>
        <v/>
      </c>
      <c r="AL243" s="102" t="str">
        <f>IF(AND(COUNTBLANK($B243:$E243)=3,COUNTBLANK($F243:$H243)=2,COUNTBLANK($I243:$J243)=1,COUNTBLANK($K243:$L243)=1,COUNTBLANK($M243:$N243)=1,COUNTBLANK($O243:$P243)=1,COUNTBLANK($Q243:$R243)=1,COUNTBLANK($S243:$T243)=1,COUNTBLANK($U243:$V243)=1,COUNTBLANK($W243:$AA243)=4),IF(Data!$B243&lt;&gt;"",Scoring!$I$7)+IF(Data!$C243&lt;&gt;"",Scoring!$I$8)+IF(Data!$D243&lt;&gt;"",Scoring!$I$9)+IF(Data!$E243&lt;&gt;"",Scoring!$I$10)+IF(Data!$F243&lt;&gt;"",Scoring!$I$11)+IF(Data!$G243&lt;&gt;"",Scoring!$I$12)+IF(Data!$H243&lt;&gt;"",Scoring!$I$13)+IF(Data!$I243&lt;&gt;"",Scoring!$I$14)+IF(Data!$J243&lt;&gt;"",Scoring!$I$15)+IF(Data!$K243&lt;&gt;"",Scoring!$I$16)+IF(Data!$L243&lt;&gt;"",Scoring!$I$17)+IF(Data!$M243&lt;&gt;"",Scoring!$I$18)+IF(Data!$N243&lt;&gt;"",Scoring!$I$19)+IF(Data!$O243&lt;&gt;"",Scoring!$I$20)+IF(Data!$P243&lt;&gt;"",Scoring!$I$21)+IF(Data!$Q243&lt;&gt;"",Scoring!$I$22)+IF(Data!$R243&lt;&gt;"",Scoring!$I$23)+IF(Data!$S243&lt;&gt;"",Scoring!$I$24)+IF(Data!T243&lt;&gt;"",Scoring!$I$25)+IF(Data!$U243&lt;&gt;"",Scoring!$I$26)+IF(Data!$V243&lt;&gt;"",Scoring!$I$27)+IF(Data!$W243&lt;&gt;"",Scoring!$I$28)+IF(Data!$X243&lt;&gt;"",Scoring!$I$29)+IF(Data!$Y243&lt;&gt;"",Scoring!$I$30)+IF(Data!$Z243&lt;&gt;"",Scoring!$I$31)+IF(Data!$AA243&lt;&gt;"",Scoring!$I$32),"")</f>
        <v/>
      </c>
      <c r="AM243" s="107" t="str">
        <f>IF(AL243&lt;&gt;"",LOOKUP(AL243,Likelihoods!$A$7:$A$107,Likelihoods!G$7:G$107),"")</f>
        <v/>
      </c>
      <c r="AN243" s="281" t="str">
        <f>IF(AND(COUNTBLANK($B243:$E243)=3,COUNTBLANK($F243:$H243)=2,COUNTBLANK($I243:$J243)=1,COUNTBLANK($K243:$L243)=1,COUNTBLANK($M243:$N243)=1,COUNTBLANK($O243:$P243)=1,COUNTBLANK($Q243:$R243)=1,COUNTBLANK($S243:$T243)=1,COUNTBLANK($U243:$V243)=1,COUNTBLANK($W243:$AA243)=4),IF(Data!$B243&lt;&gt;"",Scoring!$J$7)+IF(Data!$C243&lt;&gt;"",Scoring!$J$8)+IF(Data!$D243&lt;&gt;"",Scoring!$J$9)+IF(Data!$E243&lt;&gt;"",Scoring!$J$10)+IF(Data!$F243&lt;&gt;"",Scoring!$J$11)+IF(Data!$G243&lt;&gt;"",Scoring!$J$12)+IF(Data!$H243&lt;&gt;"",Scoring!$J$13)+IF(Data!$I243&lt;&gt;"",Scoring!$J$14)+IF(Data!$J243&lt;&gt;"",Scoring!$J$15)+IF(Data!$K243&lt;&gt;"",Scoring!$J$16)+IF(Data!$L243&lt;&gt;"",Scoring!$J$17)+IF(Data!$M243&lt;&gt;"",Scoring!$J$18)+IF(Data!$N243&lt;&gt;"",Scoring!$J$19)+IF(Data!$O243&lt;&gt;"",Scoring!$J$20)+IF(Data!$P243&lt;&gt;"",Scoring!$J$21)+IF(Data!$Q243&lt;&gt;"",Scoring!$J$22)+IF(Data!$R243&lt;&gt;"",Scoring!$J$23)+IF(Data!$S243&lt;&gt;"",Scoring!$J$24)+IF(Data!AF243&lt;&gt;"",Scoring!$J$25)+IF(Data!$U243&lt;&gt;"",Scoring!$J$26)+IF(Data!$V243&lt;&gt;"",Scoring!$J$27)+IF(Data!$W243&lt;&gt;"",Scoring!$J$28)+IF(Data!$X243&lt;&gt;"",Scoring!$J$29)+IF(Data!$Y243&lt;&gt;"",Scoring!$J$30)+IF(Data!$Z243&lt;&gt;"",Scoring!$J$31)+IF(Data!$AA243&lt;&gt;"",Scoring!$J$32),"")</f>
        <v/>
      </c>
      <c r="AO243" s="276" t="str">
        <f>IF(AN243&lt;&gt;"",LOOKUP(AN243,Likelihoods!$A$7:$A$107,Likelihoods!H$7:H$107),"")</f>
        <v/>
      </c>
      <c r="AP243" s="264" t="str">
        <f>IF(AND(COUNTBLANK($B243:$E243)=3,COUNTBLANK($F243:$H243)=2,COUNTBLANK($I243:$J243)=1,COUNTBLANK($K243:$L243)=1,COUNTBLANK($M243:$N243)=1,COUNTBLANK($O243:$P243)=1,COUNTBLANK($Q243:$R243)=1,COUNTBLANK($S243:$T243)=1,COUNTBLANK($U243:$V243)=1,COUNTBLANK($W243:$AA243)=4),IF(Data!$B243&lt;&gt;"",Scoring!$K$7)+IF(Data!$C243&lt;&gt;"",Scoring!$K$8)+IF(Data!$D243&lt;&gt;"",Scoring!$K$9)+IF(Data!$E243&lt;&gt;"",Scoring!$K$10)+IF(Data!$F243&lt;&gt;"",Scoring!$K$11)+IF(Data!$G243&lt;&gt;"",Scoring!$K$12)+IF(Data!$H243&lt;&gt;"",Scoring!$K$13)+IF(Data!$I243&lt;&gt;"",Scoring!$K$14)+IF(Data!$J243&lt;&gt;"",Scoring!$K$15)+IF(Data!$K243&lt;&gt;"",Scoring!$K$16)+IF(Data!$L243&lt;&gt;"",Scoring!$K$17)+IF(Data!$M243&lt;&gt;"",Scoring!$K$18)+IF(Data!$N243&lt;&gt;"",Scoring!$K$19)+IF(Data!$O243&lt;&gt;"",Scoring!$K$20)+IF(Data!$P243&lt;&gt;"",Scoring!$K$21)+IF(Data!$Q243&lt;&gt;"",Scoring!$K$22)+IF(Data!$R243&lt;&gt;"",Scoring!$K$23)+IF(Data!$S243&lt;&gt;"",Scoring!$K$24)+IF(Data!AH243&lt;&gt;"",Scoring!$K$25)+IF(Data!$U243&lt;&gt;"",Scoring!$K$26)+IF(Data!$V243&lt;&gt;"",Scoring!$K$27)+IF(Data!$W243&lt;&gt;"",Scoring!$K$28)+IF(Data!$X243&lt;&gt;"",Scoring!$K$29)+IF(Data!$Y243&lt;&gt;"",Scoring!$K$30)+IF(Data!$Z243&lt;&gt;"",Scoring!$K$31)+IF(Data!$AA243&lt;&gt;"",Scoring!$K$32),"")</f>
        <v/>
      </c>
      <c r="AQ243" s="107" t="str">
        <f>IF(AP243&lt;&gt;"",LOOKUP(AP243,Likelihoods!$A$7:$A$107,Likelihoods!I$7:I$107),"")</f>
        <v/>
      </c>
      <c r="AR243" s="281" t="str">
        <f>IF(AND(COUNTBLANK($B243:$E243)=3,COUNTBLANK($F243:$H243)=2,COUNTBLANK($I243:$J243)=1,COUNTBLANK($K243:$L243)=1,COUNTBLANK($M243:$N243)=1,COUNTBLANK($O243:$P243)=1,COUNTBLANK($Q243:$R243)=1,COUNTBLANK($S243:$T243)=1,COUNTBLANK($U243:$V243)=1,COUNTBLANK($W243:$AA243)=4),IF(Data!$B243&lt;&gt;"",Scoring!$L$7)+IF(Data!$C243&lt;&gt;"",Scoring!$L$8)+IF(Data!$D243&lt;&gt;"",Scoring!$L$9)+IF(Data!$E243&lt;&gt;"",Scoring!$L$10)+IF(Data!$F243&lt;&gt;"",Scoring!$L$11)+IF(Data!$G243&lt;&gt;"",Scoring!$L$12)+IF(Data!$H243&lt;&gt;"",Scoring!$L$13)+IF(Data!$I243&lt;&gt;"",Scoring!$L$14)+IF(Data!$J243&lt;&gt;"",Scoring!$L$15)+IF(Data!$K243&lt;&gt;"",Scoring!$L$16)+IF(Data!$L243&lt;&gt;"",Scoring!$L$17)+IF(Data!$M243&lt;&gt;"",Scoring!$L$18)+IF(Data!$N243&lt;&gt;"",Scoring!$L$19)+IF(Data!$O243&lt;&gt;"",Scoring!$L$20)+IF(Data!$P243&lt;&gt;"",Scoring!$L$21)+IF(Data!$Q243&lt;&gt;"",Scoring!$L$22)+IF(Data!$R243&lt;&gt;"",Scoring!$L$23)+IF(Data!$S243&lt;&gt;"",Scoring!$L$24)+IF(Data!AJ243&lt;&gt;"",Scoring!$L$25)+IF(Data!$U243&lt;&gt;"",Scoring!$L$26)+IF(Data!$V243&lt;&gt;"",Scoring!$L$27)+IF(Data!$W243&lt;&gt;"",Scoring!$L$28)+IF(Data!$X243&lt;&gt;"",Scoring!$L$29)+IF(Data!$Y243&lt;&gt;"",Scoring!$L$30)+IF(Data!$Z243&lt;&gt;"",Scoring!$L$31)+IF(Data!$AA243&lt;&gt;"",Scoring!$L$32),"")</f>
        <v/>
      </c>
      <c r="AS243" s="105" t="str">
        <f>IF(AR243&lt;&gt;"",LOOKUP(AR243,Likelihoods!$A$7:$A$107,Likelihoods!J$7:J$107),"")</f>
        <v/>
      </c>
      <c r="AT243" s="108" t="str">
        <f>IF(AND(COUNTBLANK($B243:$E243)=3,COUNTBLANK($F243:$H243)=2,COUNTBLANK($I243:$J243)=1,COUNTBLANK($K243:$L243)=1,COUNTBLANK($M243:$N243)=1,COUNTBLANK($O243:$P243)=1,COUNTBLANK($Q243:$R243)=1,COUNTBLANK($S243:$T243)=1,COUNTBLANK($U243:$V243)=1,COUNTBLANK($W243:$AA243)=4),IF(Data!$B243&lt;&gt;"",Scoring!$M$7)+IF(Data!$C243&lt;&gt;"",Scoring!$M$8)+IF(Data!$D243&lt;&gt;"",Scoring!$M$9)+IF(Data!$E243&lt;&gt;"",Scoring!$M$10)+IF(Data!$F243&lt;&gt;"",Scoring!$M$11)+IF(Data!$G243&lt;&gt;"",Scoring!$M$12)+IF(Data!$H243&lt;&gt;"",Scoring!$M$13)+IF(Data!$I243&lt;&gt;"",Scoring!$M$14)+IF(Data!$J243&lt;&gt;"",Scoring!$M$15)+IF(Data!$K243&lt;&gt;"",Scoring!$M$16)+IF(Data!$L243&lt;&gt;"",Scoring!$M$17)+IF(Data!$M243&lt;&gt;"",Scoring!$M$18)+IF(Data!$N243&lt;&gt;"",Scoring!$M$19)+IF(Data!$O243&lt;&gt;"",Scoring!$M$20)+IF(Data!$P243&lt;&gt;"",Scoring!$M$21)+IF(Data!$Q243&lt;&gt;"",Scoring!$M$22)+IF(Data!$R243&lt;&gt;"",Scoring!$M$23)+IF(Data!$S243&lt;&gt;"",Scoring!$M$24)+IF(Data!T243&lt;&gt;"",Scoring!$M$25)+IF(Data!$U243&lt;&gt;"",Scoring!$M$26)+IF(Data!$V243&lt;&gt;"",Scoring!$M$27)+IF(Data!$W243&lt;&gt;"",Scoring!$M$28)+IF(Data!$X243&lt;&gt;"",Scoring!$M$29)+IF(Data!$Y243&lt;&gt;"",Scoring!$M$30)+IF(Data!$Z243&lt;&gt;"",Scoring!$M$31)+IF(Data!$AA243&lt;&gt;"",Scoring!$M$32),"")</f>
        <v/>
      </c>
      <c r="AU243" s="105" t="str">
        <f>IF(AT243&lt;&gt;"",LOOKUP(AT243,Likelihoods!$A$7:$A$107,Likelihoods!K$7:K$107),"")</f>
        <v/>
      </c>
      <c r="AV243" s="108" t="str">
        <f>IF(AND(COUNTBLANK($B243:$E243)=3,COUNTBLANK($F243:$H243)=2,COUNTBLANK($I243:$J243)=1,COUNTBLANK($K243:$L243)=1,COUNTBLANK($M243:$N243)=1,COUNTBLANK($O243:$P243)=1,COUNTBLANK($Q243:$R243)=1,COUNTBLANK($S243:$T243)=1,COUNTBLANK($U243:$V243)=1,COUNTBLANK($W243:$AA243)=4),IF(Data!$B243&lt;&gt;"",Scoring!$N$7)+IF(Data!$C243&lt;&gt;"",Scoring!$N$8)+IF(Data!$D243&lt;&gt;"",Scoring!$N$9)+IF(Data!$E243&lt;&gt;"",Scoring!$N$10)+IF(Data!$F243&lt;&gt;"",Scoring!$N$11)+IF(Data!$G243&lt;&gt;"",Scoring!$N$12)+IF(Data!$H243&lt;&gt;"",Scoring!$N$13)+IF(Data!$I243&lt;&gt;"",Scoring!$N$14)+IF(Data!$J243&lt;&gt;"",Scoring!$N$15)+IF(Data!$K243&lt;&gt;"",Scoring!$N$16)+IF(Data!$L243&lt;&gt;"",Scoring!$N$17)+IF(Data!$M243&lt;&gt;"",Scoring!$N$18)+IF(Data!$N243&lt;&gt;"",Scoring!$N$19)+IF(Data!$O243&lt;&gt;"",Scoring!$N$20)+IF(Data!$P243&lt;&gt;"",Scoring!$N$21)+IF(Data!$Q243&lt;&gt;"",Scoring!$N$22)+IF(Data!$R243&lt;&gt;"",Scoring!$N$23)+IF(Data!$S243&lt;&gt;"",Scoring!$N$24)+IF(Data!T243&lt;&gt;"",Scoring!$N$25)+IF(Data!$U243&lt;&gt;"",Scoring!$N$26)+IF(Data!$V243&lt;&gt;"",Scoring!$N$27)+IF(Data!$W243&lt;&gt;"",Scoring!$N$28)+IF(Data!$X243&lt;&gt;"",Scoring!$N$29)+IF(Data!$Y243&lt;&gt;"",Scoring!$N$30)+IF(Data!$Z243&lt;&gt;"",Scoring!$N$31)+IF(Data!$AA243&lt;&gt;"",Scoring!$N$32),"")</f>
        <v/>
      </c>
      <c r="AW243" s="106" t="str">
        <f>IF(AV243&lt;&gt;"",LOOKUP(AV243,Likelihoods!$A$7:$A$107,Likelihoods!L$7:L$107),"")</f>
        <v/>
      </c>
      <c r="AX243" s="104" t="str">
        <f>IF(AND(COUNTBLANK($B243:$E243)=3,COUNTBLANK($F243:$H243)=2,COUNTBLANK($I243:$J243)=1,COUNTBLANK($K243:$L243)=1,COUNTBLANK($M243:$N243)=1,COUNTBLANK($O243:$P243)=1,COUNTBLANK($Q243:$R243)=1,COUNTBLANK($S243:$T243)=1,COUNTBLANK($U243:$V243)=1,COUNTBLANK($W243:$AA243)=4),IF(Data!$B243&lt;&gt;"",Scoring!$O$7)+IF(Data!$C243&lt;&gt;"",Scoring!$O$8)+IF(Data!$D243&lt;&gt;"",Scoring!$O$9)+IF(Data!$E243&lt;&gt;"",Scoring!$O$10)+IF(Data!$F243&lt;&gt;"",Scoring!$O$11)+IF(Data!$G243&lt;&gt;"",Scoring!$O$12)+IF(Data!$H243&lt;&gt;"",Scoring!$O$13)+IF(Data!$I243&lt;&gt;"",Scoring!$O$14)+IF(Data!$J243&lt;&gt;"",Scoring!$O$15)+IF(Data!$K243&lt;&gt;"",Scoring!$O$16)+IF(Data!$L243&lt;&gt;"",Scoring!$O$17)+IF(Data!$M243&lt;&gt;"",Scoring!$O$18)+IF(Data!$N243&lt;&gt;"",Scoring!$O$19)+IF(Data!$O243&lt;&gt;"",Scoring!$O$20)+IF(Data!$P243&lt;&gt;"",Scoring!$O$21)+IF(Data!$Q243&lt;&gt;"",Scoring!$O$22)+IF(Data!$R243&lt;&gt;"",Scoring!$O$23)+IF(Data!$S243&lt;&gt;"",Scoring!$O$24)+IF(Data!T243&lt;&gt;"",Scoring!$O$25)+IF(Data!$U243&lt;&gt;"",Scoring!$O$26)+IF(Data!$V243&lt;&gt;"",Scoring!$O$27)+IF(Data!$W243&lt;&gt;"",Scoring!$O$28)+IF(Data!$X243&lt;&gt;"",Scoring!$O$29)+IF(Data!$Y243&lt;&gt;"",Scoring!$O$30)+IF(Data!$Z243&lt;&gt;"",Scoring!$O$31)+IF(Data!$AA243&lt;&gt;"",Scoring!$O$32),"")</f>
        <v/>
      </c>
      <c r="AY243" s="107" t="str">
        <f>IF(AX243&lt;&gt;"",LOOKUP(AX243,Likelihoods!$A$7:$A$107,Likelihoods!M$7:M$107),"")</f>
        <v/>
      </c>
      <c r="AZ243" s="108" t="str">
        <f>IF(AND(COUNTBLANK($B243:$E243)=3,COUNTBLANK($F243:$H243)=2,COUNTBLANK($I243:$J243)=1,COUNTBLANK($K243:$L243)=1,COUNTBLANK($M243:$N243)=1,COUNTBLANK($O243:$P243)=1,COUNTBLANK($Q243:$R243)=1,COUNTBLANK($S243:$T243)=1,COUNTBLANK($U243:$V243)=1,COUNTBLANK($W243:$AA243)=4),IF(Data!$B243&lt;&gt;"",Scoring!$P$7)+IF(Data!$C243&lt;&gt;"",Scoring!$P$8)+IF(Data!$D243&lt;&gt;"",Scoring!$P$9)+IF(Data!$E243&lt;&gt;"",Scoring!$P$10)+IF(Data!$F243&lt;&gt;"",Scoring!$P$11)+IF(Data!$G243&lt;&gt;"",Scoring!$P$12)+IF(Data!$H243&lt;&gt;"",Scoring!$P$13)+IF(Data!$I243&lt;&gt;"",Scoring!$P$14)+IF(Data!$J243&lt;&gt;"",Scoring!$P$15)+IF(Data!$K243&lt;&gt;"",Scoring!$P$16)+IF(Data!$L243&lt;&gt;"",Scoring!$P$17)+IF(Data!$M243&lt;&gt;"",Scoring!$P$18)+IF(Data!$N243&lt;&gt;"",Scoring!$P$19)+IF(Data!$O243&lt;&gt;"",Scoring!$P$20)+IF(Data!$P243&lt;&gt;"",Scoring!$P$21)+IF(Data!$Q243&lt;&gt;"",Scoring!$P$22)+IF(Data!$R243&lt;&gt;"",Scoring!$P$23)+IF(Data!$S243&lt;&gt;"",Scoring!$P$24)+IF(Data!T243&lt;&gt;"",Scoring!$P$25)+IF(Data!$U243&lt;&gt;"",Scoring!$P$26)+IF(Data!$V243&lt;&gt;"",Scoring!$P$27)+IF(Data!$W243&lt;&gt;"",Scoring!$P$28)+IF(Data!$X243&lt;&gt;"",Scoring!$P$29)+IF(Data!$Y243&lt;&gt;"",Scoring!$P$30)+IF(Data!$Z243&lt;&gt;"",Scoring!$P$31)+IF(Data!$AA243&lt;&gt;"",Scoring!$P$32),"")</f>
        <v/>
      </c>
      <c r="BA243" s="105" t="str">
        <f>IF(AZ243&lt;&gt;"",LOOKUP(AZ243,Likelihoods!$A$7:$A$107,Likelihoods!N$7:N$107),"")</f>
        <v/>
      </c>
      <c r="BB243" s="102" t="str">
        <f>IF(AND(COUNTBLANK($B243:$E243)=3,COUNTBLANK($F243:$H243)=2,COUNTBLANK($I243:$J243)=1,COUNTBLANK($K243:$L243)=1,COUNTBLANK($M243:$N243)=1,COUNTBLANK($O243:$P243)=1,COUNTBLANK($Q243:$R243)=1,COUNTBLANK($S243:$T243)=1,COUNTBLANK($U243:$V243)=1,COUNTBLANK($W243:$AA243)=4),IF(Data!$B243&lt;&gt;"",Scoring!$Q$7)+IF(Data!$C243&lt;&gt;"",Scoring!$Q$8)+IF(Data!$D243&lt;&gt;"",Scoring!$Q$9)+IF(Data!$E243&lt;&gt;"",Scoring!$Q$10)+IF(Data!$F243&lt;&gt;"",Scoring!$Q$11)+IF(Data!$G243&lt;&gt;"",Scoring!$Q$12)+IF(Data!$H243&lt;&gt;"",Scoring!$Q$13)+IF(Data!$I243&lt;&gt;"",Scoring!$Q$14)+IF(Data!$J243&lt;&gt;"",Scoring!$Q$15)+IF(Data!$K243&lt;&gt;"",Scoring!$Q$16)+IF(Data!$L243&lt;&gt;"",Scoring!$Q$17)+IF(Data!$M243&lt;&gt;"",Scoring!$Q$18)+IF(Data!$N243&lt;&gt;"",Scoring!$Q$19)+IF(Data!$O243&lt;&gt;"",Scoring!$Q$20)+IF(Data!$P243&lt;&gt;"",Scoring!$Q$21)+IF(Data!$Q243&lt;&gt;"",Scoring!$Q$22)+IF(Data!$R243&lt;&gt;"",Scoring!$Q$23)+IF(Data!$S243&lt;&gt;"",Scoring!$Q$24)+IF(Data!T243&lt;&gt;"",Scoring!$Q$25)+IF(Data!$U243&lt;&gt;"",Scoring!$Q$26)+IF(Data!$V243&lt;&gt;"",Scoring!$Q$27)+IF(Data!$W243&lt;&gt;"",Scoring!$Q$28)+IF(Data!$X243&lt;&gt;"",Scoring!$Q$29)+IF(Data!$Y243&lt;&gt;"",Scoring!$Q$30)+IF(Data!$Z243&lt;&gt;"",Scoring!$Q$31)+IF(Data!$AA243&lt;&gt;"",Scoring!$Q$32),"")</f>
        <v/>
      </c>
      <c r="BC243" s="107" t="str">
        <f>IF(BB243&lt;&gt;"",LOOKUP(BB243,Likelihoods!$A$7:$A$107,Likelihoods!O$7:O$107),"")</f>
        <v/>
      </c>
      <c r="BD243" s="104" t="str">
        <f>IF(AND(COUNTBLANK($B243:$E243)=3,COUNTBLANK($F243:$H243)=2,COUNTBLANK($I243:$J243)=1,COUNTBLANK($K243:$L243)=1,COUNTBLANK($M243:$N243)=1,COUNTBLANK($O243:$P243)=1,COUNTBLANK($Q243:$R243)=1,COUNTBLANK($S243:$T243)=1,COUNTBLANK($U243:$V243)=1,COUNTBLANK($W243:$AA243)=4),IF(Data!$B243&lt;&gt;"",Scoring!$R$7)+IF(Data!$C243&lt;&gt;"",Scoring!$R$8)+IF(Data!$D243&lt;&gt;"",Scoring!$R$9)+IF(Data!$E243&lt;&gt;"",Scoring!$R$10)+IF(Data!$F243&lt;&gt;"",Scoring!$R$11)+IF(Data!$G243&lt;&gt;"",Scoring!$R$12)+IF(Data!$H243&lt;&gt;"",Scoring!$R$13)+IF(Data!$I243&lt;&gt;"",Scoring!$R$14)+IF(Data!$J243&lt;&gt;"",Scoring!$R$15)+IF(Data!$K243&lt;&gt;"",Scoring!$R$16)+IF(Data!$L243&lt;&gt;"",Scoring!$R$17)+IF(Data!$M243&lt;&gt;"",Scoring!$R$18)+IF(Data!$N243&lt;&gt;"",Scoring!$R$19)+IF(Data!$O243&lt;&gt;"",Scoring!$R$20)+IF(Data!$P243&lt;&gt;"",Scoring!$R$21)+IF(Data!$Q243&lt;&gt;"",Scoring!$R$22)+IF(Data!$R243&lt;&gt;"",Scoring!$R$23)+IF(Data!$S243&lt;&gt;"",Scoring!$R$24)+IF(Data!T243&lt;&gt;"",Scoring!$R$25)+IF(Data!$U243&lt;&gt;"",Scoring!$R$26)+IF(Data!$V243&lt;&gt;"",Scoring!$R$27)+IF(Data!$W243&lt;&gt;"",Scoring!$R$28)+IF(Data!$X243&lt;&gt;"",Scoring!$R$29)+IF(Data!$Y243&lt;&gt;"",Scoring!$R$30)+IF(Data!$Z243&lt;&gt;"",Scoring!$R$31)+IF(Data!$AA243&lt;&gt;"",Scoring!$R$32),"")</f>
        <v/>
      </c>
      <c r="BE243" s="105" t="str">
        <f>IF(BD243&lt;&gt;"",LOOKUP(BD243,Likelihoods!$A$7:$A$107,Likelihoods!P$7:P$107),"")</f>
        <v/>
      </c>
      <c r="BF243" s="102" t="str">
        <f>IF(AND(COUNTBLANK($B243:$E243)=3,COUNTBLANK($F243:$H243)=2,COUNTBLANK($I243:$J243)=1,COUNTBLANK($K243:$L243)=1,COUNTBLANK($M243:$N243)=1,COUNTBLANK($O243:$P243)=1,COUNTBLANK($Q243:$R243)=1,COUNTBLANK($S243:$T243)=1,COUNTBLANK($U243:$V243)=1,COUNTBLANK($W243:$AA243)=4),IF(Data!$B243&lt;&gt;"",Scoring!$S$7)+IF(Data!$C243&lt;&gt;"",Scoring!$S$8)+IF(Data!$D243&lt;&gt;"",Scoring!$S$9)+IF(Data!$E243&lt;&gt;"",Scoring!$S$10)+IF(Data!$F243&lt;&gt;"",Scoring!$S$11)+IF(Data!$G243&lt;&gt;"",Scoring!$S$12)+IF(Data!$H243&lt;&gt;"",Scoring!$S$13)+IF(Data!$I243&lt;&gt;"",Scoring!$S$14)+IF(Data!$J243&lt;&gt;"",Scoring!$S$15)+IF(Data!$K243&lt;&gt;"",Scoring!$S$16)+IF(Data!$L243&lt;&gt;"",Scoring!$S$17)+IF(Data!$M243&lt;&gt;"",Scoring!$S$18)+IF(Data!$N243&lt;&gt;"",Scoring!$S$19)+IF(Data!$O243&lt;&gt;"",Scoring!$S$20)+IF(Data!$P243&lt;&gt;"",Scoring!$S$21)+IF(Data!$Q243&lt;&gt;"",Scoring!$S$22)+IF(Data!$R243&lt;&gt;"",Scoring!$S$23)+IF(Data!$S243&lt;&gt;"",Scoring!$S$24)+IF(Data!T243&lt;&gt;"",Scoring!$S$25)+IF(Data!$U243&lt;&gt;"",Scoring!$S$26)+IF(Data!$V243&lt;&gt;"",Scoring!$S$27)+IF(Data!$W243&lt;&gt;"",Scoring!$S$28)+IF(Data!$X243&lt;&gt;"",Scoring!$S$29)+IF(Data!$Y243&lt;&gt;"",Scoring!$S$30)+IF(Data!$Z243&lt;&gt;"",Scoring!$S$31)+IF(Data!$AA243&lt;&gt;"",Scoring!$S$32),"")</f>
        <v/>
      </c>
      <c r="BG243" s="107" t="str">
        <f>IF(BF243&lt;&gt;"",LOOKUP(BF243,Likelihoods!$A$7:$A$107,Likelihoods!Q$7:Q$107),"")</f>
        <v/>
      </c>
      <c r="BH243" s="108" t="str">
        <f>IF(AND(COUNTBLANK($B243:$E243)=3,COUNTBLANK($F243:$H243)=2,COUNTBLANK($I243:$J243)=1,COUNTBLANK($K243:$L243)=1,COUNTBLANK($M243:$N243)=1,COUNTBLANK($O243:$P243)=1,COUNTBLANK($Q243:$R243)=1,COUNTBLANK($S243:$T243)=1,COUNTBLANK($U243:$V243)=1,COUNTBLANK($W243:$AA243)=4),IF(Data!$B243&lt;&gt;"",Scoring!$T$7)+IF(Data!$C243&lt;&gt;"",Scoring!$T$8)+IF(Data!$D243&lt;&gt;"",Scoring!$T$9)+IF(Data!$E243&lt;&gt;"",Scoring!$T$10)+IF(Data!$F243&lt;&gt;"",Scoring!$T$11)+IF(Data!$G243&lt;&gt;"",Scoring!$T$12)+IF(Data!$H243&lt;&gt;"",Scoring!$T$13)+IF(Data!$I243&lt;&gt;"",Scoring!$T$14)+IF(Data!$J243&lt;&gt;"",Scoring!$T$15)+IF(Data!$K243&lt;&gt;"",Scoring!$T$16)+IF(Data!$L243&lt;&gt;"",Scoring!$T$17)+IF(Data!$M243&lt;&gt;"",Scoring!$T$18)+IF(Data!$N243&lt;&gt;"",Scoring!$T$19)+IF(Data!$O243&lt;&gt;"",Scoring!$T$20)+IF(Data!$P243&lt;&gt;"",Scoring!$T$21)+IF(Data!$Q243&lt;&gt;"",Scoring!$T$22)+IF(Data!$R243&lt;&gt;"",Scoring!$T$23)+IF(Data!$S243&lt;&gt;"",Scoring!$T$24)+IF(Data!T243&lt;&gt;"",Scoring!$T$25)+IF(Data!$U243&lt;&gt;"",Scoring!$T$26)+IF(Data!$V243&lt;&gt;"",Scoring!$T$27)+IF(Data!$W243&lt;&gt;"",Scoring!$T$28)+IF(Data!$X243&lt;&gt;"",Scoring!$T$29)+IF(Data!$Y243&lt;&gt;"",Scoring!$T$30)+IF(Data!$Z243&lt;&gt;"",Scoring!$T$31)+IF(Data!$AA243&lt;&gt;"",Scoring!$T$32),"")</f>
        <v/>
      </c>
      <c r="BI243" s="105" t="str">
        <f>IF(BH243&lt;&gt;"",LOOKUP(BH243,Likelihoods!$A$7:$A$107,Likelihoods!R$7:R$107),"")</f>
        <v/>
      </c>
      <c r="BJ243" s="108" t="str">
        <f>IF(AND(COUNTBLANK($B243:$E243)=3,COUNTBLANK($F243:$H243)=2,COUNTBLANK($I243:$J243)=1,COUNTBLANK($K243:$L243)=1,COUNTBLANK($M243:$N243)=1,COUNTBLANK($O243:$P243)=1,COUNTBLANK($Q243:$R243)=1,COUNTBLANK($S243:$T243)=1,COUNTBLANK($U243:$V243)=1,COUNTBLANK($W243:$AA243)=4),IF(Data!$B243&lt;&gt;"",Scoring!$U$7)+IF(Data!$C243&lt;&gt;"",Scoring!$U$8)+IF(Data!$D243&lt;&gt;"",Scoring!$U$9)+IF(Data!$E243&lt;&gt;"",Scoring!$U$10)+IF(Data!$F243&lt;&gt;"",Scoring!$U$11)+IF(Data!$G243&lt;&gt;"",Scoring!$U$12)+IF(Data!$H243&lt;&gt;"",Scoring!$U$13)+IF(Data!$I243&lt;&gt;"",Scoring!$U$14)+IF(Data!$J243&lt;&gt;"",Scoring!$U$15)+IF(Data!$K243&lt;&gt;"",Scoring!$U$16)+IF(Data!$L243&lt;&gt;"",Scoring!$U$17)+IF(Data!$M243&lt;&gt;"",Scoring!$U$18)+IF(Data!$N243&lt;&gt;"",Scoring!$U$19)+IF(Data!$O243&lt;&gt;"",Scoring!$U$20)+IF(Data!$P243&lt;&gt;"",Scoring!$U$21)+IF(Data!$Q243&lt;&gt;"",Scoring!$U$22)+IF(Data!$R243&lt;&gt;"",Scoring!$U$23)+IF(Data!$S243&lt;&gt;"",Scoring!$U$24)+IF(Data!T243&lt;&gt;"",Scoring!$U$25)+IF(Data!$U243&lt;&gt;"",Scoring!$U$26)+IF(Data!$V243&lt;&gt;"",Scoring!$U$27)+IF(Data!$W243&lt;&gt;"",Scoring!$U$28)+IF(Data!$X243&lt;&gt;"",Scoring!$U$29)+IF(Data!$Y243&lt;&gt;"",Scoring!$U$30)+IF(Data!$Z243&lt;&gt;"",Scoring!$U$31)+IF(Data!$AA243&lt;&gt;"",Scoring!$U$32),"")</f>
        <v/>
      </c>
      <c r="BK243" s="106" t="str">
        <f>IF(BJ243&lt;&gt;"",LOOKUP(BJ243,Likelihoods!$A$7:$A$107,Likelihoods!S$7:S$107),"")</f>
        <v/>
      </c>
      <c r="BL243" s="8"/>
      <c r="BM243" s="8"/>
      <c r="BN243" s="8"/>
      <c r="BO243" s="8"/>
      <c r="BP243" s="8"/>
      <c r="BQ243" s="8"/>
      <c r="BR243" s="8"/>
      <c r="BS243" s="8"/>
      <c r="BT243" s="8"/>
      <c r="BU243" s="8"/>
      <c r="BV243" s="8"/>
      <c r="BW243" s="8"/>
      <c r="BX243" s="8"/>
      <c r="BY243" s="8"/>
    </row>
    <row r="244" spans="1:77" ht="14.25" x14ac:dyDescent="0.2">
      <c r="A244" s="68"/>
      <c r="B244" s="101"/>
      <c r="C244" s="102"/>
      <c r="D244" s="102"/>
      <c r="E244" s="102"/>
      <c r="F244" s="101"/>
      <c r="G244" s="102"/>
      <c r="H244" s="103"/>
      <c r="I244" s="102"/>
      <c r="J244" s="102"/>
      <c r="K244" s="101"/>
      <c r="L244" s="103"/>
      <c r="M244" s="102"/>
      <c r="N244" s="103"/>
      <c r="O244" s="101"/>
      <c r="P244" s="103"/>
      <c r="Q244" s="102"/>
      <c r="R244" s="102"/>
      <c r="S244" s="101"/>
      <c r="T244" s="103"/>
      <c r="U244" s="101"/>
      <c r="V244" s="103"/>
      <c r="W244" s="102"/>
      <c r="X244" s="102"/>
      <c r="Y244" s="102"/>
      <c r="Z244" s="102"/>
      <c r="AA244" s="102"/>
      <c r="AB244" s="104" t="str">
        <f>IF(AND(COUNTBLANK($B244:$E244)=3,COUNTBLANK($F244:$H244)=2,COUNTBLANK($I244:$J244)=1,COUNTBLANK($K244:$L244)=1,COUNTBLANK($M244:$N244)=1,COUNTBLANK($O244:$P244)=1,COUNTBLANK($Q244:$R244)=1,COUNTBLANK($S244:$T244)=1,COUNTBLANK($U244:$V244)=1,COUNTBLANK($W244:$AA244)=4),IF(Data!$B244&lt;&gt;"",Scoring!$D$7)+IF(Data!$C244&lt;&gt;"",Scoring!$D$8)+IF(Data!$D244&lt;&gt;"",Scoring!$D$9)+IF(Data!$E244&lt;&gt;"",Scoring!$D$10)+IF(Data!$F244&lt;&gt;"",Scoring!$D$11)+IF(Data!$G244&lt;&gt;"",Scoring!$D$12)+IF(Data!$H244&lt;&gt;"",Scoring!$D$13)+IF(Data!$I244&lt;&gt;"",Scoring!$D$14)+IF(Data!$J244&lt;&gt;"",Scoring!$D$15)+IF(Data!$K244&lt;&gt;"",Scoring!$D$16)+IF(Data!$L244&lt;&gt;"",Scoring!$D$17)+IF(Data!$M244&lt;&gt;"",Scoring!$D$18)+IF(Data!$N244&lt;&gt;"",Scoring!$D$19)+IF(Data!$O244&lt;&gt;"",Scoring!$D$20)+IF(Data!$P244&lt;&gt;"",Scoring!$D$21)+IF(Data!$Q244&lt;&gt;"",Scoring!$D$22)+IF(Data!$R244&lt;&gt;"",Scoring!$D$23)+IF(Data!$S244&lt;&gt;"",Scoring!$D$24)+IF(Data!T244&lt;&gt;"",Scoring!$D$25)+IF(Data!$U244&lt;&gt;"",Scoring!$D$26)+IF(Data!$V244&lt;&gt;"",Scoring!$D$27)+IF(Data!$W244&lt;&gt;"",Scoring!$D$28)+IF(Data!$X244&lt;&gt;"",Scoring!$D$29)+IF(Data!$Y244&lt;&gt;"",Scoring!$D$30)+IF(Data!$Z244&lt;&gt;"",Scoring!$D$31)+IF(Data!$AA244&lt;&gt;"",Scoring!$D$32),"")</f>
        <v/>
      </c>
      <c r="AC244" s="105" t="str">
        <f>IF(AB244&lt;&gt;"",LOOKUP(AB244,Likelihoods!$A$7:$A$107,Likelihoods!B$7:B$107),"")</f>
        <v/>
      </c>
      <c r="AD244" s="264" t="str">
        <f>IF(AND(COUNTBLANK($B244:$E244)=3,COUNTBLANK($F244:$H244)=2,COUNTBLANK($I244:$J244)=1,COUNTBLANK($K244:$L244)=1,COUNTBLANK($M244:$N244)=1,COUNTBLANK($O244:$P244)=1,COUNTBLANK($Q244:$R244)=1,COUNTBLANK($S244:$T244)=1,COUNTBLANK($U244:$V244)=1,COUNTBLANK($W244:$AA244)=4),IF(Data!$B244&lt;&gt;"",Scoring!$E$7)+IF(Data!$C244&lt;&gt;"",Scoring!$E$8)+IF(Data!$D244&lt;&gt;"",Scoring!$E$9)+IF(Data!$E244&lt;&gt;"",Scoring!$E$10)+IF(Data!$F244&lt;&gt;"",Scoring!$E$11)+IF(Data!$G244&lt;&gt;"",Scoring!$E$12)+IF(Data!$H244&lt;&gt;"",Scoring!$E$13)+IF(Data!$I244&lt;&gt;"",Scoring!$E$14)+IF(Data!$J244&lt;&gt;"",Scoring!$E$15)+IF(Data!$K244&lt;&gt;"",Scoring!$E$16)+IF(Data!$L244&lt;&gt;"",Scoring!$E$17)+IF(Data!$M244&lt;&gt;"",Scoring!$E$18)+IF(Data!$N244&lt;&gt;"",Scoring!$E$19)+IF(Data!$O244&lt;&gt;"",Scoring!$E$20)+IF(Data!$P244&lt;&gt;"",Scoring!$E$21)+IF(Data!$Q244&lt;&gt;"",Scoring!$E$22)+IF(Data!$R244&lt;&gt;"",Scoring!$E$23)+IF(Data!$S244&lt;&gt;"",Scoring!$E$24)+IF(Data!V244&lt;&gt;"",Scoring!$E$25)+IF(Data!$U244&lt;&gt;"",Scoring!$E$26)+IF(Data!$V244&lt;&gt;"",Scoring!$E$27)+IF(Data!$W244&lt;&gt;"",Scoring!$E$28)+IF(Data!$X244&lt;&gt;"",Scoring!$E$29)+IF(Data!$Y244&lt;&gt;"",Scoring!$E$30)+IF(Data!$Z244&lt;&gt;"",Scoring!$E$31)+IF(Data!$AA244&lt;&gt;"",Scoring!$E$32),"")</f>
        <v/>
      </c>
      <c r="AE244" s="107" t="str">
        <f>IF(AD244&lt;&gt;"",LOOKUP(AD244,Likelihoods!$A$7:$A$107,Likelihoods!C$7:C$107),"")</f>
        <v/>
      </c>
      <c r="AF244" s="108" t="str">
        <f>IF(AND(COUNTBLANK($B244:$E244)=3,COUNTBLANK($F244:$H244)=2,COUNTBLANK($I244:$J244)=1,COUNTBLANK($K244:$L244)=1,COUNTBLANK($M244:$N244)=1,COUNTBLANK($O244:$P244)=1,COUNTBLANK($Q244:$R244)=1,COUNTBLANK($S244:$T244)=1,COUNTBLANK($U244:$V244)=1,COUNTBLANK($W244:$AA244)=4),IF(Data!$B244&lt;&gt;"",Scoring!$F$7)+IF(Data!$C244&lt;&gt;"",Scoring!$F$8)+IF(Data!$D244&lt;&gt;"",Scoring!$F$9)+IF(Data!$E244&lt;&gt;"",Scoring!$F$10)+IF(Data!$F244&lt;&gt;"",Scoring!$F$11)+IF(Data!$G244&lt;&gt;"",Scoring!$F$12)+IF(Data!$H244&lt;&gt;"",Scoring!$F$13)+IF(Data!$I244&lt;&gt;"",Scoring!$F$14)+IF(Data!$J244&lt;&gt;"",Scoring!$F$15)+IF(Data!$K244&lt;&gt;"",Scoring!$F$16)+IF(Data!$L244&lt;&gt;"",Scoring!$F$17)+IF(Data!$M244&lt;&gt;"",Scoring!$F$18)+IF(Data!$N244&lt;&gt;"",Scoring!$F$19)+IF(Data!$O244&lt;&gt;"",Scoring!$F$20)+IF(Data!$P244&lt;&gt;"",Scoring!$F$21)+IF(Data!$Q244&lt;&gt;"",Scoring!$F$22)+IF(Data!$R244&lt;&gt;"",Scoring!$F$23)+IF(Data!$S244&lt;&gt;"",Scoring!$F$24)+IF(Data!T244&lt;&gt;"",Scoring!$F$25)+IF(Data!$U244&lt;&gt;"",Scoring!$F$26)+IF(Data!$V244&lt;&gt;"",Scoring!$F$27)+IF(Data!$W244&lt;&gt;"",Scoring!$F$28)+IF(Data!$X244&lt;&gt;"",Scoring!$F$29)+IF(Data!$Y244&lt;&gt;"",Scoring!$F$30)+IF(Data!$Z244&lt;&gt;"",Scoring!$F$31)+IF(Data!$AA244&lt;&gt;"",Scoring!$F$32),"")</f>
        <v/>
      </c>
      <c r="AG244" s="105" t="str">
        <f>IF(AF244&lt;&gt;"",LOOKUP(AF244,Likelihoods!$A$7:$A$107,Likelihoods!D$7:D$107),"")</f>
        <v/>
      </c>
      <c r="AH244" s="108" t="str">
        <f>IF(AND(COUNTBLANK($B244:$E244)=3,COUNTBLANK($F244:$H244)=2,COUNTBLANK($I244:$J244)=1,COUNTBLANK($K244:$L244)=1,COUNTBLANK($M244:$N244)=1,COUNTBLANK($O244:$P244)=1,COUNTBLANK($Q244:$R244)=1,COUNTBLANK($S244:$T244)=1,COUNTBLANK($U244:$V244)=1,COUNTBLANK($W244:$AA244)=4),IF(Data!$B244&lt;&gt;"",Scoring!$G$7)+IF(Data!$C244&lt;&gt;"",Scoring!$G$8)+IF(Data!$D244&lt;&gt;"",Scoring!$G$9)+IF(Data!$E244&lt;&gt;"",Scoring!$G$10)+IF(Data!$F244&lt;&gt;"",Scoring!$G$11)+IF(Data!$G244&lt;&gt;"",Scoring!$G$12)+IF(Data!$H244&lt;&gt;"",Scoring!$G$13)+IF(Data!$I244&lt;&gt;"",Scoring!$G$14)+IF(Data!$J244&lt;&gt;"",Scoring!$G$15)+IF(Data!$K244&lt;&gt;"",Scoring!$G$16)+IF(Data!$L244&lt;&gt;"",Scoring!$G$17)+IF(Data!$M244&lt;&gt;"",Scoring!$G$18)+IF(Data!$N244&lt;&gt;"",Scoring!$G$19)+IF(Data!$O244&lt;&gt;"",Scoring!$G$20)+IF(Data!$P244&lt;&gt;"",Scoring!$G$21)+IF(Data!$Q244&lt;&gt;"",Scoring!$G$22)+IF(Data!$R244&lt;&gt;"",Scoring!$G$23)+IF(Data!$S244&lt;&gt;"",Scoring!$G$24)+IF(Data!T244&lt;&gt;"",Scoring!$G$25)+IF(Data!$U244&lt;&gt;"",Scoring!$G$26)+IF(Data!$V244&lt;&gt;"",Scoring!$G$27)+IF(Data!$W244&lt;&gt;"",Scoring!$G$28)+IF(Data!$X244&lt;&gt;"",Scoring!$G$29)+IF(Data!$Y244&lt;&gt;"",Scoring!$G$30)+IF(Data!$Z244&lt;&gt;"",Scoring!$G$31)+IF(Data!$AA244&lt;&gt;"",Scoring!$G$32),"")</f>
        <v/>
      </c>
      <c r="AI244" s="106" t="str">
        <f>IF(AH244&lt;&gt;"",LOOKUP(AH244,Likelihoods!$A$7:$A$107,Likelihoods!E$7:E$107),"")</f>
        <v/>
      </c>
      <c r="AJ244" s="104" t="str">
        <f>IF(AND(COUNTBLANK($B244:$E244)=3,COUNTBLANK($F244:$H244)=2,COUNTBLANK($I244:$J244)=1,COUNTBLANK($K244:$L244)=1,COUNTBLANK($M244:$N244)=1,COUNTBLANK($O244:$P244)=1,COUNTBLANK($Q244:$R244)=1,COUNTBLANK($S244:$T244)=1,COUNTBLANK($U244:$V244)=1,COUNTBLANK($W244:$AA244)=4),IF(Data!$B244&lt;&gt;"",Scoring!$H$7)+IF(Data!$C244&lt;&gt;"",Scoring!$H$8)+IF(Data!$D244&lt;&gt;"",Scoring!$H$9)+IF(Data!$E244&lt;&gt;"",Scoring!$H$10)+IF(Data!$F244&lt;&gt;"",Scoring!$H$11)+IF(Data!$G244&lt;&gt;"",Scoring!$H$12)+IF(Data!$H244&lt;&gt;"",Scoring!$H$13)+IF(Data!$I244&lt;&gt;"",Scoring!$H$14)+IF(Data!$J244&lt;&gt;"",Scoring!$H$15)+IF(Data!$K244&lt;&gt;"",Scoring!$H$16)+IF(Data!$L244&lt;&gt;"",Scoring!$H$17)+IF(Data!$M244&lt;&gt;"",Scoring!$H$18)+IF(Data!$N244&lt;&gt;"",Scoring!$H$19)+IF(Data!$O244&lt;&gt;"",Scoring!$H$20)+IF(Data!$P244&lt;&gt;"",Scoring!$H$21)+IF(Data!$Q244&lt;&gt;"",Scoring!$H$22)+IF(Data!$R244&lt;&gt;"",Scoring!$H$23)+IF(Data!$S244&lt;&gt;"",Scoring!$H$24)+IF(Data!T244&lt;&gt;"",Scoring!$H$25)+IF(Data!$U244&lt;&gt;"",Scoring!$H$26)+IF(Data!$V244&lt;&gt;"",Scoring!$H$27)+IF(Data!$W244&lt;&gt;"",Scoring!$H$28)+IF(Data!$X244&lt;&gt;"",Scoring!$H$29)+IF(Data!$Y244&lt;&gt;"",Scoring!$H$30)+IF(Data!$Z244&lt;&gt;"",Scoring!$H$31)+IF(Data!$AA244&lt;&gt;"",Scoring!$H$32),"")</f>
        <v/>
      </c>
      <c r="AK244" s="105" t="str">
        <f>IF(AJ244&lt;&gt;"",LOOKUP(AJ244,Likelihoods!$A$7:$A$107,Likelihoods!F$7:F$107),"")</f>
        <v/>
      </c>
      <c r="AL244" s="102" t="str">
        <f>IF(AND(COUNTBLANK($B244:$E244)=3,COUNTBLANK($F244:$H244)=2,COUNTBLANK($I244:$J244)=1,COUNTBLANK($K244:$L244)=1,COUNTBLANK($M244:$N244)=1,COUNTBLANK($O244:$P244)=1,COUNTBLANK($Q244:$R244)=1,COUNTBLANK($S244:$T244)=1,COUNTBLANK($U244:$V244)=1,COUNTBLANK($W244:$AA244)=4),IF(Data!$B244&lt;&gt;"",Scoring!$I$7)+IF(Data!$C244&lt;&gt;"",Scoring!$I$8)+IF(Data!$D244&lt;&gt;"",Scoring!$I$9)+IF(Data!$E244&lt;&gt;"",Scoring!$I$10)+IF(Data!$F244&lt;&gt;"",Scoring!$I$11)+IF(Data!$G244&lt;&gt;"",Scoring!$I$12)+IF(Data!$H244&lt;&gt;"",Scoring!$I$13)+IF(Data!$I244&lt;&gt;"",Scoring!$I$14)+IF(Data!$J244&lt;&gt;"",Scoring!$I$15)+IF(Data!$K244&lt;&gt;"",Scoring!$I$16)+IF(Data!$L244&lt;&gt;"",Scoring!$I$17)+IF(Data!$M244&lt;&gt;"",Scoring!$I$18)+IF(Data!$N244&lt;&gt;"",Scoring!$I$19)+IF(Data!$O244&lt;&gt;"",Scoring!$I$20)+IF(Data!$P244&lt;&gt;"",Scoring!$I$21)+IF(Data!$Q244&lt;&gt;"",Scoring!$I$22)+IF(Data!$R244&lt;&gt;"",Scoring!$I$23)+IF(Data!$S244&lt;&gt;"",Scoring!$I$24)+IF(Data!T244&lt;&gt;"",Scoring!$I$25)+IF(Data!$U244&lt;&gt;"",Scoring!$I$26)+IF(Data!$V244&lt;&gt;"",Scoring!$I$27)+IF(Data!$W244&lt;&gt;"",Scoring!$I$28)+IF(Data!$X244&lt;&gt;"",Scoring!$I$29)+IF(Data!$Y244&lt;&gt;"",Scoring!$I$30)+IF(Data!$Z244&lt;&gt;"",Scoring!$I$31)+IF(Data!$AA244&lt;&gt;"",Scoring!$I$32),"")</f>
        <v/>
      </c>
      <c r="AM244" s="107" t="str">
        <f>IF(AL244&lt;&gt;"",LOOKUP(AL244,Likelihoods!$A$7:$A$107,Likelihoods!G$7:G$107),"")</f>
        <v/>
      </c>
      <c r="AN244" s="281" t="str">
        <f>IF(AND(COUNTBLANK($B244:$E244)=3,COUNTBLANK($F244:$H244)=2,COUNTBLANK($I244:$J244)=1,COUNTBLANK($K244:$L244)=1,COUNTBLANK($M244:$N244)=1,COUNTBLANK($O244:$P244)=1,COUNTBLANK($Q244:$R244)=1,COUNTBLANK($S244:$T244)=1,COUNTBLANK($U244:$V244)=1,COUNTBLANK($W244:$AA244)=4),IF(Data!$B244&lt;&gt;"",Scoring!$J$7)+IF(Data!$C244&lt;&gt;"",Scoring!$J$8)+IF(Data!$D244&lt;&gt;"",Scoring!$J$9)+IF(Data!$E244&lt;&gt;"",Scoring!$J$10)+IF(Data!$F244&lt;&gt;"",Scoring!$J$11)+IF(Data!$G244&lt;&gt;"",Scoring!$J$12)+IF(Data!$H244&lt;&gt;"",Scoring!$J$13)+IF(Data!$I244&lt;&gt;"",Scoring!$J$14)+IF(Data!$J244&lt;&gt;"",Scoring!$J$15)+IF(Data!$K244&lt;&gt;"",Scoring!$J$16)+IF(Data!$L244&lt;&gt;"",Scoring!$J$17)+IF(Data!$M244&lt;&gt;"",Scoring!$J$18)+IF(Data!$N244&lt;&gt;"",Scoring!$J$19)+IF(Data!$O244&lt;&gt;"",Scoring!$J$20)+IF(Data!$P244&lt;&gt;"",Scoring!$J$21)+IF(Data!$Q244&lt;&gt;"",Scoring!$J$22)+IF(Data!$R244&lt;&gt;"",Scoring!$J$23)+IF(Data!$S244&lt;&gt;"",Scoring!$J$24)+IF(Data!AF244&lt;&gt;"",Scoring!$J$25)+IF(Data!$U244&lt;&gt;"",Scoring!$J$26)+IF(Data!$V244&lt;&gt;"",Scoring!$J$27)+IF(Data!$W244&lt;&gt;"",Scoring!$J$28)+IF(Data!$X244&lt;&gt;"",Scoring!$J$29)+IF(Data!$Y244&lt;&gt;"",Scoring!$J$30)+IF(Data!$Z244&lt;&gt;"",Scoring!$J$31)+IF(Data!$AA244&lt;&gt;"",Scoring!$J$32),"")</f>
        <v/>
      </c>
      <c r="AO244" s="276" t="str">
        <f>IF(AN244&lt;&gt;"",LOOKUP(AN244,Likelihoods!$A$7:$A$107,Likelihoods!H$7:H$107),"")</f>
        <v/>
      </c>
      <c r="AP244" s="264" t="str">
        <f>IF(AND(COUNTBLANK($B244:$E244)=3,COUNTBLANK($F244:$H244)=2,COUNTBLANK($I244:$J244)=1,COUNTBLANK($K244:$L244)=1,COUNTBLANK($M244:$N244)=1,COUNTBLANK($O244:$P244)=1,COUNTBLANK($Q244:$R244)=1,COUNTBLANK($S244:$T244)=1,COUNTBLANK($U244:$V244)=1,COUNTBLANK($W244:$AA244)=4),IF(Data!$B244&lt;&gt;"",Scoring!$K$7)+IF(Data!$C244&lt;&gt;"",Scoring!$K$8)+IF(Data!$D244&lt;&gt;"",Scoring!$K$9)+IF(Data!$E244&lt;&gt;"",Scoring!$K$10)+IF(Data!$F244&lt;&gt;"",Scoring!$K$11)+IF(Data!$G244&lt;&gt;"",Scoring!$K$12)+IF(Data!$H244&lt;&gt;"",Scoring!$K$13)+IF(Data!$I244&lt;&gt;"",Scoring!$K$14)+IF(Data!$J244&lt;&gt;"",Scoring!$K$15)+IF(Data!$K244&lt;&gt;"",Scoring!$K$16)+IF(Data!$L244&lt;&gt;"",Scoring!$K$17)+IF(Data!$M244&lt;&gt;"",Scoring!$K$18)+IF(Data!$N244&lt;&gt;"",Scoring!$K$19)+IF(Data!$O244&lt;&gt;"",Scoring!$K$20)+IF(Data!$P244&lt;&gt;"",Scoring!$K$21)+IF(Data!$Q244&lt;&gt;"",Scoring!$K$22)+IF(Data!$R244&lt;&gt;"",Scoring!$K$23)+IF(Data!$S244&lt;&gt;"",Scoring!$K$24)+IF(Data!AH244&lt;&gt;"",Scoring!$K$25)+IF(Data!$U244&lt;&gt;"",Scoring!$K$26)+IF(Data!$V244&lt;&gt;"",Scoring!$K$27)+IF(Data!$W244&lt;&gt;"",Scoring!$K$28)+IF(Data!$X244&lt;&gt;"",Scoring!$K$29)+IF(Data!$Y244&lt;&gt;"",Scoring!$K$30)+IF(Data!$Z244&lt;&gt;"",Scoring!$K$31)+IF(Data!$AA244&lt;&gt;"",Scoring!$K$32),"")</f>
        <v/>
      </c>
      <c r="AQ244" s="107" t="str">
        <f>IF(AP244&lt;&gt;"",LOOKUP(AP244,Likelihoods!$A$7:$A$107,Likelihoods!I$7:I$107),"")</f>
        <v/>
      </c>
      <c r="AR244" s="281" t="str">
        <f>IF(AND(COUNTBLANK($B244:$E244)=3,COUNTBLANK($F244:$H244)=2,COUNTBLANK($I244:$J244)=1,COUNTBLANK($K244:$L244)=1,COUNTBLANK($M244:$N244)=1,COUNTBLANK($O244:$P244)=1,COUNTBLANK($Q244:$R244)=1,COUNTBLANK($S244:$T244)=1,COUNTBLANK($U244:$V244)=1,COUNTBLANK($W244:$AA244)=4),IF(Data!$B244&lt;&gt;"",Scoring!$L$7)+IF(Data!$C244&lt;&gt;"",Scoring!$L$8)+IF(Data!$D244&lt;&gt;"",Scoring!$L$9)+IF(Data!$E244&lt;&gt;"",Scoring!$L$10)+IF(Data!$F244&lt;&gt;"",Scoring!$L$11)+IF(Data!$G244&lt;&gt;"",Scoring!$L$12)+IF(Data!$H244&lt;&gt;"",Scoring!$L$13)+IF(Data!$I244&lt;&gt;"",Scoring!$L$14)+IF(Data!$J244&lt;&gt;"",Scoring!$L$15)+IF(Data!$K244&lt;&gt;"",Scoring!$L$16)+IF(Data!$L244&lt;&gt;"",Scoring!$L$17)+IF(Data!$M244&lt;&gt;"",Scoring!$L$18)+IF(Data!$N244&lt;&gt;"",Scoring!$L$19)+IF(Data!$O244&lt;&gt;"",Scoring!$L$20)+IF(Data!$P244&lt;&gt;"",Scoring!$L$21)+IF(Data!$Q244&lt;&gt;"",Scoring!$L$22)+IF(Data!$R244&lt;&gt;"",Scoring!$L$23)+IF(Data!$S244&lt;&gt;"",Scoring!$L$24)+IF(Data!AJ244&lt;&gt;"",Scoring!$L$25)+IF(Data!$U244&lt;&gt;"",Scoring!$L$26)+IF(Data!$V244&lt;&gt;"",Scoring!$L$27)+IF(Data!$W244&lt;&gt;"",Scoring!$L$28)+IF(Data!$X244&lt;&gt;"",Scoring!$L$29)+IF(Data!$Y244&lt;&gt;"",Scoring!$L$30)+IF(Data!$Z244&lt;&gt;"",Scoring!$L$31)+IF(Data!$AA244&lt;&gt;"",Scoring!$L$32),"")</f>
        <v/>
      </c>
      <c r="AS244" s="105" t="str">
        <f>IF(AR244&lt;&gt;"",LOOKUP(AR244,Likelihoods!$A$7:$A$107,Likelihoods!J$7:J$107),"")</f>
        <v/>
      </c>
      <c r="AT244" s="108" t="str">
        <f>IF(AND(COUNTBLANK($B244:$E244)=3,COUNTBLANK($F244:$H244)=2,COUNTBLANK($I244:$J244)=1,COUNTBLANK($K244:$L244)=1,COUNTBLANK($M244:$N244)=1,COUNTBLANK($O244:$P244)=1,COUNTBLANK($Q244:$R244)=1,COUNTBLANK($S244:$T244)=1,COUNTBLANK($U244:$V244)=1,COUNTBLANK($W244:$AA244)=4),IF(Data!$B244&lt;&gt;"",Scoring!$M$7)+IF(Data!$C244&lt;&gt;"",Scoring!$M$8)+IF(Data!$D244&lt;&gt;"",Scoring!$M$9)+IF(Data!$E244&lt;&gt;"",Scoring!$M$10)+IF(Data!$F244&lt;&gt;"",Scoring!$M$11)+IF(Data!$G244&lt;&gt;"",Scoring!$M$12)+IF(Data!$H244&lt;&gt;"",Scoring!$M$13)+IF(Data!$I244&lt;&gt;"",Scoring!$M$14)+IF(Data!$J244&lt;&gt;"",Scoring!$M$15)+IF(Data!$K244&lt;&gt;"",Scoring!$M$16)+IF(Data!$L244&lt;&gt;"",Scoring!$M$17)+IF(Data!$M244&lt;&gt;"",Scoring!$M$18)+IF(Data!$N244&lt;&gt;"",Scoring!$M$19)+IF(Data!$O244&lt;&gt;"",Scoring!$M$20)+IF(Data!$P244&lt;&gt;"",Scoring!$M$21)+IF(Data!$Q244&lt;&gt;"",Scoring!$M$22)+IF(Data!$R244&lt;&gt;"",Scoring!$M$23)+IF(Data!$S244&lt;&gt;"",Scoring!$M$24)+IF(Data!T244&lt;&gt;"",Scoring!$M$25)+IF(Data!$U244&lt;&gt;"",Scoring!$M$26)+IF(Data!$V244&lt;&gt;"",Scoring!$M$27)+IF(Data!$W244&lt;&gt;"",Scoring!$M$28)+IF(Data!$X244&lt;&gt;"",Scoring!$M$29)+IF(Data!$Y244&lt;&gt;"",Scoring!$M$30)+IF(Data!$Z244&lt;&gt;"",Scoring!$M$31)+IF(Data!$AA244&lt;&gt;"",Scoring!$M$32),"")</f>
        <v/>
      </c>
      <c r="AU244" s="105" t="str">
        <f>IF(AT244&lt;&gt;"",LOOKUP(AT244,Likelihoods!$A$7:$A$107,Likelihoods!K$7:K$107),"")</f>
        <v/>
      </c>
      <c r="AV244" s="108" t="str">
        <f>IF(AND(COUNTBLANK($B244:$E244)=3,COUNTBLANK($F244:$H244)=2,COUNTBLANK($I244:$J244)=1,COUNTBLANK($K244:$L244)=1,COUNTBLANK($M244:$N244)=1,COUNTBLANK($O244:$P244)=1,COUNTBLANK($Q244:$R244)=1,COUNTBLANK($S244:$T244)=1,COUNTBLANK($U244:$V244)=1,COUNTBLANK($W244:$AA244)=4),IF(Data!$B244&lt;&gt;"",Scoring!$N$7)+IF(Data!$C244&lt;&gt;"",Scoring!$N$8)+IF(Data!$D244&lt;&gt;"",Scoring!$N$9)+IF(Data!$E244&lt;&gt;"",Scoring!$N$10)+IF(Data!$F244&lt;&gt;"",Scoring!$N$11)+IF(Data!$G244&lt;&gt;"",Scoring!$N$12)+IF(Data!$H244&lt;&gt;"",Scoring!$N$13)+IF(Data!$I244&lt;&gt;"",Scoring!$N$14)+IF(Data!$J244&lt;&gt;"",Scoring!$N$15)+IF(Data!$K244&lt;&gt;"",Scoring!$N$16)+IF(Data!$L244&lt;&gt;"",Scoring!$N$17)+IF(Data!$M244&lt;&gt;"",Scoring!$N$18)+IF(Data!$N244&lt;&gt;"",Scoring!$N$19)+IF(Data!$O244&lt;&gt;"",Scoring!$N$20)+IF(Data!$P244&lt;&gt;"",Scoring!$N$21)+IF(Data!$Q244&lt;&gt;"",Scoring!$N$22)+IF(Data!$R244&lt;&gt;"",Scoring!$N$23)+IF(Data!$S244&lt;&gt;"",Scoring!$N$24)+IF(Data!T244&lt;&gt;"",Scoring!$N$25)+IF(Data!$U244&lt;&gt;"",Scoring!$N$26)+IF(Data!$V244&lt;&gt;"",Scoring!$N$27)+IF(Data!$W244&lt;&gt;"",Scoring!$N$28)+IF(Data!$X244&lt;&gt;"",Scoring!$N$29)+IF(Data!$Y244&lt;&gt;"",Scoring!$N$30)+IF(Data!$Z244&lt;&gt;"",Scoring!$N$31)+IF(Data!$AA244&lt;&gt;"",Scoring!$N$32),"")</f>
        <v/>
      </c>
      <c r="AW244" s="106" t="str">
        <f>IF(AV244&lt;&gt;"",LOOKUP(AV244,Likelihoods!$A$7:$A$107,Likelihoods!L$7:L$107),"")</f>
        <v/>
      </c>
      <c r="AX244" s="104" t="str">
        <f>IF(AND(COUNTBLANK($B244:$E244)=3,COUNTBLANK($F244:$H244)=2,COUNTBLANK($I244:$J244)=1,COUNTBLANK($K244:$L244)=1,COUNTBLANK($M244:$N244)=1,COUNTBLANK($O244:$P244)=1,COUNTBLANK($Q244:$R244)=1,COUNTBLANK($S244:$T244)=1,COUNTBLANK($U244:$V244)=1,COUNTBLANK($W244:$AA244)=4),IF(Data!$B244&lt;&gt;"",Scoring!$O$7)+IF(Data!$C244&lt;&gt;"",Scoring!$O$8)+IF(Data!$D244&lt;&gt;"",Scoring!$O$9)+IF(Data!$E244&lt;&gt;"",Scoring!$O$10)+IF(Data!$F244&lt;&gt;"",Scoring!$O$11)+IF(Data!$G244&lt;&gt;"",Scoring!$O$12)+IF(Data!$H244&lt;&gt;"",Scoring!$O$13)+IF(Data!$I244&lt;&gt;"",Scoring!$O$14)+IF(Data!$J244&lt;&gt;"",Scoring!$O$15)+IF(Data!$K244&lt;&gt;"",Scoring!$O$16)+IF(Data!$L244&lt;&gt;"",Scoring!$O$17)+IF(Data!$M244&lt;&gt;"",Scoring!$O$18)+IF(Data!$N244&lt;&gt;"",Scoring!$O$19)+IF(Data!$O244&lt;&gt;"",Scoring!$O$20)+IF(Data!$P244&lt;&gt;"",Scoring!$O$21)+IF(Data!$Q244&lt;&gt;"",Scoring!$O$22)+IF(Data!$R244&lt;&gt;"",Scoring!$O$23)+IF(Data!$S244&lt;&gt;"",Scoring!$O$24)+IF(Data!T244&lt;&gt;"",Scoring!$O$25)+IF(Data!$U244&lt;&gt;"",Scoring!$O$26)+IF(Data!$V244&lt;&gt;"",Scoring!$O$27)+IF(Data!$W244&lt;&gt;"",Scoring!$O$28)+IF(Data!$X244&lt;&gt;"",Scoring!$O$29)+IF(Data!$Y244&lt;&gt;"",Scoring!$O$30)+IF(Data!$Z244&lt;&gt;"",Scoring!$O$31)+IF(Data!$AA244&lt;&gt;"",Scoring!$O$32),"")</f>
        <v/>
      </c>
      <c r="AY244" s="107" t="str">
        <f>IF(AX244&lt;&gt;"",LOOKUP(AX244,Likelihoods!$A$7:$A$107,Likelihoods!M$7:M$107),"")</f>
        <v/>
      </c>
      <c r="AZ244" s="108" t="str">
        <f>IF(AND(COUNTBLANK($B244:$E244)=3,COUNTBLANK($F244:$H244)=2,COUNTBLANK($I244:$J244)=1,COUNTBLANK($K244:$L244)=1,COUNTBLANK($M244:$N244)=1,COUNTBLANK($O244:$P244)=1,COUNTBLANK($Q244:$R244)=1,COUNTBLANK($S244:$T244)=1,COUNTBLANK($U244:$V244)=1,COUNTBLANK($W244:$AA244)=4),IF(Data!$B244&lt;&gt;"",Scoring!$P$7)+IF(Data!$C244&lt;&gt;"",Scoring!$P$8)+IF(Data!$D244&lt;&gt;"",Scoring!$P$9)+IF(Data!$E244&lt;&gt;"",Scoring!$P$10)+IF(Data!$F244&lt;&gt;"",Scoring!$P$11)+IF(Data!$G244&lt;&gt;"",Scoring!$P$12)+IF(Data!$H244&lt;&gt;"",Scoring!$P$13)+IF(Data!$I244&lt;&gt;"",Scoring!$P$14)+IF(Data!$J244&lt;&gt;"",Scoring!$P$15)+IF(Data!$K244&lt;&gt;"",Scoring!$P$16)+IF(Data!$L244&lt;&gt;"",Scoring!$P$17)+IF(Data!$M244&lt;&gt;"",Scoring!$P$18)+IF(Data!$N244&lt;&gt;"",Scoring!$P$19)+IF(Data!$O244&lt;&gt;"",Scoring!$P$20)+IF(Data!$P244&lt;&gt;"",Scoring!$P$21)+IF(Data!$Q244&lt;&gt;"",Scoring!$P$22)+IF(Data!$R244&lt;&gt;"",Scoring!$P$23)+IF(Data!$S244&lt;&gt;"",Scoring!$P$24)+IF(Data!T244&lt;&gt;"",Scoring!$P$25)+IF(Data!$U244&lt;&gt;"",Scoring!$P$26)+IF(Data!$V244&lt;&gt;"",Scoring!$P$27)+IF(Data!$W244&lt;&gt;"",Scoring!$P$28)+IF(Data!$X244&lt;&gt;"",Scoring!$P$29)+IF(Data!$Y244&lt;&gt;"",Scoring!$P$30)+IF(Data!$Z244&lt;&gt;"",Scoring!$P$31)+IF(Data!$AA244&lt;&gt;"",Scoring!$P$32),"")</f>
        <v/>
      </c>
      <c r="BA244" s="105" t="str">
        <f>IF(AZ244&lt;&gt;"",LOOKUP(AZ244,Likelihoods!$A$7:$A$107,Likelihoods!N$7:N$107),"")</f>
        <v/>
      </c>
      <c r="BB244" s="102" t="str">
        <f>IF(AND(COUNTBLANK($B244:$E244)=3,COUNTBLANK($F244:$H244)=2,COUNTBLANK($I244:$J244)=1,COUNTBLANK($K244:$L244)=1,COUNTBLANK($M244:$N244)=1,COUNTBLANK($O244:$P244)=1,COUNTBLANK($Q244:$R244)=1,COUNTBLANK($S244:$T244)=1,COUNTBLANK($U244:$V244)=1,COUNTBLANK($W244:$AA244)=4),IF(Data!$B244&lt;&gt;"",Scoring!$Q$7)+IF(Data!$C244&lt;&gt;"",Scoring!$Q$8)+IF(Data!$D244&lt;&gt;"",Scoring!$Q$9)+IF(Data!$E244&lt;&gt;"",Scoring!$Q$10)+IF(Data!$F244&lt;&gt;"",Scoring!$Q$11)+IF(Data!$G244&lt;&gt;"",Scoring!$Q$12)+IF(Data!$H244&lt;&gt;"",Scoring!$Q$13)+IF(Data!$I244&lt;&gt;"",Scoring!$Q$14)+IF(Data!$J244&lt;&gt;"",Scoring!$Q$15)+IF(Data!$K244&lt;&gt;"",Scoring!$Q$16)+IF(Data!$L244&lt;&gt;"",Scoring!$Q$17)+IF(Data!$M244&lt;&gt;"",Scoring!$Q$18)+IF(Data!$N244&lt;&gt;"",Scoring!$Q$19)+IF(Data!$O244&lt;&gt;"",Scoring!$Q$20)+IF(Data!$P244&lt;&gt;"",Scoring!$Q$21)+IF(Data!$Q244&lt;&gt;"",Scoring!$Q$22)+IF(Data!$R244&lt;&gt;"",Scoring!$Q$23)+IF(Data!$S244&lt;&gt;"",Scoring!$Q$24)+IF(Data!T244&lt;&gt;"",Scoring!$Q$25)+IF(Data!$U244&lt;&gt;"",Scoring!$Q$26)+IF(Data!$V244&lt;&gt;"",Scoring!$Q$27)+IF(Data!$W244&lt;&gt;"",Scoring!$Q$28)+IF(Data!$X244&lt;&gt;"",Scoring!$Q$29)+IF(Data!$Y244&lt;&gt;"",Scoring!$Q$30)+IF(Data!$Z244&lt;&gt;"",Scoring!$Q$31)+IF(Data!$AA244&lt;&gt;"",Scoring!$Q$32),"")</f>
        <v/>
      </c>
      <c r="BC244" s="107" t="str">
        <f>IF(BB244&lt;&gt;"",LOOKUP(BB244,Likelihoods!$A$7:$A$107,Likelihoods!O$7:O$107),"")</f>
        <v/>
      </c>
      <c r="BD244" s="104" t="str">
        <f>IF(AND(COUNTBLANK($B244:$E244)=3,COUNTBLANK($F244:$H244)=2,COUNTBLANK($I244:$J244)=1,COUNTBLANK($K244:$L244)=1,COUNTBLANK($M244:$N244)=1,COUNTBLANK($O244:$P244)=1,COUNTBLANK($Q244:$R244)=1,COUNTBLANK($S244:$T244)=1,COUNTBLANK($U244:$V244)=1,COUNTBLANK($W244:$AA244)=4),IF(Data!$B244&lt;&gt;"",Scoring!$R$7)+IF(Data!$C244&lt;&gt;"",Scoring!$R$8)+IF(Data!$D244&lt;&gt;"",Scoring!$R$9)+IF(Data!$E244&lt;&gt;"",Scoring!$R$10)+IF(Data!$F244&lt;&gt;"",Scoring!$R$11)+IF(Data!$G244&lt;&gt;"",Scoring!$R$12)+IF(Data!$H244&lt;&gt;"",Scoring!$R$13)+IF(Data!$I244&lt;&gt;"",Scoring!$R$14)+IF(Data!$J244&lt;&gt;"",Scoring!$R$15)+IF(Data!$K244&lt;&gt;"",Scoring!$R$16)+IF(Data!$L244&lt;&gt;"",Scoring!$R$17)+IF(Data!$M244&lt;&gt;"",Scoring!$R$18)+IF(Data!$N244&lt;&gt;"",Scoring!$R$19)+IF(Data!$O244&lt;&gt;"",Scoring!$R$20)+IF(Data!$P244&lt;&gt;"",Scoring!$R$21)+IF(Data!$Q244&lt;&gt;"",Scoring!$R$22)+IF(Data!$R244&lt;&gt;"",Scoring!$R$23)+IF(Data!$S244&lt;&gt;"",Scoring!$R$24)+IF(Data!T244&lt;&gt;"",Scoring!$R$25)+IF(Data!$U244&lt;&gt;"",Scoring!$R$26)+IF(Data!$V244&lt;&gt;"",Scoring!$R$27)+IF(Data!$W244&lt;&gt;"",Scoring!$R$28)+IF(Data!$X244&lt;&gt;"",Scoring!$R$29)+IF(Data!$Y244&lt;&gt;"",Scoring!$R$30)+IF(Data!$Z244&lt;&gt;"",Scoring!$R$31)+IF(Data!$AA244&lt;&gt;"",Scoring!$R$32),"")</f>
        <v/>
      </c>
      <c r="BE244" s="105" t="str">
        <f>IF(BD244&lt;&gt;"",LOOKUP(BD244,Likelihoods!$A$7:$A$107,Likelihoods!P$7:P$107),"")</f>
        <v/>
      </c>
      <c r="BF244" s="102" t="str">
        <f>IF(AND(COUNTBLANK($B244:$E244)=3,COUNTBLANK($F244:$H244)=2,COUNTBLANK($I244:$J244)=1,COUNTBLANK($K244:$L244)=1,COUNTBLANK($M244:$N244)=1,COUNTBLANK($O244:$P244)=1,COUNTBLANK($Q244:$R244)=1,COUNTBLANK($S244:$T244)=1,COUNTBLANK($U244:$V244)=1,COUNTBLANK($W244:$AA244)=4),IF(Data!$B244&lt;&gt;"",Scoring!$S$7)+IF(Data!$C244&lt;&gt;"",Scoring!$S$8)+IF(Data!$D244&lt;&gt;"",Scoring!$S$9)+IF(Data!$E244&lt;&gt;"",Scoring!$S$10)+IF(Data!$F244&lt;&gt;"",Scoring!$S$11)+IF(Data!$G244&lt;&gt;"",Scoring!$S$12)+IF(Data!$H244&lt;&gt;"",Scoring!$S$13)+IF(Data!$I244&lt;&gt;"",Scoring!$S$14)+IF(Data!$J244&lt;&gt;"",Scoring!$S$15)+IF(Data!$K244&lt;&gt;"",Scoring!$S$16)+IF(Data!$L244&lt;&gt;"",Scoring!$S$17)+IF(Data!$M244&lt;&gt;"",Scoring!$S$18)+IF(Data!$N244&lt;&gt;"",Scoring!$S$19)+IF(Data!$O244&lt;&gt;"",Scoring!$S$20)+IF(Data!$P244&lt;&gt;"",Scoring!$S$21)+IF(Data!$Q244&lt;&gt;"",Scoring!$S$22)+IF(Data!$R244&lt;&gt;"",Scoring!$S$23)+IF(Data!$S244&lt;&gt;"",Scoring!$S$24)+IF(Data!T244&lt;&gt;"",Scoring!$S$25)+IF(Data!$U244&lt;&gt;"",Scoring!$S$26)+IF(Data!$V244&lt;&gt;"",Scoring!$S$27)+IF(Data!$W244&lt;&gt;"",Scoring!$S$28)+IF(Data!$X244&lt;&gt;"",Scoring!$S$29)+IF(Data!$Y244&lt;&gt;"",Scoring!$S$30)+IF(Data!$Z244&lt;&gt;"",Scoring!$S$31)+IF(Data!$AA244&lt;&gt;"",Scoring!$S$32),"")</f>
        <v/>
      </c>
      <c r="BG244" s="107" t="str">
        <f>IF(BF244&lt;&gt;"",LOOKUP(BF244,Likelihoods!$A$7:$A$107,Likelihoods!Q$7:Q$107),"")</f>
        <v/>
      </c>
      <c r="BH244" s="108" t="str">
        <f>IF(AND(COUNTBLANK($B244:$E244)=3,COUNTBLANK($F244:$H244)=2,COUNTBLANK($I244:$J244)=1,COUNTBLANK($K244:$L244)=1,COUNTBLANK($M244:$N244)=1,COUNTBLANK($O244:$P244)=1,COUNTBLANK($Q244:$R244)=1,COUNTBLANK($S244:$T244)=1,COUNTBLANK($U244:$V244)=1,COUNTBLANK($W244:$AA244)=4),IF(Data!$B244&lt;&gt;"",Scoring!$T$7)+IF(Data!$C244&lt;&gt;"",Scoring!$T$8)+IF(Data!$D244&lt;&gt;"",Scoring!$T$9)+IF(Data!$E244&lt;&gt;"",Scoring!$T$10)+IF(Data!$F244&lt;&gt;"",Scoring!$T$11)+IF(Data!$G244&lt;&gt;"",Scoring!$T$12)+IF(Data!$H244&lt;&gt;"",Scoring!$T$13)+IF(Data!$I244&lt;&gt;"",Scoring!$T$14)+IF(Data!$J244&lt;&gt;"",Scoring!$T$15)+IF(Data!$K244&lt;&gt;"",Scoring!$T$16)+IF(Data!$L244&lt;&gt;"",Scoring!$T$17)+IF(Data!$M244&lt;&gt;"",Scoring!$T$18)+IF(Data!$N244&lt;&gt;"",Scoring!$T$19)+IF(Data!$O244&lt;&gt;"",Scoring!$T$20)+IF(Data!$P244&lt;&gt;"",Scoring!$T$21)+IF(Data!$Q244&lt;&gt;"",Scoring!$T$22)+IF(Data!$R244&lt;&gt;"",Scoring!$T$23)+IF(Data!$S244&lt;&gt;"",Scoring!$T$24)+IF(Data!T244&lt;&gt;"",Scoring!$T$25)+IF(Data!$U244&lt;&gt;"",Scoring!$T$26)+IF(Data!$V244&lt;&gt;"",Scoring!$T$27)+IF(Data!$W244&lt;&gt;"",Scoring!$T$28)+IF(Data!$X244&lt;&gt;"",Scoring!$T$29)+IF(Data!$Y244&lt;&gt;"",Scoring!$T$30)+IF(Data!$Z244&lt;&gt;"",Scoring!$T$31)+IF(Data!$AA244&lt;&gt;"",Scoring!$T$32),"")</f>
        <v/>
      </c>
      <c r="BI244" s="105" t="str">
        <f>IF(BH244&lt;&gt;"",LOOKUP(BH244,Likelihoods!$A$7:$A$107,Likelihoods!R$7:R$107),"")</f>
        <v/>
      </c>
      <c r="BJ244" s="108" t="str">
        <f>IF(AND(COUNTBLANK($B244:$E244)=3,COUNTBLANK($F244:$H244)=2,COUNTBLANK($I244:$J244)=1,COUNTBLANK($K244:$L244)=1,COUNTBLANK($M244:$N244)=1,COUNTBLANK($O244:$P244)=1,COUNTBLANK($Q244:$R244)=1,COUNTBLANK($S244:$T244)=1,COUNTBLANK($U244:$V244)=1,COUNTBLANK($W244:$AA244)=4),IF(Data!$B244&lt;&gt;"",Scoring!$U$7)+IF(Data!$C244&lt;&gt;"",Scoring!$U$8)+IF(Data!$D244&lt;&gt;"",Scoring!$U$9)+IF(Data!$E244&lt;&gt;"",Scoring!$U$10)+IF(Data!$F244&lt;&gt;"",Scoring!$U$11)+IF(Data!$G244&lt;&gt;"",Scoring!$U$12)+IF(Data!$H244&lt;&gt;"",Scoring!$U$13)+IF(Data!$I244&lt;&gt;"",Scoring!$U$14)+IF(Data!$J244&lt;&gt;"",Scoring!$U$15)+IF(Data!$K244&lt;&gt;"",Scoring!$U$16)+IF(Data!$L244&lt;&gt;"",Scoring!$U$17)+IF(Data!$M244&lt;&gt;"",Scoring!$U$18)+IF(Data!$N244&lt;&gt;"",Scoring!$U$19)+IF(Data!$O244&lt;&gt;"",Scoring!$U$20)+IF(Data!$P244&lt;&gt;"",Scoring!$U$21)+IF(Data!$Q244&lt;&gt;"",Scoring!$U$22)+IF(Data!$R244&lt;&gt;"",Scoring!$U$23)+IF(Data!$S244&lt;&gt;"",Scoring!$U$24)+IF(Data!T244&lt;&gt;"",Scoring!$U$25)+IF(Data!$U244&lt;&gt;"",Scoring!$U$26)+IF(Data!$V244&lt;&gt;"",Scoring!$U$27)+IF(Data!$W244&lt;&gt;"",Scoring!$U$28)+IF(Data!$X244&lt;&gt;"",Scoring!$U$29)+IF(Data!$Y244&lt;&gt;"",Scoring!$U$30)+IF(Data!$Z244&lt;&gt;"",Scoring!$U$31)+IF(Data!$AA244&lt;&gt;"",Scoring!$U$32),"")</f>
        <v/>
      </c>
      <c r="BK244" s="106" t="str">
        <f>IF(BJ244&lt;&gt;"",LOOKUP(BJ244,Likelihoods!$A$7:$A$107,Likelihoods!S$7:S$107),"")</f>
        <v/>
      </c>
      <c r="BL244" s="8"/>
      <c r="BM244" s="8"/>
      <c r="BN244" s="8"/>
      <c r="BO244" s="8"/>
      <c r="BP244" s="8"/>
      <c r="BQ244" s="8"/>
      <c r="BR244" s="8"/>
      <c r="BS244" s="8"/>
      <c r="BT244" s="8"/>
      <c r="BU244" s="8"/>
      <c r="BV244" s="8"/>
      <c r="BW244" s="8"/>
      <c r="BX244" s="8"/>
      <c r="BY244" s="8"/>
    </row>
    <row r="245" spans="1:77" ht="14.25" x14ac:dyDescent="0.2">
      <c r="A245" s="68"/>
      <c r="B245" s="101"/>
      <c r="C245" s="102"/>
      <c r="D245" s="102"/>
      <c r="E245" s="102"/>
      <c r="F245" s="101"/>
      <c r="G245" s="102"/>
      <c r="H245" s="103"/>
      <c r="I245" s="102"/>
      <c r="J245" s="102"/>
      <c r="K245" s="101"/>
      <c r="L245" s="103"/>
      <c r="M245" s="102"/>
      <c r="N245" s="103"/>
      <c r="O245" s="101"/>
      <c r="P245" s="103"/>
      <c r="Q245" s="102"/>
      <c r="R245" s="102"/>
      <c r="S245" s="101"/>
      <c r="T245" s="103"/>
      <c r="U245" s="101"/>
      <c r="V245" s="103"/>
      <c r="W245" s="102"/>
      <c r="X245" s="102"/>
      <c r="Y245" s="102"/>
      <c r="Z245" s="102"/>
      <c r="AA245" s="102"/>
      <c r="AB245" s="104" t="str">
        <f>IF(AND(COUNTBLANK($B245:$E245)=3,COUNTBLANK($F245:$H245)=2,COUNTBLANK($I245:$J245)=1,COUNTBLANK($K245:$L245)=1,COUNTBLANK($M245:$N245)=1,COUNTBLANK($O245:$P245)=1,COUNTBLANK($Q245:$R245)=1,COUNTBLANK($S245:$T245)=1,COUNTBLANK($U245:$V245)=1,COUNTBLANK($W245:$AA245)=4),IF(Data!$B245&lt;&gt;"",Scoring!$D$7)+IF(Data!$C245&lt;&gt;"",Scoring!$D$8)+IF(Data!$D245&lt;&gt;"",Scoring!$D$9)+IF(Data!$E245&lt;&gt;"",Scoring!$D$10)+IF(Data!$F245&lt;&gt;"",Scoring!$D$11)+IF(Data!$G245&lt;&gt;"",Scoring!$D$12)+IF(Data!$H245&lt;&gt;"",Scoring!$D$13)+IF(Data!$I245&lt;&gt;"",Scoring!$D$14)+IF(Data!$J245&lt;&gt;"",Scoring!$D$15)+IF(Data!$K245&lt;&gt;"",Scoring!$D$16)+IF(Data!$L245&lt;&gt;"",Scoring!$D$17)+IF(Data!$M245&lt;&gt;"",Scoring!$D$18)+IF(Data!$N245&lt;&gt;"",Scoring!$D$19)+IF(Data!$O245&lt;&gt;"",Scoring!$D$20)+IF(Data!$P245&lt;&gt;"",Scoring!$D$21)+IF(Data!$Q245&lt;&gt;"",Scoring!$D$22)+IF(Data!$R245&lt;&gt;"",Scoring!$D$23)+IF(Data!$S245&lt;&gt;"",Scoring!$D$24)+IF(Data!T245&lt;&gt;"",Scoring!$D$25)+IF(Data!$U245&lt;&gt;"",Scoring!$D$26)+IF(Data!$V245&lt;&gt;"",Scoring!$D$27)+IF(Data!$W245&lt;&gt;"",Scoring!$D$28)+IF(Data!$X245&lt;&gt;"",Scoring!$D$29)+IF(Data!$Y245&lt;&gt;"",Scoring!$D$30)+IF(Data!$Z245&lt;&gt;"",Scoring!$D$31)+IF(Data!$AA245&lt;&gt;"",Scoring!$D$32),"")</f>
        <v/>
      </c>
      <c r="AC245" s="105" t="str">
        <f>IF(AB245&lt;&gt;"",LOOKUP(AB245,Likelihoods!$A$7:$A$107,Likelihoods!B$7:B$107),"")</f>
        <v/>
      </c>
      <c r="AD245" s="264" t="str">
        <f>IF(AND(COUNTBLANK($B245:$E245)=3,COUNTBLANK($F245:$H245)=2,COUNTBLANK($I245:$J245)=1,COUNTBLANK($K245:$L245)=1,COUNTBLANK($M245:$N245)=1,COUNTBLANK($O245:$P245)=1,COUNTBLANK($Q245:$R245)=1,COUNTBLANK($S245:$T245)=1,COUNTBLANK($U245:$V245)=1,COUNTBLANK($W245:$AA245)=4),IF(Data!$B245&lt;&gt;"",Scoring!$E$7)+IF(Data!$C245&lt;&gt;"",Scoring!$E$8)+IF(Data!$D245&lt;&gt;"",Scoring!$E$9)+IF(Data!$E245&lt;&gt;"",Scoring!$E$10)+IF(Data!$F245&lt;&gt;"",Scoring!$E$11)+IF(Data!$G245&lt;&gt;"",Scoring!$E$12)+IF(Data!$H245&lt;&gt;"",Scoring!$E$13)+IF(Data!$I245&lt;&gt;"",Scoring!$E$14)+IF(Data!$J245&lt;&gt;"",Scoring!$E$15)+IF(Data!$K245&lt;&gt;"",Scoring!$E$16)+IF(Data!$L245&lt;&gt;"",Scoring!$E$17)+IF(Data!$M245&lt;&gt;"",Scoring!$E$18)+IF(Data!$N245&lt;&gt;"",Scoring!$E$19)+IF(Data!$O245&lt;&gt;"",Scoring!$E$20)+IF(Data!$P245&lt;&gt;"",Scoring!$E$21)+IF(Data!$Q245&lt;&gt;"",Scoring!$E$22)+IF(Data!$R245&lt;&gt;"",Scoring!$E$23)+IF(Data!$S245&lt;&gt;"",Scoring!$E$24)+IF(Data!V245&lt;&gt;"",Scoring!$E$25)+IF(Data!$U245&lt;&gt;"",Scoring!$E$26)+IF(Data!$V245&lt;&gt;"",Scoring!$E$27)+IF(Data!$W245&lt;&gt;"",Scoring!$E$28)+IF(Data!$X245&lt;&gt;"",Scoring!$E$29)+IF(Data!$Y245&lt;&gt;"",Scoring!$E$30)+IF(Data!$Z245&lt;&gt;"",Scoring!$E$31)+IF(Data!$AA245&lt;&gt;"",Scoring!$E$32),"")</f>
        <v/>
      </c>
      <c r="AE245" s="107" t="str">
        <f>IF(AD245&lt;&gt;"",LOOKUP(AD245,Likelihoods!$A$7:$A$107,Likelihoods!C$7:C$107),"")</f>
        <v/>
      </c>
      <c r="AF245" s="108" t="str">
        <f>IF(AND(COUNTBLANK($B245:$E245)=3,COUNTBLANK($F245:$H245)=2,COUNTBLANK($I245:$J245)=1,COUNTBLANK($K245:$L245)=1,COUNTBLANK($M245:$N245)=1,COUNTBLANK($O245:$P245)=1,COUNTBLANK($Q245:$R245)=1,COUNTBLANK($S245:$T245)=1,COUNTBLANK($U245:$V245)=1,COUNTBLANK($W245:$AA245)=4),IF(Data!$B245&lt;&gt;"",Scoring!$F$7)+IF(Data!$C245&lt;&gt;"",Scoring!$F$8)+IF(Data!$D245&lt;&gt;"",Scoring!$F$9)+IF(Data!$E245&lt;&gt;"",Scoring!$F$10)+IF(Data!$F245&lt;&gt;"",Scoring!$F$11)+IF(Data!$G245&lt;&gt;"",Scoring!$F$12)+IF(Data!$H245&lt;&gt;"",Scoring!$F$13)+IF(Data!$I245&lt;&gt;"",Scoring!$F$14)+IF(Data!$J245&lt;&gt;"",Scoring!$F$15)+IF(Data!$K245&lt;&gt;"",Scoring!$F$16)+IF(Data!$L245&lt;&gt;"",Scoring!$F$17)+IF(Data!$M245&lt;&gt;"",Scoring!$F$18)+IF(Data!$N245&lt;&gt;"",Scoring!$F$19)+IF(Data!$O245&lt;&gt;"",Scoring!$F$20)+IF(Data!$P245&lt;&gt;"",Scoring!$F$21)+IF(Data!$Q245&lt;&gt;"",Scoring!$F$22)+IF(Data!$R245&lt;&gt;"",Scoring!$F$23)+IF(Data!$S245&lt;&gt;"",Scoring!$F$24)+IF(Data!T245&lt;&gt;"",Scoring!$F$25)+IF(Data!$U245&lt;&gt;"",Scoring!$F$26)+IF(Data!$V245&lt;&gt;"",Scoring!$F$27)+IF(Data!$W245&lt;&gt;"",Scoring!$F$28)+IF(Data!$X245&lt;&gt;"",Scoring!$F$29)+IF(Data!$Y245&lt;&gt;"",Scoring!$F$30)+IF(Data!$Z245&lt;&gt;"",Scoring!$F$31)+IF(Data!$AA245&lt;&gt;"",Scoring!$F$32),"")</f>
        <v/>
      </c>
      <c r="AG245" s="105" t="str">
        <f>IF(AF245&lt;&gt;"",LOOKUP(AF245,Likelihoods!$A$7:$A$107,Likelihoods!D$7:D$107),"")</f>
        <v/>
      </c>
      <c r="AH245" s="108" t="str">
        <f>IF(AND(COUNTBLANK($B245:$E245)=3,COUNTBLANK($F245:$H245)=2,COUNTBLANK($I245:$J245)=1,COUNTBLANK($K245:$L245)=1,COUNTBLANK($M245:$N245)=1,COUNTBLANK($O245:$P245)=1,COUNTBLANK($Q245:$R245)=1,COUNTBLANK($S245:$T245)=1,COUNTBLANK($U245:$V245)=1,COUNTBLANK($W245:$AA245)=4),IF(Data!$B245&lt;&gt;"",Scoring!$G$7)+IF(Data!$C245&lt;&gt;"",Scoring!$G$8)+IF(Data!$D245&lt;&gt;"",Scoring!$G$9)+IF(Data!$E245&lt;&gt;"",Scoring!$G$10)+IF(Data!$F245&lt;&gt;"",Scoring!$G$11)+IF(Data!$G245&lt;&gt;"",Scoring!$G$12)+IF(Data!$H245&lt;&gt;"",Scoring!$G$13)+IF(Data!$I245&lt;&gt;"",Scoring!$G$14)+IF(Data!$J245&lt;&gt;"",Scoring!$G$15)+IF(Data!$K245&lt;&gt;"",Scoring!$G$16)+IF(Data!$L245&lt;&gt;"",Scoring!$G$17)+IF(Data!$M245&lt;&gt;"",Scoring!$G$18)+IF(Data!$N245&lt;&gt;"",Scoring!$G$19)+IF(Data!$O245&lt;&gt;"",Scoring!$G$20)+IF(Data!$P245&lt;&gt;"",Scoring!$G$21)+IF(Data!$Q245&lt;&gt;"",Scoring!$G$22)+IF(Data!$R245&lt;&gt;"",Scoring!$G$23)+IF(Data!$S245&lt;&gt;"",Scoring!$G$24)+IF(Data!T245&lt;&gt;"",Scoring!$G$25)+IF(Data!$U245&lt;&gt;"",Scoring!$G$26)+IF(Data!$V245&lt;&gt;"",Scoring!$G$27)+IF(Data!$W245&lt;&gt;"",Scoring!$G$28)+IF(Data!$X245&lt;&gt;"",Scoring!$G$29)+IF(Data!$Y245&lt;&gt;"",Scoring!$G$30)+IF(Data!$Z245&lt;&gt;"",Scoring!$G$31)+IF(Data!$AA245&lt;&gt;"",Scoring!$G$32),"")</f>
        <v/>
      </c>
      <c r="AI245" s="106" t="str">
        <f>IF(AH245&lt;&gt;"",LOOKUP(AH245,Likelihoods!$A$7:$A$107,Likelihoods!E$7:E$107),"")</f>
        <v/>
      </c>
      <c r="AJ245" s="104" t="str">
        <f>IF(AND(COUNTBLANK($B245:$E245)=3,COUNTBLANK($F245:$H245)=2,COUNTBLANK($I245:$J245)=1,COUNTBLANK($K245:$L245)=1,COUNTBLANK($M245:$N245)=1,COUNTBLANK($O245:$P245)=1,COUNTBLANK($Q245:$R245)=1,COUNTBLANK($S245:$T245)=1,COUNTBLANK($U245:$V245)=1,COUNTBLANK($W245:$AA245)=4),IF(Data!$B245&lt;&gt;"",Scoring!$H$7)+IF(Data!$C245&lt;&gt;"",Scoring!$H$8)+IF(Data!$D245&lt;&gt;"",Scoring!$H$9)+IF(Data!$E245&lt;&gt;"",Scoring!$H$10)+IF(Data!$F245&lt;&gt;"",Scoring!$H$11)+IF(Data!$G245&lt;&gt;"",Scoring!$H$12)+IF(Data!$H245&lt;&gt;"",Scoring!$H$13)+IF(Data!$I245&lt;&gt;"",Scoring!$H$14)+IF(Data!$J245&lt;&gt;"",Scoring!$H$15)+IF(Data!$K245&lt;&gt;"",Scoring!$H$16)+IF(Data!$L245&lt;&gt;"",Scoring!$H$17)+IF(Data!$M245&lt;&gt;"",Scoring!$H$18)+IF(Data!$N245&lt;&gt;"",Scoring!$H$19)+IF(Data!$O245&lt;&gt;"",Scoring!$H$20)+IF(Data!$P245&lt;&gt;"",Scoring!$H$21)+IF(Data!$Q245&lt;&gt;"",Scoring!$H$22)+IF(Data!$R245&lt;&gt;"",Scoring!$H$23)+IF(Data!$S245&lt;&gt;"",Scoring!$H$24)+IF(Data!T245&lt;&gt;"",Scoring!$H$25)+IF(Data!$U245&lt;&gt;"",Scoring!$H$26)+IF(Data!$V245&lt;&gt;"",Scoring!$H$27)+IF(Data!$W245&lt;&gt;"",Scoring!$H$28)+IF(Data!$X245&lt;&gt;"",Scoring!$H$29)+IF(Data!$Y245&lt;&gt;"",Scoring!$H$30)+IF(Data!$Z245&lt;&gt;"",Scoring!$H$31)+IF(Data!$AA245&lt;&gt;"",Scoring!$H$32),"")</f>
        <v/>
      </c>
      <c r="AK245" s="105" t="str">
        <f>IF(AJ245&lt;&gt;"",LOOKUP(AJ245,Likelihoods!$A$7:$A$107,Likelihoods!F$7:F$107),"")</f>
        <v/>
      </c>
      <c r="AL245" s="102" t="str">
        <f>IF(AND(COUNTBLANK($B245:$E245)=3,COUNTBLANK($F245:$H245)=2,COUNTBLANK($I245:$J245)=1,COUNTBLANK($K245:$L245)=1,COUNTBLANK($M245:$N245)=1,COUNTBLANK($O245:$P245)=1,COUNTBLANK($Q245:$R245)=1,COUNTBLANK($S245:$T245)=1,COUNTBLANK($U245:$V245)=1,COUNTBLANK($W245:$AA245)=4),IF(Data!$B245&lt;&gt;"",Scoring!$I$7)+IF(Data!$C245&lt;&gt;"",Scoring!$I$8)+IF(Data!$D245&lt;&gt;"",Scoring!$I$9)+IF(Data!$E245&lt;&gt;"",Scoring!$I$10)+IF(Data!$F245&lt;&gt;"",Scoring!$I$11)+IF(Data!$G245&lt;&gt;"",Scoring!$I$12)+IF(Data!$H245&lt;&gt;"",Scoring!$I$13)+IF(Data!$I245&lt;&gt;"",Scoring!$I$14)+IF(Data!$J245&lt;&gt;"",Scoring!$I$15)+IF(Data!$K245&lt;&gt;"",Scoring!$I$16)+IF(Data!$L245&lt;&gt;"",Scoring!$I$17)+IF(Data!$M245&lt;&gt;"",Scoring!$I$18)+IF(Data!$N245&lt;&gt;"",Scoring!$I$19)+IF(Data!$O245&lt;&gt;"",Scoring!$I$20)+IF(Data!$P245&lt;&gt;"",Scoring!$I$21)+IF(Data!$Q245&lt;&gt;"",Scoring!$I$22)+IF(Data!$R245&lt;&gt;"",Scoring!$I$23)+IF(Data!$S245&lt;&gt;"",Scoring!$I$24)+IF(Data!T245&lt;&gt;"",Scoring!$I$25)+IF(Data!$U245&lt;&gt;"",Scoring!$I$26)+IF(Data!$V245&lt;&gt;"",Scoring!$I$27)+IF(Data!$W245&lt;&gt;"",Scoring!$I$28)+IF(Data!$X245&lt;&gt;"",Scoring!$I$29)+IF(Data!$Y245&lt;&gt;"",Scoring!$I$30)+IF(Data!$Z245&lt;&gt;"",Scoring!$I$31)+IF(Data!$AA245&lt;&gt;"",Scoring!$I$32),"")</f>
        <v/>
      </c>
      <c r="AM245" s="107" t="str">
        <f>IF(AL245&lt;&gt;"",LOOKUP(AL245,Likelihoods!$A$7:$A$107,Likelihoods!G$7:G$107),"")</f>
        <v/>
      </c>
      <c r="AN245" s="281" t="str">
        <f>IF(AND(COUNTBLANK($B245:$E245)=3,COUNTBLANK($F245:$H245)=2,COUNTBLANK($I245:$J245)=1,COUNTBLANK($K245:$L245)=1,COUNTBLANK($M245:$N245)=1,COUNTBLANK($O245:$P245)=1,COUNTBLANK($Q245:$R245)=1,COUNTBLANK($S245:$T245)=1,COUNTBLANK($U245:$V245)=1,COUNTBLANK($W245:$AA245)=4),IF(Data!$B245&lt;&gt;"",Scoring!$J$7)+IF(Data!$C245&lt;&gt;"",Scoring!$J$8)+IF(Data!$D245&lt;&gt;"",Scoring!$J$9)+IF(Data!$E245&lt;&gt;"",Scoring!$J$10)+IF(Data!$F245&lt;&gt;"",Scoring!$J$11)+IF(Data!$G245&lt;&gt;"",Scoring!$J$12)+IF(Data!$H245&lt;&gt;"",Scoring!$J$13)+IF(Data!$I245&lt;&gt;"",Scoring!$J$14)+IF(Data!$J245&lt;&gt;"",Scoring!$J$15)+IF(Data!$K245&lt;&gt;"",Scoring!$J$16)+IF(Data!$L245&lt;&gt;"",Scoring!$J$17)+IF(Data!$M245&lt;&gt;"",Scoring!$J$18)+IF(Data!$N245&lt;&gt;"",Scoring!$J$19)+IF(Data!$O245&lt;&gt;"",Scoring!$J$20)+IF(Data!$P245&lt;&gt;"",Scoring!$J$21)+IF(Data!$Q245&lt;&gt;"",Scoring!$J$22)+IF(Data!$R245&lt;&gt;"",Scoring!$J$23)+IF(Data!$S245&lt;&gt;"",Scoring!$J$24)+IF(Data!AF245&lt;&gt;"",Scoring!$J$25)+IF(Data!$U245&lt;&gt;"",Scoring!$J$26)+IF(Data!$V245&lt;&gt;"",Scoring!$J$27)+IF(Data!$W245&lt;&gt;"",Scoring!$J$28)+IF(Data!$X245&lt;&gt;"",Scoring!$J$29)+IF(Data!$Y245&lt;&gt;"",Scoring!$J$30)+IF(Data!$Z245&lt;&gt;"",Scoring!$J$31)+IF(Data!$AA245&lt;&gt;"",Scoring!$J$32),"")</f>
        <v/>
      </c>
      <c r="AO245" s="276" t="str">
        <f>IF(AN245&lt;&gt;"",LOOKUP(AN245,Likelihoods!$A$7:$A$107,Likelihoods!H$7:H$107),"")</f>
        <v/>
      </c>
      <c r="AP245" s="264" t="str">
        <f>IF(AND(COUNTBLANK($B245:$E245)=3,COUNTBLANK($F245:$H245)=2,COUNTBLANK($I245:$J245)=1,COUNTBLANK($K245:$L245)=1,COUNTBLANK($M245:$N245)=1,COUNTBLANK($O245:$P245)=1,COUNTBLANK($Q245:$R245)=1,COUNTBLANK($S245:$T245)=1,COUNTBLANK($U245:$V245)=1,COUNTBLANK($W245:$AA245)=4),IF(Data!$B245&lt;&gt;"",Scoring!$K$7)+IF(Data!$C245&lt;&gt;"",Scoring!$K$8)+IF(Data!$D245&lt;&gt;"",Scoring!$K$9)+IF(Data!$E245&lt;&gt;"",Scoring!$K$10)+IF(Data!$F245&lt;&gt;"",Scoring!$K$11)+IF(Data!$G245&lt;&gt;"",Scoring!$K$12)+IF(Data!$H245&lt;&gt;"",Scoring!$K$13)+IF(Data!$I245&lt;&gt;"",Scoring!$K$14)+IF(Data!$J245&lt;&gt;"",Scoring!$K$15)+IF(Data!$K245&lt;&gt;"",Scoring!$K$16)+IF(Data!$L245&lt;&gt;"",Scoring!$K$17)+IF(Data!$M245&lt;&gt;"",Scoring!$K$18)+IF(Data!$N245&lt;&gt;"",Scoring!$K$19)+IF(Data!$O245&lt;&gt;"",Scoring!$K$20)+IF(Data!$P245&lt;&gt;"",Scoring!$K$21)+IF(Data!$Q245&lt;&gt;"",Scoring!$K$22)+IF(Data!$R245&lt;&gt;"",Scoring!$K$23)+IF(Data!$S245&lt;&gt;"",Scoring!$K$24)+IF(Data!AH245&lt;&gt;"",Scoring!$K$25)+IF(Data!$U245&lt;&gt;"",Scoring!$K$26)+IF(Data!$V245&lt;&gt;"",Scoring!$K$27)+IF(Data!$W245&lt;&gt;"",Scoring!$K$28)+IF(Data!$X245&lt;&gt;"",Scoring!$K$29)+IF(Data!$Y245&lt;&gt;"",Scoring!$K$30)+IF(Data!$Z245&lt;&gt;"",Scoring!$K$31)+IF(Data!$AA245&lt;&gt;"",Scoring!$K$32),"")</f>
        <v/>
      </c>
      <c r="AQ245" s="107" t="str">
        <f>IF(AP245&lt;&gt;"",LOOKUP(AP245,Likelihoods!$A$7:$A$107,Likelihoods!I$7:I$107),"")</f>
        <v/>
      </c>
      <c r="AR245" s="281" t="str">
        <f>IF(AND(COUNTBLANK($B245:$E245)=3,COUNTBLANK($F245:$H245)=2,COUNTBLANK($I245:$J245)=1,COUNTBLANK($K245:$L245)=1,COUNTBLANK($M245:$N245)=1,COUNTBLANK($O245:$P245)=1,COUNTBLANK($Q245:$R245)=1,COUNTBLANK($S245:$T245)=1,COUNTBLANK($U245:$V245)=1,COUNTBLANK($W245:$AA245)=4),IF(Data!$B245&lt;&gt;"",Scoring!$L$7)+IF(Data!$C245&lt;&gt;"",Scoring!$L$8)+IF(Data!$D245&lt;&gt;"",Scoring!$L$9)+IF(Data!$E245&lt;&gt;"",Scoring!$L$10)+IF(Data!$F245&lt;&gt;"",Scoring!$L$11)+IF(Data!$G245&lt;&gt;"",Scoring!$L$12)+IF(Data!$H245&lt;&gt;"",Scoring!$L$13)+IF(Data!$I245&lt;&gt;"",Scoring!$L$14)+IF(Data!$J245&lt;&gt;"",Scoring!$L$15)+IF(Data!$K245&lt;&gt;"",Scoring!$L$16)+IF(Data!$L245&lt;&gt;"",Scoring!$L$17)+IF(Data!$M245&lt;&gt;"",Scoring!$L$18)+IF(Data!$N245&lt;&gt;"",Scoring!$L$19)+IF(Data!$O245&lt;&gt;"",Scoring!$L$20)+IF(Data!$P245&lt;&gt;"",Scoring!$L$21)+IF(Data!$Q245&lt;&gt;"",Scoring!$L$22)+IF(Data!$R245&lt;&gt;"",Scoring!$L$23)+IF(Data!$S245&lt;&gt;"",Scoring!$L$24)+IF(Data!AJ245&lt;&gt;"",Scoring!$L$25)+IF(Data!$U245&lt;&gt;"",Scoring!$L$26)+IF(Data!$V245&lt;&gt;"",Scoring!$L$27)+IF(Data!$W245&lt;&gt;"",Scoring!$L$28)+IF(Data!$X245&lt;&gt;"",Scoring!$L$29)+IF(Data!$Y245&lt;&gt;"",Scoring!$L$30)+IF(Data!$Z245&lt;&gt;"",Scoring!$L$31)+IF(Data!$AA245&lt;&gt;"",Scoring!$L$32),"")</f>
        <v/>
      </c>
      <c r="AS245" s="105" t="str">
        <f>IF(AR245&lt;&gt;"",LOOKUP(AR245,Likelihoods!$A$7:$A$107,Likelihoods!J$7:J$107),"")</f>
        <v/>
      </c>
      <c r="AT245" s="108" t="str">
        <f>IF(AND(COUNTBLANK($B245:$E245)=3,COUNTBLANK($F245:$H245)=2,COUNTBLANK($I245:$J245)=1,COUNTBLANK($K245:$L245)=1,COUNTBLANK($M245:$N245)=1,COUNTBLANK($O245:$P245)=1,COUNTBLANK($Q245:$R245)=1,COUNTBLANK($S245:$T245)=1,COUNTBLANK($U245:$V245)=1,COUNTBLANK($W245:$AA245)=4),IF(Data!$B245&lt;&gt;"",Scoring!$M$7)+IF(Data!$C245&lt;&gt;"",Scoring!$M$8)+IF(Data!$D245&lt;&gt;"",Scoring!$M$9)+IF(Data!$E245&lt;&gt;"",Scoring!$M$10)+IF(Data!$F245&lt;&gt;"",Scoring!$M$11)+IF(Data!$G245&lt;&gt;"",Scoring!$M$12)+IF(Data!$H245&lt;&gt;"",Scoring!$M$13)+IF(Data!$I245&lt;&gt;"",Scoring!$M$14)+IF(Data!$J245&lt;&gt;"",Scoring!$M$15)+IF(Data!$K245&lt;&gt;"",Scoring!$M$16)+IF(Data!$L245&lt;&gt;"",Scoring!$M$17)+IF(Data!$M245&lt;&gt;"",Scoring!$M$18)+IF(Data!$N245&lt;&gt;"",Scoring!$M$19)+IF(Data!$O245&lt;&gt;"",Scoring!$M$20)+IF(Data!$P245&lt;&gt;"",Scoring!$M$21)+IF(Data!$Q245&lt;&gt;"",Scoring!$M$22)+IF(Data!$R245&lt;&gt;"",Scoring!$M$23)+IF(Data!$S245&lt;&gt;"",Scoring!$M$24)+IF(Data!T245&lt;&gt;"",Scoring!$M$25)+IF(Data!$U245&lt;&gt;"",Scoring!$M$26)+IF(Data!$V245&lt;&gt;"",Scoring!$M$27)+IF(Data!$W245&lt;&gt;"",Scoring!$M$28)+IF(Data!$X245&lt;&gt;"",Scoring!$M$29)+IF(Data!$Y245&lt;&gt;"",Scoring!$M$30)+IF(Data!$Z245&lt;&gt;"",Scoring!$M$31)+IF(Data!$AA245&lt;&gt;"",Scoring!$M$32),"")</f>
        <v/>
      </c>
      <c r="AU245" s="105" t="str">
        <f>IF(AT245&lt;&gt;"",LOOKUP(AT245,Likelihoods!$A$7:$A$107,Likelihoods!K$7:K$107),"")</f>
        <v/>
      </c>
      <c r="AV245" s="108" t="str">
        <f>IF(AND(COUNTBLANK($B245:$E245)=3,COUNTBLANK($F245:$H245)=2,COUNTBLANK($I245:$J245)=1,COUNTBLANK($K245:$L245)=1,COUNTBLANK($M245:$N245)=1,COUNTBLANK($O245:$P245)=1,COUNTBLANK($Q245:$R245)=1,COUNTBLANK($S245:$T245)=1,COUNTBLANK($U245:$V245)=1,COUNTBLANK($W245:$AA245)=4),IF(Data!$B245&lt;&gt;"",Scoring!$N$7)+IF(Data!$C245&lt;&gt;"",Scoring!$N$8)+IF(Data!$D245&lt;&gt;"",Scoring!$N$9)+IF(Data!$E245&lt;&gt;"",Scoring!$N$10)+IF(Data!$F245&lt;&gt;"",Scoring!$N$11)+IF(Data!$G245&lt;&gt;"",Scoring!$N$12)+IF(Data!$H245&lt;&gt;"",Scoring!$N$13)+IF(Data!$I245&lt;&gt;"",Scoring!$N$14)+IF(Data!$J245&lt;&gt;"",Scoring!$N$15)+IF(Data!$K245&lt;&gt;"",Scoring!$N$16)+IF(Data!$L245&lt;&gt;"",Scoring!$N$17)+IF(Data!$M245&lt;&gt;"",Scoring!$N$18)+IF(Data!$N245&lt;&gt;"",Scoring!$N$19)+IF(Data!$O245&lt;&gt;"",Scoring!$N$20)+IF(Data!$P245&lt;&gt;"",Scoring!$N$21)+IF(Data!$Q245&lt;&gt;"",Scoring!$N$22)+IF(Data!$R245&lt;&gt;"",Scoring!$N$23)+IF(Data!$S245&lt;&gt;"",Scoring!$N$24)+IF(Data!T245&lt;&gt;"",Scoring!$N$25)+IF(Data!$U245&lt;&gt;"",Scoring!$N$26)+IF(Data!$V245&lt;&gt;"",Scoring!$N$27)+IF(Data!$W245&lt;&gt;"",Scoring!$N$28)+IF(Data!$X245&lt;&gt;"",Scoring!$N$29)+IF(Data!$Y245&lt;&gt;"",Scoring!$N$30)+IF(Data!$Z245&lt;&gt;"",Scoring!$N$31)+IF(Data!$AA245&lt;&gt;"",Scoring!$N$32),"")</f>
        <v/>
      </c>
      <c r="AW245" s="106" t="str">
        <f>IF(AV245&lt;&gt;"",LOOKUP(AV245,Likelihoods!$A$7:$A$107,Likelihoods!L$7:L$107),"")</f>
        <v/>
      </c>
      <c r="AX245" s="104" t="str">
        <f>IF(AND(COUNTBLANK($B245:$E245)=3,COUNTBLANK($F245:$H245)=2,COUNTBLANK($I245:$J245)=1,COUNTBLANK($K245:$L245)=1,COUNTBLANK($M245:$N245)=1,COUNTBLANK($O245:$P245)=1,COUNTBLANK($Q245:$R245)=1,COUNTBLANK($S245:$T245)=1,COUNTBLANK($U245:$V245)=1,COUNTBLANK($W245:$AA245)=4),IF(Data!$B245&lt;&gt;"",Scoring!$O$7)+IF(Data!$C245&lt;&gt;"",Scoring!$O$8)+IF(Data!$D245&lt;&gt;"",Scoring!$O$9)+IF(Data!$E245&lt;&gt;"",Scoring!$O$10)+IF(Data!$F245&lt;&gt;"",Scoring!$O$11)+IF(Data!$G245&lt;&gt;"",Scoring!$O$12)+IF(Data!$H245&lt;&gt;"",Scoring!$O$13)+IF(Data!$I245&lt;&gt;"",Scoring!$O$14)+IF(Data!$J245&lt;&gt;"",Scoring!$O$15)+IF(Data!$K245&lt;&gt;"",Scoring!$O$16)+IF(Data!$L245&lt;&gt;"",Scoring!$O$17)+IF(Data!$M245&lt;&gt;"",Scoring!$O$18)+IF(Data!$N245&lt;&gt;"",Scoring!$O$19)+IF(Data!$O245&lt;&gt;"",Scoring!$O$20)+IF(Data!$P245&lt;&gt;"",Scoring!$O$21)+IF(Data!$Q245&lt;&gt;"",Scoring!$O$22)+IF(Data!$R245&lt;&gt;"",Scoring!$O$23)+IF(Data!$S245&lt;&gt;"",Scoring!$O$24)+IF(Data!T245&lt;&gt;"",Scoring!$O$25)+IF(Data!$U245&lt;&gt;"",Scoring!$O$26)+IF(Data!$V245&lt;&gt;"",Scoring!$O$27)+IF(Data!$W245&lt;&gt;"",Scoring!$O$28)+IF(Data!$X245&lt;&gt;"",Scoring!$O$29)+IF(Data!$Y245&lt;&gt;"",Scoring!$O$30)+IF(Data!$Z245&lt;&gt;"",Scoring!$O$31)+IF(Data!$AA245&lt;&gt;"",Scoring!$O$32),"")</f>
        <v/>
      </c>
      <c r="AY245" s="107" t="str">
        <f>IF(AX245&lt;&gt;"",LOOKUP(AX245,Likelihoods!$A$7:$A$107,Likelihoods!M$7:M$107),"")</f>
        <v/>
      </c>
      <c r="AZ245" s="108" t="str">
        <f>IF(AND(COUNTBLANK($B245:$E245)=3,COUNTBLANK($F245:$H245)=2,COUNTBLANK($I245:$J245)=1,COUNTBLANK($K245:$L245)=1,COUNTBLANK($M245:$N245)=1,COUNTBLANK($O245:$P245)=1,COUNTBLANK($Q245:$R245)=1,COUNTBLANK($S245:$T245)=1,COUNTBLANK($U245:$V245)=1,COUNTBLANK($W245:$AA245)=4),IF(Data!$B245&lt;&gt;"",Scoring!$P$7)+IF(Data!$C245&lt;&gt;"",Scoring!$P$8)+IF(Data!$D245&lt;&gt;"",Scoring!$P$9)+IF(Data!$E245&lt;&gt;"",Scoring!$P$10)+IF(Data!$F245&lt;&gt;"",Scoring!$P$11)+IF(Data!$G245&lt;&gt;"",Scoring!$P$12)+IF(Data!$H245&lt;&gt;"",Scoring!$P$13)+IF(Data!$I245&lt;&gt;"",Scoring!$P$14)+IF(Data!$J245&lt;&gt;"",Scoring!$P$15)+IF(Data!$K245&lt;&gt;"",Scoring!$P$16)+IF(Data!$L245&lt;&gt;"",Scoring!$P$17)+IF(Data!$M245&lt;&gt;"",Scoring!$P$18)+IF(Data!$N245&lt;&gt;"",Scoring!$P$19)+IF(Data!$O245&lt;&gt;"",Scoring!$P$20)+IF(Data!$P245&lt;&gt;"",Scoring!$P$21)+IF(Data!$Q245&lt;&gt;"",Scoring!$P$22)+IF(Data!$R245&lt;&gt;"",Scoring!$P$23)+IF(Data!$S245&lt;&gt;"",Scoring!$P$24)+IF(Data!T245&lt;&gt;"",Scoring!$P$25)+IF(Data!$U245&lt;&gt;"",Scoring!$P$26)+IF(Data!$V245&lt;&gt;"",Scoring!$P$27)+IF(Data!$W245&lt;&gt;"",Scoring!$P$28)+IF(Data!$X245&lt;&gt;"",Scoring!$P$29)+IF(Data!$Y245&lt;&gt;"",Scoring!$P$30)+IF(Data!$Z245&lt;&gt;"",Scoring!$P$31)+IF(Data!$AA245&lt;&gt;"",Scoring!$P$32),"")</f>
        <v/>
      </c>
      <c r="BA245" s="105" t="str">
        <f>IF(AZ245&lt;&gt;"",LOOKUP(AZ245,Likelihoods!$A$7:$A$107,Likelihoods!N$7:N$107),"")</f>
        <v/>
      </c>
      <c r="BB245" s="102" t="str">
        <f>IF(AND(COUNTBLANK($B245:$E245)=3,COUNTBLANK($F245:$H245)=2,COUNTBLANK($I245:$J245)=1,COUNTBLANK($K245:$L245)=1,COUNTBLANK($M245:$N245)=1,COUNTBLANK($O245:$P245)=1,COUNTBLANK($Q245:$R245)=1,COUNTBLANK($S245:$T245)=1,COUNTBLANK($U245:$V245)=1,COUNTBLANK($W245:$AA245)=4),IF(Data!$B245&lt;&gt;"",Scoring!$Q$7)+IF(Data!$C245&lt;&gt;"",Scoring!$Q$8)+IF(Data!$D245&lt;&gt;"",Scoring!$Q$9)+IF(Data!$E245&lt;&gt;"",Scoring!$Q$10)+IF(Data!$F245&lt;&gt;"",Scoring!$Q$11)+IF(Data!$G245&lt;&gt;"",Scoring!$Q$12)+IF(Data!$H245&lt;&gt;"",Scoring!$Q$13)+IF(Data!$I245&lt;&gt;"",Scoring!$Q$14)+IF(Data!$J245&lt;&gt;"",Scoring!$Q$15)+IF(Data!$K245&lt;&gt;"",Scoring!$Q$16)+IF(Data!$L245&lt;&gt;"",Scoring!$Q$17)+IF(Data!$M245&lt;&gt;"",Scoring!$Q$18)+IF(Data!$N245&lt;&gt;"",Scoring!$Q$19)+IF(Data!$O245&lt;&gt;"",Scoring!$Q$20)+IF(Data!$P245&lt;&gt;"",Scoring!$Q$21)+IF(Data!$Q245&lt;&gt;"",Scoring!$Q$22)+IF(Data!$R245&lt;&gt;"",Scoring!$Q$23)+IF(Data!$S245&lt;&gt;"",Scoring!$Q$24)+IF(Data!T245&lt;&gt;"",Scoring!$Q$25)+IF(Data!$U245&lt;&gt;"",Scoring!$Q$26)+IF(Data!$V245&lt;&gt;"",Scoring!$Q$27)+IF(Data!$W245&lt;&gt;"",Scoring!$Q$28)+IF(Data!$X245&lt;&gt;"",Scoring!$Q$29)+IF(Data!$Y245&lt;&gt;"",Scoring!$Q$30)+IF(Data!$Z245&lt;&gt;"",Scoring!$Q$31)+IF(Data!$AA245&lt;&gt;"",Scoring!$Q$32),"")</f>
        <v/>
      </c>
      <c r="BC245" s="107" t="str">
        <f>IF(BB245&lt;&gt;"",LOOKUP(BB245,Likelihoods!$A$7:$A$107,Likelihoods!O$7:O$107),"")</f>
        <v/>
      </c>
      <c r="BD245" s="104" t="str">
        <f>IF(AND(COUNTBLANK($B245:$E245)=3,COUNTBLANK($F245:$H245)=2,COUNTBLANK($I245:$J245)=1,COUNTBLANK($K245:$L245)=1,COUNTBLANK($M245:$N245)=1,COUNTBLANK($O245:$P245)=1,COUNTBLANK($Q245:$R245)=1,COUNTBLANK($S245:$T245)=1,COUNTBLANK($U245:$V245)=1,COUNTBLANK($W245:$AA245)=4),IF(Data!$B245&lt;&gt;"",Scoring!$R$7)+IF(Data!$C245&lt;&gt;"",Scoring!$R$8)+IF(Data!$D245&lt;&gt;"",Scoring!$R$9)+IF(Data!$E245&lt;&gt;"",Scoring!$R$10)+IF(Data!$F245&lt;&gt;"",Scoring!$R$11)+IF(Data!$G245&lt;&gt;"",Scoring!$R$12)+IF(Data!$H245&lt;&gt;"",Scoring!$R$13)+IF(Data!$I245&lt;&gt;"",Scoring!$R$14)+IF(Data!$J245&lt;&gt;"",Scoring!$R$15)+IF(Data!$K245&lt;&gt;"",Scoring!$R$16)+IF(Data!$L245&lt;&gt;"",Scoring!$R$17)+IF(Data!$M245&lt;&gt;"",Scoring!$R$18)+IF(Data!$N245&lt;&gt;"",Scoring!$R$19)+IF(Data!$O245&lt;&gt;"",Scoring!$R$20)+IF(Data!$P245&lt;&gt;"",Scoring!$R$21)+IF(Data!$Q245&lt;&gt;"",Scoring!$R$22)+IF(Data!$R245&lt;&gt;"",Scoring!$R$23)+IF(Data!$S245&lt;&gt;"",Scoring!$R$24)+IF(Data!T245&lt;&gt;"",Scoring!$R$25)+IF(Data!$U245&lt;&gt;"",Scoring!$R$26)+IF(Data!$V245&lt;&gt;"",Scoring!$R$27)+IF(Data!$W245&lt;&gt;"",Scoring!$R$28)+IF(Data!$X245&lt;&gt;"",Scoring!$R$29)+IF(Data!$Y245&lt;&gt;"",Scoring!$R$30)+IF(Data!$Z245&lt;&gt;"",Scoring!$R$31)+IF(Data!$AA245&lt;&gt;"",Scoring!$R$32),"")</f>
        <v/>
      </c>
      <c r="BE245" s="105" t="str">
        <f>IF(BD245&lt;&gt;"",LOOKUP(BD245,Likelihoods!$A$7:$A$107,Likelihoods!P$7:P$107),"")</f>
        <v/>
      </c>
      <c r="BF245" s="102" t="str">
        <f>IF(AND(COUNTBLANK($B245:$E245)=3,COUNTBLANK($F245:$H245)=2,COUNTBLANK($I245:$J245)=1,COUNTBLANK($K245:$L245)=1,COUNTBLANK($M245:$N245)=1,COUNTBLANK($O245:$P245)=1,COUNTBLANK($Q245:$R245)=1,COUNTBLANK($S245:$T245)=1,COUNTBLANK($U245:$V245)=1,COUNTBLANK($W245:$AA245)=4),IF(Data!$B245&lt;&gt;"",Scoring!$S$7)+IF(Data!$C245&lt;&gt;"",Scoring!$S$8)+IF(Data!$D245&lt;&gt;"",Scoring!$S$9)+IF(Data!$E245&lt;&gt;"",Scoring!$S$10)+IF(Data!$F245&lt;&gt;"",Scoring!$S$11)+IF(Data!$G245&lt;&gt;"",Scoring!$S$12)+IF(Data!$H245&lt;&gt;"",Scoring!$S$13)+IF(Data!$I245&lt;&gt;"",Scoring!$S$14)+IF(Data!$J245&lt;&gt;"",Scoring!$S$15)+IF(Data!$K245&lt;&gt;"",Scoring!$S$16)+IF(Data!$L245&lt;&gt;"",Scoring!$S$17)+IF(Data!$M245&lt;&gt;"",Scoring!$S$18)+IF(Data!$N245&lt;&gt;"",Scoring!$S$19)+IF(Data!$O245&lt;&gt;"",Scoring!$S$20)+IF(Data!$P245&lt;&gt;"",Scoring!$S$21)+IF(Data!$Q245&lt;&gt;"",Scoring!$S$22)+IF(Data!$R245&lt;&gt;"",Scoring!$S$23)+IF(Data!$S245&lt;&gt;"",Scoring!$S$24)+IF(Data!T245&lt;&gt;"",Scoring!$S$25)+IF(Data!$U245&lt;&gt;"",Scoring!$S$26)+IF(Data!$V245&lt;&gt;"",Scoring!$S$27)+IF(Data!$W245&lt;&gt;"",Scoring!$S$28)+IF(Data!$X245&lt;&gt;"",Scoring!$S$29)+IF(Data!$Y245&lt;&gt;"",Scoring!$S$30)+IF(Data!$Z245&lt;&gt;"",Scoring!$S$31)+IF(Data!$AA245&lt;&gt;"",Scoring!$S$32),"")</f>
        <v/>
      </c>
      <c r="BG245" s="107" t="str">
        <f>IF(BF245&lt;&gt;"",LOOKUP(BF245,Likelihoods!$A$7:$A$107,Likelihoods!Q$7:Q$107),"")</f>
        <v/>
      </c>
      <c r="BH245" s="108" t="str">
        <f>IF(AND(COUNTBLANK($B245:$E245)=3,COUNTBLANK($F245:$H245)=2,COUNTBLANK($I245:$J245)=1,COUNTBLANK($K245:$L245)=1,COUNTBLANK($M245:$N245)=1,COUNTBLANK($O245:$P245)=1,COUNTBLANK($Q245:$R245)=1,COUNTBLANK($S245:$T245)=1,COUNTBLANK($U245:$V245)=1,COUNTBLANK($W245:$AA245)=4),IF(Data!$B245&lt;&gt;"",Scoring!$T$7)+IF(Data!$C245&lt;&gt;"",Scoring!$T$8)+IF(Data!$D245&lt;&gt;"",Scoring!$T$9)+IF(Data!$E245&lt;&gt;"",Scoring!$T$10)+IF(Data!$F245&lt;&gt;"",Scoring!$T$11)+IF(Data!$G245&lt;&gt;"",Scoring!$T$12)+IF(Data!$H245&lt;&gt;"",Scoring!$T$13)+IF(Data!$I245&lt;&gt;"",Scoring!$T$14)+IF(Data!$J245&lt;&gt;"",Scoring!$T$15)+IF(Data!$K245&lt;&gt;"",Scoring!$T$16)+IF(Data!$L245&lt;&gt;"",Scoring!$T$17)+IF(Data!$M245&lt;&gt;"",Scoring!$T$18)+IF(Data!$N245&lt;&gt;"",Scoring!$T$19)+IF(Data!$O245&lt;&gt;"",Scoring!$T$20)+IF(Data!$P245&lt;&gt;"",Scoring!$T$21)+IF(Data!$Q245&lt;&gt;"",Scoring!$T$22)+IF(Data!$R245&lt;&gt;"",Scoring!$T$23)+IF(Data!$S245&lt;&gt;"",Scoring!$T$24)+IF(Data!T245&lt;&gt;"",Scoring!$T$25)+IF(Data!$U245&lt;&gt;"",Scoring!$T$26)+IF(Data!$V245&lt;&gt;"",Scoring!$T$27)+IF(Data!$W245&lt;&gt;"",Scoring!$T$28)+IF(Data!$X245&lt;&gt;"",Scoring!$T$29)+IF(Data!$Y245&lt;&gt;"",Scoring!$T$30)+IF(Data!$Z245&lt;&gt;"",Scoring!$T$31)+IF(Data!$AA245&lt;&gt;"",Scoring!$T$32),"")</f>
        <v/>
      </c>
      <c r="BI245" s="105" t="str">
        <f>IF(BH245&lt;&gt;"",LOOKUP(BH245,Likelihoods!$A$7:$A$107,Likelihoods!R$7:R$107),"")</f>
        <v/>
      </c>
      <c r="BJ245" s="108" t="str">
        <f>IF(AND(COUNTBLANK($B245:$E245)=3,COUNTBLANK($F245:$H245)=2,COUNTBLANK($I245:$J245)=1,COUNTBLANK($K245:$L245)=1,COUNTBLANK($M245:$N245)=1,COUNTBLANK($O245:$P245)=1,COUNTBLANK($Q245:$R245)=1,COUNTBLANK($S245:$T245)=1,COUNTBLANK($U245:$V245)=1,COUNTBLANK($W245:$AA245)=4),IF(Data!$B245&lt;&gt;"",Scoring!$U$7)+IF(Data!$C245&lt;&gt;"",Scoring!$U$8)+IF(Data!$D245&lt;&gt;"",Scoring!$U$9)+IF(Data!$E245&lt;&gt;"",Scoring!$U$10)+IF(Data!$F245&lt;&gt;"",Scoring!$U$11)+IF(Data!$G245&lt;&gt;"",Scoring!$U$12)+IF(Data!$H245&lt;&gt;"",Scoring!$U$13)+IF(Data!$I245&lt;&gt;"",Scoring!$U$14)+IF(Data!$J245&lt;&gt;"",Scoring!$U$15)+IF(Data!$K245&lt;&gt;"",Scoring!$U$16)+IF(Data!$L245&lt;&gt;"",Scoring!$U$17)+IF(Data!$M245&lt;&gt;"",Scoring!$U$18)+IF(Data!$N245&lt;&gt;"",Scoring!$U$19)+IF(Data!$O245&lt;&gt;"",Scoring!$U$20)+IF(Data!$P245&lt;&gt;"",Scoring!$U$21)+IF(Data!$Q245&lt;&gt;"",Scoring!$U$22)+IF(Data!$R245&lt;&gt;"",Scoring!$U$23)+IF(Data!$S245&lt;&gt;"",Scoring!$U$24)+IF(Data!T245&lt;&gt;"",Scoring!$U$25)+IF(Data!$U245&lt;&gt;"",Scoring!$U$26)+IF(Data!$V245&lt;&gt;"",Scoring!$U$27)+IF(Data!$W245&lt;&gt;"",Scoring!$U$28)+IF(Data!$X245&lt;&gt;"",Scoring!$U$29)+IF(Data!$Y245&lt;&gt;"",Scoring!$U$30)+IF(Data!$Z245&lt;&gt;"",Scoring!$U$31)+IF(Data!$AA245&lt;&gt;"",Scoring!$U$32),"")</f>
        <v/>
      </c>
      <c r="BK245" s="106" t="str">
        <f>IF(BJ245&lt;&gt;"",LOOKUP(BJ245,Likelihoods!$A$7:$A$107,Likelihoods!S$7:S$107),"")</f>
        <v/>
      </c>
      <c r="BL245" s="8"/>
      <c r="BM245" s="8"/>
      <c r="BN245" s="8"/>
      <c r="BO245" s="8"/>
      <c r="BP245" s="8"/>
      <c r="BQ245" s="8"/>
      <c r="BR245" s="8"/>
      <c r="BS245" s="8"/>
      <c r="BT245" s="8"/>
      <c r="BU245" s="8"/>
      <c r="BV245" s="8"/>
      <c r="BW245" s="8"/>
      <c r="BX245" s="8"/>
      <c r="BY245" s="8"/>
    </row>
    <row r="246" spans="1:77" ht="14.25" x14ac:dyDescent="0.2">
      <c r="A246" s="68"/>
      <c r="B246" s="101"/>
      <c r="C246" s="102"/>
      <c r="D246" s="102"/>
      <c r="E246" s="102"/>
      <c r="F246" s="101"/>
      <c r="G246" s="102"/>
      <c r="H246" s="103"/>
      <c r="I246" s="102"/>
      <c r="J246" s="102"/>
      <c r="K246" s="101"/>
      <c r="L246" s="103"/>
      <c r="M246" s="102"/>
      <c r="N246" s="103"/>
      <c r="O246" s="101"/>
      <c r="P246" s="103"/>
      <c r="Q246" s="102"/>
      <c r="R246" s="102"/>
      <c r="S246" s="101"/>
      <c r="T246" s="103"/>
      <c r="U246" s="101"/>
      <c r="V246" s="103"/>
      <c r="W246" s="102"/>
      <c r="X246" s="102"/>
      <c r="Y246" s="102"/>
      <c r="Z246" s="102"/>
      <c r="AA246" s="102"/>
      <c r="AB246" s="104" t="str">
        <f>IF(AND(COUNTBLANK($B246:$E246)=3,COUNTBLANK($F246:$H246)=2,COUNTBLANK($I246:$J246)=1,COUNTBLANK($K246:$L246)=1,COUNTBLANK($M246:$N246)=1,COUNTBLANK($O246:$P246)=1,COUNTBLANK($Q246:$R246)=1,COUNTBLANK($S246:$T246)=1,COUNTBLANK($U246:$V246)=1,COUNTBLANK($W246:$AA246)=4),IF(Data!$B246&lt;&gt;"",Scoring!$D$7)+IF(Data!$C246&lt;&gt;"",Scoring!$D$8)+IF(Data!$D246&lt;&gt;"",Scoring!$D$9)+IF(Data!$E246&lt;&gt;"",Scoring!$D$10)+IF(Data!$F246&lt;&gt;"",Scoring!$D$11)+IF(Data!$G246&lt;&gt;"",Scoring!$D$12)+IF(Data!$H246&lt;&gt;"",Scoring!$D$13)+IF(Data!$I246&lt;&gt;"",Scoring!$D$14)+IF(Data!$J246&lt;&gt;"",Scoring!$D$15)+IF(Data!$K246&lt;&gt;"",Scoring!$D$16)+IF(Data!$L246&lt;&gt;"",Scoring!$D$17)+IF(Data!$M246&lt;&gt;"",Scoring!$D$18)+IF(Data!$N246&lt;&gt;"",Scoring!$D$19)+IF(Data!$O246&lt;&gt;"",Scoring!$D$20)+IF(Data!$P246&lt;&gt;"",Scoring!$D$21)+IF(Data!$Q246&lt;&gt;"",Scoring!$D$22)+IF(Data!$R246&lt;&gt;"",Scoring!$D$23)+IF(Data!$S246&lt;&gt;"",Scoring!$D$24)+IF(Data!T246&lt;&gt;"",Scoring!$D$25)+IF(Data!$U246&lt;&gt;"",Scoring!$D$26)+IF(Data!$V246&lt;&gt;"",Scoring!$D$27)+IF(Data!$W246&lt;&gt;"",Scoring!$D$28)+IF(Data!$X246&lt;&gt;"",Scoring!$D$29)+IF(Data!$Y246&lt;&gt;"",Scoring!$D$30)+IF(Data!$Z246&lt;&gt;"",Scoring!$D$31)+IF(Data!$AA246&lt;&gt;"",Scoring!$D$32),"")</f>
        <v/>
      </c>
      <c r="AC246" s="105" t="str">
        <f>IF(AB246&lt;&gt;"",LOOKUP(AB246,Likelihoods!$A$7:$A$107,Likelihoods!B$7:B$107),"")</f>
        <v/>
      </c>
      <c r="AD246" s="264" t="str">
        <f>IF(AND(COUNTBLANK($B246:$E246)=3,COUNTBLANK($F246:$H246)=2,COUNTBLANK($I246:$J246)=1,COUNTBLANK($K246:$L246)=1,COUNTBLANK($M246:$N246)=1,COUNTBLANK($O246:$P246)=1,COUNTBLANK($Q246:$R246)=1,COUNTBLANK($S246:$T246)=1,COUNTBLANK($U246:$V246)=1,COUNTBLANK($W246:$AA246)=4),IF(Data!$B246&lt;&gt;"",Scoring!$E$7)+IF(Data!$C246&lt;&gt;"",Scoring!$E$8)+IF(Data!$D246&lt;&gt;"",Scoring!$E$9)+IF(Data!$E246&lt;&gt;"",Scoring!$E$10)+IF(Data!$F246&lt;&gt;"",Scoring!$E$11)+IF(Data!$G246&lt;&gt;"",Scoring!$E$12)+IF(Data!$H246&lt;&gt;"",Scoring!$E$13)+IF(Data!$I246&lt;&gt;"",Scoring!$E$14)+IF(Data!$J246&lt;&gt;"",Scoring!$E$15)+IF(Data!$K246&lt;&gt;"",Scoring!$E$16)+IF(Data!$L246&lt;&gt;"",Scoring!$E$17)+IF(Data!$M246&lt;&gt;"",Scoring!$E$18)+IF(Data!$N246&lt;&gt;"",Scoring!$E$19)+IF(Data!$O246&lt;&gt;"",Scoring!$E$20)+IF(Data!$P246&lt;&gt;"",Scoring!$E$21)+IF(Data!$Q246&lt;&gt;"",Scoring!$E$22)+IF(Data!$R246&lt;&gt;"",Scoring!$E$23)+IF(Data!$S246&lt;&gt;"",Scoring!$E$24)+IF(Data!V246&lt;&gt;"",Scoring!$E$25)+IF(Data!$U246&lt;&gt;"",Scoring!$E$26)+IF(Data!$V246&lt;&gt;"",Scoring!$E$27)+IF(Data!$W246&lt;&gt;"",Scoring!$E$28)+IF(Data!$X246&lt;&gt;"",Scoring!$E$29)+IF(Data!$Y246&lt;&gt;"",Scoring!$E$30)+IF(Data!$Z246&lt;&gt;"",Scoring!$E$31)+IF(Data!$AA246&lt;&gt;"",Scoring!$E$32),"")</f>
        <v/>
      </c>
      <c r="AE246" s="107" t="str">
        <f>IF(AD246&lt;&gt;"",LOOKUP(AD246,Likelihoods!$A$7:$A$107,Likelihoods!C$7:C$107),"")</f>
        <v/>
      </c>
      <c r="AF246" s="108" t="str">
        <f>IF(AND(COUNTBLANK($B246:$E246)=3,COUNTBLANK($F246:$H246)=2,COUNTBLANK($I246:$J246)=1,COUNTBLANK($K246:$L246)=1,COUNTBLANK($M246:$N246)=1,COUNTBLANK($O246:$P246)=1,COUNTBLANK($Q246:$R246)=1,COUNTBLANK($S246:$T246)=1,COUNTBLANK($U246:$V246)=1,COUNTBLANK($W246:$AA246)=4),IF(Data!$B246&lt;&gt;"",Scoring!$F$7)+IF(Data!$C246&lt;&gt;"",Scoring!$F$8)+IF(Data!$D246&lt;&gt;"",Scoring!$F$9)+IF(Data!$E246&lt;&gt;"",Scoring!$F$10)+IF(Data!$F246&lt;&gt;"",Scoring!$F$11)+IF(Data!$G246&lt;&gt;"",Scoring!$F$12)+IF(Data!$H246&lt;&gt;"",Scoring!$F$13)+IF(Data!$I246&lt;&gt;"",Scoring!$F$14)+IF(Data!$J246&lt;&gt;"",Scoring!$F$15)+IF(Data!$K246&lt;&gt;"",Scoring!$F$16)+IF(Data!$L246&lt;&gt;"",Scoring!$F$17)+IF(Data!$M246&lt;&gt;"",Scoring!$F$18)+IF(Data!$N246&lt;&gt;"",Scoring!$F$19)+IF(Data!$O246&lt;&gt;"",Scoring!$F$20)+IF(Data!$P246&lt;&gt;"",Scoring!$F$21)+IF(Data!$Q246&lt;&gt;"",Scoring!$F$22)+IF(Data!$R246&lt;&gt;"",Scoring!$F$23)+IF(Data!$S246&lt;&gt;"",Scoring!$F$24)+IF(Data!T246&lt;&gt;"",Scoring!$F$25)+IF(Data!$U246&lt;&gt;"",Scoring!$F$26)+IF(Data!$V246&lt;&gt;"",Scoring!$F$27)+IF(Data!$W246&lt;&gt;"",Scoring!$F$28)+IF(Data!$X246&lt;&gt;"",Scoring!$F$29)+IF(Data!$Y246&lt;&gt;"",Scoring!$F$30)+IF(Data!$Z246&lt;&gt;"",Scoring!$F$31)+IF(Data!$AA246&lt;&gt;"",Scoring!$F$32),"")</f>
        <v/>
      </c>
      <c r="AG246" s="105" t="str">
        <f>IF(AF246&lt;&gt;"",LOOKUP(AF246,Likelihoods!$A$7:$A$107,Likelihoods!D$7:D$107),"")</f>
        <v/>
      </c>
      <c r="AH246" s="108" t="str">
        <f>IF(AND(COUNTBLANK($B246:$E246)=3,COUNTBLANK($F246:$H246)=2,COUNTBLANK($I246:$J246)=1,COUNTBLANK($K246:$L246)=1,COUNTBLANK($M246:$N246)=1,COUNTBLANK($O246:$P246)=1,COUNTBLANK($Q246:$R246)=1,COUNTBLANK($S246:$T246)=1,COUNTBLANK($U246:$V246)=1,COUNTBLANK($W246:$AA246)=4),IF(Data!$B246&lt;&gt;"",Scoring!$G$7)+IF(Data!$C246&lt;&gt;"",Scoring!$G$8)+IF(Data!$D246&lt;&gt;"",Scoring!$G$9)+IF(Data!$E246&lt;&gt;"",Scoring!$G$10)+IF(Data!$F246&lt;&gt;"",Scoring!$G$11)+IF(Data!$G246&lt;&gt;"",Scoring!$G$12)+IF(Data!$H246&lt;&gt;"",Scoring!$G$13)+IF(Data!$I246&lt;&gt;"",Scoring!$G$14)+IF(Data!$J246&lt;&gt;"",Scoring!$G$15)+IF(Data!$K246&lt;&gt;"",Scoring!$G$16)+IF(Data!$L246&lt;&gt;"",Scoring!$G$17)+IF(Data!$M246&lt;&gt;"",Scoring!$G$18)+IF(Data!$N246&lt;&gt;"",Scoring!$G$19)+IF(Data!$O246&lt;&gt;"",Scoring!$G$20)+IF(Data!$P246&lt;&gt;"",Scoring!$G$21)+IF(Data!$Q246&lt;&gt;"",Scoring!$G$22)+IF(Data!$R246&lt;&gt;"",Scoring!$G$23)+IF(Data!$S246&lt;&gt;"",Scoring!$G$24)+IF(Data!T246&lt;&gt;"",Scoring!$G$25)+IF(Data!$U246&lt;&gt;"",Scoring!$G$26)+IF(Data!$V246&lt;&gt;"",Scoring!$G$27)+IF(Data!$W246&lt;&gt;"",Scoring!$G$28)+IF(Data!$X246&lt;&gt;"",Scoring!$G$29)+IF(Data!$Y246&lt;&gt;"",Scoring!$G$30)+IF(Data!$Z246&lt;&gt;"",Scoring!$G$31)+IF(Data!$AA246&lt;&gt;"",Scoring!$G$32),"")</f>
        <v/>
      </c>
      <c r="AI246" s="106" t="str">
        <f>IF(AH246&lt;&gt;"",LOOKUP(AH246,Likelihoods!$A$7:$A$107,Likelihoods!E$7:E$107),"")</f>
        <v/>
      </c>
      <c r="AJ246" s="104" t="str">
        <f>IF(AND(COUNTBLANK($B246:$E246)=3,COUNTBLANK($F246:$H246)=2,COUNTBLANK($I246:$J246)=1,COUNTBLANK($K246:$L246)=1,COUNTBLANK($M246:$N246)=1,COUNTBLANK($O246:$P246)=1,COUNTBLANK($Q246:$R246)=1,COUNTBLANK($S246:$T246)=1,COUNTBLANK($U246:$V246)=1,COUNTBLANK($W246:$AA246)=4),IF(Data!$B246&lt;&gt;"",Scoring!$H$7)+IF(Data!$C246&lt;&gt;"",Scoring!$H$8)+IF(Data!$D246&lt;&gt;"",Scoring!$H$9)+IF(Data!$E246&lt;&gt;"",Scoring!$H$10)+IF(Data!$F246&lt;&gt;"",Scoring!$H$11)+IF(Data!$G246&lt;&gt;"",Scoring!$H$12)+IF(Data!$H246&lt;&gt;"",Scoring!$H$13)+IF(Data!$I246&lt;&gt;"",Scoring!$H$14)+IF(Data!$J246&lt;&gt;"",Scoring!$H$15)+IF(Data!$K246&lt;&gt;"",Scoring!$H$16)+IF(Data!$L246&lt;&gt;"",Scoring!$H$17)+IF(Data!$M246&lt;&gt;"",Scoring!$H$18)+IF(Data!$N246&lt;&gt;"",Scoring!$H$19)+IF(Data!$O246&lt;&gt;"",Scoring!$H$20)+IF(Data!$P246&lt;&gt;"",Scoring!$H$21)+IF(Data!$Q246&lt;&gt;"",Scoring!$H$22)+IF(Data!$R246&lt;&gt;"",Scoring!$H$23)+IF(Data!$S246&lt;&gt;"",Scoring!$H$24)+IF(Data!T246&lt;&gt;"",Scoring!$H$25)+IF(Data!$U246&lt;&gt;"",Scoring!$H$26)+IF(Data!$V246&lt;&gt;"",Scoring!$H$27)+IF(Data!$W246&lt;&gt;"",Scoring!$H$28)+IF(Data!$X246&lt;&gt;"",Scoring!$H$29)+IF(Data!$Y246&lt;&gt;"",Scoring!$H$30)+IF(Data!$Z246&lt;&gt;"",Scoring!$H$31)+IF(Data!$AA246&lt;&gt;"",Scoring!$H$32),"")</f>
        <v/>
      </c>
      <c r="AK246" s="105" t="str">
        <f>IF(AJ246&lt;&gt;"",LOOKUP(AJ246,Likelihoods!$A$7:$A$107,Likelihoods!F$7:F$107),"")</f>
        <v/>
      </c>
      <c r="AL246" s="102" t="str">
        <f>IF(AND(COUNTBLANK($B246:$E246)=3,COUNTBLANK($F246:$H246)=2,COUNTBLANK($I246:$J246)=1,COUNTBLANK($K246:$L246)=1,COUNTBLANK($M246:$N246)=1,COUNTBLANK($O246:$P246)=1,COUNTBLANK($Q246:$R246)=1,COUNTBLANK($S246:$T246)=1,COUNTBLANK($U246:$V246)=1,COUNTBLANK($W246:$AA246)=4),IF(Data!$B246&lt;&gt;"",Scoring!$I$7)+IF(Data!$C246&lt;&gt;"",Scoring!$I$8)+IF(Data!$D246&lt;&gt;"",Scoring!$I$9)+IF(Data!$E246&lt;&gt;"",Scoring!$I$10)+IF(Data!$F246&lt;&gt;"",Scoring!$I$11)+IF(Data!$G246&lt;&gt;"",Scoring!$I$12)+IF(Data!$H246&lt;&gt;"",Scoring!$I$13)+IF(Data!$I246&lt;&gt;"",Scoring!$I$14)+IF(Data!$J246&lt;&gt;"",Scoring!$I$15)+IF(Data!$K246&lt;&gt;"",Scoring!$I$16)+IF(Data!$L246&lt;&gt;"",Scoring!$I$17)+IF(Data!$M246&lt;&gt;"",Scoring!$I$18)+IF(Data!$N246&lt;&gt;"",Scoring!$I$19)+IF(Data!$O246&lt;&gt;"",Scoring!$I$20)+IF(Data!$P246&lt;&gt;"",Scoring!$I$21)+IF(Data!$Q246&lt;&gt;"",Scoring!$I$22)+IF(Data!$R246&lt;&gt;"",Scoring!$I$23)+IF(Data!$S246&lt;&gt;"",Scoring!$I$24)+IF(Data!T246&lt;&gt;"",Scoring!$I$25)+IF(Data!$U246&lt;&gt;"",Scoring!$I$26)+IF(Data!$V246&lt;&gt;"",Scoring!$I$27)+IF(Data!$W246&lt;&gt;"",Scoring!$I$28)+IF(Data!$X246&lt;&gt;"",Scoring!$I$29)+IF(Data!$Y246&lt;&gt;"",Scoring!$I$30)+IF(Data!$Z246&lt;&gt;"",Scoring!$I$31)+IF(Data!$AA246&lt;&gt;"",Scoring!$I$32),"")</f>
        <v/>
      </c>
      <c r="AM246" s="107" t="str">
        <f>IF(AL246&lt;&gt;"",LOOKUP(AL246,Likelihoods!$A$7:$A$107,Likelihoods!G$7:G$107),"")</f>
        <v/>
      </c>
      <c r="AN246" s="281" t="str">
        <f>IF(AND(COUNTBLANK($B246:$E246)=3,COUNTBLANK($F246:$H246)=2,COUNTBLANK($I246:$J246)=1,COUNTBLANK($K246:$L246)=1,COUNTBLANK($M246:$N246)=1,COUNTBLANK($O246:$P246)=1,COUNTBLANK($Q246:$R246)=1,COUNTBLANK($S246:$T246)=1,COUNTBLANK($U246:$V246)=1,COUNTBLANK($W246:$AA246)=4),IF(Data!$B246&lt;&gt;"",Scoring!$J$7)+IF(Data!$C246&lt;&gt;"",Scoring!$J$8)+IF(Data!$D246&lt;&gt;"",Scoring!$J$9)+IF(Data!$E246&lt;&gt;"",Scoring!$J$10)+IF(Data!$F246&lt;&gt;"",Scoring!$J$11)+IF(Data!$G246&lt;&gt;"",Scoring!$J$12)+IF(Data!$H246&lt;&gt;"",Scoring!$J$13)+IF(Data!$I246&lt;&gt;"",Scoring!$J$14)+IF(Data!$J246&lt;&gt;"",Scoring!$J$15)+IF(Data!$K246&lt;&gt;"",Scoring!$J$16)+IF(Data!$L246&lt;&gt;"",Scoring!$J$17)+IF(Data!$M246&lt;&gt;"",Scoring!$J$18)+IF(Data!$N246&lt;&gt;"",Scoring!$J$19)+IF(Data!$O246&lt;&gt;"",Scoring!$J$20)+IF(Data!$P246&lt;&gt;"",Scoring!$J$21)+IF(Data!$Q246&lt;&gt;"",Scoring!$J$22)+IF(Data!$R246&lt;&gt;"",Scoring!$J$23)+IF(Data!$S246&lt;&gt;"",Scoring!$J$24)+IF(Data!AF246&lt;&gt;"",Scoring!$J$25)+IF(Data!$U246&lt;&gt;"",Scoring!$J$26)+IF(Data!$V246&lt;&gt;"",Scoring!$J$27)+IF(Data!$W246&lt;&gt;"",Scoring!$J$28)+IF(Data!$X246&lt;&gt;"",Scoring!$J$29)+IF(Data!$Y246&lt;&gt;"",Scoring!$J$30)+IF(Data!$Z246&lt;&gt;"",Scoring!$J$31)+IF(Data!$AA246&lt;&gt;"",Scoring!$J$32),"")</f>
        <v/>
      </c>
      <c r="AO246" s="276" t="str">
        <f>IF(AN246&lt;&gt;"",LOOKUP(AN246,Likelihoods!$A$7:$A$107,Likelihoods!H$7:H$107),"")</f>
        <v/>
      </c>
      <c r="AP246" s="264" t="str">
        <f>IF(AND(COUNTBLANK($B246:$E246)=3,COUNTBLANK($F246:$H246)=2,COUNTBLANK($I246:$J246)=1,COUNTBLANK($K246:$L246)=1,COUNTBLANK($M246:$N246)=1,COUNTBLANK($O246:$P246)=1,COUNTBLANK($Q246:$R246)=1,COUNTBLANK($S246:$T246)=1,COUNTBLANK($U246:$V246)=1,COUNTBLANK($W246:$AA246)=4),IF(Data!$B246&lt;&gt;"",Scoring!$K$7)+IF(Data!$C246&lt;&gt;"",Scoring!$K$8)+IF(Data!$D246&lt;&gt;"",Scoring!$K$9)+IF(Data!$E246&lt;&gt;"",Scoring!$K$10)+IF(Data!$F246&lt;&gt;"",Scoring!$K$11)+IF(Data!$G246&lt;&gt;"",Scoring!$K$12)+IF(Data!$H246&lt;&gt;"",Scoring!$K$13)+IF(Data!$I246&lt;&gt;"",Scoring!$K$14)+IF(Data!$J246&lt;&gt;"",Scoring!$K$15)+IF(Data!$K246&lt;&gt;"",Scoring!$K$16)+IF(Data!$L246&lt;&gt;"",Scoring!$K$17)+IF(Data!$M246&lt;&gt;"",Scoring!$K$18)+IF(Data!$N246&lt;&gt;"",Scoring!$K$19)+IF(Data!$O246&lt;&gt;"",Scoring!$K$20)+IF(Data!$P246&lt;&gt;"",Scoring!$K$21)+IF(Data!$Q246&lt;&gt;"",Scoring!$K$22)+IF(Data!$R246&lt;&gt;"",Scoring!$K$23)+IF(Data!$S246&lt;&gt;"",Scoring!$K$24)+IF(Data!AH246&lt;&gt;"",Scoring!$K$25)+IF(Data!$U246&lt;&gt;"",Scoring!$K$26)+IF(Data!$V246&lt;&gt;"",Scoring!$K$27)+IF(Data!$W246&lt;&gt;"",Scoring!$K$28)+IF(Data!$X246&lt;&gt;"",Scoring!$K$29)+IF(Data!$Y246&lt;&gt;"",Scoring!$K$30)+IF(Data!$Z246&lt;&gt;"",Scoring!$K$31)+IF(Data!$AA246&lt;&gt;"",Scoring!$K$32),"")</f>
        <v/>
      </c>
      <c r="AQ246" s="107" t="str">
        <f>IF(AP246&lt;&gt;"",LOOKUP(AP246,Likelihoods!$A$7:$A$107,Likelihoods!I$7:I$107),"")</f>
        <v/>
      </c>
      <c r="AR246" s="281" t="str">
        <f>IF(AND(COUNTBLANK($B246:$E246)=3,COUNTBLANK($F246:$H246)=2,COUNTBLANK($I246:$J246)=1,COUNTBLANK($K246:$L246)=1,COUNTBLANK($M246:$N246)=1,COUNTBLANK($O246:$P246)=1,COUNTBLANK($Q246:$R246)=1,COUNTBLANK($S246:$T246)=1,COUNTBLANK($U246:$V246)=1,COUNTBLANK($W246:$AA246)=4),IF(Data!$B246&lt;&gt;"",Scoring!$L$7)+IF(Data!$C246&lt;&gt;"",Scoring!$L$8)+IF(Data!$D246&lt;&gt;"",Scoring!$L$9)+IF(Data!$E246&lt;&gt;"",Scoring!$L$10)+IF(Data!$F246&lt;&gt;"",Scoring!$L$11)+IF(Data!$G246&lt;&gt;"",Scoring!$L$12)+IF(Data!$H246&lt;&gt;"",Scoring!$L$13)+IF(Data!$I246&lt;&gt;"",Scoring!$L$14)+IF(Data!$J246&lt;&gt;"",Scoring!$L$15)+IF(Data!$K246&lt;&gt;"",Scoring!$L$16)+IF(Data!$L246&lt;&gt;"",Scoring!$L$17)+IF(Data!$M246&lt;&gt;"",Scoring!$L$18)+IF(Data!$N246&lt;&gt;"",Scoring!$L$19)+IF(Data!$O246&lt;&gt;"",Scoring!$L$20)+IF(Data!$P246&lt;&gt;"",Scoring!$L$21)+IF(Data!$Q246&lt;&gt;"",Scoring!$L$22)+IF(Data!$R246&lt;&gt;"",Scoring!$L$23)+IF(Data!$S246&lt;&gt;"",Scoring!$L$24)+IF(Data!AJ246&lt;&gt;"",Scoring!$L$25)+IF(Data!$U246&lt;&gt;"",Scoring!$L$26)+IF(Data!$V246&lt;&gt;"",Scoring!$L$27)+IF(Data!$W246&lt;&gt;"",Scoring!$L$28)+IF(Data!$X246&lt;&gt;"",Scoring!$L$29)+IF(Data!$Y246&lt;&gt;"",Scoring!$L$30)+IF(Data!$Z246&lt;&gt;"",Scoring!$L$31)+IF(Data!$AA246&lt;&gt;"",Scoring!$L$32),"")</f>
        <v/>
      </c>
      <c r="AS246" s="105" t="str">
        <f>IF(AR246&lt;&gt;"",LOOKUP(AR246,Likelihoods!$A$7:$A$107,Likelihoods!J$7:J$107),"")</f>
        <v/>
      </c>
      <c r="AT246" s="108" t="str">
        <f>IF(AND(COUNTBLANK($B246:$E246)=3,COUNTBLANK($F246:$H246)=2,COUNTBLANK($I246:$J246)=1,COUNTBLANK($K246:$L246)=1,COUNTBLANK($M246:$N246)=1,COUNTBLANK($O246:$P246)=1,COUNTBLANK($Q246:$R246)=1,COUNTBLANK($S246:$T246)=1,COUNTBLANK($U246:$V246)=1,COUNTBLANK($W246:$AA246)=4),IF(Data!$B246&lt;&gt;"",Scoring!$M$7)+IF(Data!$C246&lt;&gt;"",Scoring!$M$8)+IF(Data!$D246&lt;&gt;"",Scoring!$M$9)+IF(Data!$E246&lt;&gt;"",Scoring!$M$10)+IF(Data!$F246&lt;&gt;"",Scoring!$M$11)+IF(Data!$G246&lt;&gt;"",Scoring!$M$12)+IF(Data!$H246&lt;&gt;"",Scoring!$M$13)+IF(Data!$I246&lt;&gt;"",Scoring!$M$14)+IF(Data!$J246&lt;&gt;"",Scoring!$M$15)+IF(Data!$K246&lt;&gt;"",Scoring!$M$16)+IF(Data!$L246&lt;&gt;"",Scoring!$M$17)+IF(Data!$M246&lt;&gt;"",Scoring!$M$18)+IF(Data!$N246&lt;&gt;"",Scoring!$M$19)+IF(Data!$O246&lt;&gt;"",Scoring!$M$20)+IF(Data!$P246&lt;&gt;"",Scoring!$M$21)+IF(Data!$Q246&lt;&gt;"",Scoring!$M$22)+IF(Data!$R246&lt;&gt;"",Scoring!$M$23)+IF(Data!$S246&lt;&gt;"",Scoring!$M$24)+IF(Data!T246&lt;&gt;"",Scoring!$M$25)+IF(Data!$U246&lt;&gt;"",Scoring!$M$26)+IF(Data!$V246&lt;&gt;"",Scoring!$M$27)+IF(Data!$W246&lt;&gt;"",Scoring!$M$28)+IF(Data!$X246&lt;&gt;"",Scoring!$M$29)+IF(Data!$Y246&lt;&gt;"",Scoring!$M$30)+IF(Data!$Z246&lt;&gt;"",Scoring!$M$31)+IF(Data!$AA246&lt;&gt;"",Scoring!$M$32),"")</f>
        <v/>
      </c>
      <c r="AU246" s="105" t="str">
        <f>IF(AT246&lt;&gt;"",LOOKUP(AT246,Likelihoods!$A$7:$A$107,Likelihoods!K$7:K$107),"")</f>
        <v/>
      </c>
      <c r="AV246" s="108" t="str">
        <f>IF(AND(COUNTBLANK($B246:$E246)=3,COUNTBLANK($F246:$H246)=2,COUNTBLANK($I246:$J246)=1,COUNTBLANK($K246:$L246)=1,COUNTBLANK($M246:$N246)=1,COUNTBLANK($O246:$P246)=1,COUNTBLANK($Q246:$R246)=1,COUNTBLANK($S246:$T246)=1,COUNTBLANK($U246:$V246)=1,COUNTBLANK($W246:$AA246)=4),IF(Data!$B246&lt;&gt;"",Scoring!$N$7)+IF(Data!$C246&lt;&gt;"",Scoring!$N$8)+IF(Data!$D246&lt;&gt;"",Scoring!$N$9)+IF(Data!$E246&lt;&gt;"",Scoring!$N$10)+IF(Data!$F246&lt;&gt;"",Scoring!$N$11)+IF(Data!$G246&lt;&gt;"",Scoring!$N$12)+IF(Data!$H246&lt;&gt;"",Scoring!$N$13)+IF(Data!$I246&lt;&gt;"",Scoring!$N$14)+IF(Data!$J246&lt;&gt;"",Scoring!$N$15)+IF(Data!$K246&lt;&gt;"",Scoring!$N$16)+IF(Data!$L246&lt;&gt;"",Scoring!$N$17)+IF(Data!$M246&lt;&gt;"",Scoring!$N$18)+IF(Data!$N246&lt;&gt;"",Scoring!$N$19)+IF(Data!$O246&lt;&gt;"",Scoring!$N$20)+IF(Data!$P246&lt;&gt;"",Scoring!$N$21)+IF(Data!$Q246&lt;&gt;"",Scoring!$N$22)+IF(Data!$R246&lt;&gt;"",Scoring!$N$23)+IF(Data!$S246&lt;&gt;"",Scoring!$N$24)+IF(Data!T246&lt;&gt;"",Scoring!$N$25)+IF(Data!$U246&lt;&gt;"",Scoring!$N$26)+IF(Data!$V246&lt;&gt;"",Scoring!$N$27)+IF(Data!$W246&lt;&gt;"",Scoring!$N$28)+IF(Data!$X246&lt;&gt;"",Scoring!$N$29)+IF(Data!$Y246&lt;&gt;"",Scoring!$N$30)+IF(Data!$Z246&lt;&gt;"",Scoring!$N$31)+IF(Data!$AA246&lt;&gt;"",Scoring!$N$32),"")</f>
        <v/>
      </c>
      <c r="AW246" s="106" t="str">
        <f>IF(AV246&lt;&gt;"",LOOKUP(AV246,Likelihoods!$A$7:$A$107,Likelihoods!L$7:L$107),"")</f>
        <v/>
      </c>
      <c r="AX246" s="104" t="str">
        <f>IF(AND(COUNTBLANK($B246:$E246)=3,COUNTBLANK($F246:$H246)=2,COUNTBLANK($I246:$J246)=1,COUNTBLANK($K246:$L246)=1,COUNTBLANK($M246:$N246)=1,COUNTBLANK($O246:$P246)=1,COUNTBLANK($Q246:$R246)=1,COUNTBLANK($S246:$T246)=1,COUNTBLANK($U246:$V246)=1,COUNTBLANK($W246:$AA246)=4),IF(Data!$B246&lt;&gt;"",Scoring!$O$7)+IF(Data!$C246&lt;&gt;"",Scoring!$O$8)+IF(Data!$D246&lt;&gt;"",Scoring!$O$9)+IF(Data!$E246&lt;&gt;"",Scoring!$O$10)+IF(Data!$F246&lt;&gt;"",Scoring!$O$11)+IF(Data!$G246&lt;&gt;"",Scoring!$O$12)+IF(Data!$H246&lt;&gt;"",Scoring!$O$13)+IF(Data!$I246&lt;&gt;"",Scoring!$O$14)+IF(Data!$J246&lt;&gt;"",Scoring!$O$15)+IF(Data!$K246&lt;&gt;"",Scoring!$O$16)+IF(Data!$L246&lt;&gt;"",Scoring!$O$17)+IF(Data!$M246&lt;&gt;"",Scoring!$O$18)+IF(Data!$N246&lt;&gt;"",Scoring!$O$19)+IF(Data!$O246&lt;&gt;"",Scoring!$O$20)+IF(Data!$P246&lt;&gt;"",Scoring!$O$21)+IF(Data!$Q246&lt;&gt;"",Scoring!$O$22)+IF(Data!$R246&lt;&gt;"",Scoring!$O$23)+IF(Data!$S246&lt;&gt;"",Scoring!$O$24)+IF(Data!T246&lt;&gt;"",Scoring!$O$25)+IF(Data!$U246&lt;&gt;"",Scoring!$O$26)+IF(Data!$V246&lt;&gt;"",Scoring!$O$27)+IF(Data!$W246&lt;&gt;"",Scoring!$O$28)+IF(Data!$X246&lt;&gt;"",Scoring!$O$29)+IF(Data!$Y246&lt;&gt;"",Scoring!$O$30)+IF(Data!$Z246&lt;&gt;"",Scoring!$O$31)+IF(Data!$AA246&lt;&gt;"",Scoring!$O$32),"")</f>
        <v/>
      </c>
      <c r="AY246" s="107" t="str">
        <f>IF(AX246&lt;&gt;"",LOOKUP(AX246,Likelihoods!$A$7:$A$107,Likelihoods!M$7:M$107),"")</f>
        <v/>
      </c>
      <c r="AZ246" s="108" t="str">
        <f>IF(AND(COUNTBLANK($B246:$E246)=3,COUNTBLANK($F246:$H246)=2,COUNTBLANK($I246:$J246)=1,COUNTBLANK($K246:$L246)=1,COUNTBLANK($M246:$N246)=1,COUNTBLANK($O246:$P246)=1,COUNTBLANK($Q246:$R246)=1,COUNTBLANK($S246:$T246)=1,COUNTBLANK($U246:$V246)=1,COUNTBLANK($W246:$AA246)=4),IF(Data!$B246&lt;&gt;"",Scoring!$P$7)+IF(Data!$C246&lt;&gt;"",Scoring!$P$8)+IF(Data!$D246&lt;&gt;"",Scoring!$P$9)+IF(Data!$E246&lt;&gt;"",Scoring!$P$10)+IF(Data!$F246&lt;&gt;"",Scoring!$P$11)+IF(Data!$G246&lt;&gt;"",Scoring!$P$12)+IF(Data!$H246&lt;&gt;"",Scoring!$P$13)+IF(Data!$I246&lt;&gt;"",Scoring!$P$14)+IF(Data!$J246&lt;&gt;"",Scoring!$P$15)+IF(Data!$K246&lt;&gt;"",Scoring!$P$16)+IF(Data!$L246&lt;&gt;"",Scoring!$P$17)+IF(Data!$M246&lt;&gt;"",Scoring!$P$18)+IF(Data!$N246&lt;&gt;"",Scoring!$P$19)+IF(Data!$O246&lt;&gt;"",Scoring!$P$20)+IF(Data!$P246&lt;&gt;"",Scoring!$P$21)+IF(Data!$Q246&lt;&gt;"",Scoring!$P$22)+IF(Data!$R246&lt;&gt;"",Scoring!$P$23)+IF(Data!$S246&lt;&gt;"",Scoring!$P$24)+IF(Data!T246&lt;&gt;"",Scoring!$P$25)+IF(Data!$U246&lt;&gt;"",Scoring!$P$26)+IF(Data!$V246&lt;&gt;"",Scoring!$P$27)+IF(Data!$W246&lt;&gt;"",Scoring!$P$28)+IF(Data!$X246&lt;&gt;"",Scoring!$P$29)+IF(Data!$Y246&lt;&gt;"",Scoring!$P$30)+IF(Data!$Z246&lt;&gt;"",Scoring!$P$31)+IF(Data!$AA246&lt;&gt;"",Scoring!$P$32),"")</f>
        <v/>
      </c>
      <c r="BA246" s="105" t="str">
        <f>IF(AZ246&lt;&gt;"",LOOKUP(AZ246,Likelihoods!$A$7:$A$107,Likelihoods!N$7:N$107),"")</f>
        <v/>
      </c>
      <c r="BB246" s="102" t="str">
        <f>IF(AND(COUNTBLANK($B246:$E246)=3,COUNTBLANK($F246:$H246)=2,COUNTBLANK($I246:$J246)=1,COUNTBLANK($K246:$L246)=1,COUNTBLANK($M246:$N246)=1,COUNTBLANK($O246:$P246)=1,COUNTBLANK($Q246:$R246)=1,COUNTBLANK($S246:$T246)=1,COUNTBLANK($U246:$V246)=1,COUNTBLANK($W246:$AA246)=4),IF(Data!$B246&lt;&gt;"",Scoring!$Q$7)+IF(Data!$C246&lt;&gt;"",Scoring!$Q$8)+IF(Data!$D246&lt;&gt;"",Scoring!$Q$9)+IF(Data!$E246&lt;&gt;"",Scoring!$Q$10)+IF(Data!$F246&lt;&gt;"",Scoring!$Q$11)+IF(Data!$G246&lt;&gt;"",Scoring!$Q$12)+IF(Data!$H246&lt;&gt;"",Scoring!$Q$13)+IF(Data!$I246&lt;&gt;"",Scoring!$Q$14)+IF(Data!$J246&lt;&gt;"",Scoring!$Q$15)+IF(Data!$K246&lt;&gt;"",Scoring!$Q$16)+IF(Data!$L246&lt;&gt;"",Scoring!$Q$17)+IF(Data!$M246&lt;&gt;"",Scoring!$Q$18)+IF(Data!$N246&lt;&gt;"",Scoring!$Q$19)+IF(Data!$O246&lt;&gt;"",Scoring!$Q$20)+IF(Data!$P246&lt;&gt;"",Scoring!$Q$21)+IF(Data!$Q246&lt;&gt;"",Scoring!$Q$22)+IF(Data!$R246&lt;&gt;"",Scoring!$Q$23)+IF(Data!$S246&lt;&gt;"",Scoring!$Q$24)+IF(Data!T246&lt;&gt;"",Scoring!$Q$25)+IF(Data!$U246&lt;&gt;"",Scoring!$Q$26)+IF(Data!$V246&lt;&gt;"",Scoring!$Q$27)+IF(Data!$W246&lt;&gt;"",Scoring!$Q$28)+IF(Data!$X246&lt;&gt;"",Scoring!$Q$29)+IF(Data!$Y246&lt;&gt;"",Scoring!$Q$30)+IF(Data!$Z246&lt;&gt;"",Scoring!$Q$31)+IF(Data!$AA246&lt;&gt;"",Scoring!$Q$32),"")</f>
        <v/>
      </c>
      <c r="BC246" s="107" t="str">
        <f>IF(BB246&lt;&gt;"",LOOKUP(BB246,Likelihoods!$A$7:$A$107,Likelihoods!O$7:O$107),"")</f>
        <v/>
      </c>
      <c r="BD246" s="104" t="str">
        <f>IF(AND(COUNTBLANK($B246:$E246)=3,COUNTBLANK($F246:$H246)=2,COUNTBLANK($I246:$J246)=1,COUNTBLANK($K246:$L246)=1,COUNTBLANK($M246:$N246)=1,COUNTBLANK($O246:$P246)=1,COUNTBLANK($Q246:$R246)=1,COUNTBLANK($S246:$T246)=1,COUNTBLANK($U246:$V246)=1,COUNTBLANK($W246:$AA246)=4),IF(Data!$B246&lt;&gt;"",Scoring!$R$7)+IF(Data!$C246&lt;&gt;"",Scoring!$R$8)+IF(Data!$D246&lt;&gt;"",Scoring!$R$9)+IF(Data!$E246&lt;&gt;"",Scoring!$R$10)+IF(Data!$F246&lt;&gt;"",Scoring!$R$11)+IF(Data!$G246&lt;&gt;"",Scoring!$R$12)+IF(Data!$H246&lt;&gt;"",Scoring!$R$13)+IF(Data!$I246&lt;&gt;"",Scoring!$R$14)+IF(Data!$J246&lt;&gt;"",Scoring!$R$15)+IF(Data!$K246&lt;&gt;"",Scoring!$R$16)+IF(Data!$L246&lt;&gt;"",Scoring!$R$17)+IF(Data!$M246&lt;&gt;"",Scoring!$R$18)+IF(Data!$N246&lt;&gt;"",Scoring!$R$19)+IF(Data!$O246&lt;&gt;"",Scoring!$R$20)+IF(Data!$P246&lt;&gt;"",Scoring!$R$21)+IF(Data!$Q246&lt;&gt;"",Scoring!$R$22)+IF(Data!$R246&lt;&gt;"",Scoring!$R$23)+IF(Data!$S246&lt;&gt;"",Scoring!$R$24)+IF(Data!T246&lt;&gt;"",Scoring!$R$25)+IF(Data!$U246&lt;&gt;"",Scoring!$R$26)+IF(Data!$V246&lt;&gt;"",Scoring!$R$27)+IF(Data!$W246&lt;&gt;"",Scoring!$R$28)+IF(Data!$X246&lt;&gt;"",Scoring!$R$29)+IF(Data!$Y246&lt;&gt;"",Scoring!$R$30)+IF(Data!$Z246&lt;&gt;"",Scoring!$R$31)+IF(Data!$AA246&lt;&gt;"",Scoring!$R$32),"")</f>
        <v/>
      </c>
      <c r="BE246" s="105" t="str">
        <f>IF(BD246&lt;&gt;"",LOOKUP(BD246,Likelihoods!$A$7:$A$107,Likelihoods!P$7:P$107),"")</f>
        <v/>
      </c>
      <c r="BF246" s="102" t="str">
        <f>IF(AND(COUNTBLANK($B246:$E246)=3,COUNTBLANK($F246:$H246)=2,COUNTBLANK($I246:$J246)=1,COUNTBLANK($K246:$L246)=1,COUNTBLANK($M246:$N246)=1,COUNTBLANK($O246:$P246)=1,COUNTBLANK($Q246:$R246)=1,COUNTBLANK($S246:$T246)=1,COUNTBLANK($U246:$V246)=1,COUNTBLANK($W246:$AA246)=4),IF(Data!$B246&lt;&gt;"",Scoring!$S$7)+IF(Data!$C246&lt;&gt;"",Scoring!$S$8)+IF(Data!$D246&lt;&gt;"",Scoring!$S$9)+IF(Data!$E246&lt;&gt;"",Scoring!$S$10)+IF(Data!$F246&lt;&gt;"",Scoring!$S$11)+IF(Data!$G246&lt;&gt;"",Scoring!$S$12)+IF(Data!$H246&lt;&gt;"",Scoring!$S$13)+IF(Data!$I246&lt;&gt;"",Scoring!$S$14)+IF(Data!$J246&lt;&gt;"",Scoring!$S$15)+IF(Data!$K246&lt;&gt;"",Scoring!$S$16)+IF(Data!$L246&lt;&gt;"",Scoring!$S$17)+IF(Data!$M246&lt;&gt;"",Scoring!$S$18)+IF(Data!$N246&lt;&gt;"",Scoring!$S$19)+IF(Data!$O246&lt;&gt;"",Scoring!$S$20)+IF(Data!$P246&lt;&gt;"",Scoring!$S$21)+IF(Data!$Q246&lt;&gt;"",Scoring!$S$22)+IF(Data!$R246&lt;&gt;"",Scoring!$S$23)+IF(Data!$S246&lt;&gt;"",Scoring!$S$24)+IF(Data!T246&lt;&gt;"",Scoring!$S$25)+IF(Data!$U246&lt;&gt;"",Scoring!$S$26)+IF(Data!$V246&lt;&gt;"",Scoring!$S$27)+IF(Data!$W246&lt;&gt;"",Scoring!$S$28)+IF(Data!$X246&lt;&gt;"",Scoring!$S$29)+IF(Data!$Y246&lt;&gt;"",Scoring!$S$30)+IF(Data!$Z246&lt;&gt;"",Scoring!$S$31)+IF(Data!$AA246&lt;&gt;"",Scoring!$S$32),"")</f>
        <v/>
      </c>
      <c r="BG246" s="107" t="str">
        <f>IF(BF246&lt;&gt;"",LOOKUP(BF246,Likelihoods!$A$7:$A$107,Likelihoods!Q$7:Q$107),"")</f>
        <v/>
      </c>
      <c r="BH246" s="108" t="str">
        <f>IF(AND(COUNTBLANK($B246:$E246)=3,COUNTBLANK($F246:$H246)=2,COUNTBLANK($I246:$J246)=1,COUNTBLANK($K246:$L246)=1,COUNTBLANK($M246:$N246)=1,COUNTBLANK($O246:$P246)=1,COUNTBLANK($Q246:$R246)=1,COUNTBLANK($S246:$T246)=1,COUNTBLANK($U246:$V246)=1,COUNTBLANK($W246:$AA246)=4),IF(Data!$B246&lt;&gt;"",Scoring!$T$7)+IF(Data!$C246&lt;&gt;"",Scoring!$T$8)+IF(Data!$D246&lt;&gt;"",Scoring!$T$9)+IF(Data!$E246&lt;&gt;"",Scoring!$T$10)+IF(Data!$F246&lt;&gt;"",Scoring!$T$11)+IF(Data!$G246&lt;&gt;"",Scoring!$T$12)+IF(Data!$H246&lt;&gt;"",Scoring!$T$13)+IF(Data!$I246&lt;&gt;"",Scoring!$T$14)+IF(Data!$J246&lt;&gt;"",Scoring!$T$15)+IF(Data!$K246&lt;&gt;"",Scoring!$T$16)+IF(Data!$L246&lt;&gt;"",Scoring!$T$17)+IF(Data!$M246&lt;&gt;"",Scoring!$T$18)+IF(Data!$N246&lt;&gt;"",Scoring!$T$19)+IF(Data!$O246&lt;&gt;"",Scoring!$T$20)+IF(Data!$P246&lt;&gt;"",Scoring!$T$21)+IF(Data!$Q246&lt;&gt;"",Scoring!$T$22)+IF(Data!$R246&lt;&gt;"",Scoring!$T$23)+IF(Data!$S246&lt;&gt;"",Scoring!$T$24)+IF(Data!T246&lt;&gt;"",Scoring!$T$25)+IF(Data!$U246&lt;&gt;"",Scoring!$T$26)+IF(Data!$V246&lt;&gt;"",Scoring!$T$27)+IF(Data!$W246&lt;&gt;"",Scoring!$T$28)+IF(Data!$X246&lt;&gt;"",Scoring!$T$29)+IF(Data!$Y246&lt;&gt;"",Scoring!$T$30)+IF(Data!$Z246&lt;&gt;"",Scoring!$T$31)+IF(Data!$AA246&lt;&gt;"",Scoring!$T$32),"")</f>
        <v/>
      </c>
      <c r="BI246" s="105" t="str">
        <f>IF(BH246&lt;&gt;"",LOOKUP(BH246,Likelihoods!$A$7:$A$107,Likelihoods!R$7:R$107),"")</f>
        <v/>
      </c>
      <c r="BJ246" s="108" t="str">
        <f>IF(AND(COUNTBLANK($B246:$E246)=3,COUNTBLANK($F246:$H246)=2,COUNTBLANK($I246:$J246)=1,COUNTBLANK($K246:$L246)=1,COUNTBLANK($M246:$N246)=1,COUNTBLANK($O246:$P246)=1,COUNTBLANK($Q246:$R246)=1,COUNTBLANK($S246:$T246)=1,COUNTBLANK($U246:$V246)=1,COUNTBLANK($W246:$AA246)=4),IF(Data!$B246&lt;&gt;"",Scoring!$U$7)+IF(Data!$C246&lt;&gt;"",Scoring!$U$8)+IF(Data!$D246&lt;&gt;"",Scoring!$U$9)+IF(Data!$E246&lt;&gt;"",Scoring!$U$10)+IF(Data!$F246&lt;&gt;"",Scoring!$U$11)+IF(Data!$G246&lt;&gt;"",Scoring!$U$12)+IF(Data!$H246&lt;&gt;"",Scoring!$U$13)+IF(Data!$I246&lt;&gt;"",Scoring!$U$14)+IF(Data!$J246&lt;&gt;"",Scoring!$U$15)+IF(Data!$K246&lt;&gt;"",Scoring!$U$16)+IF(Data!$L246&lt;&gt;"",Scoring!$U$17)+IF(Data!$M246&lt;&gt;"",Scoring!$U$18)+IF(Data!$N246&lt;&gt;"",Scoring!$U$19)+IF(Data!$O246&lt;&gt;"",Scoring!$U$20)+IF(Data!$P246&lt;&gt;"",Scoring!$U$21)+IF(Data!$Q246&lt;&gt;"",Scoring!$U$22)+IF(Data!$R246&lt;&gt;"",Scoring!$U$23)+IF(Data!$S246&lt;&gt;"",Scoring!$U$24)+IF(Data!T246&lt;&gt;"",Scoring!$U$25)+IF(Data!$U246&lt;&gt;"",Scoring!$U$26)+IF(Data!$V246&lt;&gt;"",Scoring!$U$27)+IF(Data!$W246&lt;&gt;"",Scoring!$U$28)+IF(Data!$X246&lt;&gt;"",Scoring!$U$29)+IF(Data!$Y246&lt;&gt;"",Scoring!$U$30)+IF(Data!$Z246&lt;&gt;"",Scoring!$U$31)+IF(Data!$AA246&lt;&gt;"",Scoring!$U$32),"")</f>
        <v/>
      </c>
      <c r="BK246" s="106" t="str">
        <f>IF(BJ246&lt;&gt;"",LOOKUP(BJ246,Likelihoods!$A$7:$A$107,Likelihoods!S$7:S$107),"")</f>
        <v/>
      </c>
      <c r="BL246" s="8"/>
      <c r="BM246" s="8"/>
      <c r="BN246" s="8"/>
      <c r="BO246" s="8"/>
      <c r="BP246" s="8"/>
      <c r="BQ246" s="8"/>
      <c r="BR246" s="8"/>
      <c r="BS246" s="8"/>
      <c r="BT246" s="8"/>
      <c r="BU246" s="8"/>
      <c r="BV246" s="8"/>
      <c r="BW246" s="8"/>
      <c r="BX246" s="8"/>
      <c r="BY246" s="8"/>
    </row>
    <row r="247" spans="1:77" ht="14.25" x14ac:dyDescent="0.2">
      <c r="A247" s="68"/>
      <c r="B247" s="101"/>
      <c r="C247" s="102"/>
      <c r="D247" s="102"/>
      <c r="E247" s="102"/>
      <c r="F247" s="101"/>
      <c r="G247" s="102"/>
      <c r="H247" s="103"/>
      <c r="I247" s="102"/>
      <c r="J247" s="102"/>
      <c r="K247" s="101"/>
      <c r="L247" s="103"/>
      <c r="M247" s="102"/>
      <c r="N247" s="103"/>
      <c r="O247" s="101"/>
      <c r="P247" s="103"/>
      <c r="Q247" s="102"/>
      <c r="R247" s="102"/>
      <c r="S247" s="101"/>
      <c r="T247" s="103"/>
      <c r="U247" s="101"/>
      <c r="V247" s="103"/>
      <c r="W247" s="102"/>
      <c r="X247" s="102"/>
      <c r="Y247" s="102"/>
      <c r="Z247" s="102"/>
      <c r="AA247" s="102"/>
      <c r="AB247" s="104" t="str">
        <f>IF(AND(COUNTBLANK($B247:$E247)=3,COUNTBLANK($F247:$H247)=2,COUNTBLANK($I247:$J247)=1,COUNTBLANK($K247:$L247)=1,COUNTBLANK($M247:$N247)=1,COUNTBLANK($O247:$P247)=1,COUNTBLANK($Q247:$R247)=1,COUNTBLANK($S247:$T247)=1,COUNTBLANK($U247:$V247)=1,COUNTBLANK($W247:$AA247)=4),IF(Data!$B247&lt;&gt;"",Scoring!$D$7)+IF(Data!$C247&lt;&gt;"",Scoring!$D$8)+IF(Data!$D247&lt;&gt;"",Scoring!$D$9)+IF(Data!$E247&lt;&gt;"",Scoring!$D$10)+IF(Data!$F247&lt;&gt;"",Scoring!$D$11)+IF(Data!$G247&lt;&gt;"",Scoring!$D$12)+IF(Data!$H247&lt;&gt;"",Scoring!$D$13)+IF(Data!$I247&lt;&gt;"",Scoring!$D$14)+IF(Data!$J247&lt;&gt;"",Scoring!$D$15)+IF(Data!$K247&lt;&gt;"",Scoring!$D$16)+IF(Data!$L247&lt;&gt;"",Scoring!$D$17)+IF(Data!$M247&lt;&gt;"",Scoring!$D$18)+IF(Data!$N247&lt;&gt;"",Scoring!$D$19)+IF(Data!$O247&lt;&gt;"",Scoring!$D$20)+IF(Data!$P247&lt;&gt;"",Scoring!$D$21)+IF(Data!$Q247&lt;&gt;"",Scoring!$D$22)+IF(Data!$R247&lt;&gt;"",Scoring!$D$23)+IF(Data!$S247&lt;&gt;"",Scoring!$D$24)+IF(Data!T247&lt;&gt;"",Scoring!$D$25)+IF(Data!$U247&lt;&gt;"",Scoring!$D$26)+IF(Data!$V247&lt;&gt;"",Scoring!$D$27)+IF(Data!$W247&lt;&gt;"",Scoring!$D$28)+IF(Data!$X247&lt;&gt;"",Scoring!$D$29)+IF(Data!$Y247&lt;&gt;"",Scoring!$D$30)+IF(Data!$Z247&lt;&gt;"",Scoring!$D$31)+IF(Data!$AA247&lt;&gt;"",Scoring!$D$32),"")</f>
        <v/>
      </c>
      <c r="AC247" s="105" t="str">
        <f>IF(AB247&lt;&gt;"",LOOKUP(AB247,Likelihoods!$A$7:$A$107,Likelihoods!B$7:B$107),"")</f>
        <v/>
      </c>
      <c r="AD247" s="264" t="str">
        <f>IF(AND(COUNTBLANK($B247:$E247)=3,COUNTBLANK($F247:$H247)=2,COUNTBLANK($I247:$J247)=1,COUNTBLANK($K247:$L247)=1,COUNTBLANK($M247:$N247)=1,COUNTBLANK($O247:$P247)=1,COUNTBLANK($Q247:$R247)=1,COUNTBLANK($S247:$T247)=1,COUNTBLANK($U247:$V247)=1,COUNTBLANK($W247:$AA247)=4),IF(Data!$B247&lt;&gt;"",Scoring!$E$7)+IF(Data!$C247&lt;&gt;"",Scoring!$E$8)+IF(Data!$D247&lt;&gt;"",Scoring!$E$9)+IF(Data!$E247&lt;&gt;"",Scoring!$E$10)+IF(Data!$F247&lt;&gt;"",Scoring!$E$11)+IF(Data!$G247&lt;&gt;"",Scoring!$E$12)+IF(Data!$H247&lt;&gt;"",Scoring!$E$13)+IF(Data!$I247&lt;&gt;"",Scoring!$E$14)+IF(Data!$J247&lt;&gt;"",Scoring!$E$15)+IF(Data!$K247&lt;&gt;"",Scoring!$E$16)+IF(Data!$L247&lt;&gt;"",Scoring!$E$17)+IF(Data!$M247&lt;&gt;"",Scoring!$E$18)+IF(Data!$N247&lt;&gt;"",Scoring!$E$19)+IF(Data!$O247&lt;&gt;"",Scoring!$E$20)+IF(Data!$P247&lt;&gt;"",Scoring!$E$21)+IF(Data!$Q247&lt;&gt;"",Scoring!$E$22)+IF(Data!$R247&lt;&gt;"",Scoring!$E$23)+IF(Data!$S247&lt;&gt;"",Scoring!$E$24)+IF(Data!V247&lt;&gt;"",Scoring!$E$25)+IF(Data!$U247&lt;&gt;"",Scoring!$E$26)+IF(Data!$V247&lt;&gt;"",Scoring!$E$27)+IF(Data!$W247&lt;&gt;"",Scoring!$E$28)+IF(Data!$X247&lt;&gt;"",Scoring!$E$29)+IF(Data!$Y247&lt;&gt;"",Scoring!$E$30)+IF(Data!$Z247&lt;&gt;"",Scoring!$E$31)+IF(Data!$AA247&lt;&gt;"",Scoring!$E$32),"")</f>
        <v/>
      </c>
      <c r="AE247" s="107" t="str">
        <f>IF(AD247&lt;&gt;"",LOOKUP(AD247,Likelihoods!$A$7:$A$107,Likelihoods!C$7:C$107),"")</f>
        <v/>
      </c>
      <c r="AF247" s="108" t="str">
        <f>IF(AND(COUNTBLANK($B247:$E247)=3,COUNTBLANK($F247:$H247)=2,COUNTBLANK($I247:$J247)=1,COUNTBLANK($K247:$L247)=1,COUNTBLANK($M247:$N247)=1,COUNTBLANK($O247:$P247)=1,COUNTBLANK($Q247:$R247)=1,COUNTBLANK($S247:$T247)=1,COUNTBLANK($U247:$V247)=1,COUNTBLANK($W247:$AA247)=4),IF(Data!$B247&lt;&gt;"",Scoring!$F$7)+IF(Data!$C247&lt;&gt;"",Scoring!$F$8)+IF(Data!$D247&lt;&gt;"",Scoring!$F$9)+IF(Data!$E247&lt;&gt;"",Scoring!$F$10)+IF(Data!$F247&lt;&gt;"",Scoring!$F$11)+IF(Data!$G247&lt;&gt;"",Scoring!$F$12)+IF(Data!$H247&lt;&gt;"",Scoring!$F$13)+IF(Data!$I247&lt;&gt;"",Scoring!$F$14)+IF(Data!$J247&lt;&gt;"",Scoring!$F$15)+IF(Data!$K247&lt;&gt;"",Scoring!$F$16)+IF(Data!$L247&lt;&gt;"",Scoring!$F$17)+IF(Data!$M247&lt;&gt;"",Scoring!$F$18)+IF(Data!$N247&lt;&gt;"",Scoring!$F$19)+IF(Data!$O247&lt;&gt;"",Scoring!$F$20)+IF(Data!$P247&lt;&gt;"",Scoring!$F$21)+IF(Data!$Q247&lt;&gt;"",Scoring!$F$22)+IF(Data!$R247&lt;&gt;"",Scoring!$F$23)+IF(Data!$S247&lt;&gt;"",Scoring!$F$24)+IF(Data!T247&lt;&gt;"",Scoring!$F$25)+IF(Data!$U247&lt;&gt;"",Scoring!$F$26)+IF(Data!$V247&lt;&gt;"",Scoring!$F$27)+IF(Data!$W247&lt;&gt;"",Scoring!$F$28)+IF(Data!$X247&lt;&gt;"",Scoring!$F$29)+IF(Data!$Y247&lt;&gt;"",Scoring!$F$30)+IF(Data!$Z247&lt;&gt;"",Scoring!$F$31)+IF(Data!$AA247&lt;&gt;"",Scoring!$F$32),"")</f>
        <v/>
      </c>
      <c r="AG247" s="105" t="str">
        <f>IF(AF247&lt;&gt;"",LOOKUP(AF247,Likelihoods!$A$7:$A$107,Likelihoods!D$7:D$107),"")</f>
        <v/>
      </c>
      <c r="AH247" s="108" t="str">
        <f>IF(AND(COUNTBLANK($B247:$E247)=3,COUNTBLANK($F247:$H247)=2,COUNTBLANK($I247:$J247)=1,COUNTBLANK($K247:$L247)=1,COUNTBLANK($M247:$N247)=1,COUNTBLANK($O247:$P247)=1,COUNTBLANK($Q247:$R247)=1,COUNTBLANK($S247:$T247)=1,COUNTBLANK($U247:$V247)=1,COUNTBLANK($W247:$AA247)=4),IF(Data!$B247&lt;&gt;"",Scoring!$G$7)+IF(Data!$C247&lt;&gt;"",Scoring!$G$8)+IF(Data!$D247&lt;&gt;"",Scoring!$G$9)+IF(Data!$E247&lt;&gt;"",Scoring!$G$10)+IF(Data!$F247&lt;&gt;"",Scoring!$G$11)+IF(Data!$G247&lt;&gt;"",Scoring!$G$12)+IF(Data!$H247&lt;&gt;"",Scoring!$G$13)+IF(Data!$I247&lt;&gt;"",Scoring!$G$14)+IF(Data!$J247&lt;&gt;"",Scoring!$G$15)+IF(Data!$K247&lt;&gt;"",Scoring!$G$16)+IF(Data!$L247&lt;&gt;"",Scoring!$G$17)+IF(Data!$M247&lt;&gt;"",Scoring!$G$18)+IF(Data!$N247&lt;&gt;"",Scoring!$G$19)+IF(Data!$O247&lt;&gt;"",Scoring!$G$20)+IF(Data!$P247&lt;&gt;"",Scoring!$G$21)+IF(Data!$Q247&lt;&gt;"",Scoring!$G$22)+IF(Data!$R247&lt;&gt;"",Scoring!$G$23)+IF(Data!$S247&lt;&gt;"",Scoring!$G$24)+IF(Data!T247&lt;&gt;"",Scoring!$G$25)+IF(Data!$U247&lt;&gt;"",Scoring!$G$26)+IF(Data!$V247&lt;&gt;"",Scoring!$G$27)+IF(Data!$W247&lt;&gt;"",Scoring!$G$28)+IF(Data!$X247&lt;&gt;"",Scoring!$G$29)+IF(Data!$Y247&lt;&gt;"",Scoring!$G$30)+IF(Data!$Z247&lt;&gt;"",Scoring!$G$31)+IF(Data!$AA247&lt;&gt;"",Scoring!$G$32),"")</f>
        <v/>
      </c>
      <c r="AI247" s="106" t="str">
        <f>IF(AH247&lt;&gt;"",LOOKUP(AH247,Likelihoods!$A$7:$A$107,Likelihoods!E$7:E$107),"")</f>
        <v/>
      </c>
      <c r="AJ247" s="104" t="str">
        <f>IF(AND(COUNTBLANK($B247:$E247)=3,COUNTBLANK($F247:$H247)=2,COUNTBLANK($I247:$J247)=1,COUNTBLANK($K247:$L247)=1,COUNTBLANK($M247:$N247)=1,COUNTBLANK($O247:$P247)=1,COUNTBLANK($Q247:$R247)=1,COUNTBLANK($S247:$T247)=1,COUNTBLANK($U247:$V247)=1,COUNTBLANK($W247:$AA247)=4),IF(Data!$B247&lt;&gt;"",Scoring!$H$7)+IF(Data!$C247&lt;&gt;"",Scoring!$H$8)+IF(Data!$D247&lt;&gt;"",Scoring!$H$9)+IF(Data!$E247&lt;&gt;"",Scoring!$H$10)+IF(Data!$F247&lt;&gt;"",Scoring!$H$11)+IF(Data!$G247&lt;&gt;"",Scoring!$H$12)+IF(Data!$H247&lt;&gt;"",Scoring!$H$13)+IF(Data!$I247&lt;&gt;"",Scoring!$H$14)+IF(Data!$J247&lt;&gt;"",Scoring!$H$15)+IF(Data!$K247&lt;&gt;"",Scoring!$H$16)+IF(Data!$L247&lt;&gt;"",Scoring!$H$17)+IF(Data!$M247&lt;&gt;"",Scoring!$H$18)+IF(Data!$N247&lt;&gt;"",Scoring!$H$19)+IF(Data!$O247&lt;&gt;"",Scoring!$H$20)+IF(Data!$P247&lt;&gt;"",Scoring!$H$21)+IF(Data!$Q247&lt;&gt;"",Scoring!$H$22)+IF(Data!$R247&lt;&gt;"",Scoring!$H$23)+IF(Data!$S247&lt;&gt;"",Scoring!$H$24)+IF(Data!T247&lt;&gt;"",Scoring!$H$25)+IF(Data!$U247&lt;&gt;"",Scoring!$H$26)+IF(Data!$V247&lt;&gt;"",Scoring!$H$27)+IF(Data!$W247&lt;&gt;"",Scoring!$H$28)+IF(Data!$X247&lt;&gt;"",Scoring!$H$29)+IF(Data!$Y247&lt;&gt;"",Scoring!$H$30)+IF(Data!$Z247&lt;&gt;"",Scoring!$H$31)+IF(Data!$AA247&lt;&gt;"",Scoring!$H$32),"")</f>
        <v/>
      </c>
      <c r="AK247" s="105" t="str">
        <f>IF(AJ247&lt;&gt;"",LOOKUP(AJ247,Likelihoods!$A$7:$A$107,Likelihoods!F$7:F$107),"")</f>
        <v/>
      </c>
      <c r="AL247" s="102" t="str">
        <f>IF(AND(COUNTBLANK($B247:$E247)=3,COUNTBLANK($F247:$H247)=2,COUNTBLANK($I247:$J247)=1,COUNTBLANK($K247:$L247)=1,COUNTBLANK($M247:$N247)=1,COUNTBLANK($O247:$P247)=1,COUNTBLANK($Q247:$R247)=1,COUNTBLANK($S247:$T247)=1,COUNTBLANK($U247:$V247)=1,COUNTBLANK($W247:$AA247)=4),IF(Data!$B247&lt;&gt;"",Scoring!$I$7)+IF(Data!$C247&lt;&gt;"",Scoring!$I$8)+IF(Data!$D247&lt;&gt;"",Scoring!$I$9)+IF(Data!$E247&lt;&gt;"",Scoring!$I$10)+IF(Data!$F247&lt;&gt;"",Scoring!$I$11)+IF(Data!$G247&lt;&gt;"",Scoring!$I$12)+IF(Data!$H247&lt;&gt;"",Scoring!$I$13)+IF(Data!$I247&lt;&gt;"",Scoring!$I$14)+IF(Data!$J247&lt;&gt;"",Scoring!$I$15)+IF(Data!$K247&lt;&gt;"",Scoring!$I$16)+IF(Data!$L247&lt;&gt;"",Scoring!$I$17)+IF(Data!$M247&lt;&gt;"",Scoring!$I$18)+IF(Data!$N247&lt;&gt;"",Scoring!$I$19)+IF(Data!$O247&lt;&gt;"",Scoring!$I$20)+IF(Data!$P247&lt;&gt;"",Scoring!$I$21)+IF(Data!$Q247&lt;&gt;"",Scoring!$I$22)+IF(Data!$R247&lt;&gt;"",Scoring!$I$23)+IF(Data!$S247&lt;&gt;"",Scoring!$I$24)+IF(Data!T247&lt;&gt;"",Scoring!$I$25)+IF(Data!$U247&lt;&gt;"",Scoring!$I$26)+IF(Data!$V247&lt;&gt;"",Scoring!$I$27)+IF(Data!$W247&lt;&gt;"",Scoring!$I$28)+IF(Data!$X247&lt;&gt;"",Scoring!$I$29)+IF(Data!$Y247&lt;&gt;"",Scoring!$I$30)+IF(Data!$Z247&lt;&gt;"",Scoring!$I$31)+IF(Data!$AA247&lt;&gt;"",Scoring!$I$32),"")</f>
        <v/>
      </c>
      <c r="AM247" s="107" t="str">
        <f>IF(AL247&lt;&gt;"",LOOKUP(AL247,Likelihoods!$A$7:$A$107,Likelihoods!G$7:G$107),"")</f>
        <v/>
      </c>
      <c r="AN247" s="281" t="str">
        <f>IF(AND(COUNTBLANK($B247:$E247)=3,COUNTBLANK($F247:$H247)=2,COUNTBLANK($I247:$J247)=1,COUNTBLANK($K247:$L247)=1,COUNTBLANK($M247:$N247)=1,COUNTBLANK($O247:$P247)=1,COUNTBLANK($Q247:$R247)=1,COUNTBLANK($S247:$T247)=1,COUNTBLANK($U247:$V247)=1,COUNTBLANK($W247:$AA247)=4),IF(Data!$B247&lt;&gt;"",Scoring!$J$7)+IF(Data!$C247&lt;&gt;"",Scoring!$J$8)+IF(Data!$D247&lt;&gt;"",Scoring!$J$9)+IF(Data!$E247&lt;&gt;"",Scoring!$J$10)+IF(Data!$F247&lt;&gt;"",Scoring!$J$11)+IF(Data!$G247&lt;&gt;"",Scoring!$J$12)+IF(Data!$H247&lt;&gt;"",Scoring!$J$13)+IF(Data!$I247&lt;&gt;"",Scoring!$J$14)+IF(Data!$J247&lt;&gt;"",Scoring!$J$15)+IF(Data!$K247&lt;&gt;"",Scoring!$J$16)+IF(Data!$L247&lt;&gt;"",Scoring!$J$17)+IF(Data!$M247&lt;&gt;"",Scoring!$J$18)+IF(Data!$N247&lt;&gt;"",Scoring!$J$19)+IF(Data!$O247&lt;&gt;"",Scoring!$J$20)+IF(Data!$P247&lt;&gt;"",Scoring!$J$21)+IF(Data!$Q247&lt;&gt;"",Scoring!$J$22)+IF(Data!$R247&lt;&gt;"",Scoring!$J$23)+IF(Data!$S247&lt;&gt;"",Scoring!$J$24)+IF(Data!AF247&lt;&gt;"",Scoring!$J$25)+IF(Data!$U247&lt;&gt;"",Scoring!$J$26)+IF(Data!$V247&lt;&gt;"",Scoring!$J$27)+IF(Data!$W247&lt;&gt;"",Scoring!$J$28)+IF(Data!$X247&lt;&gt;"",Scoring!$J$29)+IF(Data!$Y247&lt;&gt;"",Scoring!$J$30)+IF(Data!$Z247&lt;&gt;"",Scoring!$J$31)+IF(Data!$AA247&lt;&gt;"",Scoring!$J$32),"")</f>
        <v/>
      </c>
      <c r="AO247" s="276" t="str">
        <f>IF(AN247&lt;&gt;"",LOOKUP(AN247,Likelihoods!$A$7:$A$107,Likelihoods!H$7:H$107),"")</f>
        <v/>
      </c>
      <c r="AP247" s="264" t="str">
        <f>IF(AND(COUNTBLANK($B247:$E247)=3,COUNTBLANK($F247:$H247)=2,COUNTBLANK($I247:$J247)=1,COUNTBLANK($K247:$L247)=1,COUNTBLANK($M247:$N247)=1,COUNTBLANK($O247:$P247)=1,COUNTBLANK($Q247:$R247)=1,COUNTBLANK($S247:$T247)=1,COUNTBLANK($U247:$V247)=1,COUNTBLANK($W247:$AA247)=4),IF(Data!$B247&lt;&gt;"",Scoring!$K$7)+IF(Data!$C247&lt;&gt;"",Scoring!$K$8)+IF(Data!$D247&lt;&gt;"",Scoring!$K$9)+IF(Data!$E247&lt;&gt;"",Scoring!$K$10)+IF(Data!$F247&lt;&gt;"",Scoring!$K$11)+IF(Data!$G247&lt;&gt;"",Scoring!$K$12)+IF(Data!$H247&lt;&gt;"",Scoring!$K$13)+IF(Data!$I247&lt;&gt;"",Scoring!$K$14)+IF(Data!$J247&lt;&gt;"",Scoring!$K$15)+IF(Data!$K247&lt;&gt;"",Scoring!$K$16)+IF(Data!$L247&lt;&gt;"",Scoring!$K$17)+IF(Data!$M247&lt;&gt;"",Scoring!$K$18)+IF(Data!$N247&lt;&gt;"",Scoring!$K$19)+IF(Data!$O247&lt;&gt;"",Scoring!$K$20)+IF(Data!$P247&lt;&gt;"",Scoring!$K$21)+IF(Data!$Q247&lt;&gt;"",Scoring!$K$22)+IF(Data!$R247&lt;&gt;"",Scoring!$K$23)+IF(Data!$S247&lt;&gt;"",Scoring!$K$24)+IF(Data!AH247&lt;&gt;"",Scoring!$K$25)+IF(Data!$U247&lt;&gt;"",Scoring!$K$26)+IF(Data!$V247&lt;&gt;"",Scoring!$K$27)+IF(Data!$W247&lt;&gt;"",Scoring!$K$28)+IF(Data!$X247&lt;&gt;"",Scoring!$K$29)+IF(Data!$Y247&lt;&gt;"",Scoring!$K$30)+IF(Data!$Z247&lt;&gt;"",Scoring!$K$31)+IF(Data!$AA247&lt;&gt;"",Scoring!$K$32),"")</f>
        <v/>
      </c>
      <c r="AQ247" s="107" t="str">
        <f>IF(AP247&lt;&gt;"",LOOKUP(AP247,Likelihoods!$A$7:$A$107,Likelihoods!I$7:I$107),"")</f>
        <v/>
      </c>
      <c r="AR247" s="281" t="str">
        <f>IF(AND(COUNTBLANK($B247:$E247)=3,COUNTBLANK($F247:$H247)=2,COUNTBLANK($I247:$J247)=1,COUNTBLANK($K247:$L247)=1,COUNTBLANK($M247:$N247)=1,COUNTBLANK($O247:$P247)=1,COUNTBLANK($Q247:$R247)=1,COUNTBLANK($S247:$T247)=1,COUNTBLANK($U247:$V247)=1,COUNTBLANK($W247:$AA247)=4),IF(Data!$B247&lt;&gt;"",Scoring!$L$7)+IF(Data!$C247&lt;&gt;"",Scoring!$L$8)+IF(Data!$D247&lt;&gt;"",Scoring!$L$9)+IF(Data!$E247&lt;&gt;"",Scoring!$L$10)+IF(Data!$F247&lt;&gt;"",Scoring!$L$11)+IF(Data!$G247&lt;&gt;"",Scoring!$L$12)+IF(Data!$H247&lt;&gt;"",Scoring!$L$13)+IF(Data!$I247&lt;&gt;"",Scoring!$L$14)+IF(Data!$J247&lt;&gt;"",Scoring!$L$15)+IF(Data!$K247&lt;&gt;"",Scoring!$L$16)+IF(Data!$L247&lt;&gt;"",Scoring!$L$17)+IF(Data!$M247&lt;&gt;"",Scoring!$L$18)+IF(Data!$N247&lt;&gt;"",Scoring!$L$19)+IF(Data!$O247&lt;&gt;"",Scoring!$L$20)+IF(Data!$P247&lt;&gt;"",Scoring!$L$21)+IF(Data!$Q247&lt;&gt;"",Scoring!$L$22)+IF(Data!$R247&lt;&gt;"",Scoring!$L$23)+IF(Data!$S247&lt;&gt;"",Scoring!$L$24)+IF(Data!AJ247&lt;&gt;"",Scoring!$L$25)+IF(Data!$U247&lt;&gt;"",Scoring!$L$26)+IF(Data!$V247&lt;&gt;"",Scoring!$L$27)+IF(Data!$W247&lt;&gt;"",Scoring!$L$28)+IF(Data!$X247&lt;&gt;"",Scoring!$L$29)+IF(Data!$Y247&lt;&gt;"",Scoring!$L$30)+IF(Data!$Z247&lt;&gt;"",Scoring!$L$31)+IF(Data!$AA247&lt;&gt;"",Scoring!$L$32),"")</f>
        <v/>
      </c>
      <c r="AS247" s="105" t="str">
        <f>IF(AR247&lt;&gt;"",LOOKUP(AR247,Likelihoods!$A$7:$A$107,Likelihoods!J$7:J$107),"")</f>
        <v/>
      </c>
      <c r="AT247" s="108" t="str">
        <f>IF(AND(COUNTBLANK($B247:$E247)=3,COUNTBLANK($F247:$H247)=2,COUNTBLANK($I247:$J247)=1,COUNTBLANK($K247:$L247)=1,COUNTBLANK($M247:$N247)=1,COUNTBLANK($O247:$P247)=1,COUNTBLANK($Q247:$R247)=1,COUNTBLANK($S247:$T247)=1,COUNTBLANK($U247:$V247)=1,COUNTBLANK($W247:$AA247)=4),IF(Data!$B247&lt;&gt;"",Scoring!$M$7)+IF(Data!$C247&lt;&gt;"",Scoring!$M$8)+IF(Data!$D247&lt;&gt;"",Scoring!$M$9)+IF(Data!$E247&lt;&gt;"",Scoring!$M$10)+IF(Data!$F247&lt;&gt;"",Scoring!$M$11)+IF(Data!$G247&lt;&gt;"",Scoring!$M$12)+IF(Data!$H247&lt;&gt;"",Scoring!$M$13)+IF(Data!$I247&lt;&gt;"",Scoring!$M$14)+IF(Data!$J247&lt;&gt;"",Scoring!$M$15)+IF(Data!$K247&lt;&gt;"",Scoring!$M$16)+IF(Data!$L247&lt;&gt;"",Scoring!$M$17)+IF(Data!$M247&lt;&gt;"",Scoring!$M$18)+IF(Data!$N247&lt;&gt;"",Scoring!$M$19)+IF(Data!$O247&lt;&gt;"",Scoring!$M$20)+IF(Data!$P247&lt;&gt;"",Scoring!$M$21)+IF(Data!$Q247&lt;&gt;"",Scoring!$M$22)+IF(Data!$R247&lt;&gt;"",Scoring!$M$23)+IF(Data!$S247&lt;&gt;"",Scoring!$M$24)+IF(Data!T247&lt;&gt;"",Scoring!$M$25)+IF(Data!$U247&lt;&gt;"",Scoring!$M$26)+IF(Data!$V247&lt;&gt;"",Scoring!$M$27)+IF(Data!$W247&lt;&gt;"",Scoring!$M$28)+IF(Data!$X247&lt;&gt;"",Scoring!$M$29)+IF(Data!$Y247&lt;&gt;"",Scoring!$M$30)+IF(Data!$Z247&lt;&gt;"",Scoring!$M$31)+IF(Data!$AA247&lt;&gt;"",Scoring!$M$32),"")</f>
        <v/>
      </c>
      <c r="AU247" s="105" t="str">
        <f>IF(AT247&lt;&gt;"",LOOKUP(AT247,Likelihoods!$A$7:$A$107,Likelihoods!K$7:K$107),"")</f>
        <v/>
      </c>
      <c r="AV247" s="108" t="str">
        <f>IF(AND(COUNTBLANK($B247:$E247)=3,COUNTBLANK($F247:$H247)=2,COUNTBLANK($I247:$J247)=1,COUNTBLANK($K247:$L247)=1,COUNTBLANK($M247:$N247)=1,COUNTBLANK($O247:$P247)=1,COUNTBLANK($Q247:$R247)=1,COUNTBLANK($S247:$T247)=1,COUNTBLANK($U247:$V247)=1,COUNTBLANK($W247:$AA247)=4),IF(Data!$B247&lt;&gt;"",Scoring!$N$7)+IF(Data!$C247&lt;&gt;"",Scoring!$N$8)+IF(Data!$D247&lt;&gt;"",Scoring!$N$9)+IF(Data!$E247&lt;&gt;"",Scoring!$N$10)+IF(Data!$F247&lt;&gt;"",Scoring!$N$11)+IF(Data!$G247&lt;&gt;"",Scoring!$N$12)+IF(Data!$H247&lt;&gt;"",Scoring!$N$13)+IF(Data!$I247&lt;&gt;"",Scoring!$N$14)+IF(Data!$J247&lt;&gt;"",Scoring!$N$15)+IF(Data!$K247&lt;&gt;"",Scoring!$N$16)+IF(Data!$L247&lt;&gt;"",Scoring!$N$17)+IF(Data!$M247&lt;&gt;"",Scoring!$N$18)+IF(Data!$N247&lt;&gt;"",Scoring!$N$19)+IF(Data!$O247&lt;&gt;"",Scoring!$N$20)+IF(Data!$P247&lt;&gt;"",Scoring!$N$21)+IF(Data!$Q247&lt;&gt;"",Scoring!$N$22)+IF(Data!$R247&lt;&gt;"",Scoring!$N$23)+IF(Data!$S247&lt;&gt;"",Scoring!$N$24)+IF(Data!T247&lt;&gt;"",Scoring!$N$25)+IF(Data!$U247&lt;&gt;"",Scoring!$N$26)+IF(Data!$V247&lt;&gt;"",Scoring!$N$27)+IF(Data!$W247&lt;&gt;"",Scoring!$N$28)+IF(Data!$X247&lt;&gt;"",Scoring!$N$29)+IF(Data!$Y247&lt;&gt;"",Scoring!$N$30)+IF(Data!$Z247&lt;&gt;"",Scoring!$N$31)+IF(Data!$AA247&lt;&gt;"",Scoring!$N$32),"")</f>
        <v/>
      </c>
      <c r="AW247" s="106" t="str">
        <f>IF(AV247&lt;&gt;"",LOOKUP(AV247,Likelihoods!$A$7:$A$107,Likelihoods!L$7:L$107),"")</f>
        <v/>
      </c>
      <c r="AX247" s="104" t="str">
        <f>IF(AND(COUNTBLANK($B247:$E247)=3,COUNTBLANK($F247:$H247)=2,COUNTBLANK($I247:$J247)=1,COUNTBLANK($K247:$L247)=1,COUNTBLANK($M247:$N247)=1,COUNTBLANK($O247:$P247)=1,COUNTBLANK($Q247:$R247)=1,COUNTBLANK($S247:$T247)=1,COUNTBLANK($U247:$V247)=1,COUNTBLANK($W247:$AA247)=4),IF(Data!$B247&lt;&gt;"",Scoring!$O$7)+IF(Data!$C247&lt;&gt;"",Scoring!$O$8)+IF(Data!$D247&lt;&gt;"",Scoring!$O$9)+IF(Data!$E247&lt;&gt;"",Scoring!$O$10)+IF(Data!$F247&lt;&gt;"",Scoring!$O$11)+IF(Data!$G247&lt;&gt;"",Scoring!$O$12)+IF(Data!$H247&lt;&gt;"",Scoring!$O$13)+IF(Data!$I247&lt;&gt;"",Scoring!$O$14)+IF(Data!$J247&lt;&gt;"",Scoring!$O$15)+IF(Data!$K247&lt;&gt;"",Scoring!$O$16)+IF(Data!$L247&lt;&gt;"",Scoring!$O$17)+IF(Data!$M247&lt;&gt;"",Scoring!$O$18)+IF(Data!$N247&lt;&gt;"",Scoring!$O$19)+IF(Data!$O247&lt;&gt;"",Scoring!$O$20)+IF(Data!$P247&lt;&gt;"",Scoring!$O$21)+IF(Data!$Q247&lt;&gt;"",Scoring!$O$22)+IF(Data!$R247&lt;&gt;"",Scoring!$O$23)+IF(Data!$S247&lt;&gt;"",Scoring!$O$24)+IF(Data!T247&lt;&gt;"",Scoring!$O$25)+IF(Data!$U247&lt;&gt;"",Scoring!$O$26)+IF(Data!$V247&lt;&gt;"",Scoring!$O$27)+IF(Data!$W247&lt;&gt;"",Scoring!$O$28)+IF(Data!$X247&lt;&gt;"",Scoring!$O$29)+IF(Data!$Y247&lt;&gt;"",Scoring!$O$30)+IF(Data!$Z247&lt;&gt;"",Scoring!$O$31)+IF(Data!$AA247&lt;&gt;"",Scoring!$O$32),"")</f>
        <v/>
      </c>
      <c r="AY247" s="107" t="str">
        <f>IF(AX247&lt;&gt;"",LOOKUP(AX247,Likelihoods!$A$7:$A$107,Likelihoods!M$7:M$107),"")</f>
        <v/>
      </c>
      <c r="AZ247" s="108" t="str">
        <f>IF(AND(COUNTBLANK($B247:$E247)=3,COUNTBLANK($F247:$H247)=2,COUNTBLANK($I247:$J247)=1,COUNTBLANK($K247:$L247)=1,COUNTBLANK($M247:$N247)=1,COUNTBLANK($O247:$P247)=1,COUNTBLANK($Q247:$R247)=1,COUNTBLANK($S247:$T247)=1,COUNTBLANK($U247:$V247)=1,COUNTBLANK($W247:$AA247)=4),IF(Data!$B247&lt;&gt;"",Scoring!$P$7)+IF(Data!$C247&lt;&gt;"",Scoring!$P$8)+IF(Data!$D247&lt;&gt;"",Scoring!$P$9)+IF(Data!$E247&lt;&gt;"",Scoring!$P$10)+IF(Data!$F247&lt;&gt;"",Scoring!$P$11)+IF(Data!$G247&lt;&gt;"",Scoring!$P$12)+IF(Data!$H247&lt;&gt;"",Scoring!$P$13)+IF(Data!$I247&lt;&gt;"",Scoring!$P$14)+IF(Data!$J247&lt;&gt;"",Scoring!$P$15)+IF(Data!$K247&lt;&gt;"",Scoring!$P$16)+IF(Data!$L247&lt;&gt;"",Scoring!$P$17)+IF(Data!$M247&lt;&gt;"",Scoring!$P$18)+IF(Data!$N247&lt;&gt;"",Scoring!$P$19)+IF(Data!$O247&lt;&gt;"",Scoring!$P$20)+IF(Data!$P247&lt;&gt;"",Scoring!$P$21)+IF(Data!$Q247&lt;&gt;"",Scoring!$P$22)+IF(Data!$R247&lt;&gt;"",Scoring!$P$23)+IF(Data!$S247&lt;&gt;"",Scoring!$P$24)+IF(Data!T247&lt;&gt;"",Scoring!$P$25)+IF(Data!$U247&lt;&gt;"",Scoring!$P$26)+IF(Data!$V247&lt;&gt;"",Scoring!$P$27)+IF(Data!$W247&lt;&gt;"",Scoring!$P$28)+IF(Data!$X247&lt;&gt;"",Scoring!$P$29)+IF(Data!$Y247&lt;&gt;"",Scoring!$P$30)+IF(Data!$Z247&lt;&gt;"",Scoring!$P$31)+IF(Data!$AA247&lt;&gt;"",Scoring!$P$32),"")</f>
        <v/>
      </c>
      <c r="BA247" s="105" t="str">
        <f>IF(AZ247&lt;&gt;"",LOOKUP(AZ247,Likelihoods!$A$7:$A$107,Likelihoods!N$7:N$107),"")</f>
        <v/>
      </c>
      <c r="BB247" s="102" t="str">
        <f>IF(AND(COUNTBLANK($B247:$E247)=3,COUNTBLANK($F247:$H247)=2,COUNTBLANK($I247:$J247)=1,COUNTBLANK($K247:$L247)=1,COUNTBLANK($M247:$N247)=1,COUNTBLANK($O247:$P247)=1,COUNTBLANK($Q247:$R247)=1,COUNTBLANK($S247:$T247)=1,COUNTBLANK($U247:$V247)=1,COUNTBLANK($W247:$AA247)=4),IF(Data!$B247&lt;&gt;"",Scoring!$Q$7)+IF(Data!$C247&lt;&gt;"",Scoring!$Q$8)+IF(Data!$D247&lt;&gt;"",Scoring!$Q$9)+IF(Data!$E247&lt;&gt;"",Scoring!$Q$10)+IF(Data!$F247&lt;&gt;"",Scoring!$Q$11)+IF(Data!$G247&lt;&gt;"",Scoring!$Q$12)+IF(Data!$H247&lt;&gt;"",Scoring!$Q$13)+IF(Data!$I247&lt;&gt;"",Scoring!$Q$14)+IF(Data!$J247&lt;&gt;"",Scoring!$Q$15)+IF(Data!$K247&lt;&gt;"",Scoring!$Q$16)+IF(Data!$L247&lt;&gt;"",Scoring!$Q$17)+IF(Data!$M247&lt;&gt;"",Scoring!$Q$18)+IF(Data!$N247&lt;&gt;"",Scoring!$Q$19)+IF(Data!$O247&lt;&gt;"",Scoring!$Q$20)+IF(Data!$P247&lt;&gt;"",Scoring!$Q$21)+IF(Data!$Q247&lt;&gt;"",Scoring!$Q$22)+IF(Data!$R247&lt;&gt;"",Scoring!$Q$23)+IF(Data!$S247&lt;&gt;"",Scoring!$Q$24)+IF(Data!T247&lt;&gt;"",Scoring!$Q$25)+IF(Data!$U247&lt;&gt;"",Scoring!$Q$26)+IF(Data!$V247&lt;&gt;"",Scoring!$Q$27)+IF(Data!$W247&lt;&gt;"",Scoring!$Q$28)+IF(Data!$X247&lt;&gt;"",Scoring!$Q$29)+IF(Data!$Y247&lt;&gt;"",Scoring!$Q$30)+IF(Data!$Z247&lt;&gt;"",Scoring!$Q$31)+IF(Data!$AA247&lt;&gt;"",Scoring!$Q$32),"")</f>
        <v/>
      </c>
      <c r="BC247" s="107" t="str">
        <f>IF(BB247&lt;&gt;"",LOOKUP(BB247,Likelihoods!$A$7:$A$107,Likelihoods!O$7:O$107),"")</f>
        <v/>
      </c>
      <c r="BD247" s="104" t="str">
        <f>IF(AND(COUNTBLANK($B247:$E247)=3,COUNTBLANK($F247:$H247)=2,COUNTBLANK($I247:$J247)=1,COUNTBLANK($K247:$L247)=1,COUNTBLANK($M247:$N247)=1,COUNTBLANK($O247:$P247)=1,COUNTBLANK($Q247:$R247)=1,COUNTBLANK($S247:$T247)=1,COUNTBLANK($U247:$V247)=1,COUNTBLANK($W247:$AA247)=4),IF(Data!$B247&lt;&gt;"",Scoring!$R$7)+IF(Data!$C247&lt;&gt;"",Scoring!$R$8)+IF(Data!$D247&lt;&gt;"",Scoring!$R$9)+IF(Data!$E247&lt;&gt;"",Scoring!$R$10)+IF(Data!$F247&lt;&gt;"",Scoring!$R$11)+IF(Data!$G247&lt;&gt;"",Scoring!$R$12)+IF(Data!$H247&lt;&gt;"",Scoring!$R$13)+IF(Data!$I247&lt;&gt;"",Scoring!$R$14)+IF(Data!$J247&lt;&gt;"",Scoring!$R$15)+IF(Data!$K247&lt;&gt;"",Scoring!$R$16)+IF(Data!$L247&lt;&gt;"",Scoring!$R$17)+IF(Data!$M247&lt;&gt;"",Scoring!$R$18)+IF(Data!$N247&lt;&gt;"",Scoring!$R$19)+IF(Data!$O247&lt;&gt;"",Scoring!$R$20)+IF(Data!$P247&lt;&gt;"",Scoring!$R$21)+IF(Data!$Q247&lt;&gt;"",Scoring!$R$22)+IF(Data!$R247&lt;&gt;"",Scoring!$R$23)+IF(Data!$S247&lt;&gt;"",Scoring!$R$24)+IF(Data!T247&lt;&gt;"",Scoring!$R$25)+IF(Data!$U247&lt;&gt;"",Scoring!$R$26)+IF(Data!$V247&lt;&gt;"",Scoring!$R$27)+IF(Data!$W247&lt;&gt;"",Scoring!$R$28)+IF(Data!$X247&lt;&gt;"",Scoring!$R$29)+IF(Data!$Y247&lt;&gt;"",Scoring!$R$30)+IF(Data!$Z247&lt;&gt;"",Scoring!$R$31)+IF(Data!$AA247&lt;&gt;"",Scoring!$R$32),"")</f>
        <v/>
      </c>
      <c r="BE247" s="105" t="str">
        <f>IF(BD247&lt;&gt;"",LOOKUP(BD247,Likelihoods!$A$7:$A$107,Likelihoods!P$7:P$107),"")</f>
        <v/>
      </c>
      <c r="BF247" s="102" t="str">
        <f>IF(AND(COUNTBLANK($B247:$E247)=3,COUNTBLANK($F247:$H247)=2,COUNTBLANK($I247:$J247)=1,COUNTBLANK($K247:$L247)=1,COUNTBLANK($M247:$N247)=1,COUNTBLANK($O247:$P247)=1,COUNTBLANK($Q247:$R247)=1,COUNTBLANK($S247:$T247)=1,COUNTBLANK($U247:$V247)=1,COUNTBLANK($W247:$AA247)=4),IF(Data!$B247&lt;&gt;"",Scoring!$S$7)+IF(Data!$C247&lt;&gt;"",Scoring!$S$8)+IF(Data!$D247&lt;&gt;"",Scoring!$S$9)+IF(Data!$E247&lt;&gt;"",Scoring!$S$10)+IF(Data!$F247&lt;&gt;"",Scoring!$S$11)+IF(Data!$G247&lt;&gt;"",Scoring!$S$12)+IF(Data!$H247&lt;&gt;"",Scoring!$S$13)+IF(Data!$I247&lt;&gt;"",Scoring!$S$14)+IF(Data!$J247&lt;&gt;"",Scoring!$S$15)+IF(Data!$K247&lt;&gt;"",Scoring!$S$16)+IF(Data!$L247&lt;&gt;"",Scoring!$S$17)+IF(Data!$M247&lt;&gt;"",Scoring!$S$18)+IF(Data!$N247&lt;&gt;"",Scoring!$S$19)+IF(Data!$O247&lt;&gt;"",Scoring!$S$20)+IF(Data!$P247&lt;&gt;"",Scoring!$S$21)+IF(Data!$Q247&lt;&gt;"",Scoring!$S$22)+IF(Data!$R247&lt;&gt;"",Scoring!$S$23)+IF(Data!$S247&lt;&gt;"",Scoring!$S$24)+IF(Data!T247&lt;&gt;"",Scoring!$S$25)+IF(Data!$U247&lt;&gt;"",Scoring!$S$26)+IF(Data!$V247&lt;&gt;"",Scoring!$S$27)+IF(Data!$W247&lt;&gt;"",Scoring!$S$28)+IF(Data!$X247&lt;&gt;"",Scoring!$S$29)+IF(Data!$Y247&lt;&gt;"",Scoring!$S$30)+IF(Data!$Z247&lt;&gt;"",Scoring!$S$31)+IF(Data!$AA247&lt;&gt;"",Scoring!$S$32),"")</f>
        <v/>
      </c>
      <c r="BG247" s="107" t="str">
        <f>IF(BF247&lt;&gt;"",LOOKUP(BF247,Likelihoods!$A$7:$A$107,Likelihoods!Q$7:Q$107),"")</f>
        <v/>
      </c>
      <c r="BH247" s="108" t="str">
        <f>IF(AND(COUNTBLANK($B247:$E247)=3,COUNTBLANK($F247:$H247)=2,COUNTBLANK($I247:$J247)=1,COUNTBLANK($K247:$L247)=1,COUNTBLANK($M247:$N247)=1,COUNTBLANK($O247:$P247)=1,COUNTBLANK($Q247:$R247)=1,COUNTBLANK($S247:$T247)=1,COUNTBLANK($U247:$V247)=1,COUNTBLANK($W247:$AA247)=4),IF(Data!$B247&lt;&gt;"",Scoring!$T$7)+IF(Data!$C247&lt;&gt;"",Scoring!$T$8)+IF(Data!$D247&lt;&gt;"",Scoring!$T$9)+IF(Data!$E247&lt;&gt;"",Scoring!$T$10)+IF(Data!$F247&lt;&gt;"",Scoring!$T$11)+IF(Data!$G247&lt;&gt;"",Scoring!$T$12)+IF(Data!$H247&lt;&gt;"",Scoring!$T$13)+IF(Data!$I247&lt;&gt;"",Scoring!$T$14)+IF(Data!$J247&lt;&gt;"",Scoring!$T$15)+IF(Data!$K247&lt;&gt;"",Scoring!$T$16)+IF(Data!$L247&lt;&gt;"",Scoring!$T$17)+IF(Data!$M247&lt;&gt;"",Scoring!$T$18)+IF(Data!$N247&lt;&gt;"",Scoring!$T$19)+IF(Data!$O247&lt;&gt;"",Scoring!$T$20)+IF(Data!$P247&lt;&gt;"",Scoring!$T$21)+IF(Data!$Q247&lt;&gt;"",Scoring!$T$22)+IF(Data!$R247&lt;&gt;"",Scoring!$T$23)+IF(Data!$S247&lt;&gt;"",Scoring!$T$24)+IF(Data!T247&lt;&gt;"",Scoring!$T$25)+IF(Data!$U247&lt;&gt;"",Scoring!$T$26)+IF(Data!$V247&lt;&gt;"",Scoring!$T$27)+IF(Data!$W247&lt;&gt;"",Scoring!$T$28)+IF(Data!$X247&lt;&gt;"",Scoring!$T$29)+IF(Data!$Y247&lt;&gt;"",Scoring!$T$30)+IF(Data!$Z247&lt;&gt;"",Scoring!$T$31)+IF(Data!$AA247&lt;&gt;"",Scoring!$T$32),"")</f>
        <v/>
      </c>
      <c r="BI247" s="105" t="str">
        <f>IF(BH247&lt;&gt;"",LOOKUP(BH247,Likelihoods!$A$7:$A$107,Likelihoods!R$7:R$107),"")</f>
        <v/>
      </c>
      <c r="BJ247" s="108" t="str">
        <f>IF(AND(COUNTBLANK($B247:$E247)=3,COUNTBLANK($F247:$H247)=2,COUNTBLANK($I247:$J247)=1,COUNTBLANK($K247:$L247)=1,COUNTBLANK($M247:$N247)=1,COUNTBLANK($O247:$P247)=1,COUNTBLANK($Q247:$R247)=1,COUNTBLANK($S247:$T247)=1,COUNTBLANK($U247:$V247)=1,COUNTBLANK($W247:$AA247)=4),IF(Data!$B247&lt;&gt;"",Scoring!$U$7)+IF(Data!$C247&lt;&gt;"",Scoring!$U$8)+IF(Data!$D247&lt;&gt;"",Scoring!$U$9)+IF(Data!$E247&lt;&gt;"",Scoring!$U$10)+IF(Data!$F247&lt;&gt;"",Scoring!$U$11)+IF(Data!$G247&lt;&gt;"",Scoring!$U$12)+IF(Data!$H247&lt;&gt;"",Scoring!$U$13)+IF(Data!$I247&lt;&gt;"",Scoring!$U$14)+IF(Data!$J247&lt;&gt;"",Scoring!$U$15)+IF(Data!$K247&lt;&gt;"",Scoring!$U$16)+IF(Data!$L247&lt;&gt;"",Scoring!$U$17)+IF(Data!$M247&lt;&gt;"",Scoring!$U$18)+IF(Data!$N247&lt;&gt;"",Scoring!$U$19)+IF(Data!$O247&lt;&gt;"",Scoring!$U$20)+IF(Data!$P247&lt;&gt;"",Scoring!$U$21)+IF(Data!$Q247&lt;&gt;"",Scoring!$U$22)+IF(Data!$R247&lt;&gt;"",Scoring!$U$23)+IF(Data!$S247&lt;&gt;"",Scoring!$U$24)+IF(Data!T247&lt;&gt;"",Scoring!$U$25)+IF(Data!$U247&lt;&gt;"",Scoring!$U$26)+IF(Data!$V247&lt;&gt;"",Scoring!$U$27)+IF(Data!$W247&lt;&gt;"",Scoring!$U$28)+IF(Data!$X247&lt;&gt;"",Scoring!$U$29)+IF(Data!$Y247&lt;&gt;"",Scoring!$U$30)+IF(Data!$Z247&lt;&gt;"",Scoring!$U$31)+IF(Data!$AA247&lt;&gt;"",Scoring!$U$32),"")</f>
        <v/>
      </c>
      <c r="BK247" s="106" t="str">
        <f>IF(BJ247&lt;&gt;"",LOOKUP(BJ247,Likelihoods!$A$7:$A$107,Likelihoods!S$7:S$107),"")</f>
        <v/>
      </c>
      <c r="BL247" s="8"/>
      <c r="BM247" s="8"/>
      <c r="BN247" s="8"/>
      <c r="BO247" s="8"/>
      <c r="BP247" s="8"/>
      <c r="BQ247" s="8"/>
      <c r="BR247" s="8"/>
      <c r="BS247" s="8"/>
      <c r="BT247" s="8"/>
      <c r="BU247" s="8"/>
      <c r="BV247" s="8"/>
      <c r="BW247" s="8"/>
      <c r="BX247" s="8"/>
      <c r="BY247" s="8"/>
    </row>
    <row r="248" spans="1:77" ht="14.25" x14ac:dyDescent="0.2">
      <c r="A248" s="68"/>
      <c r="B248" s="101"/>
      <c r="C248" s="102"/>
      <c r="D248" s="102"/>
      <c r="E248" s="102"/>
      <c r="F248" s="101"/>
      <c r="G248" s="102"/>
      <c r="H248" s="103"/>
      <c r="I248" s="102"/>
      <c r="J248" s="102"/>
      <c r="K248" s="101"/>
      <c r="L248" s="103"/>
      <c r="M248" s="102"/>
      <c r="N248" s="103"/>
      <c r="O248" s="101"/>
      <c r="P248" s="103"/>
      <c r="Q248" s="102"/>
      <c r="R248" s="102"/>
      <c r="S248" s="101"/>
      <c r="T248" s="103"/>
      <c r="U248" s="101"/>
      <c r="V248" s="103"/>
      <c r="W248" s="102"/>
      <c r="X248" s="102"/>
      <c r="Y248" s="102"/>
      <c r="Z248" s="102"/>
      <c r="AA248" s="102"/>
      <c r="AB248" s="104" t="str">
        <f>IF(AND(COUNTBLANK($B248:$E248)=3,COUNTBLANK($F248:$H248)=2,COUNTBLANK($I248:$J248)=1,COUNTBLANK($K248:$L248)=1,COUNTBLANK($M248:$N248)=1,COUNTBLANK($O248:$P248)=1,COUNTBLANK($Q248:$R248)=1,COUNTBLANK($S248:$T248)=1,COUNTBLANK($U248:$V248)=1,COUNTBLANK($W248:$AA248)=4),IF(Data!$B248&lt;&gt;"",Scoring!$D$7)+IF(Data!$C248&lt;&gt;"",Scoring!$D$8)+IF(Data!$D248&lt;&gt;"",Scoring!$D$9)+IF(Data!$E248&lt;&gt;"",Scoring!$D$10)+IF(Data!$F248&lt;&gt;"",Scoring!$D$11)+IF(Data!$G248&lt;&gt;"",Scoring!$D$12)+IF(Data!$H248&lt;&gt;"",Scoring!$D$13)+IF(Data!$I248&lt;&gt;"",Scoring!$D$14)+IF(Data!$J248&lt;&gt;"",Scoring!$D$15)+IF(Data!$K248&lt;&gt;"",Scoring!$D$16)+IF(Data!$L248&lt;&gt;"",Scoring!$D$17)+IF(Data!$M248&lt;&gt;"",Scoring!$D$18)+IF(Data!$N248&lt;&gt;"",Scoring!$D$19)+IF(Data!$O248&lt;&gt;"",Scoring!$D$20)+IF(Data!$P248&lt;&gt;"",Scoring!$D$21)+IF(Data!$Q248&lt;&gt;"",Scoring!$D$22)+IF(Data!$R248&lt;&gt;"",Scoring!$D$23)+IF(Data!$S248&lt;&gt;"",Scoring!$D$24)+IF(Data!T248&lt;&gt;"",Scoring!$D$25)+IF(Data!$U248&lt;&gt;"",Scoring!$D$26)+IF(Data!$V248&lt;&gt;"",Scoring!$D$27)+IF(Data!$W248&lt;&gt;"",Scoring!$D$28)+IF(Data!$X248&lt;&gt;"",Scoring!$D$29)+IF(Data!$Y248&lt;&gt;"",Scoring!$D$30)+IF(Data!$Z248&lt;&gt;"",Scoring!$D$31)+IF(Data!$AA248&lt;&gt;"",Scoring!$D$32),"")</f>
        <v/>
      </c>
      <c r="AC248" s="105" t="str">
        <f>IF(AB248&lt;&gt;"",LOOKUP(AB248,Likelihoods!$A$7:$A$107,Likelihoods!B$7:B$107),"")</f>
        <v/>
      </c>
      <c r="AD248" s="264" t="str">
        <f>IF(AND(COUNTBLANK($B248:$E248)=3,COUNTBLANK($F248:$H248)=2,COUNTBLANK($I248:$J248)=1,COUNTBLANK($K248:$L248)=1,COUNTBLANK($M248:$N248)=1,COUNTBLANK($O248:$P248)=1,COUNTBLANK($Q248:$R248)=1,COUNTBLANK($S248:$T248)=1,COUNTBLANK($U248:$V248)=1,COUNTBLANK($W248:$AA248)=4),IF(Data!$B248&lt;&gt;"",Scoring!$E$7)+IF(Data!$C248&lt;&gt;"",Scoring!$E$8)+IF(Data!$D248&lt;&gt;"",Scoring!$E$9)+IF(Data!$E248&lt;&gt;"",Scoring!$E$10)+IF(Data!$F248&lt;&gt;"",Scoring!$E$11)+IF(Data!$G248&lt;&gt;"",Scoring!$E$12)+IF(Data!$H248&lt;&gt;"",Scoring!$E$13)+IF(Data!$I248&lt;&gt;"",Scoring!$E$14)+IF(Data!$J248&lt;&gt;"",Scoring!$E$15)+IF(Data!$K248&lt;&gt;"",Scoring!$E$16)+IF(Data!$L248&lt;&gt;"",Scoring!$E$17)+IF(Data!$M248&lt;&gt;"",Scoring!$E$18)+IF(Data!$N248&lt;&gt;"",Scoring!$E$19)+IF(Data!$O248&lt;&gt;"",Scoring!$E$20)+IF(Data!$P248&lt;&gt;"",Scoring!$E$21)+IF(Data!$Q248&lt;&gt;"",Scoring!$E$22)+IF(Data!$R248&lt;&gt;"",Scoring!$E$23)+IF(Data!$S248&lt;&gt;"",Scoring!$E$24)+IF(Data!V248&lt;&gt;"",Scoring!$E$25)+IF(Data!$U248&lt;&gt;"",Scoring!$E$26)+IF(Data!$V248&lt;&gt;"",Scoring!$E$27)+IF(Data!$W248&lt;&gt;"",Scoring!$E$28)+IF(Data!$X248&lt;&gt;"",Scoring!$E$29)+IF(Data!$Y248&lt;&gt;"",Scoring!$E$30)+IF(Data!$Z248&lt;&gt;"",Scoring!$E$31)+IF(Data!$AA248&lt;&gt;"",Scoring!$E$32),"")</f>
        <v/>
      </c>
      <c r="AE248" s="107" t="str">
        <f>IF(AD248&lt;&gt;"",LOOKUP(AD248,Likelihoods!$A$7:$A$107,Likelihoods!C$7:C$107),"")</f>
        <v/>
      </c>
      <c r="AF248" s="108" t="str">
        <f>IF(AND(COUNTBLANK($B248:$E248)=3,COUNTBLANK($F248:$H248)=2,COUNTBLANK($I248:$J248)=1,COUNTBLANK($K248:$L248)=1,COUNTBLANK($M248:$N248)=1,COUNTBLANK($O248:$P248)=1,COUNTBLANK($Q248:$R248)=1,COUNTBLANK($S248:$T248)=1,COUNTBLANK($U248:$V248)=1,COUNTBLANK($W248:$AA248)=4),IF(Data!$B248&lt;&gt;"",Scoring!$F$7)+IF(Data!$C248&lt;&gt;"",Scoring!$F$8)+IF(Data!$D248&lt;&gt;"",Scoring!$F$9)+IF(Data!$E248&lt;&gt;"",Scoring!$F$10)+IF(Data!$F248&lt;&gt;"",Scoring!$F$11)+IF(Data!$G248&lt;&gt;"",Scoring!$F$12)+IF(Data!$H248&lt;&gt;"",Scoring!$F$13)+IF(Data!$I248&lt;&gt;"",Scoring!$F$14)+IF(Data!$J248&lt;&gt;"",Scoring!$F$15)+IF(Data!$K248&lt;&gt;"",Scoring!$F$16)+IF(Data!$L248&lt;&gt;"",Scoring!$F$17)+IF(Data!$M248&lt;&gt;"",Scoring!$F$18)+IF(Data!$N248&lt;&gt;"",Scoring!$F$19)+IF(Data!$O248&lt;&gt;"",Scoring!$F$20)+IF(Data!$P248&lt;&gt;"",Scoring!$F$21)+IF(Data!$Q248&lt;&gt;"",Scoring!$F$22)+IF(Data!$R248&lt;&gt;"",Scoring!$F$23)+IF(Data!$S248&lt;&gt;"",Scoring!$F$24)+IF(Data!T248&lt;&gt;"",Scoring!$F$25)+IF(Data!$U248&lt;&gt;"",Scoring!$F$26)+IF(Data!$V248&lt;&gt;"",Scoring!$F$27)+IF(Data!$W248&lt;&gt;"",Scoring!$F$28)+IF(Data!$X248&lt;&gt;"",Scoring!$F$29)+IF(Data!$Y248&lt;&gt;"",Scoring!$F$30)+IF(Data!$Z248&lt;&gt;"",Scoring!$F$31)+IF(Data!$AA248&lt;&gt;"",Scoring!$F$32),"")</f>
        <v/>
      </c>
      <c r="AG248" s="105" t="str">
        <f>IF(AF248&lt;&gt;"",LOOKUP(AF248,Likelihoods!$A$7:$A$107,Likelihoods!D$7:D$107),"")</f>
        <v/>
      </c>
      <c r="AH248" s="108" t="str">
        <f>IF(AND(COUNTBLANK($B248:$E248)=3,COUNTBLANK($F248:$H248)=2,COUNTBLANK($I248:$J248)=1,COUNTBLANK($K248:$L248)=1,COUNTBLANK($M248:$N248)=1,COUNTBLANK($O248:$P248)=1,COUNTBLANK($Q248:$R248)=1,COUNTBLANK($S248:$T248)=1,COUNTBLANK($U248:$V248)=1,COUNTBLANK($W248:$AA248)=4),IF(Data!$B248&lt;&gt;"",Scoring!$G$7)+IF(Data!$C248&lt;&gt;"",Scoring!$G$8)+IF(Data!$D248&lt;&gt;"",Scoring!$G$9)+IF(Data!$E248&lt;&gt;"",Scoring!$G$10)+IF(Data!$F248&lt;&gt;"",Scoring!$G$11)+IF(Data!$G248&lt;&gt;"",Scoring!$G$12)+IF(Data!$H248&lt;&gt;"",Scoring!$G$13)+IF(Data!$I248&lt;&gt;"",Scoring!$G$14)+IF(Data!$J248&lt;&gt;"",Scoring!$G$15)+IF(Data!$K248&lt;&gt;"",Scoring!$G$16)+IF(Data!$L248&lt;&gt;"",Scoring!$G$17)+IF(Data!$M248&lt;&gt;"",Scoring!$G$18)+IF(Data!$N248&lt;&gt;"",Scoring!$G$19)+IF(Data!$O248&lt;&gt;"",Scoring!$G$20)+IF(Data!$P248&lt;&gt;"",Scoring!$G$21)+IF(Data!$Q248&lt;&gt;"",Scoring!$G$22)+IF(Data!$R248&lt;&gt;"",Scoring!$G$23)+IF(Data!$S248&lt;&gt;"",Scoring!$G$24)+IF(Data!T248&lt;&gt;"",Scoring!$G$25)+IF(Data!$U248&lt;&gt;"",Scoring!$G$26)+IF(Data!$V248&lt;&gt;"",Scoring!$G$27)+IF(Data!$W248&lt;&gt;"",Scoring!$G$28)+IF(Data!$X248&lt;&gt;"",Scoring!$G$29)+IF(Data!$Y248&lt;&gt;"",Scoring!$G$30)+IF(Data!$Z248&lt;&gt;"",Scoring!$G$31)+IF(Data!$AA248&lt;&gt;"",Scoring!$G$32),"")</f>
        <v/>
      </c>
      <c r="AI248" s="106" t="str">
        <f>IF(AH248&lt;&gt;"",LOOKUP(AH248,Likelihoods!$A$7:$A$107,Likelihoods!E$7:E$107),"")</f>
        <v/>
      </c>
      <c r="AJ248" s="104" t="str">
        <f>IF(AND(COUNTBLANK($B248:$E248)=3,COUNTBLANK($F248:$H248)=2,COUNTBLANK($I248:$J248)=1,COUNTBLANK($K248:$L248)=1,COUNTBLANK($M248:$N248)=1,COUNTBLANK($O248:$P248)=1,COUNTBLANK($Q248:$R248)=1,COUNTBLANK($S248:$T248)=1,COUNTBLANK($U248:$V248)=1,COUNTBLANK($W248:$AA248)=4),IF(Data!$B248&lt;&gt;"",Scoring!$H$7)+IF(Data!$C248&lt;&gt;"",Scoring!$H$8)+IF(Data!$D248&lt;&gt;"",Scoring!$H$9)+IF(Data!$E248&lt;&gt;"",Scoring!$H$10)+IF(Data!$F248&lt;&gt;"",Scoring!$H$11)+IF(Data!$G248&lt;&gt;"",Scoring!$H$12)+IF(Data!$H248&lt;&gt;"",Scoring!$H$13)+IF(Data!$I248&lt;&gt;"",Scoring!$H$14)+IF(Data!$J248&lt;&gt;"",Scoring!$H$15)+IF(Data!$K248&lt;&gt;"",Scoring!$H$16)+IF(Data!$L248&lt;&gt;"",Scoring!$H$17)+IF(Data!$M248&lt;&gt;"",Scoring!$H$18)+IF(Data!$N248&lt;&gt;"",Scoring!$H$19)+IF(Data!$O248&lt;&gt;"",Scoring!$H$20)+IF(Data!$P248&lt;&gt;"",Scoring!$H$21)+IF(Data!$Q248&lt;&gt;"",Scoring!$H$22)+IF(Data!$R248&lt;&gt;"",Scoring!$H$23)+IF(Data!$S248&lt;&gt;"",Scoring!$H$24)+IF(Data!T248&lt;&gt;"",Scoring!$H$25)+IF(Data!$U248&lt;&gt;"",Scoring!$H$26)+IF(Data!$V248&lt;&gt;"",Scoring!$H$27)+IF(Data!$W248&lt;&gt;"",Scoring!$H$28)+IF(Data!$X248&lt;&gt;"",Scoring!$H$29)+IF(Data!$Y248&lt;&gt;"",Scoring!$H$30)+IF(Data!$Z248&lt;&gt;"",Scoring!$H$31)+IF(Data!$AA248&lt;&gt;"",Scoring!$H$32),"")</f>
        <v/>
      </c>
      <c r="AK248" s="105" t="str">
        <f>IF(AJ248&lt;&gt;"",LOOKUP(AJ248,Likelihoods!$A$7:$A$107,Likelihoods!F$7:F$107),"")</f>
        <v/>
      </c>
      <c r="AL248" s="102" t="str">
        <f>IF(AND(COUNTBLANK($B248:$E248)=3,COUNTBLANK($F248:$H248)=2,COUNTBLANK($I248:$J248)=1,COUNTBLANK($K248:$L248)=1,COUNTBLANK($M248:$N248)=1,COUNTBLANK($O248:$P248)=1,COUNTBLANK($Q248:$R248)=1,COUNTBLANK($S248:$T248)=1,COUNTBLANK($U248:$V248)=1,COUNTBLANK($W248:$AA248)=4),IF(Data!$B248&lt;&gt;"",Scoring!$I$7)+IF(Data!$C248&lt;&gt;"",Scoring!$I$8)+IF(Data!$D248&lt;&gt;"",Scoring!$I$9)+IF(Data!$E248&lt;&gt;"",Scoring!$I$10)+IF(Data!$F248&lt;&gt;"",Scoring!$I$11)+IF(Data!$G248&lt;&gt;"",Scoring!$I$12)+IF(Data!$H248&lt;&gt;"",Scoring!$I$13)+IF(Data!$I248&lt;&gt;"",Scoring!$I$14)+IF(Data!$J248&lt;&gt;"",Scoring!$I$15)+IF(Data!$K248&lt;&gt;"",Scoring!$I$16)+IF(Data!$L248&lt;&gt;"",Scoring!$I$17)+IF(Data!$M248&lt;&gt;"",Scoring!$I$18)+IF(Data!$N248&lt;&gt;"",Scoring!$I$19)+IF(Data!$O248&lt;&gt;"",Scoring!$I$20)+IF(Data!$P248&lt;&gt;"",Scoring!$I$21)+IF(Data!$Q248&lt;&gt;"",Scoring!$I$22)+IF(Data!$R248&lt;&gt;"",Scoring!$I$23)+IF(Data!$S248&lt;&gt;"",Scoring!$I$24)+IF(Data!T248&lt;&gt;"",Scoring!$I$25)+IF(Data!$U248&lt;&gt;"",Scoring!$I$26)+IF(Data!$V248&lt;&gt;"",Scoring!$I$27)+IF(Data!$W248&lt;&gt;"",Scoring!$I$28)+IF(Data!$X248&lt;&gt;"",Scoring!$I$29)+IF(Data!$Y248&lt;&gt;"",Scoring!$I$30)+IF(Data!$Z248&lt;&gt;"",Scoring!$I$31)+IF(Data!$AA248&lt;&gt;"",Scoring!$I$32),"")</f>
        <v/>
      </c>
      <c r="AM248" s="107" t="str">
        <f>IF(AL248&lt;&gt;"",LOOKUP(AL248,Likelihoods!$A$7:$A$107,Likelihoods!G$7:G$107),"")</f>
        <v/>
      </c>
      <c r="AN248" s="281" t="str">
        <f>IF(AND(COUNTBLANK($B248:$E248)=3,COUNTBLANK($F248:$H248)=2,COUNTBLANK($I248:$J248)=1,COUNTBLANK($K248:$L248)=1,COUNTBLANK($M248:$N248)=1,COUNTBLANK($O248:$P248)=1,COUNTBLANK($Q248:$R248)=1,COUNTBLANK($S248:$T248)=1,COUNTBLANK($U248:$V248)=1,COUNTBLANK($W248:$AA248)=4),IF(Data!$B248&lt;&gt;"",Scoring!$J$7)+IF(Data!$C248&lt;&gt;"",Scoring!$J$8)+IF(Data!$D248&lt;&gt;"",Scoring!$J$9)+IF(Data!$E248&lt;&gt;"",Scoring!$J$10)+IF(Data!$F248&lt;&gt;"",Scoring!$J$11)+IF(Data!$G248&lt;&gt;"",Scoring!$J$12)+IF(Data!$H248&lt;&gt;"",Scoring!$J$13)+IF(Data!$I248&lt;&gt;"",Scoring!$J$14)+IF(Data!$J248&lt;&gt;"",Scoring!$J$15)+IF(Data!$K248&lt;&gt;"",Scoring!$J$16)+IF(Data!$L248&lt;&gt;"",Scoring!$J$17)+IF(Data!$M248&lt;&gt;"",Scoring!$J$18)+IF(Data!$N248&lt;&gt;"",Scoring!$J$19)+IF(Data!$O248&lt;&gt;"",Scoring!$J$20)+IF(Data!$P248&lt;&gt;"",Scoring!$J$21)+IF(Data!$Q248&lt;&gt;"",Scoring!$J$22)+IF(Data!$R248&lt;&gt;"",Scoring!$J$23)+IF(Data!$S248&lt;&gt;"",Scoring!$J$24)+IF(Data!AF248&lt;&gt;"",Scoring!$J$25)+IF(Data!$U248&lt;&gt;"",Scoring!$J$26)+IF(Data!$V248&lt;&gt;"",Scoring!$J$27)+IF(Data!$W248&lt;&gt;"",Scoring!$J$28)+IF(Data!$X248&lt;&gt;"",Scoring!$J$29)+IF(Data!$Y248&lt;&gt;"",Scoring!$J$30)+IF(Data!$Z248&lt;&gt;"",Scoring!$J$31)+IF(Data!$AA248&lt;&gt;"",Scoring!$J$32),"")</f>
        <v/>
      </c>
      <c r="AO248" s="276" t="str">
        <f>IF(AN248&lt;&gt;"",LOOKUP(AN248,Likelihoods!$A$7:$A$107,Likelihoods!H$7:H$107),"")</f>
        <v/>
      </c>
      <c r="AP248" s="264" t="str">
        <f>IF(AND(COUNTBLANK($B248:$E248)=3,COUNTBLANK($F248:$H248)=2,COUNTBLANK($I248:$J248)=1,COUNTBLANK($K248:$L248)=1,COUNTBLANK($M248:$N248)=1,COUNTBLANK($O248:$P248)=1,COUNTBLANK($Q248:$R248)=1,COUNTBLANK($S248:$T248)=1,COUNTBLANK($U248:$V248)=1,COUNTBLANK($W248:$AA248)=4),IF(Data!$B248&lt;&gt;"",Scoring!$K$7)+IF(Data!$C248&lt;&gt;"",Scoring!$K$8)+IF(Data!$D248&lt;&gt;"",Scoring!$K$9)+IF(Data!$E248&lt;&gt;"",Scoring!$K$10)+IF(Data!$F248&lt;&gt;"",Scoring!$K$11)+IF(Data!$G248&lt;&gt;"",Scoring!$K$12)+IF(Data!$H248&lt;&gt;"",Scoring!$K$13)+IF(Data!$I248&lt;&gt;"",Scoring!$K$14)+IF(Data!$J248&lt;&gt;"",Scoring!$K$15)+IF(Data!$K248&lt;&gt;"",Scoring!$K$16)+IF(Data!$L248&lt;&gt;"",Scoring!$K$17)+IF(Data!$M248&lt;&gt;"",Scoring!$K$18)+IF(Data!$N248&lt;&gt;"",Scoring!$K$19)+IF(Data!$O248&lt;&gt;"",Scoring!$K$20)+IF(Data!$P248&lt;&gt;"",Scoring!$K$21)+IF(Data!$Q248&lt;&gt;"",Scoring!$K$22)+IF(Data!$R248&lt;&gt;"",Scoring!$K$23)+IF(Data!$S248&lt;&gt;"",Scoring!$K$24)+IF(Data!AH248&lt;&gt;"",Scoring!$K$25)+IF(Data!$U248&lt;&gt;"",Scoring!$K$26)+IF(Data!$V248&lt;&gt;"",Scoring!$K$27)+IF(Data!$W248&lt;&gt;"",Scoring!$K$28)+IF(Data!$X248&lt;&gt;"",Scoring!$K$29)+IF(Data!$Y248&lt;&gt;"",Scoring!$K$30)+IF(Data!$Z248&lt;&gt;"",Scoring!$K$31)+IF(Data!$AA248&lt;&gt;"",Scoring!$K$32),"")</f>
        <v/>
      </c>
      <c r="AQ248" s="107" t="str">
        <f>IF(AP248&lt;&gt;"",LOOKUP(AP248,Likelihoods!$A$7:$A$107,Likelihoods!I$7:I$107),"")</f>
        <v/>
      </c>
      <c r="AR248" s="281" t="str">
        <f>IF(AND(COUNTBLANK($B248:$E248)=3,COUNTBLANK($F248:$H248)=2,COUNTBLANK($I248:$J248)=1,COUNTBLANK($K248:$L248)=1,COUNTBLANK($M248:$N248)=1,COUNTBLANK($O248:$P248)=1,COUNTBLANK($Q248:$R248)=1,COUNTBLANK($S248:$T248)=1,COUNTBLANK($U248:$V248)=1,COUNTBLANK($W248:$AA248)=4),IF(Data!$B248&lt;&gt;"",Scoring!$L$7)+IF(Data!$C248&lt;&gt;"",Scoring!$L$8)+IF(Data!$D248&lt;&gt;"",Scoring!$L$9)+IF(Data!$E248&lt;&gt;"",Scoring!$L$10)+IF(Data!$F248&lt;&gt;"",Scoring!$L$11)+IF(Data!$G248&lt;&gt;"",Scoring!$L$12)+IF(Data!$H248&lt;&gt;"",Scoring!$L$13)+IF(Data!$I248&lt;&gt;"",Scoring!$L$14)+IF(Data!$J248&lt;&gt;"",Scoring!$L$15)+IF(Data!$K248&lt;&gt;"",Scoring!$L$16)+IF(Data!$L248&lt;&gt;"",Scoring!$L$17)+IF(Data!$M248&lt;&gt;"",Scoring!$L$18)+IF(Data!$N248&lt;&gt;"",Scoring!$L$19)+IF(Data!$O248&lt;&gt;"",Scoring!$L$20)+IF(Data!$P248&lt;&gt;"",Scoring!$L$21)+IF(Data!$Q248&lt;&gt;"",Scoring!$L$22)+IF(Data!$R248&lt;&gt;"",Scoring!$L$23)+IF(Data!$S248&lt;&gt;"",Scoring!$L$24)+IF(Data!AJ248&lt;&gt;"",Scoring!$L$25)+IF(Data!$U248&lt;&gt;"",Scoring!$L$26)+IF(Data!$V248&lt;&gt;"",Scoring!$L$27)+IF(Data!$W248&lt;&gt;"",Scoring!$L$28)+IF(Data!$X248&lt;&gt;"",Scoring!$L$29)+IF(Data!$Y248&lt;&gt;"",Scoring!$L$30)+IF(Data!$Z248&lt;&gt;"",Scoring!$L$31)+IF(Data!$AA248&lt;&gt;"",Scoring!$L$32),"")</f>
        <v/>
      </c>
      <c r="AS248" s="105" t="str">
        <f>IF(AR248&lt;&gt;"",LOOKUP(AR248,Likelihoods!$A$7:$A$107,Likelihoods!J$7:J$107),"")</f>
        <v/>
      </c>
      <c r="AT248" s="108" t="str">
        <f>IF(AND(COUNTBLANK($B248:$E248)=3,COUNTBLANK($F248:$H248)=2,COUNTBLANK($I248:$J248)=1,COUNTBLANK($K248:$L248)=1,COUNTBLANK($M248:$N248)=1,COUNTBLANK($O248:$P248)=1,COUNTBLANK($Q248:$R248)=1,COUNTBLANK($S248:$T248)=1,COUNTBLANK($U248:$V248)=1,COUNTBLANK($W248:$AA248)=4),IF(Data!$B248&lt;&gt;"",Scoring!$M$7)+IF(Data!$C248&lt;&gt;"",Scoring!$M$8)+IF(Data!$D248&lt;&gt;"",Scoring!$M$9)+IF(Data!$E248&lt;&gt;"",Scoring!$M$10)+IF(Data!$F248&lt;&gt;"",Scoring!$M$11)+IF(Data!$G248&lt;&gt;"",Scoring!$M$12)+IF(Data!$H248&lt;&gt;"",Scoring!$M$13)+IF(Data!$I248&lt;&gt;"",Scoring!$M$14)+IF(Data!$J248&lt;&gt;"",Scoring!$M$15)+IF(Data!$K248&lt;&gt;"",Scoring!$M$16)+IF(Data!$L248&lt;&gt;"",Scoring!$M$17)+IF(Data!$M248&lt;&gt;"",Scoring!$M$18)+IF(Data!$N248&lt;&gt;"",Scoring!$M$19)+IF(Data!$O248&lt;&gt;"",Scoring!$M$20)+IF(Data!$P248&lt;&gt;"",Scoring!$M$21)+IF(Data!$Q248&lt;&gt;"",Scoring!$M$22)+IF(Data!$R248&lt;&gt;"",Scoring!$M$23)+IF(Data!$S248&lt;&gt;"",Scoring!$M$24)+IF(Data!T248&lt;&gt;"",Scoring!$M$25)+IF(Data!$U248&lt;&gt;"",Scoring!$M$26)+IF(Data!$V248&lt;&gt;"",Scoring!$M$27)+IF(Data!$W248&lt;&gt;"",Scoring!$M$28)+IF(Data!$X248&lt;&gt;"",Scoring!$M$29)+IF(Data!$Y248&lt;&gt;"",Scoring!$M$30)+IF(Data!$Z248&lt;&gt;"",Scoring!$M$31)+IF(Data!$AA248&lt;&gt;"",Scoring!$M$32),"")</f>
        <v/>
      </c>
      <c r="AU248" s="105" t="str">
        <f>IF(AT248&lt;&gt;"",LOOKUP(AT248,Likelihoods!$A$7:$A$107,Likelihoods!K$7:K$107),"")</f>
        <v/>
      </c>
      <c r="AV248" s="108" t="str">
        <f>IF(AND(COUNTBLANK($B248:$E248)=3,COUNTBLANK($F248:$H248)=2,COUNTBLANK($I248:$J248)=1,COUNTBLANK($K248:$L248)=1,COUNTBLANK($M248:$N248)=1,COUNTBLANK($O248:$P248)=1,COUNTBLANK($Q248:$R248)=1,COUNTBLANK($S248:$T248)=1,COUNTBLANK($U248:$V248)=1,COUNTBLANK($W248:$AA248)=4),IF(Data!$B248&lt;&gt;"",Scoring!$N$7)+IF(Data!$C248&lt;&gt;"",Scoring!$N$8)+IF(Data!$D248&lt;&gt;"",Scoring!$N$9)+IF(Data!$E248&lt;&gt;"",Scoring!$N$10)+IF(Data!$F248&lt;&gt;"",Scoring!$N$11)+IF(Data!$G248&lt;&gt;"",Scoring!$N$12)+IF(Data!$H248&lt;&gt;"",Scoring!$N$13)+IF(Data!$I248&lt;&gt;"",Scoring!$N$14)+IF(Data!$J248&lt;&gt;"",Scoring!$N$15)+IF(Data!$K248&lt;&gt;"",Scoring!$N$16)+IF(Data!$L248&lt;&gt;"",Scoring!$N$17)+IF(Data!$M248&lt;&gt;"",Scoring!$N$18)+IF(Data!$N248&lt;&gt;"",Scoring!$N$19)+IF(Data!$O248&lt;&gt;"",Scoring!$N$20)+IF(Data!$P248&lt;&gt;"",Scoring!$N$21)+IF(Data!$Q248&lt;&gt;"",Scoring!$N$22)+IF(Data!$R248&lt;&gt;"",Scoring!$N$23)+IF(Data!$S248&lt;&gt;"",Scoring!$N$24)+IF(Data!T248&lt;&gt;"",Scoring!$N$25)+IF(Data!$U248&lt;&gt;"",Scoring!$N$26)+IF(Data!$V248&lt;&gt;"",Scoring!$N$27)+IF(Data!$W248&lt;&gt;"",Scoring!$N$28)+IF(Data!$X248&lt;&gt;"",Scoring!$N$29)+IF(Data!$Y248&lt;&gt;"",Scoring!$N$30)+IF(Data!$Z248&lt;&gt;"",Scoring!$N$31)+IF(Data!$AA248&lt;&gt;"",Scoring!$N$32),"")</f>
        <v/>
      </c>
      <c r="AW248" s="106" t="str">
        <f>IF(AV248&lt;&gt;"",LOOKUP(AV248,Likelihoods!$A$7:$A$107,Likelihoods!L$7:L$107),"")</f>
        <v/>
      </c>
      <c r="AX248" s="104" t="str">
        <f>IF(AND(COUNTBLANK($B248:$E248)=3,COUNTBLANK($F248:$H248)=2,COUNTBLANK($I248:$J248)=1,COUNTBLANK($K248:$L248)=1,COUNTBLANK($M248:$N248)=1,COUNTBLANK($O248:$P248)=1,COUNTBLANK($Q248:$R248)=1,COUNTBLANK($S248:$T248)=1,COUNTBLANK($U248:$V248)=1,COUNTBLANK($W248:$AA248)=4),IF(Data!$B248&lt;&gt;"",Scoring!$O$7)+IF(Data!$C248&lt;&gt;"",Scoring!$O$8)+IF(Data!$D248&lt;&gt;"",Scoring!$O$9)+IF(Data!$E248&lt;&gt;"",Scoring!$O$10)+IF(Data!$F248&lt;&gt;"",Scoring!$O$11)+IF(Data!$G248&lt;&gt;"",Scoring!$O$12)+IF(Data!$H248&lt;&gt;"",Scoring!$O$13)+IF(Data!$I248&lt;&gt;"",Scoring!$O$14)+IF(Data!$J248&lt;&gt;"",Scoring!$O$15)+IF(Data!$K248&lt;&gt;"",Scoring!$O$16)+IF(Data!$L248&lt;&gt;"",Scoring!$O$17)+IF(Data!$M248&lt;&gt;"",Scoring!$O$18)+IF(Data!$N248&lt;&gt;"",Scoring!$O$19)+IF(Data!$O248&lt;&gt;"",Scoring!$O$20)+IF(Data!$P248&lt;&gt;"",Scoring!$O$21)+IF(Data!$Q248&lt;&gt;"",Scoring!$O$22)+IF(Data!$R248&lt;&gt;"",Scoring!$O$23)+IF(Data!$S248&lt;&gt;"",Scoring!$O$24)+IF(Data!T248&lt;&gt;"",Scoring!$O$25)+IF(Data!$U248&lt;&gt;"",Scoring!$O$26)+IF(Data!$V248&lt;&gt;"",Scoring!$O$27)+IF(Data!$W248&lt;&gt;"",Scoring!$O$28)+IF(Data!$X248&lt;&gt;"",Scoring!$O$29)+IF(Data!$Y248&lt;&gt;"",Scoring!$O$30)+IF(Data!$Z248&lt;&gt;"",Scoring!$O$31)+IF(Data!$AA248&lt;&gt;"",Scoring!$O$32),"")</f>
        <v/>
      </c>
      <c r="AY248" s="107" t="str">
        <f>IF(AX248&lt;&gt;"",LOOKUP(AX248,Likelihoods!$A$7:$A$107,Likelihoods!M$7:M$107),"")</f>
        <v/>
      </c>
      <c r="AZ248" s="108" t="str">
        <f>IF(AND(COUNTBLANK($B248:$E248)=3,COUNTBLANK($F248:$H248)=2,COUNTBLANK($I248:$J248)=1,COUNTBLANK($K248:$L248)=1,COUNTBLANK($M248:$N248)=1,COUNTBLANK($O248:$P248)=1,COUNTBLANK($Q248:$R248)=1,COUNTBLANK($S248:$T248)=1,COUNTBLANK($U248:$V248)=1,COUNTBLANK($W248:$AA248)=4),IF(Data!$B248&lt;&gt;"",Scoring!$P$7)+IF(Data!$C248&lt;&gt;"",Scoring!$P$8)+IF(Data!$D248&lt;&gt;"",Scoring!$P$9)+IF(Data!$E248&lt;&gt;"",Scoring!$P$10)+IF(Data!$F248&lt;&gt;"",Scoring!$P$11)+IF(Data!$G248&lt;&gt;"",Scoring!$P$12)+IF(Data!$H248&lt;&gt;"",Scoring!$P$13)+IF(Data!$I248&lt;&gt;"",Scoring!$P$14)+IF(Data!$J248&lt;&gt;"",Scoring!$P$15)+IF(Data!$K248&lt;&gt;"",Scoring!$P$16)+IF(Data!$L248&lt;&gt;"",Scoring!$P$17)+IF(Data!$M248&lt;&gt;"",Scoring!$P$18)+IF(Data!$N248&lt;&gt;"",Scoring!$P$19)+IF(Data!$O248&lt;&gt;"",Scoring!$P$20)+IF(Data!$P248&lt;&gt;"",Scoring!$P$21)+IF(Data!$Q248&lt;&gt;"",Scoring!$P$22)+IF(Data!$R248&lt;&gt;"",Scoring!$P$23)+IF(Data!$S248&lt;&gt;"",Scoring!$P$24)+IF(Data!T248&lt;&gt;"",Scoring!$P$25)+IF(Data!$U248&lt;&gt;"",Scoring!$P$26)+IF(Data!$V248&lt;&gt;"",Scoring!$P$27)+IF(Data!$W248&lt;&gt;"",Scoring!$P$28)+IF(Data!$X248&lt;&gt;"",Scoring!$P$29)+IF(Data!$Y248&lt;&gt;"",Scoring!$P$30)+IF(Data!$Z248&lt;&gt;"",Scoring!$P$31)+IF(Data!$AA248&lt;&gt;"",Scoring!$P$32),"")</f>
        <v/>
      </c>
      <c r="BA248" s="105" t="str">
        <f>IF(AZ248&lt;&gt;"",LOOKUP(AZ248,Likelihoods!$A$7:$A$107,Likelihoods!N$7:N$107),"")</f>
        <v/>
      </c>
      <c r="BB248" s="102" t="str">
        <f>IF(AND(COUNTBLANK($B248:$E248)=3,COUNTBLANK($F248:$H248)=2,COUNTBLANK($I248:$J248)=1,COUNTBLANK($K248:$L248)=1,COUNTBLANK($M248:$N248)=1,COUNTBLANK($O248:$P248)=1,COUNTBLANK($Q248:$R248)=1,COUNTBLANK($S248:$T248)=1,COUNTBLANK($U248:$V248)=1,COUNTBLANK($W248:$AA248)=4),IF(Data!$B248&lt;&gt;"",Scoring!$Q$7)+IF(Data!$C248&lt;&gt;"",Scoring!$Q$8)+IF(Data!$D248&lt;&gt;"",Scoring!$Q$9)+IF(Data!$E248&lt;&gt;"",Scoring!$Q$10)+IF(Data!$F248&lt;&gt;"",Scoring!$Q$11)+IF(Data!$G248&lt;&gt;"",Scoring!$Q$12)+IF(Data!$H248&lt;&gt;"",Scoring!$Q$13)+IF(Data!$I248&lt;&gt;"",Scoring!$Q$14)+IF(Data!$J248&lt;&gt;"",Scoring!$Q$15)+IF(Data!$K248&lt;&gt;"",Scoring!$Q$16)+IF(Data!$L248&lt;&gt;"",Scoring!$Q$17)+IF(Data!$M248&lt;&gt;"",Scoring!$Q$18)+IF(Data!$N248&lt;&gt;"",Scoring!$Q$19)+IF(Data!$O248&lt;&gt;"",Scoring!$Q$20)+IF(Data!$P248&lt;&gt;"",Scoring!$Q$21)+IF(Data!$Q248&lt;&gt;"",Scoring!$Q$22)+IF(Data!$R248&lt;&gt;"",Scoring!$Q$23)+IF(Data!$S248&lt;&gt;"",Scoring!$Q$24)+IF(Data!T248&lt;&gt;"",Scoring!$Q$25)+IF(Data!$U248&lt;&gt;"",Scoring!$Q$26)+IF(Data!$V248&lt;&gt;"",Scoring!$Q$27)+IF(Data!$W248&lt;&gt;"",Scoring!$Q$28)+IF(Data!$X248&lt;&gt;"",Scoring!$Q$29)+IF(Data!$Y248&lt;&gt;"",Scoring!$Q$30)+IF(Data!$Z248&lt;&gt;"",Scoring!$Q$31)+IF(Data!$AA248&lt;&gt;"",Scoring!$Q$32),"")</f>
        <v/>
      </c>
      <c r="BC248" s="107" t="str">
        <f>IF(BB248&lt;&gt;"",LOOKUP(BB248,Likelihoods!$A$7:$A$107,Likelihoods!O$7:O$107),"")</f>
        <v/>
      </c>
      <c r="BD248" s="104" t="str">
        <f>IF(AND(COUNTBLANK($B248:$E248)=3,COUNTBLANK($F248:$H248)=2,COUNTBLANK($I248:$J248)=1,COUNTBLANK($K248:$L248)=1,COUNTBLANK($M248:$N248)=1,COUNTBLANK($O248:$P248)=1,COUNTBLANK($Q248:$R248)=1,COUNTBLANK($S248:$T248)=1,COUNTBLANK($U248:$V248)=1,COUNTBLANK($W248:$AA248)=4),IF(Data!$B248&lt;&gt;"",Scoring!$R$7)+IF(Data!$C248&lt;&gt;"",Scoring!$R$8)+IF(Data!$D248&lt;&gt;"",Scoring!$R$9)+IF(Data!$E248&lt;&gt;"",Scoring!$R$10)+IF(Data!$F248&lt;&gt;"",Scoring!$R$11)+IF(Data!$G248&lt;&gt;"",Scoring!$R$12)+IF(Data!$H248&lt;&gt;"",Scoring!$R$13)+IF(Data!$I248&lt;&gt;"",Scoring!$R$14)+IF(Data!$J248&lt;&gt;"",Scoring!$R$15)+IF(Data!$K248&lt;&gt;"",Scoring!$R$16)+IF(Data!$L248&lt;&gt;"",Scoring!$R$17)+IF(Data!$M248&lt;&gt;"",Scoring!$R$18)+IF(Data!$N248&lt;&gt;"",Scoring!$R$19)+IF(Data!$O248&lt;&gt;"",Scoring!$R$20)+IF(Data!$P248&lt;&gt;"",Scoring!$R$21)+IF(Data!$Q248&lt;&gt;"",Scoring!$R$22)+IF(Data!$R248&lt;&gt;"",Scoring!$R$23)+IF(Data!$S248&lt;&gt;"",Scoring!$R$24)+IF(Data!T248&lt;&gt;"",Scoring!$R$25)+IF(Data!$U248&lt;&gt;"",Scoring!$R$26)+IF(Data!$V248&lt;&gt;"",Scoring!$R$27)+IF(Data!$W248&lt;&gt;"",Scoring!$R$28)+IF(Data!$X248&lt;&gt;"",Scoring!$R$29)+IF(Data!$Y248&lt;&gt;"",Scoring!$R$30)+IF(Data!$Z248&lt;&gt;"",Scoring!$R$31)+IF(Data!$AA248&lt;&gt;"",Scoring!$R$32),"")</f>
        <v/>
      </c>
      <c r="BE248" s="105" t="str">
        <f>IF(BD248&lt;&gt;"",LOOKUP(BD248,Likelihoods!$A$7:$A$107,Likelihoods!P$7:P$107),"")</f>
        <v/>
      </c>
      <c r="BF248" s="102" t="str">
        <f>IF(AND(COUNTBLANK($B248:$E248)=3,COUNTBLANK($F248:$H248)=2,COUNTBLANK($I248:$J248)=1,COUNTBLANK($K248:$L248)=1,COUNTBLANK($M248:$N248)=1,COUNTBLANK($O248:$P248)=1,COUNTBLANK($Q248:$R248)=1,COUNTBLANK($S248:$T248)=1,COUNTBLANK($U248:$V248)=1,COUNTBLANK($W248:$AA248)=4),IF(Data!$B248&lt;&gt;"",Scoring!$S$7)+IF(Data!$C248&lt;&gt;"",Scoring!$S$8)+IF(Data!$D248&lt;&gt;"",Scoring!$S$9)+IF(Data!$E248&lt;&gt;"",Scoring!$S$10)+IF(Data!$F248&lt;&gt;"",Scoring!$S$11)+IF(Data!$G248&lt;&gt;"",Scoring!$S$12)+IF(Data!$H248&lt;&gt;"",Scoring!$S$13)+IF(Data!$I248&lt;&gt;"",Scoring!$S$14)+IF(Data!$J248&lt;&gt;"",Scoring!$S$15)+IF(Data!$K248&lt;&gt;"",Scoring!$S$16)+IF(Data!$L248&lt;&gt;"",Scoring!$S$17)+IF(Data!$M248&lt;&gt;"",Scoring!$S$18)+IF(Data!$N248&lt;&gt;"",Scoring!$S$19)+IF(Data!$O248&lt;&gt;"",Scoring!$S$20)+IF(Data!$P248&lt;&gt;"",Scoring!$S$21)+IF(Data!$Q248&lt;&gt;"",Scoring!$S$22)+IF(Data!$R248&lt;&gt;"",Scoring!$S$23)+IF(Data!$S248&lt;&gt;"",Scoring!$S$24)+IF(Data!T248&lt;&gt;"",Scoring!$S$25)+IF(Data!$U248&lt;&gt;"",Scoring!$S$26)+IF(Data!$V248&lt;&gt;"",Scoring!$S$27)+IF(Data!$W248&lt;&gt;"",Scoring!$S$28)+IF(Data!$X248&lt;&gt;"",Scoring!$S$29)+IF(Data!$Y248&lt;&gt;"",Scoring!$S$30)+IF(Data!$Z248&lt;&gt;"",Scoring!$S$31)+IF(Data!$AA248&lt;&gt;"",Scoring!$S$32),"")</f>
        <v/>
      </c>
      <c r="BG248" s="107" t="str">
        <f>IF(BF248&lt;&gt;"",LOOKUP(BF248,Likelihoods!$A$7:$A$107,Likelihoods!Q$7:Q$107),"")</f>
        <v/>
      </c>
      <c r="BH248" s="108" t="str">
        <f>IF(AND(COUNTBLANK($B248:$E248)=3,COUNTBLANK($F248:$H248)=2,COUNTBLANK($I248:$J248)=1,COUNTBLANK($K248:$L248)=1,COUNTBLANK($M248:$N248)=1,COUNTBLANK($O248:$P248)=1,COUNTBLANK($Q248:$R248)=1,COUNTBLANK($S248:$T248)=1,COUNTBLANK($U248:$V248)=1,COUNTBLANK($W248:$AA248)=4),IF(Data!$B248&lt;&gt;"",Scoring!$T$7)+IF(Data!$C248&lt;&gt;"",Scoring!$T$8)+IF(Data!$D248&lt;&gt;"",Scoring!$T$9)+IF(Data!$E248&lt;&gt;"",Scoring!$T$10)+IF(Data!$F248&lt;&gt;"",Scoring!$T$11)+IF(Data!$G248&lt;&gt;"",Scoring!$T$12)+IF(Data!$H248&lt;&gt;"",Scoring!$T$13)+IF(Data!$I248&lt;&gt;"",Scoring!$T$14)+IF(Data!$J248&lt;&gt;"",Scoring!$T$15)+IF(Data!$K248&lt;&gt;"",Scoring!$T$16)+IF(Data!$L248&lt;&gt;"",Scoring!$T$17)+IF(Data!$M248&lt;&gt;"",Scoring!$T$18)+IF(Data!$N248&lt;&gt;"",Scoring!$T$19)+IF(Data!$O248&lt;&gt;"",Scoring!$T$20)+IF(Data!$P248&lt;&gt;"",Scoring!$T$21)+IF(Data!$Q248&lt;&gt;"",Scoring!$T$22)+IF(Data!$R248&lt;&gt;"",Scoring!$T$23)+IF(Data!$S248&lt;&gt;"",Scoring!$T$24)+IF(Data!T248&lt;&gt;"",Scoring!$T$25)+IF(Data!$U248&lt;&gt;"",Scoring!$T$26)+IF(Data!$V248&lt;&gt;"",Scoring!$T$27)+IF(Data!$W248&lt;&gt;"",Scoring!$T$28)+IF(Data!$X248&lt;&gt;"",Scoring!$T$29)+IF(Data!$Y248&lt;&gt;"",Scoring!$T$30)+IF(Data!$Z248&lt;&gt;"",Scoring!$T$31)+IF(Data!$AA248&lt;&gt;"",Scoring!$T$32),"")</f>
        <v/>
      </c>
      <c r="BI248" s="105" t="str">
        <f>IF(BH248&lt;&gt;"",LOOKUP(BH248,Likelihoods!$A$7:$A$107,Likelihoods!R$7:R$107),"")</f>
        <v/>
      </c>
      <c r="BJ248" s="108" t="str">
        <f>IF(AND(COUNTBLANK($B248:$E248)=3,COUNTBLANK($F248:$H248)=2,COUNTBLANK($I248:$J248)=1,COUNTBLANK($K248:$L248)=1,COUNTBLANK($M248:$N248)=1,COUNTBLANK($O248:$P248)=1,COUNTBLANK($Q248:$R248)=1,COUNTBLANK($S248:$T248)=1,COUNTBLANK($U248:$V248)=1,COUNTBLANK($W248:$AA248)=4),IF(Data!$B248&lt;&gt;"",Scoring!$U$7)+IF(Data!$C248&lt;&gt;"",Scoring!$U$8)+IF(Data!$D248&lt;&gt;"",Scoring!$U$9)+IF(Data!$E248&lt;&gt;"",Scoring!$U$10)+IF(Data!$F248&lt;&gt;"",Scoring!$U$11)+IF(Data!$G248&lt;&gt;"",Scoring!$U$12)+IF(Data!$H248&lt;&gt;"",Scoring!$U$13)+IF(Data!$I248&lt;&gt;"",Scoring!$U$14)+IF(Data!$J248&lt;&gt;"",Scoring!$U$15)+IF(Data!$K248&lt;&gt;"",Scoring!$U$16)+IF(Data!$L248&lt;&gt;"",Scoring!$U$17)+IF(Data!$M248&lt;&gt;"",Scoring!$U$18)+IF(Data!$N248&lt;&gt;"",Scoring!$U$19)+IF(Data!$O248&lt;&gt;"",Scoring!$U$20)+IF(Data!$P248&lt;&gt;"",Scoring!$U$21)+IF(Data!$Q248&lt;&gt;"",Scoring!$U$22)+IF(Data!$R248&lt;&gt;"",Scoring!$U$23)+IF(Data!$S248&lt;&gt;"",Scoring!$U$24)+IF(Data!T248&lt;&gt;"",Scoring!$U$25)+IF(Data!$U248&lt;&gt;"",Scoring!$U$26)+IF(Data!$V248&lt;&gt;"",Scoring!$U$27)+IF(Data!$W248&lt;&gt;"",Scoring!$U$28)+IF(Data!$X248&lt;&gt;"",Scoring!$U$29)+IF(Data!$Y248&lt;&gt;"",Scoring!$U$30)+IF(Data!$Z248&lt;&gt;"",Scoring!$U$31)+IF(Data!$AA248&lt;&gt;"",Scoring!$U$32),"")</f>
        <v/>
      </c>
      <c r="BK248" s="106" t="str">
        <f>IF(BJ248&lt;&gt;"",LOOKUP(BJ248,Likelihoods!$A$7:$A$107,Likelihoods!S$7:S$107),"")</f>
        <v/>
      </c>
      <c r="BL248" s="8"/>
      <c r="BM248" s="8"/>
      <c r="BN248" s="8"/>
      <c r="BO248" s="8"/>
      <c r="BP248" s="8"/>
      <c r="BQ248" s="8"/>
      <c r="BR248" s="8"/>
      <c r="BS248" s="8"/>
      <c r="BT248" s="8"/>
      <c r="BU248" s="8"/>
      <c r="BV248" s="8"/>
      <c r="BW248" s="8"/>
      <c r="BX248" s="8"/>
      <c r="BY248" s="8"/>
    </row>
    <row r="249" spans="1:77" ht="14.25" x14ac:dyDescent="0.2">
      <c r="A249" s="68"/>
      <c r="B249" s="101"/>
      <c r="C249" s="102"/>
      <c r="D249" s="102"/>
      <c r="E249" s="102"/>
      <c r="F249" s="101"/>
      <c r="G249" s="102"/>
      <c r="H249" s="103"/>
      <c r="I249" s="102"/>
      <c r="J249" s="102"/>
      <c r="K249" s="101"/>
      <c r="L249" s="103"/>
      <c r="M249" s="102"/>
      <c r="N249" s="103"/>
      <c r="O249" s="101"/>
      <c r="P249" s="103"/>
      <c r="Q249" s="102"/>
      <c r="R249" s="102"/>
      <c r="S249" s="101"/>
      <c r="T249" s="103"/>
      <c r="U249" s="101"/>
      <c r="V249" s="103"/>
      <c r="W249" s="102"/>
      <c r="X249" s="102"/>
      <c r="Y249" s="102"/>
      <c r="Z249" s="102"/>
      <c r="AA249" s="102"/>
      <c r="AB249" s="104" t="str">
        <f>IF(AND(COUNTBLANK($B249:$E249)=3,COUNTBLANK($F249:$H249)=2,COUNTBLANK($I249:$J249)=1,COUNTBLANK($K249:$L249)=1,COUNTBLANK($M249:$N249)=1,COUNTBLANK($O249:$P249)=1,COUNTBLANK($Q249:$R249)=1,COUNTBLANK($S249:$T249)=1,COUNTBLANK($U249:$V249)=1,COUNTBLANK($W249:$AA249)=4),IF(Data!$B249&lt;&gt;"",Scoring!$D$7)+IF(Data!$C249&lt;&gt;"",Scoring!$D$8)+IF(Data!$D249&lt;&gt;"",Scoring!$D$9)+IF(Data!$E249&lt;&gt;"",Scoring!$D$10)+IF(Data!$F249&lt;&gt;"",Scoring!$D$11)+IF(Data!$G249&lt;&gt;"",Scoring!$D$12)+IF(Data!$H249&lt;&gt;"",Scoring!$D$13)+IF(Data!$I249&lt;&gt;"",Scoring!$D$14)+IF(Data!$J249&lt;&gt;"",Scoring!$D$15)+IF(Data!$K249&lt;&gt;"",Scoring!$D$16)+IF(Data!$L249&lt;&gt;"",Scoring!$D$17)+IF(Data!$M249&lt;&gt;"",Scoring!$D$18)+IF(Data!$N249&lt;&gt;"",Scoring!$D$19)+IF(Data!$O249&lt;&gt;"",Scoring!$D$20)+IF(Data!$P249&lt;&gt;"",Scoring!$D$21)+IF(Data!$Q249&lt;&gt;"",Scoring!$D$22)+IF(Data!$R249&lt;&gt;"",Scoring!$D$23)+IF(Data!$S249&lt;&gt;"",Scoring!$D$24)+IF(Data!T249&lt;&gt;"",Scoring!$D$25)+IF(Data!$U249&lt;&gt;"",Scoring!$D$26)+IF(Data!$V249&lt;&gt;"",Scoring!$D$27)+IF(Data!$W249&lt;&gt;"",Scoring!$D$28)+IF(Data!$X249&lt;&gt;"",Scoring!$D$29)+IF(Data!$Y249&lt;&gt;"",Scoring!$D$30)+IF(Data!$Z249&lt;&gt;"",Scoring!$D$31)+IF(Data!$AA249&lt;&gt;"",Scoring!$D$32),"")</f>
        <v/>
      </c>
      <c r="AC249" s="105" t="str">
        <f>IF(AB249&lt;&gt;"",LOOKUP(AB249,Likelihoods!$A$7:$A$107,Likelihoods!B$7:B$107),"")</f>
        <v/>
      </c>
      <c r="AD249" s="264" t="str">
        <f>IF(AND(COUNTBLANK($B249:$E249)=3,COUNTBLANK($F249:$H249)=2,COUNTBLANK($I249:$J249)=1,COUNTBLANK($K249:$L249)=1,COUNTBLANK($M249:$N249)=1,COUNTBLANK($O249:$P249)=1,COUNTBLANK($Q249:$R249)=1,COUNTBLANK($S249:$T249)=1,COUNTBLANK($U249:$V249)=1,COUNTBLANK($W249:$AA249)=4),IF(Data!$B249&lt;&gt;"",Scoring!$E$7)+IF(Data!$C249&lt;&gt;"",Scoring!$E$8)+IF(Data!$D249&lt;&gt;"",Scoring!$E$9)+IF(Data!$E249&lt;&gt;"",Scoring!$E$10)+IF(Data!$F249&lt;&gt;"",Scoring!$E$11)+IF(Data!$G249&lt;&gt;"",Scoring!$E$12)+IF(Data!$H249&lt;&gt;"",Scoring!$E$13)+IF(Data!$I249&lt;&gt;"",Scoring!$E$14)+IF(Data!$J249&lt;&gt;"",Scoring!$E$15)+IF(Data!$K249&lt;&gt;"",Scoring!$E$16)+IF(Data!$L249&lt;&gt;"",Scoring!$E$17)+IF(Data!$M249&lt;&gt;"",Scoring!$E$18)+IF(Data!$N249&lt;&gt;"",Scoring!$E$19)+IF(Data!$O249&lt;&gt;"",Scoring!$E$20)+IF(Data!$P249&lt;&gt;"",Scoring!$E$21)+IF(Data!$Q249&lt;&gt;"",Scoring!$E$22)+IF(Data!$R249&lt;&gt;"",Scoring!$E$23)+IF(Data!$S249&lt;&gt;"",Scoring!$E$24)+IF(Data!V249&lt;&gt;"",Scoring!$E$25)+IF(Data!$U249&lt;&gt;"",Scoring!$E$26)+IF(Data!$V249&lt;&gt;"",Scoring!$E$27)+IF(Data!$W249&lt;&gt;"",Scoring!$E$28)+IF(Data!$X249&lt;&gt;"",Scoring!$E$29)+IF(Data!$Y249&lt;&gt;"",Scoring!$E$30)+IF(Data!$Z249&lt;&gt;"",Scoring!$E$31)+IF(Data!$AA249&lt;&gt;"",Scoring!$E$32),"")</f>
        <v/>
      </c>
      <c r="AE249" s="107" t="str">
        <f>IF(AD249&lt;&gt;"",LOOKUP(AD249,Likelihoods!$A$7:$A$107,Likelihoods!C$7:C$107),"")</f>
        <v/>
      </c>
      <c r="AF249" s="108" t="str">
        <f>IF(AND(COUNTBLANK($B249:$E249)=3,COUNTBLANK($F249:$H249)=2,COUNTBLANK($I249:$J249)=1,COUNTBLANK($K249:$L249)=1,COUNTBLANK($M249:$N249)=1,COUNTBLANK($O249:$P249)=1,COUNTBLANK($Q249:$R249)=1,COUNTBLANK($S249:$T249)=1,COUNTBLANK($U249:$V249)=1,COUNTBLANK($W249:$AA249)=4),IF(Data!$B249&lt;&gt;"",Scoring!$F$7)+IF(Data!$C249&lt;&gt;"",Scoring!$F$8)+IF(Data!$D249&lt;&gt;"",Scoring!$F$9)+IF(Data!$E249&lt;&gt;"",Scoring!$F$10)+IF(Data!$F249&lt;&gt;"",Scoring!$F$11)+IF(Data!$G249&lt;&gt;"",Scoring!$F$12)+IF(Data!$H249&lt;&gt;"",Scoring!$F$13)+IF(Data!$I249&lt;&gt;"",Scoring!$F$14)+IF(Data!$J249&lt;&gt;"",Scoring!$F$15)+IF(Data!$K249&lt;&gt;"",Scoring!$F$16)+IF(Data!$L249&lt;&gt;"",Scoring!$F$17)+IF(Data!$M249&lt;&gt;"",Scoring!$F$18)+IF(Data!$N249&lt;&gt;"",Scoring!$F$19)+IF(Data!$O249&lt;&gt;"",Scoring!$F$20)+IF(Data!$P249&lt;&gt;"",Scoring!$F$21)+IF(Data!$Q249&lt;&gt;"",Scoring!$F$22)+IF(Data!$R249&lt;&gt;"",Scoring!$F$23)+IF(Data!$S249&lt;&gt;"",Scoring!$F$24)+IF(Data!T249&lt;&gt;"",Scoring!$F$25)+IF(Data!$U249&lt;&gt;"",Scoring!$F$26)+IF(Data!$V249&lt;&gt;"",Scoring!$F$27)+IF(Data!$W249&lt;&gt;"",Scoring!$F$28)+IF(Data!$X249&lt;&gt;"",Scoring!$F$29)+IF(Data!$Y249&lt;&gt;"",Scoring!$F$30)+IF(Data!$Z249&lt;&gt;"",Scoring!$F$31)+IF(Data!$AA249&lt;&gt;"",Scoring!$F$32),"")</f>
        <v/>
      </c>
      <c r="AG249" s="105" t="str">
        <f>IF(AF249&lt;&gt;"",LOOKUP(AF249,Likelihoods!$A$7:$A$107,Likelihoods!D$7:D$107),"")</f>
        <v/>
      </c>
      <c r="AH249" s="108" t="str">
        <f>IF(AND(COUNTBLANK($B249:$E249)=3,COUNTBLANK($F249:$H249)=2,COUNTBLANK($I249:$J249)=1,COUNTBLANK($K249:$L249)=1,COUNTBLANK($M249:$N249)=1,COUNTBLANK($O249:$P249)=1,COUNTBLANK($Q249:$R249)=1,COUNTBLANK($S249:$T249)=1,COUNTBLANK($U249:$V249)=1,COUNTBLANK($W249:$AA249)=4),IF(Data!$B249&lt;&gt;"",Scoring!$G$7)+IF(Data!$C249&lt;&gt;"",Scoring!$G$8)+IF(Data!$D249&lt;&gt;"",Scoring!$G$9)+IF(Data!$E249&lt;&gt;"",Scoring!$G$10)+IF(Data!$F249&lt;&gt;"",Scoring!$G$11)+IF(Data!$G249&lt;&gt;"",Scoring!$G$12)+IF(Data!$H249&lt;&gt;"",Scoring!$G$13)+IF(Data!$I249&lt;&gt;"",Scoring!$G$14)+IF(Data!$J249&lt;&gt;"",Scoring!$G$15)+IF(Data!$K249&lt;&gt;"",Scoring!$G$16)+IF(Data!$L249&lt;&gt;"",Scoring!$G$17)+IF(Data!$M249&lt;&gt;"",Scoring!$G$18)+IF(Data!$N249&lt;&gt;"",Scoring!$G$19)+IF(Data!$O249&lt;&gt;"",Scoring!$G$20)+IF(Data!$P249&lt;&gt;"",Scoring!$G$21)+IF(Data!$Q249&lt;&gt;"",Scoring!$G$22)+IF(Data!$R249&lt;&gt;"",Scoring!$G$23)+IF(Data!$S249&lt;&gt;"",Scoring!$G$24)+IF(Data!T249&lt;&gt;"",Scoring!$G$25)+IF(Data!$U249&lt;&gt;"",Scoring!$G$26)+IF(Data!$V249&lt;&gt;"",Scoring!$G$27)+IF(Data!$W249&lt;&gt;"",Scoring!$G$28)+IF(Data!$X249&lt;&gt;"",Scoring!$G$29)+IF(Data!$Y249&lt;&gt;"",Scoring!$G$30)+IF(Data!$Z249&lt;&gt;"",Scoring!$G$31)+IF(Data!$AA249&lt;&gt;"",Scoring!$G$32),"")</f>
        <v/>
      </c>
      <c r="AI249" s="106" t="str">
        <f>IF(AH249&lt;&gt;"",LOOKUP(AH249,Likelihoods!$A$7:$A$107,Likelihoods!E$7:E$107),"")</f>
        <v/>
      </c>
      <c r="AJ249" s="104" t="str">
        <f>IF(AND(COUNTBLANK($B249:$E249)=3,COUNTBLANK($F249:$H249)=2,COUNTBLANK($I249:$J249)=1,COUNTBLANK($K249:$L249)=1,COUNTBLANK($M249:$N249)=1,COUNTBLANK($O249:$P249)=1,COUNTBLANK($Q249:$R249)=1,COUNTBLANK($S249:$T249)=1,COUNTBLANK($U249:$V249)=1,COUNTBLANK($W249:$AA249)=4),IF(Data!$B249&lt;&gt;"",Scoring!$H$7)+IF(Data!$C249&lt;&gt;"",Scoring!$H$8)+IF(Data!$D249&lt;&gt;"",Scoring!$H$9)+IF(Data!$E249&lt;&gt;"",Scoring!$H$10)+IF(Data!$F249&lt;&gt;"",Scoring!$H$11)+IF(Data!$G249&lt;&gt;"",Scoring!$H$12)+IF(Data!$H249&lt;&gt;"",Scoring!$H$13)+IF(Data!$I249&lt;&gt;"",Scoring!$H$14)+IF(Data!$J249&lt;&gt;"",Scoring!$H$15)+IF(Data!$K249&lt;&gt;"",Scoring!$H$16)+IF(Data!$L249&lt;&gt;"",Scoring!$H$17)+IF(Data!$M249&lt;&gt;"",Scoring!$H$18)+IF(Data!$N249&lt;&gt;"",Scoring!$H$19)+IF(Data!$O249&lt;&gt;"",Scoring!$H$20)+IF(Data!$P249&lt;&gt;"",Scoring!$H$21)+IF(Data!$Q249&lt;&gt;"",Scoring!$H$22)+IF(Data!$R249&lt;&gt;"",Scoring!$H$23)+IF(Data!$S249&lt;&gt;"",Scoring!$H$24)+IF(Data!T249&lt;&gt;"",Scoring!$H$25)+IF(Data!$U249&lt;&gt;"",Scoring!$H$26)+IF(Data!$V249&lt;&gt;"",Scoring!$H$27)+IF(Data!$W249&lt;&gt;"",Scoring!$H$28)+IF(Data!$X249&lt;&gt;"",Scoring!$H$29)+IF(Data!$Y249&lt;&gt;"",Scoring!$H$30)+IF(Data!$Z249&lt;&gt;"",Scoring!$H$31)+IF(Data!$AA249&lt;&gt;"",Scoring!$H$32),"")</f>
        <v/>
      </c>
      <c r="AK249" s="105" t="str">
        <f>IF(AJ249&lt;&gt;"",LOOKUP(AJ249,Likelihoods!$A$7:$A$107,Likelihoods!F$7:F$107),"")</f>
        <v/>
      </c>
      <c r="AL249" s="102" t="str">
        <f>IF(AND(COUNTBLANK($B249:$E249)=3,COUNTBLANK($F249:$H249)=2,COUNTBLANK($I249:$J249)=1,COUNTBLANK($K249:$L249)=1,COUNTBLANK($M249:$N249)=1,COUNTBLANK($O249:$P249)=1,COUNTBLANK($Q249:$R249)=1,COUNTBLANK($S249:$T249)=1,COUNTBLANK($U249:$V249)=1,COUNTBLANK($W249:$AA249)=4),IF(Data!$B249&lt;&gt;"",Scoring!$I$7)+IF(Data!$C249&lt;&gt;"",Scoring!$I$8)+IF(Data!$D249&lt;&gt;"",Scoring!$I$9)+IF(Data!$E249&lt;&gt;"",Scoring!$I$10)+IF(Data!$F249&lt;&gt;"",Scoring!$I$11)+IF(Data!$G249&lt;&gt;"",Scoring!$I$12)+IF(Data!$H249&lt;&gt;"",Scoring!$I$13)+IF(Data!$I249&lt;&gt;"",Scoring!$I$14)+IF(Data!$J249&lt;&gt;"",Scoring!$I$15)+IF(Data!$K249&lt;&gt;"",Scoring!$I$16)+IF(Data!$L249&lt;&gt;"",Scoring!$I$17)+IF(Data!$M249&lt;&gt;"",Scoring!$I$18)+IF(Data!$N249&lt;&gt;"",Scoring!$I$19)+IF(Data!$O249&lt;&gt;"",Scoring!$I$20)+IF(Data!$P249&lt;&gt;"",Scoring!$I$21)+IF(Data!$Q249&lt;&gt;"",Scoring!$I$22)+IF(Data!$R249&lt;&gt;"",Scoring!$I$23)+IF(Data!$S249&lt;&gt;"",Scoring!$I$24)+IF(Data!T249&lt;&gt;"",Scoring!$I$25)+IF(Data!$U249&lt;&gt;"",Scoring!$I$26)+IF(Data!$V249&lt;&gt;"",Scoring!$I$27)+IF(Data!$W249&lt;&gt;"",Scoring!$I$28)+IF(Data!$X249&lt;&gt;"",Scoring!$I$29)+IF(Data!$Y249&lt;&gt;"",Scoring!$I$30)+IF(Data!$Z249&lt;&gt;"",Scoring!$I$31)+IF(Data!$AA249&lt;&gt;"",Scoring!$I$32),"")</f>
        <v/>
      </c>
      <c r="AM249" s="107" t="str">
        <f>IF(AL249&lt;&gt;"",LOOKUP(AL249,Likelihoods!$A$7:$A$107,Likelihoods!G$7:G$107),"")</f>
        <v/>
      </c>
      <c r="AN249" s="281" t="str">
        <f>IF(AND(COUNTBLANK($B249:$E249)=3,COUNTBLANK($F249:$H249)=2,COUNTBLANK($I249:$J249)=1,COUNTBLANK($K249:$L249)=1,COUNTBLANK($M249:$N249)=1,COUNTBLANK($O249:$P249)=1,COUNTBLANK($Q249:$R249)=1,COUNTBLANK($S249:$T249)=1,COUNTBLANK($U249:$V249)=1,COUNTBLANK($W249:$AA249)=4),IF(Data!$B249&lt;&gt;"",Scoring!$J$7)+IF(Data!$C249&lt;&gt;"",Scoring!$J$8)+IF(Data!$D249&lt;&gt;"",Scoring!$J$9)+IF(Data!$E249&lt;&gt;"",Scoring!$J$10)+IF(Data!$F249&lt;&gt;"",Scoring!$J$11)+IF(Data!$G249&lt;&gt;"",Scoring!$J$12)+IF(Data!$H249&lt;&gt;"",Scoring!$J$13)+IF(Data!$I249&lt;&gt;"",Scoring!$J$14)+IF(Data!$J249&lt;&gt;"",Scoring!$J$15)+IF(Data!$K249&lt;&gt;"",Scoring!$J$16)+IF(Data!$L249&lt;&gt;"",Scoring!$J$17)+IF(Data!$M249&lt;&gt;"",Scoring!$J$18)+IF(Data!$N249&lt;&gt;"",Scoring!$J$19)+IF(Data!$O249&lt;&gt;"",Scoring!$J$20)+IF(Data!$P249&lt;&gt;"",Scoring!$J$21)+IF(Data!$Q249&lt;&gt;"",Scoring!$J$22)+IF(Data!$R249&lt;&gt;"",Scoring!$J$23)+IF(Data!$S249&lt;&gt;"",Scoring!$J$24)+IF(Data!AF249&lt;&gt;"",Scoring!$J$25)+IF(Data!$U249&lt;&gt;"",Scoring!$J$26)+IF(Data!$V249&lt;&gt;"",Scoring!$J$27)+IF(Data!$W249&lt;&gt;"",Scoring!$J$28)+IF(Data!$X249&lt;&gt;"",Scoring!$J$29)+IF(Data!$Y249&lt;&gt;"",Scoring!$J$30)+IF(Data!$Z249&lt;&gt;"",Scoring!$J$31)+IF(Data!$AA249&lt;&gt;"",Scoring!$J$32),"")</f>
        <v/>
      </c>
      <c r="AO249" s="276" t="str">
        <f>IF(AN249&lt;&gt;"",LOOKUP(AN249,Likelihoods!$A$7:$A$107,Likelihoods!H$7:H$107),"")</f>
        <v/>
      </c>
      <c r="AP249" s="264" t="str">
        <f>IF(AND(COUNTBLANK($B249:$E249)=3,COUNTBLANK($F249:$H249)=2,COUNTBLANK($I249:$J249)=1,COUNTBLANK($K249:$L249)=1,COUNTBLANK($M249:$N249)=1,COUNTBLANK($O249:$P249)=1,COUNTBLANK($Q249:$R249)=1,COUNTBLANK($S249:$T249)=1,COUNTBLANK($U249:$V249)=1,COUNTBLANK($W249:$AA249)=4),IF(Data!$B249&lt;&gt;"",Scoring!$K$7)+IF(Data!$C249&lt;&gt;"",Scoring!$K$8)+IF(Data!$D249&lt;&gt;"",Scoring!$K$9)+IF(Data!$E249&lt;&gt;"",Scoring!$K$10)+IF(Data!$F249&lt;&gt;"",Scoring!$K$11)+IF(Data!$G249&lt;&gt;"",Scoring!$K$12)+IF(Data!$H249&lt;&gt;"",Scoring!$K$13)+IF(Data!$I249&lt;&gt;"",Scoring!$K$14)+IF(Data!$J249&lt;&gt;"",Scoring!$K$15)+IF(Data!$K249&lt;&gt;"",Scoring!$K$16)+IF(Data!$L249&lt;&gt;"",Scoring!$K$17)+IF(Data!$M249&lt;&gt;"",Scoring!$K$18)+IF(Data!$N249&lt;&gt;"",Scoring!$K$19)+IF(Data!$O249&lt;&gt;"",Scoring!$K$20)+IF(Data!$P249&lt;&gt;"",Scoring!$K$21)+IF(Data!$Q249&lt;&gt;"",Scoring!$K$22)+IF(Data!$R249&lt;&gt;"",Scoring!$K$23)+IF(Data!$S249&lt;&gt;"",Scoring!$K$24)+IF(Data!AH249&lt;&gt;"",Scoring!$K$25)+IF(Data!$U249&lt;&gt;"",Scoring!$K$26)+IF(Data!$V249&lt;&gt;"",Scoring!$K$27)+IF(Data!$W249&lt;&gt;"",Scoring!$K$28)+IF(Data!$X249&lt;&gt;"",Scoring!$K$29)+IF(Data!$Y249&lt;&gt;"",Scoring!$K$30)+IF(Data!$Z249&lt;&gt;"",Scoring!$K$31)+IF(Data!$AA249&lt;&gt;"",Scoring!$K$32),"")</f>
        <v/>
      </c>
      <c r="AQ249" s="107" t="str">
        <f>IF(AP249&lt;&gt;"",LOOKUP(AP249,Likelihoods!$A$7:$A$107,Likelihoods!I$7:I$107),"")</f>
        <v/>
      </c>
      <c r="AR249" s="281" t="str">
        <f>IF(AND(COUNTBLANK($B249:$E249)=3,COUNTBLANK($F249:$H249)=2,COUNTBLANK($I249:$J249)=1,COUNTBLANK($K249:$L249)=1,COUNTBLANK($M249:$N249)=1,COUNTBLANK($O249:$P249)=1,COUNTBLANK($Q249:$R249)=1,COUNTBLANK($S249:$T249)=1,COUNTBLANK($U249:$V249)=1,COUNTBLANK($W249:$AA249)=4),IF(Data!$B249&lt;&gt;"",Scoring!$L$7)+IF(Data!$C249&lt;&gt;"",Scoring!$L$8)+IF(Data!$D249&lt;&gt;"",Scoring!$L$9)+IF(Data!$E249&lt;&gt;"",Scoring!$L$10)+IF(Data!$F249&lt;&gt;"",Scoring!$L$11)+IF(Data!$G249&lt;&gt;"",Scoring!$L$12)+IF(Data!$H249&lt;&gt;"",Scoring!$L$13)+IF(Data!$I249&lt;&gt;"",Scoring!$L$14)+IF(Data!$J249&lt;&gt;"",Scoring!$L$15)+IF(Data!$K249&lt;&gt;"",Scoring!$L$16)+IF(Data!$L249&lt;&gt;"",Scoring!$L$17)+IF(Data!$M249&lt;&gt;"",Scoring!$L$18)+IF(Data!$N249&lt;&gt;"",Scoring!$L$19)+IF(Data!$O249&lt;&gt;"",Scoring!$L$20)+IF(Data!$P249&lt;&gt;"",Scoring!$L$21)+IF(Data!$Q249&lt;&gt;"",Scoring!$L$22)+IF(Data!$R249&lt;&gt;"",Scoring!$L$23)+IF(Data!$S249&lt;&gt;"",Scoring!$L$24)+IF(Data!AJ249&lt;&gt;"",Scoring!$L$25)+IF(Data!$U249&lt;&gt;"",Scoring!$L$26)+IF(Data!$V249&lt;&gt;"",Scoring!$L$27)+IF(Data!$W249&lt;&gt;"",Scoring!$L$28)+IF(Data!$X249&lt;&gt;"",Scoring!$L$29)+IF(Data!$Y249&lt;&gt;"",Scoring!$L$30)+IF(Data!$Z249&lt;&gt;"",Scoring!$L$31)+IF(Data!$AA249&lt;&gt;"",Scoring!$L$32),"")</f>
        <v/>
      </c>
      <c r="AS249" s="105" t="str">
        <f>IF(AR249&lt;&gt;"",LOOKUP(AR249,Likelihoods!$A$7:$A$107,Likelihoods!J$7:J$107),"")</f>
        <v/>
      </c>
      <c r="AT249" s="108" t="str">
        <f>IF(AND(COUNTBLANK($B249:$E249)=3,COUNTBLANK($F249:$H249)=2,COUNTBLANK($I249:$J249)=1,COUNTBLANK($K249:$L249)=1,COUNTBLANK($M249:$N249)=1,COUNTBLANK($O249:$P249)=1,COUNTBLANK($Q249:$R249)=1,COUNTBLANK($S249:$T249)=1,COUNTBLANK($U249:$V249)=1,COUNTBLANK($W249:$AA249)=4),IF(Data!$B249&lt;&gt;"",Scoring!$M$7)+IF(Data!$C249&lt;&gt;"",Scoring!$M$8)+IF(Data!$D249&lt;&gt;"",Scoring!$M$9)+IF(Data!$E249&lt;&gt;"",Scoring!$M$10)+IF(Data!$F249&lt;&gt;"",Scoring!$M$11)+IF(Data!$G249&lt;&gt;"",Scoring!$M$12)+IF(Data!$H249&lt;&gt;"",Scoring!$M$13)+IF(Data!$I249&lt;&gt;"",Scoring!$M$14)+IF(Data!$J249&lt;&gt;"",Scoring!$M$15)+IF(Data!$K249&lt;&gt;"",Scoring!$M$16)+IF(Data!$L249&lt;&gt;"",Scoring!$M$17)+IF(Data!$M249&lt;&gt;"",Scoring!$M$18)+IF(Data!$N249&lt;&gt;"",Scoring!$M$19)+IF(Data!$O249&lt;&gt;"",Scoring!$M$20)+IF(Data!$P249&lt;&gt;"",Scoring!$M$21)+IF(Data!$Q249&lt;&gt;"",Scoring!$M$22)+IF(Data!$R249&lt;&gt;"",Scoring!$M$23)+IF(Data!$S249&lt;&gt;"",Scoring!$M$24)+IF(Data!T249&lt;&gt;"",Scoring!$M$25)+IF(Data!$U249&lt;&gt;"",Scoring!$M$26)+IF(Data!$V249&lt;&gt;"",Scoring!$M$27)+IF(Data!$W249&lt;&gt;"",Scoring!$M$28)+IF(Data!$X249&lt;&gt;"",Scoring!$M$29)+IF(Data!$Y249&lt;&gt;"",Scoring!$M$30)+IF(Data!$Z249&lt;&gt;"",Scoring!$M$31)+IF(Data!$AA249&lt;&gt;"",Scoring!$M$32),"")</f>
        <v/>
      </c>
      <c r="AU249" s="105" t="str">
        <f>IF(AT249&lt;&gt;"",LOOKUP(AT249,Likelihoods!$A$7:$A$107,Likelihoods!K$7:K$107),"")</f>
        <v/>
      </c>
      <c r="AV249" s="108" t="str">
        <f>IF(AND(COUNTBLANK($B249:$E249)=3,COUNTBLANK($F249:$H249)=2,COUNTBLANK($I249:$J249)=1,COUNTBLANK($K249:$L249)=1,COUNTBLANK($M249:$N249)=1,COUNTBLANK($O249:$P249)=1,COUNTBLANK($Q249:$R249)=1,COUNTBLANK($S249:$T249)=1,COUNTBLANK($U249:$V249)=1,COUNTBLANK($W249:$AA249)=4),IF(Data!$B249&lt;&gt;"",Scoring!$N$7)+IF(Data!$C249&lt;&gt;"",Scoring!$N$8)+IF(Data!$D249&lt;&gt;"",Scoring!$N$9)+IF(Data!$E249&lt;&gt;"",Scoring!$N$10)+IF(Data!$F249&lt;&gt;"",Scoring!$N$11)+IF(Data!$G249&lt;&gt;"",Scoring!$N$12)+IF(Data!$H249&lt;&gt;"",Scoring!$N$13)+IF(Data!$I249&lt;&gt;"",Scoring!$N$14)+IF(Data!$J249&lt;&gt;"",Scoring!$N$15)+IF(Data!$K249&lt;&gt;"",Scoring!$N$16)+IF(Data!$L249&lt;&gt;"",Scoring!$N$17)+IF(Data!$M249&lt;&gt;"",Scoring!$N$18)+IF(Data!$N249&lt;&gt;"",Scoring!$N$19)+IF(Data!$O249&lt;&gt;"",Scoring!$N$20)+IF(Data!$P249&lt;&gt;"",Scoring!$N$21)+IF(Data!$Q249&lt;&gt;"",Scoring!$N$22)+IF(Data!$R249&lt;&gt;"",Scoring!$N$23)+IF(Data!$S249&lt;&gt;"",Scoring!$N$24)+IF(Data!T249&lt;&gt;"",Scoring!$N$25)+IF(Data!$U249&lt;&gt;"",Scoring!$N$26)+IF(Data!$V249&lt;&gt;"",Scoring!$N$27)+IF(Data!$W249&lt;&gt;"",Scoring!$N$28)+IF(Data!$X249&lt;&gt;"",Scoring!$N$29)+IF(Data!$Y249&lt;&gt;"",Scoring!$N$30)+IF(Data!$Z249&lt;&gt;"",Scoring!$N$31)+IF(Data!$AA249&lt;&gt;"",Scoring!$N$32),"")</f>
        <v/>
      </c>
      <c r="AW249" s="106" t="str">
        <f>IF(AV249&lt;&gt;"",LOOKUP(AV249,Likelihoods!$A$7:$A$107,Likelihoods!L$7:L$107),"")</f>
        <v/>
      </c>
      <c r="AX249" s="104" t="str">
        <f>IF(AND(COUNTBLANK($B249:$E249)=3,COUNTBLANK($F249:$H249)=2,COUNTBLANK($I249:$J249)=1,COUNTBLANK($K249:$L249)=1,COUNTBLANK($M249:$N249)=1,COUNTBLANK($O249:$P249)=1,COUNTBLANK($Q249:$R249)=1,COUNTBLANK($S249:$T249)=1,COUNTBLANK($U249:$V249)=1,COUNTBLANK($W249:$AA249)=4),IF(Data!$B249&lt;&gt;"",Scoring!$O$7)+IF(Data!$C249&lt;&gt;"",Scoring!$O$8)+IF(Data!$D249&lt;&gt;"",Scoring!$O$9)+IF(Data!$E249&lt;&gt;"",Scoring!$O$10)+IF(Data!$F249&lt;&gt;"",Scoring!$O$11)+IF(Data!$G249&lt;&gt;"",Scoring!$O$12)+IF(Data!$H249&lt;&gt;"",Scoring!$O$13)+IF(Data!$I249&lt;&gt;"",Scoring!$O$14)+IF(Data!$J249&lt;&gt;"",Scoring!$O$15)+IF(Data!$K249&lt;&gt;"",Scoring!$O$16)+IF(Data!$L249&lt;&gt;"",Scoring!$O$17)+IF(Data!$M249&lt;&gt;"",Scoring!$O$18)+IF(Data!$N249&lt;&gt;"",Scoring!$O$19)+IF(Data!$O249&lt;&gt;"",Scoring!$O$20)+IF(Data!$P249&lt;&gt;"",Scoring!$O$21)+IF(Data!$Q249&lt;&gt;"",Scoring!$O$22)+IF(Data!$R249&lt;&gt;"",Scoring!$O$23)+IF(Data!$S249&lt;&gt;"",Scoring!$O$24)+IF(Data!T249&lt;&gt;"",Scoring!$O$25)+IF(Data!$U249&lt;&gt;"",Scoring!$O$26)+IF(Data!$V249&lt;&gt;"",Scoring!$O$27)+IF(Data!$W249&lt;&gt;"",Scoring!$O$28)+IF(Data!$X249&lt;&gt;"",Scoring!$O$29)+IF(Data!$Y249&lt;&gt;"",Scoring!$O$30)+IF(Data!$Z249&lt;&gt;"",Scoring!$O$31)+IF(Data!$AA249&lt;&gt;"",Scoring!$O$32),"")</f>
        <v/>
      </c>
      <c r="AY249" s="107" t="str">
        <f>IF(AX249&lt;&gt;"",LOOKUP(AX249,Likelihoods!$A$7:$A$107,Likelihoods!M$7:M$107),"")</f>
        <v/>
      </c>
      <c r="AZ249" s="108" t="str">
        <f>IF(AND(COUNTBLANK($B249:$E249)=3,COUNTBLANK($F249:$H249)=2,COUNTBLANK($I249:$J249)=1,COUNTBLANK($K249:$L249)=1,COUNTBLANK($M249:$N249)=1,COUNTBLANK($O249:$P249)=1,COUNTBLANK($Q249:$R249)=1,COUNTBLANK($S249:$T249)=1,COUNTBLANK($U249:$V249)=1,COUNTBLANK($W249:$AA249)=4),IF(Data!$B249&lt;&gt;"",Scoring!$P$7)+IF(Data!$C249&lt;&gt;"",Scoring!$P$8)+IF(Data!$D249&lt;&gt;"",Scoring!$P$9)+IF(Data!$E249&lt;&gt;"",Scoring!$P$10)+IF(Data!$F249&lt;&gt;"",Scoring!$P$11)+IF(Data!$G249&lt;&gt;"",Scoring!$P$12)+IF(Data!$H249&lt;&gt;"",Scoring!$P$13)+IF(Data!$I249&lt;&gt;"",Scoring!$P$14)+IF(Data!$J249&lt;&gt;"",Scoring!$P$15)+IF(Data!$K249&lt;&gt;"",Scoring!$P$16)+IF(Data!$L249&lt;&gt;"",Scoring!$P$17)+IF(Data!$M249&lt;&gt;"",Scoring!$P$18)+IF(Data!$N249&lt;&gt;"",Scoring!$P$19)+IF(Data!$O249&lt;&gt;"",Scoring!$P$20)+IF(Data!$P249&lt;&gt;"",Scoring!$P$21)+IF(Data!$Q249&lt;&gt;"",Scoring!$P$22)+IF(Data!$R249&lt;&gt;"",Scoring!$P$23)+IF(Data!$S249&lt;&gt;"",Scoring!$P$24)+IF(Data!T249&lt;&gt;"",Scoring!$P$25)+IF(Data!$U249&lt;&gt;"",Scoring!$P$26)+IF(Data!$V249&lt;&gt;"",Scoring!$P$27)+IF(Data!$W249&lt;&gt;"",Scoring!$P$28)+IF(Data!$X249&lt;&gt;"",Scoring!$P$29)+IF(Data!$Y249&lt;&gt;"",Scoring!$P$30)+IF(Data!$Z249&lt;&gt;"",Scoring!$P$31)+IF(Data!$AA249&lt;&gt;"",Scoring!$P$32),"")</f>
        <v/>
      </c>
      <c r="BA249" s="105" t="str">
        <f>IF(AZ249&lt;&gt;"",LOOKUP(AZ249,Likelihoods!$A$7:$A$107,Likelihoods!N$7:N$107),"")</f>
        <v/>
      </c>
      <c r="BB249" s="102" t="str">
        <f>IF(AND(COUNTBLANK($B249:$E249)=3,COUNTBLANK($F249:$H249)=2,COUNTBLANK($I249:$J249)=1,COUNTBLANK($K249:$L249)=1,COUNTBLANK($M249:$N249)=1,COUNTBLANK($O249:$P249)=1,COUNTBLANK($Q249:$R249)=1,COUNTBLANK($S249:$T249)=1,COUNTBLANK($U249:$V249)=1,COUNTBLANK($W249:$AA249)=4),IF(Data!$B249&lt;&gt;"",Scoring!$Q$7)+IF(Data!$C249&lt;&gt;"",Scoring!$Q$8)+IF(Data!$D249&lt;&gt;"",Scoring!$Q$9)+IF(Data!$E249&lt;&gt;"",Scoring!$Q$10)+IF(Data!$F249&lt;&gt;"",Scoring!$Q$11)+IF(Data!$G249&lt;&gt;"",Scoring!$Q$12)+IF(Data!$H249&lt;&gt;"",Scoring!$Q$13)+IF(Data!$I249&lt;&gt;"",Scoring!$Q$14)+IF(Data!$J249&lt;&gt;"",Scoring!$Q$15)+IF(Data!$K249&lt;&gt;"",Scoring!$Q$16)+IF(Data!$L249&lt;&gt;"",Scoring!$Q$17)+IF(Data!$M249&lt;&gt;"",Scoring!$Q$18)+IF(Data!$N249&lt;&gt;"",Scoring!$Q$19)+IF(Data!$O249&lt;&gt;"",Scoring!$Q$20)+IF(Data!$P249&lt;&gt;"",Scoring!$Q$21)+IF(Data!$Q249&lt;&gt;"",Scoring!$Q$22)+IF(Data!$R249&lt;&gt;"",Scoring!$Q$23)+IF(Data!$S249&lt;&gt;"",Scoring!$Q$24)+IF(Data!T249&lt;&gt;"",Scoring!$Q$25)+IF(Data!$U249&lt;&gt;"",Scoring!$Q$26)+IF(Data!$V249&lt;&gt;"",Scoring!$Q$27)+IF(Data!$W249&lt;&gt;"",Scoring!$Q$28)+IF(Data!$X249&lt;&gt;"",Scoring!$Q$29)+IF(Data!$Y249&lt;&gt;"",Scoring!$Q$30)+IF(Data!$Z249&lt;&gt;"",Scoring!$Q$31)+IF(Data!$AA249&lt;&gt;"",Scoring!$Q$32),"")</f>
        <v/>
      </c>
      <c r="BC249" s="107" t="str">
        <f>IF(BB249&lt;&gt;"",LOOKUP(BB249,Likelihoods!$A$7:$A$107,Likelihoods!O$7:O$107),"")</f>
        <v/>
      </c>
      <c r="BD249" s="104" t="str">
        <f>IF(AND(COUNTBLANK($B249:$E249)=3,COUNTBLANK($F249:$H249)=2,COUNTBLANK($I249:$J249)=1,COUNTBLANK($K249:$L249)=1,COUNTBLANK($M249:$N249)=1,COUNTBLANK($O249:$P249)=1,COUNTBLANK($Q249:$R249)=1,COUNTBLANK($S249:$T249)=1,COUNTBLANK($U249:$V249)=1,COUNTBLANK($W249:$AA249)=4),IF(Data!$B249&lt;&gt;"",Scoring!$R$7)+IF(Data!$C249&lt;&gt;"",Scoring!$R$8)+IF(Data!$D249&lt;&gt;"",Scoring!$R$9)+IF(Data!$E249&lt;&gt;"",Scoring!$R$10)+IF(Data!$F249&lt;&gt;"",Scoring!$R$11)+IF(Data!$G249&lt;&gt;"",Scoring!$R$12)+IF(Data!$H249&lt;&gt;"",Scoring!$R$13)+IF(Data!$I249&lt;&gt;"",Scoring!$R$14)+IF(Data!$J249&lt;&gt;"",Scoring!$R$15)+IF(Data!$K249&lt;&gt;"",Scoring!$R$16)+IF(Data!$L249&lt;&gt;"",Scoring!$R$17)+IF(Data!$M249&lt;&gt;"",Scoring!$R$18)+IF(Data!$N249&lt;&gt;"",Scoring!$R$19)+IF(Data!$O249&lt;&gt;"",Scoring!$R$20)+IF(Data!$P249&lt;&gt;"",Scoring!$R$21)+IF(Data!$Q249&lt;&gt;"",Scoring!$R$22)+IF(Data!$R249&lt;&gt;"",Scoring!$R$23)+IF(Data!$S249&lt;&gt;"",Scoring!$R$24)+IF(Data!T249&lt;&gt;"",Scoring!$R$25)+IF(Data!$U249&lt;&gt;"",Scoring!$R$26)+IF(Data!$V249&lt;&gt;"",Scoring!$R$27)+IF(Data!$W249&lt;&gt;"",Scoring!$R$28)+IF(Data!$X249&lt;&gt;"",Scoring!$R$29)+IF(Data!$Y249&lt;&gt;"",Scoring!$R$30)+IF(Data!$Z249&lt;&gt;"",Scoring!$R$31)+IF(Data!$AA249&lt;&gt;"",Scoring!$R$32),"")</f>
        <v/>
      </c>
      <c r="BE249" s="105" t="str">
        <f>IF(BD249&lt;&gt;"",LOOKUP(BD249,Likelihoods!$A$7:$A$107,Likelihoods!P$7:P$107),"")</f>
        <v/>
      </c>
      <c r="BF249" s="102" t="str">
        <f>IF(AND(COUNTBLANK($B249:$E249)=3,COUNTBLANK($F249:$H249)=2,COUNTBLANK($I249:$J249)=1,COUNTBLANK($K249:$L249)=1,COUNTBLANK($M249:$N249)=1,COUNTBLANK($O249:$P249)=1,COUNTBLANK($Q249:$R249)=1,COUNTBLANK($S249:$T249)=1,COUNTBLANK($U249:$V249)=1,COUNTBLANK($W249:$AA249)=4),IF(Data!$B249&lt;&gt;"",Scoring!$S$7)+IF(Data!$C249&lt;&gt;"",Scoring!$S$8)+IF(Data!$D249&lt;&gt;"",Scoring!$S$9)+IF(Data!$E249&lt;&gt;"",Scoring!$S$10)+IF(Data!$F249&lt;&gt;"",Scoring!$S$11)+IF(Data!$G249&lt;&gt;"",Scoring!$S$12)+IF(Data!$H249&lt;&gt;"",Scoring!$S$13)+IF(Data!$I249&lt;&gt;"",Scoring!$S$14)+IF(Data!$J249&lt;&gt;"",Scoring!$S$15)+IF(Data!$K249&lt;&gt;"",Scoring!$S$16)+IF(Data!$L249&lt;&gt;"",Scoring!$S$17)+IF(Data!$M249&lt;&gt;"",Scoring!$S$18)+IF(Data!$N249&lt;&gt;"",Scoring!$S$19)+IF(Data!$O249&lt;&gt;"",Scoring!$S$20)+IF(Data!$P249&lt;&gt;"",Scoring!$S$21)+IF(Data!$Q249&lt;&gt;"",Scoring!$S$22)+IF(Data!$R249&lt;&gt;"",Scoring!$S$23)+IF(Data!$S249&lt;&gt;"",Scoring!$S$24)+IF(Data!T249&lt;&gt;"",Scoring!$S$25)+IF(Data!$U249&lt;&gt;"",Scoring!$S$26)+IF(Data!$V249&lt;&gt;"",Scoring!$S$27)+IF(Data!$W249&lt;&gt;"",Scoring!$S$28)+IF(Data!$X249&lt;&gt;"",Scoring!$S$29)+IF(Data!$Y249&lt;&gt;"",Scoring!$S$30)+IF(Data!$Z249&lt;&gt;"",Scoring!$S$31)+IF(Data!$AA249&lt;&gt;"",Scoring!$S$32),"")</f>
        <v/>
      </c>
      <c r="BG249" s="107" t="str">
        <f>IF(BF249&lt;&gt;"",LOOKUP(BF249,Likelihoods!$A$7:$A$107,Likelihoods!Q$7:Q$107),"")</f>
        <v/>
      </c>
      <c r="BH249" s="108" t="str">
        <f>IF(AND(COUNTBLANK($B249:$E249)=3,COUNTBLANK($F249:$H249)=2,COUNTBLANK($I249:$J249)=1,COUNTBLANK($K249:$L249)=1,COUNTBLANK($M249:$N249)=1,COUNTBLANK($O249:$P249)=1,COUNTBLANK($Q249:$R249)=1,COUNTBLANK($S249:$T249)=1,COUNTBLANK($U249:$V249)=1,COUNTBLANK($W249:$AA249)=4),IF(Data!$B249&lt;&gt;"",Scoring!$T$7)+IF(Data!$C249&lt;&gt;"",Scoring!$T$8)+IF(Data!$D249&lt;&gt;"",Scoring!$T$9)+IF(Data!$E249&lt;&gt;"",Scoring!$T$10)+IF(Data!$F249&lt;&gt;"",Scoring!$T$11)+IF(Data!$G249&lt;&gt;"",Scoring!$T$12)+IF(Data!$H249&lt;&gt;"",Scoring!$T$13)+IF(Data!$I249&lt;&gt;"",Scoring!$T$14)+IF(Data!$J249&lt;&gt;"",Scoring!$T$15)+IF(Data!$K249&lt;&gt;"",Scoring!$T$16)+IF(Data!$L249&lt;&gt;"",Scoring!$T$17)+IF(Data!$M249&lt;&gt;"",Scoring!$T$18)+IF(Data!$N249&lt;&gt;"",Scoring!$T$19)+IF(Data!$O249&lt;&gt;"",Scoring!$T$20)+IF(Data!$P249&lt;&gt;"",Scoring!$T$21)+IF(Data!$Q249&lt;&gt;"",Scoring!$T$22)+IF(Data!$R249&lt;&gt;"",Scoring!$T$23)+IF(Data!$S249&lt;&gt;"",Scoring!$T$24)+IF(Data!T249&lt;&gt;"",Scoring!$T$25)+IF(Data!$U249&lt;&gt;"",Scoring!$T$26)+IF(Data!$V249&lt;&gt;"",Scoring!$T$27)+IF(Data!$W249&lt;&gt;"",Scoring!$T$28)+IF(Data!$X249&lt;&gt;"",Scoring!$T$29)+IF(Data!$Y249&lt;&gt;"",Scoring!$T$30)+IF(Data!$Z249&lt;&gt;"",Scoring!$T$31)+IF(Data!$AA249&lt;&gt;"",Scoring!$T$32),"")</f>
        <v/>
      </c>
      <c r="BI249" s="105" t="str">
        <f>IF(BH249&lt;&gt;"",LOOKUP(BH249,Likelihoods!$A$7:$A$107,Likelihoods!R$7:R$107),"")</f>
        <v/>
      </c>
      <c r="BJ249" s="108" t="str">
        <f>IF(AND(COUNTBLANK($B249:$E249)=3,COUNTBLANK($F249:$H249)=2,COUNTBLANK($I249:$J249)=1,COUNTBLANK($K249:$L249)=1,COUNTBLANK($M249:$N249)=1,COUNTBLANK($O249:$P249)=1,COUNTBLANK($Q249:$R249)=1,COUNTBLANK($S249:$T249)=1,COUNTBLANK($U249:$V249)=1,COUNTBLANK($W249:$AA249)=4),IF(Data!$B249&lt;&gt;"",Scoring!$U$7)+IF(Data!$C249&lt;&gt;"",Scoring!$U$8)+IF(Data!$D249&lt;&gt;"",Scoring!$U$9)+IF(Data!$E249&lt;&gt;"",Scoring!$U$10)+IF(Data!$F249&lt;&gt;"",Scoring!$U$11)+IF(Data!$G249&lt;&gt;"",Scoring!$U$12)+IF(Data!$H249&lt;&gt;"",Scoring!$U$13)+IF(Data!$I249&lt;&gt;"",Scoring!$U$14)+IF(Data!$J249&lt;&gt;"",Scoring!$U$15)+IF(Data!$K249&lt;&gt;"",Scoring!$U$16)+IF(Data!$L249&lt;&gt;"",Scoring!$U$17)+IF(Data!$M249&lt;&gt;"",Scoring!$U$18)+IF(Data!$N249&lt;&gt;"",Scoring!$U$19)+IF(Data!$O249&lt;&gt;"",Scoring!$U$20)+IF(Data!$P249&lt;&gt;"",Scoring!$U$21)+IF(Data!$Q249&lt;&gt;"",Scoring!$U$22)+IF(Data!$R249&lt;&gt;"",Scoring!$U$23)+IF(Data!$S249&lt;&gt;"",Scoring!$U$24)+IF(Data!T249&lt;&gt;"",Scoring!$U$25)+IF(Data!$U249&lt;&gt;"",Scoring!$U$26)+IF(Data!$V249&lt;&gt;"",Scoring!$U$27)+IF(Data!$W249&lt;&gt;"",Scoring!$U$28)+IF(Data!$X249&lt;&gt;"",Scoring!$U$29)+IF(Data!$Y249&lt;&gt;"",Scoring!$U$30)+IF(Data!$Z249&lt;&gt;"",Scoring!$U$31)+IF(Data!$AA249&lt;&gt;"",Scoring!$U$32),"")</f>
        <v/>
      </c>
      <c r="BK249" s="106" t="str">
        <f>IF(BJ249&lt;&gt;"",LOOKUP(BJ249,Likelihoods!$A$7:$A$107,Likelihoods!S$7:S$107),"")</f>
        <v/>
      </c>
      <c r="BL249" s="8"/>
      <c r="BM249" s="8"/>
      <c r="BN249" s="8"/>
      <c r="BO249" s="8"/>
      <c r="BP249" s="8"/>
      <c r="BQ249" s="8"/>
      <c r="BR249" s="8"/>
      <c r="BS249" s="8"/>
      <c r="BT249" s="8"/>
      <c r="BU249" s="8"/>
      <c r="BV249" s="8"/>
      <c r="BW249" s="8"/>
      <c r="BX249" s="8"/>
      <c r="BY249" s="8"/>
    </row>
    <row r="250" spans="1:77" ht="14.25" x14ac:dyDescent="0.2">
      <c r="A250" s="68"/>
      <c r="B250" s="101"/>
      <c r="C250" s="102"/>
      <c r="D250" s="102"/>
      <c r="E250" s="102"/>
      <c r="F250" s="101"/>
      <c r="G250" s="102"/>
      <c r="H250" s="103"/>
      <c r="I250" s="102"/>
      <c r="J250" s="102"/>
      <c r="K250" s="101"/>
      <c r="L250" s="103"/>
      <c r="M250" s="102"/>
      <c r="N250" s="103"/>
      <c r="O250" s="101"/>
      <c r="P250" s="103"/>
      <c r="Q250" s="102"/>
      <c r="R250" s="102"/>
      <c r="S250" s="101"/>
      <c r="T250" s="103"/>
      <c r="U250" s="101"/>
      <c r="V250" s="103"/>
      <c r="W250" s="102"/>
      <c r="X250" s="102"/>
      <c r="Y250" s="102"/>
      <c r="Z250" s="102"/>
      <c r="AA250" s="102"/>
      <c r="AB250" s="104" t="str">
        <f>IF(AND(COUNTBLANK($B250:$E250)=3,COUNTBLANK($F250:$H250)=2,COUNTBLANK($I250:$J250)=1,COUNTBLANK($K250:$L250)=1,COUNTBLANK($M250:$N250)=1,COUNTBLANK($O250:$P250)=1,COUNTBLANK($Q250:$R250)=1,COUNTBLANK($S250:$T250)=1,COUNTBLANK($U250:$V250)=1,COUNTBLANK($W250:$AA250)=4),IF(Data!$B250&lt;&gt;"",Scoring!$D$7)+IF(Data!$C250&lt;&gt;"",Scoring!$D$8)+IF(Data!$D250&lt;&gt;"",Scoring!$D$9)+IF(Data!$E250&lt;&gt;"",Scoring!$D$10)+IF(Data!$F250&lt;&gt;"",Scoring!$D$11)+IF(Data!$G250&lt;&gt;"",Scoring!$D$12)+IF(Data!$H250&lt;&gt;"",Scoring!$D$13)+IF(Data!$I250&lt;&gt;"",Scoring!$D$14)+IF(Data!$J250&lt;&gt;"",Scoring!$D$15)+IF(Data!$K250&lt;&gt;"",Scoring!$D$16)+IF(Data!$L250&lt;&gt;"",Scoring!$D$17)+IF(Data!$M250&lt;&gt;"",Scoring!$D$18)+IF(Data!$N250&lt;&gt;"",Scoring!$D$19)+IF(Data!$O250&lt;&gt;"",Scoring!$D$20)+IF(Data!$P250&lt;&gt;"",Scoring!$D$21)+IF(Data!$Q250&lt;&gt;"",Scoring!$D$22)+IF(Data!$R250&lt;&gt;"",Scoring!$D$23)+IF(Data!$S250&lt;&gt;"",Scoring!$D$24)+IF(Data!T250&lt;&gt;"",Scoring!$D$25)+IF(Data!$U250&lt;&gt;"",Scoring!$D$26)+IF(Data!$V250&lt;&gt;"",Scoring!$D$27)+IF(Data!$W250&lt;&gt;"",Scoring!$D$28)+IF(Data!$X250&lt;&gt;"",Scoring!$D$29)+IF(Data!$Y250&lt;&gt;"",Scoring!$D$30)+IF(Data!$Z250&lt;&gt;"",Scoring!$D$31)+IF(Data!$AA250&lt;&gt;"",Scoring!$D$32),"")</f>
        <v/>
      </c>
      <c r="AC250" s="105" t="str">
        <f>IF(AB250&lt;&gt;"",LOOKUP(AB250,Likelihoods!$A$7:$A$107,Likelihoods!B$7:B$107),"")</f>
        <v/>
      </c>
      <c r="AD250" s="264" t="str">
        <f>IF(AND(COUNTBLANK($B250:$E250)=3,COUNTBLANK($F250:$H250)=2,COUNTBLANK($I250:$J250)=1,COUNTBLANK($K250:$L250)=1,COUNTBLANK($M250:$N250)=1,COUNTBLANK($O250:$P250)=1,COUNTBLANK($Q250:$R250)=1,COUNTBLANK($S250:$T250)=1,COUNTBLANK($U250:$V250)=1,COUNTBLANK($W250:$AA250)=4),IF(Data!$B250&lt;&gt;"",Scoring!$E$7)+IF(Data!$C250&lt;&gt;"",Scoring!$E$8)+IF(Data!$D250&lt;&gt;"",Scoring!$E$9)+IF(Data!$E250&lt;&gt;"",Scoring!$E$10)+IF(Data!$F250&lt;&gt;"",Scoring!$E$11)+IF(Data!$G250&lt;&gt;"",Scoring!$E$12)+IF(Data!$H250&lt;&gt;"",Scoring!$E$13)+IF(Data!$I250&lt;&gt;"",Scoring!$E$14)+IF(Data!$J250&lt;&gt;"",Scoring!$E$15)+IF(Data!$K250&lt;&gt;"",Scoring!$E$16)+IF(Data!$L250&lt;&gt;"",Scoring!$E$17)+IF(Data!$M250&lt;&gt;"",Scoring!$E$18)+IF(Data!$N250&lt;&gt;"",Scoring!$E$19)+IF(Data!$O250&lt;&gt;"",Scoring!$E$20)+IF(Data!$P250&lt;&gt;"",Scoring!$E$21)+IF(Data!$Q250&lt;&gt;"",Scoring!$E$22)+IF(Data!$R250&lt;&gt;"",Scoring!$E$23)+IF(Data!$S250&lt;&gt;"",Scoring!$E$24)+IF(Data!V250&lt;&gt;"",Scoring!$E$25)+IF(Data!$U250&lt;&gt;"",Scoring!$E$26)+IF(Data!$V250&lt;&gt;"",Scoring!$E$27)+IF(Data!$W250&lt;&gt;"",Scoring!$E$28)+IF(Data!$X250&lt;&gt;"",Scoring!$E$29)+IF(Data!$Y250&lt;&gt;"",Scoring!$E$30)+IF(Data!$Z250&lt;&gt;"",Scoring!$E$31)+IF(Data!$AA250&lt;&gt;"",Scoring!$E$32),"")</f>
        <v/>
      </c>
      <c r="AE250" s="107" t="str">
        <f>IF(AD250&lt;&gt;"",LOOKUP(AD250,Likelihoods!$A$7:$A$107,Likelihoods!C$7:C$107),"")</f>
        <v/>
      </c>
      <c r="AF250" s="108" t="str">
        <f>IF(AND(COUNTBLANK($B250:$E250)=3,COUNTBLANK($F250:$H250)=2,COUNTBLANK($I250:$J250)=1,COUNTBLANK($K250:$L250)=1,COUNTBLANK($M250:$N250)=1,COUNTBLANK($O250:$P250)=1,COUNTBLANK($Q250:$R250)=1,COUNTBLANK($S250:$T250)=1,COUNTBLANK($U250:$V250)=1,COUNTBLANK($W250:$AA250)=4),IF(Data!$B250&lt;&gt;"",Scoring!$F$7)+IF(Data!$C250&lt;&gt;"",Scoring!$F$8)+IF(Data!$D250&lt;&gt;"",Scoring!$F$9)+IF(Data!$E250&lt;&gt;"",Scoring!$F$10)+IF(Data!$F250&lt;&gt;"",Scoring!$F$11)+IF(Data!$G250&lt;&gt;"",Scoring!$F$12)+IF(Data!$H250&lt;&gt;"",Scoring!$F$13)+IF(Data!$I250&lt;&gt;"",Scoring!$F$14)+IF(Data!$J250&lt;&gt;"",Scoring!$F$15)+IF(Data!$K250&lt;&gt;"",Scoring!$F$16)+IF(Data!$L250&lt;&gt;"",Scoring!$F$17)+IF(Data!$M250&lt;&gt;"",Scoring!$F$18)+IF(Data!$N250&lt;&gt;"",Scoring!$F$19)+IF(Data!$O250&lt;&gt;"",Scoring!$F$20)+IF(Data!$P250&lt;&gt;"",Scoring!$F$21)+IF(Data!$Q250&lt;&gt;"",Scoring!$F$22)+IF(Data!$R250&lt;&gt;"",Scoring!$F$23)+IF(Data!$S250&lt;&gt;"",Scoring!$F$24)+IF(Data!T250&lt;&gt;"",Scoring!$F$25)+IF(Data!$U250&lt;&gt;"",Scoring!$F$26)+IF(Data!$V250&lt;&gt;"",Scoring!$F$27)+IF(Data!$W250&lt;&gt;"",Scoring!$F$28)+IF(Data!$X250&lt;&gt;"",Scoring!$F$29)+IF(Data!$Y250&lt;&gt;"",Scoring!$F$30)+IF(Data!$Z250&lt;&gt;"",Scoring!$F$31)+IF(Data!$AA250&lt;&gt;"",Scoring!$F$32),"")</f>
        <v/>
      </c>
      <c r="AG250" s="105" t="str">
        <f>IF(AF250&lt;&gt;"",LOOKUP(AF250,Likelihoods!$A$7:$A$107,Likelihoods!D$7:D$107),"")</f>
        <v/>
      </c>
      <c r="AH250" s="108" t="str">
        <f>IF(AND(COUNTBLANK($B250:$E250)=3,COUNTBLANK($F250:$H250)=2,COUNTBLANK($I250:$J250)=1,COUNTBLANK($K250:$L250)=1,COUNTBLANK($M250:$N250)=1,COUNTBLANK($O250:$P250)=1,COUNTBLANK($Q250:$R250)=1,COUNTBLANK($S250:$T250)=1,COUNTBLANK($U250:$V250)=1,COUNTBLANK($W250:$AA250)=4),IF(Data!$B250&lt;&gt;"",Scoring!$G$7)+IF(Data!$C250&lt;&gt;"",Scoring!$G$8)+IF(Data!$D250&lt;&gt;"",Scoring!$G$9)+IF(Data!$E250&lt;&gt;"",Scoring!$G$10)+IF(Data!$F250&lt;&gt;"",Scoring!$G$11)+IF(Data!$G250&lt;&gt;"",Scoring!$G$12)+IF(Data!$H250&lt;&gt;"",Scoring!$G$13)+IF(Data!$I250&lt;&gt;"",Scoring!$G$14)+IF(Data!$J250&lt;&gt;"",Scoring!$G$15)+IF(Data!$K250&lt;&gt;"",Scoring!$G$16)+IF(Data!$L250&lt;&gt;"",Scoring!$G$17)+IF(Data!$M250&lt;&gt;"",Scoring!$G$18)+IF(Data!$N250&lt;&gt;"",Scoring!$G$19)+IF(Data!$O250&lt;&gt;"",Scoring!$G$20)+IF(Data!$P250&lt;&gt;"",Scoring!$G$21)+IF(Data!$Q250&lt;&gt;"",Scoring!$G$22)+IF(Data!$R250&lt;&gt;"",Scoring!$G$23)+IF(Data!$S250&lt;&gt;"",Scoring!$G$24)+IF(Data!T250&lt;&gt;"",Scoring!$G$25)+IF(Data!$U250&lt;&gt;"",Scoring!$G$26)+IF(Data!$V250&lt;&gt;"",Scoring!$G$27)+IF(Data!$W250&lt;&gt;"",Scoring!$G$28)+IF(Data!$X250&lt;&gt;"",Scoring!$G$29)+IF(Data!$Y250&lt;&gt;"",Scoring!$G$30)+IF(Data!$Z250&lt;&gt;"",Scoring!$G$31)+IF(Data!$AA250&lt;&gt;"",Scoring!$G$32),"")</f>
        <v/>
      </c>
      <c r="AI250" s="106" t="str">
        <f>IF(AH250&lt;&gt;"",LOOKUP(AH250,Likelihoods!$A$7:$A$107,Likelihoods!E$7:E$107),"")</f>
        <v/>
      </c>
      <c r="AJ250" s="104" t="str">
        <f>IF(AND(COUNTBLANK($B250:$E250)=3,COUNTBLANK($F250:$H250)=2,COUNTBLANK($I250:$J250)=1,COUNTBLANK($K250:$L250)=1,COUNTBLANK($M250:$N250)=1,COUNTBLANK($O250:$P250)=1,COUNTBLANK($Q250:$R250)=1,COUNTBLANK($S250:$T250)=1,COUNTBLANK($U250:$V250)=1,COUNTBLANK($W250:$AA250)=4),IF(Data!$B250&lt;&gt;"",Scoring!$H$7)+IF(Data!$C250&lt;&gt;"",Scoring!$H$8)+IF(Data!$D250&lt;&gt;"",Scoring!$H$9)+IF(Data!$E250&lt;&gt;"",Scoring!$H$10)+IF(Data!$F250&lt;&gt;"",Scoring!$H$11)+IF(Data!$G250&lt;&gt;"",Scoring!$H$12)+IF(Data!$H250&lt;&gt;"",Scoring!$H$13)+IF(Data!$I250&lt;&gt;"",Scoring!$H$14)+IF(Data!$J250&lt;&gt;"",Scoring!$H$15)+IF(Data!$K250&lt;&gt;"",Scoring!$H$16)+IF(Data!$L250&lt;&gt;"",Scoring!$H$17)+IF(Data!$M250&lt;&gt;"",Scoring!$H$18)+IF(Data!$N250&lt;&gt;"",Scoring!$H$19)+IF(Data!$O250&lt;&gt;"",Scoring!$H$20)+IF(Data!$P250&lt;&gt;"",Scoring!$H$21)+IF(Data!$Q250&lt;&gt;"",Scoring!$H$22)+IF(Data!$R250&lt;&gt;"",Scoring!$H$23)+IF(Data!$S250&lt;&gt;"",Scoring!$H$24)+IF(Data!T250&lt;&gt;"",Scoring!$H$25)+IF(Data!$U250&lt;&gt;"",Scoring!$H$26)+IF(Data!$V250&lt;&gt;"",Scoring!$H$27)+IF(Data!$W250&lt;&gt;"",Scoring!$H$28)+IF(Data!$X250&lt;&gt;"",Scoring!$H$29)+IF(Data!$Y250&lt;&gt;"",Scoring!$H$30)+IF(Data!$Z250&lt;&gt;"",Scoring!$H$31)+IF(Data!$AA250&lt;&gt;"",Scoring!$H$32),"")</f>
        <v/>
      </c>
      <c r="AK250" s="105" t="str">
        <f>IF(AJ250&lt;&gt;"",LOOKUP(AJ250,Likelihoods!$A$7:$A$107,Likelihoods!F$7:F$107),"")</f>
        <v/>
      </c>
      <c r="AL250" s="102" t="str">
        <f>IF(AND(COUNTBLANK($B250:$E250)=3,COUNTBLANK($F250:$H250)=2,COUNTBLANK($I250:$J250)=1,COUNTBLANK($K250:$L250)=1,COUNTBLANK($M250:$N250)=1,COUNTBLANK($O250:$P250)=1,COUNTBLANK($Q250:$R250)=1,COUNTBLANK($S250:$T250)=1,COUNTBLANK($U250:$V250)=1,COUNTBLANK($W250:$AA250)=4),IF(Data!$B250&lt;&gt;"",Scoring!$I$7)+IF(Data!$C250&lt;&gt;"",Scoring!$I$8)+IF(Data!$D250&lt;&gt;"",Scoring!$I$9)+IF(Data!$E250&lt;&gt;"",Scoring!$I$10)+IF(Data!$F250&lt;&gt;"",Scoring!$I$11)+IF(Data!$G250&lt;&gt;"",Scoring!$I$12)+IF(Data!$H250&lt;&gt;"",Scoring!$I$13)+IF(Data!$I250&lt;&gt;"",Scoring!$I$14)+IF(Data!$J250&lt;&gt;"",Scoring!$I$15)+IF(Data!$K250&lt;&gt;"",Scoring!$I$16)+IF(Data!$L250&lt;&gt;"",Scoring!$I$17)+IF(Data!$M250&lt;&gt;"",Scoring!$I$18)+IF(Data!$N250&lt;&gt;"",Scoring!$I$19)+IF(Data!$O250&lt;&gt;"",Scoring!$I$20)+IF(Data!$P250&lt;&gt;"",Scoring!$I$21)+IF(Data!$Q250&lt;&gt;"",Scoring!$I$22)+IF(Data!$R250&lt;&gt;"",Scoring!$I$23)+IF(Data!$S250&lt;&gt;"",Scoring!$I$24)+IF(Data!T250&lt;&gt;"",Scoring!$I$25)+IF(Data!$U250&lt;&gt;"",Scoring!$I$26)+IF(Data!$V250&lt;&gt;"",Scoring!$I$27)+IF(Data!$W250&lt;&gt;"",Scoring!$I$28)+IF(Data!$X250&lt;&gt;"",Scoring!$I$29)+IF(Data!$Y250&lt;&gt;"",Scoring!$I$30)+IF(Data!$Z250&lt;&gt;"",Scoring!$I$31)+IF(Data!$AA250&lt;&gt;"",Scoring!$I$32),"")</f>
        <v/>
      </c>
      <c r="AM250" s="107" t="str">
        <f>IF(AL250&lt;&gt;"",LOOKUP(AL250,Likelihoods!$A$7:$A$107,Likelihoods!G$7:G$107),"")</f>
        <v/>
      </c>
      <c r="AN250" s="281" t="str">
        <f>IF(AND(COUNTBLANK($B250:$E250)=3,COUNTBLANK($F250:$H250)=2,COUNTBLANK($I250:$J250)=1,COUNTBLANK($K250:$L250)=1,COUNTBLANK($M250:$N250)=1,COUNTBLANK($O250:$P250)=1,COUNTBLANK($Q250:$R250)=1,COUNTBLANK($S250:$T250)=1,COUNTBLANK($U250:$V250)=1,COUNTBLANK($W250:$AA250)=4),IF(Data!$B250&lt;&gt;"",Scoring!$J$7)+IF(Data!$C250&lt;&gt;"",Scoring!$J$8)+IF(Data!$D250&lt;&gt;"",Scoring!$J$9)+IF(Data!$E250&lt;&gt;"",Scoring!$J$10)+IF(Data!$F250&lt;&gt;"",Scoring!$J$11)+IF(Data!$G250&lt;&gt;"",Scoring!$J$12)+IF(Data!$H250&lt;&gt;"",Scoring!$J$13)+IF(Data!$I250&lt;&gt;"",Scoring!$J$14)+IF(Data!$J250&lt;&gt;"",Scoring!$J$15)+IF(Data!$K250&lt;&gt;"",Scoring!$J$16)+IF(Data!$L250&lt;&gt;"",Scoring!$J$17)+IF(Data!$M250&lt;&gt;"",Scoring!$J$18)+IF(Data!$N250&lt;&gt;"",Scoring!$J$19)+IF(Data!$O250&lt;&gt;"",Scoring!$J$20)+IF(Data!$P250&lt;&gt;"",Scoring!$J$21)+IF(Data!$Q250&lt;&gt;"",Scoring!$J$22)+IF(Data!$R250&lt;&gt;"",Scoring!$J$23)+IF(Data!$S250&lt;&gt;"",Scoring!$J$24)+IF(Data!AF250&lt;&gt;"",Scoring!$J$25)+IF(Data!$U250&lt;&gt;"",Scoring!$J$26)+IF(Data!$V250&lt;&gt;"",Scoring!$J$27)+IF(Data!$W250&lt;&gt;"",Scoring!$J$28)+IF(Data!$X250&lt;&gt;"",Scoring!$J$29)+IF(Data!$Y250&lt;&gt;"",Scoring!$J$30)+IF(Data!$Z250&lt;&gt;"",Scoring!$J$31)+IF(Data!$AA250&lt;&gt;"",Scoring!$J$32),"")</f>
        <v/>
      </c>
      <c r="AO250" s="276" t="str">
        <f>IF(AN250&lt;&gt;"",LOOKUP(AN250,Likelihoods!$A$7:$A$107,Likelihoods!H$7:H$107),"")</f>
        <v/>
      </c>
      <c r="AP250" s="264" t="str">
        <f>IF(AND(COUNTBLANK($B250:$E250)=3,COUNTBLANK($F250:$H250)=2,COUNTBLANK($I250:$J250)=1,COUNTBLANK($K250:$L250)=1,COUNTBLANK($M250:$N250)=1,COUNTBLANK($O250:$P250)=1,COUNTBLANK($Q250:$R250)=1,COUNTBLANK($S250:$T250)=1,COUNTBLANK($U250:$V250)=1,COUNTBLANK($W250:$AA250)=4),IF(Data!$B250&lt;&gt;"",Scoring!$K$7)+IF(Data!$C250&lt;&gt;"",Scoring!$K$8)+IF(Data!$D250&lt;&gt;"",Scoring!$K$9)+IF(Data!$E250&lt;&gt;"",Scoring!$K$10)+IF(Data!$F250&lt;&gt;"",Scoring!$K$11)+IF(Data!$G250&lt;&gt;"",Scoring!$K$12)+IF(Data!$H250&lt;&gt;"",Scoring!$K$13)+IF(Data!$I250&lt;&gt;"",Scoring!$K$14)+IF(Data!$J250&lt;&gt;"",Scoring!$K$15)+IF(Data!$K250&lt;&gt;"",Scoring!$K$16)+IF(Data!$L250&lt;&gt;"",Scoring!$K$17)+IF(Data!$M250&lt;&gt;"",Scoring!$K$18)+IF(Data!$N250&lt;&gt;"",Scoring!$K$19)+IF(Data!$O250&lt;&gt;"",Scoring!$K$20)+IF(Data!$P250&lt;&gt;"",Scoring!$K$21)+IF(Data!$Q250&lt;&gt;"",Scoring!$K$22)+IF(Data!$R250&lt;&gt;"",Scoring!$K$23)+IF(Data!$S250&lt;&gt;"",Scoring!$K$24)+IF(Data!AH250&lt;&gt;"",Scoring!$K$25)+IF(Data!$U250&lt;&gt;"",Scoring!$K$26)+IF(Data!$V250&lt;&gt;"",Scoring!$K$27)+IF(Data!$W250&lt;&gt;"",Scoring!$K$28)+IF(Data!$X250&lt;&gt;"",Scoring!$K$29)+IF(Data!$Y250&lt;&gt;"",Scoring!$K$30)+IF(Data!$Z250&lt;&gt;"",Scoring!$K$31)+IF(Data!$AA250&lt;&gt;"",Scoring!$K$32),"")</f>
        <v/>
      </c>
      <c r="AQ250" s="107" t="str">
        <f>IF(AP250&lt;&gt;"",LOOKUP(AP250,Likelihoods!$A$7:$A$107,Likelihoods!I$7:I$107),"")</f>
        <v/>
      </c>
      <c r="AR250" s="281" t="str">
        <f>IF(AND(COUNTBLANK($B250:$E250)=3,COUNTBLANK($F250:$H250)=2,COUNTBLANK($I250:$J250)=1,COUNTBLANK($K250:$L250)=1,COUNTBLANK($M250:$N250)=1,COUNTBLANK($O250:$P250)=1,COUNTBLANK($Q250:$R250)=1,COUNTBLANK($S250:$T250)=1,COUNTBLANK($U250:$V250)=1,COUNTBLANK($W250:$AA250)=4),IF(Data!$B250&lt;&gt;"",Scoring!$L$7)+IF(Data!$C250&lt;&gt;"",Scoring!$L$8)+IF(Data!$D250&lt;&gt;"",Scoring!$L$9)+IF(Data!$E250&lt;&gt;"",Scoring!$L$10)+IF(Data!$F250&lt;&gt;"",Scoring!$L$11)+IF(Data!$G250&lt;&gt;"",Scoring!$L$12)+IF(Data!$H250&lt;&gt;"",Scoring!$L$13)+IF(Data!$I250&lt;&gt;"",Scoring!$L$14)+IF(Data!$J250&lt;&gt;"",Scoring!$L$15)+IF(Data!$K250&lt;&gt;"",Scoring!$L$16)+IF(Data!$L250&lt;&gt;"",Scoring!$L$17)+IF(Data!$M250&lt;&gt;"",Scoring!$L$18)+IF(Data!$N250&lt;&gt;"",Scoring!$L$19)+IF(Data!$O250&lt;&gt;"",Scoring!$L$20)+IF(Data!$P250&lt;&gt;"",Scoring!$L$21)+IF(Data!$Q250&lt;&gt;"",Scoring!$L$22)+IF(Data!$R250&lt;&gt;"",Scoring!$L$23)+IF(Data!$S250&lt;&gt;"",Scoring!$L$24)+IF(Data!AJ250&lt;&gt;"",Scoring!$L$25)+IF(Data!$U250&lt;&gt;"",Scoring!$L$26)+IF(Data!$V250&lt;&gt;"",Scoring!$L$27)+IF(Data!$W250&lt;&gt;"",Scoring!$L$28)+IF(Data!$X250&lt;&gt;"",Scoring!$L$29)+IF(Data!$Y250&lt;&gt;"",Scoring!$L$30)+IF(Data!$Z250&lt;&gt;"",Scoring!$L$31)+IF(Data!$AA250&lt;&gt;"",Scoring!$L$32),"")</f>
        <v/>
      </c>
      <c r="AS250" s="105" t="str">
        <f>IF(AR250&lt;&gt;"",LOOKUP(AR250,Likelihoods!$A$7:$A$107,Likelihoods!J$7:J$107),"")</f>
        <v/>
      </c>
      <c r="AT250" s="108" t="str">
        <f>IF(AND(COUNTBLANK($B250:$E250)=3,COUNTBLANK($F250:$H250)=2,COUNTBLANK($I250:$J250)=1,COUNTBLANK($K250:$L250)=1,COUNTBLANK($M250:$N250)=1,COUNTBLANK($O250:$P250)=1,COUNTBLANK($Q250:$R250)=1,COUNTBLANK($S250:$T250)=1,COUNTBLANK($U250:$V250)=1,COUNTBLANK($W250:$AA250)=4),IF(Data!$B250&lt;&gt;"",Scoring!$M$7)+IF(Data!$C250&lt;&gt;"",Scoring!$M$8)+IF(Data!$D250&lt;&gt;"",Scoring!$M$9)+IF(Data!$E250&lt;&gt;"",Scoring!$M$10)+IF(Data!$F250&lt;&gt;"",Scoring!$M$11)+IF(Data!$G250&lt;&gt;"",Scoring!$M$12)+IF(Data!$H250&lt;&gt;"",Scoring!$M$13)+IF(Data!$I250&lt;&gt;"",Scoring!$M$14)+IF(Data!$J250&lt;&gt;"",Scoring!$M$15)+IF(Data!$K250&lt;&gt;"",Scoring!$M$16)+IF(Data!$L250&lt;&gt;"",Scoring!$M$17)+IF(Data!$M250&lt;&gt;"",Scoring!$M$18)+IF(Data!$N250&lt;&gt;"",Scoring!$M$19)+IF(Data!$O250&lt;&gt;"",Scoring!$M$20)+IF(Data!$P250&lt;&gt;"",Scoring!$M$21)+IF(Data!$Q250&lt;&gt;"",Scoring!$M$22)+IF(Data!$R250&lt;&gt;"",Scoring!$M$23)+IF(Data!$S250&lt;&gt;"",Scoring!$M$24)+IF(Data!T250&lt;&gt;"",Scoring!$M$25)+IF(Data!$U250&lt;&gt;"",Scoring!$M$26)+IF(Data!$V250&lt;&gt;"",Scoring!$M$27)+IF(Data!$W250&lt;&gt;"",Scoring!$M$28)+IF(Data!$X250&lt;&gt;"",Scoring!$M$29)+IF(Data!$Y250&lt;&gt;"",Scoring!$M$30)+IF(Data!$Z250&lt;&gt;"",Scoring!$M$31)+IF(Data!$AA250&lt;&gt;"",Scoring!$M$32),"")</f>
        <v/>
      </c>
      <c r="AU250" s="105" t="str">
        <f>IF(AT250&lt;&gt;"",LOOKUP(AT250,Likelihoods!$A$7:$A$107,Likelihoods!K$7:K$107),"")</f>
        <v/>
      </c>
      <c r="AV250" s="108" t="str">
        <f>IF(AND(COUNTBLANK($B250:$E250)=3,COUNTBLANK($F250:$H250)=2,COUNTBLANK($I250:$J250)=1,COUNTBLANK($K250:$L250)=1,COUNTBLANK($M250:$N250)=1,COUNTBLANK($O250:$P250)=1,COUNTBLANK($Q250:$R250)=1,COUNTBLANK($S250:$T250)=1,COUNTBLANK($U250:$V250)=1,COUNTBLANK($W250:$AA250)=4),IF(Data!$B250&lt;&gt;"",Scoring!$N$7)+IF(Data!$C250&lt;&gt;"",Scoring!$N$8)+IF(Data!$D250&lt;&gt;"",Scoring!$N$9)+IF(Data!$E250&lt;&gt;"",Scoring!$N$10)+IF(Data!$F250&lt;&gt;"",Scoring!$N$11)+IF(Data!$G250&lt;&gt;"",Scoring!$N$12)+IF(Data!$H250&lt;&gt;"",Scoring!$N$13)+IF(Data!$I250&lt;&gt;"",Scoring!$N$14)+IF(Data!$J250&lt;&gt;"",Scoring!$N$15)+IF(Data!$K250&lt;&gt;"",Scoring!$N$16)+IF(Data!$L250&lt;&gt;"",Scoring!$N$17)+IF(Data!$M250&lt;&gt;"",Scoring!$N$18)+IF(Data!$N250&lt;&gt;"",Scoring!$N$19)+IF(Data!$O250&lt;&gt;"",Scoring!$N$20)+IF(Data!$P250&lt;&gt;"",Scoring!$N$21)+IF(Data!$Q250&lt;&gt;"",Scoring!$N$22)+IF(Data!$R250&lt;&gt;"",Scoring!$N$23)+IF(Data!$S250&lt;&gt;"",Scoring!$N$24)+IF(Data!T250&lt;&gt;"",Scoring!$N$25)+IF(Data!$U250&lt;&gt;"",Scoring!$N$26)+IF(Data!$V250&lt;&gt;"",Scoring!$N$27)+IF(Data!$W250&lt;&gt;"",Scoring!$N$28)+IF(Data!$X250&lt;&gt;"",Scoring!$N$29)+IF(Data!$Y250&lt;&gt;"",Scoring!$N$30)+IF(Data!$Z250&lt;&gt;"",Scoring!$N$31)+IF(Data!$AA250&lt;&gt;"",Scoring!$N$32),"")</f>
        <v/>
      </c>
      <c r="AW250" s="106" t="str">
        <f>IF(AV250&lt;&gt;"",LOOKUP(AV250,Likelihoods!$A$7:$A$107,Likelihoods!L$7:L$107),"")</f>
        <v/>
      </c>
      <c r="AX250" s="104" t="str">
        <f>IF(AND(COUNTBLANK($B250:$E250)=3,COUNTBLANK($F250:$H250)=2,COUNTBLANK($I250:$J250)=1,COUNTBLANK($K250:$L250)=1,COUNTBLANK($M250:$N250)=1,COUNTBLANK($O250:$P250)=1,COUNTBLANK($Q250:$R250)=1,COUNTBLANK($S250:$T250)=1,COUNTBLANK($U250:$V250)=1,COUNTBLANK($W250:$AA250)=4),IF(Data!$B250&lt;&gt;"",Scoring!$O$7)+IF(Data!$C250&lt;&gt;"",Scoring!$O$8)+IF(Data!$D250&lt;&gt;"",Scoring!$O$9)+IF(Data!$E250&lt;&gt;"",Scoring!$O$10)+IF(Data!$F250&lt;&gt;"",Scoring!$O$11)+IF(Data!$G250&lt;&gt;"",Scoring!$O$12)+IF(Data!$H250&lt;&gt;"",Scoring!$O$13)+IF(Data!$I250&lt;&gt;"",Scoring!$O$14)+IF(Data!$J250&lt;&gt;"",Scoring!$O$15)+IF(Data!$K250&lt;&gt;"",Scoring!$O$16)+IF(Data!$L250&lt;&gt;"",Scoring!$O$17)+IF(Data!$M250&lt;&gt;"",Scoring!$O$18)+IF(Data!$N250&lt;&gt;"",Scoring!$O$19)+IF(Data!$O250&lt;&gt;"",Scoring!$O$20)+IF(Data!$P250&lt;&gt;"",Scoring!$O$21)+IF(Data!$Q250&lt;&gt;"",Scoring!$O$22)+IF(Data!$R250&lt;&gt;"",Scoring!$O$23)+IF(Data!$S250&lt;&gt;"",Scoring!$O$24)+IF(Data!T250&lt;&gt;"",Scoring!$O$25)+IF(Data!$U250&lt;&gt;"",Scoring!$O$26)+IF(Data!$V250&lt;&gt;"",Scoring!$O$27)+IF(Data!$W250&lt;&gt;"",Scoring!$O$28)+IF(Data!$X250&lt;&gt;"",Scoring!$O$29)+IF(Data!$Y250&lt;&gt;"",Scoring!$O$30)+IF(Data!$Z250&lt;&gt;"",Scoring!$O$31)+IF(Data!$AA250&lt;&gt;"",Scoring!$O$32),"")</f>
        <v/>
      </c>
      <c r="AY250" s="107" t="str">
        <f>IF(AX250&lt;&gt;"",LOOKUP(AX250,Likelihoods!$A$7:$A$107,Likelihoods!M$7:M$107),"")</f>
        <v/>
      </c>
      <c r="AZ250" s="108" t="str">
        <f>IF(AND(COUNTBLANK($B250:$E250)=3,COUNTBLANK($F250:$H250)=2,COUNTBLANK($I250:$J250)=1,COUNTBLANK($K250:$L250)=1,COUNTBLANK($M250:$N250)=1,COUNTBLANK($O250:$P250)=1,COUNTBLANK($Q250:$R250)=1,COUNTBLANK($S250:$T250)=1,COUNTBLANK($U250:$V250)=1,COUNTBLANK($W250:$AA250)=4),IF(Data!$B250&lt;&gt;"",Scoring!$P$7)+IF(Data!$C250&lt;&gt;"",Scoring!$P$8)+IF(Data!$D250&lt;&gt;"",Scoring!$P$9)+IF(Data!$E250&lt;&gt;"",Scoring!$P$10)+IF(Data!$F250&lt;&gt;"",Scoring!$P$11)+IF(Data!$G250&lt;&gt;"",Scoring!$P$12)+IF(Data!$H250&lt;&gt;"",Scoring!$P$13)+IF(Data!$I250&lt;&gt;"",Scoring!$P$14)+IF(Data!$J250&lt;&gt;"",Scoring!$P$15)+IF(Data!$K250&lt;&gt;"",Scoring!$P$16)+IF(Data!$L250&lt;&gt;"",Scoring!$P$17)+IF(Data!$M250&lt;&gt;"",Scoring!$P$18)+IF(Data!$N250&lt;&gt;"",Scoring!$P$19)+IF(Data!$O250&lt;&gt;"",Scoring!$P$20)+IF(Data!$P250&lt;&gt;"",Scoring!$P$21)+IF(Data!$Q250&lt;&gt;"",Scoring!$P$22)+IF(Data!$R250&lt;&gt;"",Scoring!$P$23)+IF(Data!$S250&lt;&gt;"",Scoring!$P$24)+IF(Data!T250&lt;&gt;"",Scoring!$P$25)+IF(Data!$U250&lt;&gt;"",Scoring!$P$26)+IF(Data!$V250&lt;&gt;"",Scoring!$P$27)+IF(Data!$W250&lt;&gt;"",Scoring!$P$28)+IF(Data!$X250&lt;&gt;"",Scoring!$P$29)+IF(Data!$Y250&lt;&gt;"",Scoring!$P$30)+IF(Data!$Z250&lt;&gt;"",Scoring!$P$31)+IF(Data!$AA250&lt;&gt;"",Scoring!$P$32),"")</f>
        <v/>
      </c>
      <c r="BA250" s="105" t="str">
        <f>IF(AZ250&lt;&gt;"",LOOKUP(AZ250,Likelihoods!$A$7:$A$107,Likelihoods!N$7:N$107),"")</f>
        <v/>
      </c>
      <c r="BB250" s="102" t="str">
        <f>IF(AND(COUNTBLANK($B250:$E250)=3,COUNTBLANK($F250:$H250)=2,COUNTBLANK($I250:$J250)=1,COUNTBLANK($K250:$L250)=1,COUNTBLANK($M250:$N250)=1,COUNTBLANK($O250:$P250)=1,COUNTBLANK($Q250:$R250)=1,COUNTBLANK($S250:$T250)=1,COUNTBLANK($U250:$V250)=1,COUNTBLANK($W250:$AA250)=4),IF(Data!$B250&lt;&gt;"",Scoring!$Q$7)+IF(Data!$C250&lt;&gt;"",Scoring!$Q$8)+IF(Data!$D250&lt;&gt;"",Scoring!$Q$9)+IF(Data!$E250&lt;&gt;"",Scoring!$Q$10)+IF(Data!$F250&lt;&gt;"",Scoring!$Q$11)+IF(Data!$G250&lt;&gt;"",Scoring!$Q$12)+IF(Data!$H250&lt;&gt;"",Scoring!$Q$13)+IF(Data!$I250&lt;&gt;"",Scoring!$Q$14)+IF(Data!$J250&lt;&gt;"",Scoring!$Q$15)+IF(Data!$K250&lt;&gt;"",Scoring!$Q$16)+IF(Data!$L250&lt;&gt;"",Scoring!$Q$17)+IF(Data!$M250&lt;&gt;"",Scoring!$Q$18)+IF(Data!$N250&lt;&gt;"",Scoring!$Q$19)+IF(Data!$O250&lt;&gt;"",Scoring!$Q$20)+IF(Data!$P250&lt;&gt;"",Scoring!$Q$21)+IF(Data!$Q250&lt;&gt;"",Scoring!$Q$22)+IF(Data!$R250&lt;&gt;"",Scoring!$Q$23)+IF(Data!$S250&lt;&gt;"",Scoring!$Q$24)+IF(Data!T250&lt;&gt;"",Scoring!$Q$25)+IF(Data!$U250&lt;&gt;"",Scoring!$Q$26)+IF(Data!$V250&lt;&gt;"",Scoring!$Q$27)+IF(Data!$W250&lt;&gt;"",Scoring!$Q$28)+IF(Data!$X250&lt;&gt;"",Scoring!$Q$29)+IF(Data!$Y250&lt;&gt;"",Scoring!$Q$30)+IF(Data!$Z250&lt;&gt;"",Scoring!$Q$31)+IF(Data!$AA250&lt;&gt;"",Scoring!$Q$32),"")</f>
        <v/>
      </c>
      <c r="BC250" s="107" t="str">
        <f>IF(BB250&lt;&gt;"",LOOKUP(BB250,Likelihoods!$A$7:$A$107,Likelihoods!O$7:O$107),"")</f>
        <v/>
      </c>
      <c r="BD250" s="104" t="str">
        <f>IF(AND(COUNTBLANK($B250:$E250)=3,COUNTBLANK($F250:$H250)=2,COUNTBLANK($I250:$J250)=1,COUNTBLANK($K250:$L250)=1,COUNTBLANK($M250:$N250)=1,COUNTBLANK($O250:$P250)=1,COUNTBLANK($Q250:$R250)=1,COUNTBLANK($S250:$T250)=1,COUNTBLANK($U250:$V250)=1,COUNTBLANK($W250:$AA250)=4),IF(Data!$B250&lt;&gt;"",Scoring!$R$7)+IF(Data!$C250&lt;&gt;"",Scoring!$R$8)+IF(Data!$D250&lt;&gt;"",Scoring!$R$9)+IF(Data!$E250&lt;&gt;"",Scoring!$R$10)+IF(Data!$F250&lt;&gt;"",Scoring!$R$11)+IF(Data!$G250&lt;&gt;"",Scoring!$R$12)+IF(Data!$H250&lt;&gt;"",Scoring!$R$13)+IF(Data!$I250&lt;&gt;"",Scoring!$R$14)+IF(Data!$J250&lt;&gt;"",Scoring!$R$15)+IF(Data!$K250&lt;&gt;"",Scoring!$R$16)+IF(Data!$L250&lt;&gt;"",Scoring!$R$17)+IF(Data!$M250&lt;&gt;"",Scoring!$R$18)+IF(Data!$N250&lt;&gt;"",Scoring!$R$19)+IF(Data!$O250&lt;&gt;"",Scoring!$R$20)+IF(Data!$P250&lt;&gt;"",Scoring!$R$21)+IF(Data!$Q250&lt;&gt;"",Scoring!$R$22)+IF(Data!$R250&lt;&gt;"",Scoring!$R$23)+IF(Data!$S250&lt;&gt;"",Scoring!$R$24)+IF(Data!T250&lt;&gt;"",Scoring!$R$25)+IF(Data!$U250&lt;&gt;"",Scoring!$R$26)+IF(Data!$V250&lt;&gt;"",Scoring!$R$27)+IF(Data!$W250&lt;&gt;"",Scoring!$R$28)+IF(Data!$X250&lt;&gt;"",Scoring!$R$29)+IF(Data!$Y250&lt;&gt;"",Scoring!$R$30)+IF(Data!$Z250&lt;&gt;"",Scoring!$R$31)+IF(Data!$AA250&lt;&gt;"",Scoring!$R$32),"")</f>
        <v/>
      </c>
      <c r="BE250" s="105" t="str">
        <f>IF(BD250&lt;&gt;"",LOOKUP(BD250,Likelihoods!$A$7:$A$107,Likelihoods!P$7:P$107),"")</f>
        <v/>
      </c>
      <c r="BF250" s="102" t="str">
        <f>IF(AND(COUNTBLANK($B250:$E250)=3,COUNTBLANK($F250:$H250)=2,COUNTBLANK($I250:$J250)=1,COUNTBLANK($K250:$L250)=1,COUNTBLANK($M250:$N250)=1,COUNTBLANK($O250:$P250)=1,COUNTBLANK($Q250:$R250)=1,COUNTBLANK($S250:$T250)=1,COUNTBLANK($U250:$V250)=1,COUNTBLANK($W250:$AA250)=4),IF(Data!$B250&lt;&gt;"",Scoring!$S$7)+IF(Data!$C250&lt;&gt;"",Scoring!$S$8)+IF(Data!$D250&lt;&gt;"",Scoring!$S$9)+IF(Data!$E250&lt;&gt;"",Scoring!$S$10)+IF(Data!$F250&lt;&gt;"",Scoring!$S$11)+IF(Data!$G250&lt;&gt;"",Scoring!$S$12)+IF(Data!$H250&lt;&gt;"",Scoring!$S$13)+IF(Data!$I250&lt;&gt;"",Scoring!$S$14)+IF(Data!$J250&lt;&gt;"",Scoring!$S$15)+IF(Data!$K250&lt;&gt;"",Scoring!$S$16)+IF(Data!$L250&lt;&gt;"",Scoring!$S$17)+IF(Data!$M250&lt;&gt;"",Scoring!$S$18)+IF(Data!$N250&lt;&gt;"",Scoring!$S$19)+IF(Data!$O250&lt;&gt;"",Scoring!$S$20)+IF(Data!$P250&lt;&gt;"",Scoring!$S$21)+IF(Data!$Q250&lt;&gt;"",Scoring!$S$22)+IF(Data!$R250&lt;&gt;"",Scoring!$S$23)+IF(Data!$S250&lt;&gt;"",Scoring!$S$24)+IF(Data!T250&lt;&gt;"",Scoring!$S$25)+IF(Data!$U250&lt;&gt;"",Scoring!$S$26)+IF(Data!$V250&lt;&gt;"",Scoring!$S$27)+IF(Data!$W250&lt;&gt;"",Scoring!$S$28)+IF(Data!$X250&lt;&gt;"",Scoring!$S$29)+IF(Data!$Y250&lt;&gt;"",Scoring!$S$30)+IF(Data!$Z250&lt;&gt;"",Scoring!$S$31)+IF(Data!$AA250&lt;&gt;"",Scoring!$S$32),"")</f>
        <v/>
      </c>
      <c r="BG250" s="107" t="str">
        <f>IF(BF250&lt;&gt;"",LOOKUP(BF250,Likelihoods!$A$7:$A$107,Likelihoods!Q$7:Q$107),"")</f>
        <v/>
      </c>
      <c r="BH250" s="108" t="str">
        <f>IF(AND(COUNTBLANK($B250:$E250)=3,COUNTBLANK($F250:$H250)=2,COUNTBLANK($I250:$J250)=1,COUNTBLANK($K250:$L250)=1,COUNTBLANK($M250:$N250)=1,COUNTBLANK($O250:$P250)=1,COUNTBLANK($Q250:$R250)=1,COUNTBLANK($S250:$T250)=1,COUNTBLANK($U250:$V250)=1,COUNTBLANK($W250:$AA250)=4),IF(Data!$B250&lt;&gt;"",Scoring!$T$7)+IF(Data!$C250&lt;&gt;"",Scoring!$T$8)+IF(Data!$D250&lt;&gt;"",Scoring!$T$9)+IF(Data!$E250&lt;&gt;"",Scoring!$T$10)+IF(Data!$F250&lt;&gt;"",Scoring!$T$11)+IF(Data!$G250&lt;&gt;"",Scoring!$T$12)+IF(Data!$H250&lt;&gt;"",Scoring!$T$13)+IF(Data!$I250&lt;&gt;"",Scoring!$T$14)+IF(Data!$J250&lt;&gt;"",Scoring!$T$15)+IF(Data!$K250&lt;&gt;"",Scoring!$T$16)+IF(Data!$L250&lt;&gt;"",Scoring!$T$17)+IF(Data!$M250&lt;&gt;"",Scoring!$T$18)+IF(Data!$N250&lt;&gt;"",Scoring!$T$19)+IF(Data!$O250&lt;&gt;"",Scoring!$T$20)+IF(Data!$P250&lt;&gt;"",Scoring!$T$21)+IF(Data!$Q250&lt;&gt;"",Scoring!$T$22)+IF(Data!$R250&lt;&gt;"",Scoring!$T$23)+IF(Data!$S250&lt;&gt;"",Scoring!$T$24)+IF(Data!T250&lt;&gt;"",Scoring!$T$25)+IF(Data!$U250&lt;&gt;"",Scoring!$T$26)+IF(Data!$V250&lt;&gt;"",Scoring!$T$27)+IF(Data!$W250&lt;&gt;"",Scoring!$T$28)+IF(Data!$X250&lt;&gt;"",Scoring!$T$29)+IF(Data!$Y250&lt;&gt;"",Scoring!$T$30)+IF(Data!$Z250&lt;&gt;"",Scoring!$T$31)+IF(Data!$AA250&lt;&gt;"",Scoring!$T$32),"")</f>
        <v/>
      </c>
      <c r="BI250" s="105" t="str">
        <f>IF(BH250&lt;&gt;"",LOOKUP(BH250,Likelihoods!$A$7:$A$107,Likelihoods!R$7:R$107),"")</f>
        <v/>
      </c>
      <c r="BJ250" s="108" t="str">
        <f>IF(AND(COUNTBLANK($B250:$E250)=3,COUNTBLANK($F250:$H250)=2,COUNTBLANK($I250:$J250)=1,COUNTBLANK($K250:$L250)=1,COUNTBLANK($M250:$N250)=1,COUNTBLANK($O250:$P250)=1,COUNTBLANK($Q250:$R250)=1,COUNTBLANK($S250:$T250)=1,COUNTBLANK($U250:$V250)=1,COUNTBLANK($W250:$AA250)=4),IF(Data!$B250&lt;&gt;"",Scoring!$U$7)+IF(Data!$C250&lt;&gt;"",Scoring!$U$8)+IF(Data!$D250&lt;&gt;"",Scoring!$U$9)+IF(Data!$E250&lt;&gt;"",Scoring!$U$10)+IF(Data!$F250&lt;&gt;"",Scoring!$U$11)+IF(Data!$G250&lt;&gt;"",Scoring!$U$12)+IF(Data!$H250&lt;&gt;"",Scoring!$U$13)+IF(Data!$I250&lt;&gt;"",Scoring!$U$14)+IF(Data!$J250&lt;&gt;"",Scoring!$U$15)+IF(Data!$K250&lt;&gt;"",Scoring!$U$16)+IF(Data!$L250&lt;&gt;"",Scoring!$U$17)+IF(Data!$M250&lt;&gt;"",Scoring!$U$18)+IF(Data!$N250&lt;&gt;"",Scoring!$U$19)+IF(Data!$O250&lt;&gt;"",Scoring!$U$20)+IF(Data!$P250&lt;&gt;"",Scoring!$U$21)+IF(Data!$Q250&lt;&gt;"",Scoring!$U$22)+IF(Data!$R250&lt;&gt;"",Scoring!$U$23)+IF(Data!$S250&lt;&gt;"",Scoring!$U$24)+IF(Data!T250&lt;&gt;"",Scoring!$U$25)+IF(Data!$U250&lt;&gt;"",Scoring!$U$26)+IF(Data!$V250&lt;&gt;"",Scoring!$U$27)+IF(Data!$W250&lt;&gt;"",Scoring!$U$28)+IF(Data!$X250&lt;&gt;"",Scoring!$U$29)+IF(Data!$Y250&lt;&gt;"",Scoring!$U$30)+IF(Data!$Z250&lt;&gt;"",Scoring!$U$31)+IF(Data!$AA250&lt;&gt;"",Scoring!$U$32),"")</f>
        <v/>
      </c>
      <c r="BK250" s="106" t="str">
        <f>IF(BJ250&lt;&gt;"",LOOKUP(BJ250,Likelihoods!$A$7:$A$107,Likelihoods!S$7:S$107),"")</f>
        <v/>
      </c>
      <c r="BL250" s="8"/>
      <c r="BM250" s="8"/>
      <c r="BN250" s="8"/>
      <c r="BO250" s="8"/>
      <c r="BP250" s="8"/>
      <c r="BQ250" s="8"/>
      <c r="BR250" s="8"/>
      <c r="BS250" s="8"/>
      <c r="BT250" s="8"/>
      <c r="BU250" s="8"/>
      <c r="BV250" s="8"/>
      <c r="BW250" s="8"/>
      <c r="BX250" s="8"/>
      <c r="BY250" s="8"/>
    </row>
    <row r="251" spans="1:77" ht="14.25" x14ac:dyDescent="0.2">
      <c r="A251" s="68"/>
      <c r="B251" s="101"/>
      <c r="C251" s="102"/>
      <c r="D251" s="102"/>
      <c r="E251" s="102"/>
      <c r="F251" s="101"/>
      <c r="G251" s="102"/>
      <c r="H251" s="103"/>
      <c r="I251" s="102"/>
      <c r="J251" s="102"/>
      <c r="K251" s="101"/>
      <c r="L251" s="103"/>
      <c r="M251" s="102"/>
      <c r="N251" s="103"/>
      <c r="O251" s="101"/>
      <c r="P251" s="103"/>
      <c r="Q251" s="102"/>
      <c r="R251" s="102"/>
      <c r="S251" s="101"/>
      <c r="T251" s="103"/>
      <c r="U251" s="101"/>
      <c r="V251" s="103"/>
      <c r="W251" s="102"/>
      <c r="X251" s="102"/>
      <c r="Y251" s="102"/>
      <c r="Z251" s="102"/>
      <c r="AA251" s="102"/>
      <c r="AB251" s="104" t="str">
        <f>IF(AND(COUNTBLANK($B251:$E251)=3,COUNTBLANK($F251:$H251)=2,COUNTBLANK($I251:$J251)=1,COUNTBLANK($K251:$L251)=1,COUNTBLANK($M251:$N251)=1,COUNTBLANK($O251:$P251)=1,COUNTBLANK($Q251:$R251)=1,COUNTBLANK($S251:$T251)=1,COUNTBLANK($U251:$V251)=1,COUNTBLANK($W251:$AA251)=4),IF(Data!$B251&lt;&gt;"",Scoring!$D$7)+IF(Data!$C251&lt;&gt;"",Scoring!$D$8)+IF(Data!$D251&lt;&gt;"",Scoring!$D$9)+IF(Data!$E251&lt;&gt;"",Scoring!$D$10)+IF(Data!$F251&lt;&gt;"",Scoring!$D$11)+IF(Data!$G251&lt;&gt;"",Scoring!$D$12)+IF(Data!$H251&lt;&gt;"",Scoring!$D$13)+IF(Data!$I251&lt;&gt;"",Scoring!$D$14)+IF(Data!$J251&lt;&gt;"",Scoring!$D$15)+IF(Data!$K251&lt;&gt;"",Scoring!$D$16)+IF(Data!$L251&lt;&gt;"",Scoring!$D$17)+IF(Data!$M251&lt;&gt;"",Scoring!$D$18)+IF(Data!$N251&lt;&gt;"",Scoring!$D$19)+IF(Data!$O251&lt;&gt;"",Scoring!$D$20)+IF(Data!$P251&lt;&gt;"",Scoring!$D$21)+IF(Data!$Q251&lt;&gt;"",Scoring!$D$22)+IF(Data!$R251&lt;&gt;"",Scoring!$D$23)+IF(Data!$S251&lt;&gt;"",Scoring!$D$24)+IF(Data!T251&lt;&gt;"",Scoring!$D$25)+IF(Data!$U251&lt;&gt;"",Scoring!$D$26)+IF(Data!$V251&lt;&gt;"",Scoring!$D$27)+IF(Data!$W251&lt;&gt;"",Scoring!$D$28)+IF(Data!$X251&lt;&gt;"",Scoring!$D$29)+IF(Data!$Y251&lt;&gt;"",Scoring!$D$30)+IF(Data!$Z251&lt;&gt;"",Scoring!$D$31)+IF(Data!$AA251&lt;&gt;"",Scoring!$D$32),"")</f>
        <v/>
      </c>
      <c r="AC251" s="105" t="str">
        <f>IF(AB251&lt;&gt;"",LOOKUP(AB251,Likelihoods!$A$7:$A$107,Likelihoods!B$7:B$107),"")</f>
        <v/>
      </c>
      <c r="AD251" s="264" t="str">
        <f>IF(AND(COUNTBLANK($B251:$E251)=3,COUNTBLANK($F251:$H251)=2,COUNTBLANK($I251:$J251)=1,COUNTBLANK($K251:$L251)=1,COUNTBLANK($M251:$N251)=1,COUNTBLANK($O251:$P251)=1,COUNTBLANK($Q251:$R251)=1,COUNTBLANK($S251:$T251)=1,COUNTBLANK($U251:$V251)=1,COUNTBLANK($W251:$AA251)=4),IF(Data!$B251&lt;&gt;"",Scoring!$E$7)+IF(Data!$C251&lt;&gt;"",Scoring!$E$8)+IF(Data!$D251&lt;&gt;"",Scoring!$E$9)+IF(Data!$E251&lt;&gt;"",Scoring!$E$10)+IF(Data!$F251&lt;&gt;"",Scoring!$E$11)+IF(Data!$G251&lt;&gt;"",Scoring!$E$12)+IF(Data!$H251&lt;&gt;"",Scoring!$E$13)+IF(Data!$I251&lt;&gt;"",Scoring!$E$14)+IF(Data!$J251&lt;&gt;"",Scoring!$E$15)+IF(Data!$K251&lt;&gt;"",Scoring!$E$16)+IF(Data!$L251&lt;&gt;"",Scoring!$E$17)+IF(Data!$M251&lt;&gt;"",Scoring!$E$18)+IF(Data!$N251&lt;&gt;"",Scoring!$E$19)+IF(Data!$O251&lt;&gt;"",Scoring!$E$20)+IF(Data!$P251&lt;&gt;"",Scoring!$E$21)+IF(Data!$Q251&lt;&gt;"",Scoring!$E$22)+IF(Data!$R251&lt;&gt;"",Scoring!$E$23)+IF(Data!$S251&lt;&gt;"",Scoring!$E$24)+IF(Data!V251&lt;&gt;"",Scoring!$E$25)+IF(Data!$U251&lt;&gt;"",Scoring!$E$26)+IF(Data!$V251&lt;&gt;"",Scoring!$E$27)+IF(Data!$W251&lt;&gt;"",Scoring!$E$28)+IF(Data!$X251&lt;&gt;"",Scoring!$E$29)+IF(Data!$Y251&lt;&gt;"",Scoring!$E$30)+IF(Data!$Z251&lt;&gt;"",Scoring!$E$31)+IF(Data!$AA251&lt;&gt;"",Scoring!$E$32),"")</f>
        <v/>
      </c>
      <c r="AE251" s="107" t="str">
        <f>IF(AD251&lt;&gt;"",LOOKUP(AD251,Likelihoods!$A$7:$A$107,Likelihoods!C$7:C$107),"")</f>
        <v/>
      </c>
      <c r="AF251" s="108" t="str">
        <f>IF(AND(COUNTBLANK($B251:$E251)=3,COUNTBLANK($F251:$H251)=2,COUNTBLANK($I251:$J251)=1,COUNTBLANK($K251:$L251)=1,COUNTBLANK($M251:$N251)=1,COUNTBLANK($O251:$P251)=1,COUNTBLANK($Q251:$R251)=1,COUNTBLANK($S251:$T251)=1,COUNTBLANK($U251:$V251)=1,COUNTBLANK($W251:$AA251)=4),IF(Data!$B251&lt;&gt;"",Scoring!$F$7)+IF(Data!$C251&lt;&gt;"",Scoring!$F$8)+IF(Data!$D251&lt;&gt;"",Scoring!$F$9)+IF(Data!$E251&lt;&gt;"",Scoring!$F$10)+IF(Data!$F251&lt;&gt;"",Scoring!$F$11)+IF(Data!$G251&lt;&gt;"",Scoring!$F$12)+IF(Data!$H251&lt;&gt;"",Scoring!$F$13)+IF(Data!$I251&lt;&gt;"",Scoring!$F$14)+IF(Data!$J251&lt;&gt;"",Scoring!$F$15)+IF(Data!$K251&lt;&gt;"",Scoring!$F$16)+IF(Data!$L251&lt;&gt;"",Scoring!$F$17)+IF(Data!$M251&lt;&gt;"",Scoring!$F$18)+IF(Data!$N251&lt;&gt;"",Scoring!$F$19)+IF(Data!$O251&lt;&gt;"",Scoring!$F$20)+IF(Data!$P251&lt;&gt;"",Scoring!$F$21)+IF(Data!$Q251&lt;&gt;"",Scoring!$F$22)+IF(Data!$R251&lt;&gt;"",Scoring!$F$23)+IF(Data!$S251&lt;&gt;"",Scoring!$F$24)+IF(Data!T251&lt;&gt;"",Scoring!$F$25)+IF(Data!$U251&lt;&gt;"",Scoring!$F$26)+IF(Data!$V251&lt;&gt;"",Scoring!$F$27)+IF(Data!$W251&lt;&gt;"",Scoring!$F$28)+IF(Data!$X251&lt;&gt;"",Scoring!$F$29)+IF(Data!$Y251&lt;&gt;"",Scoring!$F$30)+IF(Data!$Z251&lt;&gt;"",Scoring!$F$31)+IF(Data!$AA251&lt;&gt;"",Scoring!$F$32),"")</f>
        <v/>
      </c>
      <c r="AG251" s="105" t="str">
        <f>IF(AF251&lt;&gt;"",LOOKUP(AF251,Likelihoods!$A$7:$A$107,Likelihoods!D$7:D$107),"")</f>
        <v/>
      </c>
      <c r="AH251" s="108" t="str">
        <f>IF(AND(COUNTBLANK($B251:$E251)=3,COUNTBLANK($F251:$H251)=2,COUNTBLANK($I251:$J251)=1,COUNTBLANK($K251:$L251)=1,COUNTBLANK($M251:$N251)=1,COUNTBLANK($O251:$P251)=1,COUNTBLANK($Q251:$R251)=1,COUNTBLANK($S251:$T251)=1,COUNTBLANK($U251:$V251)=1,COUNTBLANK($W251:$AA251)=4),IF(Data!$B251&lt;&gt;"",Scoring!$G$7)+IF(Data!$C251&lt;&gt;"",Scoring!$G$8)+IF(Data!$D251&lt;&gt;"",Scoring!$G$9)+IF(Data!$E251&lt;&gt;"",Scoring!$G$10)+IF(Data!$F251&lt;&gt;"",Scoring!$G$11)+IF(Data!$G251&lt;&gt;"",Scoring!$G$12)+IF(Data!$H251&lt;&gt;"",Scoring!$G$13)+IF(Data!$I251&lt;&gt;"",Scoring!$G$14)+IF(Data!$J251&lt;&gt;"",Scoring!$G$15)+IF(Data!$K251&lt;&gt;"",Scoring!$G$16)+IF(Data!$L251&lt;&gt;"",Scoring!$G$17)+IF(Data!$M251&lt;&gt;"",Scoring!$G$18)+IF(Data!$N251&lt;&gt;"",Scoring!$G$19)+IF(Data!$O251&lt;&gt;"",Scoring!$G$20)+IF(Data!$P251&lt;&gt;"",Scoring!$G$21)+IF(Data!$Q251&lt;&gt;"",Scoring!$G$22)+IF(Data!$R251&lt;&gt;"",Scoring!$G$23)+IF(Data!$S251&lt;&gt;"",Scoring!$G$24)+IF(Data!T251&lt;&gt;"",Scoring!$G$25)+IF(Data!$U251&lt;&gt;"",Scoring!$G$26)+IF(Data!$V251&lt;&gt;"",Scoring!$G$27)+IF(Data!$W251&lt;&gt;"",Scoring!$G$28)+IF(Data!$X251&lt;&gt;"",Scoring!$G$29)+IF(Data!$Y251&lt;&gt;"",Scoring!$G$30)+IF(Data!$Z251&lt;&gt;"",Scoring!$G$31)+IF(Data!$AA251&lt;&gt;"",Scoring!$G$32),"")</f>
        <v/>
      </c>
      <c r="AI251" s="106" t="str">
        <f>IF(AH251&lt;&gt;"",LOOKUP(AH251,Likelihoods!$A$7:$A$107,Likelihoods!E$7:E$107),"")</f>
        <v/>
      </c>
      <c r="AJ251" s="104" t="str">
        <f>IF(AND(COUNTBLANK($B251:$E251)=3,COUNTBLANK($F251:$H251)=2,COUNTBLANK($I251:$J251)=1,COUNTBLANK($K251:$L251)=1,COUNTBLANK($M251:$N251)=1,COUNTBLANK($O251:$P251)=1,COUNTBLANK($Q251:$R251)=1,COUNTBLANK($S251:$T251)=1,COUNTBLANK($U251:$V251)=1,COUNTBLANK($W251:$AA251)=4),IF(Data!$B251&lt;&gt;"",Scoring!$H$7)+IF(Data!$C251&lt;&gt;"",Scoring!$H$8)+IF(Data!$D251&lt;&gt;"",Scoring!$H$9)+IF(Data!$E251&lt;&gt;"",Scoring!$H$10)+IF(Data!$F251&lt;&gt;"",Scoring!$H$11)+IF(Data!$G251&lt;&gt;"",Scoring!$H$12)+IF(Data!$H251&lt;&gt;"",Scoring!$H$13)+IF(Data!$I251&lt;&gt;"",Scoring!$H$14)+IF(Data!$J251&lt;&gt;"",Scoring!$H$15)+IF(Data!$K251&lt;&gt;"",Scoring!$H$16)+IF(Data!$L251&lt;&gt;"",Scoring!$H$17)+IF(Data!$M251&lt;&gt;"",Scoring!$H$18)+IF(Data!$N251&lt;&gt;"",Scoring!$H$19)+IF(Data!$O251&lt;&gt;"",Scoring!$H$20)+IF(Data!$P251&lt;&gt;"",Scoring!$H$21)+IF(Data!$Q251&lt;&gt;"",Scoring!$H$22)+IF(Data!$R251&lt;&gt;"",Scoring!$H$23)+IF(Data!$S251&lt;&gt;"",Scoring!$H$24)+IF(Data!T251&lt;&gt;"",Scoring!$H$25)+IF(Data!$U251&lt;&gt;"",Scoring!$H$26)+IF(Data!$V251&lt;&gt;"",Scoring!$H$27)+IF(Data!$W251&lt;&gt;"",Scoring!$H$28)+IF(Data!$X251&lt;&gt;"",Scoring!$H$29)+IF(Data!$Y251&lt;&gt;"",Scoring!$H$30)+IF(Data!$Z251&lt;&gt;"",Scoring!$H$31)+IF(Data!$AA251&lt;&gt;"",Scoring!$H$32),"")</f>
        <v/>
      </c>
      <c r="AK251" s="105" t="str">
        <f>IF(AJ251&lt;&gt;"",LOOKUP(AJ251,Likelihoods!$A$7:$A$107,Likelihoods!F$7:F$107),"")</f>
        <v/>
      </c>
      <c r="AL251" s="102" t="str">
        <f>IF(AND(COUNTBLANK($B251:$E251)=3,COUNTBLANK($F251:$H251)=2,COUNTBLANK($I251:$J251)=1,COUNTBLANK($K251:$L251)=1,COUNTBLANK($M251:$N251)=1,COUNTBLANK($O251:$P251)=1,COUNTBLANK($Q251:$R251)=1,COUNTBLANK($S251:$T251)=1,COUNTBLANK($U251:$V251)=1,COUNTBLANK($W251:$AA251)=4),IF(Data!$B251&lt;&gt;"",Scoring!$I$7)+IF(Data!$C251&lt;&gt;"",Scoring!$I$8)+IF(Data!$D251&lt;&gt;"",Scoring!$I$9)+IF(Data!$E251&lt;&gt;"",Scoring!$I$10)+IF(Data!$F251&lt;&gt;"",Scoring!$I$11)+IF(Data!$G251&lt;&gt;"",Scoring!$I$12)+IF(Data!$H251&lt;&gt;"",Scoring!$I$13)+IF(Data!$I251&lt;&gt;"",Scoring!$I$14)+IF(Data!$J251&lt;&gt;"",Scoring!$I$15)+IF(Data!$K251&lt;&gt;"",Scoring!$I$16)+IF(Data!$L251&lt;&gt;"",Scoring!$I$17)+IF(Data!$M251&lt;&gt;"",Scoring!$I$18)+IF(Data!$N251&lt;&gt;"",Scoring!$I$19)+IF(Data!$O251&lt;&gt;"",Scoring!$I$20)+IF(Data!$P251&lt;&gt;"",Scoring!$I$21)+IF(Data!$Q251&lt;&gt;"",Scoring!$I$22)+IF(Data!$R251&lt;&gt;"",Scoring!$I$23)+IF(Data!$S251&lt;&gt;"",Scoring!$I$24)+IF(Data!T251&lt;&gt;"",Scoring!$I$25)+IF(Data!$U251&lt;&gt;"",Scoring!$I$26)+IF(Data!$V251&lt;&gt;"",Scoring!$I$27)+IF(Data!$W251&lt;&gt;"",Scoring!$I$28)+IF(Data!$X251&lt;&gt;"",Scoring!$I$29)+IF(Data!$Y251&lt;&gt;"",Scoring!$I$30)+IF(Data!$Z251&lt;&gt;"",Scoring!$I$31)+IF(Data!$AA251&lt;&gt;"",Scoring!$I$32),"")</f>
        <v/>
      </c>
      <c r="AM251" s="107" t="str">
        <f>IF(AL251&lt;&gt;"",LOOKUP(AL251,Likelihoods!$A$7:$A$107,Likelihoods!G$7:G$107),"")</f>
        <v/>
      </c>
      <c r="AN251" s="281" t="str">
        <f>IF(AND(COUNTBLANK($B251:$E251)=3,COUNTBLANK($F251:$H251)=2,COUNTBLANK($I251:$J251)=1,COUNTBLANK($K251:$L251)=1,COUNTBLANK($M251:$N251)=1,COUNTBLANK($O251:$P251)=1,COUNTBLANK($Q251:$R251)=1,COUNTBLANK($S251:$T251)=1,COUNTBLANK($U251:$V251)=1,COUNTBLANK($W251:$AA251)=4),IF(Data!$B251&lt;&gt;"",Scoring!$J$7)+IF(Data!$C251&lt;&gt;"",Scoring!$J$8)+IF(Data!$D251&lt;&gt;"",Scoring!$J$9)+IF(Data!$E251&lt;&gt;"",Scoring!$J$10)+IF(Data!$F251&lt;&gt;"",Scoring!$J$11)+IF(Data!$G251&lt;&gt;"",Scoring!$J$12)+IF(Data!$H251&lt;&gt;"",Scoring!$J$13)+IF(Data!$I251&lt;&gt;"",Scoring!$J$14)+IF(Data!$J251&lt;&gt;"",Scoring!$J$15)+IF(Data!$K251&lt;&gt;"",Scoring!$J$16)+IF(Data!$L251&lt;&gt;"",Scoring!$J$17)+IF(Data!$M251&lt;&gt;"",Scoring!$J$18)+IF(Data!$N251&lt;&gt;"",Scoring!$J$19)+IF(Data!$O251&lt;&gt;"",Scoring!$J$20)+IF(Data!$P251&lt;&gt;"",Scoring!$J$21)+IF(Data!$Q251&lt;&gt;"",Scoring!$J$22)+IF(Data!$R251&lt;&gt;"",Scoring!$J$23)+IF(Data!$S251&lt;&gt;"",Scoring!$J$24)+IF(Data!AF251&lt;&gt;"",Scoring!$J$25)+IF(Data!$U251&lt;&gt;"",Scoring!$J$26)+IF(Data!$V251&lt;&gt;"",Scoring!$J$27)+IF(Data!$W251&lt;&gt;"",Scoring!$J$28)+IF(Data!$X251&lt;&gt;"",Scoring!$J$29)+IF(Data!$Y251&lt;&gt;"",Scoring!$J$30)+IF(Data!$Z251&lt;&gt;"",Scoring!$J$31)+IF(Data!$AA251&lt;&gt;"",Scoring!$J$32),"")</f>
        <v/>
      </c>
      <c r="AO251" s="276" t="str">
        <f>IF(AN251&lt;&gt;"",LOOKUP(AN251,Likelihoods!$A$7:$A$107,Likelihoods!H$7:H$107),"")</f>
        <v/>
      </c>
      <c r="AP251" s="264" t="str">
        <f>IF(AND(COUNTBLANK($B251:$E251)=3,COUNTBLANK($F251:$H251)=2,COUNTBLANK($I251:$J251)=1,COUNTBLANK($K251:$L251)=1,COUNTBLANK($M251:$N251)=1,COUNTBLANK($O251:$P251)=1,COUNTBLANK($Q251:$R251)=1,COUNTBLANK($S251:$T251)=1,COUNTBLANK($U251:$V251)=1,COUNTBLANK($W251:$AA251)=4),IF(Data!$B251&lt;&gt;"",Scoring!$K$7)+IF(Data!$C251&lt;&gt;"",Scoring!$K$8)+IF(Data!$D251&lt;&gt;"",Scoring!$K$9)+IF(Data!$E251&lt;&gt;"",Scoring!$K$10)+IF(Data!$F251&lt;&gt;"",Scoring!$K$11)+IF(Data!$G251&lt;&gt;"",Scoring!$K$12)+IF(Data!$H251&lt;&gt;"",Scoring!$K$13)+IF(Data!$I251&lt;&gt;"",Scoring!$K$14)+IF(Data!$J251&lt;&gt;"",Scoring!$K$15)+IF(Data!$K251&lt;&gt;"",Scoring!$K$16)+IF(Data!$L251&lt;&gt;"",Scoring!$K$17)+IF(Data!$M251&lt;&gt;"",Scoring!$K$18)+IF(Data!$N251&lt;&gt;"",Scoring!$K$19)+IF(Data!$O251&lt;&gt;"",Scoring!$K$20)+IF(Data!$P251&lt;&gt;"",Scoring!$K$21)+IF(Data!$Q251&lt;&gt;"",Scoring!$K$22)+IF(Data!$R251&lt;&gt;"",Scoring!$K$23)+IF(Data!$S251&lt;&gt;"",Scoring!$K$24)+IF(Data!AH251&lt;&gt;"",Scoring!$K$25)+IF(Data!$U251&lt;&gt;"",Scoring!$K$26)+IF(Data!$V251&lt;&gt;"",Scoring!$K$27)+IF(Data!$W251&lt;&gt;"",Scoring!$K$28)+IF(Data!$X251&lt;&gt;"",Scoring!$K$29)+IF(Data!$Y251&lt;&gt;"",Scoring!$K$30)+IF(Data!$Z251&lt;&gt;"",Scoring!$K$31)+IF(Data!$AA251&lt;&gt;"",Scoring!$K$32),"")</f>
        <v/>
      </c>
      <c r="AQ251" s="107" t="str">
        <f>IF(AP251&lt;&gt;"",LOOKUP(AP251,Likelihoods!$A$7:$A$107,Likelihoods!I$7:I$107),"")</f>
        <v/>
      </c>
      <c r="AR251" s="281" t="str">
        <f>IF(AND(COUNTBLANK($B251:$E251)=3,COUNTBLANK($F251:$H251)=2,COUNTBLANK($I251:$J251)=1,COUNTBLANK($K251:$L251)=1,COUNTBLANK($M251:$N251)=1,COUNTBLANK($O251:$P251)=1,COUNTBLANK($Q251:$R251)=1,COUNTBLANK($S251:$T251)=1,COUNTBLANK($U251:$V251)=1,COUNTBLANK($W251:$AA251)=4),IF(Data!$B251&lt;&gt;"",Scoring!$L$7)+IF(Data!$C251&lt;&gt;"",Scoring!$L$8)+IF(Data!$D251&lt;&gt;"",Scoring!$L$9)+IF(Data!$E251&lt;&gt;"",Scoring!$L$10)+IF(Data!$F251&lt;&gt;"",Scoring!$L$11)+IF(Data!$G251&lt;&gt;"",Scoring!$L$12)+IF(Data!$H251&lt;&gt;"",Scoring!$L$13)+IF(Data!$I251&lt;&gt;"",Scoring!$L$14)+IF(Data!$J251&lt;&gt;"",Scoring!$L$15)+IF(Data!$K251&lt;&gt;"",Scoring!$L$16)+IF(Data!$L251&lt;&gt;"",Scoring!$L$17)+IF(Data!$M251&lt;&gt;"",Scoring!$L$18)+IF(Data!$N251&lt;&gt;"",Scoring!$L$19)+IF(Data!$O251&lt;&gt;"",Scoring!$L$20)+IF(Data!$P251&lt;&gt;"",Scoring!$L$21)+IF(Data!$Q251&lt;&gt;"",Scoring!$L$22)+IF(Data!$R251&lt;&gt;"",Scoring!$L$23)+IF(Data!$S251&lt;&gt;"",Scoring!$L$24)+IF(Data!AJ251&lt;&gt;"",Scoring!$L$25)+IF(Data!$U251&lt;&gt;"",Scoring!$L$26)+IF(Data!$V251&lt;&gt;"",Scoring!$L$27)+IF(Data!$W251&lt;&gt;"",Scoring!$L$28)+IF(Data!$X251&lt;&gt;"",Scoring!$L$29)+IF(Data!$Y251&lt;&gt;"",Scoring!$L$30)+IF(Data!$Z251&lt;&gt;"",Scoring!$L$31)+IF(Data!$AA251&lt;&gt;"",Scoring!$L$32),"")</f>
        <v/>
      </c>
      <c r="AS251" s="105" t="str">
        <f>IF(AR251&lt;&gt;"",LOOKUP(AR251,Likelihoods!$A$7:$A$107,Likelihoods!J$7:J$107),"")</f>
        <v/>
      </c>
      <c r="AT251" s="108" t="str">
        <f>IF(AND(COUNTBLANK($B251:$E251)=3,COUNTBLANK($F251:$H251)=2,COUNTBLANK($I251:$J251)=1,COUNTBLANK($K251:$L251)=1,COUNTBLANK($M251:$N251)=1,COUNTBLANK($O251:$P251)=1,COUNTBLANK($Q251:$R251)=1,COUNTBLANK($S251:$T251)=1,COUNTBLANK($U251:$V251)=1,COUNTBLANK($W251:$AA251)=4),IF(Data!$B251&lt;&gt;"",Scoring!$M$7)+IF(Data!$C251&lt;&gt;"",Scoring!$M$8)+IF(Data!$D251&lt;&gt;"",Scoring!$M$9)+IF(Data!$E251&lt;&gt;"",Scoring!$M$10)+IF(Data!$F251&lt;&gt;"",Scoring!$M$11)+IF(Data!$G251&lt;&gt;"",Scoring!$M$12)+IF(Data!$H251&lt;&gt;"",Scoring!$M$13)+IF(Data!$I251&lt;&gt;"",Scoring!$M$14)+IF(Data!$J251&lt;&gt;"",Scoring!$M$15)+IF(Data!$K251&lt;&gt;"",Scoring!$M$16)+IF(Data!$L251&lt;&gt;"",Scoring!$M$17)+IF(Data!$M251&lt;&gt;"",Scoring!$M$18)+IF(Data!$N251&lt;&gt;"",Scoring!$M$19)+IF(Data!$O251&lt;&gt;"",Scoring!$M$20)+IF(Data!$P251&lt;&gt;"",Scoring!$M$21)+IF(Data!$Q251&lt;&gt;"",Scoring!$M$22)+IF(Data!$R251&lt;&gt;"",Scoring!$M$23)+IF(Data!$S251&lt;&gt;"",Scoring!$M$24)+IF(Data!T251&lt;&gt;"",Scoring!$M$25)+IF(Data!$U251&lt;&gt;"",Scoring!$M$26)+IF(Data!$V251&lt;&gt;"",Scoring!$M$27)+IF(Data!$W251&lt;&gt;"",Scoring!$M$28)+IF(Data!$X251&lt;&gt;"",Scoring!$M$29)+IF(Data!$Y251&lt;&gt;"",Scoring!$M$30)+IF(Data!$Z251&lt;&gt;"",Scoring!$M$31)+IF(Data!$AA251&lt;&gt;"",Scoring!$M$32),"")</f>
        <v/>
      </c>
      <c r="AU251" s="105" t="str">
        <f>IF(AT251&lt;&gt;"",LOOKUP(AT251,Likelihoods!$A$7:$A$107,Likelihoods!K$7:K$107),"")</f>
        <v/>
      </c>
      <c r="AV251" s="108" t="str">
        <f>IF(AND(COUNTBLANK($B251:$E251)=3,COUNTBLANK($F251:$H251)=2,COUNTBLANK($I251:$J251)=1,COUNTBLANK($K251:$L251)=1,COUNTBLANK($M251:$N251)=1,COUNTBLANK($O251:$P251)=1,COUNTBLANK($Q251:$R251)=1,COUNTBLANK($S251:$T251)=1,COUNTBLANK($U251:$V251)=1,COUNTBLANK($W251:$AA251)=4),IF(Data!$B251&lt;&gt;"",Scoring!$N$7)+IF(Data!$C251&lt;&gt;"",Scoring!$N$8)+IF(Data!$D251&lt;&gt;"",Scoring!$N$9)+IF(Data!$E251&lt;&gt;"",Scoring!$N$10)+IF(Data!$F251&lt;&gt;"",Scoring!$N$11)+IF(Data!$G251&lt;&gt;"",Scoring!$N$12)+IF(Data!$H251&lt;&gt;"",Scoring!$N$13)+IF(Data!$I251&lt;&gt;"",Scoring!$N$14)+IF(Data!$J251&lt;&gt;"",Scoring!$N$15)+IF(Data!$K251&lt;&gt;"",Scoring!$N$16)+IF(Data!$L251&lt;&gt;"",Scoring!$N$17)+IF(Data!$M251&lt;&gt;"",Scoring!$N$18)+IF(Data!$N251&lt;&gt;"",Scoring!$N$19)+IF(Data!$O251&lt;&gt;"",Scoring!$N$20)+IF(Data!$P251&lt;&gt;"",Scoring!$N$21)+IF(Data!$Q251&lt;&gt;"",Scoring!$N$22)+IF(Data!$R251&lt;&gt;"",Scoring!$N$23)+IF(Data!$S251&lt;&gt;"",Scoring!$N$24)+IF(Data!T251&lt;&gt;"",Scoring!$N$25)+IF(Data!$U251&lt;&gt;"",Scoring!$N$26)+IF(Data!$V251&lt;&gt;"",Scoring!$N$27)+IF(Data!$W251&lt;&gt;"",Scoring!$N$28)+IF(Data!$X251&lt;&gt;"",Scoring!$N$29)+IF(Data!$Y251&lt;&gt;"",Scoring!$N$30)+IF(Data!$Z251&lt;&gt;"",Scoring!$N$31)+IF(Data!$AA251&lt;&gt;"",Scoring!$N$32),"")</f>
        <v/>
      </c>
      <c r="AW251" s="106" t="str">
        <f>IF(AV251&lt;&gt;"",LOOKUP(AV251,Likelihoods!$A$7:$A$107,Likelihoods!L$7:L$107),"")</f>
        <v/>
      </c>
      <c r="AX251" s="104" t="str">
        <f>IF(AND(COUNTBLANK($B251:$E251)=3,COUNTBLANK($F251:$H251)=2,COUNTBLANK($I251:$J251)=1,COUNTBLANK($K251:$L251)=1,COUNTBLANK($M251:$N251)=1,COUNTBLANK($O251:$P251)=1,COUNTBLANK($Q251:$R251)=1,COUNTBLANK($S251:$T251)=1,COUNTBLANK($U251:$V251)=1,COUNTBLANK($W251:$AA251)=4),IF(Data!$B251&lt;&gt;"",Scoring!$O$7)+IF(Data!$C251&lt;&gt;"",Scoring!$O$8)+IF(Data!$D251&lt;&gt;"",Scoring!$O$9)+IF(Data!$E251&lt;&gt;"",Scoring!$O$10)+IF(Data!$F251&lt;&gt;"",Scoring!$O$11)+IF(Data!$G251&lt;&gt;"",Scoring!$O$12)+IF(Data!$H251&lt;&gt;"",Scoring!$O$13)+IF(Data!$I251&lt;&gt;"",Scoring!$O$14)+IF(Data!$J251&lt;&gt;"",Scoring!$O$15)+IF(Data!$K251&lt;&gt;"",Scoring!$O$16)+IF(Data!$L251&lt;&gt;"",Scoring!$O$17)+IF(Data!$M251&lt;&gt;"",Scoring!$O$18)+IF(Data!$N251&lt;&gt;"",Scoring!$O$19)+IF(Data!$O251&lt;&gt;"",Scoring!$O$20)+IF(Data!$P251&lt;&gt;"",Scoring!$O$21)+IF(Data!$Q251&lt;&gt;"",Scoring!$O$22)+IF(Data!$R251&lt;&gt;"",Scoring!$O$23)+IF(Data!$S251&lt;&gt;"",Scoring!$O$24)+IF(Data!T251&lt;&gt;"",Scoring!$O$25)+IF(Data!$U251&lt;&gt;"",Scoring!$O$26)+IF(Data!$V251&lt;&gt;"",Scoring!$O$27)+IF(Data!$W251&lt;&gt;"",Scoring!$O$28)+IF(Data!$X251&lt;&gt;"",Scoring!$O$29)+IF(Data!$Y251&lt;&gt;"",Scoring!$O$30)+IF(Data!$Z251&lt;&gt;"",Scoring!$O$31)+IF(Data!$AA251&lt;&gt;"",Scoring!$O$32),"")</f>
        <v/>
      </c>
      <c r="AY251" s="107" t="str">
        <f>IF(AX251&lt;&gt;"",LOOKUP(AX251,Likelihoods!$A$7:$A$107,Likelihoods!M$7:M$107),"")</f>
        <v/>
      </c>
      <c r="AZ251" s="108" t="str">
        <f>IF(AND(COUNTBLANK($B251:$E251)=3,COUNTBLANK($F251:$H251)=2,COUNTBLANK($I251:$J251)=1,COUNTBLANK($K251:$L251)=1,COUNTBLANK($M251:$N251)=1,COUNTBLANK($O251:$P251)=1,COUNTBLANK($Q251:$R251)=1,COUNTBLANK($S251:$T251)=1,COUNTBLANK($U251:$V251)=1,COUNTBLANK($W251:$AA251)=4),IF(Data!$B251&lt;&gt;"",Scoring!$P$7)+IF(Data!$C251&lt;&gt;"",Scoring!$P$8)+IF(Data!$D251&lt;&gt;"",Scoring!$P$9)+IF(Data!$E251&lt;&gt;"",Scoring!$P$10)+IF(Data!$F251&lt;&gt;"",Scoring!$P$11)+IF(Data!$G251&lt;&gt;"",Scoring!$P$12)+IF(Data!$H251&lt;&gt;"",Scoring!$P$13)+IF(Data!$I251&lt;&gt;"",Scoring!$P$14)+IF(Data!$J251&lt;&gt;"",Scoring!$P$15)+IF(Data!$K251&lt;&gt;"",Scoring!$P$16)+IF(Data!$L251&lt;&gt;"",Scoring!$P$17)+IF(Data!$M251&lt;&gt;"",Scoring!$P$18)+IF(Data!$N251&lt;&gt;"",Scoring!$P$19)+IF(Data!$O251&lt;&gt;"",Scoring!$P$20)+IF(Data!$P251&lt;&gt;"",Scoring!$P$21)+IF(Data!$Q251&lt;&gt;"",Scoring!$P$22)+IF(Data!$R251&lt;&gt;"",Scoring!$P$23)+IF(Data!$S251&lt;&gt;"",Scoring!$P$24)+IF(Data!T251&lt;&gt;"",Scoring!$P$25)+IF(Data!$U251&lt;&gt;"",Scoring!$P$26)+IF(Data!$V251&lt;&gt;"",Scoring!$P$27)+IF(Data!$W251&lt;&gt;"",Scoring!$P$28)+IF(Data!$X251&lt;&gt;"",Scoring!$P$29)+IF(Data!$Y251&lt;&gt;"",Scoring!$P$30)+IF(Data!$Z251&lt;&gt;"",Scoring!$P$31)+IF(Data!$AA251&lt;&gt;"",Scoring!$P$32),"")</f>
        <v/>
      </c>
      <c r="BA251" s="105" t="str">
        <f>IF(AZ251&lt;&gt;"",LOOKUP(AZ251,Likelihoods!$A$7:$A$107,Likelihoods!N$7:N$107),"")</f>
        <v/>
      </c>
      <c r="BB251" s="102" t="str">
        <f>IF(AND(COUNTBLANK($B251:$E251)=3,COUNTBLANK($F251:$H251)=2,COUNTBLANK($I251:$J251)=1,COUNTBLANK($K251:$L251)=1,COUNTBLANK($M251:$N251)=1,COUNTBLANK($O251:$P251)=1,COUNTBLANK($Q251:$R251)=1,COUNTBLANK($S251:$T251)=1,COUNTBLANK($U251:$V251)=1,COUNTBLANK($W251:$AA251)=4),IF(Data!$B251&lt;&gt;"",Scoring!$Q$7)+IF(Data!$C251&lt;&gt;"",Scoring!$Q$8)+IF(Data!$D251&lt;&gt;"",Scoring!$Q$9)+IF(Data!$E251&lt;&gt;"",Scoring!$Q$10)+IF(Data!$F251&lt;&gt;"",Scoring!$Q$11)+IF(Data!$G251&lt;&gt;"",Scoring!$Q$12)+IF(Data!$H251&lt;&gt;"",Scoring!$Q$13)+IF(Data!$I251&lt;&gt;"",Scoring!$Q$14)+IF(Data!$J251&lt;&gt;"",Scoring!$Q$15)+IF(Data!$K251&lt;&gt;"",Scoring!$Q$16)+IF(Data!$L251&lt;&gt;"",Scoring!$Q$17)+IF(Data!$M251&lt;&gt;"",Scoring!$Q$18)+IF(Data!$N251&lt;&gt;"",Scoring!$Q$19)+IF(Data!$O251&lt;&gt;"",Scoring!$Q$20)+IF(Data!$P251&lt;&gt;"",Scoring!$Q$21)+IF(Data!$Q251&lt;&gt;"",Scoring!$Q$22)+IF(Data!$R251&lt;&gt;"",Scoring!$Q$23)+IF(Data!$S251&lt;&gt;"",Scoring!$Q$24)+IF(Data!T251&lt;&gt;"",Scoring!$Q$25)+IF(Data!$U251&lt;&gt;"",Scoring!$Q$26)+IF(Data!$V251&lt;&gt;"",Scoring!$Q$27)+IF(Data!$W251&lt;&gt;"",Scoring!$Q$28)+IF(Data!$X251&lt;&gt;"",Scoring!$Q$29)+IF(Data!$Y251&lt;&gt;"",Scoring!$Q$30)+IF(Data!$Z251&lt;&gt;"",Scoring!$Q$31)+IF(Data!$AA251&lt;&gt;"",Scoring!$Q$32),"")</f>
        <v/>
      </c>
      <c r="BC251" s="107" t="str">
        <f>IF(BB251&lt;&gt;"",LOOKUP(BB251,Likelihoods!$A$7:$A$107,Likelihoods!O$7:O$107),"")</f>
        <v/>
      </c>
      <c r="BD251" s="104" t="str">
        <f>IF(AND(COUNTBLANK($B251:$E251)=3,COUNTBLANK($F251:$H251)=2,COUNTBLANK($I251:$J251)=1,COUNTBLANK($K251:$L251)=1,COUNTBLANK($M251:$N251)=1,COUNTBLANK($O251:$P251)=1,COUNTBLANK($Q251:$R251)=1,COUNTBLANK($S251:$T251)=1,COUNTBLANK($U251:$V251)=1,COUNTBLANK($W251:$AA251)=4),IF(Data!$B251&lt;&gt;"",Scoring!$R$7)+IF(Data!$C251&lt;&gt;"",Scoring!$R$8)+IF(Data!$D251&lt;&gt;"",Scoring!$R$9)+IF(Data!$E251&lt;&gt;"",Scoring!$R$10)+IF(Data!$F251&lt;&gt;"",Scoring!$R$11)+IF(Data!$G251&lt;&gt;"",Scoring!$R$12)+IF(Data!$H251&lt;&gt;"",Scoring!$R$13)+IF(Data!$I251&lt;&gt;"",Scoring!$R$14)+IF(Data!$J251&lt;&gt;"",Scoring!$R$15)+IF(Data!$K251&lt;&gt;"",Scoring!$R$16)+IF(Data!$L251&lt;&gt;"",Scoring!$R$17)+IF(Data!$M251&lt;&gt;"",Scoring!$R$18)+IF(Data!$N251&lt;&gt;"",Scoring!$R$19)+IF(Data!$O251&lt;&gt;"",Scoring!$R$20)+IF(Data!$P251&lt;&gt;"",Scoring!$R$21)+IF(Data!$Q251&lt;&gt;"",Scoring!$R$22)+IF(Data!$R251&lt;&gt;"",Scoring!$R$23)+IF(Data!$S251&lt;&gt;"",Scoring!$R$24)+IF(Data!T251&lt;&gt;"",Scoring!$R$25)+IF(Data!$U251&lt;&gt;"",Scoring!$R$26)+IF(Data!$V251&lt;&gt;"",Scoring!$R$27)+IF(Data!$W251&lt;&gt;"",Scoring!$R$28)+IF(Data!$X251&lt;&gt;"",Scoring!$R$29)+IF(Data!$Y251&lt;&gt;"",Scoring!$R$30)+IF(Data!$Z251&lt;&gt;"",Scoring!$R$31)+IF(Data!$AA251&lt;&gt;"",Scoring!$R$32),"")</f>
        <v/>
      </c>
      <c r="BE251" s="105" t="str">
        <f>IF(BD251&lt;&gt;"",LOOKUP(BD251,Likelihoods!$A$7:$A$107,Likelihoods!P$7:P$107),"")</f>
        <v/>
      </c>
      <c r="BF251" s="102" t="str">
        <f>IF(AND(COUNTBLANK($B251:$E251)=3,COUNTBLANK($F251:$H251)=2,COUNTBLANK($I251:$J251)=1,COUNTBLANK($K251:$L251)=1,COUNTBLANK($M251:$N251)=1,COUNTBLANK($O251:$P251)=1,COUNTBLANK($Q251:$R251)=1,COUNTBLANK($S251:$T251)=1,COUNTBLANK($U251:$V251)=1,COUNTBLANK($W251:$AA251)=4),IF(Data!$B251&lt;&gt;"",Scoring!$S$7)+IF(Data!$C251&lt;&gt;"",Scoring!$S$8)+IF(Data!$D251&lt;&gt;"",Scoring!$S$9)+IF(Data!$E251&lt;&gt;"",Scoring!$S$10)+IF(Data!$F251&lt;&gt;"",Scoring!$S$11)+IF(Data!$G251&lt;&gt;"",Scoring!$S$12)+IF(Data!$H251&lt;&gt;"",Scoring!$S$13)+IF(Data!$I251&lt;&gt;"",Scoring!$S$14)+IF(Data!$J251&lt;&gt;"",Scoring!$S$15)+IF(Data!$K251&lt;&gt;"",Scoring!$S$16)+IF(Data!$L251&lt;&gt;"",Scoring!$S$17)+IF(Data!$M251&lt;&gt;"",Scoring!$S$18)+IF(Data!$N251&lt;&gt;"",Scoring!$S$19)+IF(Data!$O251&lt;&gt;"",Scoring!$S$20)+IF(Data!$P251&lt;&gt;"",Scoring!$S$21)+IF(Data!$Q251&lt;&gt;"",Scoring!$S$22)+IF(Data!$R251&lt;&gt;"",Scoring!$S$23)+IF(Data!$S251&lt;&gt;"",Scoring!$S$24)+IF(Data!T251&lt;&gt;"",Scoring!$S$25)+IF(Data!$U251&lt;&gt;"",Scoring!$S$26)+IF(Data!$V251&lt;&gt;"",Scoring!$S$27)+IF(Data!$W251&lt;&gt;"",Scoring!$S$28)+IF(Data!$X251&lt;&gt;"",Scoring!$S$29)+IF(Data!$Y251&lt;&gt;"",Scoring!$S$30)+IF(Data!$Z251&lt;&gt;"",Scoring!$S$31)+IF(Data!$AA251&lt;&gt;"",Scoring!$S$32),"")</f>
        <v/>
      </c>
      <c r="BG251" s="107" t="str">
        <f>IF(BF251&lt;&gt;"",LOOKUP(BF251,Likelihoods!$A$7:$A$107,Likelihoods!Q$7:Q$107),"")</f>
        <v/>
      </c>
      <c r="BH251" s="108" t="str">
        <f>IF(AND(COUNTBLANK($B251:$E251)=3,COUNTBLANK($F251:$H251)=2,COUNTBLANK($I251:$J251)=1,COUNTBLANK($K251:$L251)=1,COUNTBLANK($M251:$N251)=1,COUNTBLANK($O251:$P251)=1,COUNTBLANK($Q251:$R251)=1,COUNTBLANK($S251:$T251)=1,COUNTBLANK($U251:$V251)=1,COUNTBLANK($W251:$AA251)=4),IF(Data!$B251&lt;&gt;"",Scoring!$T$7)+IF(Data!$C251&lt;&gt;"",Scoring!$T$8)+IF(Data!$D251&lt;&gt;"",Scoring!$T$9)+IF(Data!$E251&lt;&gt;"",Scoring!$T$10)+IF(Data!$F251&lt;&gt;"",Scoring!$T$11)+IF(Data!$G251&lt;&gt;"",Scoring!$T$12)+IF(Data!$H251&lt;&gt;"",Scoring!$T$13)+IF(Data!$I251&lt;&gt;"",Scoring!$T$14)+IF(Data!$J251&lt;&gt;"",Scoring!$T$15)+IF(Data!$K251&lt;&gt;"",Scoring!$T$16)+IF(Data!$L251&lt;&gt;"",Scoring!$T$17)+IF(Data!$M251&lt;&gt;"",Scoring!$T$18)+IF(Data!$N251&lt;&gt;"",Scoring!$T$19)+IF(Data!$O251&lt;&gt;"",Scoring!$T$20)+IF(Data!$P251&lt;&gt;"",Scoring!$T$21)+IF(Data!$Q251&lt;&gt;"",Scoring!$T$22)+IF(Data!$R251&lt;&gt;"",Scoring!$T$23)+IF(Data!$S251&lt;&gt;"",Scoring!$T$24)+IF(Data!T251&lt;&gt;"",Scoring!$T$25)+IF(Data!$U251&lt;&gt;"",Scoring!$T$26)+IF(Data!$V251&lt;&gt;"",Scoring!$T$27)+IF(Data!$W251&lt;&gt;"",Scoring!$T$28)+IF(Data!$X251&lt;&gt;"",Scoring!$T$29)+IF(Data!$Y251&lt;&gt;"",Scoring!$T$30)+IF(Data!$Z251&lt;&gt;"",Scoring!$T$31)+IF(Data!$AA251&lt;&gt;"",Scoring!$T$32),"")</f>
        <v/>
      </c>
      <c r="BI251" s="105" t="str">
        <f>IF(BH251&lt;&gt;"",LOOKUP(BH251,Likelihoods!$A$7:$A$107,Likelihoods!R$7:R$107),"")</f>
        <v/>
      </c>
      <c r="BJ251" s="108" t="str">
        <f>IF(AND(COUNTBLANK($B251:$E251)=3,COUNTBLANK($F251:$H251)=2,COUNTBLANK($I251:$J251)=1,COUNTBLANK($K251:$L251)=1,COUNTBLANK($M251:$N251)=1,COUNTBLANK($O251:$P251)=1,COUNTBLANK($Q251:$R251)=1,COUNTBLANK($S251:$T251)=1,COUNTBLANK($U251:$V251)=1,COUNTBLANK($W251:$AA251)=4),IF(Data!$B251&lt;&gt;"",Scoring!$U$7)+IF(Data!$C251&lt;&gt;"",Scoring!$U$8)+IF(Data!$D251&lt;&gt;"",Scoring!$U$9)+IF(Data!$E251&lt;&gt;"",Scoring!$U$10)+IF(Data!$F251&lt;&gt;"",Scoring!$U$11)+IF(Data!$G251&lt;&gt;"",Scoring!$U$12)+IF(Data!$H251&lt;&gt;"",Scoring!$U$13)+IF(Data!$I251&lt;&gt;"",Scoring!$U$14)+IF(Data!$J251&lt;&gt;"",Scoring!$U$15)+IF(Data!$K251&lt;&gt;"",Scoring!$U$16)+IF(Data!$L251&lt;&gt;"",Scoring!$U$17)+IF(Data!$M251&lt;&gt;"",Scoring!$U$18)+IF(Data!$N251&lt;&gt;"",Scoring!$U$19)+IF(Data!$O251&lt;&gt;"",Scoring!$U$20)+IF(Data!$P251&lt;&gt;"",Scoring!$U$21)+IF(Data!$Q251&lt;&gt;"",Scoring!$U$22)+IF(Data!$R251&lt;&gt;"",Scoring!$U$23)+IF(Data!$S251&lt;&gt;"",Scoring!$U$24)+IF(Data!T251&lt;&gt;"",Scoring!$U$25)+IF(Data!$U251&lt;&gt;"",Scoring!$U$26)+IF(Data!$V251&lt;&gt;"",Scoring!$U$27)+IF(Data!$W251&lt;&gt;"",Scoring!$U$28)+IF(Data!$X251&lt;&gt;"",Scoring!$U$29)+IF(Data!$Y251&lt;&gt;"",Scoring!$U$30)+IF(Data!$Z251&lt;&gt;"",Scoring!$U$31)+IF(Data!$AA251&lt;&gt;"",Scoring!$U$32),"")</f>
        <v/>
      </c>
      <c r="BK251" s="106" t="str">
        <f>IF(BJ251&lt;&gt;"",LOOKUP(BJ251,Likelihoods!$A$7:$A$107,Likelihoods!S$7:S$107),"")</f>
        <v/>
      </c>
      <c r="BL251" s="8"/>
      <c r="BM251" s="8"/>
      <c r="BN251" s="8"/>
      <c r="BO251" s="8"/>
      <c r="BP251" s="8"/>
      <c r="BQ251" s="8"/>
      <c r="BR251" s="8"/>
      <c r="BS251" s="8"/>
      <c r="BT251" s="8"/>
      <c r="BU251" s="8"/>
      <c r="BV251" s="8"/>
      <c r="BW251" s="8"/>
      <c r="BX251" s="8"/>
      <c r="BY251" s="8"/>
    </row>
    <row r="252" spans="1:77" ht="14.25" x14ac:dyDescent="0.2">
      <c r="A252" s="68"/>
      <c r="B252" s="101"/>
      <c r="C252" s="102"/>
      <c r="D252" s="102"/>
      <c r="E252" s="102"/>
      <c r="F252" s="101"/>
      <c r="G252" s="102"/>
      <c r="H252" s="103"/>
      <c r="I252" s="102"/>
      <c r="J252" s="102"/>
      <c r="K252" s="101"/>
      <c r="L252" s="103"/>
      <c r="M252" s="102"/>
      <c r="N252" s="103"/>
      <c r="O252" s="101"/>
      <c r="P252" s="103"/>
      <c r="Q252" s="102"/>
      <c r="R252" s="102"/>
      <c r="S252" s="101"/>
      <c r="T252" s="103"/>
      <c r="U252" s="101"/>
      <c r="V252" s="103"/>
      <c r="W252" s="102"/>
      <c r="X252" s="102"/>
      <c r="Y252" s="102"/>
      <c r="Z252" s="102"/>
      <c r="AA252" s="102"/>
      <c r="AB252" s="104" t="str">
        <f>IF(AND(COUNTBLANK($B252:$E252)=3,COUNTBLANK($F252:$H252)=2,COUNTBLANK($I252:$J252)=1,COUNTBLANK($K252:$L252)=1,COUNTBLANK($M252:$N252)=1,COUNTBLANK($O252:$P252)=1,COUNTBLANK($Q252:$R252)=1,COUNTBLANK($S252:$T252)=1,COUNTBLANK($U252:$V252)=1,COUNTBLANK($W252:$AA252)=4),IF(Data!$B252&lt;&gt;"",Scoring!$D$7)+IF(Data!$C252&lt;&gt;"",Scoring!$D$8)+IF(Data!$D252&lt;&gt;"",Scoring!$D$9)+IF(Data!$E252&lt;&gt;"",Scoring!$D$10)+IF(Data!$F252&lt;&gt;"",Scoring!$D$11)+IF(Data!$G252&lt;&gt;"",Scoring!$D$12)+IF(Data!$H252&lt;&gt;"",Scoring!$D$13)+IF(Data!$I252&lt;&gt;"",Scoring!$D$14)+IF(Data!$J252&lt;&gt;"",Scoring!$D$15)+IF(Data!$K252&lt;&gt;"",Scoring!$D$16)+IF(Data!$L252&lt;&gt;"",Scoring!$D$17)+IF(Data!$M252&lt;&gt;"",Scoring!$D$18)+IF(Data!$N252&lt;&gt;"",Scoring!$D$19)+IF(Data!$O252&lt;&gt;"",Scoring!$D$20)+IF(Data!$P252&lt;&gt;"",Scoring!$D$21)+IF(Data!$Q252&lt;&gt;"",Scoring!$D$22)+IF(Data!$R252&lt;&gt;"",Scoring!$D$23)+IF(Data!$S252&lt;&gt;"",Scoring!$D$24)+IF(Data!T252&lt;&gt;"",Scoring!$D$25)+IF(Data!$U252&lt;&gt;"",Scoring!$D$26)+IF(Data!$V252&lt;&gt;"",Scoring!$D$27)+IF(Data!$W252&lt;&gt;"",Scoring!$D$28)+IF(Data!$X252&lt;&gt;"",Scoring!$D$29)+IF(Data!$Y252&lt;&gt;"",Scoring!$D$30)+IF(Data!$Z252&lt;&gt;"",Scoring!$D$31)+IF(Data!$AA252&lt;&gt;"",Scoring!$D$32),"")</f>
        <v/>
      </c>
      <c r="AC252" s="105" t="str">
        <f>IF(AB252&lt;&gt;"",LOOKUP(AB252,Likelihoods!$A$7:$A$107,Likelihoods!B$7:B$107),"")</f>
        <v/>
      </c>
      <c r="AD252" s="264" t="str">
        <f>IF(AND(COUNTBLANK($B252:$E252)=3,COUNTBLANK($F252:$H252)=2,COUNTBLANK($I252:$J252)=1,COUNTBLANK($K252:$L252)=1,COUNTBLANK($M252:$N252)=1,COUNTBLANK($O252:$P252)=1,COUNTBLANK($Q252:$R252)=1,COUNTBLANK($S252:$T252)=1,COUNTBLANK($U252:$V252)=1,COUNTBLANK($W252:$AA252)=4),IF(Data!$B252&lt;&gt;"",Scoring!$E$7)+IF(Data!$C252&lt;&gt;"",Scoring!$E$8)+IF(Data!$D252&lt;&gt;"",Scoring!$E$9)+IF(Data!$E252&lt;&gt;"",Scoring!$E$10)+IF(Data!$F252&lt;&gt;"",Scoring!$E$11)+IF(Data!$G252&lt;&gt;"",Scoring!$E$12)+IF(Data!$H252&lt;&gt;"",Scoring!$E$13)+IF(Data!$I252&lt;&gt;"",Scoring!$E$14)+IF(Data!$J252&lt;&gt;"",Scoring!$E$15)+IF(Data!$K252&lt;&gt;"",Scoring!$E$16)+IF(Data!$L252&lt;&gt;"",Scoring!$E$17)+IF(Data!$M252&lt;&gt;"",Scoring!$E$18)+IF(Data!$N252&lt;&gt;"",Scoring!$E$19)+IF(Data!$O252&lt;&gt;"",Scoring!$E$20)+IF(Data!$P252&lt;&gt;"",Scoring!$E$21)+IF(Data!$Q252&lt;&gt;"",Scoring!$E$22)+IF(Data!$R252&lt;&gt;"",Scoring!$E$23)+IF(Data!$S252&lt;&gt;"",Scoring!$E$24)+IF(Data!V252&lt;&gt;"",Scoring!$E$25)+IF(Data!$U252&lt;&gt;"",Scoring!$E$26)+IF(Data!$V252&lt;&gt;"",Scoring!$E$27)+IF(Data!$W252&lt;&gt;"",Scoring!$E$28)+IF(Data!$X252&lt;&gt;"",Scoring!$E$29)+IF(Data!$Y252&lt;&gt;"",Scoring!$E$30)+IF(Data!$Z252&lt;&gt;"",Scoring!$E$31)+IF(Data!$AA252&lt;&gt;"",Scoring!$E$32),"")</f>
        <v/>
      </c>
      <c r="AE252" s="107" t="str">
        <f>IF(AD252&lt;&gt;"",LOOKUP(AD252,Likelihoods!$A$7:$A$107,Likelihoods!C$7:C$107),"")</f>
        <v/>
      </c>
      <c r="AF252" s="108" t="str">
        <f>IF(AND(COUNTBLANK($B252:$E252)=3,COUNTBLANK($F252:$H252)=2,COUNTBLANK($I252:$J252)=1,COUNTBLANK($K252:$L252)=1,COUNTBLANK($M252:$N252)=1,COUNTBLANK($O252:$P252)=1,COUNTBLANK($Q252:$R252)=1,COUNTBLANK($S252:$T252)=1,COUNTBLANK($U252:$V252)=1,COUNTBLANK($W252:$AA252)=4),IF(Data!$B252&lt;&gt;"",Scoring!$F$7)+IF(Data!$C252&lt;&gt;"",Scoring!$F$8)+IF(Data!$D252&lt;&gt;"",Scoring!$F$9)+IF(Data!$E252&lt;&gt;"",Scoring!$F$10)+IF(Data!$F252&lt;&gt;"",Scoring!$F$11)+IF(Data!$G252&lt;&gt;"",Scoring!$F$12)+IF(Data!$H252&lt;&gt;"",Scoring!$F$13)+IF(Data!$I252&lt;&gt;"",Scoring!$F$14)+IF(Data!$J252&lt;&gt;"",Scoring!$F$15)+IF(Data!$K252&lt;&gt;"",Scoring!$F$16)+IF(Data!$L252&lt;&gt;"",Scoring!$F$17)+IF(Data!$M252&lt;&gt;"",Scoring!$F$18)+IF(Data!$N252&lt;&gt;"",Scoring!$F$19)+IF(Data!$O252&lt;&gt;"",Scoring!$F$20)+IF(Data!$P252&lt;&gt;"",Scoring!$F$21)+IF(Data!$Q252&lt;&gt;"",Scoring!$F$22)+IF(Data!$R252&lt;&gt;"",Scoring!$F$23)+IF(Data!$S252&lt;&gt;"",Scoring!$F$24)+IF(Data!T252&lt;&gt;"",Scoring!$F$25)+IF(Data!$U252&lt;&gt;"",Scoring!$F$26)+IF(Data!$V252&lt;&gt;"",Scoring!$F$27)+IF(Data!$W252&lt;&gt;"",Scoring!$F$28)+IF(Data!$X252&lt;&gt;"",Scoring!$F$29)+IF(Data!$Y252&lt;&gt;"",Scoring!$F$30)+IF(Data!$Z252&lt;&gt;"",Scoring!$F$31)+IF(Data!$AA252&lt;&gt;"",Scoring!$F$32),"")</f>
        <v/>
      </c>
      <c r="AG252" s="105" t="str">
        <f>IF(AF252&lt;&gt;"",LOOKUP(AF252,Likelihoods!$A$7:$A$107,Likelihoods!D$7:D$107),"")</f>
        <v/>
      </c>
      <c r="AH252" s="108" t="str">
        <f>IF(AND(COUNTBLANK($B252:$E252)=3,COUNTBLANK($F252:$H252)=2,COUNTBLANK($I252:$J252)=1,COUNTBLANK($K252:$L252)=1,COUNTBLANK($M252:$N252)=1,COUNTBLANK($O252:$P252)=1,COUNTBLANK($Q252:$R252)=1,COUNTBLANK($S252:$T252)=1,COUNTBLANK($U252:$V252)=1,COUNTBLANK($W252:$AA252)=4),IF(Data!$B252&lt;&gt;"",Scoring!$G$7)+IF(Data!$C252&lt;&gt;"",Scoring!$G$8)+IF(Data!$D252&lt;&gt;"",Scoring!$G$9)+IF(Data!$E252&lt;&gt;"",Scoring!$G$10)+IF(Data!$F252&lt;&gt;"",Scoring!$G$11)+IF(Data!$G252&lt;&gt;"",Scoring!$G$12)+IF(Data!$H252&lt;&gt;"",Scoring!$G$13)+IF(Data!$I252&lt;&gt;"",Scoring!$G$14)+IF(Data!$J252&lt;&gt;"",Scoring!$G$15)+IF(Data!$K252&lt;&gt;"",Scoring!$G$16)+IF(Data!$L252&lt;&gt;"",Scoring!$G$17)+IF(Data!$M252&lt;&gt;"",Scoring!$G$18)+IF(Data!$N252&lt;&gt;"",Scoring!$G$19)+IF(Data!$O252&lt;&gt;"",Scoring!$G$20)+IF(Data!$P252&lt;&gt;"",Scoring!$G$21)+IF(Data!$Q252&lt;&gt;"",Scoring!$G$22)+IF(Data!$R252&lt;&gt;"",Scoring!$G$23)+IF(Data!$S252&lt;&gt;"",Scoring!$G$24)+IF(Data!T252&lt;&gt;"",Scoring!$G$25)+IF(Data!$U252&lt;&gt;"",Scoring!$G$26)+IF(Data!$V252&lt;&gt;"",Scoring!$G$27)+IF(Data!$W252&lt;&gt;"",Scoring!$G$28)+IF(Data!$X252&lt;&gt;"",Scoring!$G$29)+IF(Data!$Y252&lt;&gt;"",Scoring!$G$30)+IF(Data!$Z252&lt;&gt;"",Scoring!$G$31)+IF(Data!$AA252&lt;&gt;"",Scoring!$G$32),"")</f>
        <v/>
      </c>
      <c r="AI252" s="106" t="str">
        <f>IF(AH252&lt;&gt;"",LOOKUP(AH252,Likelihoods!$A$7:$A$107,Likelihoods!E$7:E$107),"")</f>
        <v/>
      </c>
      <c r="AJ252" s="104" t="str">
        <f>IF(AND(COUNTBLANK($B252:$E252)=3,COUNTBLANK($F252:$H252)=2,COUNTBLANK($I252:$J252)=1,COUNTBLANK($K252:$L252)=1,COUNTBLANK($M252:$N252)=1,COUNTBLANK($O252:$P252)=1,COUNTBLANK($Q252:$R252)=1,COUNTBLANK($S252:$T252)=1,COUNTBLANK($U252:$V252)=1,COUNTBLANK($W252:$AA252)=4),IF(Data!$B252&lt;&gt;"",Scoring!$H$7)+IF(Data!$C252&lt;&gt;"",Scoring!$H$8)+IF(Data!$D252&lt;&gt;"",Scoring!$H$9)+IF(Data!$E252&lt;&gt;"",Scoring!$H$10)+IF(Data!$F252&lt;&gt;"",Scoring!$H$11)+IF(Data!$G252&lt;&gt;"",Scoring!$H$12)+IF(Data!$H252&lt;&gt;"",Scoring!$H$13)+IF(Data!$I252&lt;&gt;"",Scoring!$H$14)+IF(Data!$J252&lt;&gt;"",Scoring!$H$15)+IF(Data!$K252&lt;&gt;"",Scoring!$H$16)+IF(Data!$L252&lt;&gt;"",Scoring!$H$17)+IF(Data!$M252&lt;&gt;"",Scoring!$H$18)+IF(Data!$N252&lt;&gt;"",Scoring!$H$19)+IF(Data!$O252&lt;&gt;"",Scoring!$H$20)+IF(Data!$P252&lt;&gt;"",Scoring!$H$21)+IF(Data!$Q252&lt;&gt;"",Scoring!$H$22)+IF(Data!$R252&lt;&gt;"",Scoring!$H$23)+IF(Data!$S252&lt;&gt;"",Scoring!$H$24)+IF(Data!T252&lt;&gt;"",Scoring!$H$25)+IF(Data!$U252&lt;&gt;"",Scoring!$H$26)+IF(Data!$V252&lt;&gt;"",Scoring!$H$27)+IF(Data!$W252&lt;&gt;"",Scoring!$H$28)+IF(Data!$X252&lt;&gt;"",Scoring!$H$29)+IF(Data!$Y252&lt;&gt;"",Scoring!$H$30)+IF(Data!$Z252&lt;&gt;"",Scoring!$H$31)+IF(Data!$AA252&lt;&gt;"",Scoring!$H$32),"")</f>
        <v/>
      </c>
      <c r="AK252" s="105" t="str">
        <f>IF(AJ252&lt;&gt;"",LOOKUP(AJ252,Likelihoods!$A$7:$A$107,Likelihoods!F$7:F$107),"")</f>
        <v/>
      </c>
      <c r="AL252" s="102" t="str">
        <f>IF(AND(COUNTBLANK($B252:$E252)=3,COUNTBLANK($F252:$H252)=2,COUNTBLANK($I252:$J252)=1,COUNTBLANK($K252:$L252)=1,COUNTBLANK($M252:$N252)=1,COUNTBLANK($O252:$P252)=1,COUNTBLANK($Q252:$R252)=1,COUNTBLANK($S252:$T252)=1,COUNTBLANK($U252:$V252)=1,COUNTBLANK($W252:$AA252)=4),IF(Data!$B252&lt;&gt;"",Scoring!$I$7)+IF(Data!$C252&lt;&gt;"",Scoring!$I$8)+IF(Data!$D252&lt;&gt;"",Scoring!$I$9)+IF(Data!$E252&lt;&gt;"",Scoring!$I$10)+IF(Data!$F252&lt;&gt;"",Scoring!$I$11)+IF(Data!$G252&lt;&gt;"",Scoring!$I$12)+IF(Data!$H252&lt;&gt;"",Scoring!$I$13)+IF(Data!$I252&lt;&gt;"",Scoring!$I$14)+IF(Data!$J252&lt;&gt;"",Scoring!$I$15)+IF(Data!$K252&lt;&gt;"",Scoring!$I$16)+IF(Data!$L252&lt;&gt;"",Scoring!$I$17)+IF(Data!$M252&lt;&gt;"",Scoring!$I$18)+IF(Data!$N252&lt;&gt;"",Scoring!$I$19)+IF(Data!$O252&lt;&gt;"",Scoring!$I$20)+IF(Data!$P252&lt;&gt;"",Scoring!$I$21)+IF(Data!$Q252&lt;&gt;"",Scoring!$I$22)+IF(Data!$R252&lt;&gt;"",Scoring!$I$23)+IF(Data!$S252&lt;&gt;"",Scoring!$I$24)+IF(Data!T252&lt;&gt;"",Scoring!$I$25)+IF(Data!$U252&lt;&gt;"",Scoring!$I$26)+IF(Data!$V252&lt;&gt;"",Scoring!$I$27)+IF(Data!$W252&lt;&gt;"",Scoring!$I$28)+IF(Data!$X252&lt;&gt;"",Scoring!$I$29)+IF(Data!$Y252&lt;&gt;"",Scoring!$I$30)+IF(Data!$Z252&lt;&gt;"",Scoring!$I$31)+IF(Data!$AA252&lt;&gt;"",Scoring!$I$32),"")</f>
        <v/>
      </c>
      <c r="AM252" s="107" t="str">
        <f>IF(AL252&lt;&gt;"",LOOKUP(AL252,Likelihoods!$A$7:$A$107,Likelihoods!G$7:G$107),"")</f>
        <v/>
      </c>
      <c r="AN252" s="281" t="str">
        <f>IF(AND(COUNTBLANK($B252:$E252)=3,COUNTBLANK($F252:$H252)=2,COUNTBLANK($I252:$J252)=1,COUNTBLANK($K252:$L252)=1,COUNTBLANK($M252:$N252)=1,COUNTBLANK($O252:$P252)=1,COUNTBLANK($Q252:$R252)=1,COUNTBLANK($S252:$T252)=1,COUNTBLANK($U252:$V252)=1,COUNTBLANK($W252:$AA252)=4),IF(Data!$B252&lt;&gt;"",Scoring!$J$7)+IF(Data!$C252&lt;&gt;"",Scoring!$J$8)+IF(Data!$D252&lt;&gt;"",Scoring!$J$9)+IF(Data!$E252&lt;&gt;"",Scoring!$J$10)+IF(Data!$F252&lt;&gt;"",Scoring!$J$11)+IF(Data!$G252&lt;&gt;"",Scoring!$J$12)+IF(Data!$H252&lt;&gt;"",Scoring!$J$13)+IF(Data!$I252&lt;&gt;"",Scoring!$J$14)+IF(Data!$J252&lt;&gt;"",Scoring!$J$15)+IF(Data!$K252&lt;&gt;"",Scoring!$J$16)+IF(Data!$L252&lt;&gt;"",Scoring!$J$17)+IF(Data!$M252&lt;&gt;"",Scoring!$J$18)+IF(Data!$N252&lt;&gt;"",Scoring!$J$19)+IF(Data!$O252&lt;&gt;"",Scoring!$J$20)+IF(Data!$P252&lt;&gt;"",Scoring!$J$21)+IF(Data!$Q252&lt;&gt;"",Scoring!$J$22)+IF(Data!$R252&lt;&gt;"",Scoring!$J$23)+IF(Data!$S252&lt;&gt;"",Scoring!$J$24)+IF(Data!AF252&lt;&gt;"",Scoring!$J$25)+IF(Data!$U252&lt;&gt;"",Scoring!$J$26)+IF(Data!$V252&lt;&gt;"",Scoring!$J$27)+IF(Data!$W252&lt;&gt;"",Scoring!$J$28)+IF(Data!$X252&lt;&gt;"",Scoring!$J$29)+IF(Data!$Y252&lt;&gt;"",Scoring!$J$30)+IF(Data!$Z252&lt;&gt;"",Scoring!$J$31)+IF(Data!$AA252&lt;&gt;"",Scoring!$J$32),"")</f>
        <v/>
      </c>
      <c r="AO252" s="276" t="str">
        <f>IF(AN252&lt;&gt;"",LOOKUP(AN252,Likelihoods!$A$7:$A$107,Likelihoods!H$7:H$107),"")</f>
        <v/>
      </c>
      <c r="AP252" s="264" t="str">
        <f>IF(AND(COUNTBLANK($B252:$E252)=3,COUNTBLANK($F252:$H252)=2,COUNTBLANK($I252:$J252)=1,COUNTBLANK($K252:$L252)=1,COUNTBLANK($M252:$N252)=1,COUNTBLANK($O252:$P252)=1,COUNTBLANK($Q252:$R252)=1,COUNTBLANK($S252:$T252)=1,COUNTBLANK($U252:$V252)=1,COUNTBLANK($W252:$AA252)=4),IF(Data!$B252&lt;&gt;"",Scoring!$K$7)+IF(Data!$C252&lt;&gt;"",Scoring!$K$8)+IF(Data!$D252&lt;&gt;"",Scoring!$K$9)+IF(Data!$E252&lt;&gt;"",Scoring!$K$10)+IF(Data!$F252&lt;&gt;"",Scoring!$K$11)+IF(Data!$G252&lt;&gt;"",Scoring!$K$12)+IF(Data!$H252&lt;&gt;"",Scoring!$K$13)+IF(Data!$I252&lt;&gt;"",Scoring!$K$14)+IF(Data!$J252&lt;&gt;"",Scoring!$K$15)+IF(Data!$K252&lt;&gt;"",Scoring!$K$16)+IF(Data!$L252&lt;&gt;"",Scoring!$K$17)+IF(Data!$M252&lt;&gt;"",Scoring!$K$18)+IF(Data!$N252&lt;&gt;"",Scoring!$K$19)+IF(Data!$O252&lt;&gt;"",Scoring!$K$20)+IF(Data!$P252&lt;&gt;"",Scoring!$K$21)+IF(Data!$Q252&lt;&gt;"",Scoring!$K$22)+IF(Data!$R252&lt;&gt;"",Scoring!$K$23)+IF(Data!$S252&lt;&gt;"",Scoring!$K$24)+IF(Data!AH252&lt;&gt;"",Scoring!$K$25)+IF(Data!$U252&lt;&gt;"",Scoring!$K$26)+IF(Data!$V252&lt;&gt;"",Scoring!$K$27)+IF(Data!$W252&lt;&gt;"",Scoring!$K$28)+IF(Data!$X252&lt;&gt;"",Scoring!$K$29)+IF(Data!$Y252&lt;&gt;"",Scoring!$K$30)+IF(Data!$Z252&lt;&gt;"",Scoring!$K$31)+IF(Data!$AA252&lt;&gt;"",Scoring!$K$32),"")</f>
        <v/>
      </c>
      <c r="AQ252" s="107" t="str">
        <f>IF(AP252&lt;&gt;"",LOOKUP(AP252,Likelihoods!$A$7:$A$107,Likelihoods!I$7:I$107),"")</f>
        <v/>
      </c>
      <c r="AR252" s="281" t="str">
        <f>IF(AND(COUNTBLANK($B252:$E252)=3,COUNTBLANK($F252:$H252)=2,COUNTBLANK($I252:$J252)=1,COUNTBLANK($K252:$L252)=1,COUNTBLANK($M252:$N252)=1,COUNTBLANK($O252:$P252)=1,COUNTBLANK($Q252:$R252)=1,COUNTBLANK($S252:$T252)=1,COUNTBLANK($U252:$V252)=1,COUNTBLANK($W252:$AA252)=4),IF(Data!$B252&lt;&gt;"",Scoring!$L$7)+IF(Data!$C252&lt;&gt;"",Scoring!$L$8)+IF(Data!$D252&lt;&gt;"",Scoring!$L$9)+IF(Data!$E252&lt;&gt;"",Scoring!$L$10)+IF(Data!$F252&lt;&gt;"",Scoring!$L$11)+IF(Data!$G252&lt;&gt;"",Scoring!$L$12)+IF(Data!$H252&lt;&gt;"",Scoring!$L$13)+IF(Data!$I252&lt;&gt;"",Scoring!$L$14)+IF(Data!$J252&lt;&gt;"",Scoring!$L$15)+IF(Data!$K252&lt;&gt;"",Scoring!$L$16)+IF(Data!$L252&lt;&gt;"",Scoring!$L$17)+IF(Data!$M252&lt;&gt;"",Scoring!$L$18)+IF(Data!$N252&lt;&gt;"",Scoring!$L$19)+IF(Data!$O252&lt;&gt;"",Scoring!$L$20)+IF(Data!$P252&lt;&gt;"",Scoring!$L$21)+IF(Data!$Q252&lt;&gt;"",Scoring!$L$22)+IF(Data!$R252&lt;&gt;"",Scoring!$L$23)+IF(Data!$S252&lt;&gt;"",Scoring!$L$24)+IF(Data!AJ252&lt;&gt;"",Scoring!$L$25)+IF(Data!$U252&lt;&gt;"",Scoring!$L$26)+IF(Data!$V252&lt;&gt;"",Scoring!$L$27)+IF(Data!$W252&lt;&gt;"",Scoring!$L$28)+IF(Data!$X252&lt;&gt;"",Scoring!$L$29)+IF(Data!$Y252&lt;&gt;"",Scoring!$L$30)+IF(Data!$Z252&lt;&gt;"",Scoring!$L$31)+IF(Data!$AA252&lt;&gt;"",Scoring!$L$32),"")</f>
        <v/>
      </c>
      <c r="AS252" s="105" t="str">
        <f>IF(AR252&lt;&gt;"",LOOKUP(AR252,Likelihoods!$A$7:$A$107,Likelihoods!J$7:J$107),"")</f>
        <v/>
      </c>
      <c r="AT252" s="108" t="str">
        <f>IF(AND(COUNTBLANK($B252:$E252)=3,COUNTBLANK($F252:$H252)=2,COUNTBLANK($I252:$J252)=1,COUNTBLANK($K252:$L252)=1,COUNTBLANK($M252:$N252)=1,COUNTBLANK($O252:$P252)=1,COUNTBLANK($Q252:$R252)=1,COUNTBLANK($S252:$T252)=1,COUNTBLANK($U252:$V252)=1,COUNTBLANK($W252:$AA252)=4),IF(Data!$B252&lt;&gt;"",Scoring!$M$7)+IF(Data!$C252&lt;&gt;"",Scoring!$M$8)+IF(Data!$D252&lt;&gt;"",Scoring!$M$9)+IF(Data!$E252&lt;&gt;"",Scoring!$M$10)+IF(Data!$F252&lt;&gt;"",Scoring!$M$11)+IF(Data!$G252&lt;&gt;"",Scoring!$M$12)+IF(Data!$H252&lt;&gt;"",Scoring!$M$13)+IF(Data!$I252&lt;&gt;"",Scoring!$M$14)+IF(Data!$J252&lt;&gt;"",Scoring!$M$15)+IF(Data!$K252&lt;&gt;"",Scoring!$M$16)+IF(Data!$L252&lt;&gt;"",Scoring!$M$17)+IF(Data!$M252&lt;&gt;"",Scoring!$M$18)+IF(Data!$N252&lt;&gt;"",Scoring!$M$19)+IF(Data!$O252&lt;&gt;"",Scoring!$M$20)+IF(Data!$P252&lt;&gt;"",Scoring!$M$21)+IF(Data!$Q252&lt;&gt;"",Scoring!$M$22)+IF(Data!$R252&lt;&gt;"",Scoring!$M$23)+IF(Data!$S252&lt;&gt;"",Scoring!$M$24)+IF(Data!T252&lt;&gt;"",Scoring!$M$25)+IF(Data!$U252&lt;&gt;"",Scoring!$M$26)+IF(Data!$V252&lt;&gt;"",Scoring!$M$27)+IF(Data!$W252&lt;&gt;"",Scoring!$M$28)+IF(Data!$X252&lt;&gt;"",Scoring!$M$29)+IF(Data!$Y252&lt;&gt;"",Scoring!$M$30)+IF(Data!$Z252&lt;&gt;"",Scoring!$M$31)+IF(Data!$AA252&lt;&gt;"",Scoring!$M$32),"")</f>
        <v/>
      </c>
      <c r="AU252" s="105" t="str">
        <f>IF(AT252&lt;&gt;"",LOOKUP(AT252,Likelihoods!$A$7:$A$107,Likelihoods!K$7:K$107),"")</f>
        <v/>
      </c>
      <c r="AV252" s="108" t="str">
        <f>IF(AND(COUNTBLANK($B252:$E252)=3,COUNTBLANK($F252:$H252)=2,COUNTBLANK($I252:$J252)=1,COUNTBLANK($K252:$L252)=1,COUNTBLANK($M252:$N252)=1,COUNTBLANK($O252:$P252)=1,COUNTBLANK($Q252:$R252)=1,COUNTBLANK($S252:$T252)=1,COUNTBLANK($U252:$V252)=1,COUNTBLANK($W252:$AA252)=4),IF(Data!$B252&lt;&gt;"",Scoring!$N$7)+IF(Data!$C252&lt;&gt;"",Scoring!$N$8)+IF(Data!$D252&lt;&gt;"",Scoring!$N$9)+IF(Data!$E252&lt;&gt;"",Scoring!$N$10)+IF(Data!$F252&lt;&gt;"",Scoring!$N$11)+IF(Data!$G252&lt;&gt;"",Scoring!$N$12)+IF(Data!$H252&lt;&gt;"",Scoring!$N$13)+IF(Data!$I252&lt;&gt;"",Scoring!$N$14)+IF(Data!$J252&lt;&gt;"",Scoring!$N$15)+IF(Data!$K252&lt;&gt;"",Scoring!$N$16)+IF(Data!$L252&lt;&gt;"",Scoring!$N$17)+IF(Data!$M252&lt;&gt;"",Scoring!$N$18)+IF(Data!$N252&lt;&gt;"",Scoring!$N$19)+IF(Data!$O252&lt;&gt;"",Scoring!$N$20)+IF(Data!$P252&lt;&gt;"",Scoring!$N$21)+IF(Data!$Q252&lt;&gt;"",Scoring!$N$22)+IF(Data!$R252&lt;&gt;"",Scoring!$N$23)+IF(Data!$S252&lt;&gt;"",Scoring!$N$24)+IF(Data!T252&lt;&gt;"",Scoring!$N$25)+IF(Data!$U252&lt;&gt;"",Scoring!$N$26)+IF(Data!$V252&lt;&gt;"",Scoring!$N$27)+IF(Data!$W252&lt;&gt;"",Scoring!$N$28)+IF(Data!$X252&lt;&gt;"",Scoring!$N$29)+IF(Data!$Y252&lt;&gt;"",Scoring!$N$30)+IF(Data!$Z252&lt;&gt;"",Scoring!$N$31)+IF(Data!$AA252&lt;&gt;"",Scoring!$N$32),"")</f>
        <v/>
      </c>
      <c r="AW252" s="106" t="str">
        <f>IF(AV252&lt;&gt;"",LOOKUP(AV252,Likelihoods!$A$7:$A$107,Likelihoods!L$7:L$107),"")</f>
        <v/>
      </c>
      <c r="AX252" s="104" t="str">
        <f>IF(AND(COUNTBLANK($B252:$E252)=3,COUNTBLANK($F252:$H252)=2,COUNTBLANK($I252:$J252)=1,COUNTBLANK($K252:$L252)=1,COUNTBLANK($M252:$N252)=1,COUNTBLANK($O252:$P252)=1,COUNTBLANK($Q252:$R252)=1,COUNTBLANK($S252:$T252)=1,COUNTBLANK($U252:$V252)=1,COUNTBLANK($W252:$AA252)=4),IF(Data!$B252&lt;&gt;"",Scoring!$O$7)+IF(Data!$C252&lt;&gt;"",Scoring!$O$8)+IF(Data!$D252&lt;&gt;"",Scoring!$O$9)+IF(Data!$E252&lt;&gt;"",Scoring!$O$10)+IF(Data!$F252&lt;&gt;"",Scoring!$O$11)+IF(Data!$G252&lt;&gt;"",Scoring!$O$12)+IF(Data!$H252&lt;&gt;"",Scoring!$O$13)+IF(Data!$I252&lt;&gt;"",Scoring!$O$14)+IF(Data!$J252&lt;&gt;"",Scoring!$O$15)+IF(Data!$K252&lt;&gt;"",Scoring!$O$16)+IF(Data!$L252&lt;&gt;"",Scoring!$O$17)+IF(Data!$M252&lt;&gt;"",Scoring!$O$18)+IF(Data!$N252&lt;&gt;"",Scoring!$O$19)+IF(Data!$O252&lt;&gt;"",Scoring!$O$20)+IF(Data!$P252&lt;&gt;"",Scoring!$O$21)+IF(Data!$Q252&lt;&gt;"",Scoring!$O$22)+IF(Data!$R252&lt;&gt;"",Scoring!$O$23)+IF(Data!$S252&lt;&gt;"",Scoring!$O$24)+IF(Data!T252&lt;&gt;"",Scoring!$O$25)+IF(Data!$U252&lt;&gt;"",Scoring!$O$26)+IF(Data!$V252&lt;&gt;"",Scoring!$O$27)+IF(Data!$W252&lt;&gt;"",Scoring!$O$28)+IF(Data!$X252&lt;&gt;"",Scoring!$O$29)+IF(Data!$Y252&lt;&gt;"",Scoring!$O$30)+IF(Data!$Z252&lt;&gt;"",Scoring!$O$31)+IF(Data!$AA252&lt;&gt;"",Scoring!$O$32),"")</f>
        <v/>
      </c>
      <c r="AY252" s="107" t="str">
        <f>IF(AX252&lt;&gt;"",LOOKUP(AX252,Likelihoods!$A$7:$A$107,Likelihoods!M$7:M$107),"")</f>
        <v/>
      </c>
      <c r="AZ252" s="108" t="str">
        <f>IF(AND(COUNTBLANK($B252:$E252)=3,COUNTBLANK($F252:$H252)=2,COUNTBLANK($I252:$J252)=1,COUNTBLANK($K252:$L252)=1,COUNTBLANK($M252:$N252)=1,COUNTBLANK($O252:$P252)=1,COUNTBLANK($Q252:$R252)=1,COUNTBLANK($S252:$T252)=1,COUNTBLANK($U252:$V252)=1,COUNTBLANK($W252:$AA252)=4),IF(Data!$B252&lt;&gt;"",Scoring!$P$7)+IF(Data!$C252&lt;&gt;"",Scoring!$P$8)+IF(Data!$D252&lt;&gt;"",Scoring!$P$9)+IF(Data!$E252&lt;&gt;"",Scoring!$P$10)+IF(Data!$F252&lt;&gt;"",Scoring!$P$11)+IF(Data!$G252&lt;&gt;"",Scoring!$P$12)+IF(Data!$H252&lt;&gt;"",Scoring!$P$13)+IF(Data!$I252&lt;&gt;"",Scoring!$P$14)+IF(Data!$J252&lt;&gt;"",Scoring!$P$15)+IF(Data!$K252&lt;&gt;"",Scoring!$P$16)+IF(Data!$L252&lt;&gt;"",Scoring!$P$17)+IF(Data!$M252&lt;&gt;"",Scoring!$P$18)+IF(Data!$N252&lt;&gt;"",Scoring!$P$19)+IF(Data!$O252&lt;&gt;"",Scoring!$P$20)+IF(Data!$P252&lt;&gt;"",Scoring!$P$21)+IF(Data!$Q252&lt;&gt;"",Scoring!$P$22)+IF(Data!$R252&lt;&gt;"",Scoring!$P$23)+IF(Data!$S252&lt;&gt;"",Scoring!$P$24)+IF(Data!T252&lt;&gt;"",Scoring!$P$25)+IF(Data!$U252&lt;&gt;"",Scoring!$P$26)+IF(Data!$V252&lt;&gt;"",Scoring!$P$27)+IF(Data!$W252&lt;&gt;"",Scoring!$P$28)+IF(Data!$X252&lt;&gt;"",Scoring!$P$29)+IF(Data!$Y252&lt;&gt;"",Scoring!$P$30)+IF(Data!$Z252&lt;&gt;"",Scoring!$P$31)+IF(Data!$AA252&lt;&gt;"",Scoring!$P$32),"")</f>
        <v/>
      </c>
      <c r="BA252" s="105" t="str">
        <f>IF(AZ252&lt;&gt;"",LOOKUP(AZ252,Likelihoods!$A$7:$A$107,Likelihoods!N$7:N$107),"")</f>
        <v/>
      </c>
      <c r="BB252" s="102" t="str">
        <f>IF(AND(COUNTBLANK($B252:$E252)=3,COUNTBLANK($F252:$H252)=2,COUNTBLANK($I252:$J252)=1,COUNTBLANK($K252:$L252)=1,COUNTBLANK($M252:$N252)=1,COUNTBLANK($O252:$P252)=1,COUNTBLANK($Q252:$R252)=1,COUNTBLANK($S252:$T252)=1,COUNTBLANK($U252:$V252)=1,COUNTBLANK($W252:$AA252)=4),IF(Data!$B252&lt;&gt;"",Scoring!$Q$7)+IF(Data!$C252&lt;&gt;"",Scoring!$Q$8)+IF(Data!$D252&lt;&gt;"",Scoring!$Q$9)+IF(Data!$E252&lt;&gt;"",Scoring!$Q$10)+IF(Data!$F252&lt;&gt;"",Scoring!$Q$11)+IF(Data!$G252&lt;&gt;"",Scoring!$Q$12)+IF(Data!$H252&lt;&gt;"",Scoring!$Q$13)+IF(Data!$I252&lt;&gt;"",Scoring!$Q$14)+IF(Data!$J252&lt;&gt;"",Scoring!$Q$15)+IF(Data!$K252&lt;&gt;"",Scoring!$Q$16)+IF(Data!$L252&lt;&gt;"",Scoring!$Q$17)+IF(Data!$M252&lt;&gt;"",Scoring!$Q$18)+IF(Data!$N252&lt;&gt;"",Scoring!$Q$19)+IF(Data!$O252&lt;&gt;"",Scoring!$Q$20)+IF(Data!$P252&lt;&gt;"",Scoring!$Q$21)+IF(Data!$Q252&lt;&gt;"",Scoring!$Q$22)+IF(Data!$R252&lt;&gt;"",Scoring!$Q$23)+IF(Data!$S252&lt;&gt;"",Scoring!$Q$24)+IF(Data!T252&lt;&gt;"",Scoring!$Q$25)+IF(Data!$U252&lt;&gt;"",Scoring!$Q$26)+IF(Data!$V252&lt;&gt;"",Scoring!$Q$27)+IF(Data!$W252&lt;&gt;"",Scoring!$Q$28)+IF(Data!$X252&lt;&gt;"",Scoring!$Q$29)+IF(Data!$Y252&lt;&gt;"",Scoring!$Q$30)+IF(Data!$Z252&lt;&gt;"",Scoring!$Q$31)+IF(Data!$AA252&lt;&gt;"",Scoring!$Q$32),"")</f>
        <v/>
      </c>
      <c r="BC252" s="107" t="str">
        <f>IF(BB252&lt;&gt;"",LOOKUP(BB252,Likelihoods!$A$7:$A$107,Likelihoods!O$7:O$107),"")</f>
        <v/>
      </c>
      <c r="BD252" s="104" t="str">
        <f>IF(AND(COUNTBLANK($B252:$E252)=3,COUNTBLANK($F252:$H252)=2,COUNTBLANK($I252:$J252)=1,COUNTBLANK($K252:$L252)=1,COUNTBLANK($M252:$N252)=1,COUNTBLANK($O252:$P252)=1,COUNTBLANK($Q252:$R252)=1,COUNTBLANK($S252:$T252)=1,COUNTBLANK($U252:$V252)=1,COUNTBLANK($W252:$AA252)=4),IF(Data!$B252&lt;&gt;"",Scoring!$R$7)+IF(Data!$C252&lt;&gt;"",Scoring!$R$8)+IF(Data!$D252&lt;&gt;"",Scoring!$R$9)+IF(Data!$E252&lt;&gt;"",Scoring!$R$10)+IF(Data!$F252&lt;&gt;"",Scoring!$R$11)+IF(Data!$G252&lt;&gt;"",Scoring!$R$12)+IF(Data!$H252&lt;&gt;"",Scoring!$R$13)+IF(Data!$I252&lt;&gt;"",Scoring!$R$14)+IF(Data!$J252&lt;&gt;"",Scoring!$R$15)+IF(Data!$K252&lt;&gt;"",Scoring!$R$16)+IF(Data!$L252&lt;&gt;"",Scoring!$R$17)+IF(Data!$M252&lt;&gt;"",Scoring!$R$18)+IF(Data!$N252&lt;&gt;"",Scoring!$R$19)+IF(Data!$O252&lt;&gt;"",Scoring!$R$20)+IF(Data!$P252&lt;&gt;"",Scoring!$R$21)+IF(Data!$Q252&lt;&gt;"",Scoring!$R$22)+IF(Data!$R252&lt;&gt;"",Scoring!$R$23)+IF(Data!$S252&lt;&gt;"",Scoring!$R$24)+IF(Data!T252&lt;&gt;"",Scoring!$R$25)+IF(Data!$U252&lt;&gt;"",Scoring!$R$26)+IF(Data!$V252&lt;&gt;"",Scoring!$R$27)+IF(Data!$W252&lt;&gt;"",Scoring!$R$28)+IF(Data!$X252&lt;&gt;"",Scoring!$R$29)+IF(Data!$Y252&lt;&gt;"",Scoring!$R$30)+IF(Data!$Z252&lt;&gt;"",Scoring!$R$31)+IF(Data!$AA252&lt;&gt;"",Scoring!$R$32),"")</f>
        <v/>
      </c>
      <c r="BE252" s="105" t="str">
        <f>IF(BD252&lt;&gt;"",LOOKUP(BD252,Likelihoods!$A$7:$A$107,Likelihoods!P$7:P$107),"")</f>
        <v/>
      </c>
      <c r="BF252" s="102" t="str">
        <f>IF(AND(COUNTBLANK($B252:$E252)=3,COUNTBLANK($F252:$H252)=2,COUNTBLANK($I252:$J252)=1,COUNTBLANK($K252:$L252)=1,COUNTBLANK($M252:$N252)=1,COUNTBLANK($O252:$P252)=1,COUNTBLANK($Q252:$R252)=1,COUNTBLANK($S252:$T252)=1,COUNTBLANK($U252:$V252)=1,COUNTBLANK($W252:$AA252)=4),IF(Data!$B252&lt;&gt;"",Scoring!$S$7)+IF(Data!$C252&lt;&gt;"",Scoring!$S$8)+IF(Data!$D252&lt;&gt;"",Scoring!$S$9)+IF(Data!$E252&lt;&gt;"",Scoring!$S$10)+IF(Data!$F252&lt;&gt;"",Scoring!$S$11)+IF(Data!$G252&lt;&gt;"",Scoring!$S$12)+IF(Data!$H252&lt;&gt;"",Scoring!$S$13)+IF(Data!$I252&lt;&gt;"",Scoring!$S$14)+IF(Data!$J252&lt;&gt;"",Scoring!$S$15)+IF(Data!$K252&lt;&gt;"",Scoring!$S$16)+IF(Data!$L252&lt;&gt;"",Scoring!$S$17)+IF(Data!$M252&lt;&gt;"",Scoring!$S$18)+IF(Data!$N252&lt;&gt;"",Scoring!$S$19)+IF(Data!$O252&lt;&gt;"",Scoring!$S$20)+IF(Data!$P252&lt;&gt;"",Scoring!$S$21)+IF(Data!$Q252&lt;&gt;"",Scoring!$S$22)+IF(Data!$R252&lt;&gt;"",Scoring!$S$23)+IF(Data!$S252&lt;&gt;"",Scoring!$S$24)+IF(Data!T252&lt;&gt;"",Scoring!$S$25)+IF(Data!$U252&lt;&gt;"",Scoring!$S$26)+IF(Data!$V252&lt;&gt;"",Scoring!$S$27)+IF(Data!$W252&lt;&gt;"",Scoring!$S$28)+IF(Data!$X252&lt;&gt;"",Scoring!$S$29)+IF(Data!$Y252&lt;&gt;"",Scoring!$S$30)+IF(Data!$Z252&lt;&gt;"",Scoring!$S$31)+IF(Data!$AA252&lt;&gt;"",Scoring!$S$32),"")</f>
        <v/>
      </c>
      <c r="BG252" s="107" t="str">
        <f>IF(BF252&lt;&gt;"",LOOKUP(BF252,Likelihoods!$A$7:$A$107,Likelihoods!Q$7:Q$107),"")</f>
        <v/>
      </c>
      <c r="BH252" s="108" t="str">
        <f>IF(AND(COUNTBLANK($B252:$E252)=3,COUNTBLANK($F252:$H252)=2,COUNTBLANK($I252:$J252)=1,COUNTBLANK($K252:$L252)=1,COUNTBLANK($M252:$N252)=1,COUNTBLANK($O252:$P252)=1,COUNTBLANK($Q252:$R252)=1,COUNTBLANK($S252:$T252)=1,COUNTBLANK($U252:$V252)=1,COUNTBLANK($W252:$AA252)=4),IF(Data!$B252&lt;&gt;"",Scoring!$T$7)+IF(Data!$C252&lt;&gt;"",Scoring!$T$8)+IF(Data!$D252&lt;&gt;"",Scoring!$T$9)+IF(Data!$E252&lt;&gt;"",Scoring!$T$10)+IF(Data!$F252&lt;&gt;"",Scoring!$T$11)+IF(Data!$G252&lt;&gt;"",Scoring!$T$12)+IF(Data!$H252&lt;&gt;"",Scoring!$T$13)+IF(Data!$I252&lt;&gt;"",Scoring!$T$14)+IF(Data!$J252&lt;&gt;"",Scoring!$T$15)+IF(Data!$K252&lt;&gt;"",Scoring!$T$16)+IF(Data!$L252&lt;&gt;"",Scoring!$T$17)+IF(Data!$M252&lt;&gt;"",Scoring!$T$18)+IF(Data!$N252&lt;&gt;"",Scoring!$T$19)+IF(Data!$O252&lt;&gt;"",Scoring!$T$20)+IF(Data!$P252&lt;&gt;"",Scoring!$T$21)+IF(Data!$Q252&lt;&gt;"",Scoring!$T$22)+IF(Data!$R252&lt;&gt;"",Scoring!$T$23)+IF(Data!$S252&lt;&gt;"",Scoring!$T$24)+IF(Data!T252&lt;&gt;"",Scoring!$T$25)+IF(Data!$U252&lt;&gt;"",Scoring!$T$26)+IF(Data!$V252&lt;&gt;"",Scoring!$T$27)+IF(Data!$W252&lt;&gt;"",Scoring!$T$28)+IF(Data!$X252&lt;&gt;"",Scoring!$T$29)+IF(Data!$Y252&lt;&gt;"",Scoring!$T$30)+IF(Data!$Z252&lt;&gt;"",Scoring!$T$31)+IF(Data!$AA252&lt;&gt;"",Scoring!$T$32),"")</f>
        <v/>
      </c>
      <c r="BI252" s="105" t="str">
        <f>IF(BH252&lt;&gt;"",LOOKUP(BH252,Likelihoods!$A$7:$A$107,Likelihoods!R$7:R$107),"")</f>
        <v/>
      </c>
      <c r="BJ252" s="108" t="str">
        <f>IF(AND(COUNTBLANK($B252:$E252)=3,COUNTBLANK($F252:$H252)=2,COUNTBLANK($I252:$J252)=1,COUNTBLANK($K252:$L252)=1,COUNTBLANK($M252:$N252)=1,COUNTBLANK($O252:$P252)=1,COUNTBLANK($Q252:$R252)=1,COUNTBLANK($S252:$T252)=1,COUNTBLANK($U252:$V252)=1,COUNTBLANK($W252:$AA252)=4),IF(Data!$B252&lt;&gt;"",Scoring!$U$7)+IF(Data!$C252&lt;&gt;"",Scoring!$U$8)+IF(Data!$D252&lt;&gt;"",Scoring!$U$9)+IF(Data!$E252&lt;&gt;"",Scoring!$U$10)+IF(Data!$F252&lt;&gt;"",Scoring!$U$11)+IF(Data!$G252&lt;&gt;"",Scoring!$U$12)+IF(Data!$H252&lt;&gt;"",Scoring!$U$13)+IF(Data!$I252&lt;&gt;"",Scoring!$U$14)+IF(Data!$J252&lt;&gt;"",Scoring!$U$15)+IF(Data!$K252&lt;&gt;"",Scoring!$U$16)+IF(Data!$L252&lt;&gt;"",Scoring!$U$17)+IF(Data!$M252&lt;&gt;"",Scoring!$U$18)+IF(Data!$N252&lt;&gt;"",Scoring!$U$19)+IF(Data!$O252&lt;&gt;"",Scoring!$U$20)+IF(Data!$P252&lt;&gt;"",Scoring!$U$21)+IF(Data!$Q252&lt;&gt;"",Scoring!$U$22)+IF(Data!$R252&lt;&gt;"",Scoring!$U$23)+IF(Data!$S252&lt;&gt;"",Scoring!$U$24)+IF(Data!T252&lt;&gt;"",Scoring!$U$25)+IF(Data!$U252&lt;&gt;"",Scoring!$U$26)+IF(Data!$V252&lt;&gt;"",Scoring!$U$27)+IF(Data!$W252&lt;&gt;"",Scoring!$U$28)+IF(Data!$X252&lt;&gt;"",Scoring!$U$29)+IF(Data!$Y252&lt;&gt;"",Scoring!$U$30)+IF(Data!$Z252&lt;&gt;"",Scoring!$U$31)+IF(Data!$AA252&lt;&gt;"",Scoring!$U$32),"")</f>
        <v/>
      </c>
      <c r="BK252" s="106" t="str">
        <f>IF(BJ252&lt;&gt;"",LOOKUP(BJ252,Likelihoods!$A$7:$A$107,Likelihoods!S$7:S$107),"")</f>
        <v/>
      </c>
      <c r="BL252" s="8"/>
      <c r="BM252" s="8"/>
      <c r="BN252" s="8"/>
      <c r="BO252" s="8"/>
      <c r="BP252" s="8"/>
      <c r="BQ252" s="8"/>
      <c r="BR252" s="8"/>
      <c r="BS252" s="8"/>
      <c r="BT252" s="8"/>
      <c r="BU252" s="8"/>
      <c r="BV252" s="8"/>
      <c r="BW252" s="8"/>
      <c r="BX252" s="8"/>
      <c r="BY252" s="8"/>
    </row>
    <row r="253" spans="1:77" ht="14.25" x14ac:dyDescent="0.2">
      <c r="A253" s="68"/>
      <c r="B253" s="101"/>
      <c r="C253" s="102"/>
      <c r="D253" s="102"/>
      <c r="E253" s="102"/>
      <c r="F253" s="101"/>
      <c r="G253" s="102"/>
      <c r="H253" s="103"/>
      <c r="I253" s="102"/>
      <c r="J253" s="102"/>
      <c r="K253" s="101"/>
      <c r="L253" s="103"/>
      <c r="M253" s="102"/>
      <c r="N253" s="103"/>
      <c r="O253" s="101"/>
      <c r="P253" s="103"/>
      <c r="Q253" s="102"/>
      <c r="R253" s="102"/>
      <c r="S253" s="101"/>
      <c r="T253" s="103"/>
      <c r="U253" s="101"/>
      <c r="V253" s="103"/>
      <c r="W253" s="102"/>
      <c r="X253" s="102"/>
      <c r="Y253" s="102"/>
      <c r="Z253" s="102"/>
      <c r="AA253" s="102"/>
      <c r="AB253" s="104" t="str">
        <f>IF(AND(COUNTBLANK($B253:$E253)=3,COUNTBLANK($F253:$H253)=2,COUNTBLANK($I253:$J253)=1,COUNTBLANK($K253:$L253)=1,COUNTBLANK($M253:$N253)=1,COUNTBLANK($O253:$P253)=1,COUNTBLANK($Q253:$R253)=1,COUNTBLANK($S253:$T253)=1,COUNTBLANK($U253:$V253)=1,COUNTBLANK($W253:$AA253)=4),IF(Data!$B253&lt;&gt;"",Scoring!$D$7)+IF(Data!$C253&lt;&gt;"",Scoring!$D$8)+IF(Data!$D253&lt;&gt;"",Scoring!$D$9)+IF(Data!$E253&lt;&gt;"",Scoring!$D$10)+IF(Data!$F253&lt;&gt;"",Scoring!$D$11)+IF(Data!$G253&lt;&gt;"",Scoring!$D$12)+IF(Data!$H253&lt;&gt;"",Scoring!$D$13)+IF(Data!$I253&lt;&gt;"",Scoring!$D$14)+IF(Data!$J253&lt;&gt;"",Scoring!$D$15)+IF(Data!$K253&lt;&gt;"",Scoring!$D$16)+IF(Data!$L253&lt;&gt;"",Scoring!$D$17)+IF(Data!$M253&lt;&gt;"",Scoring!$D$18)+IF(Data!$N253&lt;&gt;"",Scoring!$D$19)+IF(Data!$O253&lt;&gt;"",Scoring!$D$20)+IF(Data!$P253&lt;&gt;"",Scoring!$D$21)+IF(Data!$Q253&lt;&gt;"",Scoring!$D$22)+IF(Data!$R253&lt;&gt;"",Scoring!$D$23)+IF(Data!$S253&lt;&gt;"",Scoring!$D$24)+IF(Data!T253&lt;&gt;"",Scoring!$D$25)+IF(Data!$U253&lt;&gt;"",Scoring!$D$26)+IF(Data!$V253&lt;&gt;"",Scoring!$D$27)+IF(Data!$W253&lt;&gt;"",Scoring!$D$28)+IF(Data!$X253&lt;&gt;"",Scoring!$D$29)+IF(Data!$Y253&lt;&gt;"",Scoring!$D$30)+IF(Data!$Z253&lt;&gt;"",Scoring!$D$31)+IF(Data!$AA253&lt;&gt;"",Scoring!$D$32),"")</f>
        <v/>
      </c>
      <c r="AC253" s="105" t="str">
        <f>IF(AB253&lt;&gt;"",LOOKUP(AB253,Likelihoods!$A$7:$A$107,Likelihoods!B$7:B$107),"")</f>
        <v/>
      </c>
      <c r="AD253" s="264" t="str">
        <f>IF(AND(COUNTBLANK($B253:$E253)=3,COUNTBLANK($F253:$H253)=2,COUNTBLANK($I253:$J253)=1,COUNTBLANK($K253:$L253)=1,COUNTBLANK($M253:$N253)=1,COUNTBLANK($O253:$P253)=1,COUNTBLANK($Q253:$R253)=1,COUNTBLANK($S253:$T253)=1,COUNTBLANK($U253:$V253)=1,COUNTBLANK($W253:$AA253)=4),IF(Data!$B253&lt;&gt;"",Scoring!$E$7)+IF(Data!$C253&lt;&gt;"",Scoring!$E$8)+IF(Data!$D253&lt;&gt;"",Scoring!$E$9)+IF(Data!$E253&lt;&gt;"",Scoring!$E$10)+IF(Data!$F253&lt;&gt;"",Scoring!$E$11)+IF(Data!$G253&lt;&gt;"",Scoring!$E$12)+IF(Data!$H253&lt;&gt;"",Scoring!$E$13)+IF(Data!$I253&lt;&gt;"",Scoring!$E$14)+IF(Data!$J253&lt;&gt;"",Scoring!$E$15)+IF(Data!$K253&lt;&gt;"",Scoring!$E$16)+IF(Data!$L253&lt;&gt;"",Scoring!$E$17)+IF(Data!$M253&lt;&gt;"",Scoring!$E$18)+IF(Data!$N253&lt;&gt;"",Scoring!$E$19)+IF(Data!$O253&lt;&gt;"",Scoring!$E$20)+IF(Data!$P253&lt;&gt;"",Scoring!$E$21)+IF(Data!$Q253&lt;&gt;"",Scoring!$E$22)+IF(Data!$R253&lt;&gt;"",Scoring!$E$23)+IF(Data!$S253&lt;&gt;"",Scoring!$E$24)+IF(Data!V253&lt;&gt;"",Scoring!$E$25)+IF(Data!$U253&lt;&gt;"",Scoring!$E$26)+IF(Data!$V253&lt;&gt;"",Scoring!$E$27)+IF(Data!$W253&lt;&gt;"",Scoring!$E$28)+IF(Data!$X253&lt;&gt;"",Scoring!$E$29)+IF(Data!$Y253&lt;&gt;"",Scoring!$E$30)+IF(Data!$Z253&lt;&gt;"",Scoring!$E$31)+IF(Data!$AA253&lt;&gt;"",Scoring!$E$32),"")</f>
        <v/>
      </c>
      <c r="AE253" s="107" t="str">
        <f>IF(AD253&lt;&gt;"",LOOKUP(AD253,Likelihoods!$A$7:$A$107,Likelihoods!C$7:C$107),"")</f>
        <v/>
      </c>
      <c r="AF253" s="108" t="str">
        <f>IF(AND(COUNTBLANK($B253:$E253)=3,COUNTBLANK($F253:$H253)=2,COUNTBLANK($I253:$J253)=1,COUNTBLANK($K253:$L253)=1,COUNTBLANK($M253:$N253)=1,COUNTBLANK($O253:$P253)=1,COUNTBLANK($Q253:$R253)=1,COUNTBLANK($S253:$T253)=1,COUNTBLANK($U253:$V253)=1,COUNTBLANK($W253:$AA253)=4),IF(Data!$B253&lt;&gt;"",Scoring!$F$7)+IF(Data!$C253&lt;&gt;"",Scoring!$F$8)+IF(Data!$D253&lt;&gt;"",Scoring!$F$9)+IF(Data!$E253&lt;&gt;"",Scoring!$F$10)+IF(Data!$F253&lt;&gt;"",Scoring!$F$11)+IF(Data!$G253&lt;&gt;"",Scoring!$F$12)+IF(Data!$H253&lt;&gt;"",Scoring!$F$13)+IF(Data!$I253&lt;&gt;"",Scoring!$F$14)+IF(Data!$J253&lt;&gt;"",Scoring!$F$15)+IF(Data!$K253&lt;&gt;"",Scoring!$F$16)+IF(Data!$L253&lt;&gt;"",Scoring!$F$17)+IF(Data!$M253&lt;&gt;"",Scoring!$F$18)+IF(Data!$N253&lt;&gt;"",Scoring!$F$19)+IF(Data!$O253&lt;&gt;"",Scoring!$F$20)+IF(Data!$P253&lt;&gt;"",Scoring!$F$21)+IF(Data!$Q253&lt;&gt;"",Scoring!$F$22)+IF(Data!$R253&lt;&gt;"",Scoring!$F$23)+IF(Data!$S253&lt;&gt;"",Scoring!$F$24)+IF(Data!T253&lt;&gt;"",Scoring!$F$25)+IF(Data!$U253&lt;&gt;"",Scoring!$F$26)+IF(Data!$V253&lt;&gt;"",Scoring!$F$27)+IF(Data!$W253&lt;&gt;"",Scoring!$F$28)+IF(Data!$X253&lt;&gt;"",Scoring!$F$29)+IF(Data!$Y253&lt;&gt;"",Scoring!$F$30)+IF(Data!$Z253&lt;&gt;"",Scoring!$F$31)+IF(Data!$AA253&lt;&gt;"",Scoring!$F$32),"")</f>
        <v/>
      </c>
      <c r="AG253" s="105" t="str">
        <f>IF(AF253&lt;&gt;"",LOOKUP(AF253,Likelihoods!$A$7:$A$107,Likelihoods!D$7:D$107),"")</f>
        <v/>
      </c>
      <c r="AH253" s="108" t="str">
        <f>IF(AND(COUNTBLANK($B253:$E253)=3,COUNTBLANK($F253:$H253)=2,COUNTBLANK($I253:$J253)=1,COUNTBLANK($K253:$L253)=1,COUNTBLANK($M253:$N253)=1,COUNTBLANK($O253:$P253)=1,COUNTBLANK($Q253:$R253)=1,COUNTBLANK($S253:$T253)=1,COUNTBLANK($U253:$V253)=1,COUNTBLANK($W253:$AA253)=4),IF(Data!$B253&lt;&gt;"",Scoring!$G$7)+IF(Data!$C253&lt;&gt;"",Scoring!$G$8)+IF(Data!$D253&lt;&gt;"",Scoring!$G$9)+IF(Data!$E253&lt;&gt;"",Scoring!$G$10)+IF(Data!$F253&lt;&gt;"",Scoring!$G$11)+IF(Data!$G253&lt;&gt;"",Scoring!$G$12)+IF(Data!$H253&lt;&gt;"",Scoring!$G$13)+IF(Data!$I253&lt;&gt;"",Scoring!$G$14)+IF(Data!$J253&lt;&gt;"",Scoring!$G$15)+IF(Data!$K253&lt;&gt;"",Scoring!$G$16)+IF(Data!$L253&lt;&gt;"",Scoring!$G$17)+IF(Data!$M253&lt;&gt;"",Scoring!$G$18)+IF(Data!$N253&lt;&gt;"",Scoring!$G$19)+IF(Data!$O253&lt;&gt;"",Scoring!$G$20)+IF(Data!$P253&lt;&gt;"",Scoring!$G$21)+IF(Data!$Q253&lt;&gt;"",Scoring!$G$22)+IF(Data!$R253&lt;&gt;"",Scoring!$G$23)+IF(Data!$S253&lt;&gt;"",Scoring!$G$24)+IF(Data!T253&lt;&gt;"",Scoring!$G$25)+IF(Data!$U253&lt;&gt;"",Scoring!$G$26)+IF(Data!$V253&lt;&gt;"",Scoring!$G$27)+IF(Data!$W253&lt;&gt;"",Scoring!$G$28)+IF(Data!$X253&lt;&gt;"",Scoring!$G$29)+IF(Data!$Y253&lt;&gt;"",Scoring!$G$30)+IF(Data!$Z253&lt;&gt;"",Scoring!$G$31)+IF(Data!$AA253&lt;&gt;"",Scoring!$G$32),"")</f>
        <v/>
      </c>
      <c r="AI253" s="106" t="str">
        <f>IF(AH253&lt;&gt;"",LOOKUP(AH253,Likelihoods!$A$7:$A$107,Likelihoods!E$7:E$107),"")</f>
        <v/>
      </c>
      <c r="AJ253" s="104" t="str">
        <f>IF(AND(COUNTBLANK($B253:$E253)=3,COUNTBLANK($F253:$H253)=2,COUNTBLANK($I253:$J253)=1,COUNTBLANK($K253:$L253)=1,COUNTBLANK($M253:$N253)=1,COUNTBLANK($O253:$P253)=1,COUNTBLANK($Q253:$R253)=1,COUNTBLANK($S253:$T253)=1,COUNTBLANK($U253:$V253)=1,COUNTBLANK($W253:$AA253)=4),IF(Data!$B253&lt;&gt;"",Scoring!$H$7)+IF(Data!$C253&lt;&gt;"",Scoring!$H$8)+IF(Data!$D253&lt;&gt;"",Scoring!$H$9)+IF(Data!$E253&lt;&gt;"",Scoring!$H$10)+IF(Data!$F253&lt;&gt;"",Scoring!$H$11)+IF(Data!$G253&lt;&gt;"",Scoring!$H$12)+IF(Data!$H253&lt;&gt;"",Scoring!$H$13)+IF(Data!$I253&lt;&gt;"",Scoring!$H$14)+IF(Data!$J253&lt;&gt;"",Scoring!$H$15)+IF(Data!$K253&lt;&gt;"",Scoring!$H$16)+IF(Data!$L253&lt;&gt;"",Scoring!$H$17)+IF(Data!$M253&lt;&gt;"",Scoring!$H$18)+IF(Data!$N253&lt;&gt;"",Scoring!$H$19)+IF(Data!$O253&lt;&gt;"",Scoring!$H$20)+IF(Data!$P253&lt;&gt;"",Scoring!$H$21)+IF(Data!$Q253&lt;&gt;"",Scoring!$H$22)+IF(Data!$R253&lt;&gt;"",Scoring!$H$23)+IF(Data!$S253&lt;&gt;"",Scoring!$H$24)+IF(Data!T253&lt;&gt;"",Scoring!$H$25)+IF(Data!$U253&lt;&gt;"",Scoring!$H$26)+IF(Data!$V253&lt;&gt;"",Scoring!$H$27)+IF(Data!$W253&lt;&gt;"",Scoring!$H$28)+IF(Data!$X253&lt;&gt;"",Scoring!$H$29)+IF(Data!$Y253&lt;&gt;"",Scoring!$H$30)+IF(Data!$Z253&lt;&gt;"",Scoring!$H$31)+IF(Data!$AA253&lt;&gt;"",Scoring!$H$32),"")</f>
        <v/>
      </c>
      <c r="AK253" s="105" t="str">
        <f>IF(AJ253&lt;&gt;"",LOOKUP(AJ253,Likelihoods!$A$7:$A$107,Likelihoods!F$7:F$107),"")</f>
        <v/>
      </c>
      <c r="AL253" s="102" t="str">
        <f>IF(AND(COUNTBLANK($B253:$E253)=3,COUNTBLANK($F253:$H253)=2,COUNTBLANK($I253:$J253)=1,COUNTBLANK($K253:$L253)=1,COUNTBLANK($M253:$N253)=1,COUNTBLANK($O253:$P253)=1,COUNTBLANK($Q253:$R253)=1,COUNTBLANK($S253:$T253)=1,COUNTBLANK($U253:$V253)=1,COUNTBLANK($W253:$AA253)=4),IF(Data!$B253&lt;&gt;"",Scoring!$I$7)+IF(Data!$C253&lt;&gt;"",Scoring!$I$8)+IF(Data!$D253&lt;&gt;"",Scoring!$I$9)+IF(Data!$E253&lt;&gt;"",Scoring!$I$10)+IF(Data!$F253&lt;&gt;"",Scoring!$I$11)+IF(Data!$G253&lt;&gt;"",Scoring!$I$12)+IF(Data!$H253&lt;&gt;"",Scoring!$I$13)+IF(Data!$I253&lt;&gt;"",Scoring!$I$14)+IF(Data!$J253&lt;&gt;"",Scoring!$I$15)+IF(Data!$K253&lt;&gt;"",Scoring!$I$16)+IF(Data!$L253&lt;&gt;"",Scoring!$I$17)+IF(Data!$M253&lt;&gt;"",Scoring!$I$18)+IF(Data!$N253&lt;&gt;"",Scoring!$I$19)+IF(Data!$O253&lt;&gt;"",Scoring!$I$20)+IF(Data!$P253&lt;&gt;"",Scoring!$I$21)+IF(Data!$Q253&lt;&gt;"",Scoring!$I$22)+IF(Data!$R253&lt;&gt;"",Scoring!$I$23)+IF(Data!$S253&lt;&gt;"",Scoring!$I$24)+IF(Data!T253&lt;&gt;"",Scoring!$I$25)+IF(Data!$U253&lt;&gt;"",Scoring!$I$26)+IF(Data!$V253&lt;&gt;"",Scoring!$I$27)+IF(Data!$W253&lt;&gt;"",Scoring!$I$28)+IF(Data!$X253&lt;&gt;"",Scoring!$I$29)+IF(Data!$Y253&lt;&gt;"",Scoring!$I$30)+IF(Data!$Z253&lt;&gt;"",Scoring!$I$31)+IF(Data!$AA253&lt;&gt;"",Scoring!$I$32),"")</f>
        <v/>
      </c>
      <c r="AM253" s="107" t="str">
        <f>IF(AL253&lt;&gt;"",LOOKUP(AL253,Likelihoods!$A$7:$A$107,Likelihoods!G$7:G$107),"")</f>
        <v/>
      </c>
      <c r="AN253" s="281" t="str">
        <f>IF(AND(COUNTBLANK($B253:$E253)=3,COUNTBLANK($F253:$H253)=2,COUNTBLANK($I253:$J253)=1,COUNTBLANK($K253:$L253)=1,COUNTBLANK($M253:$N253)=1,COUNTBLANK($O253:$P253)=1,COUNTBLANK($Q253:$R253)=1,COUNTBLANK($S253:$T253)=1,COUNTBLANK($U253:$V253)=1,COUNTBLANK($W253:$AA253)=4),IF(Data!$B253&lt;&gt;"",Scoring!$J$7)+IF(Data!$C253&lt;&gt;"",Scoring!$J$8)+IF(Data!$D253&lt;&gt;"",Scoring!$J$9)+IF(Data!$E253&lt;&gt;"",Scoring!$J$10)+IF(Data!$F253&lt;&gt;"",Scoring!$J$11)+IF(Data!$G253&lt;&gt;"",Scoring!$J$12)+IF(Data!$H253&lt;&gt;"",Scoring!$J$13)+IF(Data!$I253&lt;&gt;"",Scoring!$J$14)+IF(Data!$J253&lt;&gt;"",Scoring!$J$15)+IF(Data!$K253&lt;&gt;"",Scoring!$J$16)+IF(Data!$L253&lt;&gt;"",Scoring!$J$17)+IF(Data!$M253&lt;&gt;"",Scoring!$J$18)+IF(Data!$N253&lt;&gt;"",Scoring!$J$19)+IF(Data!$O253&lt;&gt;"",Scoring!$J$20)+IF(Data!$P253&lt;&gt;"",Scoring!$J$21)+IF(Data!$Q253&lt;&gt;"",Scoring!$J$22)+IF(Data!$R253&lt;&gt;"",Scoring!$J$23)+IF(Data!$S253&lt;&gt;"",Scoring!$J$24)+IF(Data!AF253&lt;&gt;"",Scoring!$J$25)+IF(Data!$U253&lt;&gt;"",Scoring!$J$26)+IF(Data!$V253&lt;&gt;"",Scoring!$J$27)+IF(Data!$W253&lt;&gt;"",Scoring!$J$28)+IF(Data!$X253&lt;&gt;"",Scoring!$J$29)+IF(Data!$Y253&lt;&gt;"",Scoring!$J$30)+IF(Data!$Z253&lt;&gt;"",Scoring!$J$31)+IF(Data!$AA253&lt;&gt;"",Scoring!$J$32),"")</f>
        <v/>
      </c>
      <c r="AO253" s="276" t="str">
        <f>IF(AN253&lt;&gt;"",LOOKUP(AN253,Likelihoods!$A$7:$A$107,Likelihoods!H$7:H$107),"")</f>
        <v/>
      </c>
      <c r="AP253" s="264" t="str">
        <f>IF(AND(COUNTBLANK($B253:$E253)=3,COUNTBLANK($F253:$H253)=2,COUNTBLANK($I253:$J253)=1,COUNTBLANK($K253:$L253)=1,COUNTBLANK($M253:$N253)=1,COUNTBLANK($O253:$P253)=1,COUNTBLANK($Q253:$R253)=1,COUNTBLANK($S253:$T253)=1,COUNTBLANK($U253:$V253)=1,COUNTBLANK($W253:$AA253)=4),IF(Data!$B253&lt;&gt;"",Scoring!$K$7)+IF(Data!$C253&lt;&gt;"",Scoring!$K$8)+IF(Data!$D253&lt;&gt;"",Scoring!$K$9)+IF(Data!$E253&lt;&gt;"",Scoring!$K$10)+IF(Data!$F253&lt;&gt;"",Scoring!$K$11)+IF(Data!$G253&lt;&gt;"",Scoring!$K$12)+IF(Data!$H253&lt;&gt;"",Scoring!$K$13)+IF(Data!$I253&lt;&gt;"",Scoring!$K$14)+IF(Data!$J253&lt;&gt;"",Scoring!$K$15)+IF(Data!$K253&lt;&gt;"",Scoring!$K$16)+IF(Data!$L253&lt;&gt;"",Scoring!$K$17)+IF(Data!$M253&lt;&gt;"",Scoring!$K$18)+IF(Data!$N253&lt;&gt;"",Scoring!$K$19)+IF(Data!$O253&lt;&gt;"",Scoring!$K$20)+IF(Data!$P253&lt;&gt;"",Scoring!$K$21)+IF(Data!$Q253&lt;&gt;"",Scoring!$K$22)+IF(Data!$R253&lt;&gt;"",Scoring!$K$23)+IF(Data!$S253&lt;&gt;"",Scoring!$K$24)+IF(Data!AH253&lt;&gt;"",Scoring!$K$25)+IF(Data!$U253&lt;&gt;"",Scoring!$K$26)+IF(Data!$V253&lt;&gt;"",Scoring!$K$27)+IF(Data!$W253&lt;&gt;"",Scoring!$K$28)+IF(Data!$X253&lt;&gt;"",Scoring!$K$29)+IF(Data!$Y253&lt;&gt;"",Scoring!$K$30)+IF(Data!$Z253&lt;&gt;"",Scoring!$K$31)+IF(Data!$AA253&lt;&gt;"",Scoring!$K$32),"")</f>
        <v/>
      </c>
      <c r="AQ253" s="107" t="str">
        <f>IF(AP253&lt;&gt;"",LOOKUP(AP253,Likelihoods!$A$7:$A$107,Likelihoods!I$7:I$107),"")</f>
        <v/>
      </c>
      <c r="AR253" s="281" t="str">
        <f>IF(AND(COUNTBLANK($B253:$E253)=3,COUNTBLANK($F253:$H253)=2,COUNTBLANK($I253:$J253)=1,COUNTBLANK($K253:$L253)=1,COUNTBLANK($M253:$N253)=1,COUNTBLANK($O253:$P253)=1,COUNTBLANK($Q253:$R253)=1,COUNTBLANK($S253:$T253)=1,COUNTBLANK($U253:$V253)=1,COUNTBLANK($W253:$AA253)=4),IF(Data!$B253&lt;&gt;"",Scoring!$L$7)+IF(Data!$C253&lt;&gt;"",Scoring!$L$8)+IF(Data!$D253&lt;&gt;"",Scoring!$L$9)+IF(Data!$E253&lt;&gt;"",Scoring!$L$10)+IF(Data!$F253&lt;&gt;"",Scoring!$L$11)+IF(Data!$G253&lt;&gt;"",Scoring!$L$12)+IF(Data!$H253&lt;&gt;"",Scoring!$L$13)+IF(Data!$I253&lt;&gt;"",Scoring!$L$14)+IF(Data!$J253&lt;&gt;"",Scoring!$L$15)+IF(Data!$K253&lt;&gt;"",Scoring!$L$16)+IF(Data!$L253&lt;&gt;"",Scoring!$L$17)+IF(Data!$M253&lt;&gt;"",Scoring!$L$18)+IF(Data!$N253&lt;&gt;"",Scoring!$L$19)+IF(Data!$O253&lt;&gt;"",Scoring!$L$20)+IF(Data!$P253&lt;&gt;"",Scoring!$L$21)+IF(Data!$Q253&lt;&gt;"",Scoring!$L$22)+IF(Data!$R253&lt;&gt;"",Scoring!$L$23)+IF(Data!$S253&lt;&gt;"",Scoring!$L$24)+IF(Data!AJ253&lt;&gt;"",Scoring!$L$25)+IF(Data!$U253&lt;&gt;"",Scoring!$L$26)+IF(Data!$V253&lt;&gt;"",Scoring!$L$27)+IF(Data!$W253&lt;&gt;"",Scoring!$L$28)+IF(Data!$X253&lt;&gt;"",Scoring!$L$29)+IF(Data!$Y253&lt;&gt;"",Scoring!$L$30)+IF(Data!$Z253&lt;&gt;"",Scoring!$L$31)+IF(Data!$AA253&lt;&gt;"",Scoring!$L$32),"")</f>
        <v/>
      </c>
      <c r="AS253" s="105" t="str">
        <f>IF(AR253&lt;&gt;"",LOOKUP(AR253,Likelihoods!$A$7:$A$107,Likelihoods!J$7:J$107),"")</f>
        <v/>
      </c>
      <c r="AT253" s="108" t="str">
        <f>IF(AND(COUNTBLANK($B253:$E253)=3,COUNTBLANK($F253:$H253)=2,COUNTBLANK($I253:$J253)=1,COUNTBLANK($K253:$L253)=1,COUNTBLANK($M253:$N253)=1,COUNTBLANK($O253:$P253)=1,COUNTBLANK($Q253:$R253)=1,COUNTBLANK($S253:$T253)=1,COUNTBLANK($U253:$V253)=1,COUNTBLANK($W253:$AA253)=4),IF(Data!$B253&lt;&gt;"",Scoring!$M$7)+IF(Data!$C253&lt;&gt;"",Scoring!$M$8)+IF(Data!$D253&lt;&gt;"",Scoring!$M$9)+IF(Data!$E253&lt;&gt;"",Scoring!$M$10)+IF(Data!$F253&lt;&gt;"",Scoring!$M$11)+IF(Data!$G253&lt;&gt;"",Scoring!$M$12)+IF(Data!$H253&lt;&gt;"",Scoring!$M$13)+IF(Data!$I253&lt;&gt;"",Scoring!$M$14)+IF(Data!$J253&lt;&gt;"",Scoring!$M$15)+IF(Data!$K253&lt;&gt;"",Scoring!$M$16)+IF(Data!$L253&lt;&gt;"",Scoring!$M$17)+IF(Data!$M253&lt;&gt;"",Scoring!$M$18)+IF(Data!$N253&lt;&gt;"",Scoring!$M$19)+IF(Data!$O253&lt;&gt;"",Scoring!$M$20)+IF(Data!$P253&lt;&gt;"",Scoring!$M$21)+IF(Data!$Q253&lt;&gt;"",Scoring!$M$22)+IF(Data!$R253&lt;&gt;"",Scoring!$M$23)+IF(Data!$S253&lt;&gt;"",Scoring!$M$24)+IF(Data!T253&lt;&gt;"",Scoring!$M$25)+IF(Data!$U253&lt;&gt;"",Scoring!$M$26)+IF(Data!$V253&lt;&gt;"",Scoring!$M$27)+IF(Data!$W253&lt;&gt;"",Scoring!$M$28)+IF(Data!$X253&lt;&gt;"",Scoring!$M$29)+IF(Data!$Y253&lt;&gt;"",Scoring!$M$30)+IF(Data!$Z253&lt;&gt;"",Scoring!$M$31)+IF(Data!$AA253&lt;&gt;"",Scoring!$M$32),"")</f>
        <v/>
      </c>
      <c r="AU253" s="105" t="str">
        <f>IF(AT253&lt;&gt;"",LOOKUP(AT253,Likelihoods!$A$7:$A$107,Likelihoods!K$7:K$107),"")</f>
        <v/>
      </c>
      <c r="AV253" s="108" t="str">
        <f>IF(AND(COUNTBLANK($B253:$E253)=3,COUNTBLANK($F253:$H253)=2,COUNTBLANK($I253:$J253)=1,COUNTBLANK($K253:$L253)=1,COUNTBLANK($M253:$N253)=1,COUNTBLANK($O253:$P253)=1,COUNTBLANK($Q253:$R253)=1,COUNTBLANK($S253:$T253)=1,COUNTBLANK($U253:$V253)=1,COUNTBLANK($W253:$AA253)=4),IF(Data!$B253&lt;&gt;"",Scoring!$N$7)+IF(Data!$C253&lt;&gt;"",Scoring!$N$8)+IF(Data!$D253&lt;&gt;"",Scoring!$N$9)+IF(Data!$E253&lt;&gt;"",Scoring!$N$10)+IF(Data!$F253&lt;&gt;"",Scoring!$N$11)+IF(Data!$G253&lt;&gt;"",Scoring!$N$12)+IF(Data!$H253&lt;&gt;"",Scoring!$N$13)+IF(Data!$I253&lt;&gt;"",Scoring!$N$14)+IF(Data!$J253&lt;&gt;"",Scoring!$N$15)+IF(Data!$K253&lt;&gt;"",Scoring!$N$16)+IF(Data!$L253&lt;&gt;"",Scoring!$N$17)+IF(Data!$M253&lt;&gt;"",Scoring!$N$18)+IF(Data!$N253&lt;&gt;"",Scoring!$N$19)+IF(Data!$O253&lt;&gt;"",Scoring!$N$20)+IF(Data!$P253&lt;&gt;"",Scoring!$N$21)+IF(Data!$Q253&lt;&gt;"",Scoring!$N$22)+IF(Data!$R253&lt;&gt;"",Scoring!$N$23)+IF(Data!$S253&lt;&gt;"",Scoring!$N$24)+IF(Data!T253&lt;&gt;"",Scoring!$N$25)+IF(Data!$U253&lt;&gt;"",Scoring!$N$26)+IF(Data!$V253&lt;&gt;"",Scoring!$N$27)+IF(Data!$W253&lt;&gt;"",Scoring!$N$28)+IF(Data!$X253&lt;&gt;"",Scoring!$N$29)+IF(Data!$Y253&lt;&gt;"",Scoring!$N$30)+IF(Data!$Z253&lt;&gt;"",Scoring!$N$31)+IF(Data!$AA253&lt;&gt;"",Scoring!$N$32),"")</f>
        <v/>
      </c>
      <c r="AW253" s="106" t="str">
        <f>IF(AV253&lt;&gt;"",LOOKUP(AV253,Likelihoods!$A$7:$A$107,Likelihoods!L$7:L$107),"")</f>
        <v/>
      </c>
      <c r="AX253" s="104" t="str">
        <f>IF(AND(COUNTBLANK($B253:$E253)=3,COUNTBLANK($F253:$H253)=2,COUNTBLANK($I253:$J253)=1,COUNTBLANK($K253:$L253)=1,COUNTBLANK($M253:$N253)=1,COUNTBLANK($O253:$P253)=1,COUNTBLANK($Q253:$R253)=1,COUNTBLANK($S253:$T253)=1,COUNTBLANK($U253:$V253)=1,COUNTBLANK($W253:$AA253)=4),IF(Data!$B253&lt;&gt;"",Scoring!$O$7)+IF(Data!$C253&lt;&gt;"",Scoring!$O$8)+IF(Data!$D253&lt;&gt;"",Scoring!$O$9)+IF(Data!$E253&lt;&gt;"",Scoring!$O$10)+IF(Data!$F253&lt;&gt;"",Scoring!$O$11)+IF(Data!$G253&lt;&gt;"",Scoring!$O$12)+IF(Data!$H253&lt;&gt;"",Scoring!$O$13)+IF(Data!$I253&lt;&gt;"",Scoring!$O$14)+IF(Data!$J253&lt;&gt;"",Scoring!$O$15)+IF(Data!$K253&lt;&gt;"",Scoring!$O$16)+IF(Data!$L253&lt;&gt;"",Scoring!$O$17)+IF(Data!$M253&lt;&gt;"",Scoring!$O$18)+IF(Data!$N253&lt;&gt;"",Scoring!$O$19)+IF(Data!$O253&lt;&gt;"",Scoring!$O$20)+IF(Data!$P253&lt;&gt;"",Scoring!$O$21)+IF(Data!$Q253&lt;&gt;"",Scoring!$O$22)+IF(Data!$R253&lt;&gt;"",Scoring!$O$23)+IF(Data!$S253&lt;&gt;"",Scoring!$O$24)+IF(Data!T253&lt;&gt;"",Scoring!$O$25)+IF(Data!$U253&lt;&gt;"",Scoring!$O$26)+IF(Data!$V253&lt;&gt;"",Scoring!$O$27)+IF(Data!$W253&lt;&gt;"",Scoring!$O$28)+IF(Data!$X253&lt;&gt;"",Scoring!$O$29)+IF(Data!$Y253&lt;&gt;"",Scoring!$O$30)+IF(Data!$Z253&lt;&gt;"",Scoring!$O$31)+IF(Data!$AA253&lt;&gt;"",Scoring!$O$32),"")</f>
        <v/>
      </c>
      <c r="AY253" s="107" t="str">
        <f>IF(AX253&lt;&gt;"",LOOKUP(AX253,Likelihoods!$A$7:$A$107,Likelihoods!M$7:M$107),"")</f>
        <v/>
      </c>
      <c r="AZ253" s="108" t="str">
        <f>IF(AND(COUNTBLANK($B253:$E253)=3,COUNTBLANK($F253:$H253)=2,COUNTBLANK($I253:$J253)=1,COUNTBLANK($K253:$L253)=1,COUNTBLANK($M253:$N253)=1,COUNTBLANK($O253:$P253)=1,COUNTBLANK($Q253:$R253)=1,COUNTBLANK($S253:$T253)=1,COUNTBLANK($U253:$V253)=1,COUNTBLANK($W253:$AA253)=4),IF(Data!$B253&lt;&gt;"",Scoring!$P$7)+IF(Data!$C253&lt;&gt;"",Scoring!$P$8)+IF(Data!$D253&lt;&gt;"",Scoring!$P$9)+IF(Data!$E253&lt;&gt;"",Scoring!$P$10)+IF(Data!$F253&lt;&gt;"",Scoring!$P$11)+IF(Data!$G253&lt;&gt;"",Scoring!$P$12)+IF(Data!$H253&lt;&gt;"",Scoring!$P$13)+IF(Data!$I253&lt;&gt;"",Scoring!$P$14)+IF(Data!$J253&lt;&gt;"",Scoring!$P$15)+IF(Data!$K253&lt;&gt;"",Scoring!$P$16)+IF(Data!$L253&lt;&gt;"",Scoring!$P$17)+IF(Data!$M253&lt;&gt;"",Scoring!$P$18)+IF(Data!$N253&lt;&gt;"",Scoring!$P$19)+IF(Data!$O253&lt;&gt;"",Scoring!$P$20)+IF(Data!$P253&lt;&gt;"",Scoring!$P$21)+IF(Data!$Q253&lt;&gt;"",Scoring!$P$22)+IF(Data!$R253&lt;&gt;"",Scoring!$P$23)+IF(Data!$S253&lt;&gt;"",Scoring!$P$24)+IF(Data!T253&lt;&gt;"",Scoring!$P$25)+IF(Data!$U253&lt;&gt;"",Scoring!$P$26)+IF(Data!$V253&lt;&gt;"",Scoring!$P$27)+IF(Data!$W253&lt;&gt;"",Scoring!$P$28)+IF(Data!$X253&lt;&gt;"",Scoring!$P$29)+IF(Data!$Y253&lt;&gt;"",Scoring!$P$30)+IF(Data!$Z253&lt;&gt;"",Scoring!$P$31)+IF(Data!$AA253&lt;&gt;"",Scoring!$P$32),"")</f>
        <v/>
      </c>
      <c r="BA253" s="105" t="str">
        <f>IF(AZ253&lt;&gt;"",LOOKUP(AZ253,Likelihoods!$A$7:$A$107,Likelihoods!N$7:N$107),"")</f>
        <v/>
      </c>
      <c r="BB253" s="102" t="str">
        <f>IF(AND(COUNTBLANK($B253:$E253)=3,COUNTBLANK($F253:$H253)=2,COUNTBLANK($I253:$J253)=1,COUNTBLANK($K253:$L253)=1,COUNTBLANK($M253:$N253)=1,COUNTBLANK($O253:$P253)=1,COUNTBLANK($Q253:$R253)=1,COUNTBLANK($S253:$T253)=1,COUNTBLANK($U253:$V253)=1,COUNTBLANK($W253:$AA253)=4),IF(Data!$B253&lt;&gt;"",Scoring!$Q$7)+IF(Data!$C253&lt;&gt;"",Scoring!$Q$8)+IF(Data!$D253&lt;&gt;"",Scoring!$Q$9)+IF(Data!$E253&lt;&gt;"",Scoring!$Q$10)+IF(Data!$F253&lt;&gt;"",Scoring!$Q$11)+IF(Data!$G253&lt;&gt;"",Scoring!$Q$12)+IF(Data!$H253&lt;&gt;"",Scoring!$Q$13)+IF(Data!$I253&lt;&gt;"",Scoring!$Q$14)+IF(Data!$J253&lt;&gt;"",Scoring!$Q$15)+IF(Data!$K253&lt;&gt;"",Scoring!$Q$16)+IF(Data!$L253&lt;&gt;"",Scoring!$Q$17)+IF(Data!$M253&lt;&gt;"",Scoring!$Q$18)+IF(Data!$N253&lt;&gt;"",Scoring!$Q$19)+IF(Data!$O253&lt;&gt;"",Scoring!$Q$20)+IF(Data!$P253&lt;&gt;"",Scoring!$Q$21)+IF(Data!$Q253&lt;&gt;"",Scoring!$Q$22)+IF(Data!$R253&lt;&gt;"",Scoring!$Q$23)+IF(Data!$S253&lt;&gt;"",Scoring!$Q$24)+IF(Data!T253&lt;&gt;"",Scoring!$Q$25)+IF(Data!$U253&lt;&gt;"",Scoring!$Q$26)+IF(Data!$V253&lt;&gt;"",Scoring!$Q$27)+IF(Data!$W253&lt;&gt;"",Scoring!$Q$28)+IF(Data!$X253&lt;&gt;"",Scoring!$Q$29)+IF(Data!$Y253&lt;&gt;"",Scoring!$Q$30)+IF(Data!$Z253&lt;&gt;"",Scoring!$Q$31)+IF(Data!$AA253&lt;&gt;"",Scoring!$Q$32),"")</f>
        <v/>
      </c>
      <c r="BC253" s="107" t="str">
        <f>IF(BB253&lt;&gt;"",LOOKUP(BB253,Likelihoods!$A$7:$A$107,Likelihoods!O$7:O$107),"")</f>
        <v/>
      </c>
      <c r="BD253" s="104" t="str">
        <f>IF(AND(COUNTBLANK($B253:$E253)=3,COUNTBLANK($F253:$H253)=2,COUNTBLANK($I253:$J253)=1,COUNTBLANK($K253:$L253)=1,COUNTBLANK($M253:$N253)=1,COUNTBLANK($O253:$P253)=1,COUNTBLANK($Q253:$R253)=1,COUNTBLANK($S253:$T253)=1,COUNTBLANK($U253:$V253)=1,COUNTBLANK($W253:$AA253)=4),IF(Data!$B253&lt;&gt;"",Scoring!$R$7)+IF(Data!$C253&lt;&gt;"",Scoring!$R$8)+IF(Data!$D253&lt;&gt;"",Scoring!$R$9)+IF(Data!$E253&lt;&gt;"",Scoring!$R$10)+IF(Data!$F253&lt;&gt;"",Scoring!$R$11)+IF(Data!$G253&lt;&gt;"",Scoring!$R$12)+IF(Data!$H253&lt;&gt;"",Scoring!$R$13)+IF(Data!$I253&lt;&gt;"",Scoring!$R$14)+IF(Data!$J253&lt;&gt;"",Scoring!$R$15)+IF(Data!$K253&lt;&gt;"",Scoring!$R$16)+IF(Data!$L253&lt;&gt;"",Scoring!$R$17)+IF(Data!$M253&lt;&gt;"",Scoring!$R$18)+IF(Data!$N253&lt;&gt;"",Scoring!$R$19)+IF(Data!$O253&lt;&gt;"",Scoring!$R$20)+IF(Data!$P253&lt;&gt;"",Scoring!$R$21)+IF(Data!$Q253&lt;&gt;"",Scoring!$R$22)+IF(Data!$R253&lt;&gt;"",Scoring!$R$23)+IF(Data!$S253&lt;&gt;"",Scoring!$R$24)+IF(Data!T253&lt;&gt;"",Scoring!$R$25)+IF(Data!$U253&lt;&gt;"",Scoring!$R$26)+IF(Data!$V253&lt;&gt;"",Scoring!$R$27)+IF(Data!$W253&lt;&gt;"",Scoring!$R$28)+IF(Data!$X253&lt;&gt;"",Scoring!$R$29)+IF(Data!$Y253&lt;&gt;"",Scoring!$R$30)+IF(Data!$Z253&lt;&gt;"",Scoring!$R$31)+IF(Data!$AA253&lt;&gt;"",Scoring!$R$32),"")</f>
        <v/>
      </c>
      <c r="BE253" s="105" t="str">
        <f>IF(BD253&lt;&gt;"",LOOKUP(BD253,Likelihoods!$A$7:$A$107,Likelihoods!P$7:P$107),"")</f>
        <v/>
      </c>
      <c r="BF253" s="102" t="str">
        <f>IF(AND(COUNTBLANK($B253:$E253)=3,COUNTBLANK($F253:$H253)=2,COUNTBLANK($I253:$J253)=1,COUNTBLANK($K253:$L253)=1,COUNTBLANK($M253:$N253)=1,COUNTBLANK($O253:$P253)=1,COUNTBLANK($Q253:$R253)=1,COUNTBLANK($S253:$T253)=1,COUNTBLANK($U253:$V253)=1,COUNTBLANK($W253:$AA253)=4),IF(Data!$B253&lt;&gt;"",Scoring!$S$7)+IF(Data!$C253&lt;&gt;"",Scoring!$S$8)+IF(Data!$D253&lt;&gt;"",Scoring!$S$9)+IF(Data!$E253&lt;&gt;"",Scoring!$S$10)+IF(Data!$F253&lt;&gt;"",Scoring!$S$11)+IF(Data!$G253&lt;&gt;"",Scoring!$S$12)+IF(Data!$H253&lt;&gt;"",Scoring!$S$13)+IF(Data!$I253&lt;&gt;"",Scoring!$S$14)+IF(Data!$J253&lt;&gt;"",Scoring!$S$15)+IF(Data!$K253&lt;&gt;"",Scoring!$S$16)+IF(Data!$L253&lt;&gt;"",Scoring!$S$17)+IF(Data!$M253&lt;&gt;"",Scoring!$S$18)+IF(Data!$N253&lt;&gt;"",Scoring!$S$19)+IF(Data!$O253&lt;&gt;"",Scoring!$S$20)+IF(Data!$P253&lt;&gt;"",Scoring!$S$21)+IF(Data!$Q253&lt;&gt;"",Scoring!$S$22)+IF(Data!$R253&lt;&gt;"",Scoring!$S$23)+IF(Data!$S253&lt;&gt;"",Scoring!$S$24)+IF(Data!T253&lt;&gt;"",Scoring!$S$25)+IF(Data!$U253&lt;&gt;"",Scoring!$S$26)+IF(Data!$V253&lt;&gt;"",Scoring!$S$27)+IF(Data!$W253&lt;&gt;"",Scoring!$S$28)+IF(Data!$X253&lt;&gt;"",Scoring!$S$29)+IF(Data!$Y253&lt;&gt;"",Scoring!$S$30)+IF(Data!$Z253&lt;&gt;"",Scoring!$S$31)+IF(Data!$AA253&lt;&gt;"",Scoring!$S$32),"")</f>
        <v/>
      </c>
      <c r="BG253" s="107" t="str">
        <f>IF(BF253&lt;&gt;"",LOOKUP(BF253,Likelihoods!$A$7:$A$107,Likelihoods!Q$7:Q$107),"")</f>
        <v/>
      </c>
      <c r="BH253" s="108" t="str">
        <f>IF(AND(COUNTBLANK($B253:$E253)=3,COUNTBLANK($F253:$H253)=2,COUNTBLANK($I253:$J253)=1,COUNTBLANK($K253:$L253)=1,COUNTBLANK($M253:$N253)=1,COUNTBLANK($O253:$P253)=1,COUNTBLANK($Q253:$R253)=1,COUNTBLANK($S253:$T253)=1,COUNTBLANK($U253:$V253)=1,COUNTBLANK($W253:$AA253)=4),IF(Data!$B253&lt;&gt;"",Scoring!$T$7)+IF(Data!$C253&lt;&gt;"",Scoring!$T$8)+IF(Data!$D253&lt;&gt;"",Scoring!$T$9)+IF(Data!$E253&lt;&gt;"",Scoring!$T$10)+IF(Data!$F253&lt;&gt;"",Scoring!$T$11)+IF(Data!$G253&lt;&gt;"",Scoring!$T$12)+IF(Data!$H253&lt;&gt;"",Scoring!$T$13)+IF(Data!$I253&lt;&gt;"",Scoring!$T$14)+IF(Data!$J253&lt;&gt;"",Scoring!$T$15)+IF(Data!$K253&lt;&gt;"",Scoring!$T$16)+IF(Data!$L253&lt;&gt;"",Scoring!$T$17)+IF(Data!$M253&lt;&gt;"",Scoring!$T$18)+IF(Data!$N253&lt;&gt;"",Scoring!$T$19)+IF(Data!$O253&lt;&gt;"",Scoring!$T$20)+IF(Data!$P253&lt;&gt;"",Scoring!$T$21)+IF(Data!$Q253&lt;&gt;"",Scoring!$T$22)+IF(Data!$R253&lt;&gt;"",Scoring!$T$23)+IF(Data!$S253&lt;&gt;"",Scoring!$T$24)+IF(Data!T253&lt;&gt;"",Scoring!$T$25)+IF(Data!$U253&lt;&gt;"",Scoring!$T$26)+IF(Data!$V253&lt;&gt;"",Scoring!$T$27)+IF(Data!$W253&lt;&gt;"",Scoring!$T$28)+IF(Data!$X253&lt;&gt;"",Scoring!$T$29)+IF(Data!$Y253&lt;&gt;"",Scoring!$T$30)+IF(Data!$Z253&lt;&gt;"",Scoring!$T$31)+IF(Data!$AA253&lt;&gt;"",Scoring!$T$32),"")</f>
        <v/>
      </c>
      <c r="BI253" s="105" t="str">
        <f>IF(BH253&lt;&gt;"",LOOKUP(BH253,Likelihoods!$A$7:$A$107,Likelihoods!R$7:R$107),"")</f>
        <v/>
      </c>
      <c r="BJ253" s="108" t="str">
        <f>IF(AND(COUNTBLANK($B253:$E253)=3,COUNTBLANK($F253:$H253)=2,COUNTBLANK($I253:$J253)=1,COUNTBLANK($K253:$L253)=1,COUNTBLANK($M253:$N253)=1,COUNTBLANK($O253:$P253)=1,COUNTBLANK($Q253:$R253)=1,COUNTBLANK($S253:$T253)=1,COUNTBLANK($U253:$V253)=1,COUNTBLANK($W253:$AA253)=4),IF(Data!$B253&lt;&gt;"",Scoring!$U$7)+IF(Data!$C253&lt;&gt;"",Scoring!$U$8)+IF(Data!$D253&lt;&gt;"",Scoring!$U$9)+IF(Data!$E253&lt;&gt;"",Scoring!$U$10)+IF(Data!$F253&lt;&gt;"",Scoring!$U$11)+IF(Data!$G253&lt;&gt;"",Scoring!$U$12)+IF(Data!$H253&lt;&gt;"",Scoring!$U$13)+IF(Data!$I253&lt;&gt;"",Scoring!$U$14)+IF(Data!$J253&lt;&gt;"",Scoring!$U$15)+IF(Data!$K253&lt;&gt;"",Scoring!$U$16)+IF(Data!$L253&lt;&gt;"",Scoring!$U$17)+IF(Data!$M253&lt;&gt;"",Scoring!$U$18)+IF(Data!$N253&lt;&gt;"",Scoring!$U$19)+IF(Data!$O253&lt;&gt;"",Scoring!$U$20)+IF(Data!$P253&lt;&gt;"",Scoring!$U$21)+IF(Data!$Q253&lt;&gt;"",Scoring!$U$22)+IF(Data!$R253&lt;&gt;"",Scoring!$U$23)+IF(Data!$S253&lt;&gt;"",Scoring!$U$24)+IF(Data!T253&lt;&gt;"",Scoring!$U$25)+IF(Data!$U253&lt;&gt;"",Scoring!$U$26)+IF(Data!$V253&lt;&gt;"",Scoring!$U$27)+IF(Data!$W253&lt;&gt;"",Scoring!$U$28)+IF(Data!$X253&lt;&gt;"",Scoring!$U$29)+IF(Data!$Y253&lt;&gt;"",Scoring!$U$30)+IF(Data!$Z253&lt;&gt;"",Scoring!$U$31)+IF(Data!$AA253&lt;&gt;"",Scoring!$U$32),"")</f>
        <v/>
      </c>
      <c r="BK253" s="106" t="str">
        <f>IF(BJ253&lt;&gt;"",LOOKUP(BJ253,Likelihoods!$A$7:$A$107,Likelihoods!S$7:S$107),"")</f>
        <v/>
      </c>
      <c r="BL253" s="8"/>
      <c r="BM253" s="8"/>
      <c r="BN253" s="8"/>
      <c r="BO253" s="8"/>
      <c r="BP253" s="8"/>
      <c r="BQ253" s="8"/>
      <c r="BR253" s="8"/>
      <c r="BS253" s="8"/>
      <c r="BT253" s="8"/>
      <c r="BU253" s="8"/>
      <c r="BV253" s="8"/>
      <c r="BW253" s="8"/>
      <c r="BX253" s="8"/>
      <c r="BY253" s="8"/>
    </row>
    <row r="254" spans="1:77" ht="14.25" x14ac:dyDescent="0.2">
      <c r="A254" s="68"/>
      <c r="B254" s="101"/>
      <c r="C254" s="102"/>
      <c r="D254" s="102"/>
      <c r="E254" s="102"/>
      <c r="F254" s="101"/>
      <c r="G254" s="102"/>
      <c r="H254" s="103"/>
      <c r="I254" s="102"/>
      <c r="J254" s="102"/>
      <c r="K254" s="101"/>
      <c r="L254" s="103"/>
      <c r="M254" s="102"/>
      <c r="N254" s="103"/>
      <c r="O254" s="101"/>
      <c r="P254" s="103"/>
      <c r="Q254" s="102"/>
      <c r="R254" s="102"/>
      <c r="S254" s="101"/>
      <c r="T254" s="103"/>
      <c r="U254" s="101"/>
      <c r="V254" s="103"/>
      <c r="W254" s="102"/>
      <c r="X254" s="102"/>
      <c r="Y254" s="102"/>
      <c r="Z254" s="102"/>
      <c r="AA254" s="102"/>
      <c r="AB254" s="104" t="str">
        <f>IF(AND(COUNTBLANK($B254:$E254)=3,COUNTBLANK($F254:$H254)=2,COUNTBLANK($I254:$J254)=1,COUNTBLANK($K254:$L254)=1,COUNTBLANK($M254:$N254)=1,COUNTBLANK($O254:$P254)=1,COUNTBLANK($Q254:$R254)=1,COUNTBLANK($S254:$T254)=1,COUNTBLANK($U254:$V254)=1,COUNTBLANK($W254:$AA254)=4),IF(Data!$B254&lt;&gt;"",Scoring!$D$7)+IF(Data!$C254&lt;&gt;"",Scoring!$D$8)+IF(Data!$D254&lt;&gt;"",Scoring!$D$9)+IF(Data!$E254&lt;&gt;"",Scoring!$D$10)+IF(Data!$F254&lt;&gt;"",Scoring!$D$11)+IF(Data!$G254&lt;&gt;"",Scoring!$D$12)+IF(Data!$H254&lt;&gt;"",Scoring!$D$13)+IF(Data!$I254&lt;&gt;"",Scoring!$D$14)+IF(Data!$J254&lt;&gt;"",Scoring!$D$15)+IF(Data!$K254&lt;&gt;"",Scoring!$D$16)+IF(Data!$L254&lt;&gt;"",Scoring!$D$17)+IF(Data!$M254&lt;&gt;"",Scoring!$D$18)+IF(Data!$N254&lt;&gt;"",Scoring!$D$19)+IF(Data!$O254&lt;&gt;"",Scoring!$D$20)+IF(Data!$P254&lt;&gt;"",Scoring!$D$21)+IF(Data!$Q254&lt;&gt;"",Scoring!$D$22)+IF(Data!$R254&lt;&gt;"",Scoring!$D$23)+IF(Data!$S254&lt;&gt;"",Scoring!$D$24)+IF(Data!T254&lt;&gt;"",Scoring!$D$25)+IF(Data!$U254&lt;&gt;"",Scoring!$D$26)+IF(Data!$V254&lt;&gt;"",Scoring!$D$27)+IF(Data!$W254&lt;&gt;"",Scoring!$D$28)+IF(Data!$X254&lt;&gt;"",Scoring!$D$29)+IF(Data!$Y254&lt;&gt;"",Scoring!$D$30)+IF(Data!$Z254&lt;&gt;"",Scoring!$D$31)+IF(Data!$AA254&lt;&gt;"",Scoring!$D$32),"")</f>
        <v/>
      </c>
      <c r="AC254" s="105" t="str">
        <f>IF(AB254&lt;&gt;"",LOOKUP(AB254,Likelihoods!$A$7:$A$107,Likelihoods!B$7:B$107),"")</f>
        <v/>
      </c>
      <c r="AD254" s="264" t="str">
        <f>IF(AND(COUNTBLANK($B254:$E254)=3,COUNTBLANK($F254:$H254)=2,COUNTBLANK($I254:$J254)=1,COUNTBLANK($K254:$L254)=1,COUNTBLANK($M254:$N254)=1,COUNTBLANK($O254:$P254)=1,COUNTBLANK($Q254:$R254)=1,COUNTBLANK($S254:$T254)=1,COUNTBLANK($U254:$V254)=1,COUNTBLANK($W254:$AA254)=4),IF(Data!$B254&lt;&gt;"",Scoring!$E$7)+IF(Data!$C254&lt;&gt;"",Scoring!$E$8)+IF(Data!$D254&lt;&gt;"",Scoring!$E$9)+IF(Data!$E254&lt;&gt;"",Scoring!$E$10)+IF(Data!$F254&lt;&gt;"",Scoring!$E$11)+IF(Data!$G254&lt;&gt;"",Scoring!$E$12)+IF(Data!$H254&lt;&gt;"",Scoring!$E$13)+IF(Data!$I254&lt;&gt;"",Scoring!$E$14)+IF(Data!$J254&lt;&gt;"",Scoring!$E$15)+IF(Data!$K254&lt;&gt;"",Scoring!$E$16)+IF(Data!$L254&lt;&gt;"",Scoring!$E$17)+IF(Data!$M254&lt;&gt;"",Scoring!$E$18)+IF(Data!$N254&lt;&gt;"",Scoring!$E$19)+IF(Data!$O254&lt;&gt;"",Scoring!$E$20)+IF(Data!$P254&lt;&gt;"",Scoring!$E$21)+IF(Data!$Q254&lt;&gt;"",Scoring!$E$22)+IF(Data!$R254&lt;&gt;"",Scoring!$E$23)+IF(Data!$S254&lt;&gt;"",Scoring!$E$24)+IF(Data!V254&lt;&gt;"",Scoring!$E$25)+IF(Data!$U254&lt;&gt;"",Scoring!$E$26)+IF(Data!$V254&lt;&gt;"",Scoring!$E$27)+IF(Data!$W254&lt;&gt;"",Scoring!$E$28)+IF(Data!$X254&lt;&gt;"",Scoring!$E$29)+IF(Data!$Y254&lt;&gt;"",Scoring!$E$30)+IF(Data!$Z254&lt;&gt;"",Scoring!$E$31)+IF(Data!$AA254&lt;&gt;"",Scoring!$E$32),"")</f>
        <v/>
      </c>
      <c r="AE254" s="107" t="str">
        <f>IF(AD254&lt;&gt;"",LOOKUP(AD254,Likelihoods!$A$7:$A$107,Likelihoods!C$7:C$107),"")</f>
        <v/>
      </c>
      <c r="AF254" s="108" t="str">
        <f>IF(AND(COUNTBLANK($B254:$E254)=3,COUNTBLANK($F254:$H254)=2,COUNTBLANK($I254:$J254)=1,COUNTBLANK($K254:$L254)=1,COUNTBLANK($M254:$N254)=1,COUNTBLANK($O254:$P254)=1,COUNTBLANK($Q254:$R254)=1,COUNTBLANK($S254:$T254)=1,COUNTBLANK($U254:$V254)=1,COUNTBLANK($W254:$AA254)=4),IF(Data!$B254&lt;&gt;"",Scoring!$F$7)+IF(Data!$C254&lt;&gt;"",Scoring!$F$8)+IF(Data!$D254&lt;&gt;"",Scoring!$F$9)+IF(Data!$E254&lt;&gt;"",Scoring!$F$10)+IF(Data!$F254&lt;&gt;"",Scoring!$F$11)+IF(Data!$G254&lt;&gt;"",Scoring!$F$12)+IF(Data!$H254&lt;&gt;"",Scoring!$F$13)+IF(Data!$I254&lt;&gt;"",Scoring!$F$14)+IF(Data!$J254&lt;&gt;"",Scoring!$F$15)+IF(Data!$K254&lt;&gt;"",Scoring!$F$16)+IF(Data!$L254&lt;&gt;"",Scoring!$F$17)+IF(Data!$M254&lt;&gt;"",Scoring!$F$18)+IF(Data!$N254&lt;&gt;"",Scoring!$F$19)+IF(Data!$O254&lt;&gt;"",Scoring!$F$20)+IF(Data!$P254&lt;&gt;"",Scoring!$F$21)+IF(Data!$Q254&lt;&gt;"",Scoring!$F$22)+IF(Data!$R254&lt;&gt;"",Scoring!$F$23)+IF(Data!$S254&lt;&gt;"",Scoring!$F$24)+IF(Data!T254&lt;&gt;"",Scoring!$F$25)+IF(Data!$U254&lt;&gt;"",Scoring!$F$26)+IF(Data!$V254&lt;&gt;"",Scoring!$F$27)+IF(Data!$W254&lt;&gt;"",Scoring!$F$28)+IF(Data!$X254&lt;&gt;"",Scoring!$F$29)+IF(Data!$Y254&lt;&gt;"",Scoring!$F$30)+IF(Data!$Z254&lt;&gt;"",Scoring!$F$31)+IF(Data!$AA254&lt;&gt;"",Scoring!$F$32),"")</f>
        <v/>
      </c>
      <c r="AG254" s="105" t="str">
        <f>IF(AF254&lt;&gt;"",LOOKUP(AF254,Likelihoods!$A$7:$A$107,Likelihoods!D$7:D$107),"")</f>
        <v/>
      </c>
      <c r="AH254" s="108" t="str">
        <f>IF(AND(COUNTBLANK($B254:$E254)=3,COUNTBLANK($F254:$H254)=2,COUNTBLANK($I254:$J254)=1,COUNTBLANK($K254:$L254)=1,COUNTBLANK($M254:$N254)=1,COUNTBLANK($O254:$P254)=1,COUNTBLANK($Q254:$R254)=1,COUNTBLANK($S254:$T254)=1,COUNTBLANK($U254:$V254)=1,COUNTBLANK($W254:$AA254)=4),IF(Data!$B254&lt;&gt;"",Scoring!$G$7)+IF(Data!$C254&lt;&gt;"",Scoring!$G$8)+IF(Data!$D254&lt;&gt;"",Scoring!$G$9)+IF(Data!$E254&lt;&gt;"",Scoring!$G$10)+IF(Data!$F254&lt;&gt;"",Scoring!$G$11)+IF(Data!$G254&lt;&gt;"",Scoring!$G$12)+IF(Data!$H254&lt;&gt;"",Scoring!$G$13)+IF(Data!$I254&lt;&gt;"",Scoring!$G$14)+IF(Data!$J254&lt;&gt;"",Scoring!$G$15)+IF(Data!$K254&lt;&gt;"",Scoring!$G$16)+IF(Data!$L254&lt;&gt;"",Scoring!$G$17)+IF(Data!$M254&lt;&gt;"",Scoring!$G$18)+IF(Data!$N254&lt;&gt;"",Scoring!$G$19)+IF(Data!$O254&lt;&gt;"",Scoring!$G$20)+IF(Data!$P254&lt;&gt;"",Scoring!$G$21)+IF(Data!$Q254&lt;&gt;"",Scoring!$G$22)+IF(Data!$R254&lt;&gt;"",Scoring!$G$23)+IF(Data!$S254&lt;&gt;"",Scoring!$G$24)+IF(Data!T254&lt;&gt;"",Scoring!$G$25)+IF(Data!$U254&lt;&gt;"",Scoring!$G$26)+IF(Data!$V254&lt;&gt;"",Scoring!$G$27)+IF(Data!$W254&lt;&gt;"",Scoring!$G$28)+IF(Data!$X254&lt;&gt;"",Scoring!$G$29)+IF(Data!$Y254&lt;&gt;"",Scoring!$G$30)+IF(Data!$Z254&lt;&gt;"",Scoring!$G$31)+IF(Data!$AA254&lt;&gt;"",Scoring!$G$32),"")</f>
        <v/>
      </c>
      <c r="AI254" s="106" t="str">
        <f>IF(AH254&lt;&gt;"",LOOKUP(AH254,Likelihoods!$A$7:$A$107,Likelihoods!E$7:E$107),"")</f>
        <v/>
      </c>
      <c r="AJ254" s="104" t="str">
        <f>IF(AND(COUNTBLANK($B254:$E254)=3,COUNTBLANK($F254:$H254)=2,COUNTBLANK($I254:$J254)=1,COUNTBLANK($K254:$L254)=1,COUNTBLANK($M254:$N254)=1,COUNTBLANK($O254:$P254)=1,COUNTBLANK($Q254:$R254)=1,COUNTBLANK($S254:$T254)=1,COUNTBLANK($U254:$V254)=1,COUNTBLANK($W254:$AA254)=4),IF(Data!$B254&lt;&gt;"",Scoring!$H$7)+IF(Data!$C254&lt;&gt;"",Scoring!$H$8)+IF(Data!$D254&lt;&gt;"",Scoring!$H$9)+IF(Data!$E254&lt;&gt;"",Scoring!$H$10)+IF(Data!$F254&lt;&gt;"",Scoring!$H$11)+IF(Data!$G254&lt;&gt;"",Scoring!$H$12)+IF(Data!$H254&lt;&gt;"",Scoring!$H$13)+IF(Data!$I254&lt;&gt;"",Scoring!$H$14)+IF(Data!$J254&lt;&gt;"",Scoring!$H$15)+IF(Data!$K254&lt;&gt;"",Scoring!$H$16)+IF(Data!$L254&lt;&gt;"",Scoring!$H$17)+IF(Data!$M254&lt;&gt;"",Scoring!$H$18)+IF(Data!$N254&lt;&gt;"",Scoring!$H$19)+IF(Data!$O254&lt;&gt;"",Scoring!$H$20)+IF(Data!$P254&lt;&gt;"",Scoring!$H$21)+IF(Data!$Q254&lt;&gt;"",Scoring!$H$22)+IF(Data!$R254&lt;&gt;"",Scoring!$H$23)+IF(Data!$S254&lt;&gt;"",Scoring!$H$24)+IF(Data!T254&lt;&gt;"",Scoring!$H$25)+IF(Data!$U254&lt;&gt;"",Scoring!$H$26)+IF(Data!$V254&lt;&gt;"",Scoring!$H$27)+IF(Data!$W254&lt;&gt;"",Scoring!$H$28)+IF(Data!$X254&lt;&gt;"",Scoring!$H$29)+IF(Data!$Y254&lt;&gt;"",Scoring!$H$30)+IF(Data!$Z254&lt;&gt;"",Scoring!$H$31)+IF(Data!$AA254&lt;&gt;"",Scoring!$H$32),"")</f>
        <v/>
      </c>
      <c r="AK254" s="105" t="str">
        <f>IF(AJ254&lt;&gt;"",LOOKUP(AJ254,Likelihoods!$A$7:$A$107,Likelihoods!F$7:F$107),"")</f>
        <v/>
      </c>
      <c r="AL254" s="102" t="str">
        <f>IF(AND(COUNTBLANK($B254:$E254)=3,COUNTBLANK($F254:$H254)=2,COUNTBLANK($I254:$J254)=1,COUNTBLANK($K254:$L254)=1,COUNTBLANK($M254:$N254)=1,COUNTBLANK($O254:$P254)=1,COUNTBLANK($Q254:$R254)=1,COUNTBLANK($S254:$T254)=1,COUNTBLANK($U254:$V254)=1,COUNTBLANK($W254:$AA254)=4),IF(Data!$B254&lt;&gt;"",Scoring!$I$7)+IF(Data!$C254&lt;&gt;"",Scoring!$I$8)+IF(Data!$D254&lt;&gt;"",Scoring!$I$9)+IF(Data!$E254&lt;&gt;"",Scoring!$I$10)+IF(Data!$F254&lt;&gt;"",Scoring!$I$11)+IF(Data!$G254&lt;&gt;"",Scoring!$I$12)+IF(Data!$H254&lt;&gt;"",Scoring!$I$13)+IF(Data!$I254&lt;&gt;"",Scoring!$I$14)+IF(Data!$J254&lt;&gt;"",Scoring!$I$15)+IF(Data!$K254&lt;&gt;"",Scoring!$I$16)+IF(Data!$L254&lt;&gt;"",Scoring!$I$17)+IF(Data!$M254&lt;&gt;"",Scoring!$I$18)+IF(Data!$N254&lt;&gt;"",Scoring!$I$19)+IF(Data!$O254&lt;&gt;"",Scoring!$I$20)+IF(Data!$P254&lt;&gt;"",Scoring!$I$21)+IF(Data!$Q254&lt;&gt;"",Scoring!$I$22)+IF(Data!$R254&lt;&gt;"",Scoring!$I$23)+IF(Data!$S254&lt;&gt;"",Scoring!$I$24)+IF(Data!T254&lt;&gt;"",Scoring!$I$25)+IF(Data!$U254&lt;&gt;"",Scoring!$I$26)+IF(Data!$V254&lt;&gt;"",Scoring!$I$27)+IF(Data!$W254&lt;&gt;"",Scoring!$I$28)+IF(Data!$X254&lt;&gt;"",Scoring!$I$29)+IF(Data!$Y254&lt;&gt;"",Scoring!$I$30)+IF(Data!$Z254&lt;&gt;"",Scoring!$I$31)+IF(Data!$AA254&lt;&gt;"",Scoring!$I$32),"")</f>
        <v/>
      </c>
      <c r="AM254" s="107" t="str">
        <f>IF(AL254&lt;&gt;"",LOOKUP(AL254,Likelihoods!$A$7:$A$107,Likelihoods!G$7:G$107),"")</f>
        <v/>
      </c>
      <c r="AN254" s="281" t="str">
        <f>IF(AND(COUNTBLANK($B254:$E254)=3,COUNTBLANK($F254:$H254)=2,COUNTBLANK($I254:$J254)=1,COUNTBLANK($K254:$L254)=1,COUNTBLANK($M254:$N254)=1,COUNTBLANK($O254:$P254)=1,COUNTBLANK($Q254:$R254)=1,COUNTBLANK($S254:$T254)=1,COUNTBLANK($U254:$V254)=1,COUNTBLANK($W254:$AA254)=4),IF(Data!$B254&lt;&gt;"",Scoring!$J$7)+IF(Data!$C254&lt;&gt;"",Scoring!$J$8)+IF(Data!$D254&lt;&gt;"",Scoring!$J$9)+IF(Data!$E254&lt;&gt;"",Scoring!$J$10)+IF(Data!$F254&lt;&gt;"",Scoring!$J$11)+IF(Data!$G254&lt;&gt;"",Scoring!$J$12)+IF(Data!$H254&lt;&gt;"",Scoring!$J$13)+IF(Data!$I254&lt;&gt;"",Scoring!$J$14)+IF(Data!$J254&lt;&gt;"",Scoring!$J$15)+IF(Data!$K254&lt;&gt;"",Scoring!$J$16)+IF(Data!$L254&lt;&gt;"",Scoring!$J$17)+IF(Data!$M254&lt;&gt;"",Scoring!$J$18)+IF(Data!$N254&lt;&gt;"",Scoring!$J$19)+IF(Data!$O254&lt;&gt;"",Scoring!$J$20)+IF(Data!$P254&lt;&gt;"",Scoring!$J$21)+IF(Data!$Q254&lt;&gt;"",Scoring!$J$22)+IF(Data!$R254&lt;&gt;"",Scoring!$J$23)+IF(Data!$S254&lt;&gt;"",Scoring!$J$24)+IF(Data!AF254&lt;&gt;"",Scoring!$J$25)+IF(Data!$U254&lt;&gt;"",Scoring!$J$26)+IF(Data!$V254&lt;&gt;"",Scoring!$J$27)+IF(Data!$W254&lt;&gt;"",Scoring!$J$28)+IF(Data!$X254&lt;&gt;"",Scoring!$J$29)+IF(Data!$Y254&lt;&gt;"",Scoring!$J$30)+IF(Data!$Z254&lt;&gt;"",Scoring!$J$31)+IF(Data!$AA254&lt;&gt;"",Scoring!$J$32),"")</f>
        <v/>
      </c>
      <c r="AO254" s="276" t="str">
        <f>IF(AN254&lt;&gt;"",LOOKUP(AN254,Likelihoods!$A$7:$A$107,Likelihoods!H$7:H$107),"")</f>
        <v/>
      </c>
      <c r="AP254" s="264" t="str">
        <f>IF(AND(COUNTBLANK($B254:$E254)=3,COUNTBLANK($F254:$H254)=2,COUNTBLANK($I254:$J254)=1,COUNTBLANK($K254:$L254)=1,COUNTBLANK($M254:$N254)=1,COUNTBLANK($O254:$P254)=1,COUNTBLANK($Q254:$R254)=1,COUNTBLANK($S254:$T254)=1,COUNTBLANK($U254:$V254)=1,COUNTBLANK($W254:$AA254)=4),IF(Data!$B254&lt;&gt;"",Scoring!$K$7)+IF(Data!$C254&lt;&gt;"",Scoring!$K$8)+IF(Data!$D254&lt;&gt;"",Scoring!$K$9)+IF(Data!$E254&lt;&gt;"",Scoring!$K$10)+IF(Data!$F254&lt;&gt;"",Scoring!$K$11)+IF(Data!$G254&lt;&gt;"",Scoring!$K$12)+IF(Data!$H254&lt;&gt;"",Scoring!$K$13)+IF(Data!$I254&lt;&gt;"",Scoring!$K$14)+IF(Data!$J254&lt;&gt;"",Scoring!$K$15)+IF(Data!$K254&lt;&gt;"",Scoring!$K$16)+IF(Data!$L254&lt;&gt;"",Scoring!$K$17)+IF(Data!$M254&lt;&gt;"",Scoring!$K$18)+IF(Data!$N254&lt;&gt;"",Scoring!$K$19)+IF(Data!$O254&lt;&gt;"",Scoring!$K$20)+IF(Data!$P254&lt;&gt;"",Scoring!$K$21)+IF(Data!$Q254&lt;&gt;"",Scoring!$K$22)+IF(Data!$R254&lt;&gt;"",Scoring!$K$23)+IF(Data!$S254&lt;&gt;"",Scoring!$K$24)+IF(Data!AH254&lt;&gt;"",Scoring!$K$25)+IF(Data!$U254&lt;&gt;"",Scoring!$K$26)+IF(Data!$V254&lt;&gt;"",Scoring!$K$27)+IF(Data!$W254&lt;&gt;"",Scoring!$K$28)+IF(Data!$X254&lt;&gt;"",Scoring!$K$29)+IF(Data!$Y254&lt;&gt;"",Scoring!$K$30)+IF(Data!$Z254&lt;&gt;"",Scoring!$K$31)+IF(Data!$AA254&lt;&gt;"",Scoring!$K$32),"")</f>
        <v/>
      </c>
      <c r="AQ254" s="107" t="str">
        <f>IF(AP254&lt;&gt;"",LOOKUP(AP254,Likelihoods!$A$7:$A$107,Likelihoods!I$7:I$107),"")</f>
        <v/>
      </c>
      <c r="AR254" s="281" t="str">
        <f>IF(AND(COUNTBLANK($B254:$E254)=3,COUNTBLANK($F254:$H254)=2,COUNTBLANK($I254:$J254)=1,COUNTBLANK($K254:$L254)=1,COUNTBLANK($M254:$N254)=1,COUNTBLANK($O254:$P254)=1,COUNTBLANK($Q254:$R254)=1,COUNTBLANK($S254:$T254)=1,COUNTBLANK($U254:$V254)=1,COUNTBLANK($W254:$AA254)=4),IF(Data!$B254&lt;&gt;"",Scoring!$L$7)+IF(Data!$C254&lt;&gt;"",Scoring!$L$8)+IF(Data!$D254&lt;&gt;"",Scoring!$L$9)+IF(Data!$E254&lt;&gt;"",Scoring!$L$10)+IF(Data!$F254&lt;&gt;"",Scoring!$L$11)+IF(Data!$G254&lt;&gt;"",Scoring!$L$12)+IF(Data!$H254&lt;&gt;"",Scoring!$L$13)+IF(Data!$I254&lt;&gt;"",Scoring!$L$14)+IF(Data!$J254&lt;&gt;"",Scoring!$L$15)+IF(Data!$K254&lt;&gt;"",Scoring!$L$16)+IF(Data!$L254&lt;&gt;"",Scoring!$L$17)+IF(Data!$M254&lt;&gt;"",Scoring!$L$18)+IF(Data!$N254&lt;&gt;"",Scoring!$L$19)+IF(Data!$O254&lt;&gt;"",Scoring!$L$20)+IF(Data!$P254&lt;&gt;"",Scoring!$L$21)+IF(Data!$Q254&lt;&gt;"",Scoring!$L$22)+IF(Data!$R254&lt;&gt;"",Scoring!$L$23)+IF(Data!$S254&lt;&gt;"",Scoring!$L$24)+IF(Data!AJ254&lt;&gt;"",Scoring!$L$25)+IF(Data!$U254&lt;&gt;"",Scoring!$L$26)+IF(Data!$V254&lt;&gt;"",Scoring!$L$27)+IF(Data!$W254&lt;&gt;"",Scoring!$L$28)+IF(Data!$X254&lt;&gt;"",Scoring!$L$29)+IF(Data!$Y254&lt;&gt;"",Scoring!$L$30)+IF(Data!$Z254&lt;&gt;"",Scoring!$L$31)+IF(Data!$AA254&lt;&gt;"",Scoring!$L$32),"")</f>
        <v/>
      </c>
      <c r="AS254" s="105" t="str">
        <f>IF(AR254&lt;&gt;"",LOOKUP(AR254,Likelihoods!$A$7:$A$107,Likelihoods!J$7:J$107),"")</f>
        <v/>
      </c>
      <c r="AT254" s="108" t="str">
        <f>IF(AND(COUNTBLANK($B254:$E254)=3,COUNTBLANK($F254:$H254)=2,COUNTBLANK($I254:$J254)=1,COUNTBLANK($K254:$L254)=1,COUNTBLANK($M254:$N254)=1,COUNTBLANK($O254:$P254)=1,COUNTBLANK($Q254:$R254)=1,COUNTBLANK($S254:$T254)=1,COUNTBLANK($U254:$V254)=1,COUNTBLANK($W254:$AA254)=4),IF(Data!$B254&lt;&gt;"",Scoring!$M$7)+IF(Data!$C254&lt;&gt;"",Scoring!$M$8)+IF(Data!$D254&lt;&gt;"",Scoring!$M$9)+IF(Data!$E254&lt;&gt;"",Scoring!$M$10)+IF(Data!$F254&lt;&gt;"",Scoring!$M$11)+IF(Data!$G254&lt;&gt;"",Scoring!$M$12)+IF(Data!$H254&lt;&gt;"",Scoring!$M$13)+IF(Data!$I254&lt;&gt;"",Scoring!$M$14)+IF(Data!$J254&lt;&gt;"",Scoring!$M$15)+IF(Data!$K254&lt;&gt;"",Scoring!$M$16)+IF(Data!$L254&lt;&gt;"",Scoring!$M$17)+IF(Data!$M254&lt;&gt;"",Scoring!$M$18)+IF(Data!$N254&lt;&gt;"",Scoring!$M$19)+IF(Data!$O254&lt;&gt;"",Scoring!$M$20)+IF(Data!$P254&lt;&gt;"",Scoring!$M$21)+IF(Data!$Q254&lt;&gt;"",Scoring!$M$22)+IF(Data!$R254&lt;&gt;"",Scoring!$M$23)+IF(Data!$S254&lt;&gt;"",Scoring!$M$24)+IF(Data!T254&lt;&gt;"",Scoring!$M$25)+IF(Data!$U254&lt;&gt;"",Scoring!$M$26)+IF(Data!$V254&lt;&gt;"",Scoring!$M$27)+IF(Data!$W254&lt;&gt;"",Scoring!$M$28)+IF(Data!$X254&lt;&gt;"",Scoring!$M$29)+IF(Data!$Y254&lt;&gt;"",Scoring!$M$30)+IF(Data!$Z254&lt;&gt;"",Scoring!$M$31)+IF(Data!$AA254&lt;&gt;"",Scoring!$M$32),"")</f>
        <v/>
      </c>
      <c r="AU254" s="105" t="str">
        <f>IF(AT254&lt;&gt;"",LOOKUP(AT254,Likelihoods!$A$7:$A$107,Likelihoods!K$7:K$107),"")</f>
        <v/>
      </c>
      <c r="AV254" s="108" t="str">
        <f>IF(AND(COUNTBLANK($B254:$E254)=3,COUNTBLANK($F254:$H254)=2,COUNTBLANK($I254:$J254)=1,COUNTBLANK($K254:$L254)=1,COUNTBLANK($M254:$N254)=1,COUNTBLANK($O254:$P254)=1,COUNTBLANK($Q254:$R254)=1,COUNTBLANK($S254:$T254)=1,COUNTBLANK($U254:$V254)=1,COUNTBLANK($W254:$AA254)=4),IF(Data!$B254&lt;&gt;"",Scoring!$N$7)+IF(Data!$C254&lt;&gt;"",Scoring!$N$8)+IF(Data!$D254&lt;&gt;"",Scoring!$N$9)+IF(Data!$E254&lt;&gt;"",Scoring!$N$10)+IF(Data!$F254&lt;&gt;"",Scoring!$N$11)+IF(Data!$G254&lt;&gt;"",Scoring!$N$12)+IF(Data!$H254&lt;&gt;"",Scoring!$N$13)+IF(Data!$I254&lt;&gt;"",Scoring!$N$14)+IF(Data!$J254&lt;&gt;"",Scoring!$N$15)+IF(Data!$K254&lt;&gt;"",Scoring!$N$16)+IF(Data!$L254&lt;&gt;"",Scoring!$N$17)+IF(Data!$M254&lt;&gt;"",Scoring!$N$18)+IF(Data!$N254&lt;&gt;"",Scoring!$N$19)+IF(Data!$O254&lt;&gt;"",Scoring!$N$20)+IF(Data!$P254&lt;&gt;"",Scoring!$N$21)+IF(Data!$Q254&lt;&gt;"",Scoring!$N$22)+IF(Data!$R254&lt;&gt;"",Scoring!$N$23)+IF(Data!$S254&lt;&gt;"",Scoring!$N$24)+IF(Data!T254&lt;&gt;"",Scoring!$N$25)+IF(Data!$U254&lt;&gt;"",Scoring!$N$26)+IF(Data!$V254&lt;&gt;"",Scoring!$N$27)+IF(Data!$W254&lt;&gt;"",Scoring!$N$28)+IF(Data!$X254&lt;&gt;"",Scoring!$N$29)+IF(Data!$Y254&lt;&gt;"",Scoring!$N$30)+IF(Data!$Z254&lt;&gt;"",Scoring!$N$31)+IF(Data!$AA254&lt;&gt;"",Scoring!$N$32),"")</f>
        <v/>
      </c>
      <c r="AW254" s="106" t="str">
        <f>IF(AV254&lt;&gt;"",LOOKUP(AV254,Likelihoods!$A$7:$A$107,Likelihoods!L$7:L$107),"")</f>
        <v/>
      </c>
      <c r="AX254" s="104" t="str">
        <f>IF(AND(COUNTBLANK($B254:$E254)=3,COUNTBLANK($F254:$H254)=2,COUNTBLANK($I254:$J254)=1,COUNTBLANK($K254:$L254)=1,COUNTBLANK($M254:$N254)=1,COUNTBLANK($O254:$P254)=1,COUNTBLANK($Q254:$R254)=1,COUNTBLANK($S254:$T254)=1,COUNTBLANK($U254:$V254)=1,COUNTBLANK($W254:$AA254)=4),IF(Data!$B254&lt;&gt;"",Scoring!$O$7)+IF(Data!$C254&lt;&gt;"",Scoring!$O$8)+IF(Data!$D254&lt;&gt;"",Scoring!$O$9)+IF(Data!$E254&lt;&gt;"",Scoring!$O$10)+IF(Data!$F254&lt;&gt;"",Scoring!$O$11)+IF(Data!$G254&lt;&gt;"",Scoring!$O$12)+IF(Data!$H254&lt;&gt;"",Scoring!$O$13)+IF(Data!$I254&lt;&gt;"",Scoring!$O$14)+IF(Data!$J254&lt;&gt;"",Scoring!$O$15)+IF(Data!$K254&lt;&gt;"",Scoring!$O$16)+IF(Data!$L254&lt;&gt;"",Scoring!$O$17)+IF(Data!$M254&lt;&gt;"",Scoring!$O$18)+IF(Data!$N254&lt;&gt;"",Scoring!$O$19)+IF(Data!$O254&lt;&gt;"",Scoring!$O$20)+IF(Data!$P254&lt;&gt;"",Scoring!$O$21)+IF(Data!$Q254&lt;&gt;"",Scoring!$O$22)+IF(Data!$R254&lt;&gt;"",Scoring!$O$23)+IF(Data!$S254&lt;&gt;"",Scoring!$O$24)+IF(Data!T254&lt;&gt;"",Scoring!$O$25)+IF(Data!$U254&lt;&gt;"",Scoring!$O$26)+IF(Data!$V254&lt;&gt;"",Scoring!$O$27)+IF(Data!$W254&lt;&gt;"",Scoring!$O$28)+IF(Data!$X254&lt;&gt;"",Scoring!$O$29)+IF(Data!$Y254&lt;&gt;"",Scoring!$O$30)+IF(Data!$Z254&lt;&gt;"",Scoring!$O$31)+IF(Data!$AA254&lt;&gt;"",Scoring!$O$32),"")</f>
        <v/>
      </c>
      <c r="AY254" s="107" t="str">
        <f>IF(AX254&lt;&gt;"",LOOKUP(AX254,Likelihoods!$A$7:$A$107,Likelihoods!M$7:M$107),"")</f>
        <v/>
      </c>
      <c r="AZ254" s="108" t="str">
        <f>IF(AND(COUNTBLANK($B254:$E254)=3,COUNTBLANK($F254:$H254)=2,COUNTBLANK($I254:$J254)=1,COUNTBLANK($K254:$L254)=1,COUNTBLANK($M254:$N254)=1,COUNTBLANK($O254:$P254)=1,COUNTBLANK($Q254:$R254)=1,COUNTBLANK($S254:$T254)=1,COUNTBLANK($U254:$V254)=1,COUNTBLANK($W254:$AA254)=4),IF(Data!$B254&lt;&gt;"",Scoring!$P$7)+IF(Data!$C254&lt;&gt;"",Scoring!$P$8)+IF(Data!$D254&lt;&gt;"",Scoring!$P$9)+IF(Data!$E254&lt;&gt;"",Scoring!$P$10)+IF(Data!$F254&lt;&gt;"",Scoring!$P$11)+IF(Data!$G254&lt;&gt;"",Scoring!$P$12)+IF(Data!$H254&lt;&gt;"",Scoring!$P$13)+IF(Data!$I254&lt;&gt;"",Scoring!$P$14)+IF(Data!$J254&lt;&gt;"",Scoring!$P$15)+IF(Data!$K254&lt;&gt;"",Scoring!$P$16)+IF(Data!$L254&lt;&gt;"",Scoring!$P$17)+IF(Data!$M254&lt;&gt;"",Scoring!$P$18)+IF(Data!$N254&lt;&gt;"",Scoring!$P$19)+IF(Data!$O254&lt;&gt;"",Scoring!$P$20)+IF(Data!$P254&lt;&gt;"",Scoring!$P$21)+IF(Data!$Q254&lt;&gt;"",Scoring!$P$22)+IF(Data!$R254&lt;&gt;"",Scoring!$P$23)+IF(Data!$S254&lt;&gt;"",Scoring!$P$24)+IF(Data!T254&lt;&gt;"",Scoring!$P$25)+IF(Data!$U254&lt;&gt;"",Scoring!$P$26)+IF(Data!$V254&lt;&gt;"",Scoring!$P$27)+IF(Data!$W254&lt;&gt;"",Scoring!$P$28)+IF(Data!$X254&lt;&gt;"",Scoring!$P$29)+IF(Data!$Y254&lt;&gt;"",Scoring!$P$30)+IF(Data!$Z254&lt;&gt;"",Scoring!$P$31)+IF(Data!$AA254&lt;&gt;"",Scoring!$P$32),"")</f>
        <v/>
      </c>
      <c r="BA254" s="105" t="str">
        <f>IF(AZ254&lt;&gt;"",LOOKUP(AZ254,Likelihoods!$A$7:$A$107,Likelihoods!N$7:N$107),"")</f>
        <v/>
      </c>
      <c r="BB254" s="102" t="str">
        <f>IF(AND(COUNTBLANK($B254:$E254)=3,COUNTBLANK($F254:$H254)=2,COUNTBLANK($I254:$J254)=1,COUNTBLANK($K254:$L254)=1,COUNTBLANK($M254:$N254)=1,COUNTBLANK($O254:$P254)=1,COUNTBLANK($Q254:$R254)=1,COUNTBLANK($S254:$T254)=1,COUNTBLANK($U254:$V254)=1,COUNTBLANK($W254:$AA254)=4),IF(Data!$B254&lt;&gt;"",Scoring!$Q$7)+IF(Data!$C254&lt;&gt;"",Scoring!$Q$8)+IF(Data!$D254&lt;&gt;"",Scoring!$Q$9)+IF(Data!$E254&lt;&gt;"",Scoring!$Q$10)+IF(Data!$F254&lt;&gt;"",Scoring!$Q$11)+IF(Data!$G254&lt;&gt;"",Scoring!$Q$12)+IF(Data!$H254&lt;&gt;"",Scoring!$Q$13)+IF(Data!$I254&lt;&gt;"",Scoring!$Q$14)+IF(Data!$J254&lt;&gt;"",Scoring!$Q$15)+IF(Data!$K254&lt;&gt;"",Scoring!$Q$16)+IF(Data!$L254&lt;&gt;"",Scoring!$Q$17)+IF(Data!$M254&lt;&gt;"",Scoring!$Q$18)+IF(Data!$N254&lt;&gt;"",Scoring!$Q$19)+IF(Data!$O254&lt;&gt;"",Scoring!$Q$20)+IF(Data!$P254&lt;&gt;"",Scoring!$Q$21)+IF(Data!$Q254&lt;&gt;"",Scoring!$Q$22)+IF(Data!$R254&lt;&gt;"",Scoring!$Q$23)+IF(Data!$S254&lt;&gt;"",Scoring!$Q$24)+IF(Data!T254&lt;&gt;"",Scoring!$Q$25)+IF(Data!$U254&lt;&gt;"",Scoring!$Q$26)+IF(Data!$V254&lt;&gt;"",Scoring!$Q$27)+IF(Data!$W254&lt;&gt;"",Scoring!$Q$28)+IF(Data!$X254&lt;&gt;"",Scoring!$Q$29)+IF(Data!$Y254&lt;&gt;"",Scoring!$Q$30)+IF(Data!$Z254&lt;&gt;"",Scoring!$Q$31)+IF(Data!$AA254&lt;&gt;"",Scoring!$Q$32),"")</f>
        <v/>
      </c>
      <c r="BC254" s="107" t="str">
        <f>IF(BB254&lt;&gt;"",LOOKUP(BB254,Likelihoods!$A$7:$A$107,Likelihoods!O$7:O$107),"")</f>
        <v/>
      </c>
      <c r="BD254" s="104" t="str">
        <f>IF(AND(COUNTBLANK($B254:$E254)=3,COUNTBLANK($F254:$H254)=2,COUNTBLANK($I254:$J254)=1,COUNTBLANK($K254:$L254)=1,COUNTBLANK($M254:$N254)=1,COUNTBLANK($O254:$P254)=1,COUNTBLANK($Q254:$R254)=1,COUNTBLANK($S254:$T254)=1,COUNTBLANK($U254:$V254)=1,COUNTBLANK($W254:$AA254)=4),IF(Data!$B254&lt;&gt;"",Scoring!$R$7)+IF(Data!$C254&lt;&gt;"",Scoring!$R$8)+IF(Data!$D254&lt;&gt;"",Scoring!$R$9)+IF(Data!$E254&lt;&gt;"",Scoring!$R$10)+IF(Data!$F254&lt;&gt;"",Scoring!$R$11)+IF(Data!$G254&lt;&gt;"",Scoring!$R$12)+IF(Data!$H254&lt;&gt;"",Scoring!$R$13)+IF(Data!$I254&lt;&gt;"",Scoring!$R$14)+IF(Data!$J254&lt;&gt;"",Scoring!$R$15)+IF(Data!$K254&lt;&gt;"",Scoring!$R$16)+IF(Data!$L254&lt;&gt;"",Scoring!$R$17)+IF(Data!$M254&lt;&gt;"",Scoring!$R$18)+IF(Data!$N254&lt;&gt;"",Scoring!$R$19)+IF(Data!$O254&lt;&gt;"",Scoring!$R$20)+IF(Data!$P254&lt;&gt;"",Scoring!$R$21)+IF(Data!$Q254&lt;&gt;"",Scoring!$R$22)+IF(Data!$R254&lt;&gt;"",Scoring!$R$23)+IF(Data!$S254&lt;&gt;"",Scoring!$R$24)+IF(Data!T254&lt;&gt;"",Scoring!$R$25)+IF(Data!$U254&lt;&gt;"",Scoring!$R$26)+IF(Data!$V254&lt;&gt;"",Scoring!$R$27)+IF(Data!$W254&lt;&gt;"",Scoring!$R$28)+IF(Data!$X254&lt;&gt;"",Scoring!$R$29)+IF(Data!$Y254&lt;&gt;"",Scoring!$R$30)+IF(Data!$Z254&lt;&gt;"",Scoring!$R$31)+IF(Data!$AA254&lt;&gt;"",Scoring!$R$32),"")</f>
        <v/>
      </c>
      <c r="BE254" s="105" t="str">
        <f>IF(BD254&lt;&gt;"",LOOKUP(BD254,Likelihoods!$A$7:$A$107,Likelihoods!P$7:P$107),"")</f>
        <v/>
      </c>
      <c r="BF254" s="102" t="str">
        <f>IF(AND(COUNTBLANK($B254:$E254)=3,COUNTBLANK($F254:$H254)=2,COUNTBLANK($I254:$J254)=1,COUNTBLANK($K254:$L254)=1,COUNTBLANK($M254:$N254)=1,COUNTBLANK($O254:$P254)=1,COUNTBLANK($Q254:$R254)=1,COUNTBLANK($S254:$T254)=1,COUNTBLANK($U254:$V254)=1,COUNTBLANK($W254:$AA254)=4),IF(Data!$B254&lt;&gt;"",Scoring!$S$7)+IF(Data!$C254&lt;&gt;"",Scoring!$S$8)+IF(Data!$D254&lt;&gt;"",Scoring!$S$9)+IF(Data!$E254&lt;&gt;"",Scoring!$S$10)+IF(Data!$F254&lt;&gt;"",Scoring!$S$11)+IF(Data!$G254&lt;&gt;"",Scoring!$S$12)+IF(Data!$H254&lt;&gt;"",Scoring!$S$13)+IF(Data!$I254&lt;&gt;"",Scoring!$S$14)+IF(Data!$J254&lt;&gt;"",Scoring!$S$15)+IF(Data!$K254&lt;&gt;"",Scoring!$S$16)+IF(Data!$L254&lt;&gt;"",Scoring!$S$17)+IF(Data!$M254&lt;&gt;"",Scoring!$S$18)+IF(Data!$N254&lt;&gt;"",Scoring!$S$19)+IF(Data!$O254&lt;&gt;"",Scoring!$S$20)+IF(Data!$P254&lt;&gt;"",Scoring!$S$21)+IF(Data!$Q254&lt;&gt;"",Scoring!$S$22)+IF(Data!$R254&lt;&gt;"",Scoring!$S$23)+IF(Data!$S254&lt;&gt;"",Scoring!$S$24)+IF(Data!T254&lt;&gt;"",Scoring!$S$25)+IF(Data!$U254&lt;&gt;"",Scoring!$S$26)+IF(Data!$V254&lt;&gt;"",Scoring!$S$27)+IF(Data!$W254&lt;&gt;"",Scoring!$S$28)+IF(Data!$X254&lt;&gt;"",Scoring!$S$29)+IF(Data!$Y254&lt;&gt;"",Scoring!$S$30)+IF(Data!$Z254&lt;&gt;"",Scoring!$S$31)+IF(Data!$AA254&lt;&gt;"",Scoring!$S$32),"")</f>
        <v/>
      </c>
      <c r="BG254" s="107" t="str">
        <f>IF(BF254&lt;&gt;"",LOOKUP(BF254,Likelihoods!$A$7:$A$107,Likelihoods!Q$7:Q$107),"")</f>
        <v/>
      </c>
      <c r="BH254" s="108" t="str">
        <f>IF(AND(COUNTBLANK($B254:$E254)=3,COUNTBLANK($F254:$H254)=2,COUNTBLANK($I254:$J254)=1,COUNTBLANK($K254:$L254)=1,COUNTBLANK($M254:$N254)=1,COUNTBLANK($O254:$P254)=1,COUNTBLANK($Q254:$R254)=1,COUNTBLANK($S254:$T254)=1,COUNTBLANK($U254:$V254)=1,COUNTBLANK($W254:$AA254)=4),IF(Data!$B254&lt;&gt;"",Scoring!$T$7)+IF(Data!$C254&lt;&gt;"",Scoring!$T$8)+IF(Data!$D254&lt;&gt;"",Scoring!$T$9)+IF(Data!$E254&lt;&gt;"",Scoring!$T$10)+IF(Data!$F254&lt;&gt;"",Scoring!$T$11)+IF(Data!$G254&lt;&gt;"",Scoring!$T$12)+IF(Data!$H254&lt;&gt;"",Scoring!$T$13)+IF(Data!$I254&lt;&gt;"",Scoring!$T$14)+IF(Data!$J254&lt;&gt;"",Scoring!$T$15)+IF(Data!$K254&lt;&gt;"",Scoring!$T$16)+IF(Data!$L254&lt;&gt;"",Scoring!$T$17)+IF(Data!$M254&lt;&gt;"",Scoring!$T$18)+IF(Data!$N254&lt;&gt;"",Scoring!$T$19)+IF(Data!$O254&lt;&gt;"",Scoring!$T$20)+IF(Data!$P254&lt;&gt;"",Scoring!$T$21)+IF(Data!$Q254&lt;&gt;"",Scoring!$T$22)+IF(Data!$R254&lt;&gt;"",Scoring!$T$23)+IF(Data!$S254&lt;&gt;"",Scoring!$T$24)+IF(Data!T254&lt;&gt;"",Scoring!$T$25)+IF(Data!$U254&lt;&gt;"",Scoring!$T$26)+IF(Data!$V254&lt;&gt;"",Scoring!$T$27)+IF(Data!$W254&lt;&gt;"",Scoring!$T$28)+IF(Data!$X254&lt;&gt;"",Scoring!$T$29)+IF(Data!$Y254&lt;&gt;"",Scoring!$T$30)+IF(Data!$Z254&lt;&gt;"",Scoring!$T$31)+IF(Data!$AA254&lt;&gt;"",Scoring!$T$32),"")</f>
        <v/>
      </c>
      <c r="BI254" s="105" t="str">
        <f>IF(BH254&lt;&gt;"",LOOKUP(BH254,Likelihoods!$A$7:$A$107,Likelihoods!R$7:R$107),"")</f>
        <v/>
      </c>
      <c r="BJ254" s="108" t="str">
        <f>IF(AND(COUNTBLANK($B254:$E254)=3,COUNTBLANK($F254:$H254)=2,COUNTBLANK($I254:$J254)=1,COUNTBLANK($K254:$L254)=1,COUNTBLANK($M254:$N254)=1,COUNTBLANK($O254:$P254)=1,COUNTBLANK($Q254:$R254)=1,COUNTBLANK($S254:$T254)=1,COUNTBLANK($U254:$V254)=1,COUNTBLANK($W254:$AA254)=4),IF(Data!$B254&lt;&gt;"",Scoring!$U$7)+IF(Data!$C254&lt;&gt;"",Scoring!$U$8)+IF(Data!$D254&lt;&gt;"",Scoring!$U$9)+IF(Data!$E254&lt;&gt;"",Scoring!$U$10)+IF(Data!$F254&lt;&gt;"",Scoring!$U$11)+IF(Data!$G254&lt;&gt;"",Scoring!$U$12)+IF(Data!$H254&lt;&gt;"",Scoring!$U$13)+IF(Data!$I254&lt;&gt;"",Scoring!$U$14)+IF(Data!$J254&lt;&gt;"",Scoring!$U$15)+IF(Data!$K254&lt;&gt;"",Scoring!$U$16)+IF(Data!$L254&lt;&gt;"",Scoring!$U$17)+IF(Data!$M254&lt;&gt;"",Scoring!$U$18)+IF(Data!$N254&lt;&gt;"",Scoring!$U$19)+IF(Data!$O254&lt;&gt;"",Scoring!$U$20)+IF(Data!$P254&lt;&gt;"",Scoring!$U$21)+IF(Data!$Q254&lt;&gt;"",Scoring!$U$22)+IF(Data!$R254&lt;&gt;"",Scoring!$U$23)+IF(Data!$S254&lt;&gt;"",Scoring!$U$24)+IF(Data!T254&lt;&gt;"",Scoring!$U$25)+IF(Data!$U254&lt;&gt;"",Scoring!$U$26)+IF(Data!$V254&lt;&gt;"",Scoring!$U$27)+IF(Data!$W254&lt;&gt;"",Scoring!$U$28)+IF(Data!$X254&lt;&gt;"",Scoring!$U$29)+IF(Data!$Y254&lt;&gt;"",Scoring!$U$30)+IF(Data!$Z254&lt;&gt;"",Scoring!$U$31)+IF(Data!$AA254&lt;&gt;"",Scoring!$U$32),"")</f>
        <v/>
      </c>
      <c r="BK254" s="106" t="str">
        <f>IF(BJ254&lt;&gt;"",LOOKUP(BJ254,Likelihoods!$A$7:$A$107,Likelihoods!S$7:S$107),"")</f>
        <v/>
      </c>
      <c r="BL254" s="8"/>
      <c r="BM254" s="8"/>
      <c r="BN254" s="8"/>
      <c r="BO254" s="8"/>
      <c r="BP254" s="8"/>
      <c r="BQ254" s="8"/>
      <c r="BR254" s="8"/>
      <c r="BS254" s="8"/>
      <c r="BT254" s="8"/>
      <c r="BU254" s="8"/>
      <c r="BV254" s="8"/>
      <c r="BW254" s="8"/>
      <c r="BX254" s="8"/>
      <c r="BY254" s="8"/>
    </row>
    <row r="255" spans="1:77" ht="14.25" x14ac:dyDescent="0.2">
      <c r="A255" s="68"/>
      <c r="B255" s="101"/>
      <c r="C255" s="102"/>
      <c r="D255" s="102"/>
      <c r="E255" s="102"/>
      <c r="F255" s="101"/>
      <c r="G255" s="102"/>
      <c r="H255" s="103"/>
      <c r="I255" s="102"/>
      <c r="J255" s="102"/>
      <c r="K255" s="101"/>
      <c r="L255" s="103"/>
      <c r="M255" s="102"/>
      <c r="N255" s="103"/>
      <c r="O255" s="101"/>
      <c r="P255" s="103"/>
      <c r="Q255" s="102"/>
      <c r="R255" s="102"/>
      <c r="S255" s="101"/>
      <c r="T255" s="103"/>
      <c r="U255" s="101"/>
      <c r="V255" s="103"/>
      <c r="W255" s="102"/>
      <c r="X255" s="102"/>
      <c r="Y255" s="102"/>
      <c r="Z255" s="102"/>
      <c r="AA255" s="102"/>
      <c r="AB255" s="104" t="str">
        <f>IF(AND(COUNTBLANK($B255:$E255)=3,COUNTBLANK($F255:$H255)=2,COUNTBLANK($I255:$J255)=1,COUNTBLANK($K255:$L255)=1,COUNTBLANK($M255:$N255)=1,COUNTBLANK($O255:$P255)=1,COUNTBLANK($Q255:$R255)=1,COUNTBLANK($S255:$T255)=1,COUNTBLANK($U255:$V255)=1,COUNTBLANK($W255:$AA255)=4),IF(Data!$B255&lt;&gt;"",Scoring!$D$7)+IF(Data!$C255&lt;&gt;"",Scoring!$D$8)+IF(Data!$D255&lt;&gt;"",Scoring!$D$9)+IF(Data!$E255&lt;&gt;"",Scoring!$D$10)+IF(Data!$F255&lt;&gt;"",Scoring!$D$11)+IF(Data!$G255&lt;&gt;"",Scoring!$D$12)+IF(Data!$H255&lt;&gt;"",Scoring!$D$13)+IF(Data!$I255&lt;&gt;"",Scoring!$D$14)+IF(Data!$J255&lt;&gt;"",Scoring!$D$15)+IF(Data!$K255&lt;&gt;"",Scoring!$D$16)+IF(Data!$L255&lt;&gt;"",Scoring!$D$17)+IF(Data!$M255&lt;&gt;"",Scoring!$D$18)+IF(Data!$N255&lt;&gt;"",Scoring!$D$19)+IF(Data!$O255&lt;&gt;"",Scoring!$D$20)+IF(Data!$P255&lt;&gt;"",Scoring!$D$21)+IF(Data!$Q255&lt;&gt;"",Scoring!$D$22)+IF(Data!$R255&lt;&gt;"",Scoring!$D$23)+IF(Data!$S255&lt;&gt;"",Scoring!$D$24)+IF(Data!T255&lt;&gt;"",Scoring!$D$25)+IF(Data!$U255&lt;&gt;"",Scoring!$D$26)+IF(Data!$V255&lt;&gt;"",Scoring!$D$27)+IF(Data!$W255&lt;&gt;"",Scoring!$D$28)+IF(Data!$X255&lt;&gt;"",Scoring!$D$29)+IF(Data!$Y255&lt;&gt;"",Scoring!$D$30)+IF(Data!$Z255&lt;&gt;"",Scoring!$D$31)+IF(Data!$AA255&lt;&gt;"",Scoring!$D$32),"")</f>
        <v/>
      </c>
      <c r="AC255" s="105" t="str">
        <f>IF(AB255&lt;&gt;"",LOOKUP(AB255,Likelihoods!$A$7:$A$107,Likelihoods!B$7:B$107),"")</f>
        <v/>
      </c>
      <c r="AD255" s="264" t="str">
        <f>IF(AND(COUNTBLANK($B255:$E255)=3,COUNTBLANK($F255:$H255)=2,COUNTBLANK($I255:$J255)=1,COUNTBLANK($K255:$L255)=1,COUNTBLANK($M255:$N255)=1,COUNTBLANK($O255:$P255)=1,COUNTBLANK($Q255:$R255)=1,COUNTBLANK($S255:$T255)=1,COUNTBLANK($U255:$V255)=1,COUNTBLANK($W255:$AA255)=4),IF(Data!$B255&lt;&gt;"",Scoring!$E$7)+IF(Data!$C255&lt;&gt;"",Scoring!$E$8)+IF(Data!$D255&lt;&gt;"",Scoring!$E$9)+IF(Data!$E255&lt;&gt;"",Scoring!$E$10)+IF(Data!$F255&lt;&gt;"",Scoring!$E$11)+IF(Data!$G255&lt;&gt;"",Scoring!$E$12)+IF(Data!$H255&lt;&gt;"",Scoring!$E$13)+IF(Data!$I255&lt;&gt;"",Scoring!$E$14)+IF(Data!$J255&lt;&gt;"",Scoring!$E$15)+IF(Data!$K255&lt;&gt;"",Scoring!$E$16)+IF(Data!$L255&lt;&gt;"",Scoring!$E$17)+IF(Data!$M255&lt;&gt;"",Scoring!$E$18)+IF(Data!$N255&lt;&gt;"",Scoring!$E$19)+IF(Data!$O255&lt;&gt;"",Scoring!$E$20)+IF(Data!$P255&lt;&gt;"",Scoring!$E$21)+IF(Data!$Q255&lt;&gt;"",Scoring!$E$22)+IF(Data!$R255&lt;&gt;"",Scoring!$E$23)+IF(Data!$S255&lt;&gt;"",Scoring!$E$24)+IF(Data!V255&lt;&gt;"",Scoring!$E$25)+IF(Data!$U255&lt;&gt;"",Scoring!$E$26)+IF(Data!$V255&lt;&gt;"",Scoring!$E$27)+IF(Data!$W255&lt;&gt;"",Scoring!$E$28)+IF(Data!$X255&lt;&gt;"",Scoring!$E$29)+IF(Data!$Y255&lt;&gt;"",Scoring!$E$30)+IF(Data!$Z255&lt;&gt;"",Scoring!$E$31)+IF(Data!$AA255&lt;&gt;"",Scoring!$E$32),"")</f>
        <v/>
      </c>
      <c r="AE255" s="107" t="str">
        <f>IF(AD255&lt;&gt;"",LOOKUP(AD255,Likelihoods!$A$7:$A$107,Likelihoods!C$7:C$107),"")</f>
        <v/>
      </c>
      <c r="AF255" s="108" t="str">
        <f>IF(AND(COUNTBLANK($B255:$E255)=3,COUNTBLANK($F255:$H255)=2,COUNTBLANK($I255:$J255)=1,COUNTBLANK($K255:$L255)=1,COUNTBLANK($M255:$N255)=1,COUNTBLANK($O255:$P255)=1,COUNTBLANK($Q255:$R255)=1,COUNTBLANK($S255:$T255)=1,COUNTBLANK($U255:$V255)=1,COUNTBLANK($W255:$AA255)=4),IF(Data!$B255&lt;&gt;"",Scoring!$F$7)+IF(Data!$C255&lt;&gt;"",Scoring!$F$8)+IF(Data!$D255&lt;&gt;"",Scoring!$F$9)+IF(Data!$E255&lt;&gt;"",Scoring!$F$10)+IF(Data!$F255&lt;&gt;"",Scoring!$F$11)+IF(Data!$G255&lt;&gt;"",Scoring!$F$12)+IF(Data!$H255&lt;&gt;"",Scoring!$F$13)+IF(Data!$I255&lt;&gt;"",Scoring!$F$14)+IF(Data!$J255&lt;&gt;"",Scoring!$F$15)+IF(Data!$K255&lt;&gt;"",Scoring!$F$16)+IF(Data!$L255&lt;&gt;"",Scoring!$F$17)+IF(Data!$M255&lt;&gt;"",Scoring!$F$18)+IF(Data!$N255&lt;&gt;"",Scoring!$F$19)+IF(Data!$O255&lt;&gt;"",Scoring!$F$20)+IF(Data!$P255&lt;&gt;"",Scoring!$F$21)+IF(Data!$Q255&lt;&gt;"",Scoring!$F$22)+IF(Data!$R255&lt;&gt;"",Scoring!$F$23)+IF(Data!$S255&lt;&gt;"",Scoring!$F$24)+IF(Data!T255&lt;&gt;"",Scoring!$F$25)+IF(Data!$U255&lt;&gt;"",Scoring!$F$26)+IF(Data!$V255&lt;&gt;"",Scoring!$F$27)+IF(Data!$W255&lt;&gt;"",Scoring!$F$28)+IF(Data!$X255&lt;&gt;"",Scoring!$F$29)+IF(Data!$Y255&lt;&gt;"",Scoring!$F$30)+IF(Data!$Z255&lt;&gt;"",Scoring!$F$31)+IF(Data!$AA255&lt;&gt;"",Scoring!$F$32),"")</f>
        <v/>
      </c>
      <c r="AG255" s="105" t="str">
        <f>IF(AF255&lt;&gt;"",LOOKUP(AF255,Likelihoods!$A$7:$A$107,Likelihoods!D$7:D$107),"")</f>
        <v/>
      </c>
      <c r="AH255" s="108" t="str">
        <f>IF(AND(COUNTBLANK($B255:$E255)=3,COUNTBLANK($F255:$H255)=2,COUNTBLANK($I255:$J255)=1,COUNTBLANK($K255:$L255)=1,COUNTBLANK($M255:$N255)=1,COUNTBLANK($O255:$P255)=1,COUNTBLANK($Q255:$R255)=1,COUNTBLANK($S255:$T255)=1,COUNTBLANK($U255:$V255)=1,COUNTBLANK($W255:$AA255)=4),IF(Data!$B255&lt;&gt;"",Scoring!$G$7)+IF(Data!$C255&lt;&gt;"",Scoring!$G$8)+IF(Data!$D255&lt;&gt;"",Scoring!$G$9)+IF(Data!$E255&lt;&gt;"",Scoring!$G$10)+IF(Data!$F255&lt;&gt;"",Scoring!$G$11)+IF(Data!$G255&lt;&gt;"",Scoring!$G$12)+IF(Data!$H255&lt;&gt;"",Scoring!$G$13)+IF(Data!$I255&lt;&gt;"",Scoring!$G$14)+IF(Data!$J255&lt;&gt;"",Scoring!$G$15)+IF(Data!$K255&lt;&gt;"",Scoring!$G$16)+IF(Data!$L255&lt;&gt;"",Scoring!$G$17)+IF(Data!$M255&lt;&gt;"",Scoring!$G$18)+IF(Data!$N255&lt;&gt;"",Scoring!$G$19)+IF(Data!$O255&lt;&gt;"",Scoring!$G$20)+IF(Data!$P255&lt;&gt;"",Scoring!$G$21)+IF(Data!$Q255&lt;&gt;"",Scoring!$G$22)+IF(Data!$R255&lt;&gt;"",Scoring!$G$23)+IF(Data!$S255&lt;&gt;"",Scoring!$G$24)+IF(Data!T255&lt;&gt;"",Scoring!$G$25)+IF(Data!$U255&lt;&gt;"",Scoring!$G$26)+IF(Data!$V255&lt;&gt;"",Scoring!$G$27)+IF(Data!$W255&lt;&gt;"",Scoring!$G$28)+IF(Data!$X255&lt;&gt;"",Scoring!$G$29)+IF(Data!$Y255&lt;&gt;"",Scoring!$G$30)+IF(Data!$Z255&lt;&gt;"",Scoring!$G$31)+IF(Data!$AA255&lt;&gt;"",Scoring!$G$32),"")</f>
        <v/>
      </c>
      <c r="AI255" s="106" t="str">
        <f>IF(AH255&lt;&gt;"",LOOKUP(AH255,Likelihoods!$A$7:$A$107,Likelihoods!E$7:E$107),"")</f>
        <v/>
      </c>
      <c r="AJ255" s="104" t="str">
        <f>IF(AND(COUNTBLANK($B255:$E255)=3,COUNTBLANK($F255:$H255)=2,COUNTBLANK($I255:$J255)=1,COUNTBLANK($K255:$L255)=1,COUNTBLANK($M255:$N255)=1,COUNTBLANK($O255:$P255)=1,COUNTBLANK($Q255:$R255)=1,COUNTBLANK($S255:$T255)=1,COUNTBLANK($U255:$V255)=1,COUNTBLANK($W255:$AA255)=4),IF(Data!$B255&lt;&gt;"",Scoring!$H$7)+IF(Data!$C255&lt;&gt;"",Scoring!$H$8)+IF(Data!$D255&lt;&gt;"",Scoring!$H$9)+IF(Data!$E255&lt;&gt;"",Scoring!$H$10)+IF(Data!$F255&lt;&gt;"",Scoring!$H$11)+IF(Data!$G255&lt;&gt;"",Scoring!$H$12)+IF(Data!$H255&lt;&gt;"",Scoring!$H$13)+IF(Data!$I255&lt;&gt;"",Scoring!$H$14)+IF(Data!$J255&lt;&gt;"",Scoring!$H$15)+IF(Data!$K255&lt;&gt;"",Scoring!$H$16)+IF(Data!$L255&lt;&gt;"",Scoring!$H$17)+IF(Data!$M255&lt;&gt;"",Scoring!$H$18)+IF(Data!$N255&lt;&gt;"",Scoring!$H$19)+IF(Data!$O255&lt;&gt;"",Scoring!$H$20)+IF(Data!$P255&lt;&gt;"",Scoring!$H$21)+IF(Data!$Q255&lt;&gt;"",Scoring!$H$22)+IF(Data!$R255&lt;&gt;"",Scoring!$H$23)+IF(Data!$S255&lt;&gt;"",Scoring!$H$24)+IF(Data!T255&lt;&gt;"",Scoring!$H$25)+IF(Data!$U255&lt;&gt;"",Scoring!$H$26)+IF(Data!$V255&lt;&gt;"",Scoring!$H$27)+IF(Data!$W255&lt;&gt;"",Scoring!$H$28)+IF(Data!$X255&lt;&gt;"",Scoring!$H$29)+IF(Data!$Y255&lt;&gt;"",Scoring!$H$30)+IF(Data!$Z255&lt;&gt;"",Scoring!$H$31)+IF(Data!$AA255&lt;&gt;"",Scoring!$H$32),"")</f>
        <v/>
      </c>
      <c r="AK255" s="105" t="str">
        <f>IF(AJ255&lt;&gt;"",LOOKUP(AJ255,Likelihoods!$A$7:$A$107,Likelihoods!F$7:F$107),"")</f>
        <v/>
      </c>
      <c r="AL255" s="102" t="str">
        <f>IF(AND(COUNTBLANK($B255:$E255)=3,COUNTBLANK($F255:$H255)=2,COUNTBLANK($I255:$J255)=1,COUNTBLANK($K255:$L255)=1,COUNTBLANK($M255:$N255)=1,COUNTBLANK($O255:$P255)=1,COUNTBLANK($Q255:$R255)=1,COUNTBLANK($S255:$T255)=1,COUNTBLANK($U255:$V255)=1,COUNTBLANK($W255:$AA255)=4),IF(Data!$B255&lt;&gt;"",Scoring!$I$7)+IF(Data!$C255&lt;&gt;"",Scoring!$I$8)+IF(Data!$D255&lt;&gt;"",Scoring!$I$9)+IF(Data!$E255&lt;&gt;"",Scoring!$I$10)+IF(Data!$F255&lt;&gt;"",Scoring!$I$11)+IF(Data!$G255&lt;&gt;"",Scoring!$I$12)+IF(Data!$H255&lt;&gt;"",Scoring!$I$13)+IF(Data!$I255&lt;&gt;"",Scoring!$I$14)+IF(Data!$J255&lt;&gt;"",Scoring!$I$15)+IF(Data!$K255&lt;&gt;"",Scoring!$I$16)+IF(Data!$L255&lt;&gt;"",Scoring!$I$17)+IF(Data!$M255&lt;&gt;"",Scoring!$I$18)+IF(Data!$N255&lt;&gt;"",Scoring!$I$19)+IF(Data!$O255&lt;&gt;"",Scoring!$I$20)+IF(Data!$P255&lt;&gt;"",Scoring!$I$21)+IF(Data!$Q255&lt;&gt;"",Scoring!$I$22)+IF(Data!$R255&lt;&gt;"",Scoring!$I$23)+IF(Data!$S255&lt;&gt;"",Scoring!$I$24)+IF(Data!T255&lt;&gt;"",Scoring!$I$25)+IF(Data!$U255&lt;&gt;"",Scoring!$I$26)+IF(Data!$V255&lt;&gt;"",Scoring!$I$27)+IF(Data!$W255&lt;&gt;"",Scoring!$I$28)+IF(Data!$X255&lt;&gt;"",Scoring!$I$29)+IF(Data!$Y255&lt;&gt;"",Scoring!$I$30)+IF(Data!$Z255&lt;&gt;"",Scoring!$I$31)+IF(Data!$AA255&lt;&gt;"",Scoring!$I$32),"")</f>
        <v/>
      </c>
      <c r="AM255" s="107" t="str">
        <f>IF(AL255&lt;&gt;"",LOOKUP(AL255,Likelihoods!$A$7:$A$107,Likelihoods!G$7:G$107),"")</f>
        <v/>
      </c>
      <c r="AN255" s="281" t="str">
        <f>IF(AND(COUNTBLANK($B255:$E255)=3,COUNTBLANK($F255:$H255)=2,COUNTBLANK($I255:$J255)=1,COUNTBLANK($K255:$L255)=1,COUNTBLANK($M255:$N255)=1,COUNTBLANK($O255:$P255)=1,COUNTBLANK($Q255:$R255)=1,COUNTBLANK($S255:$T255)=1,COUNTBLANK($U255:$V255)=1,COUNTBLANK($W255:$AA255)=4),IF(Data!$B255&lt;&gt;"",Scoring!$J$7)+IF(Data!$C255&lt;&gt;"",Scoring!$J$8)+IF(Data!$D255&lt;&gt;"",Scoring!$J$9)+IF(Data!$E255&lt;&gt;"",Scoring!$J$10)+IF(Data!$F255&lt;&gt;"",Scoring!$J$11)+IF(Data!$G255&lt;&gt;"",Scoring!$J$12)+IF(Data!$H255&lt;&gt;"",Scoring!$J$13)+IF(Data!$I255&lt;&gt;"",Scoring!$J$14)+IF(Data!$J255&lt;&gt;"",Scoring!$J$15)+IF(Data!$K255&lt;&gt;"",Scoring!$J$16)+IF(Data!$L255&lt;&gt;"",Scoring!$J$17)+IF(Data!$M255&lt;&gt;"",Scoring!$J$18)+IF(Data!$N255&lt;&gt;"",Scoring!$J$19)+IF(Data!$O255&lt;&gt;"",Scoring!$J$20)+IF(Data!$P255&lt;&gt;"",Scoring!$J$21)+IF(Data!$Q255&lt;&gt;"",Scoring!$J$22)+IF(Data!$R255&lt;&gt;"",Scoring!$J$23)+IF(Data!$S255&lt;&gt;"",Scoring!$J$24)+IF(Data!AF255&lt;&gt;"",Scoring!$J$25)+IF(Data!$U255&lt;&gt;"",Scoring!$J$26)+IF(Data!$V255&lt;&gt;"",Scoring!$J$27)+IF(Data!$W255&lt;&gt;"",Scoring!$J$28)+IF(Data!$X255&lt;&gt;"",Scoring!$J$29)+IF(Data!$Y255&lt;&gt;"",Scoring!$J$30)+IF(Data!$Z255&lt;&gt;"",Scoring!$J$31)+IF(Data!$AA255&lt;&gt;"",Scoring!$J$32),"")</f>
        <v/>
      </c>
      <c r="AO255" s="276" t="str">
        <f>IF(AN255&lt;&gt;"",LOOKUP(AN255,Likelihoods!$A$7:$A$107,Likelihoods!H$7:H$107),"")</f>
        <v/>
      </c>
      <c r="AP255" s="264" t="str">
        <f>IF(AND(COUNTBLANK($B255:$E255)=3,COUNTBLANK($F255:$H255)=2,COUNTBLANK($I255:$J255)=1,COUNTBLANK($K255:$L255)=1,COUNTBLANK($M255:$N255)=1,COUNTBLANK($O255:$P255)=1,COUNTBLANK($Q255:$R255)=1,COUNTBLANK($S255:$T255)=1,COUNTBLANK($U255:$V255)=1,COUNTBLANK($W255:$AA255)=4),IF(Data!$B255&lt;&gt;"",Scoring!$K$7)+IF(Data!$C255&lt;&gt;"",Scoring!$K$8)+IF(Data!$D255&lt;&gt;"",Scoring!$K$9)+IF(Data!$E255&lt;&gt;"",Scoring!$K$10)+IF(Data!$F255&lt;&gt;"",Scoring!$K$11)+IF(Data!$G255&lt;&gt;"",Scoring!$K$12)+IF(Data!$H255&lt;&gt;"",Scoring!$K$13)+IF(Data!$I255&lt;&gt;"",Scoring!$K$14)+IF(Data!$J255&lt;&gt;"",Scoring!$K$15)+IF(Data!$K255&lt;&gt;"",Scoring!$K$16)+IF(Data!$L255&lt;&gt;"",Scoring!$K$17)+IF(Data!$M255&lt;&gt;"",Scoring!$K$18)+IF(Data!$N255&lt;&gt;"",Scoring!$K$19)+IF(Data!$O255&lt;&gt;"",Scoring!$K$20)+IF(Data!$P255&lt;&gt;"",Scoring!$K$21)+IF(Data!$Q255&lt;&gt;"",Scoring!$K$22)+IF(Data!$R255&lt;&gt;"",Scoring!$K$23)+IF(Data!$S255&lt;&gt;"",Scoring!$K$24)+IF(Data!AH255&lt;&gt;"",Scoring!$K$25)+IF(Data!$U255&lt;&gt;"",Scoring!$K$26)+IF(Data!$V255&lt;&gt;"",Scoring!$K$27)+IF(Data!$W255&lt;&gt;"",Scoring!$K$28)+IF(Data!$X255&lt;&gt;"",Scoring!$K$29)+IF(Data!$Y255&lt;&gt;"",Scoring!$K$30)+IF(Data!$Z255&lt;&gt;"",Scoring!$K$31)+IF(Data!$AA255&lt;&gt;"",Scoring!$K$32),"")</f>
        <v/>
      </c>
      <c r="AQ255" s="107" t="str">
        <f>IF(AP255&lt;&gt;"",LOOKUP(AP255,Likelihoods!$A$7:$A$107,Likelihoods!I$7:I$107),"")</f>
        <v/>
      </c>
      <c r="AR255" s="281" t="str">
        <f>IF(AND(COUNTBLANK($B255:$E255)=3,COUNTBLANK($F255:$H255)=2,COUNTBLANK($I255:$J255)=1,COUNTBLANK($K255:$L255)=1,COUNTBLANK($M255:$N255)=1,COUNTBLANK($O255:$P255)=1,COUNTBLANK($Q255:$R255)=1,COUNTBLANK($S255:$T255)=1,COUNTBLANK($U255:$V255)=1,COUNTBLANK($W255:$AA255)=4),IF(Data!$B255&lt;&gt;"",Scoring!$L$7)+IF(Data!$C255&lt;&gt;"",Scoring!$L$8)+IF(Data!$D255&lt;&gt;"",Scoring!$L$9)+IF(Data!$E255&lt;&gt;"",Scoring!$L$10)+IF(Data!$F255&lt;&gt;"",Scoring!$L$11)+IF(Data!$G255&lt;&gt;"",Scoring!$L$12)+IF(Data!$H255&lt;&gt;"",Scoring!$L$13)+IF(Data!$I255&lt;&gt;"",Scoring!$L$14)+IF(Data!$J255&lt;&gt;"",Scoring!$L$15)+IF(Data!$K255&lt;&gt;"",Scoring!$L$16)+IF(Data!$L255&lt;&gt;"",Scoring!$L$17)+IF(Data!$M255&lt;&gt;"",Scoring!$L$18)+IF(Data!$N255&lt;&gt;"",Scoring!$L$19)+IF(Data!$O255&lt;&gt;"",Scoring!$L$20)+IF(Data!$P255&lt;&gt;"",Scoring!$L$21)+IF(Data!$Q255&lt;&gt;"",Scoring!$L$22)+IF(Data!$R255&lt;&gt;"",Scoring!$L$23)+IF(Data!$S255&lt;&gt;"",Scoring!$L$24)+IF(Data!AJ255&lt;&gt;"",Scoring!$L$25)+IF(Data!$U255&lt;&gt;"",Scoring!$L$26)+IF(Data!$V255&lt;&gt;"",Scoring!$L$27)+IF(Data!$W255&lt;&gt;"",Scoring!$L$28)+IF(Data!$X255&lt;&gt;"",Scoring!$L$29)+IF(Data!$Y255&lt;&gt;"",Scoring!$L$30)+IF(Data!$Z255&lt;&gt;"",Scoring!$L$31)+IF(Data!$AA255&lt;&gt;"",Scoring!$L$32),"")</f>
        <v/>
      </c>
      <c r="AS255" s="105" t="str">
        <f>IF(AR255&lt;&gt;"",LOOKUP(AR255,Likelihoods!$A$7:$A$107,Likelihoods!J$7:J$107),"")</f>
        <v/>
      </c>
      <c r="AT255" s="108" t="str">
        <f>IF(AND(COUNTBLANK($B255:$E255)=3,COUNTBLANK($F255:$H255)=2,COUNTBLANK($I255:$J255)=1,COUNTBLANK($K255:$L255)=1,COUNTBLANK($M255:$N255)=1,COUNTBLANK($O255:$P255)=1,COUNTBLANK($Q255:$R255)=1,COUNTBLANK($S255:$T255)=1,COUNTBLANK($U255:$V255)=1,COUNTBLANK($W255:$AA255)=4),IF(Data!$B255&lt;&gt;"",Scoring!$M$7)+IF(Data!$C255&lt;&gt;"",Scoring!$M$8)+IF(Data!$D255&lt;&gt;"",Scoring!$M$9)+IF(Data!$E255&lt;&gt;"",Scoring!$M$10)+IF(Data!$F255&lt;&gt;"",Scoring!$M$11)+IF(Data!$G255&lt;&gt;"",Scoring!$M$12)+IF(Data!$H255&lt;&gt;"",Scoring!$M$13)+IF(Data!$I255&lt;&gt;"",Scoring!$M$14)+IF(Data!$J255&lt;&gt;"",Scoring!$M$15)+IF(Data!$K255&lt;&gt;"",Scoring!$M$16)+IF(Data!$L255&lt;&gt;"",Scoring!$M$17)+IF(Data!$M255&lt;&gt;"",Scoring!$M$18)+IF(Data!$N255&lt;&gt;"",Scoring!$M$19)+IF(Data!$O255&lt;&gt;"",Scoring!$M$20)+IF(Data!$P255&lt;&gt;"",Scoring!$M$21)+IF(Data!$Q255&lt;&gt;"",Scoring!$M$22)+IF(Data!$R255&lt;&gt;"",Scoring!$M$23)+IF(Data!$S255&lt;&gt;"",Scoring!$M$24)+IF(Data!T255&lt;&gt;"",Scoring!$M$25)+IF(Data!$U255&lt;&gt;"",Scoring!$M$26)+IF(Data!$V255&lt;&gt;"",Scoring!$M$27)+IF(Data!$W255&lt;&gt;"",Scoring!$M$28)+IF(Data!$X255&lt;&gt;"",Scoring!$M$29)+IF(Data!$Y255&lt;&gt;"",Scoring!$M$30)+IF(Data!$Z255&lt;&gt;"",Scoring!$M$31)+IF(Data!$AA255&lt;&gt;"",Scoring!$M$32),"")</f>
        <v/>
      </c>
      <c r="AU255" s="105" t="str">
        <f>IF(AT255&lt;&gt;"",LOOKUP(AT255,Likelihoods!$A$7:$A$107,Likelihoods!K$7:K$107),"")</f>
        <v/>
      </c>
      <c r="AV255" s="108" t="str">
        <f>IF(AND(COUNTBLANK($B255:$E255)=3,COUNTBLANK($F255:$H255)=2,COUNTBLANK($I255:$J255)=1,COUNTBLANK($K255:$L255)=1,COUNTBLANK($M255:$N255)=1,COUNTBLANK($O255:$P255)=1,COUNTBLANK($Q255:$R255)=1,COUNTBLANK($S255:$T255)=1,COUNTBLANK($U255:$V255)=1,COUNTBLANK($W255:$AA255)=4),IF(Data!$B255&lt;&gt;"",Scoring!$N$7)+IF(Data!$C255&lt;&gt;"",Scoring!$N$8)+IF(Data!$D255&lt;&gt;"",Scoring!$N$9)+IF(Data!$E255&lt;&gt;"",Scoring!$N$10)+IF(Data!$F255&lt;&gt;"",Scoring!$N$11)+IF(Data!$G255&lt;&gt;"",Scoring!$N$12)+IF(Data!$H255&lt;&gt;"",Scoring!$N$13)+IF(Data!$I255&lt;&gt;"",Scoring!$N$14)+IF(Data!$J255&lt;&gt;"",Scoring!$N$15)+IF(Data!$K255&lt;&gt;"",Scoring!$N$16)+IF(Data!$L255&lt;&gt;"",Scoring!$N$17)+IF(Data!$M255&lt;&gt;"",Scoring!$N$18)+IF(Data!$N255&lt;&gt;"",Scoring!$N$19)+IF(Data!$O255&lt;&gt;"",Scoring!$N$20)+IF(Data!$P255&lt;&gt;"",Scoring!$N$21)+IF(Data!$Q255&lt;&gt;"",Scoring!$N$22)+IF(Data!$R255&lt;&gt;"",Scoring!$N$23)+IF(Data!$S255&lt;&gt;"",Scoring!$N$24)+IF(Data!T255&lt;&gt;"",Scoring!$N$25)+IF(Data!$U255&lt;&gt;"",Scoring!$N$26)+IF(Data!$V255&lt;&gt;"",Scoring!$N$27)+IF(Data!$W255&lt;&gt;"",Scoring!$N$28)+IF(Data!$X255&lt;&gt;"",Scoring!$N$29)+IF(Data!$Y255&lt;&gt;"",Scoring!$N$30)+IF(Data!$Z255&lt;&gt;"",Scoring!$N$31)+IF(Data!$AA255&lt;&gt;"",Scoring!$N$32),"")</f>
        <v/>
      </c>
      <c r="AW255" s="106" t="str">
        <f>IF(AV255&lt;&gt;"",LOOKUP(AV255,Likelihoods!$A$7:$A$107,Likelihoods!L$7:L$107),"")</f>
        <v/>
      </c>
      <c r="AX255" s="104" t="str">
        <f>IF(AND(COUNTBLANK($B255:$E255)=3,COUNTBLANK($F255:$H255)=2,COUNTBLANK($I255:$J255)=1,COUNTBLANK($K255:$L255)=1,COUNTBLANK($M255:$N255)=1,COUNTBLANK($O255:$P255)=1,COUNTBLANK($Q255:$R255)=1,COUNTBLANK($S255:$T255)=1,COUNTBLANK($U255:$V255)=1,COUNTBLANK($W255:$AA255)=4),IF(Data!$B255&lt;&gt;"",Scoring!$O$7)+IF(Data!$C255&lt;&gt;"",Scoring!$O$8)+IF(Data!$D255&lt;&gt;"",Scoring!$O$9)+IF(Data!$E255&lt;&gt;"",Scoring!$O$10)+IF(Data!$F255&lt;&gt;"",Scoring!$O$11)+IF(Data!$G255&lt;&gt;"",Scoring!$O$12)+IF(Data!$H255&lt;&gt;"",Scoring!$O$13)+IF(Data!$I255&lt;&gt;"",Scoring!$O$14)+IF(Data!$J255&lt;&gt;"",Scoring!$O$15)+IF(Data!$K255&lt;&gt;"",Scoring!$O$16)+IF(Data!$L255&lt;&gt;"",Scoring!$O$17)+IF(Data!$M255&lt;&gt;"",Scoring!$O$18)+IF(Data!$N255&lt;&gt;"",Scoring!$O$19)+IF(Data!$O255&lt;&gt;"",Scoring!$O$20)+IF(Data!$P255&lt;&gt;"",Scoring!$O$21)+IF(Data!$Q255&lt;&gt;"",Scoring!$O$22)+IF(Data!$R255&lt;&gt;"",Scoring!$O$23)+IF(Data!$S255&lt;&gt;"",Scoring!$O$24)+IF(Data!T255&lt;&gt;"",Scoring!$O$25)+IF(Data!$U255&lt;&gt;"",Scoring!$O$26)+IF(Data!$V255&lt;&gt;"",Scoring!$O$27)+IF(Data!$W255&lt;&gt;"",Scoring!$O$28)+IF(Data!$X255&lt;&gt;"",Scoring!$O$29)+IF(Data!$Y255&lt;&gt;"",Scoring!$O$30)+IF(Data!$Z255&lt;&gt;"",Scoring!$O$31)+IF(Data!$AA255&lt;&gt;"",Scoring!$O$32),"")</f>
        <v/>
      </c>
      <c r="AY255" s="107" t="str">
        <f>IF(AX255&lt;&gt;"",LOOKUP(AX255,Likelihoods!$A$7:$A$107,Likelihoods!M$7:M$107),"")</f>
        <v/>
      </c>
      <c r="AZ255" s="108" t="str">
        <f>IF(AND(COUNTBLANK($B255:$E255)=3,COUNTBLANK($F255:$H255)=2,COUNTBLANK($I255:$J255)=1,COUNTBLANK($K255:$L255)=1,COUNTBLANK($M255:$N255)=1,COUNTBLANK($O255:$P255)=1,COUNTBLANK($Q255:$R255)=1,COUNTBLANK($S255:$T255)=1,COUNTBLANK($U255:$V255)=1,COUNTBLANK($W255:$AA255)=4),IF(Data!$B255&lt;&gt;"",Scoring!$P$7)+IF(Data!$C255&lt;&gt;"",Scoring!$P$8)+IF(Data!$D255&lt;&gt;"",Scoring!$P$9)+IF(Data!$E255&lt;&gt;"",Scoring!$P$10)+IF(Data!$F255&lt;&gt;"",Scoring!$P$11)+IF(Data!$G255&lt;&gt;"",Scoring!$P$12)+IF(Data!$H255&lt;&gt;"",Scoring!$P$13)+IF(Data!$I255&lt;&gt;"",Scoring!$P$14)+IF(Data!$J255&lt;&gt;"",Scoring!$P$15)+IF(Data!$K255&lt;&gt;"",Scoring!$P$16)+IF(Data!$L255&lt;&gt;"",Scoring!$P$17)+IF(Data!$M255&lt;&gt;"",Scoring!$P$18)+IF(Data!$N255&lt;&gt;"",Scoring!$P$19)+IF(Data!$O255&lt;&gt;"",Scoring!$P$20)+IF(Data!$P255&lt;&gt;"",Scoring!$P$21)+IF(Data!$Q255&lt;&gt;"",Scoring!$P$22)+IF(Data!$R255&lt;&gt;"",Scoring!$P$23)+IF(Data!$S255&lt;&gt;"",Scoring!$P$24)+IF(Data!T255&lt;&gt;"",Scoring!$P$25)+IF(Data!$U255&lt;&gt;"",Scoring!$P$26)+IF(Data!$V255&lt;&gt;"",Scoring!$P$27)+IF(Data!$W255&lt;&gt;"",Scoring!$P$28)+IF(Data!$X255&lt;&gt;"",Scoring!$P$29)+IF(Data!$Y255&lt;&gt;"",Scoring!$P$30)+IF(Data!$Z255&lt;&gt;"",Scoring!$P$31)+IF(Data!$AA255&lt;&gt;"",Scoring!$P$32),"")</f>
        <v/>
      </c>
      <c r="BA255" s="105" t="str">
        <f>IF(AZ255&lt;&gt;"",LOOKUP(AZ255,Likelihoods!$A$7:$A$107,Likelihoods!N$7:N$107),"")</f>
        <v/>
      </c>
      <c r="BB255" s="102" t="str">
        <f>IF(AND(COUNTBLANK($B255:$E255)=3,COUNTBLANK($F255:$H255)=2,COUNTBLANK($I255:$J255)=1,COUNTBLANK($K255:$L255)=1,COUNTBLANK($M255:$N255)=1,COUNTBLANK($O255:$P255)=1,COUNTBLANK($Q255:$R255)=1,COUNTBLANK($S255:$T255)=1,COUNTBLANK($U255:$V255)=1,COUNTBLANK($W255:$AA255)=4),IF(Data!$B255&lt;&gt;"",Scoring!$Q$7)+IF(Data!$C255&lt;&gt;"",Scoring!$Q$8)+IF(Data!$D255&lt;&gt;"",Scoring!$Q$9)+IF(Data!$E255&lt;&gt;"",Scoring!$Q$10)+IF(Data!$F255&lt;&gt;"",Scoring!$Q$11)+IF(Data!$G255&lt;&gt;"",Scoring!$Q$12)+IF(Data!$H255&lt;&gt;"",Scoring!$Q$13)+IF(Data!$I255&lt;&gt;"",Scoring!$Q$14)+IF(Data!$J255&lt;&gt;"",Scoring!$Q$15)+IF(Data!$K255&lt;&gt;"",Scoring!$Q$16)+IF(Data!$L255&lt;&gt;"",Scoring!$Q$17)+IF(Data!$M255&lt;&gt;"",Scoring!$Q$18)+IF(Data!$N255&lt;&gt;"",Scoring!$Q$19)+IF(Data!$O255&lt;&gt;"",Scoring!$Q$20)+IF(Data!$P255&lt;&gt;"",Scoring!$Q$21)+IF(Data!$Q255&lt;&gt;"",Scoring!$Q$22)+IF(Data!$R255&lt;&gt;"",Scoring!$Q$23)+IF(Data!$S255&lt;&gt;"",Scoring!$Q$24)+IF(Data!T255&lt;&gt;"",Scoring!$Q$25)+IF(Data!$U255&lt;&gt;"",Scoring!$Q$26)+IF(Data!$V255&lt;&gt;"",Scoring!$Q$27)+IF(Data!$W255&lt;&gt;"",Scoring!$Q$28)+IF(Data!$X255&lt;&gt;"",Scoring!$Q$29)+IF(Data!$Y255&lt;&gt;"",Scoring!$Q$30)+IF(Data!$Z255&lt;&gt;"",Scoring!$Q$31)+IF(Data!$AA255&lt;&gt;"",Scoring!$Q$32),"")</f>
        <v/>
      </c>
      <c r="BC255" s="107" t="str">
        <f>IF(BB255&lt;&gt;"",LOOKUP(BB255,Likelihoods!$A$7:$A$107,Likelihoods!O$7:O$107),"")</f>
        <v/>
      </c>
      <c r="BD255" s="104" t="str">
        <f>IF(AND(COUNTBLANK($B255:$E255)=3,COUNTBLANK($F255:$H255)=2,COUNTBLANK($I255:$J255)=1,COUNTBLANK($K255:$L255)=1,COUNTBLANK($M255:$N255)=1,COUNTBLANK($O255:$P255)=1,COUNTBLANK($Q255:$R255)=1,COUNTBLANK($S255:$T255)=1,COUNTBLANK($U255:$V255)=1,COUNTBLANK($W255:$AA255)=4),IF(Data!$B255&lt;&gt;"",Scoring!$R$7)+IF(Data!$C255&lt;&gt;"",Scoring!$R$8)+IF(Data!$D255&lt;&gt;"",Scoring!$R$9)+IF(Data!$E255&lt;&gt;"",Scoring!$R$10)+IF(Data!$F255&lt;&gt;"",Scoring!$R$11)+IF(Data!$G255&lt;&gt;"",Scoring!$R$12)+IF(Data!$H255&lt;&gt;"",Scoring!$R$13)+IF(Data!$I255&lt;&gt;"",Scoring!$R$14)+IF(Data!$J255&lt;&gt;"",Scoring!$R$15)+IF(Data!$K255&lt;&gt;"",Scoring!$R$16)+IF(Data!$L255&lt;&gt;"",Scoring!$R$17)+IF(Data!$M255&lt;&gt;"",Scoring!$R$18)+IF(Data!$N255&lt;&gt;"",Scoring!$R$19)+IF(Data!$O255&lt;&gt;"",Scoring!$R$20)+IF(Data!$P255&lt;&gt;"",Scoring!$R$21)+IF(Data!$Q255&lt;&gt;"",Scoring!$R$22)+IF(Data!$R255&lt;&gt;"",Scoring!$R$23)+IF(Data!$S255&lt;&gt;"",Scoring!$R$24)+IF(Data!T255&lt;&gt;"",Scoring!$R$25)+IF(Data!$U255&lt;&gt;"",Scoring!$R$26)+IF(Data!$V255&lt;&gt;"",Scoring!$R$27)+IF(Data!$W255&lt;&gt;"",Scoring!$R$28)+IF(Data!$X255&lt;&gt;"",Scoring!$R$29)+IF(Data!$Y255&lt;&gt;"",Scoring!$R$30)+IF(Data!$Z255&lt;&gt;"",Scoring!$R$31)+IF(Data!$AA255&lt;&gt;"",Scoring!$R$32),"")</f>
        <v/>
      </c>
      <c r="BE255" s="105" t="str">
        <f>IF(BD255&lt;&gt;"",LOOKUP(BD255,Likelihoods!$A$7:$A$107,Likelihoods!P$7:P$107),"")</f>
        <v/>
      </c>
      <c r="BF255" s="102" t="str">
        <f>IF(AND(COUNTBLANK($B255:$E255)=3,COUNTBLANK($F255:$H255)=2,COUNTBLANK($I255:$J255)=1,COUNTBLANK($K255:$L255)=1,COUNTBLANK($M255:$N255)=1,COUNTBLANK($O255:$P255)=1,COUNTBLANK($Q255:$R255)=1,COUNTBLANK($S255:$T255)=1,COUNTBLANK($U255:$V255)=1,COUNTBLANK($W255:$AA255)=4),IF(Data!$B255&lt;&gt;"",Scoring!$S$7)+IF(Data!$C255&lt;&gt;"",Scoring!$S$8)+IF(Data!$D255&lt;&gt;"",Scoring!$S$9)+IF(Data!$E255&lt;&gt;"",Scoring!$S$10)+IF(Data!$F255&lt;&gt;"",Scoring!$S$11)+IF(Data!$G255&lt;&gt;"",Scoring!$S$12)+IF(Data!$H255&lt;&gt;"",Scoring!$S$13)+IF(Data!$I255&lt;&gt;"",Scoring!$S$14)+IF(Data!$J255&lt;&gt;"",Scoring!$S$15)+IF(Data!$K255&lt;&gt;"",Scoring!$S$16)+IF(Data!$L255&lt;&gt;"",Scoring!$S$17)+IF(Data!$M255&lt;&gt;"",Scoring!$S$18)+IF(Data!$N255&lt;&gt;"",Scoring!$S$19)+IF(Data!$O255&lt;&gt;"",Scoring!$S$20)+IF(Data!$P255&lt;&gt;"",Scoring!$S$21)+IF(Data!$Q255&lt;&gt;"",Scoring!$S$22)+IF(Data!$R255&lt;&gt;"",Scoring!$S$23)+IF(Data!$S255&lt;&gt;"",Scoring!$S$24)+IF(Data!T255&lt;&gt;"",Scoring!$S$25)+IF(Data!$U255&lt;&gt;"",Scoring!$S$26)+IF(Data!$V255&lt;&gt;"",Scoring!$S$27)+IF(Data!$W255&lt;&gt;"",Scoring!$S$28)+IF(Data!$X255&lt;&gt;"",Scoring!$S$29)+IF(Data!$Y255&lt;&gt;"",Scoring!$S$30)+IF(Data!$Z255&lt;&gt;"",Scoring!$S$31)+IF(Data!$AA255&lt;&gt;"",Scoring!$S$32),"")</f>
        <v/>
      </c>
      <c r="BG255" s="107" t="str">
        <f>IF(BF255&lt;&gt;"",LOOKUP(BF255,Likelihoods!$A$7:$A$107,Likelihoods!Q$7:Q$107),"")</f>
        <v/>
      </c>
      <c r="BH255" s="108" t="str">
        <f>IF(AND(COUNTBLANK($B255:$E255)=3,COUNTBLANK($F255:$H255)=2,COUNTBLANK($I255:$J255)=1,COUNTBLANK($K255:$L255)=1,COUNTBLANK($M255:$N255)=1,COUNTBLANK($O255:$P255)=1,COUNTBLANK($Q255:$R255)=1,COUNTBLANK($S255:$T255)=1,COUNTBLANK($U255:$V255)=1,COUNTBLANK($W255:$AA255)=4),IF(Data!$B255&lt;&gt;"",Scoring!$T$7)+IF(Data!$C255&lt;&gt;"",Scoring!$T$8)+IF(Data!$D255&lt;&gt;"",Scoring!$T$9)+IF(Data!$E255&lt;&gt;"",Scoring!$T$10)+IF(Data!$F255&lt;&gt;"",Scoring!$T$11)+IF(Data!$G255&lt;&gt;"",Scoring!$T$12)+IF(Data!$H255&lt;&gt;"",Scoring!$T$13)+IF(Data!$I255&lt;&gt;"",Scoring!$T$14)+IF(Data!$J255&lt;&gt;"",Scoring!$T$15)+IF(Data!$K255&lt;&gt;"",Scoring!$T$16)+IF(Data!$L255&lt;&gt;"",Scoring!$T$17)+IF(Data!$M255&lt;&gt;"",Scoring!$T$18)+IF(Data!$N255&lt;&gt;"",Scoring!$T$19)+IF(Data!$O255&lt;&gt;"",Scoring!$T$20)+IF(Data!$P255&lt;&gt;"",Scoring!$T$21)+IF(Data!$Q255&lt;&gt;"",Scoring!$T$22)+IF(Data!$R255&lt;&gt;"",Scoring!$T$23)+IF(Data!$S255&lt;&gt;"",Scoring!$T$24)+IF(Data!T255&lt;&gt;"",Scoring!$T$25)+IF(Data!$U255&lt;&gt;"",Scoring!$T$26)+IF(Data!$V255&lt;&gt;"",Scoring!$T$27)+IF(Data!$W255&lt;&gt;"",Scoring!$T$28)+IF(Data!$X255&lt;&gt;"",Scoring!$T$29)+IF(Data!$Y255&lt;&gt;"",Scoring!$T$30)+IF(Data!$Z255&lt;&gt;"",Scoring!$T$31)+IF(Data!$AA255&lt;&gt;"",Scoring!$T$32),"")</f>
        <v/>
      </c>
      <c r="BI255" s="105" t="str">
        <f>IF(BH255&lt;&gt;"",LOOKUP(BH255,Likelihoods!$A$7:$A$107,Likelihoods!R$7:R$107),"")</f>
        <v/>
      </c>
      <c r="BJ255" s="108" t="str">
        <f>IF(AND(COUNTBLANK($B255:$E255)=3,COUNTBLANK($F255:$H255)=2,COUNTBLANK($I255:$J255)=1,COUNTBLANK($K255:$L255)=1,COUNTBLANK($M255:$N255)=1,COUNTBLANK($O255:$P255)=1,COUNTBLANK($Q255:$R255)=1,COUNTBLANK($S255:$T255)=1,COUNTBLANK($U255:$V255)=1,COUNTBLANK($W255:$AA255)=4),IF(Data!$B255&lt;&gt;"",Scoring!$U$7)+IF(Data!$C255&lt;&gt;"",Scoring!$U$8)+IF(Data!$D255&lt;&gt;"",Scoring!$U$9)+IF(Data!$E255&lt;&gt;"",Scoring!$U$10)+IF(Data!$F255&lt;&gt;"",Scoring!$U$11)+IF(Data!$G255&lt;&gt;"",Scoring!$U$12)+IF(Data!$H255&lt;&gt;"",Scoring!$U$13)+IF(Data!$I255&lt;&gt;"",Scoring!$U$14)+IF(Data!$J255&lt;&gt;"",Scoring!$U$15)+IF(Data!$K255&lt;&gt;"",Scoring!$U$16)+IF(Data!$L255&lt;&gt;"",Scoring!$U$17)+IF(Data!$M255&lt;&gt;"",Scoring!$U$18)+IF(Data!$N255&lt;&gt;"",Scoring!$U$19)+IF(Data!$O255&lt;&gt;"",Scoring!$U$20)+IF(Data!$P255&lt;&gt;"",Scoring!$U$21)+IF(Data!$Q255&lt;&gt;"",Scoring!$U$22)+IF(Data!$R255&lt;&gt;"",Scoring!$U$23)+IF(Data!$S255&lt;&gt;"",Scoring!$U$24)+IF(Data!T255&lt;&gt;"",Scoring!$U$25)+IF(Data!$U255&lt;&gt;"",Scoring!$U$26)+IF(Data!$V255&lt;&gt;"",Scoring!$U$27)+IF(Data!$W255&lt;&gt;"",Scoring!$U$28)+IF(Data!$X255&lt;&gt;"",Scoring!$U$29)+IF(Data!$Y255&lt;&gt;"",Scoring!$U$30)+IF(Data!$Z255&lt;&gt;"",Scoring!$U$31)+IF(Data!$AA255&lt;&gt;"",Scoring!$U$32),"")</f>
        <v/>
      </c>
      <c r="BK255" s="106" t="str">
        <f>IF(BJ255&lt;&gt;"",LOOKUP(BJ255,Likelihoods!$A$7:$A$107,Likelihoods!S$7:S$107),"")</f>
        <v/>
      </c>
      <c r="BL255" s="8"/>
      <c r="BM255" s="8"/>
      <c r="BN255" s="8"/>
      <c r="BO255" s="8"/>
      <c r="BP255" s="8"/>
      <c r="BQ255" s="8"/>
      <c r="BR255" s="8"/>
      <c r="BS255" s="8"/>
      <c r="BT255" s="8"/>
      <c r="BU255" s="8"/>
      <c r="BV255" s="8"/>
      <c r="BW255" s="8"/>
      <c r="BX255" s="8"/>
      <c r="BY255" s="8"/>
    </row>
    <row r="256" spans="1:77" ht="14.25" x14ac:dyDescent="0.2">
      <c r="A256" s="68"/>
      <c r="B256" s="101"/>
      <c r="C256" s="102"/>
      <c r="D256" s="102"/>
      <c r="E256" s="102"/>
      <c r="F256" s="101"/>
      <c r="G256" s="102"/>
      <c r="H256" s="103"/>
      <c r="I256" s="102"/>
      <c r="J256" s="102"/>
      <c r="K256" s="101"/>
      <c r="L256" s="103"/>
      <c r="M256" s="102"/>
      <c r="N256" s="103"/>
      <c r="O256" s="101"/>
      <c r="P256" s="103"/>
      <c r="Q256" s="102"/>
      <c r="R256" s="102"/>
      <c r="S256" s="101"/>
      <c r="T256" s="103"/>
      <c r="U256" s="101"/>
      <c r="V256" s="103"/>
      <c r="W256" s="102"/>
      <c r="X256" s="102"/>
      <c r="Y256" s="102"/>
      <c r="Z256" s="102"/>
      <c r="AA256" s="102"/>
      <c r="AB256" s="104" t="str">
        <f>IF(AND(COUNTBLANK($B256:$E256)=3,COUNTBLANK($F256:$H256)=2,COUNTBLANK($I256:$J256)=1,COUNTBLANK($K256:$L256)=1,COUNTBLANK($M256:$N256)=1,COUNTBLANK($O256:$P256)=1,COUNTBLANK($Q256:$R256)=1,COUNTBLANK($S256:$T256)=1,COUNTBLANK($U256:$V256)=1,COUNTBLANK($W256:$AA256)=4),IF(Data!$B256&lt;&gt;"",Scoring!$D$7)+IF(Data!$C256&lt;&gt;"",Scoring!$D$8)+IF(Data!$D256&lt;&gt;"",Scoring!$D$9)+IF(Data!$E256&lt;&gt;"",Scoring!$D$10)+IF(Data!$F256&lt;&gt;"",Scoring!$D$11)+IF(Data!$G256&lt;&gt;"",Scoring!$D$12)+IF(Data!$H256&lt;&gt;"",Scoring!$D$13)+IF(Data!$I256&lt;&gt;"",Scoring!$D$14)+IF(Data!$J256&lt;&gt;"",Scoring!$D$15)+IF(Data!$K256&lt;&gt;"",Scoring!$D$16)+IF(Data!$L256&lt;&gt;"",Scoring!$D$17)+IF(Data!$M256&lt;&gt;"",Scoring!$D$18)+IF(Data!$N256&lt;&gt;"",Scoring!$D$19)+IF(Data!$O256&lt;&gt;"",Scoring!$D$20)+IF(Data!$P256&lt;&gt;"",Scoring!$D$21)+IF(Data!$Q256&lt;&gt;"",Scoring!$D$22)+IF(Data!$R256&lt;&gt;"",Scoring!$D$23)+IF(Data!$S256&lt;&gt;"",Scoring!$D$24)+IF(Data!T256&lt;&gt;"",Scoring!$D$25)+IF(Data!$U256&lt;&gt;"",Scoring!$D$26)+IF(Data!$V256&lt;&gt;"",Scoring!$D$27)+IF(Data!$W256&lt;&gt;"",Scoring!$D$28)+IF(Data!$X256&lt;&gt;"",Scoring!$D$29)+IF(Data!$Y256&lt;&gt;"",Scoring!$D$30)+IF(Data!$Z256&lt;&gt;"",Scoring!$D$31)+IF(Data!$AA256&lt;&gt;"",Scoring!$D$32),"")</f>
        <v/>
      </c>
      <c r="AC256" s="105" t="str">
        <f>IF(AB256&lt;&gt;"",LOOKUP(AB256,Likelihoods!$A$7:$A$107,Likelihoods!B$7:B$107),"")</f>
        <v/>
      </c>
      <c r="AD256" s="264" t="str">
        <f>IF(AND(COUNTBLANK($B256:$E256)=3,COUNTBLANK($F256:$H256)=2,COUNTBLANK($I256:$J256)=1,COUNTBLANK($K256:$L256)=1,COUNTBLANK($M256:$N256)=1,COUNTBLANK($O256:$P256)=1,COUNTBLANK($Q256:$R256)=1,COUNTBLANK($S256:$T256)=1,COUNTBLANK($U256:$V256)=1,COUNTBLANK($W256:$AA256)=4),IF(Data!$B256&lt;&gt;"",Scoring!$E$7)+IF(Data!$C256&lt;&gt;"",Scoring!$E$8)+IF(Data!$D256&lt;&gt;"",Scoring!$E$9)+IF(Data!$E256&lt;&gt;"",Scoring!$E$10)+IF(Data!$F256&lt;&gt;"",Scoring!$E$11)+IF(Data!$G256&lt;&gt;"",Scoring!$E$12)+IF(Data!$H256&lt;&gt;"",Scoring!$E$13)+IF(Data!$I256&lt;&gt;"",Scoring!$E$14)+IF(Data!$J256&lt;&gt;"",Scoring!$E$15)+IF(Data!$K256&lt;&gt;"",Scoring!$E$16)+IF(Data!$L256&lt;&gt;"",Scoring!$E$17)+IF(Data!$M256&lt;&gt;"",Scoring!$E$18)+IF(Data!$N256&lt;&gt;"",Scoring!$E$19)+IF(Data!$O256&lt;&gt;"",Scoring!$E$20)+IF(Data!$P256&lt;&gt;"",Scoring!$E$21)+IF(Data!$Q256&lt;&gt;"",Scoring!$E$22)+IF(Data!$R256&lt;&gt;"",Scoring!$E$23)+IF(Data!$S256&lt;&gt;"",Scoring!$E$24)+IF(Data!V256&lt;&gt;"",Scoring!$E$25)+IF(Data!$U256&lt;&gt;"",Scoring!$E$26)+IF(Data!$V256&lt;&gt;"",Scoring!$E$27)+IF(Data!$W256&lt;&gt;"",Scoring!$E$28)+IF(Data!$X256&lt;&gt;"",Scoring!$E$29)+IF(Data!$Y256&lt;&gt;"",Scoring!$E$30)+IF(Data!$Z256&lt;&gt;"",Scoring!$E$31)+IF(Data!$AA256&lt;&gt;"",Scoring!$E$32),"")</f>
        <v/>
      </c>
      <c r="AE256" s="107" t="str">
        <f>IF(AD256&lt;&gt;"",LOOKUP(AD256,Likelihoods!$A$7:$A$107,Likelihoods!C$7:C$107),"")</f>
        <v/>
      </c>
      <c r="AF256" s="108" t="str">
        <f>IF(AND(COUNTBLANK($B256:$E256)=3,COUNTBLANK($F256:$H256)=2,COUNTBLANK($I256:$J256)=1,COUNTBLANK($K256:$L256)=1,COUNTBLANK($M256:$N256)=1,COUNTBLANK($O256:$P256)=1,COUNTBLANK($Q256:$R256)=1,COUNTBLANK($S256:$T256)=1,COUNTBLANK($U256:$V256)=1,COUNTBLANK($W256:$AA256)=4),IF(Data!$B256&lt;&gt;"",Scoring!$F$7)+IF(Data!$C256&lt;&gt;"",Scoring!$F$8)+IF(Data!$D256&lt;&gt;"",Scoring!$F$9)+IF(Data!$E256&lt;&gt;"",Scoring!$F$10)+IF(Data!$F256&lt;&gt;"",Scoring!$F$11)+IF(Data!$G256&lt;&gt;"",Scoring!$F$12)+IF(Data!$H256&lt;&gt;"",Scoring!$F$13)+IF(Data!$I256&lt;&gt;"",Scoring!$F$14)+IF(Data!$J256&lt;&gt;"",Scoring!$F$15)+IF(Data!$K256&lt;&gt;"",Scoring!$F$16)+IF(Data!$L256&lt;&gt;"",Scoring!$F$17)+IF(Data!$M256&lt;&gt;"",Scoring!$F$18)+IF(Data!$N256&lt;&gt;"",Scoring!$F$19)+IF(Data!$O256&lt;&gt;"",Scoring!$F$20)+IF(Data!$P256&lt;&gt;"",Scoring!$F$21)+IF(Data!$Q256&lt;&gt;"",Scoring!$F$22)+IF(Data!$R256&lt;&gt;"",Scoring!$F$23)+IF(Data!$S256&lt;&gt;"",Scoring!$F$24)+IF(Data!T256&lt;&gt;"",Scoring!$F$25)+IF(Data!$U256&lt;&gt;"",Scoring!$F$26)+IF(Data!$V256&lt;&gt;"",Scoring!$F$27)+IF(Data!$W256&lt;&gt;"",Scoring!$F$28)+IF(Data!$X256&lt;&gt;"",Scoring!$F$29)+IF(Data!$Y256&lt;&gt;"",Scoring!$F$30)+IF(Data!$Z256&lt;&gt;"",Scoring!$F$31)+IF(Data!$AA256&lt;&gt;"",Scoring!$F$32),"")</f>
        <v/>
      </c>
      <c r="AG256" s="105" t="str">
        <f>IF(AF256&lt;&gt;"",LOOKUP(AF256,Likelihoods!$A$7:$A$107,Likelihoods!D$7:D$107),"")</f>
        <v/>
      </c>
      <c r="AH256" s="108" t="str">
        <f>IF(AND(COUNTBLANK($B256:$E256)=3,COUNTBLANK($F256:$H256)=2,COUNTBLANK($I256:$J256)=1,COUNTBLANK($K256:$L256)=1,COUNTBLANK($M256:$N256)=1,COUNTBLANK($O256:$P256)=1,COUNTBLANK($Q256:$R256)=1,COUNTBLANK($S256:$T256)=1,COUNTBLANK($U256:$V256)=1,COUNTBLANK($W256:$AA256)=4),IF(Data!$B256&lt;&gt;"",Scoring!$G$7)+IF(Data!$C256&lt;&gt;"",Scoring!$G$8)+IF(Data!$D256&lt;&gt;"",Scoring!$G$9)+IF(Data!$E256&lt;&gt;"",Scoring!$G$10)+IF(Data!$F256&lt;&gt;"",Scoring!$G$11)+IF(Data!$G256&lt;&gt;"",Scoring!$G$12)+IF(Data!$H256&lt;&gt;"",Scoring!$G$13)+IF(Data!$I256&lt;&gt;"",Scoring!$G$14)+IF(Data!$J256&lt;&gt;"",Scoring!$G$15)+IF(Data!$K256&lt;&gt;"",Scoring!$G$16)+IF(Data!$L256&lt;&gt;"",Scoring!$G$17)+IF(Data!$M256&lt;&gt;"",Scoring!$G$18)+IF(Data!$N256&lt;&gt;"",Scoring!$G$19)+IF(Data!$O256&lt;&gt;"",Scoring!$G$20)+IF(Data!$P256&lt;&gt;"",Scoring!$G$21)+IF(Data!$Q256&lt;&gt;"",Scoring!$G$22)+IF(Data!$R256&lt;&gt;"",Scoring!$G$23)+IF(Data!$S256&lt;&gt;"",Scoring!$G$24)+IF(Data!T256&lt;&gt;"",Scoring!$G$25)+IF(Data!$U256&lt;&gt;"",Scoring!$G$26)+IF(Data!$V256&lt;&gt;"",Scoring!$G$27)+IF(Data!$W256&lt;&gt;"",Scoring!$G$28)+IF(Data!$X256&lt;&gt;"",Scoring!$G$29)+IF(Data!$Y256&lt;&gt;"",Scoring!$G$30)+IF(Data!$Z256&lt;&gt;"",Scoring!$G$31)+IF(Data!$AA256&lt;&gt;"",Scoring!$G$32),"")</f>
        <v/>
      </c>
      <c r="AI256" s="106" t="str">
        <f>IF(AH256&lt;&gt;"",LOOKUP(AH256,Likelihoods!$A$7:$A$107,Likelihoods!E$7:E$107),"")</f>
        <v/>
      </c>
      <c r="AJ256" s="104" t="str">
        <f>IF(AND(COUNTBLANK($B256:$E256)=3,COUNTBLANK($F256:$H256)=2,COUNTBLANK($I256:$J256)=1,COUNTBLANK($K256:$L256)=1,COUNTBLANK($M256:$N256)=1,COUNTBLANK($O256:$P256)=1,COUNTBLANK($Q256:$R256)=1,COUNTBLANK($S256:$T256)=1,COUNTBLANK($U256:$V256)=1,COUNTBLANK($W256:$AA256)=4),IF(Data!$B256&lt;&gt;"",Scoring!$H$7)+IF(Data!$C256&lt;&gt;"",Scoring!$H$8)+IF(Data!$D256&lt;&gt;"",Scoring!$H$9)+IF(Data!$E256&lt;&gt;"",Scoring!$H$10)+IF(Data!$F256&lt;&gt;"",Scoring!$H$11)+IF(Data!$G256&lt;&gt;"",Scoring!$H$12)+IF(Data!$H256&lt;&gt;"",Scoring!$H$13)+IF(Data!$I256&lt;&gt;"",Scoring!$H$14)+IF(Data!$J256&lt;&gt;"",Scoring!$H$15)+IF(Data!$K256&lt;&gt;"",Scoring!$H$16)+IF(Data!$L256&lt;&gt;"",Scoring!$H$17)+IF(Data!$M256&lt;&gt;"",Scoring!$H$18)+IF(Data!$N256&lt;&gt;"",Scoring!$H$19)+IF(Data!$O256&lt;&gt;"",Scoring!$H$20)+IF(Data!$P256&lt;&gt;"",Scoring!$H$21)+IF(Data!$Q256&lt;&gt;"",Scoring!$H$22)+IF(Data!$R256&lt;&gt;"",Scoring!$H$23)+IF(Data!$S256&lt;&gt;"",Scoring!$H$24)+IF(Data!T256&lt;&gt;"",Scoring!$H$25)+IF(Data!$U256&lt;&gt;"",Scoring!$H$26)+IF(Data!$V256&lt;&gt;"",Scoring!$H$27)+IF(Data!$W256&lt;&gt;"",Scoring!$H$28)+IF(Data!$X256&lt;&gt;"",Scoring!$H$29)+IF(Data!$Y256&lt;&gt;"",Scoring!$H$30)+IF(Data!$Z256&lt;&gt;"",Scoring!$H$31)+IF(Data!$AA256&lt;&gt;"",Scoring!$H$32),"")</f>
        <v/>
      </c>
      <c r="AK256" s="105" t="str">
        <f>IF(AJ256&lt;&gt;"",LOOKUP(AJ256,Likelihoods!$A$7:$A$107,Likelihoods!F$7:F$107),"")</f>
        <v/>
      </c>
      <c r="AL256" s="102" t="str">
        <f>IF(AND(COUNTBLANK($B256:$E256)=3,COUNTBLANK($F256:$H256)=2,COUNTBLANK($I256:$J256)=1,COUNTBLANK($K256:$L256)=1,COUNTBLANK($M256:$N256)=1,COUNTBLANK($O256:$P256)=1,COUNTBLANK($Q256:$R256)=1,COUNTBLANK($S256:$T256)=1,COUNTBLANK($U256:$V256)=1,COUNTBLANK($W256:$AA256)=4),IF(Data!$B256&lt;&gt;"",Scoring!$I$7)+IF(Data!$C256&lt;&gt;"",Scoring!$I$8)+IF(Data!$D256&lt;&gt;"",Scoring!$I$9)+IF(Data!$E256&lt;&gt;"",Scoring!$I$10)+IF(Data!$F256&lt;&gt;"",Scoring!$I$11)+IF(Data!$G256&lt;&gt;"",Scoring!$I$12)+IF(Data!$H256&lt;&gt;"",Scoring!$I$13)+IF(Data!$I256&lt;&gt;"",Scoring!$I$14)+IF(Data!$J256&lt;&gt;"",Scoring!$I$15)+IF(Data!$K256&lt;&gt;"",Scoring!$I$16)+IF(Data!$L256&lt;&gt;"",Scoring!$I$17)+IF(Data!$M256&lt;&gt;"",Scoring!$I$18)+IF(Data!$N256&lt;&gt;"",Scoring!$I$19)+IF(Data!$O256&lt;&gt;"",Scoring!$I$20)+IF(Data!$P256&lt;&gt;"",Scoring!$I$21)+IF(Data!$Q256&lt;&gt;"",Scoring!$I$22)+IF(Data!$R256&lt;&gt;"",Scoring!$I$23)+IF(Data!$S256&lt;&gt;"",Scoring!$I$24)+IF(Data!T256&lt;&gt;"",Scoring!$I$25)+IF(Data!$U256&lt;&gt;"",Scoring!$I$26)+IF(Data!$V256&lt;&gt;"",Scoring!$I$27)+IF(Data!$W256&lt;&gt;"",Scoring!$I$28)+IF(Data!$X256&lt;&gt;"",Scoring!$I$29)+IF(Data!$Y256&lt;&gt;"",Scoring!$I$30)+IF(Data!$Z256&lt;&gt;"",Scoring!$I$31)+IF(Data!$AA256&lt;&gt;"",Scoring!$I$32),"")</f>
        <v/>
      </c>
      <c r="AM256" s="107" t="str">
        <f>IF(AL256&lt;&gt;"",LOOKUP(AL256,Likelihoods!$A$7:$A$107,Likelihoods!G$7:G$107),"")</f>
        <v/>
      </c>
      <c r="AN256" s="281" t="str">
        <f>IF(AND(COUNTBLANK($B256:$E256)=3,COUNTBLANK($F256:$H256)=2,COUNTBLANK($I256:$J256)=1,COUNTBLANK($K256:$L256)=1,COUNTBLANK($M256:$N256)=1,COUNTBLANK($O256:$P256)=1,COUNTBLANK($Q256:$R256)=1,COUNTBLANK($S256:$T256)=1,COUNTBLANK($U256:$V256)=1,COUNTBLANK($W256:$AA256)=4),IF(Data!$B256&lt;&gt;"",Scoring!$J$7)+IF(Data!$C256&lt;&gt;"",Scoring!$J$8)+IF(Data!$D256&lt;&gt;"",Scoring!$J$9)+IF(Data!$E256&lt;&gt;"",Scoring!$J$10)+IF(Data!$F256&lt;&gt;"",Scoring!$J$11)+IF(Data!$G256&lt;&gt;"",Scoring!$J$12)+IF(Data!$H256&lt;&gt;"",Scoring!$J$13)+IF(Data!$I256&lt;&gt;"",Scoring!$J$14)+IF(Data!$J256&lt;&gt;"",Scoring!$J$15)+IF(Data!$K256&lt;&gt;"",Scoring!$J$16)+IF(Data!$L256&lt;&gt;"",Scoring!$J$17)+IF(Data!$M256&lt;&gt;"",Scoring!$J$18)+IF(Data!$N256&lt;&gt;"",Scoring!$J$19)+IF(Data!$O256&lt;&gt;"",Scoring!$J$20)+IF(Data!$P256&lt;&gt;"",Scoring!$J$21)+IF(Data!$Q256&lt;&gt;"",Scoring!$J$22)+IF(Data!$R256&lt;&gt;"",Scoring!$J$23)+IF(Data!$S256&lt;&gt;"",Scoring!$J$24)+IF(Data!AF256&lt;&gt;"",Scoring!$J$25)+IF(Data!$U256&lt;&gt;"",Scoring!$J$26)+IF(Data!$V256&lt;&gt;"",Scoring!$J$27)+IF(Data!$W256&lt;&gt;"",Scoring!$J$28)+IF(Data!$X256&lt;&gt;"",Scoring!$J$29)+IF(Data!$Y256&lt;&gt;"",Scoring!$J$30)+IF(Data!$Z256&lt;&gt;"",Scoring!$J$31)+IF(Data!$AA256&lt;&gt;"",Scoring!$J$32),"")</f>
        <v/>
      </c>
      <c r="AO256" s="276" t="str">
        <f>IF(AN256&lt;&gt;"",LOOKUP(AN256,Likelihoods!$A$7:$A$107,Likelihoods!H$7:H$107),"")</f>
        <v/>
      </c>
      <c r="AP256" s="264" t="str">
        <f>IF(AND(COUNTBLANK($B256:$E256)=3,COUNTBLANK($F256:$H256)=2,COUNTBLANK($I256:$J256)=1,COUNTBLANK($K256:$L256)=1,COUNTBLANK($M256:$N256)=1,COUNTBLANK($O256:$P256)=1,COUNTBLANK($Q256:$R256)=1,COUNTBLANK($S256:$T256)=1,COUNTBLANK($U256:$V256)=1,COUNTBLANK($W256:$AA256)=4),IF(Data!$B256&lt;&gt;"",Scoring!$K$7)+IF(Data!$C256&lt;&gt;"",Scoring!$K$8)+IF(Data!$D256&lt;&gt;"",Scoring!$K$9)+IF(Data!$E256&lt;&gt;"",Scoring!$K$10)+IF(Data!$F256&lt;&gt;"",Scoring!$K$11)+IF(Data!$G256&lt;&gt;"",Scoring!$K$12)+IF(Data!$H256&lt;&gt;"",Scoring!$K$13)+IF(Data!$I256&lt;&gt;"",Scoring!$K$14)+IF(Data!$J256&lt;&gt;"",Scoring!$K$15)+IF(Data!$K256&lt;&gt;"",Scoring!$K$16)+IF(Data!$L256&lt;&gt;"",Scoring!$K$17)+IF(Data!$M256&lt;&gt;"",Scoring!$K$18)+IF(Data!$N256&lt;&gt;"",Scoring!$K$19)+IF(Data!$O256&lt;&gt;"",Scoring!$K$20)+IF(Data!$P256&lt;&gt;"",Scoring!$K$21)+IF(Data!$Q256&lt;&gt;"",Scoring!$K$22)+IF(Data!$R256&lt;&gt;"",Scoring!$K$23)+IF(Data!$S256&lt;&gt;"",Scoring!$K$24)+IF(Data!AH256&lt;&gt;"",Scoring!$K$25)+IF(Data!$U256&lt;&gt;"",Scoring!$K$26)+IF(Data!$V256&lt;&gt;"",Scoring!$K$27)+IF(Data!$W256&lt;&gt;"",Scoring!$K$28)+IF(Data!$X256&lt;&gt;"",Scoring!$K$29)+IF(Data!$Y256&lt;&gt;"",Scoring!$K$30)+IF(Data!$Z256&lt;&gt;"",Scoring!$K$31)+IF(Data!$AA256&lt;&gt;"",Scoring!$K$32),"")</f>
        <v/>
      </c>
      <c r="AQ256" s="107" t="str">
        <f>IF(AP256&lt;&gt;"",LOOKUP(AP256,Likelihoods!$A$7:$A$107,Likelihoods!I$7:I$107),"")</f>
        <v/>
      </c>
      <c r="AR256" s="281" t="str">
        <f>IF(AND(COUNTBLANK($B256:$E256)=3,COUNTBLANK($F256:$H256)=2,COUNTBLANK($I256:$J256)=1,COUNTBLANK($K256:$L256)=1,COUNTBLANK($M256:$N256)=1,COUNTBLANK($O256:$P256)=1,COUNTBLANK($Q256:$R256)=1,COUNTBLANK($S256:$T256)=1,COUNTBLANK($U256:$V256)=1,COUNTBLANK($W256:$AA256)=4),IF(Data!$B256&lt;&gt;"",Scoring!$L$7)+IF(Data!$C256&lt;&gt;"",Scoring!$L$8)+IF(Data!$D256&lt;&gt;"",Scoring!$L$9)+IF(Data!$E256&lt;&gt;"",Scoring!$L$10)+IF(Data!$F256&lt;&gt;"",Scoring!$L$11)+IF(Data!$G256&lt;&gt;"",Scoring!$L$12)+IF(Data!$H256&lt;&gt;"",Scoring!$L$13)+IF(Data!$I256&lt;&gt;"",Scoring!$L$14)+IF(Data!$J256&lt;&gt;"",Scoring!$L$15)+IF(Data!$K256&lt;&gt;"",Scoring!$L$16)+IF(Data!$L256&lt;&gt;"",Scoring!$L$17)+IF(Data!$M256&lt;&gt;"",Scoring!$L$18)+IF(Data!$N256&lt;&gt;"",Scoring!$L$19)+IF(Data!$O256&lt;&gt;"",Scoring!$L$20)+IF(Data!$P256&lt;&gt;"",Scoring!$L$21)+IF(Data!$Q256&lt;&gt;"",Scoring!$L$22)+IF(Data!$R256&lt;&gt;"",Scoring!$L$23)+IF(Data!$S256&lt;&gt;"",Scoring!$L$24)+IF(Data!AJ256&lt;&gt;"",Scoring!$L$25)+IF(Data!$U256&lt;&gt;"",Scoring!$L$26)+IF(Data!$V256&lt;&gt;"",Scoring!$L$27)+IF(Data!$W256&lt;&gt;"",Scoring!$L$28)+IF(Data!$X256&lt;&gt;"",Scoring!$L$29)+IF(Data!$Y256&lt;&gt;"",Scoring!$L$30)+IF(Data!$Z256&lt;&gt;"",Scoring!$L$31)+IF(Data!$AA256&lt;&gt;"",Scoring!$L$32),"")</f>
        <v/>
      </c>
      <c r="AS256" s="105" t="str">
        <f>IF(AR256&lt;&gt;"",LOOKUP(AR256,Likelihoods!$A$7:$A$107,Likelihoods!J$7:J$107),"")</f>
        <v/>
      </c>
      <c r="AT256" s="108" t="str">
        <f>IF(AND(COUNTBLANK($B256:$E256)=3,COUNTBLANK($F256:$H256)=2,COUNTBLANK($I256:$J256)=1,COUNTBLANK($K256:$L256)=1,COUNTBLANK($M256:$N256)=1,COUNTBLANK($O256:$P256)=1,COUNTBLANK($Q256:$R256)=1,COUNTBLANK($S256:$T256)=1,COUNTBLANK($U256:$V256)=1,COUNTBLANK($W256:$AA256)=4),IF(Data!$B256&lt;&gt;"",Scoring!$M$7)+IF(Data!$C256&lt;&gt;"",Scoring!$M$8)+IF(Data!$D256&lt;&gt;"",Scoring!$M$9)+IF(Data!$E256&lt;&gt;"",Scoring!$M$10)+IF(Data!$F256&lt;&gt;"",Scoring!$M$11)+IF(Data!$G256&lt;&gt;"",Scoring!$M$12)+IF(Data!$H256&lt;&gt;"",Scoring!$M$13)+IF(Data!$I256&lt;&gt;"",Scoring!$M$14)+IF(Data!$J256&lt;&gt;"",Scoring!$M$15)+IF(Data!$K256&lt;&gt;"",Scoring!$M$16)+IF(Data!$L256&lt;&gt;"",Scoring!$M$17)+IF(Data!$M256&lt;&gt;"",Scoring!$M$18)+IF(Data!$N256&lt;&gt;"",Scoring!$M$19)+IF(Data!$O256&lt;&gt;"",Scoring!$M$20)+IF(Data!$P256&lt;&gt;"",Scoring!$M$21)+IF(Data!$Q256&lt;&gt;"",Scoring!$M$22)+IF(Data!$R256&lt;&gt;"",Scoring!$M$23)+IF(Data!$S256&lt;&gt;"",Scoring!$M$24)+IF(Data!T256&lt;&gt;"",Scoring!$M$25)+IF(Data!$U256&lt;&gt;"",Scoring!$M$26)+IF(Data!$V256&lt;&gt;"",Scoring!$M$27)+IF(Data!$W256&lt;&gt;"",Scoring!$M$28)+IF(Data!$X256&lt;&gt;"",Scoring!$M$29)+IF(Data!$Y256&lt;&gt;"",Scoring!$M$30)+IF(Data!$Z256&lt;&gt;"",Scoring!$M$31)+IF(Data!$AA256&lt;&gt;"",Scoring!$M$32),"")</f>
        <v/>
      </c>
      <c r="AU256" s="105" t="str">
        <f>IF(AT256&lt;&gt;"",LOOKUP(AT256,Likelihoods!$A$7:$A$107,Likelihoods!K$7:K$107),"")</f>
        <v/>
      </c>
      <c r="AV256" s="108" t="str">
        <f>IF(AND(COUNTBLANK($B256:$E256)=3,COUNTBLANK($F256:$H256)=2,COUNTBLANK($I256:$J256)=1,COUNTBLANK($K256:$L256)=1,COUNTBLANK($M256:$N256)=1,COUNTBLANK($O256:$P256)=1,COUNTBLANK($Q256:$R256)=1,COUNTBLANK($S256:$T256)=1,COUNTBLANK($U256:$V256)=1,COUNTBLANK($W256:$AA256)=4),IF(Data!$B256&lt;&gt;"",Scoring!$N$7)+IF(Data!$C256&lt;&gt;"",Scoring!$N$8)+IF(Data!$D256&lt;&gt;"",Scoring!$N$9)+IF(Data!$E256&lt;&gt;"",Scoring!$N$10)+IF(Data!$F256&lt;&gt;"",Scoring!$N$11)+IF(Data!$G256&lt;&gt;"",Scoring!$N$12)+IF(Data!$H256&lt;&gt;"",Scoring!$N$13)+IF(Data!$I256&lt;&gt;"",Scoring!$N$14)+IF(Data!$J256&lt;&gt;"",Scoring!$N$15)+IF(Data!$K256&lt;&gt;"",Scoring!$N$16)+IF(Data!$L256&lt;&gt;"",Scoring!$N$17)+IF(Data!$M256&lt;&gt;"",Scoring!$N$18)+IF(Data!$N256&lt;&gt;"",Scoring!$N$19)+IF(Data!$O256&lt;&gt;"",Scoring!$N$20)+IF(Data!$P256&lt;&gt;"",Scoring!$N$21)+IF(Data!$Q256&lt;&gt;"",Scoring!$N$22)+IF(Data!$R256&lt;&gt;"",Scoring!$N$23)+IF(Data!$S256&lt;&gt;"",Scoring!$N$24)+IF(Data!T256&lt;&gt;"",Scoring!$N$25)+IF(Data!$U256&lt;&gt;"",Scoring!$N$26)+IF(Data!$V256&lt;&gt;"",Scoring!$N$27)+IF(Data!$W256&lt;&gt;"",Scoring!$N$28)+IF(Data!$X256&lt;&gt;"",Scoring!$N$29)+IF(Data!$Y256&lt;&gt;"",Scoring!$N$30)+IF(Data!$Z256&lt;&gt;"",Scoring!$N$31)+IF(Data!$AA256&lt;&gt;"",Scoring!$N$32),"")</f>
        <v/>
      </c>
      <c r="AW256" s="106" t="str">
        <f>IF(AV256&lt;&gt;"",LOOKUP(AV256,Likelihoods!$A$7:$A$107,Likelihoods!L$7:L$107),"")</f>
        <v/>
      </c>
      <c r="AX256" s="104" t="str">
        <f>IF(AND(COUNTBLANK($B256:$E256)=3,COUNTBLANK($F256:$H256)=2,COUNTBLANK($I256:$J256)=1,COUNTBLANK($K256:$L256)=1,COUNTBLANK($M256:$N256)=1,COUNTBLANK($O256:$P256)=1,COUNTBLANK($Q256:$R256)=1,COUNTBLANK($S256:$T256)=1,COUNTBLANK($U256:$V256)=1,COUNTBLANK($W256:$AA256)=4),IF(Data!$B256&lt;&gt;"",Scoring!$O$7)+IF(Data!$C256&lt;&gt;"",Scoring!$O$8)+IF(Data!$D256&lt;&gt;"",Scoring!$O$9)+IF(Data!$E256&lt;&gt;"",Scoring!$O$10)+IF(Data!$F256&lt;&gt;"",Scoring!$O$11)+IF(Data!$G256&lt;&gt;"",Scoring!$O$12)+IF(Data!$H256&lt;&gt;"",Scoring!$O$13)+IF(Data!$I256&lt;&gt;"",Scoring!$O$14)+IF(Data!$J256&lt;&gt;"",Scoring!$O$15)+IF(Data!$K256&lt;&gt;"",Scoring!$O$16)+IF(Data!$L256&lt;&gt;"",Scoring!$O$17)+IF(Data!$M256&lt;&gt;"",Scoring!$O$18)+IF(Data!$N256&lt;&gt;"",Scoring!$O$19)+IF(Data!$O256&lt;&gt;"",Scoring!$O$20)+IF(Data!$P256&lt;&gt;"",Scoring!$O$21)+IF(Data!$Q256&lt;&gt;"",Scoring!$O$22)+IF(Data!$R256&lt;&gt;"",Scoring!$O$23)+IF(Data!$S256&lt;&gt;"",Scoring!$O$24)+IF(Data!T256&lt;&gt;"",Scoring!$O$25)+IF(Data!$U256&lt;&gt;"",Scoring!$O$26)+IF(Data!$V256&lt;&gt;"",Scoring!$O$27)+IF(Data!$W256&lt;&gt;"",Scoring!$O$28)+IF(Data!$X256&lt;&gt;"",Scoring!$O$29)+IF(Data!$Y256&lt;&gt;"",Scoring!$O$30)+IF(Data!$Z256&lt;&gt;"",Scoring!$O$31)+IF(Data!$AA256&lt;&gt;"",Scoring!$O$32),"")</f>
        <v/>
      </c>
      <c r="AY256" s="107" t="str">
        <f>IF(AX256&lt;&gt;"",LOOKUP(AX256,Likelihoods!$A$7:$A$107,Likelihoods!M$7:M$107),"")</f>
        <v/>
      </c>
      <c r="AZ256" s="108" t="str">
        <f>IF(AND(COUNTBLANK($B256:$E256)=3,COUNTBLANK($F256:$H256)=2,COUNTBLANK($I256:$J256)=1,COUNTBLANK($K256:$L256)=1,COUNTBLANK($M256:$N256)=1,COUNTBLANK($O256:$P256)=1,COUNTBLANK($Q256:$R256)=1,COUNTBLANK($S256:$T256)=1,COUNTBLANK($U256:$V256)=1,COUNTBLANK($W256:$AA256)=4),IF(Data!$B256&lt;&gt;"",Scoring!$P$7)+IF(Data!$C256&lt;&gt;"",Scoring!$P$8)+IF(Data!$D256&lt;&gt;"",Scoring!$P$9)+IF(Data!$E256&lt;&gt;"",Scoring!$P$10)+IF(Data!$F256&lt;&gt;"",Scoring!$P$11)+IF(Data!$G256&lt;&gt;"",Scoring!$P$12)+IF(Data!$H256&lt;&gt;"",Scoring!$P$13)+IF(Data!$I256&lt;&gt;"",Scoring!$P$14)+IF(Data!$J256&lt;&gt;"",Scoring!$P$15)+IF(Data!$K256&lt;&gt;"",Scoring!$P$16)+IF(Data!$L256&lt;&gt;"",Scoring!$P$17)+IF(Data!$M256&lt;&gt;"",Scoring!$P$18)+IF(Data!$N256&lt;&gt;"",Scoring!$P$19)+IF(Data!$O256&lt;&gt;"",Scoring!$P$20)+IF(Data!$P256&lt;&gt;"",Scoring!$P$21)+IF(Data!$Q256&lt;&gt;"",Scoring!$P$22)+IF(Data!$R256&lt;&gt;"",Scoring!$P$23)+IF(Data!$S256&lt;&gt;"",Scoring!$P$24)+IF(Data!T256&lt;&gt;"",Scoring!$P$25)+IF(Data!$U256&lt;&gt;"",Scoring!$P$26)+IF(Data!$V256&lt;&gt;"",Scoring!$P$27)+IF(Data!$W256&lt;&gt;"",Scoring!$P$28)+IF(Data!$X256&lt;&gt;"",Scoring!$P$29)+IF(Data!$Y256&lt;&gt;"",Scoring!$P$30)+IF(Data!$Z256&lt;&gt;"",Scoring!$P$31)+IF(Data!$AA256&lt;&gt;"",Scoring!$P$32),"")</f>
        <v/>
      </c>
      <c r="BA256" s="105" t="str">
        <f>IF(AZ256&lt;&gt;"",LOOKUP(AZ256,Likelihoods!$A$7:$A$107,Likelihoods!N$7:N$107),"")</f>
        <v/>
      </c>
      <c r="BB256" s="102" t="str">
        <f>IF(AND(COUNTBLANK($B256:$E256)=3,COUNTBLANK($F256:$H256)=2,COUNTBLANK($I256:$J256)=1,COUNTBLANK($K256:$L256)=1,COUNTBLANK($M256:$N256)=1,COUNTBLANK($O256:$P256)=1,COUNTBLANK($Q256:$R256)=1,COUNTBLANK($S256:$T256)=1,COUNTBLANK($U256:$V256)=1,COUNTBLANK($W256:$AA256)=4),IF(Data!$B256&lt;&gt;"",Scoring!$Q$7)+IF(Data!$C256&lt;&gt;"",Scoring!$Q$8)+IF(Data!$D256&lt;&gt;"",Scoring!$Q$9)+IF(Data!$E256&lt;&gt;"",Scoring!$Q$10)+IF(Data!$F256&lt;&gt;"",Scoring!$Q$11)+IF(Data!$G256&lt;&gt;"",Scoring!$Q$12)+IF(Data!$H256&lt;&gt;"",Scoring!$Q$13)+IF(Data!$I256&lt;&gt;"",Scoring!$Q$14)+IF(Data!$J256&lt;&gt;"",Scoring!$Q$15)+IF(Data!$K256&lt;&gt;"",Scoring!$Q$16)+IF(Data!$L256&lt;&gt;"",Scoring!$Q$17)+IF(Data!$M256&lt;&gt;"",Scoring!$Q$18)+IF(Data!$N256&lt;&gt;"",Scoring!$Q$19)+IF(Data!$O256&lt;&gt;"",Scoring!$Q$20)+IF(Data!$P256&lt;&gt;"",Scoring!$Q$21)+IF(Data!$Q256&lt;&gt;"",Scoring!$Q$22)+IF(Data!$R256&lt;&gt;"",Scoring!$Q$23)+IF(Data!$S256&lt;&gt;"",Scoring!$Q$24)+IF(Data!T256&lt;&gt;"",Scoring!$Q$25)+IF(Data!$U256&lt;&gt;"",Scoring!$Q$26)+IF(Data!$V256&lt;&gt;"",Scoring!$Q$27)+IF(Data!$W256&lt;&gt;"",Scoring!$Q$28)+IF(Data!$X256&lt;&gt;"",Scoring!$Q$29)+IF(Data!$Y256&lt;&gt;"",Scoring!$Q$30)+IF(Data!$Z256&lt;&gt;"",Scoring!$Q$31)+IF(Data!$AA256&lt;&gt;"",Scoring!$Q$32),"")</f>
        <v/>
      </c>
      <c r="BC256" s="107" t="str">
        <f>IF(BB256&lt;&gt;"",LOOKUP(BB256,Likelihoods!$A$7:$A$107,Likelihoods!O$7:O$107),"")</f>
        <v/>
      </c>
      <c r="BD256" s="104" t="str">
        <f>IF(AND(COUNTBLANK($B256:$E256)=3,COUNTBLANK($F256:$H256)=2,COUNTBLANK($I256:$J256)=1,COUNTBLANK($K256:$L256)=1,COUNTBLANK($M256:$N256)=1,COUNTBLANK($O256:$P256)=1,COUNTBLANK($Q256:$R256)=1,COUNTBLANK($S256:$T256)=1,COUNTBLANK($U256:$V256)=1,COUNTBLANK($W256:$AA256)=4),IF(Data!$B256&lt;&gt;"",Scoring!$R$7)+IF(Data!$C256&lt;&gt;"",Scoring!$R$8)+IF(Data!$D256&lt;&gt;"",Scoring!$R$9)+IF(Data!$E256&lt;&gt;"",Scoring!$R$10)+IF(Data!$F256&lt;&gt;"",Scoring!$R$11)+IF(Data!$G256&lt;&gt;"",Scoring!$R$12)+IF(Data!$H256&lt;&gt;"",Scoring!$R$13)+IF(Data!$I256&lt;&gt;"",Scoring!$R$14)+IF(Data!$J256&lt;&gt;"",Scoring!$R$15)+IF(Data!$K256&lt;&gt;"",Scoring!$R$16)+IF(Data!$L256&lt;&gt;"",Scoring!$R$17)+IF(Data!$M256&lt;&gt;"",Scoring!$R$18)+IF(Data!$N256&lt;&gt;"",Scoring!$R$19)+IF(Data!$O256&lt;&gt;"",Scoring!$R$20)+IF(Data!$P256&lt;&gt;"",Scoring!$R$21)+IF(Data!$Q256&lt;&gt;"",Scoring!$R$22)+IF(Data!$R256&lt;&gt;"",Scoring!$R$23)+IF(Data!$S256&lt;&gt;"",Scoring!$R$24)+IF(Data!T256&lt;&gt;"",Scoring!$R$25)+IF(Data!$U256&lt;&gt;"",Scoring!$R$26)+IF(Data!$V256&lt;&gt;"",Scoring!$R$27)+IF(Data!$W256&lt;&gt;"",Scoring!$R$28)+IF(Data!$X256&lt;&gt;"",Scoring!$R$29)+IF(Data!$Y256&lt;&gt;"",Scoring!$R$30)+IF(Data!$Z256&lt;&gt;"",Scoring!$R$31)+IF(Data!$AA256&lt;&gt;"",Scoring!$R$32),"")</f>
        <v/>
      </c>
      <c r="BE256" s="105" t="str">
        <f>IF(BD256&lt;&gt;"",LOOKUP(BD256,Likelihoods!$A$7:$A$107,Likelihoods!P$7:P$107),"")</f>
        <v/>
      </c>
      <c r="BF256" s="102" t="str">
        <f>IF(AND(COUNTBLANK($B256:$E256)=3,COUNTBLANK($F256:$H256)=2,COUNTBLANK($I256:$J256)=1,COUNTBLANK($K256:$L256)=1,COUNTBLANK($M256:$N256)=1,COUNTBLANK($O256:$P256)=1,COUNTBLANK($Q256:$R256)=1,COUNTBLANK($S256:$T256)=1,COUNTBLANK($U256:$V256)=1,COUNTBLANK($W256:$AA256)=4),IF(Data!$B256&lt;&gt;"",Scoring!$S$7)+IF(Data!$C256&lt;&gt;"",Scoring!$S$8)+IF(Data!$D256&lt;&gt;"",Scoring!$S$9)+IF(Data!$E256&lt;&gt;"",Scoring!$S$10)+IF(Data!$F256&lt;&gt;"",Scoring!$S$11)+IF(Data!$G256&lt;&gt;"",Scoring!$S$12)+IF(Data!$H256&lt;&gt;"",Scoring!$S$13)+IF(Data!$I256&lt;&gt;"",Scoring!$S$14)+IF(Data!$J256&lt;&gt;"",Scoring!$S$15)+IF(Data!$K256&lt;&gt;"",Scoring!$S$16)+IF(Data!$L256&lt;&gt;"",Scoring!$S$17)+IF(Data!$M256&lt;&gt;"",Scoring!$S$18)+IF(Data!$N256&lt;&gt;"",Scoring!$S$19)+IF(Data!$O256&lt;&gt;"",Scoring!$S$20)+IF(Data!$P256&lt;&gt;"",Scoring!$S$21)+IF(Data!$Q256&lt;&gt;"",Scoring!$S$22)+IF(Data!$R256&lt;&gt;"",Scoring!$S$23)+IF(Data!$S256&lt;&gt;"",Scoring!$S$24)+IF(Data!T256&lt;&gt;"",Scoring!$S$25)+IF(Data!$U256&lt;&gt;"",Scoring!$S$26)+IF(Data!$V256&lt;&gt;"",Scoring!$S$27)+IF(Data!$W256&lt;&gt;"",Scoring!$S$28)+IF(Data!$X256&lt;&gt;"",Scoring!$S$29)+IF(Data!$Y256&lt;&gt;"",Scoring!$S$30)+IF(Data!$Z256&lt;&gt;"",Scoring!$S$31)+IF(Data!$AA256&lt;&gt;"",Scoring!$S$32),"")</f>
        <v/>
      </c>
      <c r="BG256" s="107" t="str">
        <f>IF(BF256&lt;&gt;"",LOOKUP(BF256,Likelihoods!$A$7:$A$107,Likelihoods!Q$7:Q$107),"")</f>
        <v/>
      </c>
      <c r="BH256" s="108" t="str">
        <f>IF(AND(COUNTBLANK($B256:$E256)=3,COUNTBLANK($F256:$H256)=2,COUNTBLANK($I256:$J256)=1,COUNTBLANK($K256:$L256)=1,COUNTBLANK($M256:$N256)=1,COUNTBLANK($O256:$P256)=1,COUNTBLANK($Q256:$R256)=1,COUNTBLANK($S256:$T256)=1,COUNTBLANK($U256:$V256)=1,COUNTBLANK($W256:$AA256)=4),IF(Data!$B256&lt;&gt;"",Scoring!$T$7)+IF(Data!$C256&lt;&gt;"",Scoring!$T$8)+IF(Data!$D256&lt;&gt;"",Scoring!$T$9)+IF(Data!$E256&lt;&gt;"",Scoring!$T$10)+IF(Data!$F256&lt;&gt;"",Scoring!$T$11)+IF(Data!$G256&lt;&gt;"",Scoring!$T$12)+IF(Data!$H256&lt;&gt;"",Scoring!$T$13)+IF(Data!$I256&lt;&gt;"",Scoring!$T$14)+IF(Data!$J256&lt;&gt;"",Scoring!$T$15)+IF(Data!$K256&lt;&gt;"",Scoring!$T$16)+IF(Data!$L256&lt;&gt;"",Scoring!$T$17)+IF(Data!$M256&lt;&gt;"",Scoring!$T$18)+IF(Data!$N256&lt;&gt;"",Scoring!$T$19)+IF(Data!$O256&lt;&gt;"",Scoring!$T$20)+IF(Data!$P256&lt;&gt;"",Scoring!$T$21)+IF(Data!$Q256&lt;&gt;"",Scoring!$T$22)+IF(Data!$R256&lt;&gt;"",Scoring!$T$23)+IF(Data!$S256&lt;&gt;"",Scoring!$T$24)+IF(Data!T256&lt;&gt;"",Scoring!$T$25)+IF(Data!$U256&lt;&gt;"",Scoring!$T$26)+IF(Data!$V256&lt;&gt;"",Scoring!$T$27)+IF(Data!$W256&lt;&gt;"",Scoring!$T$28)+IF(Data!$X256&lt;&gt;"",Scoring!$T$29)+IF(Data!$Y256&lt;&gt;"",Scoring!$T$30)+IF(Data!$Z256&lt;&gt;"",Scoring!$T$31)+IF(Data!$AA256&lt;&gt;"",Scoring!$T$32),"")</f>
        <v/>
      </c>
      <c r="BI256" s="105" t="str">
        <f>IF(BH256&lt;&gt;"",LOOKUP(BH256,Likelihoods!$A$7:$A$107,Likelihoods!R$7:R$107),"")</f>
        <v/>
      </c>
      <c r="BJ256" s="108" t="str">
        <f>IF(AND(COUNTBLANK($B256:$E256)=3,COUNTBLANK($F256:$H256)=2,COUNTBLANK($I256:$J256)=1,COUNTBLANK($K256:$L256)=1,COUNTBLANK($M256:$N256)=1,COUNTBLANK($O256:$P256)=1,COUNTBLANK($Q256:$R256)=1,COUNTBLANK($S256:$T256)=1,COUNTBLANK($U256:$V256)=1,COUNTBLANK($W256:$AA256)=4),IF(Data!$B256&lt;&gt;"",Scoring!$U$7)+IF(Data!$C256&lt;&gt;"",Scoring!$U$8)+IF(Data!$D256&lt;&gt;"",Scoring!$U$9)+IF(Data!$E256&lt;&gt;"",Scoring!$U$10)+IF(Data!$F256&lt;&gt;"",Scoring!$U$11)+IF(Data!$G256&lt;&gt;"",Scoring!$U$12)+IF(Data!$H256&lt;&gt;"",Scoring!$U$13)+IF(Data!$I256&lt;&gt;"",Scoring!$U$14)+IF(Data!$J256&lt;&gt;"",Scoring!$U$15)+IF(Data!$K256&lt;&gt;"",Scoring!$U$16)+IF(Data!$L256&lt;&gt;"",Scoring!$U$17)+IF(Data!$M256&lt;&gt;"",Scoring!$U$18)+IF(Data!$N256&lt;&gt;"",Scoring!$U$19)+IF(Data!$O256&lt;&gt;"",Scoring!$U$20)+IF(Data!$P256&lt;&gt;"",Scoring!$U$21)+IF(Data!$Q256&lt;&gt;"",Scoring!$U$22)+IF(Data!$R256&lt;&gt;"",Scoring!$U$23)+IF(Data!$S256&lt;&gt;"",Scoring!$U$24)+IF(Data!T256&lt;&gt;"",Scoring!$U$25)+IF(Data!$U256&lt;&gt;"",Scoring!$U$26)+IF(Data!$V256&lt;&gt;"",Scoring!$U$27)+IF(Data!$W256&lt;&gt;"",Scoring!$U$28)+IF(Data!$X256&lt;&gt;"",Scoring!$U$29)+IF(Data!$Y256&lt;&gt;"",Scoring!$U$30)+IF(Data!$Z256&lt;&gt;"",Scoring!$U$31)+IF(Data!$AA256&lt;&gt;"",Scoring!$U$32),"")</f>
        <v/>
      </c>
      <c r="BK256" s="106" t="str">
        <f>IF(BJ256&lt;&gt;"",LOOKUP(BJ256,Likelihoods!$A$7:$A$107,Likelihoods!S$7:S$107),"")</f>
        <v/>
      </c>
      <c r="BL256" s="8"/>
      <c r="BM256" s="8"/>
      <c r="BN256" s="8"/>
      <c r="BO256" s="8"/>
      <c r="BP256" s="8"/>
      <c r="BQ256" s="8"/>
      <c r="BR256" s="8"/>
      <c r="BS256" s="8"/>
      <c r="BT256" s="8"/>
      <c r="BU256" s="8"/>
      <c r="BV256" s="8"/>
      <c r="BW256" s="8"/>
      <c r="BX256" s="8"/>
      <c r="BY256" s="8"/>
    </row>
    <row r="257" spans="1:77" ht="14.25" x14ac:dyDescent="0.2">
      <c r="A257" s="68"/>
      <c r="B257" s="101"/>
      <c r="C257" s="102"/>
      <c r="D257" s="102"/>
      <c r="E257" s="102"/>
      <c r="F257" s="101"/>
      <c r="G257" s="102"/>
      <c r="H257" s="103"/>
      <c r="I257" s="102"/>
      <c r="J257" s="102"/>
      <c r="K257" s="101"/>
      <c r="L257" s="103"/>
      <c r="M257" s="102"/>
      <c r="N257" s="103"/>
      <c r="O257" s="101"/>
      <c r="P257" s="103"/>
      <c r="Q257" s="102"/>
      <c r="R257" s="102"/>
      <c r="S257" s="101"/>
      <c r="T257" s="103"/>
      <c r="U257" s="101"/>
      <c r="V257" s="103"/>
      <c r="W257" s="102"/>
      <c r="X257" s="102"/>
      <c r="Y257" s="102"/>
      <c r="Z257" s="102"/>
      <c r="AA257" s="102"/>
      <c r="AB257" s="104" t="str">
        <f>IF(AND(COUNTBLANK($B257:$E257)=3,COUNTBLANK($F257:$H257)=2,COUNTBLANK($I257:$J257)=1,COUNTBLANK($K257:$L257)=1,COUNTBLANK($M257:$N257)=1,COUNTBLANK($O257:$P257)=1,COUNTBLANK($Q257:$R257)=1,COUNTBLANK($S257:$T257)=1,COUNTBLANK($U257:$V257)=1,COUNTBLANK($W257:$AA257)=4),IF(Data!$B257&lt;&gt;"",Scoring!$D$7)+IF(Data!$C257&lt;&gt;"",Scoring!$D$8)+IF(Data!$D257&lt;&gt;"",Scoring!$D$9)+IF(Data!$E257&lt;&gt;"",Scoring!$D$10)+IF(Data!$F257&lt;&gt;"",Scoring!$D$11)+IF(Data!$G257&lt;&gt;"",Scoring!$D$12)+IF(Data!$H257&lt;&gt;"",Scoring!$D$13)+IF(Data!$I257&lt;&gt;"",Scoring!$D$14)+IF(Data!$J257&lt;&gt;"",Scoring!$D$15)+IF(Data!$K257&lt;&gt;"",Scoring!$D$16)+IF(Data!$L257&lt;&gt;"",Scoring!$D$17)+IF(Data!$M257&lt;&gt;"",Scoring!$D$18)+IF(Data!$N257&lt;&gt;"",Scoring!$D$19)+IF(Data!$O257&lt;&gt;"",Scoring!$D$20)+IF(Data!$P257&lt;&gt;"",Scoring!$D$21)+IF(Data!$Q257&lt;&gt;"",Scoring!$D$22)+IF(Data!$R257&lt;&gt;"",Scoring!$D$23)+IF(Data!$S257&lt;&gt;"",Scoring!$D$24)+IF(Data!T257&lt;&gt;"",Scoring!$D$25)+IF(Data!$U257&lt;&gt;"",Scoring!$D$26)+IF(Data!$V257&lt;&gt;"",Scoring!$D$27)+IF(Data!$W257&lt;&gt;"",Scoring!$D$28)+IF(Data!$X257&lt;&gt;"",Scoring!$D$29)+IF(Data!$Y257&lt;&gt;"",Scoring!$D$30)+IF(Data!$Z257&lt;&gt;"",Scoring!$D$31)+IF(Data!$AA257&lt;&gt;"",Scoring!$D$32),"")</f>
        <v/>
      </c>
      <c r="AC257" s="105" t="str">
        <f>IF(AB257&lt;&gt;"",LOOKUP(AB257,Likelihoods!$A$7:$A$107,Likelihoods!B$7:B$107),"")</f>
        <v/>
      </c>
      <c r="AD257" s="264" t="str">
        <f>IF(AND(COUNTBLANK($B257:$E257)=3,COUNTBLANK($F257:$H257)=2,COUNTBLANK($I257:$J257)=1,COUNTBLANK($K257:$L257)=1,COUNTBLANK($M257:$N257)=1,COUNTBLANK($O257:$P257)=1,COUNTBLANK($Q257:$R257)=1,COUNTBLANK($S257:$T257)=1,COUNTBLANK($U257:$V257)=1,COUNTBLANK($W257:$AA257)=4),IF(Data!$B257&lt;&gt;"",Scoring!$E$7)+IF(Data!$C257&lt;&gt;"",Scoring!$E$8)+IF(Data!$D257&lt;&gt;"",Scoring!$E$9)+IF(Data!$E257&lt;&gt;"",Scoring!$E$10)+IF(Data!$F257&lt;&gt;"",Scoring!$E$11)+IF(Data!$G257&lt;&gt;"",Scoring!$E$12)+IF(Data!$H257&lt;&gt;"",Scoring!$E$13)+IF(Data!$I257&lt;&gt;"",Scoring!$E$14)+IF(Data!$J257&lt;&gt;"",Scoring!$E$15)+IF(Data!$K257&lt;&gt;"",Scoring!$E$16)+IF(Data!$L257&lt;&gt;"",Scoring!$E$17)+IF(Data!$M257&lt;&gt;"",Scoring!$E$18)+IF(Data!$N257&lt;&gt;"",Scoring!$E$19)+IF(Data!$O257&lt;&gt;"",Scoring!$E$20)+IF(Data!$P257&lt;&gt;"",Scoring!$E$21)+IF(Data!$Q257&lt;&gt;"",Scoring!$E$22)+IF(Data!$R257&lt;&gt;"",Scoring!$E$23)+IF(Data!$S257&lt;&gt;"",Scoring!$E$24)+IF(Data!V257&lt;&gt;"",Scoring!$E$25)+IF(Data!$U257&lt;&gt;"",Scoring!$E$26)+IF(Data!$V257&lt;&gt;"",Scoring!$E$27)+IF(Data!$W257&lt;&gt;"",Scoring!$E$28)+IF(Data!$X257&lt;&gt;"",Scoring!$E$29)+IF(Data!$Y257&lt;&gt;"",Scoring!$E$30)+IF(Data!$Z257&lt;&gt;"",Scoring!$E$31)+IF(Data!$AA257&lt;&gt;"",Scoring!$E$32),"")</f>
        <v/>
      </c>
      <c r="AE257" s="107" t="str">
        <f>IF(AD257&lt;&gt;"",LOOKUP(AD257,Likelihoods!$A$7:$A$107,Likelihoods!C$7:C$107),"")</f>
        <v/>
      </c>
      <c r="AF257" s="108" t="str">
        <f>IF(AND(COUNTBLANK($B257:$E257)=3,COUNTBLANK($F257:$H257)=2,COUNTBLANK($I257:$J257)=1,COUNTBLANK($K257:$L257)=1,COUNTBLANK($M257:$N257)=1,COUNTBLANK($O257:$P257)=1,COUNTBLANK($Q257:$R257)=1,COUNTBLANK($S257:$T257)=1,COUNTBLANK($U257:$V257)=1,COUNTBLANK($W257:$AA257)=4),IF(Data!$B257&lt;&gt;"",Scoring!$F$7)+IF(Data!$C257&lt;&gt;"",Scoring!$F$8)+IF(Data!$D257&lt;&gt;"",Scoring!$F$9)+IF(Data!$E257&lt;&gt;"",Scoring!$F$10)+IF(Data!$F257&lt;&gt;"",Scoring!$F$11)+IF(Data!$G257&lt;&gt;"",Scoring!$F$12)+IF(Data!$H257&lt;&gt;"",Scoring!$F$13)+IF(Data!$I257&lt;&gt;"",Scoring!$F$14)+IF(Data!$J257&lt;&gt;"",Scoring!$F$15)+IF(Data!$K257&lt;&gt;"",Scoring!$F$16)+IF(Data!$L257&lt;&gt;"",Scoring!$F$17)+IF(Data!$M257&lt;&gt;"",Scoring!$F$18)+IF(Data!$N257&lt;&gt;"",Scoring!$F$19)+IF(Data!$O257&lt;&gt;"",Scoring!$F$20)+IF(Data!$P257&lt;&gt;"",Scoring!$F$21)+IF(Data!$Q257&lt;&gt;"",Scoring!$F$22)+IF(Data!$R257&lt;&gt;"",Scoring!$F$23)+IF(Data!$S257&lt;&gt;"",Scoring!$F$24)+IF(Data!T257&lt;&gt;"",Scoring!$F$25)+IF(Data!$U257&lt;&gt;"",Scoring!$F$26)+IF(Data!$V257&lt;&gt;"",Scoring!$F$27)+IF(Data!$W257&lt;&gt;"",Scoring!$F$28)+IF(Data!$X257&lt;&gt;"",Scoring!$F$29)+IF(Data!$Y257&lt;&gt;"",Scoring!$F$30)+IF(Data!$Z257&lt;&gt;"",Scoring!$F$31)+IF(Data!$AA257&lt;&gt;"",Scoring!$F$32),"")</f>
        <v/>
      </c>
      <c r="AG257" s="105" t="str">
        <f>IF(AF257&lt;&gt;"",LOOKUP(AF257,Likelihoods!$A$7:$A$107,Likelihoods!D$7:D$107),"")</f>
        <v/>
      </c>
      <c r="AH257" s="108" t="str">
        <f>IF(AND(COUNTBLANK($B257:$E257)=3,COUNTBLANK($F257:$H257)=2,COUNTBLANK($I257:$J257)=1,COUNTBLANK($K257:$L257)=1,COUNTBLANK($M257:$N257)=1,COUNTBLANK($O257:$P257)=1,COUNTBLANK($Q257:$R257)=1,COUNTBLANK($S257:$T257)=1,COUNTBLANK($U257:$V257)=1,COUNTBLANK($W257:$AA257)=4),IF(Data!$B257&lt;&gt;"",Scoring!$G$7)+IF(Data!$C257&lt;&gt;"",Scoring!$G$8)+IF(Data!$D257&lt;&gt;"",Scoring!$G$9)+IF(Data!$E257&lt;&gt;"",Scoring!$G$10)+IF(Data!$F257&lt;&gt;"",Scoring!$G$11)+IF(Data!$G257&lt;&gt;"",Scoring!$G$12)+IF(Data!$H257&lt;&gt;"",Scoring!$G$13)+IF(Data!$I257&lt;&gt;"",Scoring!$G$14)+IF(Data!$J257&lt;&gt;"",Scoring!$G$15)+IF(Data!$K257&lt;&gt;"",Scoring!$G$16)+IF(Data!$L257&lt;&gt;"",Scoring!$G$17)+IF(Data!$M257&lt;&gt;"",Scoring!$G$18)+IF(Data!$N257&lt;&gt;"",Scoring!$G$19)+IF(Data!$O257&lt;&gt;"",Scoring!$G$20)+IF(Data!$P257&lt;&gt;"",Scoring!$G$21)+IF(Data!$Q257&lt;&gt;"",Scoring!$G$22)+IF(Data!$R257&lt;&gt;"",Scoring!$G$23)+IF(Data!$S257&lt;&gt;"",Scoring!$G$24)+IF(Data!T257&lt;&gt;"",Scoring!$G$25)+IF(Data!$U257&lt;&gt;"",Scoring!$G$26)+IF(Data!$V257&lt;&gt;"",Scoring!$G$27)+IF(Data!$W257&lt;&gt;"",Scoring!$G$28)+IF(Data!$X257&lt;&gt;"",Scoring!$G$29)+IF(Data!$Y257&lt;&gt;"",Scoring!$G$30)+IF(Data!$Z257&lt;&gt;"",Scoring!$G$31)+IF(Data!$AA257&lt;&gt;"",Scoring!$G$32),"")</f>
        <v/>
      </c>
      <c r="AI257" s="106" t="str">
        <f>IF(AH257&lt;&gt;"",LOOKUP(AH257,Likelihoods!$A$7:$A$107,Likelihoods!E$7:E$107),"")</f>
        <v/>
      </c>
      <c r="AJ257" s="104" t="str">
        <f>IF(AND(COUNTBLANK($B257:$E257)=3,COUNTBLANK($F257:$H257)=2,COUNTBLANK($I257:$J257)=1,COUNTBLANK($K257:$L257)=1,COUNTBLANK($M257:$N257)=1,COUNTBLANK($O257:$P257)=1,COUNTBLANK($Q257:$R257)=1,COUNTBLANK($S257:$T257)=1,COUNTBLANK($U257:$V257)=1,COUNTBLANK($W257:$AA257)=4),IF(Data!$B257&lt;&gt;"",Scoring!$H$7)+IF(Data!$C257&lt;&gt;"",Scoring!$H$8)+IF(Data!$D257&lt;&gt;"",Scoring!$H$9)+IF(Data!$E257&lt;&gt;"",Scoring!$H$10)+IF(Data!$F257&lt;&gt;"",Scoring!$H$11)+IF(Data!$G257&lt;&gt;"",Scoring!$H$12)+IF(Data!$H257&lt;&gt;"",Scoring!$H$13)+IF(Data!$I257&lt;&gt;"",Scoring!$H$14)+IF(Data!$J257&lt;&gt;"",Scoring!$H$15)+IF(Data!$K257&lt;&gt;"",Scoring!$H$16)+IF(Data!$L257&lt;&gt;"",Scoring!$H$17)+IF(Data!$M257&lt;&gt;"",Scoring!$H$18)+IF(Data!$N257&lt;&gt;"",Scoring!$H$19)+IF(Data!$O257&lt;&gt;"",Scoring!$H$20)+IF(Data!$P257&lt;&gt;"",Scoring!$H$21)+IF(Data!$Q257&lt;&gt;"",Scoring!$H$22)+IF(Data!$R257&lt;&gt;"",Scoring!$H$23)+IF(Data!$S257&lt;&gt;"",Scoring!$H$24)+IF(Data!T257&lt;&gt;"",Scoring!$H$25)+IF(Data!$U257&lt;&gt;"",Scoring!$H$26)+IF(Data!$V257&lt;&gt;"",Scoring!$H$27)+IF(Data!$W257&lt;&gt;"",Scoring!$H$28)+IF(Data!$X257&lt;&gt;"",Scoring!$H$29)+IF(Data!$Y257&lt;&gt;"",Scoring!$H$30)+IF(Data!$Z257&lt;&gt;"",Scoring!$H$31)+IF(Data!$AA257&lt;&gt;"",Scoring!$H$32),"")</f>
        <v/>
      </c>
      <c r="AK257" s="105" t="str">
        <f>IF(AJ257&lt;&gt;"",LOOKUP(AJ257,Likelihoods!$A$7:$A$107,Likelihoods!F$7:F$107),"")</f>
        <v/>
      </c>
      <c r="AL257" s="102" t="str">
        <f>IF(AND(COUNTBLANK($B257:$E257)=3,COUNTBLANK($F257:$H257)=2,COUNTBLANK($I257:$J257)=1,COUNTBLANK($K257:$L257)=1,COUNTBLANK($M257:$N257)=1,COUNTBLANK($O257:$P257)=1,COUNTBLANK($Q257:$R257)=1,COUNTBLANK($S257:$T257)=1,COUNTBLANK($U257:$V257)=1,COUNTBLANK($W257:$AA257)=4),IF(Data!$B257&lt;&gt;"",Scoring!$I$7)+IF(Data!$C257&lt;&gt;"",Scoring!$I$8)+IF(Data!$D257&lt;&gt;"",Scoring!$I$9)+IF(Data!$E257&lt;&gt;"",Scoring!$I$10)+IF(Data!$F257&lt;&gt;"",Scoring!$I$11)+IF(Data!$G257&lt;&gt;"",Scoring!$I$12)+IF(Data!$H257&lt;&gt;"",Scoring!$I$13)+IF(Data!$I257&lt;&gt;"",Scoring!$I$14)+IF(Data!$J257&lt;&gt;"",Scoring!$I$15)+IF(Data!$K257&lt;&gt;"",Scoring!$I$16)+IF(Data!$L257&lt;&gt;"",Scoring!$I$17)+IF(Data!$M257&lt;&gt;"",Scoring!$I$18)+IF(Data!$N257&lt;&gt;"",Scoring!$I$19)+IF(Data!$O257&lt;&gt;"",Scoring!$I$20)+IF(Data!$P257&lt;&gt;"",Scoring!$I$21)+IF(Data!$Q257&lt;&gt;"",Scoring!$I$22)+IF(Data!$R257&lt;&gt;"",Scoring!$I$23)+IF(Data!$S257&lt;&gt;"",Scoring!$I$24)+IF(Data!T257&lt;&gt;"",Scoring!$I$25)+IF(Data!$U257&lt;&gt;"",Scoring!$I$26)+IF(Data!$V257&lt;&gt;"",Scoring!$I$27)+IF(Data!$W257&lt;&gt;"",Scoring!$I$28)+IF(Data!$X257&lt;&gt;"",Scoring!$I$29)+IF(Data!$Y257&lt;&gt;"",Scoring!$I$30)+IF(Data!$Z257&lt;&gt;"",Scoring!$I$31)+IF(Data!$AA257&lt;&gt;"",Scoring!$I$32),"")</f>
        <v/>
      </c>
      <c r="AM257" s="107" t="str">
        <f>IF(AL257&lt;&gt;"",LOOKUP(AL257,Likelihoods!$A$7:$A$107,Likelihoods!G$7:G$107),"")</f>
        <v/>
      </c>
      <c r="AN257" s="281" t="str">
        <f>IF(AND(COUNTBLANK($B257:$E257)=3,COUNTBLANK($F257:$H257)=2,COUNTBLANK($I257:$J257)=1,COUNTBLANK($K257:$L257)=1,COUNTBLANK($M257:$N257)=1,COUNTBLANK($O257:$P257)=1,COUNTBLANK($Q257:$R257)=1,COUNTBLANK($S257:$T257)=1,COUNTBLANK($U257:$V257)=1,COUNTBLANK($W257:$AA257)=4),IF(Data!$B257&lt;&gt;"",Scoring!$J$7)+IF(Data!$C257&lt;&gt;"",Scoring!$J$8)+IF(Data!$D257&lt;&gt;"",Scoring!$J$9)+IF(Data!$E257&lt;&gt;"",Scoring!$J$10)+IF(Data!$F257&lt;&gt;"",Scoring!$J$11)+IF(Data!$G257&lt;&gt;"",Scoring!$J$12)+IF(Data!$H257&lt;&gt;"",Scoring!$J$13)+IF(Data!$I257&lt;&gt;"",Scoring!$J$14)+IF(Data!$J257&lt;&gt;"",Scoring!$J$15)+IF(Data!$K257&lt;&gt;"",Scoring!$J$16)+IF(Data!$L257&lt;&gt;"",Scoring!$J$17)+IF(Data!$M257&lt;&gt;"",Scoring!$J$18)+IF(Data!$N257&lt;&gt;"",Scoring!$J$19)+IF(Data!$O257&lt;&gt;"",Scoring!$J$20)+IF(Data!$P257&lt;&gt;"",Scoring!$J$21)+IF(Data!$Q257&lt;&gt;"",Scoring!$J$22)+IF(Data!$R257&lt;&gt;"",Scoring!$J$23)+IF(Data!$S257&lt;&gt;"",Scoring!$J$24)+IF(Data!AF257&lt;&gt;"",Scoring!$J$25)+IF(Data!$U257&lt;&gt;"",Scoring!$J$26)+IF(Data!$V257&lt;&gt;"",Scoring!$J$27)+IF(Data!$W257&lt;&gt;"",Scoring!$J$28)+IF(Data!$X257&lt;&gt;"",Scoring!$J$29)+IF(Data!$Y257&lt;&gt;"",Scoring!$J$30)+IF(Data!$Z257&lt;&gt;"",Scoring!$J$31)+IF(Data!$AA257&lt;&gt;"",Scoring!$J$32),"")</f>
        <v/>
      </c>
      <c r="AO257" s="276" t="str">
        <f>IF(AN257&lt;&gt;"",LOOKUP(AN257,Likelihoods!$A$7:$A$107,Likelihoods!H$7:H$107),"")</f>
        <v/>
      </c>
      <c r="AP257" s="264" t="str">
        <f>IF(AND(COUNTBLANK($B257:$E257)=3,COUNTBLANK($F257:$H257)=2,COUNTBLANK($I257:$J257)=1,COUNTBLANK($K257:$L257)=1,COUNTBLANK($M257:$N257)=1,COUNTBLANK($O257:$P257)=1,COUNTBLANK($Q257:$R257)=1,COUNTBLANK($S257:$T257)=1,COUNTBLANK($U257:$V257)=1,COUNTBLANK($W257:$AA257)=4),IF(Data!$B257&lt;&gt;"",Scoring!$K$7)+IF(Data!$C257&lt;&gt;"",Scoring!$K$8)+IF(Data!$D257&lt;&gt;"",Scoring!$K$9)+IF(Data!$E257&lt;&gt;"",Scoring!$K$10)+IF(Data!$F257&lt;&gt;"",Scoring!$K$11)+IF(Data!$G257&lt;&gt;"",Scoring!$K$12)+IF(Data!$H257&lt;&gt;"",Scoring!$K$13)+IF(Data!$I257&lt;&gt;"",Scoring!$K$14)+IF(Data!$J257&lt;&gt;"",Scoring!$K$15)+IF(Data!$K257&lt;&gt;"",Scoring!$K$16)+IF(Data!$L257&lt;&gt;"",Scoring!$K$17)+IF(Data!$M257&lt;&gt;"",Scoring!$K$18)+IF(Data!$N257&lt;&gt;"",Scoring!$K$19)+IF(Data!$O257&lt;&gt;"",Scoring!$K$20)+IF(Data!$P257&lt;&gt;"",Scoring!$K$21)+IF(Data!$Q257&lt;&gt;"",Scoring!$K$22)+IF(Data!$R257&lt;&gt;"",Scoring!$K$23)+IF(Data!$S257&lt;&gt;"",Scoring!$K$24)+IF(Data!AH257&lt;&gt;"",Scoring!$K$25)+IF(Data!$U257&lt;&gt;"",Scoring!$K$26)+IF(Data!$V257&lt;&gt;"",Scoring!$K$27)+IF(Data!$W257&lt;&gt;"",Scoring!$K$28)+IF(Data!$X257&lt;&gt;"",Scoring!$K$29)+IF(Data!$Y257&lt;&gt;"",Scoring!$K$30)+IF(Data!$Z257&lt;&gt;"",Scoring!$K$31)+IF(Data!$AA257&lt;&gt;"",Scoring!$K$32),"")</f>
        <v/>
      </c>
      <c r="AQ257" s="107" t="str">
        <f>IF(AP257&lt;&gt;"",LOOKUP(AP257,Likelihoods!$A$7:$A$107,Likelihoods!I$7:I$107),"")</f>
        <v/>
      </c>
      <c r="AR257" s="281" t="str">
        <f>IF(AND(COUNTBLANK($B257:$E257)=3,COUNTBLANK($F257:$H257)=2,COUNTBLANK($I257:$J257)=1,COUNTBLANK($K257:$L257)=1,COUNTBLANK($M257:$N257)=1,COUNTBLANK($O257:$P257)=1,COUNTBLANK($Q257:$R257)=1,COUNTBLANK($S257:$T257)=1,COUNTBLANK($U257:$V257)=1,COUNTBLANK($W257:$AA257)=4),IF(Data!$B257&lt;&gt;"",Scoring!$L$7)+IF(Data!$C257&lt;&gt;"",Scoring!$L$8)+IF(Data!$D257&lt;&gt;"",Scoring!$L$9)+IF(Data!$E257&lt;&gt;"",Scoring!$L$10)+IF(Data!$F257&lt;&gt;"",Scoring!$L$11)+IF(Data!$G257&lt;&gt;"",Scoring!$L$12)+IF(Data!$H257&lt;&gt;"",Scoring!$L$13)+IF(Data!$I257&lt;&gt;"",Scoring!$L$14)+IF(Data!$J257&lt;&gt;"",Scoring!$L$15)+IF(Data!$K257&lt;&gt;"",Scoring!$L$16)+IF(Data!$L257&lt;&gt;"",Scoring!$L$17)+IF(Data!$M257&lt;&gt;"",Scoring!$L$18)+IF(Data!$N257&lt;&gt;"",Scoring!$L$19)+IF(Data!$O257&lt;&gt;"",Scoring!$L$20)+IF(Data!$P257&lt;&gt;"",Scoring!$L$21)+IF(Data!$Q257&lt;&gt;"",Scoring!$L$22)+IF(Data!$R257&lt;&gt;"",Scoring!$L$23)+IF(Data!$S257&lt;&gt;"",Scoring!$L$24)+IF(Data!AJ257&lt;&gt;"",Scoring!$L$25)+IF(Data!$U257&lt;&gt;"",Scoring!$L$26)+IF(Data!$V257&lt;&gt;"",Scoring!$L$27)+IF(Data!$W257&lt;&gt;"",Scoring!$L$28)+IF(Data!$X257&lt;&gt;"",Scoring!$L$29)+IF(Data!$Y257&lt;&gt;"",Scoring!$L$30)+IF(Data!$Z257&lt;&gt;"",Scoring!$L$31)+IF(Data!$AA257&lt;&gt;"",Scoring!$L$32),"")</f>
        <v/>
      </c>
      <c r="AS257" s="105" t="str">
        <f>IF(AR257&lt;&gt;"",LOOKUP(AR257,Likelihoods!$A$7:$A$107,Likelihoods!J$7:J$107),"")</f>
        <v/>
      </c>
      <c r="AT257" s="108" t="str">
        <f>IF(AND(COUNTBLANK($B257:$E257)=3,COUNTBLANK($F257:$H257)=2,COUNTBLANK($I257:$J257)=1,COUNTBLANK($K257:$L257)=1,COUNTBLANK($M257:$N257)=1,COUNTBLANK($O257:$P257)=1,COUNTBLANK($Q257:$R257)=1,COUNTBLANK($S257:$T257)=1,COUNTBLANK($U257:$V257)=1,COUNTBLANK($W257:$AA257)=4),IF(Data!$B257&lt;&gt;"",Scoring!$M$7)+IF(Data!$C257&lt;&gt;"",Scoring!$M$8)+IF(Data!$D257&lt;&gt;"",Scoring!$M$9)+IF(Data!$E257&lt;&gt;"",Scoring!$M$10)+IF(Data!$F257&lt;&gt;"",Scoring!$M$11)+IF(Data!$G257&lt;&gt;"",Scoring!$M$12)+IF(Data!$H257&lt;&gt;"",Scoring!$M$13)+IF(Data!$I257&lt;&gt;"",Scoring!$M$14)+IF(Data!$J257&lt;&gt;"",Scoring!$M$15)+IF(Data!$K257&lt;&gt;"",Scoring!$M$16)+IF(Data!$L257&lt;&gt;"",Scoring!$M$17)+IF(Data!$M257&lt;&gt;"",Scoring!$M$18)+IF(Data!$N257&lt;&gt;"",Scoring!$M$19)+IF(Data!$O257&lt;&gt;"",Scoring!$M$20)+IF(Data!$P257&lt;&gt;"",Scoring!$M$21)+IF(Data!$Q257&lt;&gt;"",Scoring!$M$22)+IF(Data!$R257&lt;&gt;"",Scoring!$M$23)+IF(Data!$S257&lt;&gt;"",Scoring!$M$24)+IF(Data!T257&lt;&gt;"",Scoring!$M$25)+IF(Data!$U257&lt;&gt;"",Scoring!$M$26)+IF(Data!$V257&lt;&gt;"",Scoring!$M$27)+IF(Data!$W257&lt;&gt;"",Scoring!$M$28)+IF(Data!$X257&lt;&gt;"",Scoring!$M$29)+IF(Data!$Y257&lt;&gt;"",Scoring!$M$30)+IF(Data!$Z257&lt;&gt;"",Scoring!$M$31)+IF(Data!$AA257&lt;&gt;"",Scoring!$M$32),"")</f>
        <v/>
      </c>
      <c r="AU257" s="105" t="str">
        <f>IF(AT257&lt;&gt;"",LOOKUP(AT257,Likelihoods!$A$7:$A$107,Likelihoods!K$7:K$107),"")</f>
        <v/>
      </c>
      <c r="AV257" s="108" t="str">
        <f>IF(AND(COUNTBLANK($B257:$E257)=3,COUNTBLANK($F257:$H257)=2,COUNTBLANK($I257:$J257)=1,COUNTBLANK($K257:$L257)=1,COUNTBLANK($M257:$N257)=1,COUNTBLANK($O257:$P257)=1,COUNTBLANK($Q257:$R257)=1,COUNTBLANK($S257:$T257)=1,COUNTBLANK($U257:$V257)=1,COUNTBLANK($W257:$AA257)=4),IF(Data!$B257&lt;&gt;"",Scoring!$N$7)+IF(Data!$C257&lt;&gt;"",Scoring!$N$8)+IF(Data!$D257&lt;&gt;"",Scoring!$N$9)+IF(Data!$E257&lt;&gt;"",Scoring!$N$10)+IF(Data!$F257&lt;&gt;"",Scoring!$N$11)+IF(Data!$G257&lt;&gt;"",Scoring!$N$12)+IF(Data!$H257&lt;&gt;"",Scoring!$N$13)+IF(Data!$I257&lt;&gt;"",Scoring!$N$14)+IF(Data!$J257&lt;&gt;"",Scoring!$N$15)+IF(Data!$K257&lt;&gt;"",Scoring!$N$16)+IF(Data!$L257&lt;&gt;"",Scoring!$N$17)+IF(Data!$M257&lt;&gt;"",Scoring!$N$18)+IF(Data!$N257&lt;&gt;"",Scoring!$N$19)+IF(Data!$O257&lt;&gt;"",Scoring!$N$20)+IF(Data!$P257&lt;&gt;"",Scoring!$N$21)+IF(Data!$Q257&lt;&gt;"",Scoring!$N$22)+IF(Data!$R257&lt;&gt;"",Scoring!$N$23)+IF(Data!$S257&lt;&gt;"",Scoring!$N$24)+IF(Data!T257&lt;&gt;"",Scoring!$N$25)+IF(Data!$U257&lt;&gt;"",Scoring!$N$26)+IF(Data!$V257&lt;&gt;"",Scoring!$N$27)+IF(Data!$W257&lt;&gt;"",Scoring!$N$28)+IF(Data!$X257&lt;&gt;"",Scoring!$N$29)+IF(Data!$Y257&lt;&gt;"",Scoring!$N$30)+IF(Data!$Z257&lt;&gt;"",Scoring!$N$31)+IF(Data!$AA257&lt;&gt;"",Scoring!$N$32),"")</f>
        <v/>
      </c>
      <c r="AW257" s="106" t="str">
        <f>IF(AV257&lt;&gt;"",LOOKUP(AV257,Likelihoods!$A$7:$A$107,Likelihoods!L$7:L$107),"")</f>
        <v/>
      </c>
      <c r="AX257" s="104" t="str">
        <f>IF(AND(COUNTBLANK($B257:$E257)=3,COUNTBLANK($F257:$H257)=2,COUNTBLANK($I257:$J257)=1,COUNTBLANK($K257:$L257)=1,COUNTBLANK($M257:$N257)=1,COUNTBLANK($O257:$P257)=1,COUNTBLANK($Q257:$R257)=1,COUNTBLANK($S257:$T257)=1,COUNTBLANK($U257:$V257)=1,COUNTBLANK($W257:$AA257)=4),IF(Data!$B257&lt;&gt;"",Scoring!$O$7)+IF(Data!$C257&lt;&gt;"",Scoring!$O$8)+IF(Data!$D257&lt;&gt;"",Scoring!$O$9)+IF(Data!$E257&lt;&gt;"",Scoring!$O$10)+IF(Data!$F257&lt;&gt;"",Scoring!$O$11)+IF(Data!$G257&lt;&gt;"",Scoring!$O$12)+IF(Data!$H257&lt;&gt;"",Scoring!$O$13)+IF(Data!$I257&lt;&gt;"",Scoring!$O$14)+IF(Data!$J257&lt;&gt;"",Scoring!$O$15)+IF(Data!$K257&lt;&gt;"",Scoring!$O$16)+IF(Data!$L257&lt;&gt;"",Scoring!$O$17)+IF(Data!$M257&lt;&gt;"",Scoring!$O$18)+IF(Data!$N257&lt;&gt;"",Scoring!$O$19)+IF(Data!$O257&lt;&gt;"",Scoring!$O$20)+IF(Data!$P257&lt;&gt;"",Scoring!$O$21)+IF(Data!$Q257&lt;&gt;"",Scoring!$O$22)+IF(Data!$R257&lt;&gt;"",Scoring!$O$23)+IF(Data!$S257&lt;&gt;"",Scoring!$O$24)+IF(Data!T257&lt;&gt;"",Scoring!$O$25)+IF(Data!$U257&lt;&gt;"",Scoring!$O$26)+IF(Data!$V257&lt;&gt;"",Scoring!$O$27)+IF(Data!$W257&lt;&gt;"",Scoring!$O$28)+IF(Data!$X257&lt;&gt;"",Scoring!$O$29)+IF(Data!$Y257&lt;&gt;"",Scoring!$O$30)+IF(Data!$Z257&lt;&gt;"",Scoring!$O$31)+IF(Data!$AA257&lt;&gt;"",Scoring!$O$32),"")</f>
        <v/>
      </c>
      <c r="AY257" s="107" t="str">
        <f>IF(AX257&lt;&gt;"",LOOKUP(AX257,Likelihoods!$A$7:$A$107,Likelihoods!M$7:M$107),"")</f>
        <v/>
      </c>
      <c r="AZ257" s="108" t="str">
        <f>IF(AND(COUNTBLANK($B257:$E257)=3,COUNTBLANK($F257:$H257)=2,COUNTBLANK($I257:$J257)=1,COUNTBLANK($K257:$L257)=1,COUNTBLANK($M257:$N257)=1,COUNTBLANK($O257:$P257)=1,COUNTBLANK($Q257:$R257)=1,COUNTBLANK($S257:$T257)=1,COUNTBLANK($U257:$V257)=1,COUNTBLANK($W257:$AA257)=4),IF(Data!$B257&lt;&gt;"",Scoring!$P$7)+IF(Data!$C257&lt;&gt;"",Scoring!$P$8)+IF(Data!$D257&lt;&gt;"",Scoring!$P$9)+IF(Data!$E257&lt;&gt;"",Scoring!$P$10)+IF(Data!$F257&lt;&gt;"",Scoring!$P$11)+IF(Data!$G257&lt;&gt;"",Scoring!$P$12)+IF(Data!$H257&lt;&gt;"",Scoring!$P$13)+IF(Data!$I257&lt;&gt;"",Scoring!$P$14)+IF(Data!$J257&lt;&gt;"",Scoring!$P$15)+IF(Data!$K257&lt;&gt;"",Scoring!$P$16)+IF(Data!$L257&lt;&gt;"",Scoring!$P$17)+IF(Data!$M257&lt;&gt;"",Scoring!$P$18)+IF(Data!$N257&lt;&gt;"",Scoring!$P$19)+IF(Data!$O257&lt;&gt;"",Scoring!$P$20)+IF(Data!$P257&lt;&gt;"",Scoring!$P$21)+IF(Data!$Q257&lt;&gt;"",Scoring!$P$22)+IF(Data!$R257&lt;&gt;"",Scoring!$P$23)+IF(Data!$S257&lt;&gt;"",Scoring!$P$24)+IF(Data!T257&lt;&gt;"",Scoring!$P$25)+IF(Data!$U257&lt;&gt;"",Scoring!$P$26)+IF(Data!$V257&lt;&gt;"",Scoring!$P$27)+IF(Data!$W257&lt;&gt;"",Scoring!$P$28)+IF(Data!$X257&lt;&gt;"",Scoring!$P$29)+IF(Data!$Y257&lt;&gt;"",Scoring!$P$30)+IF(Data!$Z257&lt;&gt;"",Scoring!$P$31)+IF(Data!$AA257&lt;&gt;"",Scoring!$P$32),"")</f>
        <v/>
      </c>
      <c r="BA257" s="105" t="str">
        <f>IF(AZ257&lt;&gt;"",LOOKUP(AZ257,Likelihoods!$A$7:$A$107,Likelihoods!N$7:N$107),"")</f>
        <v/>
      </c>
      <c r="BB257" s="102" t="str">
        <f>IF(AND(COUNTBLANK($B257:$E257)=3,COUNTBLANK($F257:$H257)=2,COUNTBLANK($I257:$J257)=1,COUNTBLANK($K257:$L257)=1,COUNTBLANK($M257:$N257)=1,COUNTBLANK($O257:$P257)=1,COUNTBLANK($Q257:$R257)=1,COUNTBLANK($S257:$T257)=1,COUNTBLANK($U257:$V257)=1,COUNTBLANK($W257:$AA257)=4),IF(Data!$B257&lt;&gt;"",Scoring!$Q$7)+IF(Data!$C257&lt;&gt;"",Scoring!$Q$8)+IF(Data!$D257&lt;&gt;"",Scoring!$Q$9)+IF(Data!$E257&lt;&gt;"",Scoring!$Q$10)+IF(Data!$F257&lt;&gt;"",Scoring!$Q$11)+IF(Data!$G257&lt;&gt;"",Scoring!$Q$12)+IF(Data!$H257&lt;&gt;"",Scoring!$Q$13)+IF(Data!$I257&lt;&gt;"",Scoring!$Q$14)+IF(Data!$J257&lt;&gt;"",Scoring!$Q$15)+IF(Data!$K257&lt;&gt;"",Scoring!$Q$16)+IF(Data!$L257&lt;&gt;"",Scoring!$Q$17)+IF(Data!$M257&lt;&gt;"",Scoring!$Q$18)+IF(Data!$N257&lt;&gt;"",Scoring!$Q$19)+IF(Data!$O257&lt;&gt;"",Scoring!$Q$20)+IF(Data!$P257&lt;&gt;"",Scoring!$Q$21)+IF(Data!$Q257&lt;&gt;"",Scoring!$Q$22)+IF(Data!$R257&lt;&gt;"",Scoring!$Q$23)+IF(Data!$S257&lt;&gt;"",Scoring!$Q$24)+IF(Data!T257&lt;&gt;"",Scoring!$Q$25)+IF(Data!$U257&lt;&gt;"",Scoring!$Q$26)+IF(Data!$V257&lt;&gt;"",Scoring!$Q$27)+IF(Data!$W257&lt;&gt;"",Scoring!$Q$28)+IF(Data!$X257&lt;&gt;"",Scoring!$Q$29)+IF(Data!$Y257&lt;&gt;"",Scoring!$Q$30)+IF(Data!$Z257&lt;&gt;"",Scoring!$Q$31)+IF(Data!$AA257&lt;&gt;"",Scoring!$Q$32),"")</f>
        <v/>
      </c>
      <c r="BC257" s="107" t="str">
        <f>IF(BB257&lt;&gt;"",LOOKUP(BB257,Likelihoods!$A$7:$A$107,Likelihoods!O$7:O$107),"")</f>
        <v/>
      </c>
      <c r="BD257" s="104" t="str">
        <f>IF(AND(COUNTBLANK($B257:$E257)=3,COUNTBLANK($F257:$H257)=2,COUNTBLANK($I257:$J257)=1,COUNTBLANK($K257:$L257)=1,COUNTBLANK($M257:$N257)=1,COUNTBLANK($O257:$P257)=1,COUNTBLANK($Q257:$R257)=1,COUNTBLANK($S257:$T257)=1,COUNTBLANK($U257:$V257)=1,COUNTBLANK($W257:$AA257)=4),IF(Data!$B257&lt;&gt;"",Scoring!$R$7)+IF(Data!$C257&lt;&gt;"",Scoring!$R$8)+IF(Data!$D257&lt;&gt;"",Scoring!$R$9)+IF(Data!$E257&lt;&gt;"",Scoring!$R$10)+IF(Data!$F257&lt;&gt;"",Scoring!$R$11)+IF(Data!$G257&lt;&gt;"",Scoring!$R$12)+IF(Data!$H257&lt;&gt;"",Scoring!$R$13)+IF(Data!$I257&lt;&gt;"",Scoring!$R$14)+IF(Data!$J257&lt;&gt;"",Scoring!$R$15)+IF(Data!$K257&lt;&gt;"",Scoring!$R$16)+IF(Data!$L257&lt;&gt;"",Scoring!$R$17)+IF(Data!$M257&lt;&gt;"",Scoring!$R$18)+IF(Data!$N257&lt;&gt;"",Scoring!$R$19)+IF(Data!$O257&lt;&gt;"",Scoring!$R$20)+IF(Data!$P257&lt;&gt;"",Scoring!$R$21)+IF(Data!$Q257&lt;&gt;"",Scoring!$R$22)+IF(Data!$R257&lt;&gt;"",Scoring!$R$23)+IF(Data!$S257&lt;&gt;"",Scoring!$R$24)+IF(Data!T257&lt;&gt;"",Scoring!$R$25)+IF(Data!$U257&lt;&gt;"",Scoring!$R$26)+IF(Data!$V257&lt;&gt;"",Scoring!$R$27)+IF(Data!$W257&lt;&gt;"",Scoring!$R$28)+IF(Data!$X257&lt;&gt;"",Scoring!$R$29)+IF(Data!$Y257&lt;&gt;"",Scoring!$R$30)+IF(Data!$Z257&lt;&gt;"",Scoring!$R$31)+IF(Data!$AA257&lt;&gt;"",Scoring!$R$32),"")</f>
        <v/>
      </c>
      <c r="BE257" s="105" t="str">
        <f>IF(BD257&lt;&gt;"",LOOKUP(BD257,Likelihoods!$A$7:$A$107,Likelihoods!P$7:P$107),"")</f>
        <v/>
      </c>
      <c r="BF257" s="102" t="str">
        <f>IF(AND(COUNTBLANK($B257:$E257)=3,COUNTBLANK($F257:$H257)=2,COUNTBLANK($I257:$J257)=1,COUNTBLANK($K257:$L257)=1,COUNTBLANK($M257:$N257)=1,COUNTBLANK($O257:$P257)=1,COUNTBLANK($Q257:$R257)=1,COUNTBLANK($S257:$T257)=1,COUNTBLANK($U257:$V257)=1,COUNTBLANK($W257:$AA257)=4),IF(Data!$B257&lt;&gt;"",Scoring!$S$7)+IF(Data!$C257&lt;&gt;"",Scoring!$S$8)+IF(Data!$D257&lt;&gt;"",Scoring!$S$9)+IF(Data!$E257&lt;&gt;"",Scoring!$S$10)+IF(Data!$F257&lt;&gt;"",Scoring!$S$11)+IF(Data!$G257&lt;&gt;"",Scoring!$S$12)+IF(Data!$H257&lt;&gt;"",Scoring!$S$13)+IF(Data!$I257&lt;&gt;"",Scoring!$S$14)+IF(Data!$J257&lt;&gt;"",Scoring!$S$15)+IF(Data!$K257&lt;&gt;"",Scoring!$S$16)+IF(Data!$L257&lt;&gt;"",Scoring!$S$17)+IF(Data!$M257&lt;&gt;"",Scoring!$S$18)+IF(Data!$N257&lt;&gt;"",Scoring!$S$19)+IF(Data!$O257&lt;&gt;"",Scoring!$S$20)+IF(Data!$P257&lt;&gt;"",Scoring!$S$21)+IF(Data!$Q257&lt;&gt;"",Scoring!$S$22)+IF(Data!$R257&lt;&gt;"",Scoring!$S$23)+IF(Data!$S257&lt;&gt;"",Scoring!$S$24)+IF(Data!T257&lt;&gt;"",Scoring!$S$25)+IF(Data!$U257&lt;&gt;"",Scoring!$S$26)+IF(Data!$V257&lt;&gt;"",Scoring!$S$27)+IF(Data!$W257&lt;&gt;"",Scoring!$S$28)+IF(Data!$X257&lt;&gt;"",Scoring!$S$29)+IF(Data!$Y257&lt;&gt;"",Scoring!$S$30)+IF(Data!$Z257&lt;&gt;"",Scoring!$S$31)+IF(Data!$AA257&lt;&gt;"",Scoring!$S$32),"")</f>
        <v/>
      </c>
      <c r="BG257" s="107" t="str">
        <f>IF(BF257&lt;&gt;"",LOOKUP(BF257,Likelihoods!$A$7:$A$107,Likelihoods!Q$7:Q$107),"")</f>
        <v/>
      </c>
      <c r="BH257" s="108" t="str">
        <f>IF(AND(COUNTBLANK($B257:$E257)=3,COUNTBLANK($F257:$H257)=2,COUNTBLANK($I257:$J257)=1,COUNTBLANK($K257:$L257)=1,COUNTBLANK($M257:$N257)=1,COUNTBLANK($O257:$P257)=1,COUNTBLANK($Q257:$R257)=1,COUNTBLANK($S257:$T257)=1,COUNTBLANK($U257:$V257)=1,COUNTBLANK($W257:$AA257)=4),IF(Data!$B257&lt;&gt;"",Scoring!$T$7)+IF(Data!$C257&lt;&gt;"",Scoring!$T$8)+IF(Data!$D257&lt;&gt;"",Scoring!$T$9)+IF(Data!$E257&lt;&gt;"",Scoring!$T$10)+IF(Data!$F257&lt;&gt;"",Scoring!$T$11)+IF(Data!$G257&lt;&gt;"",Scoring!$T$12)+IF(Data!$H257&lt;&gt;"",Scoring!$T$13)+IF(Data!$I257&lt;&gt;"",Scoring!$T$14)+IF(Data!$J257&lt;&gt;"",Scoring!$T$15)+IF(Data!$K257&lt;&gt;"",Scoring!$T$16)+IF(Data!$L257&lt;&gt;"",Scoring!$T$17)+IF(Data!$M257&lt;&gt;"",Scoring!$T$18)+IF(Data!$N257&lt;&gt;"",Scoring!$T$19)+IF(Data!$O257&lt;&gt;"",Scoring!$T$20)+IF(Data!$P257&lt;&gt;"",Scoring!$T$21)+IF(Data!$Q257&lt;&gt;"",Scoring!$T$22)+IF(Data!$R257&lt;&gt;"",Scoring!$T$23)+IF(Data!$S257&lt;&gt;"",Scoring!$T$24)+IF(Data!T257&lt;&gt;"",Scoring!$T$25)+IF(Data!$U257&lt;&gt;"",Scoring!$T$26)+IF(Data!$V257&lt;&gt;"",Scoring!$T$27)+IF(Data!$W257&lt;&gt;"",Scoring!$T$28)+IF(Data!$X257&lt;&gt;"",Scoring!$T$29)+IF(Data!$Y257&lt;&gt;"",Scoring!$T$30)+IF(Data!$Z257&lt;&gt;"",Scoring!$T$31)+IF(Data!$AA257&lt;&gt;"",Scoring!$T$32),"")</f>
        <v/>
      </c>
      <c r="BI257" s="105" t="str">
        <f>IF(BH257&lt;&gt;"",LOOKUP(BH257,Likelihoods!$A$7:$A$107,Likelihoods!R$7:R$107),"")</f>
        <v/>
      </c>
      <c r="BJ257" s="108" t="str">
        <f>IF(AND(COUNTBLANK($B257:$E257)=3,COUNTBLANK($F257:$H257)=2,COUNTBLANK($I257:$J257)=1,COUNTBLANK($K257:$L257)=1,COUNTBLANK($M257:$N257)=1,COUNTBLANK($O257:$P257)=1,COUNTBLANK($Q257:$R257)=1,COUNTBLANK($S257:$T257)=1,COUNTBLANK($U257:$V257)=1,COUNTBLANK($W257:$AA257)=4),IF(Data!$B257&lt;&gt;"",Scoring!$U$7)+IF(Data!$C257&lt;&gt;"",Scoring!$U$8)+IF(Data!$D257&lt;&gt;"",Scoring!$U$9)+IF(Data!$E257&lt;&gt;"",Scoring!$U$10)+IF(Data!$F257&lt;&gt;"",Scoring!$U$11)+IF(Data!$G257&lt;&gt;"",Scoring!$U$12)+IF(Data!$H257&lt;&gt;"",Scoring!$U$13)+IF(Data!$I257&lt;&gt;"",Scoring!$U$14)+IF(Data!$J257&lt;&gt;"",Scoring!$U$15)+IF(Data!$K257&lt;&gt;"",Scoring!$U$16)+IF(Data!$L257&lt;&gt;"",Scoring!$U$17)+IF(Data!$M257&lt;&gt;"",Scoring!$U$18)+IF(Data!$N257&lt;&gt;"",Scoring!$U$19)+IF(Data!$O257&lt;&gt;"",Scoring!$U$20)+IF(Data!$P257&lt;&gt;"",Scoring!$U$21)+IF(Data!$Q257&lt;&gt;"",Scoring!$U$22)+IF(Data!$R257&lt;&gt;"",Scoring!$U$23)+IF(Data!$S257&lt;&gt;"",Scoring!$U$24)+IF(Data!T257&lt;&gt;"",Scoring!$U$25)+IF(Data!$U257&lt;&gt;"",Scoring!$U$26)+IF(Data!$V257&lt;&gt;"",Scoring!$U$27)+IF(Data!$W257&lt;&gt;"",Scoring!$U$28)+IF(Data!$X257&lt;&gt;"",Scoring!$U$29)+IF(Data!$Y257&lt;&gt;"",Scoring!$U$30)+IF(Data!$Z257&lt;&gt;"",Scoring!$U$31)+IF(Data!$AA257&lt;&gt;"",Scoring!$U$32),"")</f>
        <v/>
      </c>
      <c r="BK257" s="106" t="str">
        <f>IF(BJ257&lt;&gt;"",LOOKUP(BJ257,Likelihoods!$A$7:$A$107,Likelihoods!S$7:S$107),"")</f>
        <v/>
      </c>
      <c r="BL257" s="8"/>
      <c r="BM257" s="8"/>
      <c r="BN257" s="8"/>
      <c r="BO257" s="8"/>
      <c r="BP257" s="8"/>
      <c r="BQ257" s="8"/>
      <c r="BR257" s="8"/>
      <c r="BS257" s="8"/>
      <c r="BT257" s="8"/>
      <c r="BU257" s="8"/>
      <c r="BV257" s="8"/>
      <c r="BW257" s="8"/>
      <c r="BX257" s="8"/>
      <c r="BY257" s="8"/>
    </row>
    <row r="258" spans="1:77" ht="14.25" x14ac:dyDescent="0.2">
      <c r="A258" s="68"/>
      <c r="B258" s="101"/>
      <c r="C258" s="102"/>
      <c r="D258" s="102"/>
      <c r="E258" s="102"/>
      <c r="F258" s="101"/>
      <c r="G258" s="102"/>
      <c r="H258" s="103"/>
      <c r="I258" s="102"/>
      <c r="J258" s="102"/>
      <c r="K258" s="101"/>
      <c r="L258" s="103"/>
      <c r="M258" s="102"/>
      <c r="N258" s="103"/>
      <c r="O258" s="101"/>
      <c r="P258" s="103"/>
      <c r="Q258" s="102"/>
      <c r="R258" s="102"/>
      <c r="S258" s="101"/>
      <c r="T258" s="103"/>
      <c r="U258" s="101"/>
      <c r="V258" s="103"/>
      <c r="W258" s="102"/>
      <c r="X258" s="102"/>
      <c r="Y258" s="102"/>
      <c r="Z258" s="102"/>
      <c r="AA258" s="102"/>
      <c r="AB258" s="104" t="str">
        <f>IF(AND(COUNTBLANK($B258:$E258)=3,COUNTBLANK($F258:$H258)=2,COUNTBLANK($I258:$J258)=1,COUNTBLANK($K258:$L258)=1,COUNTBLANK($M258:$N258)=1,COUNTBLANK($O258:$P258)=1,COUNTBLANK($Q258:$R258)=1,COUNTBLANK($S258:$T258)=1,COUNTBLANK($U258:$V258)=1,COUNTBLANK($W258:$AA258)=4),IF(Data!$B258&lt;&gt;"",Scoring!$D$7)+IF(Data!$C258&lt;&gt;"",Scoring!$D$8)+IF(Data!$D258&lt;&gt;"",Scoring!$D$9)+IF(Data!$E258&lt;&gt;"",Scoring!$D$10)+IF(Data!$F258&lt;&gt;"",Scoring!$D$11)+IF(Data!$G258&lt;&gt;"",Scoring!$D$12)+IF(Data!$H258&lt;&gt;"",Scoring!$D$13)+IF(Data!$I258&lt;&gt;"",Scoring!$D$14)+IF(Data!$J258&lt;&gt;"",Scoring!$D$15)+IF(Data!$K258&lt;&gt;"",Scoring!$D$16)+IF(Data!$L258&lt;&gt;"",Scoring!$D$17)+IF(Data!$M258&lt;&gt;"",Scoring!$D$18)+IF(Data!$N258&lt;&gt;"",Scoring!$D$19)+IF(Data!$O258&lt;&gt;"",Scoring!$D$20)+IF(Data!$P258&lt;&gt;"",Scoring!$D$21)+IF(Data!$Q258&lt;&gt;"",Scoring!$D$22)+IF(Data!$R258&lt;&gt;"",Scoring!$D$23)+IF(Data!$S258&lt;&gt;"",Scoring!$D$24)+IF(Data!T258&lt;&gt;"",Scoring!$D$25)+IF(Data!$U258&lt;&gt;"",Scoring!$D$26)+IF(Data!$V258&lt;&gt;"",Scoring!$D$27)+IF(Data!$W258&lt;&gt;"",Scoring!$D$28)+IF(Data!$X258&lt;&gt;"",Scoring!$D$29)+IF(Data!$Y258&lt;&gt;"",Scoring!$D$30)+IF(Data!$Z258&lt;&gt;"",Scoring!$D$31)+IF(Data!$AA258&lt;&gt;"",Scoring!$D$32),"")</f>
        <v/>
      </c>
      <c r="AC258" s="105" t="str">
        <f>IF(AB258&lt;&gt;"",LOOKUP(AB258,Likelihoods!$A$7:$A$107,Likelihoods!B$7:B$107),"")</f>
        <v/>
      </c>
      <c r="AD258" s="264" t="str">
        <f>IF(AND(COUNTBLANK($B258:$E258)=3,COUNTBLANK($F258:$H258)=2,COUNTBLANK($I258:$J258)=1,COUNTBLANK($K258:$L258)=1,COUNTBLANK($M258:$N258)=1,COUNTBLANK($O258:$P258)=1,COUNTBLANK($Q258:$R258)=1,COUNTBLANK($S258:$T258)=1,COUNTBLANK($U258:$V258)=1,COUNTBLANK($W258:$AA258)=4),IF(Data!$B258&lt;&gt;"",Scoring!$E$7)+IF(Data!$C258&lt;&gt;"",Scoring!$E$8)+IF(Data!$D258&lt;&gt;"",Scoring!$E$9)+IF(Data!$E258&lt;&gt;"",Scoring!$E$10)+IF(Data!$F258&lt;&gt;"",Scoring!$E$11)+IF(Data!$G258&lt;&gt;"",Scoring!$E$12)+IF(Data!$H258&lt;&gt;"",Scoring!$E$13)+IF(Data!$I258&lt;&gt;"",Scoring!$E$14)+IF(Data!$J258&lt;&gt;"",Scoring!$E$15)+IF(Data!$K258&lt;&gt;"",Scoring!$E$16)+IF(Data!$L258&lt;&gt;"",Scoring!$E$17)+IF(Data!$M258&lt;&gt;"",Scoring!$E$18)+IF(Data!$N258&lt;&gt;"",Scoring!$E$19)+IF(Data!$O258&lt;&gt;"",Scoring!$E$20)+IF(Data!$P258&lt;&gt;"",Scoring!$E$21)+IF(Data!$Q258&lt;&gt;"",Scoring!$E$22)+IF(Data!$R258&lt;&gt;"",Scoring!$E$23)+IF(Data!$S258&lt;&gt;"",Scoring!$E$24)+IF(Data!V258&lt;&gt;"",Scoring!$E$25)+IF(Data!$U258&lt;&gt;"",Scoring!$E$26)+IF(Data!$V258&lt;&gt;"",Scoring!$E$27)+IF(Data!$W258&lt;&gt;"",Scoring!$E$28)+IF(Data!$X258&lt;&gt;"",Scoring!$E$29)+IF(Data!$Y258&lt;&gt;"",Scoring!$E$30)+IF(Data!$Z258&lt;&gt;"",Scoring!$E$31)+IF(Data!$AA258&lt;&gt;"",Scoring!$E$32),"")</f>
        <v/>
      </c>
      <c r="AE258" s="107" t="str">
        <f>IF(AD258&lt;&gt;"",LOOKUP(AD258,Likelihoods!$A$7:$A$107,Likelihoods!C$7:C$107),"")</f>
        <v/>
      </c>
      <c r="AF258" s="108" t="str">
        <f>IF(AND(COUNTBLANK($B258:$E258)=3,COUNTBLANK($F258:$H258)=2,COUNTBLANK($I258:$J258)=1,COUNTBLANK($K258:$L258)=1,COUNTBLANK($M258:$N258)=1,COUNTBLANK($O258:$P258)=1,COUNTBLANK($Q258:$R258)=1,COUNTBLANK($S258:$T258)=1,COUNTBLANK($U258:$V258)=1,COUNTBLANK($W258:$AA258)=4),IF(Data!$B258&lt;&gt;"",Scoring!$F$7)+IF(Data!$C258&lt;&gt;"",Scoring!$F$8)+IF(Data!$D258&lt;&gt;"",Scoring!$F$9)+IF(Data!$E258&lt;&gt;"",Scoring!$F$10)+IF(Data!$F258&lt;&gt;"",Scoring!$F$11)+IF(Data!$G258&lt;&gt;"",Scoring!$F$12)+IF(Data!$H258&lt;&gt;"",Scoring!$F$13)+IF(Data!$I258&lt;&gt;"",Scoring!$F$14)+IF(Data!$J258&lt;&gt;"",Scoring!$F$15)+IF(Data!$K258&lt;&gt;"",Scoring!$F$16)+IF(Data!$L258&lt;&gt;"",Scoring!$F$17)+IF(Data!$M258&lt;&gt;"",Scoring!$F$18)+IF(Data!$N258&lt;&gt;"",Scoring!$F$19)+IF(Data!$O258&lt;&gt;"",Scoring!$F$20)+IF(Data!$P258&lt;&gt;"",Scoring!$F$21)+IF(Data!$Q258&lt;&gt;"",Scoring!$F$22)+IF(Data!$R258&lt;&gt;"",Scoring!$F$23)+IF(Data!$S258&lt;&gt;"",Scoring!$F$24)+IF(Data!T258&lt;&gt;"",Scoring!$F$25)+IF(Data!$U258&lt;&gt;"",Scoring!$F$26)+IF(Data!$V258&lt;&gt;"",Scoring!$F$27)+IF(Data!$W258&lt;&gt;"",Scoring!$F$28)+IF(Data!$X258&lt;&gt;"",Scoring!$F$29)+IF(Data!$Y258&lt;&gt;"",Scoring!$F$30)+IF(Data!$Z258&lt;&gt;"",Scoring!$F$31)+IF(Data!$AA258&lt;&gt;"",Scoring!$F$32),"")</f>
        <v/>
      </c>
      <c r="AG258" s="105" t="str">
        <f>IF(AF258&lt;&gt;"",LOOKUP(AF258,Likelihoods!$A$7:$A$107,Likelihoods!D$7:D$107),"")</f>
        <v/>
      </c>
      <c r="AH258" s="108" t="str">
        <f>IF(AND(COUNTBLANK($B258:$E258)=3,COUNTBLANK($F258:$H258)=2,COUNTBLANK($I258:$J258)=1,COUNTBLANK($K258:$L258)=1,COUNTBLANK($M258:$N258)=1,COUNTBLANK($O258:$P258)=1,COUNTBLANK($Q258:$R258)=1,COUNTBLANK($S258:$T258)=1,COUNTBLANK($U258:$V258)=1,COUNTBLANK($W258:$AA258)=4),IF(Data!$B258&lt;&gt;"",Scoring!$G$7)+IF(Data!$C258&lt;&gt;"",Scoring!$G$8)+IF(Data!$D258&lt;&gt;"",Scoring!$G$9)+IF(Data!$E258&lt;&gt;"",Scoring!$G$10)+IF(Data!$F258&lt;&gt;"",Scoring!$G$11)+IF(Data!$G258&lt;&gt;"",Scoring!$G$12)+IF(Data!$H258&lt;&gt;"",Scoring!$G$13)+IF(Data!$I258&lt;&gt;"",Scoring!$G$14)+IF(Data!$J258&lt;&gt;"",Scoring!$G$15)+IF(Data!$K258&lt;&gt;"",Scoring!$G$16)+IF(Data!$L258&lt;&gt;"",Scoring!$G$17)+IF(Data!$M258&lt;&gt;"",Scoring!$G$18)+IF(Data!$N258&lt;&gt;"",Scoring!$G$19)+IF(Data!$O258&lt;&gt;"",Scoring!$G$20)+IF(Data!$P258&lt;&gt;"",Scoring!$G$21)+IF(Data!$Q258&lt;&gt;"",Scoring!$G$22)+IF(Data!$R258&lt;&gt;"",Scoring!$G$23)+IF(Data!$S258&lt;&gt;"",Scoring!$G$24)+IF(Data!T258&lt;&gt;"",Scoring!$G$25)+IF(Data!$U258&lt;&gt;"",Scoring!$G$26)+IF(Data!$V258&lt;&gt;"",Scoring!$G$27)+IF(Data!$W258&lt;&gt;"",Scoring!$G$28)+IF(Data!$X258&lt;&gt;"",Scoring!$G$29)+IF(Data!$Y258&lt;&gt;"",Scoring!$G$30)+IF(Data!$Z258&lt;&gt;"",Scoring!$G$31)+IF(Data!$AA258&lt;&gt;"",Scoring!$G$32),"")</f>
        <v/>
      </c>
      <c r="AI258" s="106" t="str">
        <f>IF(AH258&lt;&gt;"",LOOKUP(AH258,Likelihoods!$A$7:$A$107,Likelihoods!E$7:E$107),"")</f>
        <v/>
      </c>
      <c r="AJ258" s="104" t="str">
        <f>IF(AND(COUNTBLANK($B258:$E258)=3,COUNTBLANK($F258:$H258)=2,COUNTBLANK($I258:$J258)=1,COUNTBLANK($K258:$L258)=1,COUNTBLANK($M258:$N258)=1,COUNTBLANK($O258:$P258)=1,COUNTBLANK($Q258:$R258)=1,COUNTBLANK($S258:$T258)=1,COUNTBLANK($U258:$V258)=1,COUNTBLANK($W258:$AA258)=4),IF(Data!$B258&lt;&gt;"",Scoring!$H$7)+IF(Data!$C258&lt;&gt;"",Scoring!$H$8)+IF(Data!$D258&lt;&gt;"",Scoring!$H$9)+IF(Data!$E258&lt;&gt;"",Scoring!$H$10)+IF(Data!$F258&lt;&gt;"",Scoring!$H$11)+IF(Data!$G258&lt;&gt;"",Scoring!$H$12)+IF(Data!$H258&lt;&gt;"",Scoring!$H$13)+IF(Data!$I258&lt;&gt;"",Scoring!$H$14)+IF(Data!$J258&lt;&gt;"",Scoring!$H$15)+IF(Data!$K258&lt;&gt;"",Scoring!$H$16)+IF(Data!$L258&lt;&gt;"",Scoring!$H$17)+IF(Data!$M258&lt;&gt;"",Scoring!$H$18)+IF(Data!$N258&lt;&gt;"",Scoring!$H$19)+IF(Data!$O258&lt;&gt;"",Scoring!$H$20)+IF(Data!$P258&lt;&gt;"",Scoring!$H$21)+IF(Data!$Q258&lt;&gt;"",Scoring!$H$22)+IF(Data!$R258&lt;&gt;"",Scoring!$H$23)+IF(Data!$S258&lt;&gt;"",Scoring!$H$24)+IF(Data!T258&lt;&gt;"",Scoring!$H$25)+IF(Data!$U258&lt;&gt;"",Scoring!$H$26)+IF(Data!$V258&lt;&gt;"",Scoring!$H$27)+IF(Data!$W258&lt;&gt;"",Scoring!$H$28)+IF(Data!$X258&lt;&gt;"",Scoring!$H$29)+IF(Data!$Y258&lt;&gt;"",Scoring!$H$30)+IF(Data!$Z258&lt;&gt;"",Scoring!$H$31)+IF(Data!$AA258&lt;&gt;"",Scoring!$H$32),"")</f>
        <v/>
      </c>
      <c r="AK258" s="105" t="str">
        <f>IF(AJ258&lt;&gt;"",LOOKUP(AJ258,Likelihoods!$A$7:$A$107,Likelihoods!F$7:F$107),"")</f>
        <v/>
      </c>
      <c r="AL258" s="102" t="str">
        <f>IF(AND(COUNTBLANK($B258:$E258)=3,COUNTBLANK($F258:$H258)=2,COUNTBLANK($I258:$J258)=1,COUNTBLANK($K258:$L258)=1,COUNTBLANK($M258:$N258)=1,COUNTBLANK($O258:$P258)=1,COUNTBLANK($Q258:$R258)=1,COUNTBLANK($S258:$T258)=1,COUNTBLANK($U258:$V258)=1,COUNTBLANK($W258:$AA258)=4),IF(Data!$B258&lt;&gt;"",Scoring!$I$7)+IF(Data!$C258&lt;&gt;"",Scoring!$I$8)+IF(Data!$D258&lt;&gt;"",Scoring!$I$9)+IF(Data!$E258&lt;&gt;"",Scoring!$I$10)+IF(Data!$F258&lt;&gt;"",Scoring!$I$11)+IF(Data!$G258&lt;&gt;"",Scoring!$I$12)+IF(Data!$H258&lt;&gt;"",Scoring!$I$13)+IF(Data!$I258&lt;&gt;"",Scoring!$I$14)+IF(Data!$J258&lt;&gt;"",Scoring!$I$15)+IF(Data!$K258&lt;&gt;"",Scoring!$I$16)+IF(Data!$L258&lt;&gt;"",Scoring!$I$17)+IF(Data!$M258&lt;&gt;"",Scoring!$I$18)+IF(Data!$N258&lt;&gt;"",Scoring!$I$19)+IF(Data!$O258&lt;&gt;"",Scoring!$I$20)+IF(Data!$P258&lt;&gt;"",Scoring!$I$21)+IF(Data!$Q258&lt;&gt;"",Scoring!$I$22)+IF(Data!$R258&lt;&gt;"",Scoring!$I$23)+IF(Data!$S258&lt;&gt;"",Scoring!$I$24)+IF(Data!T258&lt;&gt;"",Scoring!$I$25)+IF(Data!$U258&lt;&gt;"",Scoring!$I$26)+IF(Data!$V258&lt;&gt;"",Scoring!$I$27)+IF(Data!$W258&lt;&gt;"",Scoring!$I$28)+IF(Data!$X258&lt;&gt;"",Scoring!$I$29)+IF(Data!$Y258&lt;&gt;"",Scoring!$I$30)+IF(Data!$Z258&lt;&gt;"",Scoring!$I$31)+IF(Data!$AA258&lt;&gt;"",Scoring!$I$32),"")</f>
        <v/>
      </c>
      <c r="AM258" s="107" t="str">
        <f>IF(AL258&lt;&gt;"",LOOKUP(AL258,Likelihoods!$A$7:$A$107,Likelihoods!G$7:G$107),"")</f>
        <v/>
      </c>
      <c r="AN258" s="281" t="str">
        <f>IF(AND(COUNTBLANK($B258:$E258)=3,COUNTBLANK($F258:$H258)=2,COUNTBLANK($I258:$J258)=1,COUNTBLANK($K258:$L258)=1,COUNTBLANK($M258:$N258)=1,COUNTBLANK($O258:$P258)=1,COUNTBLANK($Q258:$R258)=1,COUNTBLANK($S258:$T258)=1,COUNTBLANK($U258:$V258)=1,COUNTBLANK($W258:$AA258)=4),IF(Data!$B258&lt;&gt;"",Scoring!$J$7)+IF(Data!$C258&lt;&gt;"",Scoring!$J$8)+IF(Data!$D258&lt;&gt;"",Scoring!$J$9)+IF(Data!$E258&lt;&gt;"",Scoring!$J$10)+IF(Data!$F258&lt;&gt;"",Scoring!$J$11)+IF(Data!$G258&lt;&gt;"",Scoring!$J$12)+IF(Data!$H258&lt;&gt;"",Scoring!$J$13)+IF(Data!$I258&lt;&gt;"",Scoring!$J$14)+IF(Data!$J258&lt;&gt;"",Scoring!$J$15)+IF(Data!$K258&lt;&gt;"",Scoring!$J$16)+IF(Data!$L258&lt;&gt;"",Scoring!$J$17)+IF(Data!$M258&lt;&gt;"",Scoring!$J$18)+IF(Data!$N258&lt;&gt;"",Scoring!$J$19)+IF(Data!$O258&lt;&gt;"",Scoring!$J$20)+IF(Data!$P258&lt;&gt;"",Scoring!$J$21)+IF(Data!$Q258&lt;&gt;"",Scoring!$J$22)+IF(Data!$R258&lt;&gt;"",Scoring!$J$23)+IF(Data!$S258&lt;&gt;"",Scoring!$J$24)+IF(Data!AF258&lt;&gt;"",Scoring!$J$25)+IF(Data!$U258&lt;&gt;"",Scoring!$J$26)+IF(Data!$V258&lt;&gt;"",Scoring!$J$27)+IF(Data!$W258&lt;&gt;"",Scoring!$J$28)+IF(Data!$X258&lt;&gt;"",Scoring!$J$29)+IF(Data!$Y258&lt;&gt;"",Scoring!$J$30)+IF(Data!$Z258&lt;&gt;"",Scoring!$J$31)+IF(Data!$AA258&lt;&gt;"",Scoring!$J$32),"")</f>
        <v/>
      </c>
      <c r="AO258" s="276" t="str">
        <f>IF(AN258&lt;&gt;"",LOOKUP(AN258,Likelihoods!$A$7:$A$107,Likelihoods!H$7:H$107),"")</f>
        <v/>
      </c>
      <c r="AP258" s="264" t="str">
        <f>IF(AND(COUNTBLANK($B258:$E258)=3,COUNTBLANK($F258:$H258)=2,COUNTBLANK($I258:$J258)=1,COUNTBLANK($K258:$L258)=1,COUNTBLANK($M258:$N258)=1,COUNTBLANK($O258:$P258)=1,COUNTBLANK($Q258:$R258)=1,COUNTBLANK($S258:$T258)=1,COUNTBLANK($U258:$V258)=1,COUNTBLANK($W258:$AA258)=4),IF(Data!$B258&lt;&gt;"",Scoring!$K$7)+IF(Data!$C258&lt;&gt;"",Scoring!$K$8)+IF(Data!$D258&lt;&gt;"",Scoring!$K$9)+IF(Data!$E258&lt;&gt;"",Scoring!$K$10)+IF(Data!$F258&lt;&gt;"",Scoring!$K$11)+IF(Data!$G258&lt;&gt;"",Scoring!$K$12)+IF(Data!$H258&lt;&gt;"",Scoring!$K$13)+IF(Data!$I258&lt;&gt;"",Scoring!$K$14)+IF(Data!$J258&lt;&gt;"",Scoring!$K$15)+IF(Data!$K258&lt;&gt;"",Scoring!$K$16)+IF(Data!$L258&lt;&gt;"",Scoring!$K$17)+IF(Data!$M258&lt;&gt;"",Scoring!$K$18)+IF(Data!$N258&lt;&gt;"",Scoring!$K$19)+IF(Data!$O258&lt;&gt;"",Scoring!$K$20)+IF(Data!$P258&lt;&gt;"",Scoring!$K$21)+IF(Data!$Q258&lt;&gt;"",Scoring!$K$22)+IF(Data!$R258&lt;&gt;"",Scoring!$K$23)+IF(Data!$S258&lt;&gt;"",Scoring!$K$24)+IF(Data!AH258&lt;&gt;"",Scoring!$K$25)+IF(Data!$U258&lt;&gt;"",Scoring!$K$26)+IF(Data!$V258&lt;&gt;"",Scoring!$K$27)+IF(Data!$W258&lt;&gt;"",Scoring!$K$28)+IF(Data!$X258&lt;&gt;"",Scoring!$K$29)+IF(Data!$Y258&lt;&gt;"",Scoring!$K$30)+IF(Data!$Z258&lt;&gt;"",Scoring!$K$31)+IF(Data!$AA258&lt;&gt;"",Scoring!$K$32),"")</f>
        <v/>
      </c>
      <c r="AQ258" s="107" t="str">
        <f>IF(AP258&lt;&gt;"",LOOKUP(AP258,Likelihoods!$A$7:$A$107,Likelihoods!I$7:I$107),"")</f>
        <v/>
      </c>
      <c r="AR258" s="281" t="str">
        <f>IF(AND(COUNTBLANK($B258:$E258)=3,COUNTBLANK($F258:$H258)=2,COUNTBLANK($I258:$J258)=1,COUNTBLANK($K258:$L258)=1,COUNTBLANK($M258:$N258)=1,COUNTBLANK($O258:$P258)=1,COUNTBLANK($Q258:$R258)=1,COUNTBLANK($S258:$T258)=1,COUNTBLANK($U258:$V258)=1,COUNTBLANK($W258:$AA258)=4),IF(Data!$B258&lt;&gt;"",Scoring!$L$7)+IF(Data!$C258&lt;&gt;"",Scoring!$L$8)+IF(Data!$D258&lt;&gt;"",Scoring!$L$9)+IF(Data!$E258&lt;&gt;"",Scoring!$L$10)+IF(Data!$F258&lt;&gt;"",Scoring!$L$11)+IF(Data!$G258&lt;&gt;"",Scoring!$L$12)+IF(Data!$H258&lt;&gt;"",Scoring!$L$13)+IF(Data!$I258&lt;&gt;"",Scoring!$L$14)+IF(Data!$J258&lt;&gt;"",Scoring!$L$15)+IF(Data!$K258&lt;&gt;"",Scoring!$L$16)+IF(Data!$L258&lt;&gt;"",Scoring!$L$17)+IF(Data!$M258&lt;&gt;"",Scoring!$L$18)+IF(Data!$N258&lt;&gt;"",Scoring!$L$19)+IF(Data!$O258&lt;&gt;"",Scoring!$L$20)+IF(Data!$P258&lt;&gt;"",Scoring!$L$21)+IF(Data!$Q258&lt;&gt;"",Scoring!$L$22)+IF(Data!$R258&lt;&gt;"",Scoring!$L$23)+IF(Data!$S258&lt;&gt;"",Scoring!$L$24)+IF(Data!AJ258&lt;&gt;"",Scoring!$L$25)+IF(Data!$U258&lt;&gt;"",Scoring!$L$26)+IF(Data!$V258&lt;&gt;"",Scoring!$L$27)+IF(Data!$W258&lt;&gt;"",Scoring!$L$28)+IF(Data!$X258&lt;&gt;"",Scoring!$L$29)+IF(Data!$Y258&lt;&gt;"",Scoring!$L$30)+IF(Data!$Z258&lt;&gt;"",Scoring!$L$31)+IF(Data!$AA258&lt;&gt;"",Scoring!$L$32),"")</f>
        <v/>
      </c>
      <c r="AS258" s="105" t="str">
        <f>IF(AR258&lt;&gt;"",LOOKUP(AR258,Likelihoods!$A$7:$A$107,Likelihoods!J$7:J$107),"")</f>
        <v/>
      </c>
      <c r="AT258" s="108" t="str">
        <f>IF(AND(COUNTBLANK($B258:$E258)=3,COUNTBLANK($F258:$H258)=2,COUNTBLANK($I258:$J258)=1,COUNTBLANK($K258:$L258)=1,COUNTBLANK($M258:$N258)=1,COUNTBLANK($O258:$P258)=1,COUNTBLANK($Q258:$R258)=1,COUNTBLANK($S258:$T258)=1,COUNTBLANK($U258:$V258)=1,COUNTBLANK($W258:$AA258)=4),IF(Data!$B258&lt;&gt;"",Scoring!$M$7)+IF(Data!$C258&lt;&gt;"",Scoring!$M$8)+IF(Data!$D258&lt;&gt;"",Scoring!$M$9)+IF(Data!$E258&lt;&gt;"",Scoring!$M$10)+IF(Data!$F258&lt;&gt;"",Scoring!$M$11)+IF(Data!$G258&lt;&gt;"",Scoring!$M$12)+IF(Data!$H258&lt;&gt;"",Scoring!$M$13)+IF(Data!$I258&lt;&gt;"",Scoring!$M$14)+IF(Data!$J258&lt;&gt;"",Scoring!$M$15)+IF(Data!$K258&lt;&gt;"",Scoring!$M$16)+IF(Data!$L258&lt;&gt;"",Scoring!$M$17)+IF(Data!$M258&lt;&gt;"",Scoring!$M$18)+IF(Data!$N258&lt;&gt;"",Scoring!$M$19)+IF(Data!$O258&lt;&gt;"",Scoring!$M$20)+IF(Data!$P258&lt;&gt;"",Scoring!$M$21)+IF(Data!$Q258&lt;&gt;"",Scoring!$M$22)+IF(Data!$R258&lt;&gt;"",Scoring!$M$23)+IF(Data!$S258&lt;&gt;"",Scoring!$M$24)+IF(Data!T258&lt;&gt;"",Scoring!$M$25)+IF(Data!$U258&lt;&gt;"",Scoring!$M$26)+IF(Data!$V258&lt;&gt;"",Scoring!$M$27)+IF(Data!$W258&lt;&gt;"",Scoring!$M$28)+IF(Data!$X258&lt;&gt;"",Scoring!$M$29)+IF(Data!$Y258&lt;&gt;"",Scoring!$M$30)+IF(Data!$Z258&lt;&gt;"",Scoring!$M$31)+IF(Data!$AA258&lt;&gt;"",Scoring!$M$32),"")</f>
        <v/>
      </c>
      <c r="AU258" s="105" t="str">
        <f>IF(AT258&lt;&gt;"",LOOKUP(AT258,Likelihoods!$A$7:$A$107,Likelihoods!K$7:K$107),"")</f>
        <v/>
      </c>
      <c r="AV258" s="108" t="str">
        <f>IF(AND(COUNTBLANK($B258:$E258)=3,COUNTBLANK($F258:$H258)=2,COUNTBLANK($I258:$J258)=1,COUNTBLANK($K258:$L258)=1,COUNTBLANK($M258:$N258)=1,COUNTBLANK($O258:$P258)=1,COUNTBLANK($Q258:$R258)=1,COUNTBLANK($S258:$T258)=1,COUNTBLANK($U258:$V258)=1,COUNTBLANK($W258:$AA258)=4),IF(Data!$B258&lt;&gt;"",Scoring!$N$7)+IF(Data!$C258&lt;&gt;"",Scoring!$N$8)+IF(Data!$D258&lt;&gt;"",Scoring!$N$9)+IF(Data!$E258&lt;&gt;"",Scoring!$N$10)+IF(Data!$F258&lt;&gt;"",Scoring!$N$11)+IF(Data!$G258&lt;&gt;"",Scoring!$N$12)+IF(Data!$H258&lt;&gt;"",Scoring!$N$13)+IF(Data!$I258&lt;&gt;"",Scoring!$N$14)+IF(Data!$J258&lt;&gt;"",Scoring!$N$15)+IF(Data!$K258&lt;&gt;"",Scoring!$N$16)+IF(Data!$L258&lt;&gt;"",Scoring!$N$17)+IF(Data!$M258&lt;&gt;"",Scoring!$N$18)+IF(Data!$N258&lt;&gt;"",Scoring!$N$19)+IF(Data!$O258&lt;&gt;"",Scoring!$N$20)+IF(Data!$P258&lt;&gt;"",Scoring!$N$21)+IF(Data!$Q258&lt;&gt;"",Scoring!$N$22)+IF(Data!$R258&lt;&gt;"",Scoring!$N$23)+IF(Data!$S258&lt;&gt;"",Scoring!$N$24)+IF(Data!T258&lt;&gt;"",Scoring!$N$25)+IF(Data!$U258&lt;&gt;"",Scoring!$N$26)+IF(Data!$V258&lt;&gt;"",Scoring!$N$27)+IF(Data!$W258&lt;&gt;"",Scoring!$N$28)+IF(Data!$X258&lt;&gt;"",Scoring!$N$29)+IF(Data!$Y258&lt;&gt;"",Scoring!$N$30)+IF(Data!$Z258&lt;&gt;"",Scoring!$N$31)+IF(Data!$AA258&lt;&gt;"",Scoring!$N$32),"")</f>
        <v/>
      </c>
      <c r="AW258" s="106" t="str">
        <f>IF(AV258&lt;&gt;"",LOOKUP(AV258,Likelihoods!$A$7:$A$107,Likelihoods!L$7:L$107),"")</f>
        <v/>
      </c>
      <c r="AX258" s="104" t="str">
        <f>IF(AND(COUNTBLANK($B258:$E258)=3,COUNTBLANK($F258:$H258)=2,COUNTBLANK($I258:$J258)=1,COUNTBLANK($K258:$L258)=1,COUNTBLANK($M258:$N258)=1,COUNTBLANK($O258:$P258)=1,COUNTBLANK($Q258:$R258)=1,COUNTBLANK($S258:$T258)=1,COUNTBLANK($U258:$V258)=1,COUNTBLANK($W258:$AA258)=4),IF(Data!$B258&lt;&gt;"",Scoring!$O$7)+IF(Data!$C258&lt;&gt;"",Scoring!$O$8)+IF(Data!$D258&lt;&gt;"",Scoring!$O$9)+IF(Data!$E258&lt;&gt;"",Scoring!$O$10)+IF(Data!$F258&lt;&gt;"",Scoring!$O$11)+IF(Data!$G258&lt;&gt;"",Scoring!$O$12)+IF(Data!$H258&lt;&gt;"",Scoring!$O$13)+IF(Data!$I258&lt;&gt;"",Scoring!$O$14)+IF(Data!$J258&lt;&gt;"",Scoring!$O$15)+IF(Data!$K258&lt;&gt;"",Scoring!$O$16)+IF(Data!$L258&lt;&gt;"",Scoring!$O$17)+IF(Data!$M258&lt;&gt;"",Scoring!$O$18)+IF(Data!$N258&lt;&gt;"",Scoring!$O$19)+IF(Data!$O258&lt;&gt;"",Scoring!$O$20)+IF(Data!$P258&lt;&gt;"",Scoring!$O$21)+IF(Data!$Q258&lt;&gt;"",Scoring!$O$22)+IF(Data!$R258&lt;&gt;"",Scoring!$O$23)+IF(Data!$S258&lt;&gt;"",Scoring!$O$24)+IF(Data!T258&lt;&gt;"",Scoring!$O$25)+IF(Data!$U258&lt;&gt;"",Scoring!$O$26)+IF(Data!$V258&lt;&gt;"",Scoring!$O$27)+IF(Data!$W258&lt;&gt;"",Scoring!$O$28)+IF(Data!$X258&lt;&gt;"",Scoring!$O$29)+IF(Data!$Y258&lt;&gt;"",Scoring!$O$30)+IF(Data!$Z258&lt;&gt;"",Scoring!$O$31)+IF(Data!$AA258&lt;&gt;"",Scoring!$O$32),"")</f>
        <v/>
      </c>
      <c r="AY258" s="107" t="str">
        <f>IF(AX258&lt;&gt;"",LOOKUP(AX258,Likelihoods!$A$7:$A$107,Likelihoods!M$7:M$107),"")</f>
        <v/>
      </c>
      <c r="AZ258" s="108" t="str">
        <f>IF(AND(COUNTBLANK($B258:$E258)=3,COUNTBLANK($F258:$H258)=2,COUNTBLANK($I258:$J258)=1,COUNTBLANK($K258:$L258)=1,COUNTBLANK($M258:$N258)=1,COUNTBLANK($O258:$P258)=1,COUNTBLANK($Q258:$R258)=1,COUNTBLANK($S258:$T258)=1,COUNTBLANK($U258:$V258)=1,COUNTBLANK($W258:$AA258)=4),IF(Data!$B258&lt;&gt;"",Scoring!$P$7)+IF(Data!$C258&lt;&gt;"",Scoring!$P$8)+IF(Data!$D258&lt;&gt;"",Scoring!$P$9)+IF(Data!$E258&lt;&gt;"",Scoring!$P$10)+IF(Data!$F258&lt;&gt;"",Scoring!$P$11)+IF(Data!$G258&lt;&gt;"",Scoring!$P$12)+IF(Data!$H258&lt;&gt;"",Scoring!$P$13)+IF(Data!$I258&lt;&gt;"",Scoring!$P$14)+IF(Data!$J258&lt;&gt;"",Scoring!$P$15)+IF(Data!$K258&lt;&gt;"",Scoring!$P$16)+IF(Data!$L258&lt;&gt;"",Scoring!$P$17)+IF(Data!$M258&lt;&gt;"",Scoring!$P$18)+IF(Data!$N258&lt;&gt;"",Scoring!$P$19)+IF(Data!$O258&lt;&gt;"",Scoring!$P$20)+IF(Data!$P258&lt;&gt;"",Scoring!$P$21)+IF(Data!$Q258&lt;&gt;"",Scoring!$P$22)+IF(Data!$R258&lt;&gt;"",Scoring!$P$23)+IF(Data!$S258&lt;&gt;"",Scoring!$P$24)+IF(Data!T258&lt;&gt;"",Scoring!$P$25)+IF(Data!$U258&lt;&gt;"",Scoring!$P$26)+IF(Data!$V258&lt;&gt;"",Scoring!$P$27)+IF(Data!$W258&lt;&gt;"",Scoring!$P$28)+IF(Data!$X258&lt;&gt;"",Scoring!$P$29)+IF(Data!$Y258&lt;&gt;"",Scoring!$P$30)+IF(Data!$Z258&lt;&gt;"",Scoring!$P$31)+IF(Data!$AA258&lt;&gt;"",Scoring!$P$32),"")</f>
        <v/>
      </c>
      <c r="BA258" s="105" t="str">
        <f>IF(AZ258&lt;&gt;"",LOOKUP(AZ258,Likelihoods!$A$7:$A$107,Likelihoods!N$7:N$107),"")</f>
        <v/>
      </c>
      <c r="BB258" s="102" t="str">
        <f>IF(AND(COUNTBLANK($B258:$E258)=3,COUNTBLANK($F258:$H258)=2,COUNTBLANK($I258:$J258)=1,COUNTBLANK($K258:$L258)=1,COUNTBLANK($M258:$N258)=1,COUNTBLANK($O258:$P258)=1,COUNTBLANK($Q258:$R258)=1,COUNTBLANK($S258:$T258)=1,COUNTBLANK($U258:$V258)=1,COUNTBLANK($W258:$AA258)=4),IF(Data!$B258&lt;&gt;"",Scoring!$Q$7)+IF(Data!$C258&lt;&gt;"",Scoring!$Q$8)+IF(Data!$D258&lt;&gt;"",Scoring!$Q$9)+IF(Data!$E258&lt;&gt;"",Scoring!$Q$10)+IF(Data!$F258&lt;&gt;"",Scoring!$Q$11)+IF(Data!$G258&lt;&gt;"",Scoring!$Q$12)+IF(Data!$H258&lt;&gt;"",Scoring!$Q$13)+IF(Data!$I258&lt;&gt;"",Scoring!$Q$14)+IF(Data!$J258&lt;&gt;"",Scoring!$Q$15)+IF(Data!$K258&lt;&gt;"",Scoring!$Q$16)+IF(Data!$L258&lt;&gt;"",Scoring!$Q$17)+IF(Data!$M258&lt;&gt;"",Scoring!$Q$18)+IF(Data!$N258&lt;&gt;"",Scoring!$Q$19)+IF(Data!$O258&lt;&gt;"",Scoring!$Q$20)+IF(Data!$P258&lt;&gt;"",Scoring!$Q$21)+IF(Data!$Q258&lt;&gt;"",Scoring!$Q$22)+IF(Data!$R258&lt;&gt;"",Scoring!$Q$23)+IF(Data!$S258&lt;&gt;"",Scoring!$Q$24)+IF(Data!T258&lt;&gt;"",Scoring!$Q$25)+IF(Data!$U258&lt;&gt;"",Scoring!$Q$26)+IF(Data!$V258&lt;&gt;"",Scoring!$Q$27)+IF(Data!$W258&lt;&gt;"",Scoring!$Q$28)+IF(Data!$X258&lt;&gt;"",Scoring!$Q$29)+IF(Data!$Y258&lt;&gt;"",Scoring!$Q$30)+IF(Data!$Z258&lt;&gt;"",Scoring!$Q$31)+IF(Data!$AA258&lt;&gt;"",Scoring!$Q$32),"")</f>
        <v/>
      </c>
      <c r="BC258" s="107" t="str">
        <f>IF(BB258&lt;&gt;"",LOOKUP(BB258,Likelihoods!$A$7:$A$107,Likelihoods!O$7:O$107),"")</f>
        <v/>
      </c>
      <c r="BD258" s="104" t="str">
        <f>IF(AND(COUNTBLANK($B258:$E258)=3,COUNTBLANK($F258:$H258)=2,COUNTBLANK($I258:$J258)=1,COUNTBLANK($K258:$L258)=1,COUNTBLANK($M258:$N258)=1,COUNTBLANK($O258:$P258)=1,COUNTBLANK($Q258:$R258)=1,COUNTBLANK($S258:$T258)=1,COUNTBLANK($U258:$V258)=1,COUNTBLANK($W258:$AA258)=4),IF(Data!$B258&lt;&gt;"",Scoring!$R$7)+IF(Data!$C258&lt;&gt;"",Scoring!$R$8)+IF(Data!$D258&lt;&gt;"",Scoring!$R$9)+IF(Data!$E258&lt;&gt;"",Scoring!$R$10)+IF(Data!$F258&lt;&gt;"",Scoring!$R$11)+IF(Data!$G258&lt;&gt;"",Scoring!$R$12)+IF(Data!$H258&lt;&gt;"",Scoring!$R$13)+IF(Data!$I258&lt;&gt;"",Scoring!$R$14)+IF(Data!$J258&lt;&gt;"",Scoring!$R$15)+IF(Data!$K258&lt;&gt;"",Scoring!$R$16)+IF(Data!$L258&lt;&gt;"",Scoring!$R$17)+IF(Data!$M258&lt;&gt;"",Scoring!$R$18)+IF(Data!$N258&lt;&gt;"",Scoring!$R$19)+IF(Data!$O258&lt;&gt;"",Scoring!$R$20)+IF(Data!$P258&lt;&gt;"",Scoring!$R$21)+IF(Data!$Q258&lt;&gt;"",Scoring!$R$22)+IF(Data!$R258&lt;&gt;"",Scoring!$R$23)+IF(Data!$S258&lt;&gt;"",Scoring!$R$24)+IF(Data!T258&lt;&gt;"",Scoring!$R$25)+IF(Data!$U258&lt;&gt;"",Scoring!$R$26)+IF(Data!$V258&lt;&gt;"",Scoring!$R$27)+IF(Data!$W258&lt;&gt;"",Scoring!$R$28)+IF(Data!$X258&lt;&gt;"",Scoring!$R$29)+IF(Data!$Y258&lt;&gt;"",Scoring!$R$30)+IF(Data!$Z258&lt;&gt;"",Scoring!$R$31)+IF(Data!$AA258&lt;&gt;"",Scoring!$R$32),"")</f>
        <v/>
      </c>
      <c r="BE258" s="105" t="str">
        <f>IF(BD258&lt;&gt;"",LOOKUP(BD258,Likelihoods!$A$7:$A$107,Likelihoods!P$7:P$107),"")</f>
        <v/>
      </c>
      <c r="BF258" s="102" t="str">
        <f>IF(AND(COUNTBLANK($B258:$E258)=3,COUNTBLANK($F258:$H258)=2,COUNTBLANK($I258:$J258)=1,COUNTBLANK($K258:$L258)=1,COUNTBLANK($M258:$N258)=1,COUNTBLANK($O258:$P258)=1,COUNTBLANK($Q258:$R258)=1,COUNTBLANK($S258:$T258)=1,COUNTBLANK($U258:$V258)=1,COUNTBLANK($W258:$AA258)=4),IF(Data!$B258&lt;&gt;"",Scoring!$S$7)+IF(Data!$C258&lt;&gt;"",Scoring!$S$8)+IF(Data!$D258&lt;&gt;"",Scoring!$S$9)+IF(Data!$E258&lt;&gt;"",Scoring!$S$10)+IF(Data!$F258&lt;&gt;"",Scoring!$S$11)+IF(Data!$G258&lt;&gt;"",Scoring!$S$12)+IF(Data!$H258&lt;&gt;"",Scoring!$S$13)+IF(Data!$I258&lt;&gt;"",Scoring!$S$14)+IF(Data!$J258&lt;&gt;"",Scoring!$S$15)+IF(Data!$K258&lt;&gt;"",Scoring!$S$16)+IF(Data!$L258&lt;&gt;"",Scoring!$S$17)+IF(Data!$M258&lt;&gt;"",Scoring!$S$18)+IF(Data!$N258&lt;&gt;"",Scoring!$S$19)+IF(Data!$O258&lt;&gt;"",Scoring!$S$20)+IF(Data!$P258&lt;&gt;"",Scoring!$S$21)+IF(Data!$Q258&lt;&gt;"",Scoring!$S$22)+IF(Data!$R258&lt;&gt;"",Scoring!$S$23)+IF(Data!$S258&lt;&gt;"",Scoring!$S$24)+IF(Data!T258&lt;&gt;"",Scoring!$S$25)+IF(Data!$U258&lt;&gt;"",Scoring!$S$26)+IF(Data!$V258&lt;&gt;"",Scoring!$S$27)+IF(Data!$W258&lt;&gt;"",Scoring!$S$28)+IF(Data!$X258&lt;&gt;"",Scoring!$S$29)+IF(Data!$Y258&lt;&gt;"",Scoring!$S$30)+IF(Data!$Z258&lt;&gt;"",Scoring!$S$31)+IF(Data!$AA258&lt;&gt;"",Scoring!$S$32),"")</f>
        <v/>
      </c>
      <c r="BG258" s="107" t="str">
        <f>IF(BF258&lt;&gt;"",LOOKUP(BF258,Likelihoods!$A$7:$A$107,Likelihoods!Q$7:Q$107),"")</f>
        <v/>
      </c>
      <c r="BH258" s="108" t="str">
        <f>IF(AND(COUNTBLANK($B258:$E258)=3,COUNTBLANK($F258:$H258)=2,COUNTBLANK($I258:$J258)=1,COUNTBLANK($K258:$L258)=1,COUNTBLANK($M258:$N258)=1,COUNTBLANK($O258:$P258)=1,COUNTBLANK($Q258:$R258)=1,COUNTBLANK($S258:$T258)=1,COUNTBLANK($U258:$V258)=1,COUNTBLANK($W258:$AA258)=4),IF(Data!$B258&lt;&gt;"",Scoring!$T$7)+IF(Data!$C258&lt;&gt;"",Scoring!$T$8)+IF(Data!$D258&lt;&gt;"",Scoring!$T$9)+IF(Data!$E258&lt;&gt;"",Scoring!$T$10)+IF(Data!$F258&lt;&gt;"",Scoring!$T$11)+IF(Data!$G258&lt;&gt;"",Scoring!$T$12)+IF(Data!$H258&lt;&gt;"",Scoring!$T$13)+IF(Data!$I258&lt;&gt;"",Scoring!$T$14)+IF(Data!$J258&lt;&gt;"",Scoring!$T$15)+IF(Data!$K258&lt;&gt;"",Scoring!$T$16)+IF(Data!$L258&lt;&gt;"",Scoring!$T$17)+IF(Data!$M258&lt;&gt;"",Scoring!$T$18)+IF(Data!$N258&lt;&gt;"",Scoring!$T$19)+IF(Data!$O258&lt;&gt;"",Scoring!$T$20)+IF(Data!$P258&lt;&gt;"",Scoring!$T$21)+IF(Data!$Q258&lt;&gt;"",Scoring!$T$22)+IF(Data!$R258&lt;&gt;"",Scoring!$T$23)+IF(Data!$S258&lt;&gt;"",Scoring!$T$24)+IF(Data!T258&lt;&gt;"",Scoring!$T$25)+IF(Data!$U258&lt;&gt;"",Scoring!$T$26)+IF(Data!$V258&lt;&gt;"",Scoring!$T$27)+IF(Data!$W258&lt;&gt;"",Scoring!$T$28)+IF(Data!$X258&lt;&gt;"",Scoring!$T$29)+IF(Data!$Y258&lt;&gt;"",Scoring!$T$30)+IF(Data!$Z258&lt;&gt;"",Scoring!$T$31)+IF(Data!$AA258&lt;&gt;"",Scoring!$T$32),"")</f>
        <v/>
      </c>
      <c r="BI258" s="105" t="str">
        <f>IF(BH258&lt;&gt;"",LOOKUP(BH258,Likelihoods!$A$7:$A$107,Likelihoods!R$7:R$107),"")</f>
        <v/>
      </c>
      <c r="BJ258" s="108" t="str">
        <f>IF(AND(COUNTBLANK($B258:$E258)=3,COUNTBLANK($F258:$H258)=2,COUNTBLANK($I258:$J258)=1,COUNTBLANK($K258:$L258)=1,COUNTBLANK($M258:$N258)=1,COUNTBLANK($O258:$P258)=1,COUNTBLANK($Q258:$R258)=1,COUNTBLANK($S258:$T258)=1,COUNTBLANK($U258:$V258)=1,COUNTBLANK($W258:$AA258)=4),IF(Data!$B258&lt;&gt;"",Scoring!$U$7)+IF(Data!$C258&lt;&gt;"",Scoring!$U$8)+IF(Data!$D258&lt;&gt;"",Scoring!$U$9)+IF(Data!$E258&lt;&gt;"",Scoring!$U$10)+IF(Data!$F258&lt;&gt;"",Scoring!$U$11)+IF(Data!$G258&lt;&gt;"",Scoring!$U$12)+IF(Data!$H258&lt;&gt;"",Scoring!$U$13)+IF(Data!$I258&lt;&gt;"",Scoring!$U$14)+IF(Data!$J258&lt;&gt;"",Scoring!$U$15)+IF(Data!$K258&lt;&gt;"",Scoring!$U$16)+IF(Data!$L258&lt;&gt;"",Scoring!$U$17)+IF(Data!$M258&lt;&gt;"",Scoring!$U$18)+IF(Data!$N258&lt;&gt;"",Scoring!$U$19)+IF(Data!$O258&lt;&gt;"",Scoring!$U$20)+IF(Data!$P258&lt;&gt;"",Scoring!$U$21)+IF(Data!$Q258&lt;&gt;"",Scoring!$U$22)+IF(Data!$R258&lt;&gt;"",Scoring!$U$23)+IF(Data!$S258&lt;&gt;"",Scoring!$U$24)+IF(Data!T258&lt;&gt;"",Scoring!$U$25)+IF(Data!$U258&lt;&gt;"",Scoring!$U$26)+IF(Data!$V258&lt;&gt;"",Scoring!$U$27)+IF(Data!$W258&lt;&gt;"",Scoring!$U$28)+IF(Data!$X258&lt;&gt;"",Scoring!$U$29)+IF(Data!$Y258&lt;&gt;"",Scoring!$U$30)+IF(Data!$Z258&lt;&gt;"",Scoring!$U$31)+IF(Data!$AA258&lt;&gt;"",Scoring!$U$32),"")</f>
        <v/>
      </c>
      <c r="BK258" s="106" t="str">
        <f>IF(BJ258&lt;&gt;"",LOOKUP(BJ258,Likelihoods!$A$7:$A$107,Likelihoods!S$7:S$107),"")</f>
        <v/>
      </c>
      <c r="BL258" s="8"/>
      <c r="BM258" s="8"/>
      <c r="BN258" s="8"/>
      <c r="BO258" s="8"/>
      <c r="BP258" s="8"/>
      <c r="BQ258" s="8"/>
      <c r="BR258" s="8"/>
      <c r="BS258" s="8"/>
      <c r="BT258" s="8"/>
      <c r="BU258" s="8"/>
      <c r="BV258" s="8"/>
      <c r="BW258" s="8"/>
      <c r="BX258" s="8"/>
      <c r="BY258" s="8"/>
    </row>
    <row r="259" spans="1:77" ht="14.25" x14ac:dyDescent="0.2">
      <c r="A259" s="68"/>
      <c r="B259" s="101"/>
      <c r="C259" s="102"/>
      <c r="D259" s="102"/>
      <c r="E259" s="102"/>
      <c r="F259" s="101"/>
      <c r="G259" s="102"/>
      <c r="H259" s="103"/>
      <c r="I259" s="102"/>
      <c r="J259" s="102"/>
      <c r="K259" s="101"/>
      <c r="L259" s="103"/>
      <c r="M259" s="102"/>
      <c r="N259" s="103"/>
      <c r="O259" s="101"/>
      <c r="P259" s="103"/>
      <c r="Q259" s="102"/>
      <c r="R259" s="102"/>
      <c r="S259" s="101"/>
      <c r="T259" s="103"/>
      <c r="U259" s="101"/>
      <c r="V259" s="103"/>
      <c r="W259" s="102"/>
      <c r="X259" s="102"/>
      <c r="Y259" s="102"/>
      <c r="Z259" s="102"/>
      <c r="AA259" s="102"/>
      <c r="AB259" s="104" t="str">
        <f>IF(AND(COUNTBLANK($B259:$E259)=3,COUNTBLANK($F259:$H259)=2,COUNTBLANK($I259:$J259)=1,COUNTBLANK($K259:$L259)=1,COUNTBLANK($M259:$N259)=1,COUNTBLANK($O259:$P259)=1,COUNTBLANK($Q259:$R259)=1,COUNTBLANK($S259:$T259)=1,COUNTBLANK($U259:$V259)=1,COUNTBLANK($W259:$AA259)=4),IF(Data!$B259&lt;&gt;"",Scoring!$D$7)+IF(Data!$C259&lt;&gt;"",Scoring!$D$8)+IF(Data!$D259&lt;&gt;"",Scoring!$D$9)+IF(Data!$E259&lt;&gt;"",Scoring!$D$10)+IF(Data!$F259&lt;&gt;"",Scoring!$D$11)+IF(Data!$G259&lt;&gt;"",Scoring!$D$12)+IF(Data!$H259&lt;&gt;"",Scoring!$D$13)+IF(Data!$I259&lt;&gt;"",Scoring!$D$14)+IF(Data!$J259&lt;&gt;"",Scoring!$D$15)+IF(Data!$K259&lt;&gt;"",Scoring!$D$16)+IF(Data!$L259&lt;&gt;"",Scoring!$D$17)+IF(Data!$M259&lt;&gt;"",Scoring!$D$18)+IF(Data!$N259&lt;&gt;"",Scoring!$D$19)+IF(Data!$O259&lt;&gt;"",Scoring!$D$20)+IF(Data!$P259&lt;&gt;"",Scoring!$D$21)+IF(Data!$Q259&lt;&gt;"",Scoring!$D$22)+IF(Data!$R259&lt;&gt;"",Scoring!$D$23)+IF(Data!$S259&lt;&gt;"",Scoring!$D$24)+IF(Data!T259&lt;&gt;"",Scoring!$D$25)+IF(Data!$U259&lt;&gt;"",Scoring!$D$26)+IF(Data!$V259&lt;&gt;"",Scoring!$D$27)+IF(Data!$W259&lt;&gt;"",Scoring!$D$28)+IF(Data!$X259&lt;&gt;"",Scoring!$D$29)+IF(Data!$Y259&lt;&gt;"",Scoring!$D$30)+IF(Data!$Z259&lt;&gt;"",Scoring!$D$31)+IF(Data!$AA259&lt;&gt;"",Scoring!$D$32),"")</f>
        <v/>
      </c>
      <c r="AC259" s="105" t="str">
        <f>IF(AB259&lt;&gt;"",LOOKUP(AB259,Likelihoods!$A$7:$A$107,Likelihoods!B$7:B$107),"")</f>
        <v/>
      </c>
      <c r="AD259" s="264" t="str">
        <f>IF(AND(COUNTBLANK($B259:$E259)=3,COUNTBLANK($F259:$H259)=2,COUNTBLANK($I259:$J259)=1,COUNTBLANK($K259:$L259)=1,COUNTBLANK($M259:$N259)=1,COUNTBLANK($O259:$P259)=1,COUNTBLANK($Q259:$R259)=1,COUNTBLANK($S259:$T259)=1,COUNTBLANK($U259:$V259)=1,COUNTBLANK($W259:$AA259)=4),IF(Data!$B259&lt;&gt;"",Scoring!$E$7)+IF(Data!$C259&lt;&gt;"",Scoring!$E$8)+IF(Data!$D259&lt;&gt;"",Scoring!$E$9)+IF(Data!$E259&lt;&gt;"",Scoring!$E$10)+IF(Data!$F259&lt;&gt;"",Scoring!$E$11)+IF(Data!$G259&lt;&gt;"",Scoring!$E$12)+IF(Data!$H259&lt;&gt;"",Scoring!$E$13)+IF(Data!$I259&lt;&gt;"",Scoring!$E$14)+IF(Data!$J259&lt;&gt;"",Scoring!$E$15)+IF(Data!$K259&lt;&gt;"",Scoring!$E$16)+IF(Data!$L259&lt;&gt;"",Scoring!$E$17)+IF(Data!$M259&lt;&gt;"",Scoring!$E$18)+IF(Data!$N259&lt;&gt;"",Scoring!$E$19)+IF(Data!$O259&lt;&gt;"",Scoring!$E$20)+IF(Data!$P259&lt;&gt;"",Scoring!$E$21)+IF(Data!$Q259&lt;&gt;"",Scoring!$E$22)+IF(Data!$R259&lt;&gt;"",Scoring!$E$23)+IF(Data!$S259&lt;&gt;"",Scoring!$E$24)+IF(Data!V259&lt;&gt;"",Scoring!$E$25)+IF(Data!$U259&lt;&gt;"",Scoring!$E$26)+IF(Data!$V259&lt;&gt;"",Scoring!$E$27)+IF(Data!$W259&lt;&gt;"",Scoring!$E$28)+IF(Data!$X259&lt;&gt;"",Scoring!$E$29)+IF(Data!$Y259&lt;&gt;"",Scoring!$E$30)+IF(Data!$Z259&lt;&gt;"",Scoring!$E$31)+IF(Data!$AA259&lt;&gt;"",Scoring!$E$32),"")</f>
        <v/>
      </c>
      <c r="AE259" s="107" t="str">
        <f>IF(AD259&lt;&gt;"",LOOKUP(AD259,Likelihoods!$A$7:$A$107,Likelihoods!C$7:C$107),"")</f>
        <v/>
      </c>
      <c r="AF259" s="108" t="str">
        <f>IF(AND(COUNTBLANK($B259:$E259)=3,COUNTBLANK($F259:$H259)=2,COUNTBLANK($I259:$J259)=1,COUNTBLANK($K259:$L259)=1,COUNTBLANK($M259:$N259)=1,COUNTBLANK($O259:$P259)=1,COUNTBLANK($Q259:$R259)=1,COUNTBLANK($S259:$T259)=1,COUNTBLANK($U259:$V259)=1,COUNTBLANK($W259:$AA259)=4),IF(Data!$B259&lt;&gt;"",Scoring!$F$7)+IF(Data!$C259&lt;&gt;"",Scoring!$F$8)+IF(Data!$D259&lt;&gt;"",Scoring!$F$9)+IF(Data!$E259&lt;&gt;"",Scoring!$F$10)+IF(Data!$F259&lt;&gt;"",Scoring!$F$11)+IF(Data!$G259&lt;&gt;"",Scoring!$F$12)+IF(Data!$H259&lt;&gt;"",Scoring!$F$13)+IF(Data!$I259&lt;&gt;"",Scoring!$F$14)+IF(Data!$J259&lt;&gt;"",Scoring!$F$15)+IF(Data!$K259&lt;&gt;"",Scoring!$F$16)+IF(Data!$L259&lt;&gt;"",Scoring!$F$17)+IF(Data!$M259&lt;&gt;"",Scoring!$F$18)+IF(Data!$N259&lt;&gt;"",Scoring!$F$19)+IF(Data!$O259&lt;&gt;"",Scoring!$F$20)+IF(Data!$P259&lt;&gt;"",Scoring!$F$21)+IF(Data!$Q259&lt;&gt;"",Scoring!$F$22)+IF(Data!$R259&lt;&gt;"",Scoring!$F$23)+IF(Data!$S259&lt;&gt;"",Scoring!$F$24)+IF(Data!T259&lt;&gt;"",Scoring!$F$25)+IF(Data!$U259&lt;&gt;"",Scoring!$F$26)+IF(Data!$V259&lt;&gt;"",Scoring!$F$27)+IF(Data!$W259&lt;&gt;"",Scoring!$F$28)+IF(Data!$X259&lt;&gt;"",Scoring!$F$29)+IF(Data!$Y259&lt;&gt;"",Scoring!$F$30)+IF(Data!$Z259&lt;&gt;"",Scoring!$F$31)+IF(Data!$AA259&lt;&gt;"",Scoring!$F$32),"")</f>
        <v/>
      </c>
      <c r="AG259" s="105" t="str">
        <f>IF(AF259&lt;&gt;"",LOOKUP(AF259,Likelihoods!$A$7:$A$107,Likelihoods!D$7:D$107),"")</f>
        <v/>
      </c>
      <c r="AH259" s="108" t="str">
        <f>IF(AND(COUNTBLANK($B259:$E259)=3,COUNTBLANK($F259:$H259)=2,COUNTBLANK($I259:$J259)=1,COUNTBLANK($K259:$L259)=1,COUNTBLANK($M259:$N259)=1,COUNTBLANK($O259:$P259)=1,COUNTBLANK($Q259:$R259)=1,COUNTBLANK($S259:$T259)=1,COUNTBLANK($U259:$V259)=1,COUNTBLANK($W259:$AA259)=4),IF(Data!$B259&lt;&gt;"",Scoring!$G$7)+IF(Data!$C259&lt;&gt;"",Scoring!$G$8)+IF(Data!$D259&lt;&gt;"",Scoring!$G$9)+IF(Data!$E259&lt;&gt;"",Scoring!$G$10)+IF(Data!$F259&lt;&gt;"",Scoring!$G$11)+IF(Data!$G259&lt;&gt;"",Scoring!$G$12)+IF(Data!$H259&lt;&gt;"",Scoring!$G$13)+IF(Data!$I259&lt;&gt;"",Scoring!$G$14)+IF(Data!$J259&lt;&gt;"",Scoring!$G$15)+IF(Data!$K259&lt;&gt;"",Scoring!$G$16)+IF(Data!$L259&lt;&gt;"",Scoring!$G$17)+IF(Data!$M259&lt;&gt;"",Scoring!$G$18)+IF(Data!$N259&lt;&gt;"",Scoring!$G$19)+IF(Data!$O259&lt;&gt;"",Scoring!$G$20)+IF(Data!$P259&lt;&gt;"",Scoring!$G$21)+IF(Data!$Q259&lt;&gt;"",Scoring!$G$22)+IF(Data!$R259&lt;&gt;"",Scoring!$G$23)+IF(Data!$S259&lt;&gt;"",Scoring!$G$24)+IF(Data!T259&lt;&gt;"",Scoring!$G$25)+IF(Data!$U259&lt;&gt;"",Scoring!$G$26)+IF(Data!$V259&lt;&gt;"",Scoring!$G$27)+IF(Data!$W259&lt;&gt;"",Scoring!$G$28)+IF(Data!$X259&lt;&gt;"",Scoring!$G$29)+IF(Data!$Y259&lt;&gt;"",Scoring!$G$30)+IF(Data!$Z259&lt;&gt;"",Scoring!$G$31)+IF(Data!$AA259&lt;&gt;"",Scoring!$G$32),"")</f>
        <v/>
      </c>
      <c r="AI259" s="106" t="str">
        <f>IF(AH259&lt;&gt;"",LOOKUP(AH259,Likelihoods!$A$7:$A$107,Likelihoods!E$7:E$107),"")</f>
        <v/>
      </c>
      <c r="AJ259" s="104" t="str">
        <f>IF(AND(COUNTBLANK($B259:$E259)=3,COUNTBLANK($F259:$H259)=2,COUNTBLANK($I259:$J259)=1,COUNTBLANK($K259:$L259)=1,COUNTBLANK($M259:$N259)=1,COUNTBLANK($O259:$P259)=1,COUNTBLANK($Q259:$R259)=1,COUNTBLANK($S259:$T259)=1,COUNTBLANK($U259:$V259)=1,COUNTBLANK($W259:$AA259)=4),IF(Data!$B259&lt;&gt;"",Scoring!$H$7)+IF(Data!$C259&lt;&gt;"",Scoring!$H$8)+IF(Data!$D259&lt;&gt;"",Scoring!$H$9)+IF(Data!$E259&lt;&gt;"",Scoring!$H$10)+IF(Data!$F259&lt;&gt;"",Scoring!$H$11)+IF(Data!$G259&lt;&gt;"",Scoring!$H$12)+IF(Data!$H259&lt;&gt;"",Scoring!$H$13)+IF(Data!$I259&lt;&gt;"",Scoring!$H$14)+IF(Data!$J259&lt;&gt;"",Scoring!$H$15)+IF(Data!$K259&lt;&gt;"",Scoring!$H$16)+IF(Data!$L259&lt;&gt;"",Scoring!$H$17)+IF(Data!$M259&lt;&gt;"",Scoring!$H$18)+IF(Data!$N259&lt;&gt;"",Scoring!$H$19)+IF(Data!$O259&lt;&gt;"",Scoring!$H$20)+IF(Data!$P259&lt;&gt;"",Scoring!$H$21)+IF(Data!$Q259&lt;&gt;"",Scoring!$H$22)+IF(Data!$R259&lt;&gt;"",Scoring!$H$23)+IF(Data!$S259&lt;&gt;"",Scoring!$H$24)+IF(Data!T259&lt;&gt;"",Scoring!$H$25)+IF(Data!$U259&lt;&gt;"",Scoring!$H$26)+IF(Data!$V259&lt;&gt;"",Scoring!$H$27)+IF(Data!$W259&lt;&gt;"",Scoring!$H$28)+IF(Data!$X259&lt;&gt;"",Scoring!$H$29)+IF(Data!$Y259&lt;&gt;"",Scoring!$H$30)+IF(Data!$Z259&lt;&gt;"",Scoring!$H$31)+IF(Data!$AA259&lt;&gt;"",Scoring!$H$32),"")</f>
        <v/>
      </c>
      <c r="AK259" s="105" t="str">
        <f>IF(AJ259&lt;&gt;"",LOOKUP(AJ259,Likelihoods!$A$7:$A$107,Likelihoods!F$7:F$107),"")</f>
        <v/>
      </c>
      <c r="AL259" s="102" t="str">
        <f>IF(AND(COUNTBLANK($B259:$E259)=3,COUNTBLANK($F259:$H259)=2,COUNTBLANK($I259:$J259)=1,COUNTBLANK($K259:$L259)=1,COUNTBLANK($M259:$N259)=1,COUNTBLANK($O259:$P259)=1,COUNTBLANK($Q259:$R259)=1,COUNTBLANK($S259:$T259)=1,COUNTBLANK($U259:$V259)=1,COUNTBLANK($W259:$AA259)=4),IF(Data!$B259&lt;&gt;"",Scoring!$I$7)+IF(Data!$C259&lt;&gt;"",Scoring!$I$8)+IF(Data!$D259&lt;&gt;"",Scoring!$I$9)+IF(Data!$E259&lt;&gt;"",Scoring!$I$10)+IF(Data!$F259&lt;&gt;"",Scoring!$I$11)+IF(Data!$G259&lt;&gt;"",Scoring!$I$12)+IF(Data!$H259&lt;&gt;"",Scoring!$I$13)+IF(Data!$I259&lt;&gt;"",Scoring!$I$14)+IF(Data!$J259&lt;&gt;"",Scoring!$I$15)+IF(Data!$K259&lt;&gt;"",Scoring!$I$16)+IF(Data!$L259&lt;&gt;"",Scoring!$I$17)+IF(Data!$M259&lt;&gt;"",Scoring!$I$18)+IF(Data!$N259&lt;&gt;"",Scoring!$I$19)+IF(Data!$O259&lt;&gt;"",Scoring!$I$20)+IF(Data!$P259&lt;&gt;"",Scoring!$I$21)+IF(Data!$Q259&lt;&gt;"",Scoring!$I$22)+IF(Data!$R259&lt;&gt;"",Scoring!$I$23)+IF(Data!$S259&lt;&gt;"",Scoring!$I$24)+IF(Data!T259&lt;&gt;"",Scoring!$I$25)+IF(Data!$U259&lt;&gt;"",Scoring!$I$26)+IF(Data!$V259&lt;&gt;"",Scoring!$I$27)+IF(Data!$W259&lt;&gt;"",Scoring!$I$28)+IF(Data!$X259&lt;&gt;"",Scoring!$I$29)+IF(Data!$Y259&lt;&gt;"",Scoring!$I$30)+IF(Data!$Z259&lt;&gt;"",Scoring!$I$31)+IF(Data!$AA259&lt;&gt;"",Scoring!$I$32),"")</f>
        <v/>
      </c>
      <c r="AM259" s="107" t="str">
        <f>IF(AL259&lt;&gt;"",LOOKUP(AL259,Likelihoods!$A$7:$A$107,Likelihoods!G$7:G$107),"")</f>
        <v/>
      </c>
      <c r="AN259" s="281" t="str">
        <f>IF(AND(COUNTBLANK($B259:$E259)=3,COUNTBLANK($F259:$H259)=2,COUNTBLANK($I259:$J259)=1,COUNTBLANK($K259:$L259)=1,COUNTBLANK($M259:$N259)=1,COUNTBLANK($O259:$P259)=1,COUNTBLANK($Q259:$R259)=1,COUNTBLANK($S259:$T259)=1,COUNTBLANK($U259:$V259)=1,COUNTBLANK($W259:$AA259)=4),IF(Data!$B259&lt;&gt;"",Scoring!$J$7)+IF(Data!$C259&lt;&gt;"",Scoring!$J$8)+IF(Data!$D259&lt;&gt;"",Scoring!$J$9)+IF(Data!$E259&lt;&gt;"",Scoring!$J$10)+IF(Data!$F259&lt;&gt;"",Scoring!$J$11)+IF(Data!$G259&lt;&gt;"",Scoring!$J$12)+IF(Data!$H259&lt;&gt;"",Scoring!$J$13)+IF(Data!$I259&lt;&gt;"",Scoring!$J$14)+IF(Data!$J259&lt;&gt;"",Scoring!$J$15)+IF(Data!$K259&lt;&gt;"",Scoring!$J$16)+IF(Data!$L259&lt;&gt;"",Scoring!$J$17)+IF(Data!$M259&lt;&gt;"",Scoring!$J$18)+IF(Data!$N259&lt;&gt;"",Scoring!$J$19)+IF(Data!$O259&lt;&gt;"",Scoring!$J$20)+IF(Data!$P259&lt;&gt;"",Scoring!$J$21)+IF(Data!$Q259&lt;&gt;"",Scoring!$J$22)+IF(Data!$R259&lt;&gt;"",Scoring!$J$23)+IF(Data!$S259&lt;&gt;"",Scoring!$J$24)+IF(Data!AF259&lt;&gt;"",Scoring!$J$25)+IF(Data!$U259&lt;&gt;"",Scoring!$J$26)+IF(Data!$V259&lt;&gt;"",Scoring!$J$27)+IF(Data!$W259&lt;&gt;"",Scoring!$J$28)+IF(Data!$X259&lt;&gt;"",Scoring!$J$29)+IF(Data!$Y259&lt;&gt;"",Scoring!$J$30)+IF(Data!$Z259&lt;&gt;"",Scoring!$J$31)+IF(Data!$AA259&lt;&gt;"",Scoring!$J$32),"")</f>
        <v/>
      </c>
      <c r="AO259" s="276" t="str">
        <f>IF(AN259&lt;&gt;"",LOOKUP(AN259,Likelihoods!$A$7:$A$107,Likelihoods!H$7:H$107),"")</f>
        <v/>
      </c>
      <c r="AP259" s="264" t="str">
        <f>IF(AND(COUNTBLANK($B259:$E259)=3,COUNTBLANK($F259:$H259)=2,COUNTBLANK($I259:$J259)=1,COUNTBLANK($K259:$L259)=1,COUNTBLANK($M259:$N259)=1,COUNTBLANK($O259:$P259)=1,COUNTBLANK($Q259:$R259)=1,COUNTBLANK($S259:$T259)=1,COUNTBLANK($U259:$V259)=1,COUNTBLANK($W259:$AA259)=4),IF(Data!$B259&lt;&gt;"",Scoring!$K$7)+IF(Data!$C259&lt;&gt;"",Scoring!$K$8)+IF(Data!$D259&lt;&gt;"",Scoring!$K$9)+IF(Data!$E259&lt;&gt;"",Scoring!$K$10)+IF(Data!$F259&lt;&gt;"",Scoring!$K$11)+IF(Data!$G259&lt;&gt;"",Scoring!$K$12)+IF(Data!$H259&lt;&gt;"",Scoring!$K$13)+IF(Data!$I259&lt;&gt;"",Scoring!$K$14)+IF(Data!$J259&lt;&gt;"",Scoring!$K$15)+IF(Data!$K259&lt;&gt;"",Scoring!$K$16)+IF(Data!$L259&lt;&gt;"",Scoring!$K$17)+IF(Data!$M259&lt;&gt;"",Scoring!$K$18)+IF(Data!$N259&lt;&gt;"",Scoring!$K$19)+IF(Data!$O259&lt;&gt;"",Scoring!$K$20)+IF(Data!$P259&lt;&gt;"",Scoring!$K$21)+IF(Data!$Q259&lt;&gt;"",Scoring!$K$22)+IF(Data!$R259&lt;&gt;"",Scoring!$K$23)+IF(Data!$S259&lt;&gt;"",Scoring!$K$24)+IF(Data!AH259&lt;&gt;"",Scoring!$K$25)+IF(Data!$U259&lt;&gt;"",Scoring!$K$26)+IF(Data!$V259&lt;&gt;"",Scoring!$K$27)+IF(Data!$W259&lt;&gt;"",Scoring!$K$28)+IF(Data!$X259&lt;&gt;"",Scoring!$K$29)+IF(Data!$Y259&lt;&gt;"",Scoring!$K$30)+IF(Data!$Z259&lt;&gt;"",Scoring!$K$31)+IF(Data!$AA259&lt;&gt;"",Scoring!$K$32),"")</f>
        <v/>
      </c>
      <c r="AQ259" s="107" t="str">
        <f>IF(AP259&lt;&gt;"",LOOKUP(AP259,Likelihoods!$A$7:$A$107,Likelihoods!I$7:I$107),"")</f>
        <v/>
      </c>
      <c r="AR259" s="281" t="str">
        <f>IF(AND(COUNTBLANK($B259:$E259)=3,COUNTBLANK($F259:$H259)=2,COUNTBLANK($I259:$J259)=1,COUNTBLANK($K259:$L259)=1,COUNTBLANK($M259:$N259)=1,COUNTBLANK($O259:$P259)=1,COUNTBLANK($Q259:$R259)=1,COUNTBLANK($S259:$T259)=1,COUNTBLANK($U259:$V259)=1,COUNTBLANK($W259:$AA259)=4),IF(Data!$B259&lt;&gt;"",Scoring!$L$7)+IF(Data!$C259&lt;&gt;"",Scoring!$L$8)+IF(Data!$D259&lt;&gt;"",Scoring!$L$9)+IF(Data!$E259&lt;&gt;"",Scoring!$L$10)+IF(Data!$F259&lt;&gt;"",Scoring!$L$11)+IF(Data!$G259&lt;&gt;"",Scoring!$L$12)+IF(Data!$H259&lt;&gt;"",Scoring!$L$13)+IF(Data!$I259&lt;&gt;"",Scoring!$L$14)+IF(Data!$J259&lt;&gt;"",Scoring!$L$15)+IF(Data!$K259&lt;&gt;"",Scoring!$L$16)+IF(Data!$L259&lt;&gt;"",Scoring!$L$17)+IF(Data!$M259&lt;&gt;"",Scoring!$L$18)+IF(Data!$N259&lt;&gt;"",Scoring!$L$19)+IF(Data!$O259&lt;&gt;"",Scoring!$L$20)+IF(Data!$P259&lt;&gt;"",Scoring!$L$21)+IF(Data!$Q259&lt;&gt;"",Scoring!$L$22)+IF(Data!$R259&lt;&gt;"",Scoring!$L$23)+IF(Data!$S259&lt;&gt;"",Scoring!$L$24)+IF(Data!AJ259&lt;&gt;"",Scoring!$L$25)+IF(Data!$U259&lt;&gt;"",Scoring!$L$26)+IF(Data!$V259&lt;&gt;"",Scoring!$L$27)+IF(Data!$W259&lt;&gt;"",Scoring!$L$28)+IF(Data!$X259&lt;&gt;"",Scoring!$L$29)+IF(Data!$Y259&lt;&gt;"",Scoring!$L$30)+IF(Data!$Z259&lt;&gt;"",Scoring!$L$31)+IF(Data!$AA259&lt;&gt;"",Scoring!$L$32),"")</f>
        <v/>
      </c>
      <c r="AS259" s="105" t="str">
        <f>IF(AR259&lt;&gt;"",LOOKUP(AR259,Likelihoods!$A$7:$A$107,Likelihoods!J$7:J$107),"")</f>
        <v/>
      </c>
      <c r="AT259" s="108" t="str">
        <f>IF(AND(COUNTBLANK($B259:$E259)=3,COUNTBLANK($F259:$H259)=2,COUNTBLANK($I259:$J259)=1,COUNTBLANK($K259:$L259)=1,COUNTBLANK($M259:$N259)=1,COUNTBLANK($O259:$P259)=1,COUNTBLANK($Q259:$R259)=1,COUNTBLANK($S259:$T259)=1,COUNTBLANK($U259:$V259)=1,COUNTBLANK($W259:$AA259)=4),IF(Data!$B259&lt;&gt;"",Scoring!$M$7)+IF(Data!$C259&lt;&gt;"",Scoring!$M$8)+IF(Data!$D259&lt;&gt;"",Scoring!$M$9)+IF(Data!$E259&lt;&gt;"",Scoring!$M$10)+IF(Data!$F259&lt;&gt;"",Scoring!$M$11)+IF(Data!$G259&lt;&gt;"",Scoring!$M$12)+IF(Data!$H259&lt;&gt;"",Scoring!$M$13)+IF(Data!$I259&lt;&gt;"",Scoring!$M$14)+IF(Data!$J259&lt;&gt;"",Scoring!$M$15)+IF(Data!$K259&lt;&gt;"",Scoring!$M$16)+IF(Data!$L259&lt;&gt;"",Scoring!$M$17)+IF(Data!$M259&lt;&gt;"",Scoring!$M$18)+IF(Data!$N259&lt;&gt;"",Scoring!$M$19)+IF(Data!$O259&lt;&gt;"",Scoring!$M$20)+IF(Data!$P259&lt;&gt;"",Scoring!$M$21)+IF(Data!$Q259&lt;&gt;"",Scoring!$M$22)+IF(Data!$R259&lt;&gt;"",Scoring!$M$23)+IF(Data!$S259&lt;&gt;"",Scoring!$M$24)+IF(Data!T259&lt;&gt;"",Scoring!$M$25)+IF(Data!$U259&lt;&gt;"",Scoring!$M$26)+IF(Data!$V259&lt;&gt;"",Scoring!$M$27)+IF(Data!$W259&lt;&gt;"",Scoring!$M$28)+IF(Data!$X259&lt;&gt;"",Scoring!$M$29)+IF(Data!$Y259&lt;&gt;"",Scoring!$M$30)+IF(Data!$Z259&lt;&gt;"",Scoring!$M$31)+IF(Data!$AA259&lt;&gt;"",Scoring!$M$32),"")</f>
        <v/>
      </c>
      <c r="AU259" s="105" t="str">
        <f>IF(AT259&lt;&gt;"",LOOKUP(AT259,Likelihoods!$A$7:$A$107,Likelihoods!K$7:K$107),"")</f>
        <v/>
      </c>
      <c r="AV259" s="108" t="str">
        <f>IF(AND(COUNTBLANK($B259:$E259)=3,COUNTBLANK($F259:$H259)=2,COUNTBLANK($I259:$J259)=1,COUNTBLANK($K259:$L259)=1,COUNTBLANK($M259:$N259)=1,COUNTBLANK($O259:$P259)=1,COUNTBLANK($Q259:$R259)=1,COUNTBLANK($S259:$T259)=1,COUNTBLANK($U259:$V259)=1,COUNTBLANK($W259:$AA259)=4),IF(Data!$B259&lt;&gt;"",Scoring!$N$7)+IF(Data!$C259&lt;&gt;"",Scoring!$N$8)+IF(Data!$D259&lt;&gt;"",Scoring!$N$9)+IF(Data!$E259&lt;&gt;"",Scoring!$N$10)+IF(Data!$F259&lt;&gt;"",Scoring!$N$11)+IF(Data!$G259&lt;&gt;"",Scoring!$N$12)+IF(Data!$H259&lt;&gt;"",Scoring!$N$13)+IF(Data!$I259&lt;&gt;"",Scoring!$N$14)+IF(Data!$J259&lt;&gt;"",Scoring!$N$15)+IF(Data!$K259&lt;&gt;"",Scoring!$N$16)+IF(Data!$L259&lt;&gt;"",Scoring!$N$17)+IF(Data!$M259&lt;&gt;"",Scoring!$N$18)+IF(Data!$N259&lt;&gt;"",Scoring!$N$19)+IF(Data!$O259&lt;&gt;"",Scoring!$N$20)+IF(Data!$P259&lt;&gt;"",Scoring!$N$21)+IF(Data!$Q259&lt;&gt;"",Scoring!$N$22)+IF(Data!$R259&lt;&gt;"",Scoring!$N$23)+IF(Data!$S259&lt;&gt;"",Scoring!$N$24)+IF(Data!T259&lt;&gt;"",Scoring!$N$25)+IF(Data!$U259&lt;&gt;"",Scoring!$N$26)+IF(Data!$V259&lt;&gt;"",Scoring!$N$27)+IF(Data!$W259&lt;&gt;"",Scoring!$N$28)+IF(Data!$X259&lt;&gt;"",Scoring!$N$29)+IF(Data!$Y259&lt;&gt;"",Scoring!$N$30)+IF(Data!$Z259&lt;&gt;"",Scoring!$N$31)+IF(Data!$AA259&lt;&gt;"",Scoring!$N$32),"")</f>
        <v/>
      </c>
      <c r="AW259" s="106" t="str">
        <f>IF(AV259&lt;&gt;"",LOOKUP(AV259,Likelihoods!$A$7:$A$107,Likelihoods!L$7:L$107),"")</f>
        <v/>
      </c>
      <c r="AX259" s="104" t="str">
        <f>IF(AND(COUNTBLANK($B259:$E259)=3,COUNTBLANK($F259:$H259)=2,COUNTBLANK($I259:$J259)=1,COUNTBLANK($K259:$L259)=1,COUNTBLANK($M259:$N259)=1,COUNTBLANK($O259:$P259)=1,COUNTBLANK($Q259:$R259)=1,COUNTBLANK($S259:$T259)=1,COUNTBLANK($U259:$V259)=1,COUNTBLANK($W259:$AA259)=4),IF(Data!$B259&lt;&gt;"",Scoring!$O$7)+IF(Data!$C259&lt;&gt;"",Scoring!$O$8)+IF(Data!$D259&lt;&gt;"",Scoring!$O$9)+IF(Data!$E259&lt;&gt;"",Scoring!$O$10)+IF(Data!$F259&lt;&gt;"",Scoring!$O$11)+IF(Data!$G259&lt;&gt;"",Scoring!$O$12)+IF(Data!$H259&lt;&gt;"",Scoring!$O$13)+IF(Data!$I259&lt;&gt;"",Scoring!$O$14)+IF(Data!$J259&lt;&gt;"",Scoring!$O$15)+IF(Data!$K259&lt;&gt;"",Scoring!$O$16)+IF(Data!$L259&lt;&gt;"",Scoring!$O$17)+IF(Data!$M259&lt;&gt;"",Scoring!$O$18)+IF(Data!$N259&lt;&gt;"",Scoring!$O$19)+IF(Data!$O259&lt;&gt;"",Scoring!$O$20)+IF(Data!$P259&lt;&gt;"",Scoring!$O$21)+IF(Data!$Q259&lt;&gt;"",Scoring!$O$22)+IF(Data!$R259&lt;&gt;"",Scoring!$O$23)+IF(Data!$S259&lt;&gt;"",Scoring!$O$24)+IF(Data!T259&lt;&gt;"",Scoring!$O$25)+IF(Data!$U259&lt;&gt;"",Scoring!$O$26)+IF(Data!$V259&lt;&gt;"",Scoring!$O$27)+IF(Data!$W259&lt;&gt;"",Scoring!$O$28)+IF(Data!$X259&lt;&gt;"",Scoring!$O$29)+IF(Data!$Y259&lt;&gt;"",Scoring!$O$30)+IF(Data!$Z259&lt;&gt;"",Scoring!$O$31)+IF(Data!$AA259&lt;&gt;"",Scoring!$O$32),"")</f>
        <v/>
      </c>
      <c r="AY259" s="107" t="str">
        <f>IF(AX259&lt;&gt;"",LOOKUP(AX259,Likelihoods!$A$7:$A$107,Likelihoods!M$7:M$107),"")</f>
        <v/>
      </c>
      <c r="AZ259" s="108" t="str">
        <f>IF(AND(COUNTBLANK($B259:$E259)=3,COUNTBLANK($F259:$H259)=2,COUNTBLANK($I259:$J259)=1,COUNTBLANK($K259:$L259)=1,COUNTBLANK($M259:$N259)=1,COUNTBLANK($O259:$P259)=1,COUNTBLANK($Q259:$R259)=1,COUNTBLANK($S259:$T259)=1,COUNTBLANK($U259:$V259)=1,COUNTBLANK($W259:$AA259)=4),IF(Data!$B259&lt;&gt;"",Scoring!$P$7)+IF(Data!$C259&lt;&gt;"",Scoring!$P$8)+IF(Data!$D259&lt;&gt;"",Scoring!$P$9)+IF(Data!$E259&lt;&gt;"",Scoring!$P$10)+IF(Data!$F259&lt;&gt;"",Scoring!$P$11)+IF(Data!$G259&lt;&gt;"",Scoring!$P$12)+IF(Data!$H259&lt;&gt;"",Scoring!$P$13)+IF(Data!$I259&lt;&gt;"",Scoring!$P$14)+IF(Data!$J259&lt;&gt;"",Scoring!$P$15)+IF(Data!$K259&lt;&gt;"",Scoring!$P$16)+IF(Data!$L259&lt;&gt;"",Scoring!$P$17)+IF(Data!$M259&lt;&gt;"",Scoring!$P$18)+IF(Data!$N259&lt;&gt;"",Scoring!$P$19)+IF(Data!$O259&lt;&gt;"",Scoring!$P$20)+IF(Data!$P259&lt;&gt;"",Scoring!$P$21)+IF(Data!$Q259&lt;&gt;"",Scoring!$P$22)+IF(Data!$R259&lt;&gt;"",Scoring!$P$23)+IF(Data!$S259&lt;&gt;"",Scoring!$P$24)+IF(Data!T259&lt;&gt;"",Scoring!$P$25)+IF(Data!$U259&lt;&gt;"",Scoring!$P$26)+IF(Data!$V259&lt;&gt;"",Scoring!$P$27)+IF(Data!$W259&lt;&gt;"",Scoring!$P$28)+IF(Data!$X259&lt;&gt;"",Scoring!$P$29)+IF(Data!$Y259&lt;&gt;"",Scoring!$P$30)+IF(Data!$Z259&lt;&gt;"",Scoring!$P$31)+IF(Data!$AA259&lt;&gt;"",Scoring!$P$32),"")</f>
        <v/>
      </c>
      <c r="BA259" s="105" t="str">
        <f>IF(AZ259&lt;&gt;"",LOOKUP(AZ259,Likelihoods!$A$7:$A$107,Likelihoods!N$7:N$107),"")</f>
        <v/>
      </c>
      <c r="BB259" s="102" t="str">
        <f>IF(AND(COUNTBLANK($B259:$E259)=3,COUNTBLANK($F259:$H259)=2,COUNTBLANK($I259:$J259)=1,COUNTBLANK($K259:$L259)=1,COUNTBLANK($M259:$N259)=1,COUNTBLANK($O259:$P259)=1,COUNTBLANK($Q259:$R259)=1,COUNTBLANK($S259:$T259)=1,COUNTBLANK($U259:$V259)=1,COUNTBLANK($W259:$AA259)=4),IF(Data!$B259&lt;&gt;"",Scoring!$Q$7)+IF(Data!$C259&lt;&gt;"",Scoring!$Q$8)+IF(Data!$D259&lt;&gt;"",Scoring!$Q$9)+IF(Data!$E259&lt;&gt;"",Scoring!$Q$10)+IF(Data!$F259&lt;&gt;"",Scoring!$Q$11)+IF(Data!$G259&lt;&gt;"",Scoring!$Q$12)+IF(Data!$H259&lt;&gt;"",Scoring!$Q$13)+IF(Data!$I259&lt;&gt;"",Scoring!$Q$14)+IF(Data!$J259&lt;&gt;"",Scoring!$Q$15)+IF(Data!$K259&lt;&gt;"",Scoring!$Q$16)+IF(Data!$L259&lt;&gt;"",Scoring!$Q$17)+IF(Data!$M259&lt;&gt;"",Scoring!$Q$18)+IF(Data!$N259&lt;&gt;"",Scoring!$Q$19)+IF(Data!$O259&lt;&gt;"",Scoring!$Q$20)+IF(Data!$P259&lt;&gt;"",Scoring!$Q$21)+IF(Data!$Q259&lt;&gt;"",Scoring!$Q$22)+IF(Data!$R259&lt;&gt;"",Scoring!$Q$23)+IF(Data!$S259&lt;&gt;"",Scoring!$Q$24)+IF(Data!T259&lt;&gt;"",Scoring!$Q$25)+IF(Data!$U259&lt;&gt;"",Scoring!$Q$26)+IF(Data!$V259&lt;&gt;"",Scoring!$Q$27)+IF(Data!$W259&lt;&gt;"",Scoring!$Q$28)+IF(Data!$X259&lt;&gt;"",Scoring!$Q$29)+IF(Data!$Y259&lt;&gt;"",Scoring!$Q$30)+IF(Data!$Z259&lt;&gt;"",Scoring!$Q$31)+IF(Data!$AA259&lt;&gt;"",Scoring!$Q$32),"")</f>
        <v/>
      </c>
      <c r="BC259" s="107" t="str">
        <f>IF(BB259&lt;&gt;"",LOOKUP(BB259,Likelihoods!$A$7:$A$107,Likelihoods!O$7:O$107),"")</f>
        <v/>
      </c>
      <c r="BD259" s="104" t="str">
        <f>IF(AND(COUNTBLANK($B259:$E259)=3,COUNTBLANK($F259:$H259)=2,COUNTBLANK($I259:$J259)=1,COUNTBLANK($K259:$L259)=1,COUNTBLANK($M259:$N259)=1,COUNTBLANK($O259:$P259)=1,COUNTBLANK($Q259:$R259)=1,COUNTBLANK($S259:$T259)=1,COUNTBLANK($U259:$V259)=1,COUNTBLANK($W259:$AA259)=4),IF(Data!$B259&lt;&gt;"",Scoring!$R$7)+IF(Data!$C259&lt;&gt;"",Scoring!$R$8)+IF(Data!$D259&lt;&gt;"",Scoring!$R$9)+IF(Data!$E259&lt;&gt;"",Scoring!$R$10)+IF(Data!$F259&lt;&gt;"",Scoring!$R$11)+IF(Data!$G259&lt;&gt;"",Scoring!$R$12)+IF(Data!$H259&lt;&gt;"",Scoring!$R$13)+IF(Data!$I259&lt;&gt;"",Scoring!$R$14)+IF(Data!$J259&lt;&gt;"",Scoring!$R$15)+IF(Data!$K259&lt;&gt;"",Scoring!$R$16)+IF(Data!$L259&lt;&gt;"",Scoring!$R$17)+IF(Data!$M259&lt;&gt;"",Scoring!$R$18)+IF(Data!$N259&lt;&gt;"",Scoring!$R$19)+IF(Data!$O259&lt;&gt;"",Scoring!$R$20)+IF(Data!$P259&lt;&gt;"",Scoring!$R$21)+IF(Data!$Q259&lt;&gt;"",Scoring!$R$22)+IF(Data!$R259&lt;&gt;"",Scoring!$R$23)+IF(Data!$S259&lt;&gt;"",Scoring!$R$24)+IF(Data!T259&lt;&gt;"",Scoring!$R$25)+IF(Data!$U259&lt;&gt;"",Scoring!$R$26)+IF(Data!$V259&lt;&gt;"",Scoring!$R$27)+IF(Data!$W259&lt;&gt;"",Scoring!$R$28)+IF(Data!$X259&lt;&gt;"",Scoring!$R$29)+IF(Data!$Y259&lt;&gt;"",Scoring!$R$30)+IF(Data!$Z259&lt;&gt;"",Scoring!$R$31)+IF(Data!$AA259&lt;&gt;"",Scoring!$R$32),"")</f>
        <v/>
      </c>
      <c r="BE259" s="105" t="str">
        <f>IF(BD259&lt;&gt;"",LOOKUP(BD259,Likelihoods!$A$7:$A$107,Likelihoods!P$7:P$107),"")</f>
        <v/>
      </c>
      <c r="BF259" s="102" t="str">
        <f>IF(AND(COUNTBLANK($B259:$E259)=3,COUNTBLANK($F259:$H259)=2,COUNTBLANK($I259:$J259)=1,COUNTBLANK($K259:$L259)=1,COUNTBLANK($M259:$N259)=1,COUNTBLANK($O259:$P259)=1,COUNTBLANK($Q259:$R259)=1,COUNTBLANK($S259:$T259)=1,COUNTBLANK($U259:$V259)=1,COUNTBLANK($W259:$AA259)=4),IF(Data!$B259&lt;&gt;"",Scoring!$S$7)+IF(Data!$C259&lt;&gt;"",Scoring!$S$8)+IF(Data!$D259&lt;&gt;"",Scoring!$S$9)+IF(Data!$E259&lt;&gt;"",Scoring!$S$10)+IF(Data!$F259&lt;&gt;"",Scoring!$S$11)+IF(Data!$G259&lt;&gt;"",Scoring!$S$12)+IF(Data!$H259&lt;&gt;"",Scoring!$S$13)+IF(Data!$I259&lt;&gt;"",Scoring!$S$14)+IF(Data!$J259&lt;&gt;"",Scoring!$S$15)+IF(Data!$K259&lt;&gt;"",Scoring!$S$16)+IF(Data!$L259&lt;&gt;"",Scoring!$S$17)+IF(Data!$M259&lt;&gt;"",Scoring!$S$18)+IF(Data!$N259&lt;&gt;"",Scoring!$S$19)+IF(Data!$O259&lt;&gt;"",Scoring!$S$20)+IF(Data!$P259&lt;&gt;"",Scoring!$S$21)+IF(Data!$Q259&lt;&gt;"",Scoring!$S$22)+IF(Data!$R259&lt;&gt;"",Scoring!$S$23)+IF(Data!$S259&lt;&gt;"",Scoring!$S$24)+IF(Data!T259&lt;&gt;"",Scoring!$S$25)+IF(Data!$U259&lt;&gt;"",Scoring!$S$26)+IF(Data!$V259&lt;&gt;"",Scoring!$S$27)+IF(Data!$W259&lt;&gt;"",Scoring!$S$28)+IF(Data!$X259&lt;&gt;"",Scoring!$S$29)+IF(Data!$Y259&lt;&gt;"",Scoring!$S$30)+IF(Data!$Z259&lt;&gt;"",Scoring!$S$31)+IF(Data!$AA259&lt;&gt;"",Scoring!$S$32),"")</f>
        <v/>
      </c>
      <c r="BG259" s="107" t="str">
        <f>IF(BF259&lt;&gt;"",LOOKUP(BF259,Likelihoods!$A$7:$A$107,Likelihoods!Q$7:Q$107),"")</f>
        <v/>
      </c>
      <c r="BH259" s="108" t="str">
        <f>IF(AND(COUNTBLANK($B259:$E259)=3,COUNTBLANK($F259:$H259)=2,COUNTBLANK($I259:$J259)=1,COUNTBLANK($K259:$L259)=1,COUNTBLANK($M259:$N259)=1,COUNTBLANK($O259:$P259)=1,COUNTBLANK($Q259:$R259)=1,COUNTBLANK($S259:$T259)=1,COUNTBLANK($U259:$V259)=1,COUNTBLANK($W259:$AA259)=4),IF(Data!$B259&lt;&gt;"",Scoring!$T$7)+IF(Data!$C259&lt;&gt;"",Scoring!$T$8)+IF(Data!$D259&lt;&gt;"",Scoring!$T$9)+IF(Data!$E259&lt;&gt;"",Scoring!$T$10)+IF(Data!$F259&lt;&gt;"",Scoring!$T$11)+IF(Data!$G259&lt;&gt;"",Scoring!$T$12)+IF(Data!$H259&lt;&gt;"",Scoring!$T$13)+IF(Data!$I259&lt;&gt;"",Scoring!$T$14)+IF(Data!$J259&lt;&gt;"",Scoring!$T$15)+IF(Data!$K259&lt;&gt;"",Scoring!$T$16)+IF(Data!$L259&lt;&gt;"",Scoring!$T$17)+IF(Data!$M259&lt;&gt;"",Scoring!$T$18)+IF(Data!$N259&lt;&gt;"",Scoring!$T$19)+IF(Data!$O259&lt;&gt;"",Scoring!$T$20)+IF(Data!$P259&lt;&gt;"",Scoring!$T$21)+IF(Data!$Q259&lt;&gt;"",Scoring!$T$22)+IF(Data!$R259&lt;&gt;"",Scoring!$T$23)+IF(Data!$S259&lt;&gt;"",Scoring!$T$24)+IF(Data!T259&lt;&gt;"",Scoring!$T$25)+IF(Data!$U259&lt;&gt;"",Scoring!$T$26)+IF(Data!$V259&lt;&gt;"",Scoring!$T$27)+IF(Data!$W259&lt;&gt;"",Scoring!$T$28)+IF(Data!$X259&lt;&gt;"",Scoring!$T$29)+IF(Data!$Y259&lt;&gt;"",Scoring!$T$30)+IF(Data!$Z259&lt;&gt;"",Scoring!$T$31)+IF(Data!$AA259&lt;&gt;"",Scoring!$T$32),"")</f>
        <v/>
      </c>
      <c r="BI259" s="105" t="str">
        <f>IF(BH259&lt;&gt;"",LOOKUP(BH259,Likelihoods!$A$7:$A$107,Likelihoods!R$7:R$107),"")</f>
        <v/>
      </c>
      <c r="BJ259" s="108" t="str">
        <f>IF(AND(COUNTBLANK($B259:$E259)=3,COUNTBLANK($F259:$H259)=2,COUNTBLANK($I259:$J259)=1,COUNTBLANK($K259:$L259)=1,COUNTBLANK($M259:$N259)=1,COUNTBLANK($O259:$P259)=1,COUNTBLANK($Q259:$R259)=1,COUNTBLANK($S259:$T259)=1,COUNTBLANK($U259:$V259)=1,COUNTBLANK($W259:$AA259)=4),IF(Data!$B259&lt;&gt;"",Scoring!$U$7)+IF(Data!$C259&lt;&gt;"",Scoring!$U$8)+IF(Data!$D259&lt;&gt;"",Scoring!$U$9)+IF(Data!$E259&lt;&gt;"",Scoring!$U$10)+IF(Data!$F259&lt;&gt;"",Scoring!$U$11)+IF(Data!$G259&lt;&gt;"",Scoring!$U$12)+IF(Data!$H259&lt;&gt;"",Scoring!$U$13)+IF(Data!$I259&lt;&gt;"",Scoring!$U$14)+IF(Data!$J259&lt;&gt;"",Scoring!$U$15)+IF(Data!$K259&lt;&gt;"",Scoring!$U$16)+IF(Data!$L259&lt;&gt;"",Scoring!$U$17)+IF(Data!$M259&lt;&gt;"",Scoring!$U$18)+IF(Data!$N259&lt;&gt;"",Scoring!$U$19)+IF(Data!$O259&lt;&gt;"",Scoring!$U$20)+IF(Data!$P259&lt;&gt;"",Scoring!$U$21)+IF(Data!$Q259&lt;&gt;"",Scoring!$U$22)+IF(Data!$R259&lt;&gt;"",Scoring!$U$23)+IF(Data!$S259&lt;&gt;"",Scoring!$U$24)+IF(Data!T259&lt;&gt;"",Scoring!$U$25)+IF(Data!$U259&lt;&gt;"",Scoring!$U$26)+IF(Data!$V259&lt;&gt;"",Scoring!$U$27)+IF(Data!$W259&lt;&gt;"",Scoring!$U$28)+IF(Data!$X259&lt;&gt;"",Scoring!$U$29)+IF(Data!$Y259&lt;&gt;"",Scoring!$U$30)+IF(Data!$Z259&lt;&gt;"",Scoring!$U$31)+IF(Data!$AA259&lt;&gt;"",Scoring!$U$32),"")</f>
        <v/>
      </c>
      <c r="BK259" s="106" t="str">
        <f>IF(BJ259&lt;&gt;"",LOOKUP(BJ259,Likelihoods!$A$7:$A$107,Likelihoods!S$7:S$107),"")</f>
        <v/>
      </c>
      <c r="BL259" s="8"/>
      <c r="BM259" s="8"/>
      <c r="BN259" s="8"/>
      <c r="BO259" s="8"/>
      <c r="BP259" s="8"/>
      <c r="BQ259" s="8"/>
      <c r="BR259" s="8"/>
      <c r="BS259" s="8"/>
      <c r="BT259" s="8"/>
      <c r="BU259" s="8"/>
      <c r="BV259" s="8"/>
      <c r="BW259" s="8"/>
      <c r="BX259" s="8"/>
      <c r="BY259" s="8"/>
    </row>
    <row r="260" spans="1:77" ht="14.25" x14ac:dyDescent="0.2">
      <c r="A260" s="68"/>
      <c r="B260" s="101"/>
      <c r="C260" s="102"/>
      <c r="D260" s="102"/>
      <c r="E260" s="102"/>
      <c r="F260" s="101"/>
      <c r="G260" s="102"/>
      <c r="H260" s="103"/>
      <c r="I260" s="102"/>
      <c r="J260" s="102"/>
      <c r="K260" s="101"/>
      <c r="L260" s="103"/>
      <c r="M260" s="102"/>
      <c r="N260" s="103"/>
      <c r="O260" s="101"/>
      <c r="P260" s="103"/>
      <c r="Q260" s="102"/>
      <c r="R260" s="102"/>
      <c r="S260" s="101"/>
      <c r="T260" s="103"/>
      <c r="U260" s="101"/>
      <c r="V260" s="103"/>
      <c r="W260" s="102"/>
      <c r="X260" s="102"/>
      <c r="Y260" s="102"/>
      <c r="Z260" s="102"/>
      <c r="AA260" s="102"/>
      <c r="AB260" s="104" t="str">
        <f>IF(AND(COUNTBLANK($B260:$E260)=3,COUNTBLANK($F260:$H260)=2,COUNTBLANK($I260:$J260)=1,COUNTBLANK($K260:$L260)=1,COUNTBLANK($M260:$N260)=1,COUNTBLANK($O260:$P260)=1,COUNTBLANK($Q260:$R260)=1,COUNTBLANK($S260:$T260)=1,COUNTBLANK($U260:$V260)=1,COUNTBLANK($W260:$AA260)=4),IF(Data!$B260&lt;&gt;"",Scoring!$D$7)+IF(Data!$C260&lt;&gt;"",Scoring!$D$8)+IF(Data!$D260&lt;&gt;"",Scoring!$D$9)+IF(Data!$E260&lt;&gt;"",Scoring!$D$10)+IF(Data!$F260&lt;&gt;"",Scoring!$D$11)+IF(Data!$G260&lt;&gt;"",Scoring!$D$12)+IF(Data!$H260&lt;&gt;"",Scoring!$D$13)+IF(Data!$I260&lt;&gt;"",Scoring!$D$14)+IF(Data!$J260&lt;&gt;"",Scoring!$D$15)+IF(Data!$K260&lt;&gt;"",Scoring!$D$16)+IF(Data!$L260&lt;&gt;"",Scoring!$D$17)+IF(Data!$M260&lt;&gt;"",Scoring!$D$18)+IF(Data!$N260&lt;&gt;"",Scoring!$D$19)+IF(Data!$O260&lt;&gt;"",Scoring!$D$20)+IF(Data!$P260&lt;&gt;"",Scoring!$D$21)+IF(Data!$Q260&lt;&gt;"",Scoring!$D$22)+IF(Data!$R260&lt;&gt;"",Scoring!$D$23)+IF(Data!$S260&lt;&gt;"",Scoring!$D$24)+IF(Data!T260&lt;&gt;"",Scoring!$D$25)+IF(Data!$U260&lt;&gt;"",Scoring!$D$26)+IF(Data!$V260&lt;&gt;"",Scoring!$D$27)+IF(Data!$W260&lt;&gt;"",Scoring!$D$28)+IF(Data!$X260&lt;&gt;"",Scoring!$D$29)+IF(Data!$Y260&lt;&gt;"",Scoring!$D$30)+IF(Data!$Z260&lt;&gt;"",Scoring!$D$31)+IF(Data!$AA260&lt;&gt;"",Scoring!$D$32),"")</f>
        <v/>
      </c>
      <c r="AC260" s="105" t="str">
        <f>IF(AB260&lt;&gt;"",LOOKUP(AB260,Likelihoods!$A$7:$A$107,Likelihoods!B$7:B$107),"")</f>
        <v/>
      </c>
      <c r="AD260" s="264" t="str">
        <f>IF(AND(COUNTBLANK($B260:$E260)=3,COUNTBLANK($F260:$H260)=2,COUNTBLANK($I260:$J260)=1,COUNTBLANK($K260:$L260)=1,COUNTBLANK($M260:$N260)=1,COUNTBLANK($O260:$P260)=1,COUNTBLANK($Q260:$R260)=1,COUNTBLANK($S260:$T260)=1,COUNTBLANK($U260:$V260)=1,COUNTBLANK($W260:$AA260)=4),IF(Data!$B260&lt;&gt;"",Scoring!$E$7)+IF(Data!$C260&lt;&gt;"",Scoring!$E$8)+IF(Data!$D260&lt;&gt;"",Scoring!$E$9)+IF(Data!$E260&lt;&gt;"",Scoring!$E$10)+IF(Data!$F260&lt;&gt;"",Scoring!$E$11)+IF(Data!$G260&lt;&gt;"",Scoring!$E$12)+IF(Data!$H260&lt;&gt;"",Scoring!$E$13)+IF(Data!$I260&lt;&gt;"",Scoring!$E$14)+IF(Data!$J260&lt;&gt;"",Scoring!$E$15)+IF(Data!$K260&lt;&gt;"",Scoring!$E$16)+IF(Data!$L260&lt;&gt;"",Scoring!$E$17)+IF(Data!$M260&lt;&gt;"",Scoring!$E$18)+IF(Data!$N260&lt;&gt;"",Scoring!$E$19)+IF(Data!$O260&lt;&gt;"",Scoring!$E$20)+IF(Data!$P260&lt;&gt;"",Scoring!$E$21)+IF(Data!$Q260&lt;&gt;"",Scoring!$E$22)+IF(Data!$R260&lt;&gt;"",Scoring!$E$23)+IF(Data!$S260&lt;&gt;"",Scoring!$E$24)+IF(Data!V260&lt;&gt;"",Scoring!$E$25)+IF(Data!$U260&lt;&gt;"",Scoring!$E$26)+IF(Data!$V260&lt;&gt;"",Scoring!$E$27)+IF(Data!$W260&lt;&gt;"",Scoring!$E$28)+IF(Data!$X260&lt;&gt;"",Scoring!$E$29)+IF(Data!$Y260&lt;&gt;"",Scoring!$E$30)+IF(Data!$Z260&lt;&gt;"",Scoring!$E$31)+IF(Data!$AA260&lt;&gt;"",Scoring!$E$32),"")</f>
        <v/>
      </c>
      <c r="AE260" s="107" t="str">
        <f>IF(AD260&lt;&gt;"",LOOKUP(AD260,Likelihoods!$A$7:$A$107,Likelihoods!C$7:C$107),"")</f>
        <v/>
      </c>
      <c r="AF260" s="108" t="str">
        <f>IF(AND(COUNTBLANK($B260:$E260)=3,COUNTBLANK($F260:$H260)=2,COUNTBLANK($I260:$J260)=1,COUNTBLANK($K260:$L260)=1,COUNTBLANK($M260:$N260)=1,COUNTBLANK($O260:$P260)=1,COUNTBLANK($Q260:$R260)=1,COUNTBLANK($S260:$T260)=1,COUNTBLANK($U260:$V260)=1,COUNTBLANK($W260:$AA260)=4),IF(Data!$B260&lt;&gt;"",Scoring!$F$7)+IF(Data!$C260&lt;&gt;"",Scoring!$F$8)+IF(Data!$D260&lt;&gt;"",Scoring!$F$9)+IF(Data!$E260&lt;&gt;"",Scoring!$F$10)+IF(Data!$F260&lt;&gt;"",Scoring!$F$11)+IF(Data!$G260&lt;&gt;"",Scoring!$F$12)+IF(Data!$H260&lt;&gt;"",Scoring!$F$13)+IF(Data!$I260&lt;&gt;"",Scoring!$F$14)+IF(Data!$J260&lt;&gt;"",Scoring!$F$15)+IF(Data!$K260&lt;&gt;"",Scoring!$F$16)+IF(Data!$L260&lt;&gt;"",Scoring!$F$17)+IF(Data!$M260&lt;&gt;"",Scoring!$F$18)+IF(Data!$N260&lt;&gt;"",Scoring!$F$19)+IF(Data!$O260&lt;&gt;"",Scoring!$F$20)+IF(Data!$P260&lt;&gt;"",Scoring!$F$21)+IF(Data!$Q260&lt;&gt;"",Scoring!$F$22)+IF(Data!$R260&lt;&gt;"",Scoring!$F$23)+IF(Data!$S260&lt;&gt;"",Scoring!$F$24)+IF(Data!T260&lt;&gt;"",Scoring!$F$25)+IF(Data!$U260&lt;&gt;"",Scoring!$F$26)+IF(Data!$V260&lt;&gt;"",Scoring!$F$27)+IF(Data!$W260&lt;&gt;"",Scoring!$F$28)+IF(Data!$X260&lt;&gt;"",Scoring!$F$29)+IF(Data!$Y260&lt;&gt;"",Scoring!$F$30)+IF(Data!$Z260&lt;&gt;"",Scoring!$F$31)+IF(Data!$AA260&lt;&gt;"",Scoring!$F$32),"")</f>
        <v/>
      </c>
      <c r="AG260" s="105" t="str">
        <f>IF(AF260&lt;&gt;"",LOOKUP(AF260,Likelihoods!$A$7:$A$107,Likelihoods!D$7:D$107),"")</f>
        <v/>
      </c>
      <c r="AH260" s="108" t="str">
        <f>IF(AND(COUNTBLANK($B260:$E260)=3,COUNTBLANK($F260:$H260)=2,COUNTBLANK($I260:$J260)=1,COUNTBLANK($K260:$L260)=1,COUNTBLANK($M260:$N260)=1,COUNTBLANK($O260:$P260)=1,COUNTBLANK($Q260:$R260)=1,COUNTBLANK($S260:$T260)=1,COUNTBLANK($U260:$V260)=1,COUNTBLANK($W260:$AA260)=4),IF(Data!$B260&lt;&gt;"",Scoring!$G$7)+IF(Data!$C260&lt;&gt;"",Scoring!$G$8)+IF(Data!$D260&lt;&gt;"",Scoring!$G$9)+IF(Data!$E260&lt;&gt;"",Scoring!$G$10)+IF(Data!$F260&lt;&gt;"",Scoring!$G$11)+IF(Data!$G260&lt;&gt;"",Scoring!$G$12)+IF(Data!$H260&lt;&gt;"",Scoring!$G$13)+IF(Data!$I260&lt;&gt;"",Scoring!$G$14)+IF(Data!$J260&lt;&gt;"",Scoring!$G$15)+IF(Data!$K260&lt;&gt;"",Scoring!$G$16)+IF(Data!$L260&lt;&gt;"",Scoring!$G$17)+IF(Data!$M260&lt;&gt;"",Scoring!$G$18)+IF(Data!$N260&lt;&gt;"",Scoring!$G$19)+IF(Data!$O260&lt;&gt;"",Scoring!$G$20)+IF(Data!$P260&lt;&gt;"",Scoring!$G$21)+IF(Data!$Q260&lt;&gt;"",Scoring!$G$22)+IF(Data!$R260&lt;&gt;"",Scoring!$G$23)+IF(Data!$S260&lt;&gt;"",Scoring!$G$24)+IF(Data!T260&lt;&gt;"",Scoring!$G$25)+IF(Data!$U260&lt;&gt;"",Scoring!$G$26)+IF(Data!$V260&lt;&gt;"",Scoring!$G$27)+IF(Data!$W260&lt;&gt;"",Scoring!$G$28)+IF(Data!$X260&lt;&gt;"",Scoring!$G$29)+IF(Data!$Y260&lt;&gt;"",Scoring!$G$30)+IF(Data!$Z260&lt;&gt;"",Scoring!$G$31)+IF(Data!$AA260&lt;&gt;"",Scoring!$G$32),"")</f>
        <v/>
      </c>
      <c r="AI260" s="106" t="str">
        <f>IF(AH260&lt;&gt;"",LOOKUP(AH260,Likelihoods!$A$7:$A$107,Likelihoods!E$7:E$107),"")</f>
        <v/>
      </c>
      <c r="AJ260" s="104" t="str">
        <f>IF(AND(COUNTBLANK($B260:$E260)=3,COUNTBLANK($F260:$H260)=2,COUNTBLANK($I260:$J260)=1,COUNTBLANK($K260:$L260)=1,COUNTBLANK($M260:$N260)=1,COUNTBLANK($O260:$P260)=1,COUNTBLANK($Q260:$R260)=1,COUNTBLANK($S260:$T260)=1,COUNTBLANK($U260:$V260)=1,COUNTBLANK($W260:$AA260)=4),IF(Data!$B260&lt;&gt;"",Scoring!$H$7)+IF(Data!$C260&lt;&gt;"",Scoring!$H$8)+IF(Data!$D260&lt;&gt;"",Scoring!$H$9)+IF(Data!$E260&lt;&gt;"",Scoring!$H$10)+IF(Data!$F260&lt;&gt;"",Scoring!$H$11)+IF(Data!$G260&lt;&gt;"",Scoring!$H$12)+IF(Data!$H260&lt;&gt;"",Scoring!$H$13)+IF(Data!$I260&lt;&gt;"",Scoring!$H$14)+IF(Data!$J260&lt;&gt;"",Scoring!$H$15)+IF(Data!$K260&lt;&gt;"",Scoring!$H$16)+IF(Data!$L260&lt;&gt;"",Scoring!$H$17)+IF(Data!$M260&lt;&gt;"",Scoring!$H$18)+IF(Data!$N260&lt;&gt;"",Scoring!$H$19)+IF(Data!$O260&lt;&gt;"",Scoring!$H$20)+IF(Data!$P260&lt;&gt;"",Scoring!$H$21)+IF(Data!$Q260&lt;&gt;"",Scoring!$H$22)+IF(Data!$R260&lt;&gt;"",Scoring!$H$23)+IF(Data!$S260&lt;&gt;"",Scoring!$H$24)+IF(Data!T260&lt;&gt;"",Scoring!$H$25)+IF(Data!$U260&lt;&gt;"",Scoring!$H$26)+IF(Data!$V260&lt;&gt;"",Scoring!$H$27)+IF(Data!$W260&lt;&gt;"",Scoring!$H$28)+IF(Data!$X260&lt;&gt;"",Scoring!$H$29)+IF(Data!$Y260&lt;&gt;"",Scoring!$H$30)+IF(Data!$Z260&lt;&gt;"",Scoring!$H$31)+IF(Data!$AA260&lt;&gt;"",Scoring!$H$32),"")</f>
        <v/>
      </c>
      <c r="AK260" s="105" t="str">
        <f>IF(AJ260&lt;&gt;"",LOOKUP(AJ260,Likelihoods!$A$7:$A$107,Likelihoods!F$7:F$107),"")</f>
        <v/>
      </c>
      <c r="AL260" s="102" t="str">
        <f>IF(AND(COUNTBLANK($B260:$E260)=3,COUNTBLANK($F260:$H260)=2,COUNTBLANK($I260:$J260)=1,COUNTBLANK($K260:$L260)=1,COUNTBLANK($M260:$N260)=1,COUNTBLANK($O260:$P260)=1,COUNTBLANK($Q260:$R260)=1,COUNTBLANK($S260:$T260)=1,COUNTBLANK($U260:$V260)=1,COUNTBLANK($W260:$AA260)=4),IF(Data!$B260&lt;&gt;"",Scoring!$I$7)+IF(Data!$C260&lt;&gt;"",Scoring!$I$8)+IF(Data!$D260&lt;&gt;"",Scoring!$I$9)+IF(Data!$E260&lt;&gt;"",Scoring!$I$10)+IF(Data!$F260&lt;&gt;"",Scoring!$I$11)+IF(Data!$G260&lt;&gt;"",Scoring!$I$12)+IF(Data!$H260&lt;&gt;"",Scoring!$I$13)+IF(Data!$I260&lt;&gt;"",Scoring!$I$14)+IF(Data!$J260&lt;&gt;"",Scoring!$I$15)+IF(Data!$K260&lt;&gt;"",Scoring!$I$16)+IF(Data!$L260&lt;&gt;"",Scoring!$I$17)+IF(Data!$M260&lt;&gt;"",Scoring!$I$18)+IF(Data!$N260&lt;&gt;"",Scoring!$I$19)+IF(Data!$O260&lt;&gt;"",Scoring!$I$20)+IF(Data!$P260&lt;&gt;"",Scoring!$I$21)+IF(Data!$Q260&lt;&gt;"",Scoring!$I$22)+IF(Data!$R260&lt;&gt;"",Scoring!$I$23)+IF(Data!$S260&lt;&gt;"",Scoring!$I$24)+IF(Data!T260&lt;&gt;"",Scoring!$I$25)+IF(Data!$U260&lt;&gt;"",Scoring!$I$26)+IF(Data!$V260&lt;&gt;"",Scoring!$I$27)+IF(Data!$W260&lt;&gt;"",Scoring!$I$28)+IF(Data!$X260&lt;&gt;"",Scoring!$I$29)+IF(Data!$Y260&lt;&gt;"",Scoring!$I$30)+IF(Data!$Z260&lt;&gt;"",Scoring!$I$31)+IF(Data!$AA260&lt;&gt;"",Scoring!$I$32),"")</f>
        <v/>
      </c>
      <c r="AM260" s="107" t="str">
        <f>IF(AL260&lt;&gt;"",LOOKUP(AL260,Likelihoods!$A$7:$A$107,Likelihoods!G$7:G$107),"")</f>
        <v/>
      </c>
      <c r="AN260" s="281" t="str">
        <f>IF(AND(COUNTBLANK($B260:$E260)=3,COUNTBLANK($F260:$H260)=2,COUNTBLANK($I260:$J260)=1,COUNTBLANK($K260:$L260)=1,COUNTBLANK($M260:$N260)=1,COUNTBLANK($O260:$P260)=1,COUNTBLANK($Q260:$R260)=1,COUNTBLANK($S260:$T260)=1,COUNTBLANK($U260:$V260)=1,COUNTBLANK($W260:$AA260)=4),IF(Data!$B260&lt;&gt;"",Scoring!$J$7)+IF(Data!$C260&lt;&gt;"",Scoring!$J$8)+IF(Data!$D260&lt;&gt;"",Scoring!$J$9)+IF(Data!$E260&lt;&gt;"",Scoring!$J$10)+IF(Data!$F260&lt;&gt;"",Scoring!$J$11)+IF(Data!$G260&lt;&gt;"",Scoring!$J$12)+IF(Data!$H260&lt;&gt;"",Scoring!$J$13)+IF(Data!$I260&lt;&gt;"",Scoring!$J$14)+IF(Data!$J260&lt;&gt;"",Scoring!$J$15)+IF(Data!$K260&lt;&gt;"",Scoring!$J$16)+IF(Data!$L260&lt;&gt;"",Scoring!$J$17)+IF(Data!$M260&lt;&gt;"",Scoring!$J$18)+IF(Data!$N260&lt;&gt;"",Scoring!$J$19)+IF(Data!$O260&lt;&gt;"",Scoring!$J$20)+IF(Data!$P260&lt;&gt;"",Scoring!$J$21)+IF(Data!$Q260&lt;&gt;"",Scoring!$J$22)+IF(Data!$R260&lt;&gt;"",Scoring!$J$23)+IF(Data!$S260&lt;&gt;"",Scoring!$J$24)+IF(Data!AF260&lt;&gt;"",Scoring!$J$25)+IF(Data!$U260&lt;&gt;"",Scoring!$J$26)+IF(Data!$V260&lt;&gt;"",Scoring!$J$27)+IF(Data!$W260&lt;&gt;"",Scoring!$J$28)+IF(Data!$X260&lt;&gt;"",Scoring!$J$29)+IF(Data!$Y260&lt;&gt;"",Scoring!$J$30)+IF(Data!$Z260&lt;&gt;"",Scoring!$J$31)+IF(Data!$AA260&lt;&gt;"",Scoring!$J$32),"")</f>
        <v/>
      </c>
      <c r="AO260" s="276" t="str">
        <f>IF(AN260&lt;&gt;"",LOOKUP(AN260,Likelihoods!$A$7:$A$107,Likelihoods!H$7:H$107),"")</f>
        <v/>
      </c>
      <c r="AP260" s="264" t="str">
        <f>IF(AND(COUNTBLANK($B260:$E260)=3,COUNTBLANK($F260:$H260)=2,COUNTBLANK($I260:$J260)=1,COUNTBLANK($K260:$L260)=1,COUNTBLANK($M260:$N260)=1,COUNTBLANK($O260:$P260)=1,COUNTBLANK($Q260:$R260)=1,COUNTBLANK($S260:$T260)=1,COUNTBLANK($U260:$V260)=1,COUNTBLANK($W260:$AA260)=4),IF(Data!$B260&lt;&gt;"",Scoring!$K$7)+IF(Data!$C260&lt;&gt;"",Scoring!$K$8)+IF(Data!$D260&lt;&gt;"",Scoring!$K$9)+IF(Data!$E260&lt;&gt;"",Scoring!$K$10)+IF(Data!$F260&lt;&gt;"",Scoring!$K$11)+IF(Data!$G260&lt;&gt;"",Scoring!$K$12)+IF(Data!$H260&lt;&gt;"",Scoring!$K$13)+IF(Data!$I260&lt;&gt;"",Scoring!$K$14)+IF(Data!$J260&lt;&gt;"",Scoring!$K$15)+IF(Data!$K260&lt;&gt;"",Scoring!$K$16)+IF(Data!$L260&lt;&gt;"",Scoring!$K$17)+IF(Data!$M260&lt;&gt;"",Scoring!$K$18)+IF(Data!$N260&lt;&gt;"",Scoring!$K$19)+IF(Data!$O260&lt;&gt;"",Scoring!$K$20)+IF(Data!$P260&lt;&gt;"",Scoring!$K$21)+IF(Data!$Q260&lt;&gt;"",Scoring!$K$22)+IF(Data!$R260&lt;&gt;"",Scoring!$K$23)+IF(Data!$S260&lt;&gt;"",Scoring!$K$24)+IF(Data!AH260&lt;&gt;"",Scoring!$K$25)+IF(Data!$U260&lt;&gt;"",Scoring!$K$26)+IF(Data!$V260&lt;&gt;"",Scoring!$K$27)+IF(Data!$W260&lt;&gt;"",Scoring!$K$28)+IF(Data!$X260&lt;&gt;"",Scoring!$K$29)+IF(Data!$Y260&lt;&gt;"",Scoring!$K$30)+IF(Data!$Z260&lt;&gt;"",Scoring!$K$31)+IF(Data!$AA260&lt;&gt;"",Scoring!$K$32),"")</f>
        <v/>
      </c>
      <c r="AQ260" s="107" t="str">
        <f>IF(AP260&lt;&gt;"",LOOKUP(AP260,Likelihoods!$A$7:$A$107,Likelihoods!I$7:I$107),"")</f>
        <v/>
      </c>
      <c r="AR260" s="281" t="str">
        <f>IF(AND(COUNTBLANK($B260:$E260)=3,COUNTBLANK($F260:$H260)=2,COUNTBLANK($I260:$J260)=1,COUNTBLANK($K260:$L260)=1,COUNTBLANK($M260:$N260)=1,COUNTBLANK($O260:$P260)=1,COUNTBLANK($Q260:$R260)=1,COUNTBLANK($S260:$T260)=1,COUNTBLANK($U260:$V260)=1,COUNTBLANK($W260:$AA260)=4),IF(Data!$B260&lt;&gt;"",Scoring!$L$7)+IF(Data!$C260&lt;&gt;"",Scoring!$L$8)+IF(Data!$D260&lt;&gt;"",Scoring!$L$9)+IF(Data!$E260&lt;&gt;"",Scoring!$L$10)+IF(Data!$F260&lt;&gt;"",Scoring!$L$11)+IF(Data!$G260&lt;&gt;"",Scoring!$L$12)+IF(Data!$H260&lt;&gt;"",Scoring!$L$13)+IF(Data!$I260&lt;&gt;"",Scoring!$L$14)+IF(Data!$J260&lt;&gt;"",Scoring!$L$15)+IF(Data!$K260&lt;&gt;"",Scoring!$L$16)+IF(Data!$L260&lt;&gt;"",Scoring!$L$17)+IF(Data!$M260&lt;&gt;"",Scoring!$L$18)+IF(Data!$N260&lt;&gt;"",Scoring!$L$19)+IF(Data!$O260&lt;&gt;"",Scoring!$L$20)+IF(Data!$P260&lt;&gt;"",Scoring!$L$21)+IF(Data!$Q260&lt;&gt;"",Scoring!$L$22)+IF(Data!$R260&lt;&gt;"",Scoring!$L$23)+IF(Data!$S260&lt;&gt;"",Scoring!$L$24)+IF(Data!AJ260&lt;&gt;"",Scoring!$L$25)+IF(Data!$U260&lt;&gt;"",Scoring!$L$26)+IF(Data!$V260&lt;&gt;"",Scoring!$L$27)+IF(Data!$W260&lt;&gt;"",Scoring!$L$28)+IF(Data!$X260&lt;&gt;"",Scoring!$L$29)+IF(Data!$Y260&lt;&gt;"",Scoring!$L$30)+IF(Data!$Z260&lt;&gt;"",Scoring!$L$31)+IF(Data!$AA260&lt;&gt;"",Scoring!$L$32),"")</f>
        <v/>
      </c>
      <c r="AS260" s="105" t="str">
        <f>IF(AR260&lt;&gt;"",LOOKUP(AR260,Likelihoods!$A$7:$A$107,Likelihoods!J$7:J$107),"")</f>
        <v/>
      </c>
      <c r="AT260" s="108" t="str">
        <f>IF(AND(COUNTBLANK($B260:$E260)=3,COUNTBLANK($F260:$H260)=2,COUNTBLANK($I260:$J260)=1,COUNTBLANK($K260:$L260)=1,COUNTBLANK($M260:$N260)=1,COUNTBLANK($O260:$P260)=1,COUNTBLANK($Q260:$R260)=1,COUNTBLANK($S260:$T260)=1,COUNTBLANK($U260:$V260)=1,COUNTBLANK($W260:$AA260)=4),IF(Data!$B260&lt;&gt;"",Scoring!$M$7)+IF(Data!$C260&lt;&gt;"",Scoring!$M$8)+IF(Data!$D260&lt;&gt;"",Scoring!$M$9)+IF(Data!$E260&lt;&gt;"",Scoring!$M$10)+IF(Data!$F260&lt;&gt;"",Scoring!$M$11)+IF(Data!$G260&lt;&gt;"",Scoring!$M$12)+IF(Data!$H260&lt;&gt;"",Scoring!$M$13)+IF(Data!$I260&lt;&gt;"",Scoring!$M$14)+IF(Data!$J260&lt;&gt;"",Scoring!$M$15)+IF(Data!$K260&lt;&gt;"",Scoring!$M$16)+IF(Data!$L260&lt;&gt;"",Scoring!$M$17)+IF(Data!$M260&lt;&gt;"",Scoring!$M$18)+IF(Data!$N260&lt;&gt;"",Scoring!$M$19)+IF(Data!$O260&lt;&gt;"",Scoring!$M$20)+IF(Data!$P260&lt;&gt;"",Scoring!$M$21)+IF(Data!$Q260&lt;&gt;"",Scoring!$M$22)+IF(Data!$R260&lt;&gt;"",Scoring!$M$23)+IF(Data!$S260&lt;&gt;"",Scoring!$M$24)+IF(Data!T260&lt;&gt;"",Scoring!$M$25)+IF(Data!$U260&lt;&gt;"",Scoring!$M$26)+IF(Data!$V260&lt;&gt;"",Scoring!$M$27)+IF(Data!$W260&lt;&gt;"",Scoring!$M$28)+IF(Data!$X260&lt;&gt;"",Scoring!$M$29)+IF(Data!$Y260&lt;&gt;"",Scoring!$M$30)+IF(Data!$Z260&lt;&gt;"",Scoring!$M$31)+IF(Data!$AA260&lt;&gt;"",Scoring!$M$32),"")</f>
        <v/>
      </c>
      <c r="AU260" s="105" t="str">
        <f>IF(AT260&lt;&gt;"",LOOKUP(AT260,Likelihoods!$A$7:$A$107,Likelihoods!K$7:K$107),"")</f>
        <v/>
      </c>
      <c r="AV260" s="108" t="str">
        <f>IF(AND(COUNTBLANK($B260:$E260)=3,COUNTBLANK($F260:$H260)=2,COUNTBLANK($I260:$J260)=1,COUNTBLANK($K260:$L260)=1,COUNTBLANK($M260:$N260)=1,COUNTBLANK($O260:$P260)=1,COUNTBLANK($Q260:$R260)=1,COUNTBLANK($S260:$T260)=1,COUNTBLANK($U260:$V260)=1,COUNTBLANK($W260:$AA260)=4),IF(Data!$B260&lt;&gt;"",Scoring!$N$7)+IF(Data!$C260&lt;&gt;"",Scoring!$N$8)+IF(Data!$D260&lt;&gt;"",Scoring!$N$9)+IF(Data!$E260&lt;&gt;"",Scoring!$N$10)+IF(Data!$F260&lt;&gt;"",Scoring!$N$11)+IF(Data!$G260&lt;&gt;"",Scoring!$N$12)+IF(Data!$H260&lt;&gt;"",Scoring!$N$13)+IF(Data!$I260&lt;&gt;"",Scoring!$N$14)+IF(Data!$J260&lt;&gt;"",Scoring!$N$15)+IF(Data!$K260&lt;&gt;"",Scoring!$N$16)+IF(Data!$L260&lt;&gt;"",Scoring!$N$17)+IF(Data!$M260&lt;&gt;"",Scoring!$N$18)+IF(Data!$N260&lt;&gt;"",Scoring!$N$19)+IF(Data!$O260&lt;&gt;"",Scoring!$N$20)+IF(Data!$P260&lt;&gt;"",Scoring!$N$21)+IF(Data!$Q260&lt;&gt;"",Scoring!$N$22)+IF(Data!$R260&lt;&gt;"",Scoring!$N$23)+IF(Data!$S260&lt;&gt;"",Scoring!$N$24)+IF(Data!T260&lt;&gt;"",Scoring!$N$25)+IF(Data!$U260&lt;&gt;"",Scoring!$N$26)+IF(Data!$V260&lt;&gt;"",Scoring!$N$27)+IF(Data!$W260&lt;&gt;"",Scoring!$N$28)+IF(Data!$X260&lt;&gt;"",Scoring!$N$29)+IF(Data!$Y260&lt;&gt;"",Scoring!$N$30)+IF(Data!$Z260&lt;&gt;"",Scoring!$N$31)+IF(Data!$AA260&lt;&gt;"",Scoring!$N$32),"")</f>
        <v/>
      </c>
      <c r="AW260" s="106" t="str">
        <f>IF(AV260&lt;&gt;"",LOOKUP(AV260,Likelihoods!$A$7:$A$107,Likelihoods!L$7:L$107),"")</f>
        <v/>
      </c>
      <c r="AX260" s="104" t="str">
        <f>IF(AND(COUNTBLANK($B260:$E260)=3,COUNTBLANK($F260:$H260)=2,COUNTBLANK($I260:$J260)=1,COUNTBLANK($K260:$L260)=1,COUNTBLANK($M260:$N260)=1,COUNTBLANK($O260:$P260)=1,COUNTBLANK($Q260:$R260)=1,COUNTBLANK($S260:$T260)=1,COUNTBLANK($U260:$V260)=1,COUNTBLANK($W260:$AA260)=4),IF(Data!$B260&lt;&gt;"",Scoring!$O$7)+IF(Data!$C260&lt;&gt;"",Scoring!$O$8)+IF(Data!$D260&lt;&gt;"",Scoring!$O$9)+IF(Data!$E260&lt;&gt;"",Scoring!$O$10)+IF(Data!$F260&lt;&gt;"",Scoring!$O$11)+IF(Data!$G260&lt;&gt;"",Scoring!$O$12)+IF(Data!$H260&lt;&gt;"",Scoring!$O$13)+IF(Data!$I260&lt;&gt;"",Scoring!$O$14)+IF(Data!$J260&lt;&gt;"",Scoring!$O$15)+IF(Data!$K260&lt;&gt;"",Scoring!$O$16)+IF(Data!$L260&lt;&gt;"",Scoring!$O$17)+IF(Data!$M260&lt;&gt;"",Scoring!$O$18)+IF(Data!$N260&lt;&gt;"",Scoring!$O$19)+IF(Data!$O260&lt;&gt;"",Scoring!$O$20)+IF(Data!$P260&lt;&gt;"",Scoring!$O$21)+IF(Data!$Q260&lt;&gt;"",Scoring!$O$22)+IF(Data!$R260&lt;&gt;"",Scoring!$O$23)+IF(Data!$S260&lt;&gt;"",Scoring!$O$24)+IF(Data!T260&lt;&gt;"",Scoring!$O$25)+IF(Data!$U260&lt;&gt;"",Scoring!$O$26)+IF(Data!$V260&lt;&gt;"",Scoring!$O$27)+IF(Data!$W260&lt;&gt;"",Scoring!$O$28)+IF(Data!$X260&lt;&gt;"",Scoring!$O$29)+IF(Data!$Y260&lt;&gt;"",Scoring!$O$30)+IF(Data!$Z260&lt;&gt;"",Scoring!$O$31)+IF(Data!$AA260&lt;&gt;"",Scoring!$O$32),"")</f>
        <v/>
      </c>
      <c r="AY260" s="107" t="str">
        <f>IF(AX260&lt;&gt;"",LOOKUP(AX260,Likelihoods!$A$7:$A$107,Likelihoods!M$7:M$107),"")</f>
        <v/>
      </c>
      <c r="AZ260" s="108" t="str">
        <f>IF(AND(COUNTBLANK($B260:$E260)=3,COUNTBLANK($F260:$H260)=2,COUNTBLANK($I260:$J260)=1,COUNTBLANK($K260:$L260)=1,COUNTBLANK($M260:$N260)=1,COUNTBLANK($O260:$P260)=1,COUNTBLANK($Q260:$R260)=1,COUNTBLANK($S260:$T260)=1,COUNTBLANK($U260:$V260)=1,COUNTBLANK($W260:$AA260)=4),IF(Data!$B260&lt;&gt;"",Scoring!$P$7)+IF(Data!$C260&lt;&gt;"",Scoring!$P$8)+IF(Data!$D260&lt;&gt;"",Scoring!$P$9)+IF(Data!$E260&lt;&gt;"",Scoring!$P$10)+IF(Data!$F260&lt;&gt;"",Scoring!$P$11)+IF(Data!$G260&lt;&gt;"",Scoring!$P$12)+IF(Data!$H260&lt;&gt;"",Scoring!$P$13)+IF(Data!$I260&lt;&gt;"",Scoring!$P$14)+IF(Data!$J260&lt;&gt;"",Scoring!$P$15)+IF(Data!$K260&lt;&gt;"",Scoring!$P$16)+IF(Data!$L260&lt;&gt;"",Scoring!$P$17)+IF(Data!$M260&lt;&gt;"",Scoring!$P$18)+IF(Data!$N260&lt;&gt;"",Scoring!$P$19)+IF(Data!$O260&lt;&gt;"",Scoring!$P$20)+IF(Data!$P260&lt;&gt;"",Scoring!$P$21)+IF(Data!$Q260&lt;&gt;"",Scoring!$P$22)+IF(Data!$R260&lt;&gt;"",Scoring!$P$23)+IF(Data!$S260&lt;&gt;"",Scoring!$P$24)+IF(Data!T260&lt;&gt;"",Scoring!$P$25)+IF(Data!$U260&lt;&gt;"",Scoring!$P$26)+IF(Data!$V260&lt;&gt;"",Scoring!$P$27)+IF(Data!$W260&lt;&gt;"",Scoring!$P$28)+IF(Data!$X260&lt;&gt;"",Scoring!$P$29)+IF(Data!$Y260&lt;&gt;"",Scoring!$P$30)+IF(Data!$Z260&lt;&gt;"",Scoring!$P$31)+IF(Data!$AA260&lt;&gt;"",Scoring!$P$32),"")</f>
        <v/>
      </c>
      <c r="BA260" s="105" t="str">
        <f>IF(AZ260&lt;&gt;"",LOOKUP(AZ260,Likelihoods!$A$7:$A$107,Likelihoods!N$7:N$107),"")</f>
        <v/>
      </c>
      <c r="BB260" s="102" t="str">
        <f>IF(AND(COUNTBLANK($B260:$E260)=3,COUNTBLANK($F260:$H260)=2,COUNTBLANK($I260:$J260)=1,COUNTBLANK($K260:$L260)=1,COUNTBLANK($M260:$N260)=1,COUNTBLANK($O260:$P260)=1,COUNTBLANK($Q260:$R260)=1,COUNTBLANK($S260:$T260)=1,COUNTBLANK($U260:$V260)=1,COUNTBLANK($W260:$AA260)=4),IF(Data!$B260&lt;&gt;"",Scoring!$Q$7)+IF(Data!$C260&lt;&gt;"",Scoring!$Q$8)+IF(Data!$D260&lt;&gt;"",Scoring!$Q$9)+IF(Data!$E260&lt;&gt;"",Scoring!$Q$10)+IF(Data!$F260&lt;&gt;"",Scoring!$Q$11)+IF(Data!$G260&lt;&gt;"",Scoring!$Q$12)+IF(Data!$H260&lt;&gt;"",Scoring!$Q$13)+IF(Data!$I260&lt;&gt;"",Scoring!$Q$14)+IF(Data!$J260&lt;&gt;"",Scoring!$Q$15)+IF(Data!$K260&lt;&gt;"",Scoring!$Q$16)+IF(Data!$L260&lt;&gt;"",Scoring!$Q$17)+IF(Data!$M260&lt;&gt;"",Scoring!$Q$18)+IF(Data!$N260&lt;&gt;"",Scoring!$Q$19)+IF(Data!$O260&lt;&gt;"",Scoring!$Q$20)+IF(Data!$P260&lt;&gt;"",Scoring!$Q$21)+IF(Data!$Q260&lt;&gt;"",Scoring!$Q$22)+IF(Data!$R260&lt;&gt;"",Scoring!$Q$23)+IF(Data!$S260&lt;&gt;"",Scoring!$Q$24)+IF(Data!T260&lt;&gt;"",Scoring!$Q$25)+IF(Data!$U260&lt;&gt;"",Scoring!$Q$26)+IF(Data!$V260&lt;&gt;"",Scoring!$Q$27)+IF(Data!$W260&lt;&gt;"",Scoring!$Q$28)+IF(Data!$X260&lt;&gt;"",Scoring!$Q$29)+IF(Data!$Y260&lt;&gt;"",Scoring!$Q$30)+IF(Data!$Z260&lt;&gt;"",Scoring!$Q$31)+IF(Data!$AA260&lt;&gt;"",Scoring!$Q$32),"")</f>
        <v/>
      </c>
      <c r="BC260" s="107" t="str">
        <f>IF(BB260&lt;&gt;"",LOOKUP(BB260,Likelihoods!$A$7:$A$107,Likelihoods!O$7:O$107),"")</f>
        <v/>
      </c>
      <c r="BD260" s="104" t="str">
        <f>IF(AND(COUNTBLANK($B260:$E260)=3,COUNTBLANK($F260:$H260)=2,COUNTBLANK($I260:$J260)=1,COUNTBLANK($K260:$L260)=1,COUNTBLANK($M260:$N260)=1,COUNTBLANK($O260:$P260)=1,COUNTBLANK($Q260:$R260)=1,COUNTBLANK($S260:$T260)=1,COUNTBLANK($U260:$V260)=1,COUNTBLANK($W260:$AA260)=4),IF(Data!$B260&lt;&gt;"",Scoring!$R$7)+IF(Data!$C260&lt;&gt;"",Scoring!$R$8)+IF(Data!$D260&lt;&gt;"",Scoring!$R$9)+IF(Data!$E260&lt;&gt;"",Scoring!$R$10)+IF(Data!$F260&lt;&gt;"",Scoring!$R$11)+IF(Data!$G260&lt;&gt;"",Scoring!$R$12)+IF(Data!$H260&lt;&gt;"",Scoring!$R$13)+IF(Data!$I260&lt;&gt;"",Scoring!$R$14)+IF(Data!$J260&lt;&gt;"",Scoring!$R$15)+IF(Data!$K260&lt;&gt;"",Scoring!$R$16)+IF(Data!$L260&lt;&gt;"",Scoring!$R$17)+IF(Data!$M260&lt;&gt;"",Scoring!$R$18)+IF(Data!$N260&lt;&gt;"",Scoring!$R$19)+IF(Data!$O260&lt;&gt;"",Scoring!$R$20)+IF(Data!$P260&lt;&gt;"",Scoring!$R$21)+IF(Data!$Q260&lt;&gt;"",Scoring!$R$22)+IF(Data!$R260&lt;&gt;"",Scoring!$R$23)+IF(Data!$S260&lt;&gt;"",Scoring!$R$24)+IF(Data!T260&lt;&gt;"",Scoring!$R$25)+IF(Data!$U260&lt;&gt;"",Scoring!$R$26)+IF(Data!$V260&lt;&gt;"",Scoring!$R$27)+IF(Data!$W260&lt;&gt;"",Scoring!$R$28)+IF(Data!$X260&lt;&gt;"",Scoring!$R$29)+IF(Data!$Y260&lt;&gt;"",Scoring!$R$30)+IF(Data!$Z260&lt;&gt;"",Scoring!$R$31)+IF(Data!$AA260&lt;&gt;"",Scoring!$R$32),"")</f>
        <v/>
      </c>
      <c r="BE260" s="105" t="str">
        <f>IF(BD260&lt;&gt;"",LOOKUP(BD260,Likelihoods!$A$7:$A$107,Likelihoods!P$7:P$107),"")</f>
        <v/>
      </c>
      <c r="BF260" s="102" t="str">
        <f>IF(AND(COUNTBLANK($B260:$E260)=3,COUNTBLANK($F260:$H260)=2,COUNTBLANK($I260:$J260)=1,COUNTBLANK($K260:$L260)=1,COUNTBLANK($M260:$N260)=1,COUNTBLANK($O260:$P260)=1,COUNTBLANK($Q260:$R260)=1,COUNTBLANK($S260:$T260)=1,COUNTBLANK($U260:$V260)=1,COUNTBLANK($W260:$AA260)=4),IF(Data!$B260&lt;&gt;"",Scoring!$S$7)+IF(Data!$C260&lt;&gt;"",Scoring!$S$8)+IF(Data!$D260&lt;&gt;"",Scoring!$S$9)+IF(Data!$E260&lt;&gt;"",Scoring!$S$10)+IF(Data!$F260&lt;&gt;"",Scoring!$S$11)+IF(Data!$G260&lt;&gt;"",Scoring!$S$12)+IF(Data!$H260&lt;&gt;"",Scoring!$S$13)+IF(Data!$I260&lt;&gt;"",Scoring!$S$14)+IF(Data!$J260&lt;&gt;"",Scoring!$S$15)+IF(Data!$K260&lt;&gt;"",Scoring!$S$16)+IF(Data!$L260&lt;&gt;"",Scoring!$S$17)+IF(Data!$M260&lt;&gt;"",Scoring!$S$18)+IF(Data!$N260&lt;&gt;"",Scoring!$S$19)+IF(Data!$O260&lt;&gt;"",Scoring!$S$20)+IF(Data!$P260&lt;&gt;"",Scoring!$S$21)+IF(Data!$Q260&lt;&gt;"",Scoring!$S$22)+IF(Data!$R260&lt;&gt;"",Scoring!$S$23)+IF(Data!$S260&lt;&gt;"",Scoring!$S$24)+IF(Data!T260&lt;&gt;"",Scoring!$S$25)+IF(Data!$U260&lt;&gt;"",Scoring!$S$26)+IF(Data!$V260&lt;&gt;"",Scoring!$S$27)+IF(Data!$W260&lt;&gt;"",Scoring!$S$28)+IF(Data!$X260&lt;&gt;"",Scoring!$S$29)+IF(Data!$Y260&lt;&gt;"",Scoring!$S$30)+IF(Data!$Z260&lt;&gt;"",Scoring!$S$31)+IF(Data!$AA260&lt;&gt;"",Scoring!$S$32),"")</f>
        <v/>
      </c>
      <c r="BG260" s="107" t="str">
        <f>IF(BF260&lt;&gt;"",LOOKUP(BF260,Likelihoods!$A$7:$A$107,Likelihoods!Q$7:Q$107),"")</f>
        <v/>
      </c>
      <c r="BH260" s="108" t="str">
        <f>IF(AND(COUNTBLANK($B260:$E260)=3,COUNTBLANK($F260:$H260)=2,COUNTBLANK($I260:$J260)=1,COUNTBLANK($K260:$L260)=1,COUNTBLANK($M260:$N260)=1,COUNTBLANK($O260:$P260)=1,COUNTBLANK($Q260:$R260)=1,COUNTBLANK($S260:$T260)=1,COUNTBLANK($U260:$V260)=1,COUNTBLANK($W260:$AA260)=4),IF(Data!$B260&lt;&gt;"",Scoring!$T$7)+IF(Data!$C260&lt;&gt;"",Scoring!$T$8)+IF(Data!$D260&lt;&gt;"",Scoring!$T$9)+IF(Data!$E260&lt;&gt;"",Scoring!$T$10)+IF(Data!$F260&lt;&gt;"",Scoring!$T$11)+IF(Data!$G260&lt;&gt;"",Scoring!$T$12)+IF(Data!$H260&lt;&gt;"",Scoring!$T$13)+IF(Data!$I260&lt;&gt;"",Scoring!$T$14)+IF(Data!$J260&lt;&gt;"",Scoring!$T$15)+IF(Data!$K260&lt;&gt;"",Scoring!$T$16)+IF(Data!$L260&lt;&gt;"",Scoring!$T$17)+IF(Data!$M260&lt;&gt;"",Scoring!$T$18)+IF(Data!$N260&lt;&gt;"",Scoring!$T$19)+IF(Data!$O260&lt;&gt;"",Scoring!$T$20)+IF(Data!$P260&lt;&gt;"",Scoring!$T$21)+IF(Data!$Q260&lt;&gt;"",Scoring!$T$22)+IF(Data!$R260&lt;&gt;"",Scoring!$T$23)+IF(Data!$S260&lt;&gt;"",Scoring!$T$24)+IF(Data!T260&lt;&gt;"",Scoring!$T$25)+IF(Data!$U260&lt;&gt;"",Scoring!$T$26)+IF(Data!$V260&lt;&gt;"",Scoring!$T$27)+IF(Data!$W260&lt;&gt;"",Scoring!$T$28)+IF(Data!$X260&lt;&gt;"",Scoring!$T$29)+IF(Data!$Y260&lt;&gt;"",Scoring!$T$30)+IF(Data!$Z260&lt;&gt;"",Scoring!$T$31)+IF(Data!$AA260&lt;&gt;"",Scoring!$T$32),"")</f>
        <v/>
      </c>
      <c r="BI260" s="105" t="str">
        <f>IF(BH260&lt;&gt;"",LOOKUP(BH260,Likelihoods!$A$7:$A$107,Likelihoods!R$7:R$107),"")</f>
        <v/>
      </c>
      <c r="BJ260" s="108" t="str">
        <f>IF(AND(COUNTBLANK($B260:$E260)=3,COUNTBLANK($F260:$H260)=2,COUNTBLANK($I260:$J260)=1,COUNTBLANK($K260:$L260)=1,COUNTBLANK($M260:$N260)=1,COUNTBLANK($O260:$P260)=1,COUNTBLANK($Q260:$R260)=1,COUNTBLANK($S260:$T260)=1,COUNTBLANK($U260:$V260)=1,COUNTBLANK($W260:$AA260)=4),IF(Data!$B260&lt;&gt;"",Scoring!$U$7)+IF(Data!$C260&lt;&gt;"",Scoring!$U$8)+IF(Data!$D260&lt;&gt;"",Scoring!$U$9)+IF(Data!$E260&lt;&gt;"",Scoring!$U$10)+IF(Data!$F260&lt;&gt;"",Scoring!$U$11)+IF(Data!$G260&lt;&gt;"",Scoring!$U$12)+IF(Data!$H260&lt;&gt;"",Scoring!$U$13)+IF(Data!$I260&lt;&gt;"",Scoring!$U$14)+IF(Data!$J260&lt;&gt;"",Scoring!$U$15)+IF(Data!$K260&lt;&gt;"",Scoring!$U$16)+IF(Data!$L260&lt;&gt;"",Scoring!$U$17)+IF(Data!$M260&lt;&gt;"",Scoring!$U$18)+IF(Data!$N260&lt;&gt;"",Scoring!$U$19)+IF(Data!$O260&lt;&gt;"",Scoring!$U$20)+IF(Data!$P260&lt;&gt;"",Scoring!$U$21)+IF(Data!$Q260&lt;&gt;"",Scoring!$U$22)+IF(Data!$R260&lt;&gt;"",Scoring!$U$23)+IF(Data!$S260&lt;&gt;"",Scoring!$U$24)+IF(Data!T260&lt;&gt;"",Scoring!$U$25)+IF(Data!$U260&lt;&gt;"",Scoring!$U$26)+IF(Data!$V260&lt;&gt;"",Scoring!$U$27)+IF(Data!$W260&lt;&gt;"",Scoring!$U$28)+IF(Data!$X260&lt;&gt;"",Scoring!$U$29)+IF(Data!$Y260&lt;&gt;"",Scoring!$U$30)+IF(Data!$Z260&lt;&gt;"",Scoring!$U$31)+IF(Data!$AA260&lt;&gt;"",Scoring!$U$32),"")</f>
        <v/>
      </c>
      <c r="BK260" s="106" t="str">
        <f>IF(BJ260&lt;&gt;"",LOOKUP(BJ260,Likelihoods!$A$7:$A$107,Likelihoods!S$7:S$107),"")</f>
        <v/>
      </c>
      <c r="BL260" s="8"/>
      <c r="BM260" s="8"/>
      <c r="BN260" s="8"/>
      <c r="BO260" s="8"/>
      <c r="BP260" s="8"/>
      <c r="BQ260" s="8"/>
      <c r="BR260" s="8"/>
      <c r="BS260" s="8"/>
      <c r="BT260" s="8"/>
      <c r="BU260" s="8"/>
      <c r="BV260" s="8"/>
      <c r="BW260" s="8"/>
      <c r="BX260" s="8"/>
      <c r="BY260" s="8"/>
    </row>
    <row r="261" spans="1:77" ht="14.25" x14ac:dyDescent="0.2">
      <c r="A261" s="68"/>
      <c r="B261" s="101"/>
      <c r="C261" s="102"/>
      <c r="D261" s="102"/>
      <c r="E261" s="102"/>
      <c r="F261" s="101"/>
      <c r="G261" s="102"/>
      <c r="H261" s="103"/>
      <c r="I261" s="102"/>
      <c r="J261" s="102"/>
      <c r="K261" s="101"/>
      <c r="L261" s="103"/>
      <c r="M261" s="102"/>
      <c r="N261" s="103"/>
      <c r="O261" s="101"/>
      <c r="P261" s="103"/>
      <c r="Q261" s="102"/>
      <c r="R261" s="102"/>
      <c r="S261" s="101"/>
      <c r="T261" s="103"/>
      <c r="U261" s="101"/>
      <c r="V261" s="103"/>
      <c r="W261" s="102"/>
      <c r="X261" s="102"/>
      <c r="Y261" s="102"/>
      <c r="Z261" s="102"/>
      <c r="AA261" s="102"/>
      <c r="AB261" s="104" t="str">
        <f>IF(AND(COUNTBLANK($B261:$E261)=3,COUNTBLANK($F261:$H261)=2,COUNTBLANK($I261:$J261)=1,COUNTBLANK($K261:$L261)=1,COUNTBLANK($M261:$N261)=1,COUNTBLANK($O261:$P261)=1,COUNTBLANK($Q261:$R261)=1,COUNTBLANK($S261:$T261)=1,COUNTBLANK($U261:$V261)=1,COUNTBLANK($W261:$AA261)=4),IF(Data!$B261&lt;&gt;"",Scoring!$D$7)+IF(Data!$C261&lt;&gt;"",Scoring!$D$8)+IF(Data!$D261&lt;&gt;"",Scoring!$D$9)+IF(Data!$E261&lt;&gt;"",Scoring!$D$10)+IF(Data!$F261&lt;&gt;"",Scoring!$D$11)+IF(Data!$G261&lt;&gt;"",Scoring!$D$12)+IF(Data!$H261&lt;&gt;"",Scoring!$D$13)+IF(Data!$I261&lt;&gt;"",Scoring!$D$14)+IF(Data!$J261&lt;&gt;"",Scoring!$D$15)+IF(Data!$K261&lt;&gt;"",Scoring!$D$16)+IF(Data!$L261&lt;&gt;"",Scoring!$D$17)+IF(Data!$M261&lt;&gt;"",Scoring!$D$18)+IF(Data!$N261&lt;&gt;"",Scoring!$D$19)+IF(Data!$O261&lt;&gt;"",Scoring!$D$20)+IF(Data!$P261&lt;&gt;"",Scoring!$D$21)+IF(Data!$Q261&lt;&gt;"",Scoring!$D$22)+IF(Data!$R261&lt;&gt;"",Scoring!$D$23)+IF(Data!$S261&lt;&gt;"",Scoring!$D$24)+IF(Data!T261&lt;&gt;"",Scoring!$D$25)+IF(Data!$U261&lt;&gt;"",Scoring!$D$26)+IF(Data!$V261&lt;&gt;"",Scoring!$D$27)+IF(Data!$W261&lt;&gt;"",Scoring!$D$28)+IF(Data!$X261&lt;&gt;"",Scoring!$D$29)+IF(Data!$Y261&lt;&gt;"",Scoring!$D$30)+IF(Data!$Z261&lt;&gt;"",Scoring!$D$31)+IF(Data!$AA261&lt;&gt;"",Scoring!$D$32),"")</f>
        <v/>
      </c>
      <c r="AC261" s="105" t="str">
        <f>IF(AB261&lt;&gt;"",LOOKUP(AB261,Likelihoods!$A$7:$A$107,Likelihoods!B$7:B$107),"")</f>
        <v/>
      </c>
      <c r="AD261" s="264" t="str">
        <f>IF(AND(COUNTBLANK($B261:$E261)=3,COUNTBLANK($F261:$H261)=2,COUNTBLANK($I261:$J261)=1,COUNTBLANK($K261:$L261)=1,COUNTBLANK($M261:$N261)=1,COUNTBLANK($O261:$P261)=1,COUNTBLANK($Q261:$R261)=1,COUNTBLANK($S261:$T261)=1,COUNTBLANK($U261:$V261)=1,COUNTBLANK($W261:$AA261)=4),IF(Data!$B261&lt;&gt;"",Scoring!$E$7)+IF(Data!$C261&lt;&gt;"",Scoring!$E$8)+IF(Data!$D261&lt;&gt;"",Scoring!$E$9)+IF(Data!$E261&lt;&gt;"",Scoring!$E$10)+IF(Data!$F261&lt;&gt;"",Scoring!$E$11)+IF(Data!$G261&lt;&gt;"",Scoring!$E$12)+IF(Data!$H261&lt;&gt;"",Scoring!$E$13)+IF(Data!$I261&lt;&gt;"",Scoring!$E$14)+IF(Data!$J261&lt;&gt;"",Scoring!$E$15)+IF(Data!$K261&lt;&gt;"",Scoring!$E$16)+IF(Data!$L261&lt;&gt;"",Scoring!$E$17)+IF(Data!$M261&lt;&gt;"",Scoring!$E$18)+IF(Data!$N261&lt;&gt;"",Scoring!$E$19)+IF(Data!$O261&lt;&gt;"",Scoring!$E$20)+IF(Data!$P261&lt;&gt;"",Scoring!$E$21)+IF(Data!$Q261&lt;&gt;"",Scoring!$E$22)+IF(Data!$R261&lt;&gt;"",Scoring!$E$23)+IF(Data!$S261&lt;&gt;"",Scoring!$E$24)+IF(Data!V261&lt;&gt;"",Scoring!$E$25)+IF(Data!$U261&lt;&gt;"",Scoring!$E$26)+IF(Data!$V261&lt;&gt;"",Scoring!$E$27)+IF(Data!$W261&lt;&gt;"",Scoring!$E$28)+IF(Data!$X261&lt;&gt;"",Scoring!$E$29)+IF(Data!$Y261&lt;&gt;"",Scoring!$E$30)+IF(Data!$Z261&lt;&gt;"",Scoring!$E$31)+IF(Data!$AA261&lt;&gt;"",Scoring!$E$32),"")</f>
        <v/>
      </c>
      <c r="AE261" s="107" t="str">
        <f>IF(AD261&lt;&gt;"",LOOKUP(AD261,Likelihoods!$A$7:$A$107,Likelihoods!C$7:C$107),"")</f>
        <v/>
      </c>
      <c r="AF261" s="108" t="str">
        <f>IF(AND(COUNTBLANK($B261:$E261)=3,COUNTBLANK($F261:$H261)=2,COUNTBLANK($I261:$J261)=1,COUNTBLANK($K261:$L261)=1,COUNTBLANK($M261:$N261)=1,COUNTBLANK($O261:$P261)=1,COUNTBLANK($Q261:$R261)=1,COUNTBLANK($S261:$T261)=1,COUNTBLANK($U261:$V261)=1,COUNTBLANK($W261:$AA261)=4),IF(Data!$B261&lt;&gt;"",Scoring!$F$7)+IF(Data!$C261&lt;&gt;"",Scoring!$F$8)+IF(Data!$D261&lt;&gt;"",Scoring!$F$9)+IF(Data!$E261&lt;&gt;"",Scoring!$F$10)+IF(Data!$F261&lt;&gt;"",Scoring!$F$11)+IF(Data!$G261&lt;&gt;"",Scoring!$F$12)+IF(Data!$H261&lt;&gt;"",Scoring!$F$13)+IF(Data!$I261&lt;&gt;"",Scoring!$F$14)+IF(Data!$J261&lt;&gt;"",Scoring!$F$15)+IF(Data!$K261&lt;&gt;"",Scoring!$F$16)+IF(Data!$L261&lt;&gt;"",Scoring!$F$17)+IF(Data!$M261&lt;&gt;"",Scoring!$F$18)+IF(Data!$N261&lt;&gt;"",Scoring!$F$19)+IF(Data!$O261&lt;&gt;"",Scoring!$F$20)+IF(Data!$P261&lt;&gt;"",Scoring!$F$21)+IF(Data!$Q261&lt;&gt;"",Scoring!$F$22)+IF(Data!$R261&lt;&gt;"",Scoring!$F$23)+IF(Data!$S261&lt;&gt;"",Scoring!$F$24)+IF(Data!T261&lt;&gt;"",Scoring!$F$25)+IF(Data!$U261&lt;&gt;"",Scoring!$F$26)+IF(Data!$V261&lt;&gt;"",Scoring!$F$27)+IF(Data!$W261&lt;&gt;"",Scoring!$F$28)+IF(Data!$X261&lt;&gt;"",Scoring!$F$29)+IF(Data!$Y261&lt;&gt;"",Scoring!$F$30)+IF(Data!$Z261&lt;&gt;"",Scoring!$F$31)+IF(Data!$AA261&lt;&gt;"",Scoring!$F$32),"")</f>
        <v/>
      </c>
      <c r="AG261" s="105" t="str">
        <f>IF(AF261&lt;&gt;"",LOOKUP(AF261,Likelihoods!$A$7:$A$107,Likelihoods!D$7:D$107),"")</f>
        <v/>
      </c>
      <c r="AH261" s="108" t="str">
        <f>IF(AND(COUNTBLANK($B261:$E261)=3,COUNTBLANK($F261:$H261)=2,COUNTBLANK($I261:$J261)=1,COUNTBLANK($K261:$L261)=1,COUNTBLANK($M261:$N261)=1,COUNTBLANK($O261:$P261)=1,COUNTBLANK($Q261:$R261)=1,COUNTBLANK($S261:$T261)=1,COUNTBLANK($U261:$V261)=1,COUNTBLANK($W261:$AA261)=4),IF(Data!$B261&lt;&gt;"",Scoring!$G$7)+IF(Data!$C261&lt;&gt;"",Scoring!$G$8)+IF(Data!$D261&lt;&gt;"",Scoring!$G$9)+IF(Data!$E261&lt;&gt;"",Scoring!$G$10)+IF(Data!$F261&lt;&gt;"",Scoring!$G$11)+IF(Data!$G261&lt;&gt;"",Scoring!$G$12)+IF(Data!$H261&lt;&gt;"",Scoring!$G$13)+IF(Data!$I261&lt;&gt;"",Scoring!$G$14)+IF(Data!$J261&lt;&gt;"",Scoring!$G$15)+IF(Data!$K261&lt;&gt;"",Scoring!$G$16)+IF(Data!$L261&lt;&gt;"",Scoring!$G$17)+IF(Data!$M261&lt;&gt;"",Scoring!$G$18)+IF(Data!$N261&lt;&gt;"",Scoring!$G$19)+IF(Data!$O261&lt;&gt;"",Scoring!$G$20)+IF(Data!$P261&lt;&gt;"",Scoring!$G$21)+IF(Data!$Q261&lt;&gt;"",Scoring!$G$22)+IF(Data!$R261&lt;&gt;"",Scoring!$G$23)+IF(Data!$S261&lt;&gt;"",Scoring!$G$24)+IF(Data!T261&lt;&gt;"",Scoring!$G$25)+IF(Data!$U261&lt;&gt;"",Scoring!$G$26)+IF(Data!$V261&lt;&gt;"",Scoring!$G$27)+IF(Data!$W261&lt;&gt;"",Scoring!$G$28)+IF(Data!$X261&lt;&gt;"",Scoring!$G$29)+IF(Data!$Y261&lt;&gt;"",Scoring!$G$30)+IF(Data!$Z261&lt;&gt;"",Scoring!$G$31)+IF(Data!$AA261&lt;&gt;"",Scoring!$G$32),"")</f>
        <v/>
      </c>
      <c r="AI261" s="106" t="str">
        <f>IF(AH261&lt;&gt;"",LOOKUP(AH261,Likelihoods!$A$7:$A$107,Likelihoods!E$7:E$107),"")</f>
        <v/>
      </c>
      <c r="AJ261" s="104" t="str">
        <f>IF(AND(COUNTBLANK($B261:$E261)=3,COUNTBLANK($F261:$H261)=2,COUNTBLANK($I261:$J261)=1,COUNTBLANK($K261:$L261)=1,COUNTBLANK($M261:$N261)=1,COUNTBLANK($O261:$P261)=1,COUNTBLANK($Q261:$R261)=1,COUNTBLANK($S261:$T261)=1,COUNTBLANK($U261:$V261)=1,COUNTBLANK($W261:$AA261)=4),IF(Data!$B261&lt;&gt;"",Scoring!$H$7)+IF(Data!$C261&lt;&gt;"",Scoring!$H$8)+IF(Data!$D261&lt;&gt;"",Scoring!$H$9)+IF(Data!$E261&lt;&gt;"",Scoring!$H$10)+IF(Data!$F261&lt;&gt;"",Scoring!$H$11)+IF(Data!$G261&lt;&gt;"",Scoring!$H$12)+IF(Data!$H261&lt;&gt;"",Scoring!$H$13)+IF(Data!$I261&lt;&gt;"",Scoring!$H$14)+IF(Data!$J261&lt;&gt;"",Scoring!$H$15)+IF(Data!$K261&lt;&gt;"",Scoring!$H$16)+IF(Data!$L261&lt;&gt;"",Scoring!$H$17)+IF(Data!$M261&lt;&gt;"",Scoring!$H$18)+IF(Data!$N261&lt;&gt;"",Scoring!$H$19)+IF(Data!$O261&lt;&gt;"",Scoring!$H$20)+IF(Data!$P261&lt;&gt;"",Scoring!$H$21)+IF(Data!$Q261&lt;&gt;"",Scoring!$H$22)+IF(Data!$R261&lt;&gt;"",Scoring!$H$23)+IF(Data!$S261&lt;&gt;"",Scoring!$H$24)+IF(Data!T261&lt;&gt;"",Scoring!$H$25)+IF(Data!$U261&lt;&gt;"",Scoring!$H$26)+IF(Data!$V261&lt;&gt;"",Scoring!$H$27)+IF(Data!$W261&lt;&gt;"",Scoring!$H$28)+IF(Data!$X261&lt;&gt;"",Scoring!$H$29)+IF(Data!$Y261&lt;&gt;"",Scoring!$H$30)+IF(Data!$Z261&lt;&gt;"",Scoring!$H$31)+IF(Data!$AA261&lt;&gt;"",Scoring!$H$32),"")</f>
        <v/>
      </c>
      <c r="AK261" s="105" t="str">
        <f>IF(AJ261&lt;&gt;"",LOOKUP(AJ261,Likelihoods!$A$7:$A$107,Likelihoods!F$7:F$107),"")</f>
        <v/>
      </c>
      <c r="AL261" s="102" t="str">
        <f>IF(AND(COUNTBLANK($B261:$E261)=3,COUNTBLANK($F261:$H261)=2,COUNTBLANK($I261:$J261)=1,COUNTBLANK($K261:$L261)=1,COUNTBLANK($M261:$N261)=1,COUNTBLANK($O261:$P261)=1,COUNTBLANK($Q261:$R261)=1,COUNTBLANK($S261:$T261)=1,COUNTBLANK($U261:$V261)=1,COUNTBLANK($W261:$AA261)=4),IF(Data!$B261&lt;&gt;"",Scoring!$I$7)+IF(Data!$C261&lt;&gt;"",Scoring!$I$8)+IF(Data!$D261&lt;&gt;"",Scoring!$I$9)+IF(Data!$E261&lt;&gt;"",Scoring!$I$10)+IF(Data!$F261&lt;&gt;"",Scoring!$I$11)+IF(Data!$G261&lt;&gt;"",Scoring!$I$12)+IF(Data!$H261&lt;&gt;"",Scoring!$I$13)+IF(Data!$I261&lt;&gt;"",Scoring!$I$14)+IF(Data!$J261&lt;&gt;"",Scoring!$I$15)+IF(Data!$K261&lt;&gt;"",Scoring!$I$16)+IF(Data!$L261&lt;&gt;"",Scoring!$I$17)+IF(Data!$M261&lt;&gt;"",Scoring!$I$18)+IF(Data!$N261&lt;&gt;"",Scoring!$I$19)+IF(Data!$O261&lt;&gt;"",Scoring!$I$20)+IF(Data!$P261&lt;&gt;"",Scoring!$I$21)+IF(Data!$Q261&lt;&gt;"",Scoring!$I$22)+IF(Data!$R261&lt;&gt;"",Scoring!$I$23)+IF(Data!$S261&lt;&gt;"",Scoring!$I$24)+IF(Data!T261&lt;&gt;"",Scoring!$I$25)+IF(Data!$U261&lt;&gt;"",Scoring!$I$26)+IF(Data!$V261&lt;&gt;"",Scoring!$I$27)+IF(Data!$W261&lt;&gt;"",Scoring!$I$28)+IF(Data!$X261&lt;&gt;"",Scoring!$I$29)+IF(Data!$Y261&lt;&gt;"",Scoring!$I$30)+IF(Data!$Z261&lt;&gt;"",Scoring!$I$31)+IF(Data!$AA261&lt;&gt;"",Scoring!$I$32),"")</f>
        <v/>
      </c>
      <c r="AM261" s="107" t="str">
        <f>IF(AL261&lt;&gt;"",LOOKUP(AL261,Likelihoods!$A$7:$A$107,Likelihoods!G$7:G$107),"")</f>
        <v/>
      </c>
      <c r="AN261" s="281" t="str">
        <f>IF(AND(COUNTBLANK($B261:$E261)=3,COUNTBLANK($F261:$H261)=2,COUNTBLANK($I261:$J261)=1,COUNTBLANK($K261:$L261)=1,COUNTBLANK($M261:$N261)=1,COUNTBLANK($O261:$P261)=1,COUNTBLANK($Q261:$R261)=1,COUNTBLANK($S261:$T261)=1,COUNTBLANK($U261:$V261)=1,COUNTBLANK($W261:$AA261)=4),IF(Data!$B261&lt;&gt;"",Scoring!$J$7)+IF(Data!$C261&lt;&gt;"",Scoring!$J$8)+IF(Data!$D261&lt;&gt;"",Scoring!$J$9)+IF(Data!$E261&lt;&gt;"",Scoring!$J$10)+IF(Data!$F261&lt;&gt;"",Scoring!$J$11)+IF(Data!$G261&lt;&gt;"",Scoring!$J$12)+IF(Data!$H261&lt;&gt;"",Scoring!$J$13)+IF(Data!$I261&lt;&gt;"",Scoring!$J$14)+IF(Data!$J261&lt;&gt;"",Scoring!$J$15)+IF(Data!$K261&lt;&gt;"",Scoring!$J$16)+IF(Data!$L261&lt;&gt;"",Scoring!$J$17)+IF(Data!$M261&lt;&gt;"",Scoring!$J$18)+IF(Data!$N261&lt;&gt;"",Scoring!$J$19)+IF(Data!$O261&lt;&gt;"",Scoring!$J$20)+IF(Data!$P261&lt;&gt;"",Scoring!$J$21)+IF(Data!$Q261&lt;&gt;"",Scoring!$J$22)+IF(Data!$R261&lt;&gt;"",Scoring!$J$23)+IF(Data!$S261&lt;&gt;"",Scoring!$J$24)+IF(Data!AF261&lt;&gt;"",Scoring!$J$25)+IF(Data!$U261&lt;&gt;"",Scoring!$J$26)+IF(Data!$V261&lt;&gt;"",Scoring!$J$27)+IF(Data!$W261&lt;&gt;"",Scoring!$J$28)+IF(Data!$X261&lt;&gt;"",Scoring!$J$29)+IF(Data!$Y261&lt;&gt;"",Scoring!$J$30)+IF(Data!$Z261&lt;&gt;"",Scoring!$J$31)+IF(Data!$AA261&lt;&gt;"",Scoring!$J$32),"")</f>
        <v/>
      </c>
      <c r="AO261" s="276" t="str">
        <f>IF(AN261&lt;&gt;"",LOOKUP(AN261,Likelihoods!$A$7:$A$107,Likelihoods!H$7:H$107),"")</f>
        <v/>
      </c>
      <c r="AP261" s="264" t="str">
        <f>IF(AND(COUNTBLANK($B261:$E261)=3,COUNTBLANK($F261:$H261)=2,COUNTBLANK($I261:$J261)=1,COUNTBLANK($K261:$L261)=1,COUNTBLANK($M261:$N261)=1,COUNTBLANK($O261:$P261)=1,COUNTBLANK($Q261:$R261)=1,COUNTBLANK($S261:$T261)=1,COUNTBLANK($U261:$V261)=1,COUNTBLANK($W261:$AA261)=4),IF(Data!$B261&lt;&gt;"",Scoring!$K$7)+IF(Data!$C261&lt;&gt;"",Scoring!$K$8)+IF(Data!$D261&lt;&gt;"",Scoring!$K$9)+IF(Data!$E261&lt;&gt;"",Scoring!$K$10)+IF(Data!$F261&lt;&gt;"",Scoring!$K$11)+IF(Data!$G261&lt;&gt;"",Scoring!$K$12)+IF(Data!$H261&lt;&gt;"",Scoring!$K$13)+IF(Data!$I261&lt;&gt;"",Scoring!$K$14)+IF(Data!$J261&lt;&gt;"",Scoring!$K$15)+IF(Data!$K261&lt;&gt;"",Scoring!$K$16)+IF(Data!$L261&lt;&gt;"",Scoring!$K$17)+IF(Data!$M261&lt;&gt;"",Scoring!$K$18)+IF(Data!$N261&lt;&gt;"",Scoring!$K$19)+IF(Data!$O261&lt;&gt;"",Scoring!$K$20)+IF(Data!$P261&lt;&gt;"",Scoring!$K$21)+IF(Data!$Q261&lt;&gt;"",Scoring!$K$22)+IF(Data!$R261&lt;&gt;"",Scoring!$K$23)+IF(Data!$S261&lt;&gt;"",Scoring!$K$24)+IF(Data!AH261&lt;&gt;"",Scoring!$K$25)+IF(Data!$U261&lt;&gt;"",Scoring!$K$26)+IF(Data!$V261&lt;&gt;"",Scoring!$K$27)+IF(Data!$W261&lt;&gt;"",Scoring!$K$28)+IF(Data!$X261&lt;&gt;"",Scoring!$K$29)+IF(Data!$Y261&lt;&gt;"",Scoring!$K$30)+IF(Data!$Z261&lt;&gt;"",Scoring!$K$31)+IF(Data!$AA261&lt;&gt;"",Scoring!$K$32),"")</f>
        <v/>
      </c>
      <c r="AQ261" s="107" t="str">
        <f>IF(AP261&lt;&gt;"",LOOKUP(AP261,Likelihoods!$A$7:$A$107,Likelihoods!I$7:I$107),"")</f>
        <v/>
      </c>
      <c r="AR261" s="281" t="str">
        <f>IF(AND(COUNTBLANK($B261:$E261)=3,COUNTBLANK($F261:$H261)=2,COUNTBLANK($I261:$J261)=1,COUNTBLANK($K261:$L261)=1,COUNTBLANK($M261:$N261)=1,COUNTBLANK($O261:$P261)=1,COUNTBLANK($Q261:$R261)=1,COUNTBLANK($S261:$T261)=1,COUNTBLANK($U261:$V261)=1,COUNTBLANK($W261:$AA261)=4),IF(Data!$B261&lt;&gt;"",Scoring!$L$7)+IF(Data!$C261&lt;&gt;"",Scoring!$L$8)+IF(Data!$D261&lt;&gt;"",Scoring!$L$9)+IF(Data!$E261&lt;&gt;"",Scoring!$L$10)+IF(Data!$F261&lt;&gt;"",Scoring!$L$11)+IF(Data!$G261&lt;&gt;"",Scoring!$L$12)+IF(Data!$H261&lt;&gt;"",Scoring!$L$13)+IF(Data!$I261&lt;&gt;"",Scoring!$L$14)+IF(Data!$J261&lt;&gt;"",Scoring!$L$15)+IF(Data!$K261&lt;&gt;"",Scoring!$L$16)+IF(Data!$L261&lt;&gt;"",Scoring!$L$17)+IF(Data!$M261&lt;&gt;"",Scoring!$L$18)+IF(Data!$N261&lt;&gt;"",Scoring!$L$19)+IF(Data!$O261&lt;&gt;"",Scoring!$L$20)+IF(Data!$P261&lt;&gt;"",Scoring!$L$21)+IF(Data!$Q261&lt;&gt;"",Scoring!$L$22)+IF(Data!$R261&lt;&gt;"",Scoring!$L$23)+IF(Data!$S261&lt;&gt;"",Scoring!$L$24)+IF(Data!AJ261&lt;&gt;"",Scoring!$L$25)+IF(Data!$U261&lt;&gt;"",Scoring!$L$26)+IF(Data!$V261&lt;&gt;"",Scoring!$L$27)+IF(Data!$W261&lt;&gt;"",Scoring!$L$28)+IF(Data!$X261&lt;&gt;"",Scoring!$L$29)+IF(Data!$Y261&lt;&gt;"",Scoring!$L$30)+IF(Data!$Z261&lt;&gt;"",Scoring!$L$31)+IF(Data!$AA261&lt;&gt;"",Scoring!$L$32),"")</f>
        <v/>
      </c>
      <c r="AS261" s="105" t="str">
        <f>IF(AR261&lt;&gt;"",LOOKUP(AR261,Likelihoods!$A$7:$A$107,Likelihoods!J$7:J$107),"")</f>
        <v/>
      </c>
      <c r="AT261" s="108" t="str">
        <f>IF(AND(COUNTBLANK($B261:$E261)=3,COUNTBLANK($F261:$H261)=2,COUNTBLANK($I261:$J261)=1,COUNTBLANK($K261:$L261)=1,COUNTBLANK($M261:$N261)=1,COUNTBLANK($O261:$P261)=1,COUNTBLANK($Q261:$R261)=1,COUNTBLANK($S261:$T261)=1,COUNTBLANK($U261:$V261)=1,COUNTBLANK($W261:$AA261)=4),IF(Data!$B261&lt;&gt;"",Scoring!$M$7)+IF(Data!$C261&lt;&gt;"",Scoring!$M$8)+IF(Data!$D261&lt;&gt;"",Scoring!$M$9)+IF(Data!$E261&lt;&gt;"",Scoring!$M$10)+IF(Data!$F261&lt;&gt;"",Scoring!$M$11)+IF(Data!$G261&lt;&gt;"",Scoring!$M$12)+IF(Data!$H261&lt;&gt;"",Scoring!$M$13)+IF(Data!$I261&lt;&gt;"",Scoring!$M$14)+IF(Data!$J261&lt;&gt;"",Scoring!$M$15)+IF(Data!$K261&lt;&gt;"",Scoring!$M$16)+IF(Data!$L261&lt;&gt;"",Scoring!$M$17)+IF(Data!$M261&lt;&gt;"",Scoring!$M$18)+IF(Data!$N261&lt;&gt;"",Scoring!$M$19)+IF(Data!$O261&lt;&gt;"",Scoring!$M$20)+IF(Data!$P261&lt;&gt;"",Scoring!$M$21)+IF(Data!$Q261&lt;&gt;"",Scoring!$M$22)+IF(Data!$R261&lt;&gt;"",Scoring!$M$23)+IF(Data!$S261&lt;&gt;"",Scoring!$M$24)+IF(Data!T261&lt;&gt;"",Scoring!$M$25)+IF(Data!$U261&lt;&gt;"",Scoring!$M$26)+IF(Data!$V261&lt;&gt;"",Scoring!$M$27)+IF(Data!$W261&lt;&gt;"",Scoring!$M$28)+IF(Data!$X261&lt;&gt;"",Scoring!$M$29)+IF(Data!$Y261&lt;&gt;"",Scoring!$M$30)+IF(Data!$Z261&lt;&gt;"",Scoring!$M$31)+IF(Data!$AA261&lt;&gt;"",Scoring!$M$32),"")</f>
        <v/>
      </c>
      <c r="AU261" s="105" t="str">
        <f>IF(AT261&lt;&gt;"",LOOKUP(AT261,Likelihoods!$A$7:$A$107,Likelihoods!K$7:K$107),"")</f>
        <v/>
      </c>
      <c r="AV261" s="108" t="str">
        <f>IF(AND(COUNTBLANK($B261:$E261)=3,COUNTBLANK($F261:$H261)=2,COUNTBLANK($I261:$J261)=1,COUNTBLANK($K261:$L261)=1,COUNTBLANK($M261:$N261)=1,COUNTBLANK($O261:$P261)=1,COUNTBLANK($Q261:$R261)=1,COUNTBLANK($S261:$T261)=1,COUNTBLANK($U261:$V261)=1,COUNTBLANK($W261:$AA261)=4),IF(Data!$B261&lt;&gt;"",Scoring!$N$7)+IF(Data!$C261&lt;&gt;"",Scoring!$N$8)+IF(Data!$D261&lt;&gt;"",Scoring!$N$9)+IF(Data!$E261&lt;&gt;"",Scoring!$N$10)+IF(Data!$F261&lt;&gt;"",Scoring!$N$11)+IF(Data!$G261&lt;&gt;"",Scoring!$N$12)+IF(Data!$H261&lt;&gt;"",Scoring!$N$13)+IF(Data!$I261&lt;&gt;"",Scoring!$N$14)+IF(Data!$J261&lt;&gt;"",Scoring!$N$15)+IF(Data!$K261&lt;&gt;"",Scoring!$N$16)+IF(Data!$L261&lt;&gt;"",Scoring!$N$17)+IF(Data!$M261&lt;&gt;"",Scoring!$N$18)+IF(Data!$N261&lt;&gt;"",Scoring!$N$19)+IF(Data!$O261&lt;&gt;"",Scoring!$N$20)+IF(Data!$P261&lt;&gt;"",Scoring!$N$21)+IF(Data!$Q261&lt;&gt;"",Scoring!$N$22)+IF(Data!$R261&lt;&gt;"",Scoring!$N$23)+IF(Data!$S261&lt;&gt;"",Scoring!$N$24)+IF(Data!T261&lt;&gt;"",Scoring!$N$25)+IF(Data!$U261&lt;&gt;"",Scoring!$N$26)+IF(Data!$V261&lt;&gt;"",Scoring!$N$27)+IF(Data!$W261&lt;&gt;"",Scoring!$N$28)+IF(Data!$X261&lt;&gt;"",Scoring!$N$29)+IF(Data!$Y261&lt;&gt;"",Scoring!$N$30)+IF(Data!$Z261&lt;&gt;"",Scoring!$N$31)+IF(Data!$AA261&lt;&gt;"",Scoring!$N$32),"")</f>
        <v/>
      </c>
      <c r="AW261" s="106" t="str">
        <f>IF(AV261&lt;&gt;"",LOOKUP(AV261,Likelihoods!$A$7:$A$107,Likelihoods!L$7:L$107),"")</f>
        <v/>
      </c>
      <c r="AX261" s="104" t="str">
        <f>IF(AND(COUNTBLANK($B261:$E261)=3,COUNTBLANK($F261:$H261)=2,COUNTBLANK($I261:$J261)=1,COUNTBLANK($K261:$L261)=1,COUNTBLANK($M261:$N261)=1,COUNTBLANK($O261:$P261)=1,COUNTBLANK($Q261:$R261)=1,COUNTBLANK($S261:$T261)=1,COUNTBLANK($U261:$V261)=1,COUNTBLANK($W261:$AA261)=4),IF(Data!$B261&lt;&gt;"",Scoring!$O$7)+IF(Data!$C261&lt;&gt;"",Scoring!$O$8)+IF(Data!$D261&lt;&gt;"",Scoring!$O$9)+IF(Data!$E261&lt;&gt;"",Scoring!$O$10)+IF(Data!$F261&lt;&gt;"",Scoring!$O$11)+IF(Data!$G261&lt;&gt;"",Scoring!$O$12)+IF(Data!$H261&lt;&gt;"",Scoring!$O$13)+IF(Data!$I261&lt;&gt;"",Scoring!$O$14)+IF(Data!$J261&lt;&gt;"",Scoring!$O$15)+IF(Data!$K261&lt;&gt;"",Scoring!$O$16)+IF(Data!$L261&lt;&gt;"",Scoring!$O$17)+IF(Data!$M261&lt;&gt;"",Scoring!$O$18)+IF(Data!$N261&lt;&gt;"",Scoring!$O$19)+IF(Data!$O261&lt;&gt;"",Scoring!$O$20)+IF(Data!$P261&lt;&gt;"",Scoring!$O$21)+IF(Data!$Q261&lt;&gt;"",Scoring!$O$22)+IF(Data!$R261&lt;&gt;"",Scoring!$O$23)+IF(Data!$S261&lt;&gt;"",Scoring!$O$24)+IF(Data!T261&lt;&gt;"",Scoring!$O$25)+IF(Data!$U261&lt;&gt;"",Scoring!$O$26)+IF(Data!$V261&lt;&gt;"",Scoring!$O$27)+IF(Data!$W261&lt;&gt;"",Scoring!$O$28)+IF(Data!$X261&lt;&gt;"",Scoring!$O$29)+IF(Data!$Y261&lt;&gt;"",Scoring!$O$30)+IF(Data!$Z261&lt;&gt;"",Scoring!$O$31)+IF(Data!$AA261&lt;&gt;"",Scoring!$O$32),"")</f>
        <v/>
      </c>
      <c r="AY261" s="107" t="str">
        <f>IF(AX261&lt;&gt;"",LOOKUP(AX261,Likelihoods!$A$7:$A$107,Likelihoods!M$7:M$107),"")</f>
        <v/>
      </c>
      <c r="AZ261" s="108" t="str">
        <f>IF(AND(COUNTBLANK($B261:$E261)=3,COUNTBLANK($F261:$H261)=2,COUNTBLANK($I261:$J261)=1,COUNTBLANK($K261:$L261)=1,COUNTBLANK($M261:$N261)=1,COUNTBLANK($O261:$P261)=1,COUNTBLANK($Q261:$R261)=1,COUNTBLANK($S261:$T261)=1,COUNTBLANK($U261:$V261)=1,COUNTBLANK($W261:$AA261)=4),IF(Data!$B261&lt;&gt;"",Scoring!$P$7)+IF(Data!$C261&lt;&gt;"",Scoring!$P$8)+IF(Data!$D261&lt;&gt;"",Scoring!$P$9)+IF(Data!$E261&lt;&gt;"",Scoring!$P$10)+IF(Data!$F261&lt;&gt;"",Scoring!$P$11)+IF(Data!$G261&lt;&gt;"",Scoring!$P$12)+IF(Data!$H261&lt;&gt;"",Scoring!$P$13)+IF(Data!$I261&lt;&gt;"",Scoring!$P$14)+IF(Data!$J261&lt;&gt;"",Scoring!$P$15)+IF(Data!$K261&lt;&gt;"",Scoring!$P$16)+IF(Data!$L261&lt;&gt;"",Scoring!$P$17)+IF(Data!$M261&lt;&gt;"",Scoring!$P$18)+IF(Data!$N261&lt;&gt;"",Scoring!$P$19)+IF(Data!$O261&lt;&gt;"",Scoring!$P$20)+IF(Data!$P261&lt;&gt;"",Scoring!$P$21)+IF(Data!$Q261&lt;&gt;"",Scoring!$P$22)+IF(Data!$R261&lt;&gt;"",Scoring!$P$23)+IF(Data!$S261&lt;&gt;"",Scoring!$P$24)+IF(Data!T261&lt;&gt;"",Scoring!$P$25)+IF(Data!$U261&lt;&gt;"",Scoring!$P$26)+IF(Data!$V261&lt;&gt;"",Scoring!$P$27)+IF(Data!$W261&lt;&gt;"",Scoring!$P$28)+IF(Data!$X261&lt;&gt;"",Scoring!$P$29)+IF(Data!$Y261&lt;&gt;"",Scoring!$P$30)+IF(Data!$Z261&lt;&gt;"",Scoring!$P$31)+IF(Data!$AA261&lt;&gt;"",Scoring!$P$32),"")</f>
        <v/>
      </c>
      <c r="BA261" s="105" t="str">
        <f>IF(AZ261&lt;&gt;"",LOOKUP(AZ261,Likelihoods!$A$7:$A$107,Likelihoods!N$7:N$107),"")</f>
        <v/>
      </c>
      <c r="BB261" s="102" t="str">
        <f>IF(AND(COUNTBLANK($B261:$E261)=3,COUNTBLANK($F261:$H261)=2,COUNTBLANK($I261:$J261)=1,COUNTBLANK($K261:$L261)=1,COUNTBLANK($M261:$N261)=1,COUNTBLANK($O261:$P261)=1,COUNTBLANK($Q261:$R261)=1,COUNTBLANK($S261:$T261)=1,COUNTBLANK($U261:$V261)=1,COUNTBLANK($W261:$AA261)=4),IF(Data!$B261&lt;&gt;"",Scoring!$Q$7)+IF(Data!$C261&lt;&gt;"",Scoring!$Q$8)+IF(Data!$D261&lt;&gt;"",Scoring!$Q$9)+IF(Data!$E261&lt;&gt;"",Scoring!$Q$10)+IF(Data!$F261&lt;&gt;"",Scoring!$Q$11)+IF(Data!$G261&lt;&gt;"",Scoring!$Q$12)+IF(Data!$H261&lt;&gt;"",Scoring!$Q$13)+IF(Data!$I261&lt;&gt;"",Scoring!$Q$14)+IF(Data!$J261&lt;&gt;"",Scoring!$Q$15)+IF(Data!$K261&lt;&gt;"",Scoring!$Q$16)+IF(Data!$L261&lt;&gt;"",Scoring!$Q$17)+IF(Data!$M261&lt;&gt;"",Scoring!$Q$18)+IF(Data!$N261&lt;&gt;"",Scoring!$Q$19)+IF(Data!$O261&lt;&gt;"",Scoring!$Q$20)+IF(Data!$P261&lt;&gt;"",Scoring!$Q$21)+IF(Data!$Q261&lt;&gt;"",Scoring!$Q$22)+IF(Data!$R261&lt;&gt;"",Scoring!$Q$23)+IF(Data!$S261&lt;&gt;"",Scoring!$Q$24)+IF(Data!T261&lt;&gt;"",Scoring!$Q$25)+IF(Data!$U261&lt;&gt;"",Scoring!$Q$26)+IF(Data!$V261&lt;&gt;"",Scoring!$Q$27)+IF(Data!$W261&lt;&gt;"",Scoring!$Q$28)+IF(Data!$X261&lt;&gt;"",Scoring!$Q$29)+IF(Data!$Y261&lt;&gt;"",Scoring!$Q$30)+IF(Data!$Z261&lt;&gt;"",Scoring!$Q$31)+IF(Data!$AA261&lt;&gt;"",Scoring!$Q$32),"")</f>
        <v/>
      </c>
      <c r="BC261" s="107" t="str">
        <f>IF(BB261&lt;&gt;"",LOOKUP(BB261,Likelihoods!$A$7:$A$107,Likelihoods!O$7:O$107),"")</f>
        <v/>
      </c>
      <c r="BD261" s="104" t="str">
        <f>IF(AND(COUNTBLANK($B261:$E261)=3,COUNTBLANK($F261:$H261)=2,COUNTBLANK($I261:$J261)=1,COUNTBLANK($K261:$L261)=1,COUNTBLANK($M261:$N261)=1,COUNTBLANK($O261:$P261)=1,COUNTBLANK($Q261:$R261)=1,COUNTBLANK($S261:$T261)=1,COUNTBLANK($U261:$V261)=1,COUNTBLANK($W261:$AA261)=4),IF(Data!$B261&lt;&gt;"",Scoring!$R$7)+IF(Data!$C261&lt;&gt;"",Scoring!$R$8)+IF(Data!$D261&lt;&gt;"",Scoring!$R$9)+IF(Data!$E261&lt;&gt;"",Scoring!$R$10)+IF(Data!$F261&lt;&gt;"",Scoring!$R$11)+IF(Data!$G261&lt;&gt;"",Scoring!$R$12)+IF(Data!$H261&lt;&gt;"",Scoring!$R$13)+IF(Data!$I261&lt;&gt;"",Scoring!$R$14)+IF(Data!$J261&lt;&gt;"",Scoring!$R$15)+IF(Data!$K261&lt;&gt;"",Scoring!$R$16)+IF(Data!$L261&lt;&gt;"",Scoring!$R$17)+IF(Data!$M261&lt;&gt;"",Scoring!$R$18)+IF(Data!$N261&lt;&gt;"",Scoring!$R$19)+IF(Data!$O261&lt;&gt;"",Scoring!$R$20)+IF(Data!$P261&lt;&gt;"",Scoring!$R$21)+IF(Data!$Q261&lt;&gt;"",Scoring!$R$22)+IF(Data!$R261&lt;&gt;"",Scoring!$R$23)+IF(Data!$S261&lt;&gt;"",Scoring!$R$24)+IF(Data!T261&lt;&gt;"",Scoring!$R$25)+IF(Data!$U261&lt;&gt;"",Scoring!$R$26)+IF(Data!$V261&lt;&gt;"",Scoring!$R$27)+IF(Data!$W261&lt;&gt;"",Scoring!$R$28)+IF(Data!$X261&lt;&gt;"",Scoring!$R$29)+IF(Data!$Y261&lt;&gt;"",Scoring!$R$30)+IF(Data!$Z261&lt;&gt;"",Scoring!$R$31)+IF(Data!$AA261&lt;&gt;"",Scoring!$R$32),"")</f>
        <v/>
      </c>
      <c r="BE261" s="105" t="str">
        <f>IF(BD261&lt;&gt;"",LOOKUP(BD261,Likelihoods!$A$7:$A$107,Likelihoods!P$7:P$107),"")</f>
        <v/>
      </c>
      <c r="BF261" s="102" t="str">
        <f>IF(AND(COUNTBLANK($B261:$E261)=3,COUNTBLANK($F261:$H261)=2,COUNTBLANK($I261:$J261)=1,COUNTBLANK($K261:$L261)=1,COUNTBLANK($M261:$N261)=1,COUNTBLANK($O261:$P261)=1,COUNTBLANK($Q261:$R261)=1,COUNTBLANK($S261:$T261)=1,COUNTBLANK($U261:$V261)=1,COUNTBLANK($W261:$AA261)=4),IF(Data!$B261&lt;&gt;"",Scoring!$S$7)+IF(Data!$C261&lt;&gt;"",Scoring!$S$8)+IF(Data!$D261&lt;&gt;"",Scoring!$S$9)+IF(Data!$E261&lt;&gt;"",Scoring!$S$10)+IF(Data!$F261&lt;&gt;"",Scoring!$S$11)+IF(Data!$G261&lt;&gt;"",Scoring!$S$12)+IF(Data!$H261&lt;&gt;"",Scoring!$S$13)+IF(Data!$I261&lt;&gt;"",Scoring!$S$14)+IF(Data!$J261&lt;&gt;"",Scoring!$S$15)+IF(Data!$K261&lt;&gt;"",Scoring!$S$16)+IF(Data!$L261&lt;&gt;"",Scoring!$S$17)+IF(Data!$M261&lt;&gt;"",Scoring!$S$18)+IF(Data!$N261&lt;&gt;"",Scoring!$S$19)+IF(Data!$O261&lt;&gt;"",Scoring!$S$20)+IF(Data!$P261&lt;&gt;"",Scoring!$S$21)+IF(Data!$Q261&lt;&gt;"",Scoring!$S$22)+IF(Data!$R261&lt;&gt;"",Scoring!$S$23)+IF(Data!$S261&lt;&gt;"",Scoring!$S$24)+IF(Data!T261&lt;&gt;"",Scoring!$S$25)+IF(Data!$U261&lt;&gt;"",Scoring!$S$26)+IF(Data!$V261&lt;&gt;"",Scoring!$S$27)+IF(Data!$W261&lt;&gt;"",Scoring!$S$28)+IF(Data!$X261&lt;&gt;"",Scoring!$S$29)+IF(Data!$Y261&lt;&gt;"",Scoring!$S$30)+IF(Data!$Z261&lt;&gt;"",Scoring!$S$31)+IF(Data!$AA261&lt;&gt;"",Scoring!$S$32),"")</f>
        <v/>
      </c>
      <c r="BG261" s="107" t="str">
        <f>IF(BF261&lt;&gt;"",LOOKUP(BF261,Likelihoods!$A$7:$A$107,Likelihoods!Q$7:Q$107),"")</f>
        <v/>
      </c>
      <c r="BH261" s="108" t="str">
        <f>IF(AND(COUNTBLANK($B261:$E261)=3,COUNTBLANK($F261:$H261)=2,COUNTBLANK($I261:$J261)=1,COUNTBLANK($K261:$L261)=1,COUNTBLANK($M261:$N261)=1,COUNTBLANK($O261:$P261)=1,COUNTBLANK($Q261:$R261)=1,COUNTBLANK($S261:$T261)=1,COUNTBLANK($U261:$V261)=1,COUNTBLANK($W261:$AA261)=4),IF(Data!$B261&lt;&gt;"",Scoring!$T$7)+IF(Data!$C261&lt;&gt;"",Scoring!$T$8)+IF(Data!$D261&lt;&gt;"",Scoring!$T$9)+IF(Data!$E261&lt;&gt;"",Scoring!$T$10)+IF(Data!$F261&lt;&gt;"",Scoring!$T$11)+IF(Data!$G261&lt;&gt;"",Scoring!$T$12)+IF(Data!$H261&lt;&gt;"",Scoring!$T$13)+IF(Data!$I261&lt;&gt;"",Scoring!$T$14)+IF(Data!$J261&lt;&gt;"",Scoring!$T$15)+IF(Data!$K261&lt;&gt;"",Scoring!$T$16)+IF(Data!$L261&lt;&gt;"",Scoring!$T$17)+IF(Data!$M261&lt;&gt;"",Scoring!$T$18)+IF(Data!$N261&lt;&gt;"",Scoring!$T$19)+IF(Data!$O261&lt;&gt;"",Scoring!$T$20)+IF(Data!$P261&lt;&gt;"",Scoring!$T$21)+IF(Data!$Q261&lt;&gt;"",Scoring!$T$22)+IF(Data!$R261&lt;&gt;"",Scoring!$T$23)+IF(Data!$S261&lt;&gt;"",Scoring!$T$24)+IF(Data!T261&lt;&gt;"",Scoring!$T$25)+IF(Data!$U261&lt;&gt;"",Scoring!$T$26)+IF(Data!$V261&lt;&gt;"",Scoring!$T$27)+IF(Data!$W261&lt;&gt;"",Scoring!$T$28)+IF(Data!$X261&lt;&gt;"",Scoring!$T$29)+IF(Data!$Y261&lt;&gt;"",Scoring!$T$30)+IF(Data!$Z261&lt;&gt;"",Scoring!$T$31)+IF(Data!$AA261&lt;&gt;"",Scoring!$T$32),"")</f>
        <v/>
      </c>
      <c r="BI261" s="105" t="str">
        <f>IF(BH261&lt;&gt;"",LOOKUP(BH261,Likelihoods!$A$7:$A$107,Likelihoods!R$7:R$107),"")</f>
        <v/>
      </c>
      <c r="BJ261" s="108" t="str">
        <f>IF(AND(COUNTBLANK($B261:$E261)=3,COUNTBLANK($F261:$H261)=2,COUNTBLANK($I261:$J261)=1,COUNTBLANK($K261:$L261)=1,COUNTBLANK($M261:$N261)=1,COUNTBLANK($O261:$P261)=1,COUNTBLANK($Q261:$R261)=1,COUNTBLANK($S261:$T261)=1,COUNTBLANK($U261:$V261)=1,COUNTBLANK($W261:$AA261)=4),IF(Data!$B261&lt;&gt;"",Scoring!$U$7)+IF(Data!$C261&lt;&gt;"",Scoring!$U$8)+IF(Data!$D261&lt;&gt;"",Scoring!$U$9)+IF(Data!$E261&lt;&gt;"",Scoring!$U$10)+IF(Data!$F261&lt;&gt;"",Scoring!$U$11)+IF(Data!$G261&lt;&gt;"",Scoring!$U$12)+IF(Data!$H261&lt;&gt;"",Scoring!$U$13)+IF(Data!$I261&lt;&gt;"",Scoring!$U$14)+IF(Data!$J261&lt;&gt;"",Scoring!$U$15)+IF(Data!$K261&lt;&gt;"",Scoring!$U$16)+IF(Data!$L261&lt;&gt;"",Scoring!$U$17)+IF(Data!$M261&lt;&gt;"",Scoring!$U$18)+IF(Data!$N261&lt;&gt;"",Scoring!$U$19)+IF(Data!$O261&lt;&gt;"",Scoring!$U$20)+IF(Data!$P261&lt;&gt;"",Scoring!$U$21)+IF(Data!$Q261&lt;&gt;"",Scoring!$U$22)+IF(Data!$R261&lt;&gt;"",Scoring!$U$23)+IF(Data!$S261&lt;&gt;"",Scoring!$U$24)+IF(Data!T261&lt;&gt;"",Scoring!$U$25)+IF(Data!$U261&lt;&gt;"",Scoring!$U$26)+IF(Data!$V261&lt;&gt;"",Scoring!$U$27)+IF(Data!$W261&lt;&gt;"",Scoring!$U$28)+IF(Data!$X261&lt;&gt;"",Scoring!$U$29)+IF(Data!$Y261&lt;&gt;"",Scoring!$U$30)+IF(Data!$Z261&lt;&gt;"",Scoring!$U$31)+IF(Data!$AA261&lt;&gt;"",Scoring!$U$32),"")</f>
        <v/>
      </c>
      <c r="BK261" s="106" t="str">
        <f>IF(BJ261&lt;&gt;"",LOOKUP(BJ261,Likelihoods!$A$7:$A$107,Likelihoods!S$7:S$107),"")</f>
        <v/>
      </c>
      <c r="BL261" s="8"/>
      <c r="BM261" s="8"/>
      <c r="BN261" s="8"/>
      <c r="BO261" s="8"/>
      <c r="BP261" s="8"/>
      <c r="BQ261" s="8"/>
      <c r="BR261" s="8"/>
      <c r="BS261" s="8"/>
      <c r="BT261" s="8"/>
      <c r="BU261" s="8"/>
      <c r="BV261" s="8"/>
      <c r="BW261" s="8"/>
      <c r="BX261" s="8"/>
      <c r="BY261" s="8"/>
    </row>
    <row r="262" spans="1:77" ht="14.25" x14ac:dyDescent="0.2">
      <c r="A262" s="68"/>
      <c r="B262" s="101"/>
      <c r="C262" s="102"/>
      <c r="D262" s="102"/>
      <c r="E262" s="102"/>
      <c r="F262" s="101"/>
      <c r="G262" s="102"/>
      <c r="H262" s="103"/>
      <c r="I262" s="102"/>
      <c r="J262" s="102"/>
      <c r="K262" s="101"/>
      <c r="L262" s="103"/>
      <c r="M262" s="102"/>
      <c r="N262" s="103"/>
      <c r="O262" s="101"/>
      <c r="P262" s="103"/>
      <c r="Q262" s="102"/>
      <c r="R262" s="102"/>
      <c r="S262" s="101"/>
      <c r="T262" s="103"/>
      <c r="U262" s="101"/>
      <c r="V262" s="103"/>
      <c r="W262" s="102"/>
      <c r="X262" s="102"/>
      <c r="Y262" s="102"/>
      <c r="Z262" s="102"/>
      <c r="AA262" s="102"/>
      <c r="AB262" s="104" t="str">
        <f>IF(AND(COUNTBLANK($B262:$E262)=3,COUNTBLANK($F262:$H262)=2,COUNTBLANK($I262:$J262)=1,COUNTBLANK($K262:$L262)=1,COUNTBLANK($M262:$N262)=1,COUNTBLANK($O262:$P262)=1,COUNTBLANK($Q262:$R262)=1,COUNTBLANK($S262:$T262)=1,COUNTBLANK($U262:$V262)=1,COUNTBLANK($W262:$AA262)=4),IF(Data!$B262&lt;&gt;"",Scoring!$D$7)+IF(Data!$C262&lt;&gt;"",Scoring!$D$8)+IF(Data!$D262&lt;&gt;"",Scoring!$D$9)+IF(Data!$E262&lt;&gt;"",Scoring!$D$10)+IF(Data!$F262&lt;&gt;"",Scoring!$D$11)+IF(Data!$G262&lt;&gt;"",Scoring!$D$12)+IF(Data!$H262&lt;&gt;"",Scoring!$D$13)+IF(Data!$I262&lt;&gt;"",Scoring!$D$14)+IF(Data!$J262&lt;&gt;"",Scoring!$D$15)+IF(Data!$K262&lt;&gt;"",Scoring!$D$16)+IF(Data!$L262&lt;&gt;"",Scoring!$D$17)+IF(Data!$M262&lt;&gt;"",Scoring!$D$18)+IF(Data!$N262&lt;&gt;"",Scoring!$D$19)+IF(Data!$O262&lt;&gt;"",Scoring!$D$20)+IF(Data!$P262&lt;&gt;"",Scoring!$D$21)+IF(Data!$Q262&lt;&gt;"",Scoring!$D$22)+IF(Data!$R262&lt;&gt;"",Scoring!$D$23)+IF(Data!$S262&lt;&gt;"",Scoring!$D$24)+IF(Data!T262&lt;&gt;"",Scoring!$D$25)+IF(Data!$U262&lt;&gt;"",Scoring!$D$26)+IF(Data!$V262&lt;&gt;"",Scoring!$D$27)+IF(Data!$W262&lt;&gt;"",Scoring!$D$28)+IF(Data!$X262&lt;&gt;"",Scoring!$D$29)+IF(Data!$Y262&lt;&gt;"",Scoring!$D$30)+IF(Data!$Z262&lt;&gt;"",Scoring!$D$31)+IF(Data!$AA262&lt;&gt;"",Scoring!$D$32),"")</f>
        <v/>
      </c>
      <c r="AC262" s="105" t="str">
        <f>IF(AB262&lt;&gt;"",LOOKUP(AB262,Likelihoods!$A$7:$A$107,Likelihoods!B$7:B$107),"")</f>
        <v/>
      </c>
      <c r="AD262" s="264" t="str">
        <f>IF(AND(COUNTBLANK($B262:$E262)=3,COUNTBLANK($F262:$H262)=2,COUNTBLANK($I262:$J262)=1,COUNTBLANK($K262:$L262)=1,COUNTBLANK($M262:$N262)=1,COUNTBLANK($O262:$P262)=1,COUNTBLANK($Q262:$R262)=1,COUNTBLANK($S262:$T262)=1,COUNTBLANK($U262:$V262)=1,COUNTBLANK($W262:$AA262)=4),IF(Data!$B262&lt;&gt;"",Scoring!$E$7)+IF(Data!$C262&lt;&gt;"",Scoring!$E$8)+IF(Data!$D262&lt;&gt;"",Scoring!$E$9)+IF(Data!$E262&lt;&gt;"",Scoring!$E$10)+IF(Data!$F262&lt;&gt;"",Scoring!$E$11)+IF(Data!$G262&lt;&gt;"",Scoring!$E$12)+IF(Data!$H262&lt;&gt;"",Scoring!$E$13)+IF(Data!$I262&lt;&gt;"",Scoring!$E$14)+IF(Data!$J262&lt;&gt;"",Scoring!$E$15)+IF(Data!$K262&lt;&gt;"",Scoring!$E$16)+IF(Data!$L262&lt;&gt;"",Scoring!$E$17)+IF(Data!$M262&lt;&gt;"",Scoring!$E$18)+IF(Data!$N262&lt;&gt;"",Scoring!$E$19)+IF(Data!$O262&lt;&gt;"",Scoring!$E$20)+IF(Data!$P262&lt;&gt;"",Scoring!$E$21)+IF(Data!$Q262&lt;&gt;"",Scoring!$E$22)+IF(Data!$R262&lt;&gt;"",Scoring!$E$23)+IF(Data!$S262&lt;&gt;"",Scoring!$E$24)+IF(Data!V262&lt;&gt;"",Scoring!$E$25)+IF(Data!$U262&lt;&gt;"",Scoring!$E$26)+IF(Data!$V262&lt;&gt;"",Scoring!$E$27)+IF(Data!$W262&lt;&gt;"",Scoring!$E$28)+IF(Data!$X262&lt;&gt;"",Scoring!$E$29)+IF(Data!$Y262&lt;&gt;"",Scoring!$E$30)+IF(Data!$Z262&lt;&gt;"",Scoring!$E$31)+IF(Data!$AA262&lt;&gt;"",Scoring!$E$32),"")</f>
        <v/>
      </c>
      <c r="AE262" s="107" t="str">
        <f>IF(AD262&lt;&gt;"",LOOKUP(AD262,Likelihoods!$A$7:$A$107,Likelihoods!C$7:C$107),"")</f>
        <v/>
      </c>
      <c r="AF262" s="108" t="str">
        <f>IF(AND(COUNTBLANK($B262:$E262)=3,COUNTBLANK($F262:$H262)=2,COUNTBLANK($I262:$J262)=1,COUNTBLANK($K262:$L262)=1,COUNTBLANK($M262:$N262)=1,COUNTBLANK($O262:$P262)=1,COUNTBLANK($Q262:$R262)=1,COUNTBLANK($S262:$T262)=1,COUNTBLANK($U262:$V262)=1,COUNTBLANK($W262:$AA262)=4),IF(Data!$B262&lt;&gt;"",Scoring!$F$7)+IF(Data!$C262&lt;&gt;"",Scoring!$F$8)+IF(Data!$D262&lt;&gt;"",Scoring!$F$9)+IF(Data!$E262&lt;&gt;"",Scoring!$F$10)+IF(Data!$F262&lt;&gt;"",Scoring!$F$11)+IF(Data!$G262&lt;&gt;"",Scoring!$F$12)+IF(Data!$H262&lt;&gt;"",Scoring!$F$13)+IF(Data!$I262&lt;&gt;"",Scoring!$F$14)+IF(Data!$J262&lt;&gt;"",Scoring!$F$15)+IF(Data!$K262&lt;&gt;"",Scoring!$F$16)+IF(Data!$L262&lt;&gt;"",Scoring!$F$17)+IF(Data!$M262&lt;&gt;"",Scoring!$F$18)+IF(Data!$N262&lt;&gt;"",Scoring!$F$19)+IF(Data!$O262&lt;&gt;"",Scoring!$F$20)+IF(Data!$P262&lt;&gt;"",Scoring!$F$21)+IF(Data!$Q262&lt;&gt;"",Scoring!$F$22)+IF(Data!$R262&lt;&gt;"",Scoring!$F$23)+IF(Data!$S262&lt;&gt;"",Scoring!$F$24)+IF(Data!T262&lt;&gt;"",Scoring!$F$25)+IF(Data!$U262&lt;&gt;"",Scoring!$F$26)+IF(Data!$V262&lt;&gt;"",Scoring!$F$27)+IF(Data!$W262&lt;&gt;"",Scoring!$F$28)+IF(Data!$X262&lt;&gt;"",Scoring!$F$29)+IF(Data!$Y262&lt;&gt;"",Scoring!$F$30)+IF(Data!$Z262&lt;&gt;"",Scoring!$F$31)+IF(Data!$AA262&lt;&gt;"",Scoring!$F$32),"")</f>
        <v/>
      </c>
      <c r="AG262" s="105" t="str">
        <f>IF(AF262&lt;&gt;"",LOOKUP(AF262,Likelihoods!$A$7:$A$107,Likelihoods!D$7:D$107),"")</f>
        <v/>
      </c>
      <c r="AH262" s="108" t="str">
        <f>IF(AND(COUNTBLANK($B262:$E262)=3,COUNTBLANK($F262:$H262)=2,COUNTBLANK($I262:$J262)=1,COUNTBLANK($K262:$L262)=1,COUNTBLANK($M262:$N262)=1,COUNTBLANK($O262:$P262)=1,COUNTBLANK($Q262:$R262)=1,COUNTBLANK($S262:$T262)=1,COUNTBLANK($U262:$V262)=1,COUNTBLANK($W262:$AA262)=4),IF(Data!$B262&lt;&gt;"",Scoring!$G$7)+IF(Data!$C262&lt;&gt;"",Scoring!$G$8)+IF(Data!$D262&lt;&gt;"",Scoring!$G$9)+IF(Data!$E262&lt;&gt;"",Scoring!$G$10)+IF(Data!$F262&lt;&gt;"",Scoring!$G$11)+IF(Data!$G262&lt;&gt;"",Scoring!$G$12)+IF(Data!$H262&lt;&gt;"",Scoring!$G$13)+IF(Data!$I262&lt;&gt;"",Scoring!$G$14)+IF(Data!$J262&lt;&gt;"",Scoring!$G$15)+IF(Data!$K262&lt;&gt;"",Scoring!$G$16)+IF(Data!$L262&lt;&gt;"",Scoring!$G$17)+IF(Data!$M262&lt;&gt;"",Scoring!$G$18)+IF(Data!$N262&lt;&gt;"",Scoring!$G$19)+IF(Data!$O262&lt;&gt;"",Scoring!$G$20)+IF(Data!$P262&lt;&gt;"",Scoring!$G$21)+IF(Data!$Q262&lt;&gt;"",Scoring!$G$22)+IF(Data!$R262&lt;&gt;"",Scoring!$G$23)+IF(Data!$S262&lt;&gt;"",Scoring!$G$24)+IF(Data!T262&lt;&gt;"",Scoring!$G$25)+IF(Data!$U262&lt;&gt;"",Scoring!$G$26)+IF(Data!$V262&lt;&gt;"",Scoring!$G$27)+IF(Data!$W262&lt;&gt;"",Scoring!$G$28)+IF(Data!$X262&lt;&gt;"",Scoring!$G$29)+IF(Data!$Y262&lt;&gt;"",Scoring!$G$30)+IF(Data!$Z262&lt;&gt;"",Scoring!$G$31)+IF(Data!$AA262&lt;&gt;"",Scoring!$G$32),"")</f>
        <v/>
      </c>
      <c r="AI262" s="106" t="str">
        <f>IF(AH262&lt;&gt;"",LOOKUP(AH262,Likelihoods!$A$7:$A$107,Likelihoods!E$7:E$107),"")</f>
        <v/>
      </c>
      <c r="AJ262" s="104" t="str">
        <f>IF(AND(COUNTBLANK($B262:$E262)=3,COUNTBLANK($F262:$H262)=2,COUNTBLANK($I262:$J262)=1,COUNTBLANK($K262:$L262)=1,COUNTBLANK($M262:$N262)=1,COUNTBLANK($O262:$P262)=1,COUNTBLANK($Q262:$R262)=1,COUNTBLANK($S262:$T262)=1,COUNTBLANK($U262:$V262)=1,COUNTBLANK($W262:$AA262)=4),IF(Data!$B262&lt;&gt;"",Scoring!$H$7)+IF(Data!$C262&lt;&gt;"",Scoring!$H$8)+IF(Data!$D262&lt;&gt;"",Scoring!$H$9)+IF(Data!$E262&lt;&gt;"",Scoring!$H$10)+IF(Data!$F262&lt;&gt;"",Scoring!$H$11)+IF(Data!$G262&lt;&gt;"",Scoring!$H$12)+IF(Data!$H262&lt;&gt;"",Scoring!$H$13)+IF(Data!$I262&lt;&gt;"",Scoring!$H$14)+IF(Data!$J262&lt;&gt;"",Scoring!$H$15)+IF(Data!$K262&lt;&gt;"",Scoring!$H$16)+IF(Data!$L262&lt;&gt;"",Scoring!$H$17)+IF(Data!$M262&lt;&gt;"",Scoring!$H$18)+IF(Data!$N262&lt;&gt;"",Scoring!$H$19)+IF(Data!$O262&lt;&gt;"",Scoring!$H$20)+IF(Data!$P262&lt;&gt;"",Scoring!$H$21)+IF(Data!$Q262&lt;&gt;"",Scoring!$H$22)+IF(Data!$R262&lt;&gt;"",Scoring!$H$23)+IF(Data!$S262&lt;&gt;"",Scoring!$H$24)+IF(Data!T262&lt;&gt;"",Scoring!$H$25)+IF(Data!$U262&lt;&gt;"",Scoring!$H$26)+IF(Data!$V262&lt;&gt;"",Scoring!$H$27)+IF(Data!$W262&lt;&gt;"",Scoring!$H$28)+IF(Data!$X262&lt;&gt;"",Scoring!$H$29)+IF(Data!$Y262&lt;&gt;"",Scoring!$H$30)+IF(Data!$Z262&lt;&gt;"",Scoring!$H$31)+IF(Data!$AA262&lt;&gt;"",Scoring!$H$32),"")</f>
        <v/>
      </c>
      <c r="AK262" s="105" t="str">
        <f>IF(AJ262&lt;&gt;"",LOOKUP(AJ262,Likelihoods!$A$7:$A$107,Likelihoods!F$7:F$107),"")</f>
        <v/>
      </c>
      <c r="AL262" s="102" t="str">
        <f>IF(AND(COUNTBLANK($B262:$E262)=3,COUNTBLANK($F262:$H262)=2,COUNTBLANK($I262:$J262)=1,COUNTBLANK($K262:$L262)=1,COUNTBLANK($M262:$N262)=1,COUNTBLANK($O262:$P262)=1,COUNTBLANK($Q262:$R262)=1,COUNTBLANK($S262:$T262)=1,COUNTBLANK($U262:$V262)=1,COUNTBLANK($W262:$AA262)=4),IF(Data!$B262&lt;&gt;"",Scoring!$I$7)+IF(Data!$C262&lt;&gt;"",Scoring!$I$8)+IF(Data!$D262&lt;&gt;"",Scoring!$I$9)+IF(Data!$E262&lt;&gt;"",Scoring!$I$10)+IF(Data!$F262&lt;&gt;"",Scoring!$I$11)+IF(Data!$G262&lt;&gt;"",Scoring!$I$12)+IF(Data!$H262&lt;&gt;"",Scoring!$I$13)+IF(Data!$I262&lt;&gt;"",Scoring!$I$14)+IF(Data!$J262&lt;&gt;"",Scoring!$I$15)+IF(Data!$K262&lt;&gt;"",Scoring!$I$16)+IF(Data!$L262&lt;&gt;"",Scoring!$I$17)+IF(Data!$M262&lt;&gt;"",Scoring!$I$18)+IF(Data!$N262&lt;&gt;"",Scoring!$I$19)+IF(Data!$O262&lt;&gt;"",Scoring!$I$20)+IF(Data!$P262&lt;&gt;"",Scoring!$I$21)+IF(Data!$Q262&lt;&gt;"",Scoring!$I$22)+IF(Data!$R262&lt;&gt;"",Scoring!$I$23)+IF(Data!$S262&lt;&gt;"",Scoring!$I$24)+IF(Data!T262&lt;&gt;"",Scoring!$I$25)+IF(Data!$U262&lt;&gt;"",Scoring!$I$26)+IF(Data!$V262&lt;&gt;"",Scoring!$I$27)+IF(Data!$W262&lt;&gt;"",Scoring!$I$28)+IF(Data!$X262&lt;&gt;"",Scoring!$I$29)+IF(Data!$Y262&lt;&gt;"",Scoring!$I$30)+IF(Data!$Z262&lt;&gt;"",Scoring!$I$31)+IF(Data!$AA262&lt;&gt;"",Scoring!$I$32),"")</f>
        <v/>
      </c>
      <c r="AM262" s="107" t="str">
        <f>IF(AL262&lt;&gt;"",LOOKUP(AL262,Likelihoods!$A$7:$A$107,Likelihoods!G$7:G$107),"")</f>
        <v/>
      </c>
      <c r="AN262" s="281" t="str">
        <f>IF(AND(COUNTBLANK($B262:$E262)=3,COUNTBLANK($F262:$H262)=2,COUNTBLANK($I262:$J262)=1,COUNTBLANK($K262:$L262)=1,COUNTBLANK($M262:$N262)=1,COUNTBLANK($O262:$P262)=1,COUNTBLANK($Q262:$R262)=1,COUNTBLANK($S262:$T262)=1,COUNTBLANK($U262:$V262)=1,COUNTBLANK($W262:$AA262)=4),IF(Data!$B262&lt;&gt;"",Scoring!$J$7)+IF(Data!$C262&lt;&gt;"",Scoring!$J$8)+IF(Data!$D262&lt;&gt;"",Scoring!$J$9)+IF(Data!$E262&lt;&gt;"",Scoring!$J$10)+IF(Data!$F262&lt;&gt;"",Scoring!$J$11)+IF(Data!$G262&lt;&gt;"",Scoring!$J$12)+IF(Data!$H262&lt;&gt;"",Scoring!$J$13)+IF(Data!$I262&lt;&gt;"",Scoring!$J$14)+IF(Data!$J262&lt;&gt;"",Scoring!$J$15)+IF(Data!$K262&lt;&gt;"",Scoring!$J$16)+IF(Data!$L262&lt;&gt;"",Scoring!$J$17)+IF(Data!$M262&lt;&gt;"",Scoring!$J$18)+IF(Data!$N262&lt;&gt;"",Scoring!$J$19)+IF(Data!$O262&lt;&gt;"",Scoring!$J$20)+IF(Data!$P262&lt;&gt;"",Scoring!$J$21)+IF(Data!$Q262&lt;&gt;"",Scoring!$J$22)+IF(Data!$R262&lt;&gt;"",Scoring!$J$23)+IF(Data!$S262&lt;&gt;"",Scoring!$J$24)+IF(Data!AF262&lt;&gt;"",Scoring!$J$25)+IF(Data!$U262&lt;&gt;"",Scoring!$J$26)+IF(Data!$V262&lt;&gt;"",Scoring!$J$27)+IF(Data!$W262&lt;&gt;"",Scoring!$J$28)+IF(Data!$X262&lt;&gt;"",Scoring!$J$29)+IF(Data!$Y262&lt;&gt;"",Scoring!$J$30)+IF(Data!$Z262&lt;&gt;"",Scoring!$J$31)+IF(Data!$AA262&lt;&gt;"",Scoring!$J$32),"")</f>
        <v/>
      </c>
      <c r="AO262" s="276" t="str">
        <f>IF(AN262&lt;&gt;"",LOOKUP(AN262,Likelihoods!$A$7:$A$107,Likelihoods!H$7:H$107),"")</f>
        <v/>
      </c>
      <c r="AP262" s="264" t="str">
        <f>IF(AND(COUNTBLANK($B262:$E262)=3,COUNTBLANK($F262:$H262)=2,COUNTBLANK($I262:$J262)=1,COUNTBLANK($K262:$L262)=1,COUNTBLANK($M262:$N262)=1,COUNTBLANK($O262:$P262)=1,COUNTBLANK($Q262:$R262)=1,COUNTBLANK($S262:$T262)=1,COUNTBLANK($U262:$V262)=1,COUNTBLANK($W262:$AA262)=4),IF(Data!$B262&lt;&gt;"",Scoring!$K$7)+IF(Data!$C262&lt;&gt;"",Scoring!$K$8)+IF(Data!$D262&lt;&gt;"",Scoring!$K$9)+IF(Data!$E262&lt;&gt;"",Scoring!$K$10)+IF(Data!$F262&lt;&gt;"",Scoring!$K$11)+IF(Data!$G262&lt;&gt;"",Scoring!$K$12)+IF(Data!$H262&lt;&gt;"",Scoring!$K$13)+IF(Data!$I262&lt;&gt;"",Scoring!$K$14)+IF(Data!$J262&lt;&gt;"",Scoring!$K$15)+IF(Data!$K262&lt;&gt;"",Scoring!$K$16)+IF(Data!$L262&lt;&gt;"",Scoring!$K$17)+IF(Data!$M262&lt;&gt;"",Scoring!$K$18)+IF(Data!$N262&lt;&gt;"",Scoring!$K$19)+IF(Data!$O262&lt;&gt;"",Scoring!$K$20)+IF(Data!$P262&lt;&gt;"",Scoring!$K$21)+IF(Data!$Q262&lt;&gt;"",Scoring!$K$22)+IF(Data!$R262&lt;&gt;"",Scoring!$K$23)+IF(Data!$S262&lt;&gt;"",Scoring!$K$24)+IF(Data!AH262&lt;&gt;"",Scoring!$K$25)+IF(Data!$U262&lt;&gt;"",Scoring!$K$26)+IF(Data!$V262&lt;&gt;"",Scoring!$K$27)+IF(Data!$W262&lt;&gt;"",Scoring!$K$28)+IF(Data!$X262&lt;&gt;"",Scoring!$K$29)+IF(Data!$Y262&lt;&gt;"",Scoring!$K$30)+IF(Data!$Z262&lt;&gt;"",Scoring!$K$31)+IF(Data!$AA262&lt;&gt;"",Scoring!$K$32),"")</f>
        <v/>
      </c>
      <c r="AQ262" s="107" t="str">
        <f>IF(AP262&lt;&gt;"",LOOKUP(AP262,Likelihoods!$A$7:$A$107,Likelihoods!I$7:I$107),"")</f>
        <v/>
      </c>
      <c r="AR262" s="281" t="str">
        <f>IF(AND(COUNTBLANK($B262:$E262)=3,COUNTBLANK($F262:$H262)=2,COUNTBLANK($I262:$J262)=1,COUNTBLANK($K262:$L262)=1,COUNTBLANK($M262:$N262)=1,COUNTBLANK($O262:$P262)=1,COUNTBLANK($Q262:$R262)=1,COUNTBLANK($S262:$T262)=1,COUNTBLANK($U262:$V262)=1,COUNTBLANK($W262:$AA262)=4),IF(Data!$B262&lt;&gt;"",Scoring!$L$7)+IF(Data!$C262&lt;&gt;"",Scoring!$L$8)+IF(Data!$D262&lt;&gt;"",Scoring!$L$9)+IF(Data!$E262&lt;&gt;"",Scoring!$L$10)+IF(Data!$F262&lt;&gt;"",Scoring!$L$11)+IF(Data!$G262&lt;&gt;"",Scoring!$L$12)+IF(Data!$H262&lt;&gt;"",Scoring!$L$13)+IF(Data!$I262&lt;&gt;"",Scoring!$L$14)+IF(Data!$J262&lt;&gt;"",Scoring!$L$15)+IF(Data!$K262&lt;&gt;"",Scoring!$L$16)+IF(Data!$L262&lt;&gt;"",Scoring!$L$17)+IF(Data!$M262&lt;&gt;"",Scoring!$L$18)+IF(Data!$N262&lt;&gt;"",Scoring!$L$19)+IF(Data!$O262&lt;&gt;"",Scoring!$L$20)+IF(Data!$P262&lt;&gt;"",Scoring!$L$21)+IF(Data!$Q262&lt;&gt;"",Scoring!$L$22)+IF(Data!$R262&lt;&gt;"",Scoring!$L$23)+IF(Data!$S262&lt;&gt;"",Scoring!$L$24)+IF(Data!AJ262&lt;&gt;"",Scoring!$L$25)+IF(Data!$U262&lt;&gt;"",Scoring!$L$26)+IF(Data!$V262&lt;&gt;"",Scoring!$L$27)+IF(Data!$W262&lt;&gt;"",Scoring!$L$28)+IF(Data!$X262&lt;&gt;"",Scoring!$L$29)+IF(Data!$Y262&lt;&gt;"",Scoring!$L$30)+IF(Data!$Z262&lt;&gt;"",Scoring!$L$31)+IF(Data!$AA262&lt;&gt;"",Scoring!$L$32),"")</f>
        <v/>
      </c>
      <c r="AS262" s="105" t="str">
        <f>IF(AR262&lt;&gt;"",LOOKUP(AR262,Likelihoods!$A$7:$A$107,Likelihoods!J$7:J$107),"")</f>
        <v/>
      </c>
      <c r="AT262" s="108" t="str">
        <f>IF(AND(COUNTBLANK($B262:$E262)=3,COUNTBLANK($F262:$H262)=2,COUNTBLANK($I262:$J262)=1,COUNTBLANK($K262:$L262)=1,COUNTBLANK($M262:$N262)=1,COUNTBLANK($O262:$P262)=1,COUNTBLANK($Q262:$R262)=1,COUNTBLANK($S262:$T262)=1,COUNTBLANK($U262:$V262)=1,COUNTBLANK($W262:$AA262)=4),IF(Data!$B262&lt;&gt;"",Scoring!$M$7)+IF(Data!$C262&lt;&gt;"",Scoring!$M$8)+IF(Data!$D262&lt;&gt;"",Scoring!$M$9)+IF(Data!$E262&lt;&gt;"",Scoring!$M$10)+IF(Data!$F262&lt;&gt;"",Scoring!$M$11)+IF(Data!$G262&lt;&gt;"",Scoring!$M$12)+IF(Data!$H262&lt;&gt;"",Scoring!$M$13)+IF(Data!$I262&lt;&gt;"",Scoring!$M$14)+IF(Data!$J262&lt;&gt;"",Scoring!$M$15)+IF(Data!$K262&lt;&gt;"",Scoring!$M$16)+IF(Data!$L262&lt;&gt;"",Scoring!$M$17)+IF(Data!$M262&lt;&gt;"",Scoring!$M$18)+IF(Data!$N262&lt;&gt;"",Scoring!$M$19)+IF(Data!$O262&lt;&gt;"",Scoring!$M$20)+IF(Data!$P262&lt;&gt;"",Scoring!$M$21)+IF(Data!$Q262&lt;&gt;"",Scoring!$M$22)+IF(Data!$R262&lt;&gt;"",Scoring!$M$23)+IF(Data!$S262&lt;&gt;"",Scoring!$M$24)+IF(Data!T262&lt;&gt;"",Scoring!$M$25)+IF(Data!$U262&lt;&gt;"",Scoring!$M$26)+IF(Data!$V262&lt;&gt;"",Scoring!$M$27)+IF(Data!$W262&lt;&gt;"",Scoring!$M$28)+IF(Data!$X262&lt;&gt;"",Scoring!$M$29)+IF(Data!$Y262&lt;&gt;"",Scoring!$M$30)+IF(Data!$Z262&lt;&gt;"",Scoring!$M$31)+IF(Data!$AA262&lt;&gt;"",Scoring!$M$32),"")</f>
        <v/>
      </c>
      <c r="AU262" s="105" t="str">
        <f>IF(AT262&lt;&gt;"",LOOKUP(AT262,Likelihoods!$A$7:$A$107,Likelihoods!K$7:K$107),"")</f>
        <v/>
      </c>
      <c r="AV262" s="108" t="str">
        <f>IF(AND(COUNTBLANK($B262:$E262)=3,COUNTBLANK($F262:$H262)=2,COUNTBLANK($I262:$J262)=1,COUNTBLANK($K262:$L262)=1,COUNTBLANK($M262:$N262)=1,COUNTBLANK($O262:$P262)=1,COUNTBLANK($Q262:$R262)=1,COUNTBLANK($S262:$T262)=1,COUNTBLANK($U262:$V262)=1,COUNTBLANK($W262:$AA262)=4),IF(Data!$B262&lt;&gt;"",Scoring!$N$7)+IF(Data!$C262&lt;&gt;"",Scoring!$N$8)+IF(Data!$D262&lt;&gt;"",Scoring!$N$9)+IF(Data!$E262&lt;&gt;"",Scoring!$N$10)+IF(Data!$F262&lt;&gt;"",Scoring!$N$11)+IF(Data!$G262&lt;&gt;"",Scoring!$N$12)+IF(Data!$H262&lt;&gt;"",Scoring!$N$13)+IF(Data!$I262&lt;&gt;"",Scoring!$N$14)+IF(Data!$J262&lt;&gt;"",Scoring!$N$15)+IF(Data!$K262&lt;&gt;"",Scoring!$N$16)+IF(Data!$L262&lt;&gt;"",Scoring!$N$17)+IF(Data!$M262&lt;&gt;"",Scoring!$N$18)+IF(Data!$N262&lt;&gt;"",Scoring!$N$19)+IF(Data!$O262&lt;&gt;"",Scoring!$N$20)+IF(Data!$P262&lt;&gt;"",Scoring!$N$21)+IF(Data!$Q262&lt;&gt;"",Scoring!$N$22)+IF(Data!$R262&lt;&gt;"",Scoring!$N$23)+IF(Data!$S262&lt;&gt;"",Scoring!$N$24)+IF(Data!T262&lt;&gt;"",Scoring!$N$25)+IF(Data!$U262&lt;&gt;"",Scoring!$N$26)+IF(Data!$V262&lt;&gt;"",Scoring!$N$27)+IF(Data!$W262&lt;&gt;"",Scoring!$N$28)+IF(Data!$X262&lt;&gt;"",Scoring!$N$29)+IF(Data!$Y262&lt;&gt;"",Scoring!$N$30)+IF(Data!$Z262&lt;&gt;"",Scoring!$N$31)+IF(Data!$AA262&lt;&gt;"",Scoring!$N$32),"")</f>
        <v/>
      </c>
      <c r="AW262" s="106" t="str">
        <f>IF(AV262&lt;&gt;"",LOOKUP(AV262,Likelihoods!$A$7:$A$107,Likelihoods!L$7:L$107),"")</f>
        <v/>
      </c>
      <c r="AX262" s="104" t="str">
        <f>IF(AND(COUNTBLANK($B262:$E262)=3,COUNTBLANK($F262:$H262)=2,COUNTBLANK($I262:$J262)=1,COUNTBLANK($K262:$L262)=1,COUNTBLANK($M262:$N262)=1,COUNTBLANK($O262:$P262)=1,COUNTBLANK($Q262:$R262)=1,COUNTBLANK($S262:$T262)=1,COUNTBLANK($U262:$V262)=1,COUNTBLANK($W262:$AA262)=4),IF(Data!$B262&lt;&gt;"",Scoring!$O$7)+IF(Data!$C262&lt;&gt;"",Scoring!$O$8)+IF(Data!$D262&lt;&gt;"",Scoring!$O$9)+IF(Data!$E262&lt;&gt;"",Scoring!$O$10)+IF(Data!$F262&lt;&gt;"",Scoring!$O$11)+IF(Data!$G262&lt;&gt;"",Scoring!$O$12)+IF(Data!$H262&lt;&gt;"",Scoring!$O$13)+IF(Data!$I262&lt;&gt;"",Scoring!$O$14)+IF(Data!$J262&lt;&gt;"",Scoring!$O$15)+IF(Data!$K262&lt;&gt;"",Scoring!$O$16)+IF(Data!$L262&lt;&gt;"",Scoring!$O$17)+IF(Data!$M262&lt;&gt;"",Scoring!$O$18)+IF(Data!$N262&lt;&gt;"",Scoring!$O$19)+IF(Data!$O262&lt;&gt;"",Scoring!$O$20)+IF(Data!$P262&lt;&gt;"",Scoring!$O$21)+IF(Data!$Q262&lt;&gt;"",Scoring!$O$22)+IF(Data!$R262&lt;&gt;"",Scoring!$O$23)+IF(Data!$S262&lt;&gt;"",Scoring!$O$24)+IF(Data!T262&lt;&gt;"",Scoring!$O$25)+IF(Data!$U262&lt;&gt;"",Scoring!$O$26)+IF(Data!$V262&lt;&gt;"",Scoring!$O$27)+IF(Data!$W262&lt;&gt;"",Scoring!$O$28)+IF(Data!$X262&lt;&gt;"",Scoring!$O$29)+IF(Data!$Y262&lt;&gt;"",Scoring!$O$30)+IF(Data!$Z262&lt;&gt;"",Scoring!$O$31)+IF(Data!$AA262&lt;&gt;"",Scoring!$O$32),"")</f>
        <v/>
      </c>
      <c r="AY262" s="107" t="str">
        <f>IF(AX262&lt;&gt;"",LOOKUP(AX262,Likelihoods!$A$7:$A$107,Likelihoods!M$7:M$107),"")</f>
        <v/>
      </c>
      <c r="AZ262" s="108" t="str">
        <f>IF(AND(COUNTBLANK($B262:$E262)=3,COUNTBLANK($F262:$H262)=2,COUNTBLANK($I262:$J262)=1,COUNTBLANK($K262:$L262)=1,COUNTBLANK($M262:$N262)=1,COUNTBLANK($O262:$P262)=1,COUNTBLANK($Q262:$R262)=1,COUNTBLANK($S262:$T262)=1,COUNTBLANK($U262:$V262)=1,COUNTBLANK($W262:$AA262)=4),IF(Data!$B262&lt;&gt;"",Scoring!$P$7)+IF(Data!$C262&lt;&gt;"",Scoring!$P$8)+IF(Data!$D262&lt;&gt;"",Scoring!$P$9)+IF(Data!$E262&lt;&gt;"",Scoring!$P$10)+IF(Data!$F262&lt;&gt;"",Scoring!$P$11)+IF(Data!$G262&lt;&gt;"",Scoring!$P$12)+IF(Data!$H262&lt;&gt;"",Scoring!$P$13)+IF(Data!$I262&lt;&gt;"",Scoring!$P$14)+IF(Data!$J262&lt;&gt;"",Scoring!$P$15)+IF(Data!$K262&lt;&gt;"",Scoring!$P$16)+IF(Data!$L262&lt;&gt;"",Scoring!$P$17)+IF(Data!$M262&lt;&gt;"",Scoring!$P$18)+IF(Data!$N262&lt;&gt;"",Scoring!$P$19)+IF(Data!$O262&lt;&gt;"",Scoring!$P$20)+IF(Data!$P262&lt;&gt;"",Scoring!$P$21)+IF(Data!$Q262&lt;&gt;"",Scoring!$P$22)+IF(Data!$R262&lt;&gt;"",Scoring!$P$23)+IF(Data!$S262&lt;&gt;"",Scoring!$P$24)+IF(Data!T262&lt;&gt;"",Scoring!$P$25)+IF(Data!$U262&lt;&gt;"",Scoring!$P$26)+IF(Data!$V262&lt;&gt;"",Scoring!$P$27)+IF(Data!$W262&lt;&gt;"",Scoring!$P$28)+IF(Data!$X262&lt;&gt;"",Scoring!$P$29)+IF(Data!$Y262&lt;&gt;"",Scoring!$P$30)+IF(Data!$Z262&lt;&gt;"",Scoring!$P$31)+IF(Data!$AA262&lt;&gt;"",Scoring!$P$32),"")</f>
        <v/>
      </c>
      <c r="BA262" s="105" t="str">
        <f>IF(AZ262&lt;&gt;"",LOOKUP(AZ262,Likelihoods!$A$7:$A$107,Likelihoods!N$7:N$107),"")</f>
        <v/>
      </c>
      <c r="BB262" s="102" t="str">
        <f>IF(AND(COUNTBLANK($B262:$E262)=3,COUNTBLANK($F262:$H262)=2,COUNTBLANK($I262:$J262)=1,COUNTBLANK($K262:$L262)=1,COUNTBLANK($M262:$N262)=1,COUNTBLANK($O262:$P262)=1,COUNTBLANK($Q262:$R262)=1,COUNTBLANK($S262:$T262)=1,COUNTBLANK($U262:$V262)=1,COUNTBLANK($W262:$AA262)=4),IF(Data!$B262&lt;&gt;"",Scoring!$Q$7)+IF(Data!$C262&lt;&gt;"",Scoring!$Q$8)+IF(Data!$D262&lt;&gt;"",Scoring!$Q$9)+IF(Data!$E262&lt;&gt;"",Scoring!$Q$10)+IF(Data!$F262&lt;&gt;"",Scoring!$Q$11)+IF(Data!$G262&lt;&gt;"",Scoring!$Q$12)+IF(Data!$H262&lt;&gt;"",Scoring!$Q$13)+IF(Data!$I262&lt;&gt;"",Scoring!$Q$14)+IF(Data!$J262&lt;&gt;"",Scoring!$Q$15)+IF(Data!$K262&lt;&gt;"",Scoring!$Q$16)+IF(Data!$L262&lt;&gt;"",Scoring!$Q$17)+IF(Data!$M262&lt;&gt;"",Scoring!$Q$18)+IF(Data!$N262&lt;&gt;"",Scoring!$Q$19)+IF(Data!$O262&lt;&gt;"",Scoring!$Q$20)+IF(Data!$P262&lt;&gt;"",Scoring!$Q$21)+IF(Data!$Q262&lt;&gt;"",Scoring!$Q$22)+IF(Data!$R262&lt;&gt;"",Scoring!$Q$23)+IF(Data!$S262&lt;&gt;"",Scoring!$Q$24)+IF(Data!T262&lt;&gt;"",Scoring!$Q$25)+IF(Data!$U262&lt;&gt;"",Scoring!$Q$26)+IF(Data!$V262&lt;&gt;"",Scoring!$Q$27)+IF(Data!$W262&lt;&gt;"",Scoring!$Q$28)+IF(Data!$X262&lt;&gt;"",Scoring!$Q$29)+IF(Data!$Y262&lt;&gt;"",Scoring!$Q$30)+IF(Data!$Z262&lt;&gt;"",Scoring!$Q$31)+IF(Data!$AA262&lt;&gt;"",Scoring!$Q$32),"")</f>
        <v/>
      </c>
      <c r="BC262" s="107" t="str">
        <f>IF(BB262&lt;&gt;"",LOOKUP(BB262,Likelihoods!$A$7:$A$107,Likelihoods!O$7:O$107),"")</f>
        <v/>
      </c>
      <c r="BD262" s="104" t="str">
        <f>IF(AND(COUNTBLANK($B262:$E262)=3,COUNTBLANK($F262:$H262)=2,COUNTBLANK($I262:$J262)=1,COUNTBLANK($K262:$L262)=1,COUNTBLANK($M262:$N262)=1,COUNTBLANK($O262:$P262)=1,COUNTBLANK($Q262:$R262)=1,COUNTBLANK($S262:$T262)=1,COUNTBLANK($U262:$V262)=1,COUNTBLANK($W262:$AA262)=4),IF(Data!$B262&lt;&gt;"",Scoring!$R$7)+IF(Data!$C262&lt;&gt;"",Scoring!$R$8)+IF(Data!$D262&lt;&gt;"",Scoring!$R$9)+IF(Data!$E262&lt;&gt;"",Scoring!$R$10)+IF(Data!$F262&lt;&gt;"",Scoring!$R$11)+IF(Data!$G262&lt;&gt;"",Scoring!$R$12)+IF(Data!$H262&lt;&gt;"",Scoring!$R$13)+IF(Data!$I262&lt;&gt;"",Scoring!$R$14)+IF(Data!$J262&lt;&gt;"",Scoring!$R$15)+IF(Data!$K262&lt;&gt;"",Scoring!$R$16)+IF(Data!$L262&lt;&gt;"",Scoring!$R$17)+IF(Data!$M262&lt;&gt;"",Scoring!$R$18)+IF(Data!$N262&lt;&gt;"",Scoring!$R$19)+IF(Data!$O262&lt;&gt;"",Scoring!$R$20)+IF(Data!$P262&lt;&gt;"",Scoring!$R$21)+IF(Data!$Q262&lt;&gt;"",Scoring!$R$22)+IF(Data!$R262&lt;&gt;"",Scoring!$R$23)+IF(Data!$S262&lt;&gt;"",Scoring!$R$24)+IF(Data!T262&lt;&gt;"",Scoring!$R$25)+IF(Data!$U262&lt;&gt;"",Scoring!$R$26)+IF(Data!$V262&lt;&gt;"",Scoring!$R$27)+IF(Data!$W262&lt;&gt;"",Scoring!$R$28)+IF(Data!$X262&lt;&gt;"",Scoring!$R$29)+IF(Data!$Y262&lt;&gt;"",Scoring!$R$30)+IF(Data!$Z262&lt;&gt;"",Scoring!$R$31)+IF(Data!$AA262&lt;&gt;"",Scoring!$R$32),"")</f>
        <v/>
      </c>
      <c r="BE262" s="105" t="str">
        <f>IF(BD262&lt;&gt;"",LOOKUP(BD262,Likelihoods!$A$7:$A$107,Likelihoods!P$7:P$107),"")</f>
        <v/>
      </c>
      <c r="BF262" s="102" t="str">
        <f>IF(AND(COUNTBLANK($B262:$E262)=3,COUNTBLANK($F262:$H262)=2,COUNTBLANK($I262:$J262)=1,COUNTBLANK($K262:$L262)=1,COUNTBLANK($M262:$N262)=1,COUNTBLANK($O262:$P262)=1,COUNTBLANK($Q262:$R262)=1,COUNTBLANK($S262:$T262)=1,COUNTBLANK($U262:$V262)=1,COUNTBLANK($W262:$AA262)=4),IF(Data!$B262&lt;&gt;"",Scoring!$S$7)+IF(Data!$C262&lt;&gt;"",Scoring!$S$8)+IF(Data!$D262&lt;&gt;"",Scoring!$S$9)+IF(Data!$E262&lt;&gt;"",Scoring!$S$10)+IF(Data!$F262&lt;&gt;"",Scoring!$S$11)+IF(Data!$G262&lt;&gt;"",Scoring!$S$12)+IF(Data!$H262&lt;&gt;"",Scoring!$S$13)+IF(Data!$I262&lt;&gt;"",Scoring!$S$14)+IF(Data!$J262&lt;&gt;"",Scoring!$S$15)+IF(Data!$K262&lt;&gt;"",Scoring!$S$16)+IF(Data!$L262&lt;&gt;"",Scoring!$S$17)+IF(Data!$M262&lt;&gt;"",Scoring!$S$18)+IF(Data!$N262&lt;&gt;"",Scoring!$S$19)+IF(Data!$O262&lt;&gt;"",Scoring!$S$20)+IF(Data!$P262&lt;&gt;"",Scoring!$S$21)+IF(Data!$Q262&lt;&gt;"",Scoring!$S$22)+IF(Data!$R262&lt;&gt;"",Scoring!$S$23)+IF(Data!$S262&lt;&gt;"",Scoring!$S$24)+IF(Data!T262&lt;&gt;"",Scoring!$S$25)+IF(Data!$U262&lt;&gt;"",Scoring!$S$26)+IF(Data!$V262&lt;&gt;"",Scoring!$S$27)+IF(Data!$W262&lt;&gt;"",Scoring!$S$28)+IF(Data!$X262&lt;&gt;"",Scoring!$S$29)+IF(Data!$Y262&lt;&gt;"",Scoring!$S$30)+IF(Data!$Z262&lt;&gt;"",Scoring!$S$31)+IF(Data!$AA262&lt;&gt;"",Scoring!$S$32),"")</f>
        <v/>
      </c>
      <c r="BG262" s="107" t="str">
        <f>IF(BF262&lt;&gt;"",LOOKUP(BF262,Likelihoods!$A$7:$A$107,Likelihoods!Q$7:Q$107),"")</f>
        <v/>
      </c>
      <c r="BH262" s="108" t="str">
        <f>IF(AND(COUNTBLANK($B262:$E262)=3,COUNTBLANK($F262:$H262)=2,COUNTBLANK($I262:$J262)=1,COUNTBLANK($K262:$L262)=1,COUNTBLANK($M262:$N262)=1,COUNTBLANK($O262:$P262)=1,COUNTBLANK($Q262:$R262)=1,COUNTBLANK($S262:$T262)=1,COUNTBLANK($U262:$V262)=1,COUNTBLANK($W262:$AA262)=4),IF(Data!$B262&lt;&gt;"",Scoring!$T$7)+IF(Data!$C262&lt;&gt;"",Scoring!$T$8)+IF(Data!$D262&lt;&gt;"",Scoring!$T$9)+IF(Data!$E262&lt;&gt;"",Scoring!$T$10)+IF(Data!$F262&lt;&gt;"",Scoring!$T$11)+IF(Data!$G262&lt;&gt;"",Scoring!$T$12)+IF(Data!$H262&lt;&gt;"",Scoring!$T$13)+IF(Data!$I262&lt;&gt;"",Scoring!$T$14)+IF(Data!$J262&lt;&gt;"",Scoring!$T$15)+IF(Data!$K262&lt;&gt;"",Scoring!$T$16)+IF(Data!$L262&lt;&gt;"",Scoring!$T$17)+IF(Data!$M262&lt;&gt;"",Scoring!$T$18)+IF(Data!$N262&lt;&gt;"",Scoring!$T$19)+IF(Data!$O262&lt;&gt;"",Scoring!$T$20)+IF(Data!$P262&lt;&gt;"",Scoring!$T$21)+IF(Data!$Q262&lt;&gt;"",Scoring!$T$22)+IF(Data!$R262&lt;&gt;"",Scoring!$T$23)+IF(Data!$S262&lt;&gt;"",Scoring!$T$24)+IF(Data!T262&lt;&gt;"",Scoring!$T$25)+IF(Data!$U262&lt;&gt;"",Scoring!$T$26)+IF(Data!$V262&lt;&gt;"",Scoring!$T$27)+IF(Data!$W262&lt;&gt;"",Scoring!$T$28)+IF(Data!$X262&lt;&gt;"",Scoring!$T$29)+IF(Data!$Y262&lt;&gt;"",Scoring!$T$30)+IF(Data!$Z262&lt;&gt;"",Scoring!$T$31)+IF(Data!$AA262&lt;&gt;"",Scoring!$T$32),"")</f>
        <v/>
      </c>
      <c r="BI262" s="105" t="str">
        <f>IF(BH262&lt;&gt;"",LOOKUP(BH262,Likelihoods!$A$7:$A$107,Likelihoods!R$7:R$107),"")</f>
        <v/>
      </c>
      <c r="BJ262" s="108" t="str">
        <f>IF(AND(COUNTBLANK($B262:$E262)=3,COUNTBLANK($F262:$H262)=2,COUNTBLANK($I262:$J262)=1,COUNTBLANK($K262:$L262)=1,COUNTBLANK($M262:$N262)=1,COUNTBLANK($O262:$P262)=1,COUNTBLANK($Q262:$R262)=1,COUNTBLANK($S262:$T262)=1,COUNTBLANK($U262:$V262)=1,COUNTBLANK($W262:$AA262)=4),IF(Data!$B262&lt;&gt;"",Scoring!$U$7)+IF(Data!$C262&lt;&gt;"",Scoring!$U$8)+IF(Data!$D262&lt;&gt;"",Scoring!$U$9)+IF(Data!$E262&lt;&gt;"",Scoring!$U$10)+IF(Data!$F262&lt;&gt;"",Scoring!$U$11)+IF(Data!$G262&lt;&gt;"",Scoring!$U$12)+IF(Data!$H262&lt;&gt;"",Scoring!$U$13)+IF(Data!$I262&lt;&gt;"",Scoring!$U$14)+IF(Data!$J262&lt;&gt;"",Scoring!$U$15)+IF(Data!$K262&lt;&gt;"",Scoring!$U$16)+IF(Data!$L262&lt;&gt;"",Scoring!$U$17)+IF(Data!$M262&lt;&gt;"",Scoring!$U$18)+IF(Data!$N262&lt;&gt;"",Scoring!$U$19)+IF(Data!$O262&lt;&gt;"",Scoring!$U$20)+IF(Data!$P262&lt;&gt;"",Scoring!$U$21)+IF(Data!$Q262&lt;&gt;"",Scoring!$U$22)+IF(Data!$R262&lt;&gt;"",Scoring!$U$23)+IF(Data!$S262&lt;&gt;"",Scoring!$U$24)+IF(Data!T262&lt;&gt;"",Scoring!$U$25)+IF(Data!$U262&lt;&gt;"",Scoring!$U$26)+IF(Data!$V262&lt;&gt;"",Scoring!$U$27)+IF(Data!$W262&lt;&gt;"",Scoring!$U$28)+IF(Data!$X262&lt;&gt;"",Scoring!$U$29)+IF(Data!$Y262&lt;&gt;"",Scoring!$U$30)+IF(Data!$Z262&lt;&gt;"",Scoring!$U$31)+IF(Data!$AA262&lt;&gt;"",Scoring!$U$32),"")</f>
        <v/>
      </c>
      <c r="BK262" s="106" t="str">
        <f>IF(BJ262&lt;&gt;"",LOOKUP(BJ262,Likelihoods!$A$7:$A$107,Likelihoods!S$7:S$107),"")</f>
        <v/>
      </c>
      <c r="BL262" s="8"/>
      <c r="BM262" s="8"/>
      <c r="BN262" s="8"/>
      <c r="BO262" s="8"/>
      <c r="BP262" s="8"/>
      <c r="BQ262" s="8"/>
      <c r="BR262" s="8"/>
      <c r="BS262" s="8"/>
      <c r="BT262" s="8"/>
      <c r="BU262" s="8"/>
      <c r="BV262" s="8"/>
      <c r="BW262" s="8"/>
      <c r="BX262" s="8"/>
      <c r="BY262" s="8"/>
    </row>
    <row r="263" spans="1:77" ht="14.25" x14ac:dyDescent="0.2">
      <c r="A263" s="68"/>
      <c r="B263" s="101"/>
      <c r="C263" s="102"/>
      <c r="D263" s="102"/>
      <c r="E263" s="102"/>
      <c r="F263" s="101"/>
      <c r="G263" s="102"/>
      <c r="H263" s="103"/>
      <c r="I263" s="102"/>
      <c r="J263" s="102"/>
      <c r="K263" s="101"/>
      <c r="L263" s="103"/>
      <c r="M263" s="102"/>
      <c r="N263" s="103"/>
      <c r="O263" s="101"/>
      <c r="P263" s="103"/>
      <c r="Q263" s="102"/>
      <c r="R263" s="102"/>
      <c r="S263" s="101"/>
      <c r="T263" s="103"/>
      <c r="U263" s="101"/>
      <c r="V263" s="103"/>
      <c r="W263" s="102"/>
      <c r="X263" s="102"/>
      <c r="Y263" s="102"/>
      <c r="Z263" s="102"/>
      <c r="AA263" s="102"/>
      <c r="AB263" s="104" t="str">
        <f>IF(AND(COUNTBLANK($B263:$E263)=3,COUNTBLANK($F263:$H263)=2,COUNTBLANK($I263:$J263)=1,COUNTBLANK($K263:$L263)=1,COUNTBLANK($M263:$N263)=1,COUNTBLANK($O263:$P263)=1,COUNTBLANK($Q263:$R263)=1,COUNTBLANK($S263:$T263)=1,COUNTBLANK($U263:$V263)=1,COUNTBLANK($W263:$AA263)=4),IF(Data!$B263&lt;&gt;"",Scoring!$D$7)+IF(Data!$C263&lt;&gt;"",Scoring!$D$8)+IF(Data!$D263&lt;&gt;"",Scoring!$D$9)+IF(Data!$E263&lt;&gt;"",Scoring!$D$10)+IF(Data!$F263&lt;&gt;"",Scoring!$D$11)+IF(Data!$G263&lt;&gt;"",Scoring!$D$12)+IF(Data!$H263&lt;&gt;"",Scoring!$D$13)+IF(Data!$I263&lt;&gt;"",Scoring!$D$14)+IF(Data!$J263&lt;&gt;"",Scoring!$D$15)+IF(Data!$K263&lt;&gt;"",Scoring!$D$16)+IF(Data!$L263&lt;&gt;"",Scoring!$D$17)+IF(Data!$M263&lt;&gt;"",Scoring!$D$18)+IF(Data!$N263&lt;&gt;"",Scoring!$D$19)+IF(Data!$O263&lt;&gt;"",Scoring!$D$20)+IF(Data!$P263&lt;&gt;"",Scoring!$D$21)+IF(Data!$Q263&lt;&gt;"",Scoring!$D$22)+IF(Data!$R263&lt;&gt;"",Scoring!$D$23)+IF(Data!$S263&lt;&gt;"",Scoring!$D$24)+IF(Data!T263&lt;&gt;"",Scoring!$D$25)+IF(Data!$U263&lt;&gt;"",Scoring!$D$26)+IF(Data!$V263&lt;&gt;"",Scoring!$D$27)+IF(Data!$W263&lt;&gt;"",Scoring!$D$28)+IF(Data!$X263&lt;&gt;"",Scoring!$D$29)+IF(Data!$Y263&lt;&gt;"",Scoring!$D$30)+IF(Data!$Z263&lt;&gt;"",Scoring!$D$31)+IF(Data!$AA263&lt;&gt;"",Scoring!$D$32),"")</f>
        <v/>
      </c>
      <c r="AC263" s="105" t="str">
        <f>IF(AB263&lt;&gt;"",LOOKUP(AB263,Likelihoods!$A$7:$A$107,Likelihoods!B$7:B$107),"")</f>
        <v/>
      </c>
      <c r="AD263" s="264" t="str">
        <f>IF(AND(COUNTBLANK($B263:$E263)=3,COUNTBLANK($F263:$H263)=2,COUNTBLANK($I263:$J263)=1,COUNTBLANK($K263:$L263)=1,COUNTBLANK($M263:$N263)=1,COUNTBLANK($O263:$P263)=1,COUNTBLANK($Q263:$R263)=1,COUNTBLANK($S263:$T263)=1,COUNTBLANK($U263:$V263)=1,COUNTBLANK($W263:$AA263)=4),IF(Data!$B263&lt;&gt;"",Scoring!$E$7)+IF(Data!$C263&lt;&gt;"",Scoring!$E$8)+IF(Data!$D263&lt;&gt;"",Scoring!$E$9)+IF(Data!$E263&lt;&gt;"",Scoring!$E$10)+IF(Data!$F263&lt;&gt;"",Scoring!$E$11)+IF(Data!$G263&lt;&gt;"",Scoring!$E$12)+IF(Data!$H263&lt;&gt;"",Scoring!$E$13)+IF(Data!$I263&lt;&gt;"",Scoring!$E$14)+IF(Data!$J263&lt;&gt;"",Scoring!$E$15)+IF(Data!$K263&lt;&gt;"",Scoring!$E$16)+IF(Data!$L263&lt;&gt;"",Scoring!$E$17)+IF(Data!$M263&lt;&gt;"",Scoring!$E$18)+IF(Data!$N263&lt;&gt;"",Scoring!$E$19)+IF(Data!$O263&lt;&gt;"",Scoring!$E$20)+IF(Data!$P263&lt;&gt;"",Scoring!$E$21)+IF(Data!$Q263&lt;&gt;"",Scoring!$E$22)+IF(Data!$R263&lt;&gt;"",Scoring!$E$23)+IF(Data!$S263&lt;&gt;"",Scoring!$E$24)+IF(Data!V263&lt;&gt;"",Scoring!$E$25)+IF(Data!$U263&lt;&gt;"",Scoring!$E$26)+IF(Data!$V263&lt;&gt;"",Scoring!$E$27)+IF(Data!$W263&lt;&gt;"",Scoring!$E$28)+IF(Data!$X263&lt;&gt;"",Scoring!$E$29)+IF(Data!$Y263&lt;&gt;"",Scoring!$E$30)+IF(Data!$Z263&lt;&gt;"",Scoring!$E$31)+IF(Data!$AA263&lt;&gt;"",Scoring!$E$32),"")</f>
        <v/>
      </c>
      <c r="AE263" s="107" t="str">
        <f>IF(AD263&lt;&gt;"",LOOKUP(AD263,Likelihoods!$A$7:$A$107,Likelihoods!C$7:C$107),"")</f>
        <v/>
      </c>
      <c r="AF263" s="108" t="str">
        <f>IF(AND(COUNTBLANK($B263:$E263)=3,COUNTBLANK($F263:$H263)=2,COUNTBLANK($I263:$J263)=1,COUNTBLANK($K263:$L263)=1,COUNTBLANK($M263:$N263)=1,COUNTBLANK($O263:$P263)=1,COUNTBLANK($Q263:$R263)=1,COUNTBLANK($S263:$T263)=1,COUNTBLANK($U263:$V263)=1,COUNTBLANK($W263:$AA263)=4),IF(Data!$B263&lt;&gt;"",Scoring!$F$7)+IF(Data!$C263&lt;&gt;"",Scoring!$F$8)+IF(Data!$D263&lt;&gt;"",Scoring!$F$9)+IF(Data!$E263&lt;&gt;"",Scoring!$F$10)+IF(Data!$F263&lt;&gt;"",Scoring!$F$11)+IF(Data!$G263&lt;&gt;"",Scoring!$F$12)+IF(Data!$H263&lt;&gt;"",Scoring!$F$13)+IF(Data!$I263&lt;&gt;"",Scoring!$F$14)+IF(Data!$J263&lt;&gt;"",Scoring!$F$15)+IF(Data!$K263&lt;&gt;"",Scoring!$F$16)+IF(Data!$L263&lt;&gt;"",Scoring!$F$17)+IF(Data!$M263&lt;&gt;"",Scoring!$F$18)+IF(Data!$N263&lt;&gt;"",Scoring!$F$19)+IF(Data!$O263&lt;&gt;"",Scoring!$F$20)+IF(Data!$P263&lt;&gt;"",Scoring!$F$21)+IF(Data!$Q263&lt;&gt;"",Scoring!$F$22)+IF(Data!$R263&lt;&gt;"",Scoring!$F$23)+IF(Data!$S263&lt;&gt;"",Scoring!$F$24)+IF(Data!T263&lt;&gt;"",Scoring!$F$25)+IF(Data!$U263&lt;&gt;"",Scoring!$F$26)+IF(Data!$V263&lt;&gt;"",Scoring!$F$27)+IF(Data!$W263&lt;&gt;"",Scoring!$F$28)+IF(Data!$X263&lt;&gt;"",Scoring!$F$29)+IF(Data!$Y263&lt;&gt;"",Scoring!$F$30)+IF(Data!$Z263&lt;&gt;"",Scoring!$F$31)+IF(Data!$AA263&lt;&gt;"",Scoring!$F$32),"")</f>
        <v/>
      </c>
      <c r="AG263" s="105" t="str">
        <f>IF(AF263&lt;&gt;"",LOOKUP(AF263,Likelihoods!$A$7:$A$107,Likelihoods!D$7:D$107),"")</f>
        <v/>
      </c>
      <c r="AH263" s="108" t="str">
        <f>IF(AND(COUNTBLANK($B263:$E263)=3,COUNTBLANK($F263:$H263)=2,COUNTBLANK($I263:$J263)=1,COUNTBLANK($K263:$L263)=1,COUNTBLANK($M263:$N263)=1,COUNTBLANK($O263:$P263)=1,COUNTBLANK($Q263:$R263)=1,COUNTBLANK($S263:$T263)=1,COUNTBLANK($U263:$V263)=1,COUNTBLANK($W263:$AA263)=4),IF(Data!$B263&lt;&gt;"",Scoring!$G$7)+IF(Data!$C263&lt;&gt;"",Scoring!$G$8)+IF(Data!$D263&lt;&gt;"",Scoring!$G$9)+IF(Data!$E263&lt;&gt;"",Scoring!$G$10)+IF(Data!$F263&lt;&gt;"",Scoring!$G$11)+IF(Data!$G263&lt;&gt;"",Scoring!$G$12)+IF(Data!$H263&lt;&gt;"",Scoring!$G$13)+IF(Data!$I263&lt;&gt;"",Scoring!$G$14)+IF(Data!$J263&lt;&gt;"",Scoring!$G$15)+IF(Data!$K263&lt;&gt;"",Scoring!$G$16)+IF(Data!$L263&lt;&gt;"",Scoring!$G$17)+IF(Data!$M263&lt;&gt;"",Scoring!$G$18)+IF(Data!$N263&lt;&gt;"",Scoring!$G$19)+IF(Data!$O263&lt;&gt;"",Scoring!$G$20)+IF(Data!$P263&lt;&gt;"",Scoring!$G$21)+IF(Data!$Q263&lt;&gt;"",Scoring!$G$22)+IF(Data!$R263&lt;&gt;"",Scoring!$G$23)+IF(Data!$S263&lt;&gt;"",Scoring!$G$24)+IF(Data!T263&lt;&gt;"",Scoring!$G$25)+IF(Data!$U263&lt;&gt;"",Scoring!$G$26)+IF(Data!$V263&lt;&gt;"",Scoring!$G$27)+IF(Data!$W263&lt;&gt;"",Scoring!$G$28)+IF(Data!$X263&lt;&gt;"",Scoring!$G$29)+IF(Data!$Y263&lt;&gt;"",Scoring!$G$30)+IF(Data!$Z263&lt;&gt;"",Scoring!$G$31)+IF(Data!$AA263&lt;&gt;"",Scoring!$G$32),"")</f>
        <v/>
      </c>
      <c r="AI263" s="106" t="str">
        <f>IF(AH263&lt;&gt;"",LOOKUP(AH263,Likelihoods!$A$7:$A$107,Likelihoods!E$7:E$107),"")</f>
        <v/>
      </c>
      <c r="AJ263" s="104" t="str">
        <f>IF(AND(COUNTBLANK($B263:$E263)=3,COUNTBLANK($F263:$H263)=2,COUNTBLANK($I263:$J263)=1,COUNTBLANK($K263:$L263)=1,COUNTBLANK($M263:$N263)=1,COUNTBLANK($O263:$P263)=1,COUNTBLANK($Q263:$R263)=1,COUNTBLANK($S263:$T263)=1,COUNTBLANK($U263:$V263)=1,COUNTBLANK($W263:$AA263)=4),IF(Data!$B263&lt;&gt;"",Scoring!$H$7)+IF(Data!$C263&lt;&gt;"",Scoring!$H$8)+IF(Data!$D263&lt;&gt;"",Scoring!$H$9)+IF(Data!$E263&lt;&gt;"",Scoring!$H$10)+IF(Data!$F263&lt;&gt;"",Scoring!$H$11)+IF(Data!$G263&lt;&gt;"",Scoring!$H$12)+IF(Data!$H263&lt;&gt;"",Scoring!$H$13)+IF(Data!$I263&lt;&gt;"",Scoring!$H$14)+IF(Data!$J263&lt;&gt;"",Scoring!$H$15)+IF(Data!$K263&lt;&gt;"",Scoring!$H$16)+IF(Data!$L263&lt;&gt;"",Scoring!$H$17)+IF(Data!$M263&lt;&gt;"",Scoring!$H$18)+IF(Data!$N263&lt;&gt;"",Scoring!$H$19)+IF(Data!$O263&lt;&gt;"",Scoring!$H$20)+IF(Data!$P263&lt;&gt;"",Scoring!$H$21)+IF(Data!$Q263&lt;&gt;"",Scoring!$H$22)+IF(Data!$R263&lt;&gt;"",Scoring!$H$23)+IF(Data!$S263&lt;&gt;"",Scoring!$H$24)+IF(Data!T263&lt;&gt;"",Scoring!$H$25)+IF(Data!$U263&lt;&gt;"",Scoring!$H$26)+IF(Data!$V263&lt;&gt;"",Scoring!$H$27)+IF(Data!$W263&lt;&gt;"",Scoring!$H$28)+IF(Data!$X263&lt;&gt;"",Scoring!$H$29)+IF(Data!$Y263&lt;&gt;"",Scoring!$H$30)+IF(Data!$Z263&lt;&gt;"",Scoring!$H$31)+IF(Data!$AA263&lt;&gt;"",Scoring!$H$32),"")</f>
        <v/>
      </c>
      <c r="AK263" s="105" t="str">
        <f>IF(AJ263&lt;&gt;"",LOOKUP(AJ263,Likelihoods!$A$7:$A$107,Likelihoods!F$7:F$107),"")</f>
        <v/>
      </c>
      <c r="AL263" s="102" t="str">
        <f>IF(AND(COUNTBLANK($B263:$E263)=3,COUNTBLANK($F263:$H263)=2,COUNTBLANK($I263:$J263)=1,COUNTBLANK($K263:$L263)=1,COUNTBLANK($M263:$N263)=1,COUNTBLANK($O263:$P263)=1,COUNTBLANK($Q263:$R263)=1,COUNTBLANK($S263:$T263)=1,COUNTBLANK($U263:$V263)=1,COUNTBLANK($W263:$AA263)=4),IF(Data!$B263&lt;&gt;"",Scoring!$I$7)+IF(Data!$C263&lt;&gt;"",Scoring!$I$8)+IF(Data!$D263&lt;&gt;"",Scoring!$I$9)+IF(Data!$E263&lt;&gt;"",Scoring!$I$10)+IF(Data!$F263&lt;&gt;"",Scoring!$I$11)+IF(Data!$G263&lt;&gt;"",Scoring!$I$12)+IF(Data!$H263&lt;&gt;"",Scoring!$I$13)+IF(Data!$I263&lt;&gt;"",Scoring!$I$14)+IF(Data!$J263&lt;&gt;"",Scoring!$I$15)+IF(Data!$K263&lt;&gt;"",Scoring!$I$16)+IF(Data!$L263&lt;&gt;"",Scoring!$I$17)+IF(Data!$M263&lt;&gt;"",Scoring!$I$18)+IF(Data!$N263&lt;&gt;"",Scoring!$I$19)+IF(Data!$O263&lt;&gt;"",Scoring!$I$20)+IF(Data!$P263&lt;&gt;"",Scoring!$I$21)+IF(Data!$Q263&lt;&gt;"",Scoring!$I$22)+IF(Data!$R263&lt;&gt;"",Scoring!$I$23)+IF(Data!$S263&lt;&gt;"",Scoring!$I$24)+IF(Data!T263&lt;&gt;"",Scoring!$I$25)+IF(Data!$U263&lt;&gt;"",Scoring!$I$26)+IF(Data!$V263&lt;&gt;"",Scoring!$I$27)+IF(Data!$W263&lt;&gt;"",Scoring!$I$28)+IF(Data!$X263&lt;&gt;"",Scoring!$I$29)+IF(Data!$Y263&lt;&gt;"",Scoring!$I$30)+IF(Data!$Z263&lt;&gt;"",Scoring!$I$31)+IF(Data!$AA263&lt;&gt;"",Scoring!$I$32),"")</f>
        <v/>
      </c>
      <c r="AM263" s="107" t="str">
        <f>IF(AL263&lt;&gt;"",LOOKUP(AL263,Likelihoods!$A$7:$A$107,Likelihoods!G$7:G$107),"")</f>
        <v/>
      </c>
      <c r="AN263" s="281" t="str">
        <f>IF(AND(COUNTBLANK($B263:$E263)=3,COUNTBLANK($F263:$H263)=2,COUNTBLANK($I263:$J263)=1,COUNTBLANK($K263:$L263)=1,COUNTBLANK($M263:$N263)=1,COUNTBLANK($O263:$P263)=1,COUNTBLANK($Q263:$R263)=1,COUNTBLANK($S263:$T263)=1,COUNTBLANK($U263:$V263)=1,COUNTBLANK($W263:$AA263)=4),IF(Data!$B263&lt;&gt;"",Scoring!$J$7)+IF(Data!$C263&lt;&gt;"",Scoring!$J$8)+IF(Data!$D263&lt;&gt;"",Scoring!$J$9)+IF(Data!$E263&lt;&gt;"",Scoring!$J$10)+IF(Data!$F263&lt;&gt;"",Scoring!$J$11)+IF(Data!$G263&lt;&gt;"",Scoring!$J$12)+IF(Data!$H263&lt;&gt;"",Scoring!$J$13)+IF(Data!$I263&lt;&gt;"",Scoring!$J$14)+IF(Data!$J263&lt;&gt;"",Scoring!$J$15)+IF(Data!$K263&lt;&gt;"",Scoring!$J$16)+IF(Data!$L263&lt;&gt;"",Scoring!$J$17)+IF(Data!$M263&lt;&gt;"",Scoring!$J$18)+IF(Data!$N263&lt;&gt;"",Scoring!$J$19)+IF(Data!$O263&lt;&gt;"",Scoring!$J$20)+IF(Data!$P263&lt;&gt;"",Scoring!$J$21)+IF(Data!$Q263&lt;&gt;"",Scoring!$J$22)+IF(Data!$R263&lt;&gt;"",Scoring!$J$23)+IF(Data!$S263&lt;&gt;"",Scoring!$J$24)+IF(Data!AF263&lt;&gt;"",Scoring!$J$25)+IF(Data!$U263&lt;&gt;"",Scoring!$J$26)+IF(Data!$V263&lt;&gt;"",Scoring!$J$27)+IF(Data!$W263&lt;&gt;"",Scoring!$J$28)+IF(Data!$X263&lt;&gt;"",Scoring!$J$29)+IF(Data!$Y263&lt;&gt;"",Scoring!$J$30)+IF(Data!$Z263&lt;&gt;"",Scoring!$J$31)+IF(Data!$AA263&lt;&gt;"",Scoring!$J$32),"")</f>
        <v/>
      </c>
      <c r="AO263" s="276" t="str">
        <f>IF(AN263&lt;&gt;"",LOOKUP(AN263,Likelihoods!$A$7:$A$107,Likelihoods!H$7:H$107),"")</f>
        <v/>
      </c>
      <c r="AP263" s="264" t="str">
        <f>IF(AND(COUNTBLANK($B263:$E263)=3,COUNTBLANK($F263:$H263)=2,COUNTBLANK($I263:$J263)=1,COUNTBLANK($K263:$L263)=1,COUNTBLANK($M263:$N263)=1,COUNTBLANK($O263:$P263)=1,COUNTBLANK($Q263:$R263)=1,COUNTBLANK($S263:$T263)=1,COUNTBLANK($U263:$V263)=1,COUNTBLANK($W263:$AA263)=4),IF(Data!$B263&lt;&gt;"",Scoring!$K$7)+IF(Data!$C263&lt;&gt;"",Scoring!$K$8)+IF(Data!$D263&lt;&gt;"",Scoring!$K$9)+IF(Data!$E263&lt;&gt;"",Scoring!$K$10)+IF(Data!$F263&lt;&gt;"",Scoring!$K$11)+IF(Data!$G263&lt;&gt;"",Scoring!$K$12)+IF(Data!$H263&lt;&gt;"",Scoring!$K$13)+IF(Data!$I263&lt;&gt;"",Scoring!$K$14)+IF(Data!$J263&lt;&gt;"",Scoring!$K$15)+IF(Data!$K263&lt;&gt;"",Scoring!$K$16)+IF(Data!$L263&lt;&gt;"",Scoring!$K$17)+IF(Data!$M263&lt;&gt;"",Scoring!$K$18)+IF(Data!$N263&lt;&gt;"",Scoring!$K$19)+IF(Data!$O263&lt;&gt;"",Scoring!$K$20)+IF(Data!$P263&lt;&gt;"",Scoring!$K$21)+IF(Data!$Q263&lt;&gt;"",Scoring!$K$22)+IF(Data!$R263&lt;&gt;"",Scoring!$K$23)+IF(Data!$S263&lt;&gt;"",Scoring!$K$24)+IF(Data!AH263&lt;&gt;"",Scoring!$K$25)+IF(Data!$U263&lt;&gt;"",Scoring!$K$26)+IF(Data!$V263&lt;&gt;"",Scoring!$K$27)+IF(Data!$W263&lt;&gt;"",Scoring!$K$28)+IF(Data!$X263&lt;&gt;"",Scoring!$K$29)+IF(Data!$Y263&lt;&gt;"",Scoring!$K$30)+IF(Data!$Z263&lt;&gt;"",Scoring!$K$31)+IF(Data!$AA263&lt;&gt;"",Scoring!$K$32),"")</f>
        <v/>
      </c>
      <c r="AQ263" s="107" t="str">
        <f>IF(AP263&lt;&gt;"",LOOKUP(AP263,Likelihoods!$A$7:$A$107,Likelihoods!I$7:I$107),"")</f>
        <v/>
      </c>
      <c r="AR263" s="281" t="str">
        <f>IF(AND(COUNTBLANK($B263:$E263)=3,COUNTBLANK($F263:$H263)=2,COUNTBLANK($I263:$J263)=1,COUNTBLANK($K263:$L263)=1,COUNTBLANK($M263:$N263)=1,COUNTBLANK($O263:$P263)=1,COUNTBLANK($Q263:$R263)=1,COUNTBLANK($S263:$T263)=1,COUNTBLANK($U263:$V263)=1,COUNTBLANK($W263:$AA263)=4),IF(Data!$B263&lt;&gt;"",Scoring!$L$7)+IF(Data!$C263&lt;&gt;"",Scoring!$L$8)+IF(Data!$D263&lt;&gt;"",Scoring!$L$9)+IF(Data!$E263&lt;&gt;"",Scoring!$L$10)+IF(Data!$F263&lt;&gt;"",Scoring!$L$11)+IF(Data!$G263&lt;&gt;"",Scoring!$L$12)+IF(Data!$H263&lt;&gt;"",Scoring!$L$13)+IF(Data!$I263&lt;&gt;"",Scoring!$L$14)+IF(Data!$J263&lt;&gt;"",Scoring!$L$15)+IF(Data!$K263&lt;&gt;"",Scoring!$L$16)+IF(Data!$L263&lt;&gt;"",Scoring!$L$17)+IF(Data!$M263&lt;&gt;"",Scoring!$L$18)+IF(Data!$N263&lt;&gt;"",Scoring!$L$19)+IF(Data!$O263&lt;&gt;"",Scoring!$L$20)+IF(Data!$P263&lt;&gt;"",Scoring!$L$21)+IF(Data!$Q263&lt;&gt;"",Scoring!$L$22)+IF(Data!$R263&lt;&gt;"",Scoring!$L$23)+IF(Data!$S263&lt;&gt;"",Scoring!$L$24)+IF(Data!AJ263&lt;&gt;"",Scoring!$L$25)+IF(Data!$U263&lt;&gt;"",Scoring!$L$26)+IF(Data!$V263&lt;&gt;"",Scoring!$L$27)+IF(Data!$W263&lt;&gt;"",Scoring!$L$28)+IF(Data!$X263&lt;&gt;"",Scoring!$L$29)+IF(Data!$Y263&lt;&gt;"",Scoring!$L$30)+IF(Data!$Z263&lt;&gt;"",Scoring!$L$31)+IF(Data!$AA263&lt;&gt;"",Scoring!$L$32),"")</f>
        <v/>
      </c>
      <c r="AS263" s="105" t="str">
        <f>IF(AR263&lt;&gt;"",LOOKUP(AR263,Likelihoods!$A$7:$A$107,Likelihoods!J$7:J$107),"")</f>
        <v/>
      </c>
      <c r="AT263" s="108" t="str">
        <f>IF(AND(COUNTBLANK($B263:$E263)=3,COUNTBLANK($F263:$H263)=2,COUNTBLANK($I263:$J263)=1,COUNTBLANK($K263:$L263)=1,COUNTBLANK($M263:$N263)=1,COUNTBLANK($O263:$P263)=1,COUNTBLANK($Q263:$R263)=1,COUNTBLANK($S263:$T263)=1,COUNTBLANK($U263:$V263)=1,COUNTBLANK($W263:$AA263)=4),IF(Data!$B263&lt;&gt;"",Scoring!$M$7)+IF(Data!$C263&lt;&gt;"",Scoring!$M$8)+IF(Data!$D263&lt;&gt;"",Scoring!$M$9)+IF(Data!$E263&lt;&gt;"",Scoring!$M$10)+IF(Data!$F263&lt;&gt;"",Scoring!$M$11)+IF(Data!$G263&lt;&gt;"",Scoring!$M$12)+IF(Data!$H263&lt;&gt;"",Scoring!$M$13)+IF(Data!$I263&lt;&gt;"",Scoring!$M$14)+IF(Data!$J263&lt;&gt;"",Scoring!$M$15)+IF(Data!$K263&lt;&gt;"",Scoring!$M$16)+IF(Data!$L263&lt;&gt;"",Scoring!$M$17)+IF(Data!$M263&lt;&gt;"",Scoring!$M$18)+IF(Data!$N263&lt;&gt;"",Scoring!$M$19)+IF(Data!$O263&lt;&gt;"",Scoring!$M$20)+IF(Data!$P263&lt;&gt;"",Scoring!$M$21)+IF(Data!$Q263&lt;&gt;"",Scoring!$M$22)+IF(Data!$R263&lt;&gt;"",Scoring!$M$23)+IF(Data!$S263&lt;&gt;"",Scoring!$M$24)+IF(Data!T263&lt;&gt;"",Scoring!$M$25)+IF(Data!$U263&lt;&gt;"",Scoring!$M$26)+IF(Data!$V263&lt;&gt;"",Scoring!$M$27)+IF(Data!$W263&lt;&gt;"",Scoring!$M$28)+IF(Data!$X263&lt;&gt;"",Scoring!$M$29)+IF(Data!$Y263&lt;&gt;"",Scoring!$M$30)+IF(Data!$Z263&lt;&gt;"",Scoring!$M$31)+IF(Data!$AA263&lt;&gt;"",Scoring!$M$32),"")</f>
        <v/>
      </c>
      <c r="AU263" s="105" t="str">
        <f>IF(AT263&lt;&gt;"",LOOKUP(AT263,Likelihoods!$A$7:$A$107,Likelihoods!K$7:K$107),"")</f>
        <v/>
      </c>
      <c r="AV263" s="108" t="str">
        <f>IF(AND(COUNTBLANK($B263:$E263)=3,COUNTBLANK($F263:$H263)=2,COUNTBLANK($I263:$J263)=1,COUNTBLANK($K263:$L263)=1,COUNTBLANK($M263:$N263)=1,COUNTBLANK($O263:$P263)=1,COUNTBLANK($Q263:$R263)=1,COUNTBLANK($S263:$T263)=1,COUNTBLANK($U263:$V263)=1,COUNTBLANK($W263:$AA263)=4),IF(Data!$B263&lt;&gt;"",Scoring!$N$7)+IF(Data!$C263&lt;&gt;"",Scoring!$N$8)+IF(Data!$D263&lt;&gt;"",Scoring!$N$9)+IF(Data!$E263&lt;&gt;"",Scoring!$N$10)+IF(Data!$F263&lt;&gt;"",Scoring!$N$11)+IF(Data!$G263&lt;&gt;"",Scoring!$N$12)+IF(Data!$H263&lt;&gt;"",Scoring!$N$13)+IF(Data!$I263&lt;&gt;"",Scoring!$N$14)+IF(Data!$J263&lt;&gt;"",Scoring!$N$15)+IF(Data!$K263&lt;&gt;"",Scoring!$N$16)+IF(Data!$L263&lt;&gt;"",Scoring!$N$17)+IF(Data!$M263&lt;&gt;"",Scoring!$N$18)+IF(Data!$N263&lt;&gt;"",Scoring!$N$19)+IF(Data!$O263&lt;&gt;"",Scoring!$N$20)+IF(Data!$P263&lt;&gt;"",Scoring!$N$21)+IF(Data!$Q263&lt;&gt;"",Scoring!$N$22)+IF(Data!$R263&lt;&gt;"",Scoring!$N$23)+IF(Data!$S263&lt;&gt;"",Scoring!$N$24)+IF(Data!T263&lt;&gt;"",Scoring!$N$25)+IF(Data!$U263&lt;&gt;"",Scoring!$N$26)+IF(Data!$V263&lt;&gt;"",Scoring!$N$27)+IF(Data!$W263&lt;&gt;"",Scoring!$N$28)+IF(Data!$X263&lt;&gt;"",Scoring!$N$29)+IF(Data!$Y263&lt;&gt;"",Scoring!$N$30)+IF(Data!$Z263&lt;&gt;"",Scoring!$N$31)+IF(Data!$AA263&lt;&gt;"",Scoring!$N$32),"")</f>
        <v/>
      </c>
      <c r="AW263" s="106" t="str">
        <f>IF(AV263&lt;&gt;"",LOOKUP(AV263,Likelihoods!$A$7:$A$107,Likelihoods!L$7:L$107),"")</f>
        <v/>
      </c>
      <c r="AX263" s="104" t="str">
        <f>IF(AND(COUNTBLANK($B263:$E263)=3,COUNTBLANK($F263:$H263)=2,COUNTBLANK($I263:$J263)=1,COUNTBLANK($K263:$L263)=1,COUNTBLANK($M263:$N263)=1,COUNTBLANK($O263:$P263)=1,COUNTBLANK($Q263:$R263)=1,COUNTBLANK($S263:$T263)=1,COUNTBLANK($U263:$V263)=1,COUNTBLANK($W263:$AA263)=4),IF(Data!$B263&lt;&gt;"",Scoring!$O$7)+IF(Data!$C263&lt;&gt;"",Scoring!$O$8)+IF(Data!$D263&lt;&gt;"",Scoring!$O$9)+IF(Data!$E263&lt;&gt;"",Scoring!$O$10)+IF(Data!$F263&lt;&gt;"",Scoring!$O$11)+IF(Data!$G263&lt;&gt;"",Scoring!$O$12)+IF(Data!$H263&lt;&gt;"",Scoring!$O$13)+IF(Data!$I263&lt;&gt;"",Scoring!$O$14)+IF(Data!$J263&lt;&gt;"",Scoring!$O$15)+IF(Data!$K263&lt;&gt;"",Scoring!$O$16)+IF(Data!$L263&lt;&gt;"",Scoring!$O$17)+IF(Data!$M263&lt;&gt;"",Scoring!$O$18)+IF(Data!$N263&lt;&gt;"",Scoring!$O$19)+IF(Data!$O263&lt;&gt;"",Scoring!$O$20)+IF(Data!$P263&lt;&gt;"",Scoring!$O$21)+IF(Data!$Q263&lt;&gt;"",Scoring!$O$22)+IF(Data!$R263&lt;&gt;"",Scoring!$O$23)+IF(Data!$S263&lt;&gt;"",Scoring!$O$24)+IF(Data!T263&lt;&gt;"",Scoring!$O$25)+IF(Data!$U263&lt;&gt;"",Scoring!$O$26)+IF(Data!$V263&lt;&gt;"",Scoring!$O$27)+IF(Data!$W263&lt;&gt;"",Scoring!$O$28)+IF(Data!$X263&lt;&gt;"",Scoring!$O$29)+IF(Data!$Y263&lt;&gt;"",Scoring!$O$30)+IF(Data!$Z263&lt;&gt;"",Scoring!$O$31)+IF(Data!$AA263&lt;&gt;"",Scoring!$O$32),"")</f>
        <v/>
      </c>
      <c r="AY263" s="107" t="str">
        <f>IF(AX263&lt;&gt;"",LOOKUP(AX263,Likelihoods!$A$7:$A$107,Likelihoods!M$7:M$107),"")</f>
        <v/>
      </c>
      <c r="AZ263" s="108" t="str">
        <f>IF(AND(COUNTBLANK($B263:$E263)=3,COUNTBLANK($F263:$H263)=2,COUNTBLANK($I263:$J263)=1,COUNTBLANK($K263:$L263)=1,COUNTBLANK($M263:$N263)=1,COUNTBLANK($O263:$P263)=1,COUNTBLANK($Q263:$R263)=1,COUNTBLANK($S263:$T263)=1,COUNTBLANK($U263:$V263)=1,COUNTBLANK($W263:$AA263)=4),IF(Data!$B263&lt;&gt;"",Scoring!$P$7)+IF(Data!$C263&lt;&gt;"",Scoring!$P$8)+IF(Data!$D263&lt;&gt;"",Scoring!$P$9)+IF(Data!$E263&lt;&gt;"",Scoring!$P$10)+IF(Data!$F263&lt;&gt;"",Scoring!$P$11)+IF(Data!$G263&lt;&gt;"",Scoring!$P$12)+IF(Data!$H263&lt;&gt;"",Scoring!$P$13)+IF(Data!$I263&lt;&gt;"",Scoring!$P$14)+IF(Data!$J263&lt;&gt;"",Scoring!$P$15)+IF(Data!$K263&lt;&gt;"",Scoring!$P$16)+IF(Data!$L263&lt;&gt;"",Scoring!$P$17)+IF(Data!$M263&lt;&gt;"",Scoring!$P$18)+IF(Data!$N263&lt;&gt;"",Scoring!$P$19)+IF(Data!$O263&lt;&gt;"",Scoring!$P$20)+IF(Data!$P263&lt;&gt;"",Scoring!$P$21)+IF(Data!$Q263&lt;&gt;"",Scoring!$P$22)+IF(Data!$R263&lt;&gt;"",Scoring!$P$23)+IF(Data!$S263&lt;&gt;"",Scoring!$P$24)+IF(Data!T263&lt;&gt;"",Scoring!$P$25)+IF(Data!$U263&lt;&gt;"",Scoring!$P$26)+IF(Data!$V263&lt;&gt;"",Scoring!$P$27)+IF(Data!$W263&lt;&gt;"",Scoring!$P$28)+IF(Data!$X263&lt;&gt;"",Scoring!$P$29)+IF(Data!$Y263&lt;&gt;"",Scoring!$P$30)+IF(Data!$Z263&lt;&gt;"",Scoring!$P$31)+IF(Data!$AA263&lt;&gt;"",Scoring!$P$32),"")</f>
        <v/>
      </c>
      <c r="BA263" s="105" t="str">
        <f>IF(AZ263&lt;&gt;"",LOOKUP(AZ263,Likelihoods!$A$7:$A$107,Likelihoods!N$7:N$107),"")</f>
        <v/>
      </c>
      <c r="BB263" s="102" t="str">
        <f>IF(AND(COUNTBLANK($B263:$E263)=3,COUNTBLANK($F263:$H263)=2,COUNTBLANK($I263:$J263)=1,COUNTBLANK($K263:$L263)=1,COUNTBLANK($M263:$N263)=1,COUNTBLANK($O263:$P263)=1,COUNTBLANK($Q263:$R263)=1,COUNTBLANK($S263:$T263)=1,COUNTBLANK($U263:$V263)=1,COUNTBLANK($W263:$AA263)=4),IF(Data!$B263&lt;&gt;"",Scoring!$Q$7)+IF(Data!$C263&lt;&gt;"",Scoring!$Q$8)+IF(Data!$D263&lt;&gt;"",Scoring!$Q$9)+IF(Data!$E263&lt;&gt;"",Scoring!$Q$10)+IF(Data!$F263&lt;&gt;"",Scoring!$Q$11)+IF(Data!$G263&lt;&gt;"",Scoring!$Q$12)+IF(Data!$H263&lt;&gt;"",Scoring!$Q$13)+IF(Data!$I263&lt;&gt;"",Scoring!$Q$14)+IF(Data!$J263&lt;&gt;"",Scoring!$Q$15)+IF(Data!$K263&lt;&gt;"",Scoring!$Q$16)+IF(Data!$L263&lt;&gt;"",Scoring!$Q$17)+IF(Data!$M263&lt;&gt;"",Scoring!$Q$18)+IF(Data!$N263&lt;&gt;"",Scoring!$Q$19)+IF(Data!$O263&lt;&gt;"",Scoring!$Q$20)+IF(Data!$P263&lt;&gt;"",Scoring!$Q$21)+IF(Data!$Q263&lt;&gt;"",Scoring!$Q$22)+IF(Data!$R263&lt;&gt;"",Scoring!$Q$23)+IF(Data!$S263&lt;&gt;"",Scoring!$Q$24)+IF(Data!T263&lt;&gt;"",Scoring!$Q$25)+IF(Data!$U263&lt;&gt;"",Scoring!$Q$26)+IF(Data!$V263&lt;&gt;"",Scoring!$Q$27)+IF(Data!$W263&lt;&gt;"",Scoring!$Q$28)+IF(Data!$X263&lt;&gt;"",Scoring!$Q$29)+IF(Data!$Y263&lt;&gt;"",Scoring!$Q$30)+IF(Data!$Z263&lt;&gt;"",Scoring!$Q$31)+IF(Data!$AA263&lt;&gt;"",Scoring!$Q$32),"")</f>
        <v/>
      </c>
      <c r="BC263" s="107" t="str">
        <f>IF(BB263&lt;&gt;"",LOOKUP(BB263,Likelihoods!$A$7:$A$107,Likelihoods!O$7:O$107),"")</f>
        <v/>
      </c>
      <c r="BD263" s="104" t="str">
        <f>IF(AND(COUNTBLANK($B263:$E263)=3,COUNTBLANK($F263:$H263)=2,COUNTBLANK($I263:$J263)=1,COUNTBLANK($K263:$L263)=1,COUNTBLANK($M263:$N263)=1,COUNTBLANK($O263:$P263)=1,COUNTBLANK($Q263:$R263)=1,COUNTBLANK($S263:$T263)=1,COUNTBLANK($U263:$V263)=1,COUNTBLANK($W263:$AA263)=4),IF(Data!$B263&lt;&gt;"",Scoring!$R$7)+IF(Data!$C263&lt;&gt;"",Scoring!$R$8)+IF(Data!$D263&lt;&gt;"",Scoring!$R$9)+IF(Data!$E263&lt;&gt;"",Scoring!$R$10)+IF(Data!$F263&lt;&gt;"",Scoring!$R$11)+IF(Data!$G263&lt;&gt;"",Scoring!$R$12)+IF(Data!$H263&lt;&gt;"",Scoring!$R$13)+IF(Data!$I263&lt;&gt;"",Scoring!$R$14)+IF(Data!$J263&lt;&gt;"",Scoring!$R$15)+IF(Data!$K263&lt;&gt;"",Scoring!$R$16)+IF(Data!$L263&lt;&gt;"",Scoring!$R$17)+IF(Data!$M263&lt;&gt;"",Scoring!$R$18)+IF(Data!$N263&lt;&gt;"",Scoring!$R$19)+IF(Data!$O263&lt;&gt;"",Scoring!$R$20)+IF(Data!$P263&lt;&gt;"",Scoring!$R$21)+IF(Data!$Q263&lt;&gt;"",Scoring!$R$22)+IF(Data!$R263&lt;&gt;"",Scoring!$R$23)+IF(Data!$S263&lt;&gt;"",Scoring!$R$24)+IF(Data!T263&lt;&gt;"",Scoring!$R$25)+IF(Data!$U263&lt;&gt;"",Scoring!$R$26)+IF(Data!$V263&lt;&gt;"",Scoring!$R$27)+IF(Data!$W263&lt;&gt;"",Scoring!$R$28)+IF(Data!$X263&lt;&gt;"",Scoring!$R$29)+IF(Data!$Y263&lt;&gt;"",Scoring!$R$30)+IF(Data!$Z263&lt;&gt;"",Scoring!$R$31)+IF(Data!$AA263&lt;&gt;"",Scoring!$R$32),"")</f>
        <v/>
      </c>
      <c r="BE263" s="105" t="str">
        <f>IF(BD263&lt;&gt;"",LOOKUP(BD263,Likelihoods!$A$7:$A$107,Likelihoods!P$7:P$107),"")</f>
        <v/>
      </c>
      <c r="BF263" s="102" t="str">
        <f>IF(AND(COUNTBLANK($B263:$E263)=3,COUNTBLANK($F263:$H263)=2,COUNTBLANK($I263:$J263)=1,COUNTBLANK($K263:$L263)=1,COUNTBLANK($M263:$N263)=1,COUNTBLANK($O263:$P263)=1,COUNTBLANK($Q263:$R263)=1,COUNTBLANK($S263:$T263)=1,COUNTBLANK($U263:$V263)=1,COUNTBLANK($W263:$AA263)=4),IF(Data!$B263&lt;&gt;"",Scoring!$S$7)+IF(Data!$C263&lt;&gt;"",Scoring!$S$8)+IF(Data!$D263&lt;&gt;"",Scoring!$S$9)+IF(Data!$E263&lt;&gt;"",Scoring!$S$10)+IF(Data!$F263&lt;&gt;"",Scoring!$S$11)+IF(Data!$G263&lt;&gt;"",Scoring!$S$12)+IF(Data!$H263&lt;&gt;"",Scoring!$S$13)+IF(Data!$I263&lt;&gt;"",Scoring!$S$14)+IF(Data!$J263&lt;&gt;"",Scoring!$S$15)+IF(Data!$K263&lt;&gt;"",Scoring!$S$16)+IF(Data!$L263&lt;&gt;"",Scoring!$S$17)+IF(Data!$M263&lt;&gt;"",Scoring!$S$18)+IF(Data!$N263&lt;&gt;"",Scoring!$S$19)+IF(Data!$O263&lt;&gt;"",Scoring!$S$20)+IF(Data!$P263&lt;&gt;"",Scoring!$S$21)+IF(Data!$Q263&lt;&gt;"",Scoring!$S$22)+IF(Data!$R263&lt;&gt;"",Scoring!$S$23)+IF(Data!$S263&lt;&gt;"",Scoring!$S$24)+IF(Data!T263&lt;&gt;"",Scoring!$S$25)+IF(Data!$U263&lt;&gt;"",Scoring!$S$26)+IF(Data!$V263&lt;&gt;"",Scoring!$S$27)+IF(Data!$W263&lt;&gt;"",Scoring!$S$28)+IF(Data!$X263&lt;&gt;"",Scoring!$S$29)+IF(Data!$Y263&lt;&gt;"",Scoring!$S$30)+IF(Data!$Z263&lt;&gt;"",Scoring!$S$31)+IF(Data!$AA263&lt;&gt;"",Scoring!$S$32),"")</f>
        <v/>
      </c>
      <c r="BG263" s="107" t="str">
        <f>IF(BF263&lt;&gt;"",LOOKUP(BF263,Likelihoods!$A$7:$A$107,Likelihoods!Q$7:Q$107),"")</f>
        <v/>
      </c>
      <c r="BH263" s="108" t="str">
        <f>IF(AND(COUNTBLANK($B263:$E263)=3,COUNTBLANK($F263:$H263)=2,COUNTBLANK($I263:$J263)=1,COUNTBLANK($K263:$L263)=1,COUNTBLANK($M263:$N263)=1,COUNTBLANK($O263:$P263)=1,COUNTBLANK($Q263:$R263)=1,COUNTBLANK($S263:$T263)=1,COUNTBLANK($U263:$V263)=1,COUNTBLANK($W263:$AA263)=4),IF(Data!$B263&lt;&gt;"",Scoring!$T$7)+IF(Data!$C263&lt;&gt;"",Scoring!$T$8)+IF(Data!$D263&lt;&gt;"",Scoring!$T$9)+IF(Data!$E263&lt;&gt;"",Scoring!$T$10)+IF(Data!$F263&lt;&gt;"",Scoring!$T$11)+IF(Data!$G263&lt;&gt;"",Scoring!$T$12)+IF(Data!$H263&lt;&gt;"",Scoring!$T$13)+IF(Data!$I263&lt;&gt;"",Scoring!$T$14)+IF(Data!$J263&lt;&gt;"",Scoring!$T$15)+IF(Data!$K263&lt;&gt;"",Scoring!$T$16)+IF(Data!$L263&lt;&gt;"",Scoring!$T$17)+IF(Data!$M263&lt;&gt;"",Scoring!$T$18)+IF(Data!$N263&lt;&gt;"",Scoring!$T$19)+IF(Data!$O263&lt;&gt;"",Scoring!$T$20)+IF(Data!$P263&lt;&gt;"",Scoring!$T$21)+IF(Data!$Q263&lt;&gt;"",Scoring!$T$22)+IF(Data!$R263&lt;&gt;"",Scoring!$T$23)+IF(Data!$S263&lt;&gt;"",Scoring!$T$24)+IF(Data!T263&lt;&gt;"",Scoring!$T$25)+IF(Data!$U263&lt;&gt;"",Scoring!$T$26)+IF(Data!$V263&lt;&gt;"",Scoring!$T$27)+IF(Data!$W263&lt;&gt;"",Scoring!$T$28)+IF(Data!$X263&lt;&gt;"",Scoring!$T$29)+IF(Data!$Y263&lt;&gt;"",Scoring!$T$30)+IF(Data!$Z263&lt;&gt;"",Scoring!$T$31)+IF(Data!$AA263&lt;&gt;"",Scoring!$T$32),"")</f>
        <v/>
      </c>
      <c r="BI263" s="105" t="str">
        <f>IF(BH263&lt;&gt;"",LOOKUP(BH263,Likelihoods!$A$7:$A$107,Likelihoods!R$7:R$107),"")</f>
        <v/>
      </c>
      <c r="BJ263" s="108" t="str">
        <f>IF(AND(COUNTBLANK($B263:$E263)=3,COUNTBLANK($F263:$H263)=2,COUNTBLANK($I263:$J263)=1,COUNTBLANK($K263:$L263)=1,COUNTBLANK($M263:$N263)=1,COUNTBLANK($O263:$P263)=1,COUNTBLANK($Q263:$R263)=1,COUNTBLANK($S263:$T263)=1,COUNTBLANK($U263:$V263)=1,COUNTBLANK($W263:$AA263)=4),IF(Data!$B263&lt;&gt;"",Scoring!$U$7)+IF(Data!$C263&lt;&gt;"",Scoring!$U$8)+IF(Data!$D263&lt;&gt;"",Scoring!$U$9)+IF(Data!$E263&lt;&gt;"",Scoring!$U$10)+IF(Data!$F263&lt;&gt;"",Scoring!$U$11)+IF(Data!$G263&lt;&gt;"",Scoring!$U$12)+IF(Data!$H263&lt;&gt;"",Scoring!$U$13)+IF(Data!$I263&lt;&gt;"",Scoring!$U$14)+IF(Data!$J263&lt;&gt;"",Scoring!$U$15)+IF(Data!$K263&lt;&gt;"",Scoring!$U$16)+IF(Data!$L263&lt;&gt;"",Scoring!$U$17)+IF(Data!$M263&lt;&gt;"",Scoring!$U$18)+IF(Data!$N263&lt;&gt;"",Scoring!$U$19)+IF(Data!$O263&lt;&gt;"",Scoring!$U$20)+IF(Data!$P263&lt;&gt;"",Scoring!$U$21)+IF(Data!$Q263&lt;&gt;"",Scoring!$U$22)+IF(Data!$R263&lt;&gt;"",Scoring!$U$23)+IF(Data!$S263&lt;&gt;"",Scoring!$U$24)+IF(Data!T263&lt;&gt;"",Scoring!$U$25)+IF(Data!$U263&lt;&gt;"",Scoring!$U$26)+IF(Data!$V263&lt;&gt;"",Scoring!$U$27)+IF(Data!$W263&lt;&gt;"",Scoring!$U$28)+IF(Data!$X263&lt;&gt;"",Scoring!$U$29)+IF(Data!$Y263&lt;&gt;"",Scoring!$U$30)+IF(Data!$Z263&lt;&gt;"",Scoring!$U$31)+IF(Data!$AA263&lt;&gt;"",Scoring!$U$32),"")</f>
        <v/>
      </c>
      <c r="BK263" s="106" t="str">
        <f>IF(BJ263&lt;&gt;"",LOOKUP(BJ263,Likelihoods!$A$7:$A$107,Likelihoods!S$7:S$107),"")</f>
        <v/>
      </c>
      <c r="BL263" s="8"/>
      <c r="BM263" s="8"/>
      <c r="BN263" s="8"/>
      <c r="BO263" s="8"/>
      <c r="BP263" s="8"/>
      <c r="BQ263" s="8"/>
      <c r="BR263" s="8"/>
      <c r="BS263" s="8"/>
      <c r="BT263" s="8"/>
      <c r="BU263" s="8"/>
      <c r="BV263" s="8"/>
      <c r="BW263" s="8"/>
      <c r="BX263" s="8"/>
      <c r="BY263" s="8"/>
    </row>
    <row r="264" spans="1:77" ht="14.25" x14ac:dyDescent="0.2">
      <c r="A264" s="68"/>
      <c r="B264" s="101"/>
      <c r="C264" s="102"/>
      <c r="D264" s="102"/>
      <c r="E264" s="102"/>
      <c r="F264" s="101"/>
      <c r="G264" s="102"/>
      <c r="H264" s="103"/>
      <c r="I264" s="102"/>
      <c r="J264" s="102"/>
      <c r="K264" s="101"/>
      <c r="L264" s="103"/>
      <c r="M264" s="102"/>
      <c r="N264" s="103"/>
      <c r="O264" s="101"/>
      <c r="P264" s="103"/>
      <c r="Q264" s="102"/>
      <c r="R264" s="102"/>
      <c r="S264" s="101"/>
      <c r="T264" s="103"/>
      <c r="U264" s="101"/>
      <c r="V264" s="103"/>
      <c r="W264" s="102"/>
      <c r="X264" s="102"/>
      <c r="Y264" s="102"/>
      <c r="Z264" s="102"/>
      <c r="AA264" s="102"/>
      <c r="AB264" s="104" t="str">
        <f>IF(AND(COUNTBLANK($B264:$E264)=3,COUNTBLANK($F264:$H264)=2,COUNTBLANK($I264:$J264)=1,COUNTBLANK($K264:$L264)=1,COUNTBLANK($M264:$N264)=1,COUNTBLANK($O264:$P264)=1,COUNTBLANK($Q264:$R264)=1,COUNTBLANK($S264:$T264)=1,COUNTBLANK($U264:$V264)=1,COUNTBLANK($W264:$AA264)=4),IF(Data!$B264&lt;&gt;"",Scoring!$D$7)+IF(Data!$C264&lt;&gt;"",Scoring!$D$8)+IF(Data!$D264&lt;&gt;"",Scoring!$D$9)+IF(Data!$E264&lt;&gt;"",Scoring!$D$10)+IF(Data!$F264&lt;&gt;"",Scoring!$D$11)+IF(Data!$G264&lt;&gt;"",Scoring!$D$12)+IF(Data!$H264&lt;&gt;"",Scoring!$D$13)+IF(Data!$I264&lt;&gt;"",Scoring!$D$14)+IF(Data!$J264&lt;&gt;"",Scoring!$D$15)+IF(Data!$K264&lt;&gt;"",Scoring!$D$16)+IF(Data!$L264&lt;&gt;"",Scoring!$D$17)+IF(Data!$M264&lt;&gt;"",Scoring!$D$18)+IF(Data!$N264&lt;&gt;"",Scoring!$D$19)+IF(Data!$O264&lt;&gt;"",Scoring!$D$20)+IF(Data!$P264&lt;&gt;"",Scoring!$D$21)+IF(Data!$Q264&lt;&gt;"",Scoring!$D$22)+IF(Data!$R264&lt;&gt;"",Scoring!$D$23)+IF(Data!$S264&lt;&gt;"",Scoring!$D$24)+IF(Data!T264&lt;&gt;"",Scoring!$D$25)+IF(Data!$U264&lt;&gt;"",Scoring!$D$26)+IF(Data!$V264&lt;&gt;"",Scoring!$D$27)+IF(Data!$W264&lt;&gt;"",Scoring!$D$28)+IF(Data!$X264&lt;&gt;"",Scoring!$D$29)+IF(Data!$Y264&lt;&gt;"",Scoring!$D$30)+IF(Data!$Z264&lt;&gt;"",Scoring!$D$31)+IF(Data!$AA264&lt;&gt;"",Scoring!$D$32),"")</f>
        <v/>
      </c>
      <c r="AC264" s="105" t="str">
        <f>IF(AB264&lt;&gt;"",LOOKUP(AB264,Likelihoods!$A$7:$A$107,Likelihoods!B$7:B$107),"")</f>
        <v/>
      </c>
      <c r="AD264" s="264" t="str">
        <f>IF(AND(COUNTBLANK($B264:$E264)=3,COUNTBLANK($F264:$H264)=2,COUNTBLANK($I264:$J264)=1,COUNTBLANK($K264:$L264)=1,COUNTBLANK($M264:$N264)=1,COUNTBLANK($O264:$P264)=1,COUNTBLANK($Q264:$R264)=1,COUNTBLANK($S264:$T264)=1,COUNTBLANK($U264:$V264)=1,COUNTBLANK($W264:$AA264)=4),IF(Data!$B264&lt;&gt;"",Scoring!$E$7)+IF(Data!$C264&lt;&gt;"",Scoring!$E$8)+IF(Data!$D264&lt;&gt;"",Scoring!$E$9)+IF(Data!$E264&lt;&gt;"",Scoring!$E$10)+IF(Data!$F264&lt;&gt;"",Scoring!$E$11)+IF(Data!$G264&lt;&gt;"",Scoring!$E$12)+IF(Data!$H264&lt;&gt;"",Scoring!$E$13)+IF(Data!$I264&lt;&gt;"",Scoring!$E$14)+IF(Data!$J264&lt;&gt;"",Scoring!$E$15)+IF(Data!$K264&lt;&gt;"",Scoring!$E$16)+IF(Data!$L264&lt;&gt;"",Scoring!$E$17)+IF(Data!$M264&lt;&gt;"",Scoring!$E$18)+IF(Data!$N264&lt;&gt;"",Scoring!$E$19)+IF(Data!$O264&lt;&gt;"",Scoring!$E$20)+IF(Data!$P264&lt;&gt;"",Scoring!$E$21)+IF(Data!$Q264&lt;&gt;"",Scoring!$E$22)+IF(Data!$R264&lt;&gt;"",Scoring!$E$23)+IF(Data!$S264&lt;&gt;"",Scoring!$E$24)+IF(Data!V264&lt;&gt;"",Scoring!$E$25)+IF(Data!$U264&lt;&gt;"",Scoring!$E$26)+IF(Data!$V264&lt;&gt;"",Scoring!$E$27)+IF(Data!$W264&lt;&gt;"",Scoring!$E$28)+IF(Data!$X264&lt;&gt;"",Scoring!$E$29)+IF(Data!$Y264&lt;&gt;"",Scoring!$E$30)+IF(Data!$Z264&lt;&gt;"",Scoring!$E$31)+IF(Data!$AA264&lt;&gt;"",Scoring!$E$32),"")</f>
        <v/>
      </c>
      <c r="AE264" s="107" t="str">
        <f>IF(AD264&lt;&gt;"",LOOKUP(AD264,Likelihoods!$A$7:$A$107,Likelihoods!C$7:C$107),"")</f>
        <v/>
      </c>
      <c r="AF264" s="108" t="str">
        <f>IF(AND(COUNTBLANK($B264:$E264)=3,COUNTBLANK($F264:$H264)=2,COUNTBLANK($I264:$J264)=1,COUNTBLANK($K264:$L264)=1,COUNTBLANK($M264:$N264)=1,COUNTBLANK($O264:$P264)=1,COUNTBLANK($Q264:$R264)=1,COUNTBLANK($S264:$T264)=1,COUNTBLANK($U264:$V264)=1,COUNTBLANK($W264:$AA264)=4),IF(Data!$B264&lt;&gt;"",Scoring!$F$7)+IF(Data!$C264&lt;&gt;"",Scoring!$F$8)+IF(Data!$D264&lt;&gt;"",Scoring!$F$9)+IF(Data!$E264&lt;&gt;"",Scoring!$F$10)+IF(Data!$F264&lt;&gt;"",Scoring!$F$11)+IF(Data!$G264&lt;&gt;"",Scoring!$F$12)+IF(Data!$H264&lt;&gt;"",Scoring!$F$13)+IF(Data!$I264&lt;&gt;"",Scoring!$F$14)+IF(Data!$J264&lt;&gt;"",Scoring!$F$15)+IF(Data!$K264&lt;&gt;"",Scoring!$F$16)+IF(Data!$L264&lt;&gt;"",Scoring!$F$17)+IF(Data!$M264&lt;&gt;"",Scoring!$F$18)+IF(Data!$N264&lt;&gt;"",Scoring!$F$19)+IF(Data!$O264&lt;&gt;"",Scoring!$F$20)+IF(Data!$P264&lt;&gt;"",Scoring!$F$21)+IF(Data!$Q264&lt;&gt;"",Scoring!$F$22)+IF(Data!$R264&lt;&gt;"",Scoring!$F$23)+IF(Data!$S264&lt;&gt;"",Scoring!$F$24)+IF(Data!T264&lt;&gt;"",Scoring!$F$25)+IF(Data!$U264&lt;&gt;"",Scoring!$F$26)+IF(Data!$V264&lt;&gt;"",Scoring!$F$27)+IF(Data!$W264&lt;&gt;"",Scoring!$F$28)+IF(Data!$X264&lt;&gt;"",Scoring!$F$29)+IF(Data!$Y264&lt;&gt;"",Scoring!$F$30)+IF(Data!$Z264&lt;&gt;"",Scoring!$F$31)+IF(Data!$AA264&lt;&gt;"",Scoring!$F$32),"")</f>
        <v/>
      </c>
      <c r="AG264" s="105" t="str">
        <f>IF(AF264&lt;&gt;"",LOOKUP(AF264,Likelihoods!$A$7:$A$107,Likelihoods!D$7:D$107),"")</f>
        <v/>
      </c>
      <c r="AH264" s="108" t="str">
        <f>IF(AND(COUNTBLANK($B264:$E264)=3,COUNTBLANK($F264:$H264)=2,COUNTBLANK($I264:$J264)=1,COUNTBLANK($K264:$L264)=1,COUNTBLANK($M264:$N264)=1,COUNTBLANK($O264:$P264)=1,COUNTBLANK($Q264:$R264)=1,COUNTBLANK($S264:$T264)=1,COUNTBLANK($U264:$V264)=1,COUNTBLANK($W264:$AA264)=4),IF(Data!$B264&lt;&gt;"",Scoring!$G$7)+IF(Data!$C264&lt;&gt;"",Scoring!$G$8)+IF(Data!$D264&lt;&gt;"",Scoring!$G$9)+IF(Data!$E264&lt;&gt;"",Scoring!$G$10)+IF(Data!$F264&lt;&gt;"",Scoring!$G$11)+IF(Data!$G264&lt;&gt;"",Scoring!$G$12)+IF(Data!$H264&lt;&gt;"",Scoring!$G$13)+IF(Data!$I264&lt;&gt;"",Scoring!$G$14)+IF(Data!$J264&lt;&gt;"",Scoring!$G$15)+IF(Data!$K264&lt;&gt;"",Scoring!$G$16)+IF(Data!$L264&lt;&gt;"",Scoring!$G$17)+IF(Data!$M264&lt;&gt;"",Scoring!$G$18)+IF(Data!$N264&lt;&gt;"",Scoring!$G$19)+IF(Data!$O264&lt;&gt;"",Scoring!$G$20)+IF(Data!$P264&lt;&gt;"",Scoring!$G$21)+IF(Data!$Q264&lt;&gt;"",Scoring!$G$22)+IF(Data!$R264&lt;&gt;"",Scoring!$G$23)+IF(Data!$S264&lt;&gt;"",Scoring!$G$24)+IF(Data!T264&lt;&gt;"",Scoring!$G$25)+IF(Data!$U264&lt;&gt;"",Scoring!$G$26)+IF(Data!$V264&lt;&gt;"",Scoring!$G$27)+IF(Data!$W264&lt;&gt;"",Scoring!$G$28)+IF(Data!$X264&lt;&gt;"",Scoring!$G$29)+IF(Data!$Y264&lt;&gt;"",Scoring!$G$30)+IF(Data!$Z264&lt;&gt;"",Scoring!$G$31)+IF(Data!$AA264&lt;&gt;"",Scoring!$G$32),"")</f>
        <v/>
      </c>
      <c r="AI264" s="106" t="str">
        <f>IF(AH264&lt;&gt;"",LOOKUP(AH264,Likelihoods!$A$7:$A$107,Likelihoods!E$7:E$107),"")</f>
        <v/>
      </c>
      <c r="AJ264" s="104" t="str">
        <f>IF(AND(COUNTBLANK($B264:$E264)=3,COUNTBLANK($F264:$H264)=2,COUNTBLANK($I264:$J264)=1,COUNTBLANK($K264:$L264)=1,COUNTBLANK($M264:$N264)=1,COUNTBLANK($O264:$P264)=1,COUNTBLANK($Q264:$R264)=1,COUNTBLANK($S264:$T264)=1,COUNTBLANK($U264:$V264)=1,COUNTBLANK($W264:$AA264)=4),IF(Data!$B264&lt;&gt;"",Scoring!$H$7)+IF(Data!$C264&lt;&gt;"",Scoring!$H$8)+IF(Data!$D264&lt;&gt;"",Scoring!$H$9)+IF(Data!$E264&lt;&gt;"",Scoring!$H$10)+IF(Data!$F264&lt;&gt;"",Scoring!$H$11)+IF(Data!$G264&lt;&gt;"",Scoring!$H$12)+IF(Data!$H264&lt;&gt;"",Scoring!$H$13)+IF(Data!$I264&lt;&gt;"",Scoring!$H$14)+IF(Data!$J264&lt;&gt;"",Scoring!$H$15)+IF(Data!$K264&lt;&gt;"",Scoring!$H$16)+IF(Data!$L264&lt;&gt;"",Scoring!$H$17)+IF(Data!$M264&lt;&gt;"",Scoring!$H$18)+IF(Data!$N264&lt;&gt;"",Scoring!$H$19)+IF(Data!$O264&lt;&gt;"",Scoring!$H$20)+IF(Data!$P264&lt;&gt;"",Scoring!$H$21)+IF(Data!$Q264&lt;&gt;"",Scoring!$H$22)+IF(Data!$R264&lt;&gt;"",Scoring!$H$23)+IF(Data!$S264&lt;&gt;"",Scoring!$H$24)+IF(Data!T264&lt;&gt;"",Scoring!$H$25)+IF(Data!$U264&lt;&gt;"",Scoring!$H$26)+IF(Data!$V264&lt;&gt;"",Scoring!$H$27)+IF(Data!$W264&lt;&gt;"",Scoring!$H$28)+IF(Data!$X264&lt;&gt;"",Scoring!$H$29)+IF(Data!$Y264&lt;&gt;"",Scoring!$H$30)+IF(Data!$Z264&lt;&gt;"",Scoring!$H$31)+IF(Data!$AA264&lt;&gt;"",Scoring!$H$32),"")</f>
        <v/>
      </c>
      <c r="AK264" s="105" t="str">
        <f>IF(AJ264&lt;&gt;"",LOOKUP(AJ264,Likelihoods!$A$7:$A$107,Likelihoods!F$7:F$107),"")</f>
        <v/>
      </c>
      <c r="AL264" s="102" t="str">
        <f>IF(AND(COUNTBLANK($B264:$E264)=3,COUNTBLANK($F264:$H264)=2,COUNTBLANK($I264:$J264)=1,COUNTBLANK($K264:$L264)=1,COUNTBLANK($M264:$N264)=1,COUNTBLANK($O264:$P264)=1,COUNTBLANK($Q264:$R264)=1,COUNTBLANK($S264:$T264)=1,COUNTBLANK($U264:$V264)=1,COUNTBLANK($W264:$AA264)=4),IF(Data!$B264&lt;&gt;"",Scoring!$I$7)+IF(Data!$C264&lt;&gt;"",Scoring!$I$8)+IF(Data!$D264&lt;&gt;"",Scoring!$I$9)+IF(Data!$E264&lt;&gt;"",Scoring!$I$10)+IF(Data!$F264&lt;&gt;"",Scoring!$I$11)+IF(Data!$G264&lt;&gt;"",Scoring!$I$12)+IF(Data!$H264&lt;&gt;"",Scoring!$I$13)+IF(Data!$I264&lt;&gt;"",Scoring!$I$14)+IF(Data!$J264&lt;&gt;"",Scoring!$I$15)+IF(Data!$K264&lt;&gt;"",Scoring!$I$16)+IF(Data!$L264&lt;&gt;"",Scoring!$I$17)+IF(Data!$M264&lt;&gt;"",Scoring!$I$18)+IF(Data!$N264&lt;&gt;"",Scoring!$I$19)+IF(Data!$O264&lt;&gt;"",Scoring!$I$20)+IF(Data!$P264&lt;&gt;"",Scoring!$I$21)+IF(Data!$Q264&lt;&gt;"",Scoring!$I$22)+IF(Data!$R264&lt;&gt;"",Scoring!$I$23)+IF(Data!$S264&lt;&gt;"",Scoring!$I$24)+IF(Data!T264&lt;&gt;"",Scoring!$I$25)+IF(Data!$U264&lt;&gt;"",Scoring!$I$26)+IF(Data!$V264&lt;&gt;"",Scoring!$I$27)+IF(Data!$W264&lt;&gt;"",Scoring!$I$28)+IF(Data!$X264&lt;&gt;"",Scoring!$I$29)+IF(Data!$Y264&lt;&gt;"",Scoring!$I$30)+IF(Data!$Z264&lt;&gt;"",Scoring!$I$31)+IF(Data!$AA264&lt;&gt;"",Scoring!$I$32),"")</f>
        <v/>
      </c>
      <c r="AM264" s="107" t="str">
        <f>IF(AL264&lt;&gt;"",LOOKUP(AL264,Likelihoods!$A$7:$A$107,Likelihoods!G$7:G$107),"")</f>
        <v/>
      </c>
      <c r="AN264" s="281" t="str">
        <f>IF(AND(COUNTBLANK($B264:$E264)=3,COUNTBLANK($F264:$H264)=2,COUNTBLANK($I264:$J264)=1,COUNTBLANK($K264:$L264)=1,COUNTBLANK($M264:$N264)=1,COUNTBLANK($O264:$P264)=1,COUNTBLANK($Q264:$R264)=1,COUNTBLANK($S264:$T264)=1,COUNTBLANK($U264:$V264)=1,COUNTBLANK($W264:$AA264)=4),IF(Data!$B264&lt;&gt;"",Scoring!$J$7)+IF(Data!$C264&lt;&gt;"",Scoring!$J$8)+IF(Data!$D264&lt;&gt;"",Scoring!$J$9)+IF(Data!$E264&lt;&gt;"",Scoring!$J$10)+IF(Data!$F264&lt;&gt;"",Scoring!$J$11)+IF(Data!$G264&lt;&gt;"",Scoring!$J$12)+IF(Data!$H264&lt;&gt;"",Scoring!$J$13)+IF(Data!$I264&lt;&gt;"",Scoring!$J$14)+IF(Data!$J264&lt;&gt;"",Scoring!$J$15)+IF(Data!$K264&lt;&gt;"",Scoring!$J$16)+IF(Data!$L264&lt;&gt;"",Scoring!$J$17)+IF(Data!$M264&lt;&gt;"",Scoring!$J$18)+IF(Data!$N264&lt;&gt;"",Scoring!$J$19)+IF(Data!$O264&lt;&gt;"",Scoring!$J$20)+IF(Data!$P264&lt;&gt;"",Scoring!$J$21)+IF(Data!$Q264&lt;&gt;"",Scoring!$J$22)+IF(Data!$R264&lt;&gt;"",Scoring!$J$23)+IF(Data!$S264&lt;&gt;"",Scoring!$J$24)+IF(Data!AF264&lt;&gt;"",Scoring!$J$25)+IF(Data!$U264&lt;&gt;"",Scoring!$J$26)+IF(Data!$V264&lt;&gt;"",Scoring!$J$27)+IF(Data!$W264&lt;&gt;"",Scoring!$J$28)+IF(Data!$X264&lt;&gt;"",Scoring!$J$29)+IF(Data!$Y264&lt;&gt;"",Scoring!$J$30)+IF(Data!$Z264&lt;&gt;"",Scoring!$J$31)+IF(Data!$AA264&lt;&gt;"",Scoring!$J$32),"")</f>
        <v/>
      </c>
      <c r="AO264" s="276" t="str">
        <f>IF(AN264&lt;&gt;"",LOOKUP(AN264,Likelihoods!$A$7:$A$107,Likelihoods!H$7:H$107),"")</f>
        <v/>
      </c>
      <c r="AP264" s="264" t="str">
        <f>IF(AND(COUNTBLANK($B264:$E264)=3,COUNTBLANK($F264:$H264)=2,COUNTBLANK($I264:$J264)=1,COUNTBLANK($K264:$L264)=1,COUNTBLANK($M264:$N264)=1,COUNTBLANK($O264:$P264)=1,COUNTBLANK($Q264:$R264)=1,COUNTBLANK($S264:$T264)=1,COUNTBLANK($U264:$V264)=1,COUNTBLANK($W264:$AA264)=4),IF(Data!$B264&lt;&gt;"",Scoring!$K$7)+IF(Data!$C264&lt;&gt;"",Scoring!$K$8)+IF(Data!$D264&lt;&gt;"",Scoring!$K$9)+IF(Data!$E264&lt;&gt;"",Scoring!$K$10)+IF(Data!$F264&lt;&gt;"",Scoring!$K$11)+IF(Data!$G264&lt;&gt;"",Scoring!$K$12)+IF(Data!$H264&lt;&gt;"",Scoring!$K$13)+IF(Data!$I264&lt;&gt;"",Scoring!$K$14)+IF(Data!$J264&lt;&gt;"",Scoring!$K$15)+IF(Data!$K264&lt;&gt;"",Scoring!$K$16)+IF(Data!$L264&lt;&gt;"",Scoring!$K$17)+IF(Data!$M264&lt;&gt;"",Scoring!$K$18)+IF(Data!$N264&lt;&gt;"",Scoring!$K$19)+IF(Data!$O264&lt;&gt;"",Scoring!$K$20)+IF(Data!$P264&lt;&gt;"",Scoring!$K$21)+IF(Data!$Q264&lt;&gt;"",Scoring!$K$22)+IF(Data!$R264&lt;&gt;"",Scoring!$K$23)+IF(Data!$S264&lt;&gt;"",Scoring!$K$24)+IF(Data!AH264&lt;&gt;"",Scoring!$K$25)+IF(Data!$U264&lt;&gt;"",Scoring!$K$26)+IF(Data!$V264&lt;&gt;"",Scoring!$K$27)+IF(Data!$W264&lt;&gt;"",Scoring!$K$28)+IF(Data!$X264&lt;&gt;"",Scoring!$K$29)+IF(Data!$Y264&lt;&gt;"",Scoring!$K$30)+IF(Data!$Z264&lt;&gt;"",Scoring!$K$31)+IF(Data!$AA264&lt;&gt;"",Scoring!$K$32),"")</f>
        <v/>
      </c>
      <c r="AQ264" s="107" t="str">
        <f>IF(AP264&lt;&gt;"",LOOKUP(AP264,Likelihoods!$A$7:$A$107,Likelihoods!I$7:I$107),"")</f>
        <v/>
      </c>
      <c r="AR264" s="281" t="str">
        <f>IF(AND(COUNTBLANK($B264:$E264)=3,COUNTBLANK($F264:$H264)=2,COUNTBLANK($I264:$J264)=1,COUNTBLANK($K264:$L264)=1,COUNTBLANK($M264:$N264)=1,COUNTBLANK($O264:$P264)=1,COUNTBLANK($Q264:$R264)=1,COUNTBLANK($S264:$T264)=1,COUNTBLANK($U264:$V264)=1,COUNTBLANK($W264:$AA264)=4),IF(Data!$B264&lt;&gt;"",Scoring!$L$7)+IF(Data!$C264&lt;&gt;"",Scoring!$L$8)+IF(Data!$D264&lt;&gt;"",Scoring!$L$9)+IF(Data!$E264&lt;&gt;"",Scoring!$L$10)+IF(Data!$F264&lt;&gt;"",Scoring!$L$11)+IF(Data!$G264&lt;&gt;"",Scoring!$L$12)+IF(Data!$H264&lt;&gt;"",Scoring!$L$13)+IF(Data!$I264&lt;&gt;"",Scoring!$L$14)+IF(Data!$J264&lt;&gt;"",Scoring!$L$15)+IF(Data!$K264&lt;&gt;"",Scoring!$L$16)+IF(Data!$L264&lt;&gt;"",Scoring!$L$17)+IF(Data!$M264&lt;&gt;"",Scoring!$L$18)+IF(Data!$N264&lt;&gt;"",Scoring!$L$19)+IF(Data!$O264&lt;&gt;"",Scoring!$L$20)+IF(Data!$P264&lt;&gt;"",Scoring!$L$21)+IF(Data!$Q264&lt;&gt;"",Scoring!$L$22)+IF(Data!$R264&lt;&gt;"",Scoring!$L$23)+IF(Data!$S264&lt;&gt;"",Scoring!$L$24)+IF(Data!AJ264&lt;&gt;"",Scoring!$L$25)+IF(Data!$U264&lt;&gt;"",Scoring!$L$26)+IF(Data!$V264&lt;&gt;"",Scoring!$L$27)+IF(Data!$W264&lt;&gt;"",Scoring!$L$28)+IF(Data!$X264&lt;&gt;"",Scoring!$L$29)+IF(Data!$Y264&lt;&gt;"",Scoring!$L$30)+IF(Data!$Z264&lt;&gt;"",Scoring!$L$31)+IF(Data!$AA264&lt;&gt;"",Scoring!$L$32),"")</f>
        <v/>
      </c>
      <c r="AS264" s="105" t="str">
        <f>IF(AR264&lt;&gt;"",LOOKUP(AR264,Likelihoods!$A$7:$A$107,Likelihoods!J$7:J$107),"")</f>
        <v/>
      </c>
      <c r="AT264" s="108" t="str">
        <f>IF(AND(COUNTBLANK($B264:$E264)=3,COUNTBLANK($F264:$H264)=2,COUNTBLANK($I264:$J264)=1,COUNTBLANK($K264:$L264)=1,COUNTBLANK($M264:$N264)=1,COUNTBLANK($O264:$P264)=1,COUNTBLANK($Q264:$R264)=1,COUNTBLANK($S264:$T264)=1,COUNTBLANK($U264:$V264)=1,COUNTBLANK($W264:$AA264)=4),IF(Data!$B264&lt;&gt;"",Scoring!$M$7)+IF(Data!$C264&lt;&gt;"",Scoring!$M$8)+IF(Data!$D264&lt;&gt;"",Scoring!$M$9)+IF(Data!$E264&lt;&gt;"",Scoring!$M$10)+IF(Data!$F264&lt;&gt;"",Scoring!$M$11)+IF(Data!$G264&lt;&gt;"",Scoring!$M$12)+IF(Data!$H264&lt;&gt;"",Scoring!$M$13)+IF(Data!$I264&lt;&gt;"",Scoring!$M$14)+IF(Data!$J264&lt;&gt;"",Scoring!$M$15)+IF(Data!$K264&lt;&gt;"",Scoring!$M$16)+IF(Data!$L264&lt;&gt;"",Scoring!$M$17)+IF(Data!$M264&lt;&gt;"",Scoring!$M$18)+IF(Data!$N264&lt;&gt;"",Scoring!$M$19)+IF(Data!$O264&lt;&gt;"",Scoring!$M$20)+IF(Data!$P264&lt;&gt;"",Scoring!$M$21)+IF(Data!$Q264&lt;&gt;"",Scoring!$M$22)+IF(Data!$R264&lt;&gt;"",Scoring!$M$23)+IF(Data!$S264&lt;&gt;"",Scoring!$M$24)+IF(Data!T264&lt;&gt;"",Scoring!$M$25)+IF(Data!$U264&lt;&gt;"",Scoring!$M$26)+IF(Data!$V264&lt;&gt;"",Scoring!$M$27)+IF(Data!$W264&lt;&gt;"",Scoring!$M$28)+IF(Data!$X264&lt;&gt;"",Scoring!$M$29)+IF(Data!$Y264&lt;&gt;"",Scoring!$M$30)+IF(Data!$Z264&lt;&gt;"",Scoring!$M$31)+IF(Data!$AA264&lt;&gt;"",Scoring!$M$32),"")</f>
        <v/>
      </c>
      <c r="AU264" s="105" t="str">
        <f>IF(AT264&lt;&gt;"",LOOKUP(AT264,Likelihoods!$A$7:$A$107,Likelihoods!K$7:K$107),"")</f>
        <v/>
      </c>
      <c r="AV264" s="108" t="str">
        <f>IF(AND(COUNTBLANK($B264:$E264)=3,COUNTBLANK($F264:$H264)=2,COUNTBLANK($I264:$J264)=1,COUNTBLANK($K264:$L264)=1,COUNTBLANK($M264:$N264)=1,COUNTBLANK($O264:$P264)=1,COUNTBLANK($Q264:$R264)=1,COUNTBLANK($S264:$T264)=1,COUNTBLANK($U264:$V264)=1,COUNTBLANK($W264:$AA264)=4),IF(Data!$B264&lt;&gt;"",Scoring!$N$7)+IF(Data!$C264&lt;&gt;"",Scoring!$N$8)+IF(Data!$D264&lt;&gt;"",Scoring!$N$9)+IF(Data!$E264&lt;&gt;"",Scoring!$N$10)+IF(Data!$F264&lt;&gt;"",Scoring!$N$11)+IF(Data!$G264&lt;&gt;"",Scoring!$N$12)+IF(Data!$H264&lt;&gt;"",Scoring!$N$13)+IF(Data!$I264&lt;&gt;"",Scoring!$N$14)+IF(Data!$J264&lt;&gt;"",Scoring!$N$15)+IF(Data!$K264&lt;&gt;"",Scoring!$N$16)+IF(Data!$L264&lt;&gt;"",Scoring!$N$17)+IF(Data!$M264&lt;&gt;"",Scoring!$N$18)+IF(Data!$N264&lt;&gt;"",Scoring!$N$19)+IF(Data!$O264&lt;&gt;"",Scoring!$N$20)+IF(Data!$P264&lt;&gt;"",Scoring!$N$21)+IF(Data!$Q264&lt;&gt;"",Scoring!$N$22)+IF(Data!$R264&lt;&gt;"",Scoring!$N$23)+IF(Data!$S264&lt;&gt;"",Scoring!$N$24)+IF(Data!T264&lt;&gt;"",Scoring!$N$25)+IF(Data!$U264&lt;&gt;"",Scoring!$N$26)+IF(Data!$V264&lt;&gt;"",Scoring!$N$27)+IF(Data!$W264&lt;&gt;"",Scoring!$N$28)+IF(Data!$X264&lt;&gt;"",Scoring!$N$29)+IF(Data!$Y264&lt;&gt;"",Scoring!$N$30)+IF(Data!$Z264&lt;&gt;"",Scoring!$N$31)+IF(Data!$AA264&lt;&gt;"",Scoring!$N$32),"")</f>
        <v/>
      </c>
      <c r="AW264" s="106" t="str">
        <f>IF(AV264&lt;&gt;"",LOOKUP(AV264,Likelihoods!$A$7:$A$107,Likelihoods!L$7:L$107),"")</f>
        <v/>
      </c>
      <c r="AX264" s="104" t="str">
        <f>IF(AND(COUNTBLANK($B264:$E264)=3,COUNTBLANK($F264:$H264)=2,COUNTBLANK($I264:$J264)=1,COUNTBLANK($K264:$L264)=1,COUNTBLANK($M264:$N264)=1,COUNTBLANK($O264:$P264)=1,COUNTBLANK($Q264:$R264)=1,COUNTBLANK($S264:$T264)=1,COUNTBLANK($U264:$V264)=1,COUNTBLANK($W264:$AA264)=4),IF(Data!$B264&lt;&gt;"",Scoring!$O$7)+IF(Data!$C264&lt;&gt;"",Scoring!$O$8)+IF(Data!$D264&lt;&gt;"",Scoring!$O$9)+IF(Data!$E264&lt;&gt;"",Scoring!$O$10)+IF(Data!$F264&lt;&gt;"",Scoring!$O$11)+IF(Data!$G264&lt;&gt;"",Scoring!$O$12)+IF(Data!$H264&lt;&gt;"",Scoring!$O$13)+IF(Data!$I264&lt;&gt;"",Scoring!$O$14)+IF(Data!$J264&lt;&gt;"",Scoring!$O$15)+IF(Data!$K264&lt;&gt;"",Scoring!$O$16)+IF(Data!$L264&lt;&gt;"",Scoring!$O$17)+IF(Data!$M264&lt;&gt;"",Scoring!$O$18)+IF(Data!$N264&lt;&gt;"",Scoring!$O$19)+IF(Data!$O264&lt;&gt;"",Scoring!$O$20)+IF(Data!$P264&lt;&gt;"",Scoring!$O$21)+IF(Data!$Q264&lt;&gt;"",Scoring!$O$22)+IF(Data!$R264&lt;&gt;"",Scoring!$O$23)+IF(Data!$S264&lt;&gt;"",Scoring!$O$24)+IF(Data!T264&lt;&gt;"",Scoring!$O$25)+IF(Data!$U264&lt;&gt;"",Scoring!$O$26)+IF(Data!$V264&lt;&gt;"",Scoring!$O$27)+IF(Data!$W264&lt;&gt;"",Scoring!$O$28)+IF(Data!$X264&lt;&gt;"",Scoring!$O$29)+IF(Data!$Y264&lt;&gt;"",Scoring!$O$30)+IF(Data!$Z264&lt;&gt;"",Scoring!$O$31)+IF(Data!$AA264&lt;&gt;"",Scoring!$O$32),"")</f>
        <v/>
      </c>
      <c r="AY264" s="107" t="str">
        <f>IF(AX264&lt;&gt;"",LOOKUP(AX264,Likelihoods!$A$7:$A$107,Likelihoods!M$7:M$107),"")</f>
        <v/>
      </c>
      <c r="AZ264" s="108" t="str">
        <f>IF(AND(COUNTBLANK($B264:$E264)=3,COUNTBLANK($F264:$H264)=2,COUNTBLANK($I264:$J264)=1,COUNTBLANK($K264:$L264)=1,COUNTBLANK($M264:$N264)=1,COUNTBLANK($O264:$P264)=1,COUNTBLANK($Q264:$R264)=1,COUNTBLANK($S264:$T264)=1,COUNTBLANK($U264:$V264)=1,COUNTBLANK($W264:$AA264)=4),IF(Data!$B264&lt;&gt;"",Scoring!$P$7)+IF(Data!$C264&lt;&gt;"",Scoring!$P$8)+IF(Data!$D264&lt;&gt;"",Scoring!$P$9)+IF(Data!$E264&lt;&gt;"",Scoring!$P$10)+IF(Data!$F264&lt;&gt;"",Scoring!$P$11)+IF(Data!$G264&lt;&gt;"",Scoring!$P$12)+IF(Data!$H264&lt;&gt;"",Scoring!$P$13)+IF(Data!$I264&lt;&gt;"",Scoring!$P$14)+IF(Data!$J264&lt;&gt;"",Scoring!$P$15)+IF(Data!$K264&lt;&gt;"",Scoring!$P$16)+IF(Data!$L264&lt;&gt;"",Scoring!$P$17)+IF(Data!$M264&lt;&gt;"",Scoring!$P$18)+IF(Data!$N264&lt;&gt;"",Scoring!$P$19)+IF(Data!$O264&lt;&gt;"",Scoring!$P$20)+IF(Data!$P264&lt;&gt;"",Scoring!$P$21)+IF(Data!$Q264&lt;&gt;"",Scoring!$P$22)+IF(Data!$R264&lt;&gt;"",Scoring!$P$23)+IF(Data!$S264&lt;&gt;"",Scoring!$P$24)+IF(Data!T264&lt;&gt;"",Scoring!$P$25)+IF(Data!$U264&lt;&gt;"",Scoring!$P$26)+IF(Data!$V264&lt;&gt;"",Scoring!$P$27)+IF(Data!$W264&lt;&gt;"",Scoring!$P$28)+IF(Data!$X264&lt;&gt;"",Scoring!$P$29)+IF(Data!$Y264&lt;&gt;"",Scoring!$P$30)+IF(Data!$Z264&lt;&gt;"",Scoring!$P$31)+IF(Data!$AA264&lt;&gt;"",Scoring!$P$32),"")</f>
        <v/>
      </c>
      <c r="BA264" s="105" t="str">
        <f>IF(AZ264&lt;&gt;"",LOOKUP(AZ264,Likelihoods!$A$7:$A$107,Likelihoods!N$7:N$107),"")</f>
        <v/>
      </c>
      <c r="BB264" s="102" t="str">
        <f>IF(AND(COUNTBLANK($B264:$E264)=3,COUNTBLANK($F264:$H264)=2,COUNTBLANK($I264:$J264)=1,COUNTBLANK($K264:$L264)=1,COUNTBLANK($M264:$N264)=1,COUNTBLANK($O264:$P264)=1,COUNTBLANK($Q264:$R264)=1,COUNTBLANK($S264:$T264)=1,COUNTBLANK($U264:$V264)=1,COUNTBLANK($W264:$AA264)=4),IF(Data!$B264&lt;&gt;"",Scoring!$Q$7)+IF(Data!$C264&lt;&gt;"",Scoring!$Q$8)+IF(Data!$D264&lt;&gt;"",Scoring!$Q$9)+IF(Data!$E264&lt;&gt;"",Scoring!$Q$10)+IF(Data!$F264&lt;&gt;"",Scoring!$Q$11)+IF(Data!$G264&lt;&gt;"",Scoring!$Q$12)+IF(Data!$H264&lt;&gt;"",Scoring!$Q$13)+IF(Data!$I264&lt;&gt;"",Scoring!$Q$14)+IF(Data!$J264&lt;&gt;"",Scoring!$Q$15)+IF(Data!$K264&lt;&gt;"",Scoring!$Q$16)+IF(Data!$L264&lt;&gt;"",Scoring!$Q$17)+IF(Data!$M264&lt;&gt;"",Scoring!$Q$18)+IF(Data!$N264&lt;&gt;"",Scoring!$Q$19)+IF(Data!$O264&lt;&gt;"",Scoring!$Q$20)+IF(Data!$P264&lt;&gt;"",Scoring!$Q$21)+IF(Data!$Q264&lt;&gt;"",Scoring!$Q$22)+IF(Data!$R264&lt;&gt;"",Scoring!$Q$23)+IF(Data!$S264&lt;&gt;"",Scoring!$Q$24)+IF(Data!T264&lt;&gt;"",Scoring!$Q$25)+IF(Data!$U264&lt;&gt;"",Scoring!$Q$26)+IF(Data!$V264&lt;&gt;"",Scoring!$Q$27)+IF(Data!$W264&lt;&gt;"",Scoring!$Q$28)+IF(Data!$X264&lt;&gt;"",Scoring!$Q$29)+IF(Data!$Y264&lt;&gt;"",Scoring!$Q$30)+IF(Data!$Z264&lt;&gt;"",Scoring!$Q$31)+IF(Data!$AA264&lt;&gt;"",Scoring!$Q$32),"")</f>
        <v/>
      </c>
      <c r="BC264" s="107" t="str">
        <f>IF(BB264&lt;&gt;"",LOOKUP(BB264,Likelihoods!$A$7:$A$107,Likelihoods!O$7:O$107),"")</f>
        <v/>
      </c>
      <c r="BD264" s="104" t="str">
        <f>IF(AND(COUNTBLANK($B264:$E264)=3,COUNTBLANK($F264:$H264)=2,COUNTBLANK($I264:$J264)=1,COUNTBLANK($K264:$L264)=1,COUNTBLANK($M264:$N264)=1,COUNTBLANK($O264:$P264)=1,COUNTBLANK($Q264:$R264)=1,COUNTBLANK($S264:$T264)=1,COUNTBLANK($U264:$V264)=1,COUNTBLANK($W264:$AA264)=4),IF(Data!$B264&lt;&gt;"",Scoring!$R$7)+IF(Data!$C264&lt;&gt;"",Scoring!$R$8)+IF(Data!$D264&lt;&gt;"",Scoring!$R$9)+IF(Data!$E264&lt;&gt;"",Scoring!$R$10)+IF(Data!$F264&lt;&gt;"",Scoring!$R$11)+IF(Data!$G264&lt;&gt;"",Scoring!$R$12)+IF(Data!$H264&lt;&gt;"",Scoring!$R$13)+IF(Data!$I264&lt;&gt;"",Scoring!$R$14)+IF(Data!$J264&lt;&gt;"",Scoring!$R$15)+IF(Data!$K264&lt;&gt;"",Scoring!$R$16)+IF(Data!$L264&lt;&gt;"",Scoring!$R$17)+IF(Data!$M264&lt;&gt;"",Scoring!$R$18)+IF(Data!$N264&lt;&gt;"",Scoring!$R$19)+IF(Data!$O264&lt;&gt;"",Scoring!$R$20)+IF(Data!$P264&lt;&gt;"",Scoring!$R$21)+IF(Data!$Q264&lt;&gt;"",Scoring!$R$22)+IF(Data!$R264&lt;&gt;"",Scoring!$R$23)+IF(Data!$S264&lt;&gt;"",Scoring!$R$24)+IF(Data!T264&lt;&gt;"",Scoring!$R$25)+IF(Data!$U264&lt;&gt;"",Scoring!$R$26)+IF(Data!$V264&lt;&gt;"",Scoring!$R$27)+IF(Data!$W264&lt;&gt;"",Scoring!$R$28)+IF(Data!$X264&lt;&gt;"",Scoring!$R$29)+IF(Data!$Y264&lt;&gt;"",Scoring!$R$30)+IF(Data!$Z264&lt;&gt;"",Scoring!$R$31)+IF(Data!$AA264&lt;&gt;"",Scoring!$R$32),"")</f>
        <v/>
      </c>
      <c r="BE264" s="105" t="str">
        <f>IF(BD264&lt;&gt;"",LOOKUP(BD264,Likelihoods!$A$7:$A$107,Likelihoods!P$7:P$107),"")</f>
        <v/>
      </c>
      <c r="BF264" s="102" t="str">
        <f>IF(AND(COUNTBLANK($B264:$E264)=3,COUNTBLANK($F264:$H264)=2,COUNTBLANK($I264:$J264)=1,COUNTBLANK($K264:$L264)=1,COUNTBLANK($M264:$N264)=1,COUNTBLANK($O264:$P264)=1,COUNTBLANK($Q264:$R264)=1,COUNTBLANK($S264:$T264)=1,COUNTBLANK($U264:$V264)=1,COUNTBLANK($W264:$AA264)=4),IF(Data!$B264&lt;&gt;"",Scoring!$S$7)+IF(Data!$C264&lt;&gt;"",Scoring!$S$8)+IF(Data!$D264&lt;&gt;"",Scoring!$S$9)+IF(Data!$E264&lt;&gt;"",Scoring!$S$10)+IF(Data!$F264&lt;&gt;"",Scoring!$S$11)+IF(Data!$G264&lt;&gt;"",Scoring!$S$12)+IF(Data!$H264&lt;&gt;"",Scoring!$S$13)+IF(Data!$I264&lt;&gt;"",Scoring!$S$14)+IF(Data!$J264&lt;&gt;"",Scoring!$S$15)+IF(Data!$K264&lt;&gt;"",Scoring!$S$16)+IF(Data!$L264&lt;&gt;"",Scoring!$S$17)+IF(Data!$M264&lt;&gt;"",Scoring!$S$18)+IF(Data!$N264&lt;&gt;"",Scoring!$S$19)+IF(Data!$O264&lt;&gt;"",Scoring!$S$20)+IF(Data!$P264&lt;&gt;"",Scoring!$S$21)+IF(Data!$Q264&lt;&gt;"",Scoring!$S$22)+IF(Data!$R264&lt;&gt;"",Scoring!$S$23)+IF(Data!$S264&lt;&gt;"",Scoring!$S$24)+IF(Data!T264&lt;&gt;"",Scoring!$S$25)+IF(Data!$U264&lt;&gt;"",Scoring!$S$26)+IF(Data!$V264&lt;&gt;"",Scoring!$S$27)+IF(Data!$W264&lt;&gt;"",Scoring!$S$28)+IF(Data!$X264&lt;&gt;"",Scoring!$S$29)+IF(Data!$Y264&lt;&gt;"",Scoring!$S$30)+IF(Data!$Z264&lt;&gt;"",Scoring!$S$31)+IF(Data!$AA264&lt;&gt;"",Scoring!$S$32),"")</f>
        <v/>
      </c>
      <c r="BG264" s="107" t="str">
        <f>IF(BF264&lt;&gt;"",LOOKUP(BF264,Likelihoods!$A$7:$A$107,Likelihoods!Q$7:Q$107),"")</f>
        <v/>
      </c>
      <c r="BH264" s="108" t="str">
        <f>IF(AND(COUNTBLANK($B264:$E264)=3,COUNTBLANK($F264:$H264)=2,COUNTBLANK($I264:$J264)=1,COUNTBLANK($K264:$L264)=1,COUNTBLANK($M264:$N264)=1,COUNTBLANK($O264:$P264)=1,COUNTBLANK($Q264:$R264)=1,COUNTBLANK($S264:$T264)=1,COUNTBLANK($U264:$V264)=1,COUNTBLANK($W264:$AA264)=4),IF(Data!$B264&lt;&gt;"",Scoring!$T$7)+IF(Data!$C264&lt;&gt;"",Scoring!$T$8)+IF(Data!$D264&lt;&gt;"",Scoring!$T$9)+IF(Data!$E264&lt;&gt;"",Scoring!$T$10)+IF(Data!$F264&lt;&gt;"",Scoring!$T$11)+IF(Data!$G264&lt;&gt;"",Scoring!$T$12)+IF(Data!$H264&lt;&gt;"",Scoring!$T$13)+IF(Data!$I264&lt;&gt;"",Scoring!$T$14)+IF(Data!$J264&lt;&gt;"",Scoring!$T$15)+IF(Data!$K264&lt;&gt;"",Scoring!$T$16)+IF(Data!$L264&lt;&gt;"",Scoring!$T$17)+IF(Data!$M264&lt;&gt;"",Scoring!$T$18)+IF(Data!$N264&lt;&gt;"",Scoring!$T$19)+IF(Data!$O264&lt;&gt;"",Scoring!$T$20)+IF(Data!$P264&lt;&gt;"",Scoring!$T$21)+IF(Data!$Q264&lt;&gt;"",Scoring!$T$22)+IF(Data!$R264&lt;&gt;"",Scoring!$T$23)+IF(Data!$S264&lt;&gt;"",Scoring!$T$24)+IF(Data!T264&lt;&gt;"",Scoring!$T$25)+IF(Data!$U264&lt;&gt;"",Scoring!$T$26)+IF(Data!$V264&lt;&gt;"",Scoring!$T$27)+IF(Data!$W264&lt;&gt;"",Scoring!$T$28)+IF(Data!$X264&lt;&gt;"",Scoring!$T$29)+IF(Data!$Y264&lt;&gt;"",Scoring!$T$30)+IF(Data!$Z264&lt;&gt;"",Scoring!$T$31)+IF(Data!$AA264&lt;&gt;"",Scoring!$T$32),"")</f>
        <v/>
      </c>
      <c r="BI264" s="105" t="str">
        <f>IF(BH264&lt;&gt;"",LOOKUP(BH264,Likelihoods!$A$7:$A$107,Likelihoods!R$7:R$107),"")</f>
        <v/>
      </c>
      <c r="BJ264" s="108" t="str">
        <f>IF(AND(COUNTBLANK($B264:$E264)=3,COUNTBLANK($F264:$H264)=2,COUNTBLANK($I264:$J264)=1,COUNTBLANK($K264:$L264)=1,COUNTBLANK($M264:$N264)=1,COUNTBLANK($O264:$P264)=1,COUNTBLANK($Q264:$R264)=1,COUNTBLANK($S264:$T264)=1,COUNTBLANK($U264:$V264)=1,COUNTBLANK($W264:$AA264)=4),IF(Data!$B264&lt;&gt;"",Scoring!$U$7)+IF(Data!$C264&lt;&gt;"",Scoring!$U$8)+IF(Data!$D264&lt;&gt;"",Scoring!$U$9)+IF(Data!$E264&lt;&gt;"",Scoring!$U$10)+IF(Data!$F264&lt;&gt;"",Scoring!$U$11)+IF(Data!$G264&lt;&gt;"",Scoring!$U$12)+IF(Data!$H264&lt;&gt;"",Scoring!$U$13)+IF(Data!$I264&lt;&gt;"",Scoring!$U$14)+IF(Data!$J264&lt;&gt;"",Scoring!$U$15)+IF(Data!$K264&lt;&gt;"",Scoring!$U$16)+IF(Data!$L264&lt;&gt;"",Scoring!$U$17)+IF(Data!$M264&lt;&gt;"",Scoring!$U$18)+IF(Data!$N264&lt;&gt;"",Scoring!$U$19)+IF(Data!$O264&lt;&gt;"",Scoring!$U$20)+IF(Data!$P264&lt;&gt;"",Scoring!$U$21)+IF(Data!$Q264&lt;&gt;"",Scoring!$U$22)+IF(Data!$R264&lt;&gt;"",Scoring!$U$23)+IF(Data!$S264&lt;&gt;"",Scoring!$U$24)+IF(Data!T264&lt;&gt;"",Scoring!$U$25)+IF(Data!$U264&lt;&gt;"",Scoring!$U$26)+IF(Data!$V264&lt;&gt;"",Scoring!$U$27)+IF(Data!$W264&lt;&gt;"",Scoring!$U$28)+IF(Data!$X264&lt;&gt;"",Scoring!$U$29)+IF(Data!$Y264&lt;&gt;"",Scoring!$U$30)+IF(Data!$Z264&lt;&gt;"",Scoring!$U$31)+IF(Data!$AA264&lt;&gt;"",Scoring!$U$32),"")</f>
        <v/>
      </c>
      <c r="BK264" s="106" t="str">
        <f>IF(BJ264&lt;&gt;"",LOOKUP(BJ264,Likelihoods!$A$7:$A$107,Likelihoods!S$7:S$107),"")</f>
        <v/>
      </c>
      <c r="BL264" s="8"/>
      <c r="BM264" s="8"/>
      <c r="BN264" s="8"/>
      <c r="BO264" s="8"/>
      <c r="BP264" s="8"/>
      <c r="BQ264" s="8"/>
      <c r="BR264" s="8"/>
      <c r="BS264" s="8"/>
      <c r="BT264" s="8"/>
      <c r="BU264" s="8"/>
      <c r="BV264" s="8"/>
      <c r="BW264" s="8"/>
      <c r="BX264" s="8"/>
      <c r="BY264" s="8"/>
    </row>
    <row r="265" spans="1:77" ht="14.25" x14ac:dyDescent="0.2">
      <c r="A265" s="68"/>
      <c r="B265" s="101"/>
      <c r="C265" s="102"/>
      <c r="D265" s="102"/>
      <c r="E265" s="102"/>
      <c r="F265" s="101"/>
      <c r="G265" s="102"/>
      <c r="H265" s="103"/>
      <c r="I265" s="102"/>
      <c r="J265" s="102"/>
      <c r="K265" s="101"/>
      <c r="L265" s="103"/>
      <c r="M265" s="102"/>
      <c r="N265" s="103"/>
      <c r="O265" s="101"/>
      <c r="P265" s="103"/>
      <c r="Q265" s="102"/>
      <c r="R265" s="102"/>
      <c r="S265" s="101"/>
      <c r="T265" s="103"/>
      <c r="U265" s="101"/>
      <c r="V265" s="103"/>
      <c r="W265" s="102"/>
      <c r="X265" s="102"/>
      <c r="Y265" s="102"/>
      <c r="Z265" s="102"/>
      <c r="AA265" s="102"/>
      <c r="AB265" s="104" t="str">
        <f>IF(AND(COUNTBLANK($B265:$E265)=3,COUNTBLANK($F265:$H265)=2,COUNTBLANK($I265:$J265)=1,COUNTBLANK($K265:$L265)=1,COUNTBLANK($M265:$N265)=1,COUNTBLANK($O265:$P265)=1,COUNTBLANK($Q265:$R265)=1,COUNTBLANK($S265:$T265)=1,COUNTBLANK($U265:$V265)=1,COUNTBLANK($W265:$AA265)=4),IF(Data!$B265&lt;&gt;"",Scoring!$D$7)+IF(Data!$C265&lt;&gt;"",Scoring!$D$8)+IF(Data!$D265&lt;&gt;"",Scoring!$D$9)+IF(Data!$E265&lt;&gt;"",Scoring!$D$10)+IF(Data!$F265&lt;&gt;"",Scoring!$D$11)+IF(Data!$G265&lt;&gt;"",Scoring!$D$12)+IF(Data!$H265&lt;&gt;"",Scoring!$D$13)+IF(Data!$I265&lt;&gt;"",Scoring!$D$14)+IF(Data!$J265&lt;&gt;"",Scoring!$D$15)+IF(Data!$K265&lt;&gt;"",Scoring!$D$16)+IF(Data!$L265&lt;&gt;"",Scoring!$D$17)+IF(Data!$M265&lt;&gt;"",Scoring!$D$18)+IF(Data!$N265&lt;&gt;"",Scoring!$D$19)+IF(Data!$O265&lt;&gt;"",Scoring!$D$20)+IF(Data!$P265&lt;&gt;"",Scoring!$D$21)+IF(Data!$Q265&lt;&gt;"",Scoring!$D$22)+IF(Data!$R265&lt;&gt;"",Scoring!$D$23)+IF(Data!$S265&lt;&gt;"",Scoring!$D$24)+IF(Data!T265&lt;&gt;"",Scoring!$D$25)+IF(Data!$U265&lt;&gt;"",Scoring!$D$26)+IF(Data!$V265&lt;&gt;"",Scoring!$D$27)+IF(Data!$W265&lt;&gt;"",Scoring!$D$28)+IF(Data!$X265&lt;&gt;"",Scoring!$D$29)+IF(Data!$Y265&lt;&gt;"",Scoring!$D$30)+IF(Data!$Z265&lt;&gt;"",Scoring!$D$31)+IF(Data!$AA265&lt;&gt;"",Scoring!$D$32),"")</f>
        <v/>
      </c>
      <c r="AC265" s="105" t="str">
        <f>IF(AB265&lt;&gt;"",LOOKUP(AB265,Likelihoods!$A$7:$A$107,Likelihoods!B$7:B$107),"")</f>
        <v/>
      </c>
      <c r="AD265" s="264" t="str">
        <f>IF(AND(COUNTBLANK($B265:$E265)=3,COUNTBLANK($F265:$H265)=2,COUNTBLANK($I265:$J265)=1,COUNTBLANK($K265:$L265)=1,COUNTBLANK($M265:$N265)=1,COUNTBLANK($O265:$P265)=1,COUNTBLANK($Q265:$R265)=1,COUNTBLANK($S265:$T265)=1,COUNTBLANK($U265:$V265)=1,COUNTBLANK($W265:$AA265)=4),IF(Data!$B265&lt;&gt;"",Scoring!$E$7)+IF(Data!$C265&lt;&gt;"",Scoring!$E$8)+IF(Data!$D265&lt;&gt;"",Scoring!$E$9)+IF(Data!$E265&lt;&gt;"",Scoring!$E$10)+IF(Data!$F265&lt;&gt;"",Scoring!$E$11)+IF(Data!$G265&lt;&gt;"",Scoring!$E$12)+IF(Data!$H265&lt;&gt;"",Scoring!$E$13)+IF(Data!$I265&lt;&gt;"",Scoring!$E$14)+IF(Data!$J265&lt;&gt;"",Scoring!$E$15)+IF(Data!$K265&lt;&gt;"",Scoring!$E$16)+IF(Data!$L265&lt;&gt;"",Scoring!$E$17)+IF(Data!$M265&lt;&gt;"",Scoring!$E$18)+IF(Data!$N265&lt;&gt;"",Scoring!$E$19)+IF(Data!$O265&lt;&gt;"",Scoring!$E$20)+IF(Data!$P265&lt;&gt;"",Scoring!$E$21)+IF(Data!$Q265&lt;&gt;"",Scoring!$E$22)+IF(Data!$R265&lt;&gt;"",Scoring!$E$23)+IF(Data!$S265&lt;&gt;"",Scoring!$E$24)+IF(Data!V265&lt;&gt;"",Scoring!$E$25)+IF(Data!$U265&lt;&gt;"",Scoring!$E$26)+IF(Data!$V265&lt;&gt;"",Scoring!$E$27)+IF(Data!$W265&lt;&gt;"",Scoring!$E$28)+IF(Data!$X265&lt;&gt;"",Scoring!$E$29)+IF(Data!$Y265&lt;&gt;"",Scoring!$E$30)+IF(Data!$Z265&lt;&gt;"",Scoring!$E$31)+IF(Data!$AA265&lt;&gt;"",Scoring!$E$32),"")</f>
        <v/>
      </c>
      <c r="AE265" s="107" t="str">
        <f>IF(AD265&lt;&gt;"",LOOKUP(AD265,Likelihoods!$A$7:$A$107,Likelihoods!C$7:C$107),"")</f>
        <v/>
      </c>
      <c r="AF265" s="108" t="str">
        <f>IF(AND(COUNTBLANK($B265:$E265)=3,COUNTBLANK($F265:$H265)=2,COUNTBLANK($I265:$J265)=1,COUNTBLANK($K265:$L265)=1,COUNTBLANK($M265:$N265)=1,COUNTBLANK($O265:$P265)=1,COUNTBLANK($Q265:$R265)=1,COUNTBLANK($S265:$T265)=1,COUNTBLANK($U265:$V265)=1,COUNTBLANK($W265:$AA265)=4),IF(Data!$B265&lt;&gt;"",Scoring!$F$7)+IF(Data!$C265&lt;&gt;"",Scoring!$F$8)+IF(Data!$D265&lt;&gt;"",Scoring!$F$9)+IF(Data!$E265&lt;&gt;"",Scoring!$F$10)+IF(Data!$F265&lt;&gt;"",Scoring!$F$11)+IF(Data!$G265&lt;&gt;"",Scoring!$F$12)+IF(Data!$H265&lt;&gt;"",Scoring!$F$13)+IF(Data!$I265&lt;&gt;"",Scoring!$F$14)+IF(Data!$J265&lt;&gt;"",Scoring!$F$15)+IF(Data!$K265&lt;&gt;"",Scoring!$F$16)+IF(Data!$L265&lt;&gt;"",Scoring!$F$17)+IF(Data!$M265&lt;&gt;"",Scoring!$F$18)+IF(Data!$N265&lt;&gt;"",Scoring!$F$19)+IF(Data!$O265&lt;&gt;"",Scoring!$F$20)+IF(Data!$P265&lt;&gt;"",Scoring!$F$21)+IF(Data!$Q265&lt;&gt;"",Scoring!$F$22)+IF(Data!$R265&lt;&gt;"",Scoring!$F$23)+IF(Data!$S265&lt;&gt;"",Scoring!$F$24)+IF(Data!T265&lt;&gt;"",Scoring!$F$25)+IF(Data!$U265&lt;&gt;"",Scoring!$F$26)+IF(Data!$V265&lt;&gt;"",Scoring!$F$27)+IF(Data!$W265&lt;&gt;"",Scoring!$F$28)+IF(Data!$X265&lt;&gt;"",Scoring!$F$29)+IF(Data!$Y265&lt;&gt;"",Scoring!$F$30)+IF(Data!$Z265&lt;&gt;"",Scoring!$F$31)+IF(Data!$AA265&lt;&gt;"",Scoring!$F$32),"")</f>
        <v/>
      </c>
      <c r="AG265" s="105" t="str">
        <f>IF(AF265&lt;&gt;"",LOOKUP(AF265,Likelihoods!$A$7:$A$107,Likelihoods!D$7:D$107),"")</f>
        <v/>
      </c>
      <c r="AH265" s="108" t="str">
        <f>IF(AND(COUNTBLANK($B265:$E265)=3,COUNTBLANK($F265:$H265)=2,COUNTBLANK($I265:$J265)=1,COUNTBLANK($K265:$L265)=1,COUNTBLANK($M265:$N265)=1,COUNTBLANK($O265:$P265)=1,COUNTBLANK($Q265:$R265)=1,COUNTBLANK($S265:$T265)=1,COUNTBLANK($U265:$V265)=1,COUNTBLANK($W265:$AA265)=4),IF(Data!$B265&lt;&gt;"",Scoring!$G$7)+IF(Data!$C265&lt;&gt;"",Scoring!$G$8)+IF(Data!$D265&lt;&gt;"",Scoring!$G$9)+IF(Data!$E265&lt;&gt;"",Scoring!$G$10)+IF(Data!$F265&lt;&gt;"",Scoring!$G$11)+IF(Data!$G265&lt;&gt;"",Scoring!$G$12)+IF(Data!$H265&lt;&gt;"",Scoring!$G$13)+IF(Data!$I265&lt;&gt;"",Scoring!$G$14)+IF(Data!$J265&lt;&gt;"",Scoring!$G$15)+IF(Data!$K265&lt;&gt;"",Scoring!$G$16)+IF(Data!$L265&lt;&gt;"",Scoring!$G$17)+IF(Data!$M265&lt;&gt;"",Scoring!$G$18)+IF(Data!$N265&lt;&gt;"",Scoring!$G$19)+IF(Data!$O265&lt;&gt;"",Scoring!$G$20)+IF(Data!$P265&lt;&gt;"",Scoring!$G$21)+IF(Data!$Q265&lt;&gt;"",Scoring!$G$22)+IF(Data!$R265&lt;&gt;"",Scoring!$G$23)+IF(Data!$S265&lt;&gt;"",Scoring!$G$24)+IF(Data!T265&lt;&gt;"",Scoring!$G$25)+IF(Data!$U265&lt;&gt;"",Scoring!$G$26)+IF(Data!$V265&lt;&gt;"",Scoring!$G$27)+IF(Data!$W265&lt;&gt;"",Scoring!$G$28)+IF(Data!$X265&lt;&gt;"",Scoring!$G$29)+IF(Data!$Y265&lt;&gt;"",Scoring!$G$30)+IF(Data!$Z265&lt;&gt;"",Scoring!$G$31)+IF(Data!$AA265&lt;&gt;"",Scoring!$G$32),"")</f>
        <v/>
      </c>
      <c r="AI265" s="106" t="str">
        <f>IF(AH265&lt;&gt;"",LOOKUP(AH265,Likelihoods!$A$7:$A$107,Likelihoods!E$7:E$107),"")</f>
        <v/>
      </c>
      <c r="AJ265" s="104" t="str">
        <f>IF(AND(COUNTBLANK($B265:$E265)=3,COUNTBLANK($F265:$H265)=2,COUNTBLANK($I265:$J265)=1,COUNTBLANK($K265:$L265)=1,COUNTBLANK($M265:$N265)=1,COUNTBLANK($O265:$P265)=1,COUNTBLANK($Q265:$R265)=1,COUNTBLANK($S265:$T265)=1,COUNTBLANK($U265:$V265)=1,COUNTBLANK($W265:$AA265)=4),IF(Data!$B265&lt;&gt;"",Scoring!$H$7)+IF(Data!$C265&lt;&gt;"",Scoring!$H$8)+IF(Data!$D265&lt;&gt;"",Scoring!$H$9)+IF(Data!$E265&lt;&gt;"",Scoring!$H$10)+IF(Data!$F265&lt;&gt;"",Scoring!$H$11)+IF(Data!$G265&lt;&gt;"",Scoring!$H$12)+IF(Data!$H265&lt;&gt;"",Scoring!$H$13)+IF(Data!$I265&lt;&gt;"",Scoring!$H$14)+IF(Data!$J265&lt;&gt;"",Scoring!$H$15)+IF(Data!$K265&lt;&gt;"",Scoring!$H$16)+IF(Data!$L265&lt;&gt;"",Scoring!$H$17)+IF(Data!$M265&lt;&gt;"",Scoring!$H$18)+IF(Data!$N265&lt;&gt;"",Scoring!$H$19)+IF(Data!$O265&lt;&gt;"",Scoring!$H$20)+IF(Data!$P265&lt;&gt;"",Scoring!$H$21)+IF(Data!$Q265&lt;&gt;"",Scoring!$H$22)+IF(Data!$R265&lt;&gt;"",Scoring!$H$23)+IF(Data!$S265&lt;&gt;"",Scoring!$H$24)+IF(Data!T265&lt;&gt;"",Scoring!$H$25)+IF(Data!$U265&lt;&gt;"",Scoring!$H$26)+IF(Data!$V265&lt;&gt;"",Scoring!$H$27)+IF(Data!$W265&lt;&gt;"",Scoring!$H$28)+IF(Data!$X265&lt;&gt;"",Scoring!$H$29)+IF(Data!$Y265&lt;&gt;"",Scoring!$H$30)+IF(Data!$Z265&lt;&gt;"",Scoring!$H$31)+IF(Data!$AA265&lt;&gt;"",Scoring!$H$32),"")</f>
        <v/>
      </c>
      <c r="AK265" s="105" t="str">
        <f>IF(AJ265&lt;&gt;"",LOOKUP(AJ265,Likelihoods!$A$7:$A$107,Likelihoods!F$7:F$107),"")</f>
        <v/>
      </c>
      <c r="AL265" s="102" t="str">
        <f>IF(AND(COUNTBLANK($B265:$E265)=3,COUNTBLANK($F265:$H265)=2,COUNTBLANK($I265:$J265)=1,COUNTBLANK($K265:$L265)=1,COUNTBLANK($M265:$N265)=1,COUNTBLANK($O265:$P265)=1,COUNTBLANK($Q265:$R265)=1,COUNTBLANK($S265:$T265)=1,COUNTBLANK($U265:$V265)=1,COUNTBLANK($W265:$AA265)=4),IF(Data!$B265&lt;&gt;"",Scoring!$I$7)+IF(Data!$C265&lt;&gt;"",Scoring!$I$8)+IF(Data!$D265&lt;&gt;"",Scoring!$I$9)+IF(Data!$E265&lt;&gt;"",Scoring!$I$10)+IF(Data!$F265&lt;&gt;"",Scoring!$I$11)+IF(Data!$G265&lt;&gt;"",Scoring!$I$12)+IF(Data!$H265&lt;&gt;"",Scoring!$I$13)+IF(Data!$I265&lt;&gt;"",Scoring!$I$14)+IF(Data!$J265&lt;&gt;"",Scoring!$I$15)+IF(Data!$K265&lt;&gt;"",Scoring!$I$16)+IF(Data!$L265&lt;&gt;"",Scoring!$I$17)+IF(Data!$M265&lt;&gt;"",Scoring!$I$18)+IF(Data!$N265&lt;&gt;"",Scoring!$I$19)+IF(Data!$O265&lt;&gt;"",Scoring!$I$20)+IF(Data!$P265&lt;&gt;"",Scoring!$I$21)+IF(Data!$Q265&lt;&gt;"",Scoring!$I$22)+IF(Data!$R265&lt;&gt;"",Scoring!$I$23)+IF(Data!$S265&lt;&gt;"",Scoring!$I$24)+IF(Data!T265&lt;&gt;"",Scoring!$I$25)+IF(Data!$U265&lt;&gt;"",Scoring!$I$26)+IF(Data!$V265&lt;&gt;"",Scoring!$I$27)+IF(Data!$W265&lt;&gt;"",Scoring!$I$28)+IF(Data!$X265&lt;&gt;"",Scoring!$I$29)+IF(Data!$Y265&lt;&gt;"",Scoring!$I$30)+IF(Data!$Z265&lt;&gt;"",Scoring!$I$31)+IF(Data!$AA265&lt;&gt;"",Scoring!$I$32),"")</f>
        <v/>
      </c>
      <c r="AM265" s="107" t="str">
        <f>IF(AL265&lt;&gt;"",LOOKUP(AL265,Likelihoods!$A$7:$A$107,Likelihoods!G$7:G$107),"")</f>
        <v/>
      </c>
      <c r="AN265" s="281" t="str">
        <f>IF(AND(COUNTBLANK($B265:$E265)=3,COUNTBLANK($F265:$H265)=2,COUNTBLANK($I265:$J265)=1,COUNTBLANK($K265:$L265)=1,COUNTBLANK($M265:$N265)=1,COUNTBLANK($O265:$P265)=1,COUNTBLANK($Q265:$R265)=1,COUNTBLANK($S265:$T265)=1,COUNTBLANK($U265:$V265)=1,COUNTBLANK($W265:$AA265)=4),IF(Data!$B265&lt;&gt;"",Scoring!$J$7)+IF(Data!$C265&lt;&gt;"",Scoring!$J$8)+IF(Data!$D265&lt;&gt;"",Scoring!$J$9)+IF(Data!$E265&lt;&gt;"",Scoring!$J$10)+IF(Data!$F265&lt;&gt;"",Scoring!$J$11)+IF(Data!$G265&lt;&gt;"",Scoring!$J$12)+IF(Data!$H265&lt;&gt;"",Scoring!$J$13)+IF(Data!$I265&lt;&gt;"",Scoring!$J$14)+IF(Data!$J265&lt;&gt;"",Scoring!$J$15)+IF(Data!$K265&lt;&gt;"",Scoring!$J$16)+IF(Data!$L265&lt;&gt;"",Scoring!$J$17)+IF(Data!$M265&lt;&gt;"",Scoring!$J$18)+IF(Data!$N265&lt;&gt;"",Scoring!$J$19)+IF(Data!$O265&lt;&gt;"",Scoring!$J$20)+IF(Data!$P265&lt;&gt;"",Scoring!$J$21)+IF(Data!$Q265&lt;&gt;"",Scoring!$J$22)+IF(Data!$R265&lt;&gt;"",Scoring!$J$23)+IF(Data!$S265&lt;&gt;"",Scoring!$J$24)+IF(Data!AF265&lt;&gt;"",Scoring!$J$25)+IF(Data!$U265&lt;&gt;"",Scoring!$J$26)+IF(Data!$V265&lt;&gt;"",Scoring!$J$27)+IF(Data!$W265&lt;&gt;"",Scoring!$J$28)+IF(Data!$X265&lt;&gt;"",Scoring!$J$29)+IF(Data!$Y265&lt;&gt;"",Scoring!$J$30)+IF(Data!$Z265&lt;&gt;"",Scoring!$J$31)+IF(Data!$AA265&lt;&gt;"",Scoring!$J$32),"")</f>
        <v/>
      </c>
      <c r="AO265" s="276" t="str">
        <f>IF(AN265&lt;&gt;"",LOOKUP(AN265,Likelihoods!$A$7:$A$107,Likelihoods!H$7:H$107),"")</f>
        <v/>
      </c>
      <c r="AP265" s="264" t="str">
        <f>IF(AND(COUNTBLANK($B265:$E265)=3,COUNTBLANK($F265:$H265)=2,COUNTBLANK($I265:$J265)=1,COUNTBLANK($K265:$L265)=1,COUNTBLANK($M265:$N265)=1,COUNTBLANK($O265:$P265)=1,COUNTBLANK($Q265:$R265)=1,COUNTBLANK($S265:$T265)=1,COUNTBLANK($U265:$V265)=1,COUNTBLANK($W265:$AA265)=4),IF(Data!$B265&lt;&gt;"",Scoring!$K$7)+IF(Data!$C265&lt;&gt;"",Scoring!$K$8)+IF(Data!$D265&lt;&gt;"",Scoring!$K$9)+IF(Data!$E265&lt;&gt;"",Scoring!$K$10)+IF(Data!$F265&lt;&gt;"",Scoring!$K$11)+IF(Data!$G265&lt;&gt;"",Scoring!$K$12)+IF(Data!$H265&lt;&gt;"",Scoring!$K$13)+IF(Data!$I265&lt;&gt;"",Scoring!$K$14)+IF(Data!$J265&lt;&gt;"",Scoring!$K$15)+IF(Data!$K265&lt;&gt;"",Scoring!$K$16)+IF(Data!$L265&lt;&gt;"",Scoring!$K$17)+IF(Data!$M265&lt;&gt;"",Scoring!$K$18)+IF(Data!$N265&lt;&gt;"",Scoring!$K$19)+IF(Data!$O265&lt;&gt;"",Scoring!$K$20)+IF(Data!$P265&lt;&gt;"",Scoring!$K$21)+IF(Data!$Q265&lt;&gt;"",Scoring!$K$22)+IF(Data!$R265&lt;&gt;"",Scoring!$K$23)+IF(Data!$S265&lt;&gt;"",Scoring!$K$24)+IF(Data!AH265&lt;&gt;"",Scoring!$K$25)+IF(Data!$U265&lt;&gt;"",Scoring!$K$26)+IF(Data!$V265&lt;&gt;"",Scoring!$K$27)+IF(Data!$W265&lt;&gt;"",Scoring!$K$28)+IF(Data!$X265&lt;&gt;"",Scoring!$K$29)+IF(Data!$Y265&lt;&gt;"",Scoring!$K$30)+IF(Data!$Z265&lt;&gt;"",Scoring!$K$31)+IF(Data!$AA265&lt;&gt;"",Scoring!$K$32),"")</f>
        <v/>
      </c>
      <c r="AQ265" s="107" t="str">
        <f>IF(AP265&lt;&gt;"",LOOKUP(AP265,Likelihoods!$A$7:$A$107,Likelihoods!I$7:I$107),"")</f>
        <v/>
      </c>
      <c r="AR265" s="281" t="str">
        <f>IF(AND(COUNTBLANK($B265:$E265)=3,COUNTBLANK($F265:$H265)=2,COUNTBLANK($I265:$J265)=1,COUNTBLANK($K265:$L265)=1,COUNTBLANK($M265:$N265)=1,COUNTBLANK($O265:$P265)=1,COUNTBLANK($Q265:$R265)=1,COUNTBLANK($S265:$T265)=1,COUNTBLANK($U265:$V265)=1,COUNTBLANK($W265:$AA265)=4),IF(Data!$B265&lt;&gt;"",Scoring!$L$7)+IF(Data!$C265&lt;&gt;"",Scoring!$L$8)+IF(Data!$D265&lt;&gt;"",Scoring!$L$9)+IF(Data!$E265&lt;&gt;"",Scoring!$L$10)+IF(Data!$F265&lt;&gt;"",Scoring!$L$11)+IF(Data!$G265&lt;&gt;"",Scoring!$L$12)+IF(Data!$H265&lt;&gt;"",Scoring!$L$13)+IF(Data!$I265&lt;&gt;"",Scoring!$L$14)+IF(Data!$J265&lt;&gt;"",Scoring!$L$15)+IF(Data!$K265&lt;&gt;"",Scoring!$L$16)+IF(Data!$L265&lt;&gt;"",Scoring!$L$17)+IF(Data!$M265&lt;&gt;"",Scoring!$L$18)+IF(Data!$N265&lt;&gt;"",Scoring!$L$19)+IF(Data!$O265&lt;&gt;"",Scoring!$L$20)+IF(Data!$P265&lt;&gt;"",Scoring!$L$21)+IF(Data!$Q265&lt;&gt;"",Scoring!$L$22)+IF(Data!$R265&lt;&gt;"",Scoring!$L$23)+IF(Data!$S265&lt;&gt;"",Scoring!$L$24)+IF(Data!AJ265&lt;&gt;"",Scoring!$L$25)+IF(Data!$U265&lt;&gt;"",Scoring!$L$26)+IF(Data!$V265&lt;&gt;"",Scoring!$L$27)+IF(Data!$W265&lt;&gt;"",Scoring!$L$28)+IF(Data!$X265&lt;&gt;"",Scoring!$L$29)+IF(Data!$Y265&lt;&gt;"",Scoring!$L$30)+IF(Data!$Z265&lt;&gt;"",Scoring!$L$31)+IF(Data!$AA265&lt;&gt;"",Scoring!$L$32),"")</f>
        <v/>
      </c>
      <c r="AS265" s="105" t="str">
        <f>IF(AR265&lt;&gt;"",LOOKUP(AR265,Likelihoods!$A$7:$A$107,Likelihoods!J$7:J$107),"")</f>
        <v/>
      </c>
      <c r="AT265" s="108" t="str">
        <f>IF(AND(COUNTBLANK($B265:$E265)=3,COUNTBLANK($F265:$H265)=2,COUNTBLANK($I265:$J265)=1,COUNTBLANK($K265:$L265)=1,COUNTBLANK($M265:$N265)=1,COUNTBLANK($O265:$P265)=1,COUNTBLANK($Q265:$R265)=1,COUNTBLANK($S265:$T265)=1,COUNTBLANK($U265:$V265)=1,COUNTBLANK($W265:$AA265)=4),IF(Data!$B265&lt;&gt;"",Scoring!$M$7)+IF(Data!$C265&lt;&gt;"",Scoring!$M$8)+IF(Data!$D265&lt;&gt;"",Scoring!$M$9)+IF(Data!$E265&lt;&gt;"",Scoring!$M$10)+IF(Data!$F265&lt;&gt;"",Scoring!$M$11)+IF(Data!$G265&lt;&gt;"",Scoring!$M$12)+IF(Data!$H265&lt;&gt;"",Scoring!$M$13)+IF(Data!$I265&lt;&gt;"",Scoring!$M$14)+IF(Data!$J265&lt;&gt;"",Scoring!$M$15)+IF(Data!$K265&lt;&gt;"",Scoring!$M$16)+IF(Data!$L265&lt;&gt;"",Scoring!$M$17)+IF(Data!$M265&lt;&gt;"",Scoring!$M$18)+IF(Data!$N265&lt;&gt;"",Scoring!$M$19)+IF(Data!$O265&lt;&gt;"",Scoring!$M$20)+IF(Data!$P265&lt;&gt;"",Scoring!$M$21)+IF(Data!$Q265&lt;&gt;"",Scoring!$M$22)+IF(Data!$R265&lt;&gt;"",Scoring!$M$23)+IF(Data!$S265&lt;&gt;"",Scoring!$M$24)+IF(Data!T265&lt;&gt;"",Scoring!$M$25)+IF(Data!$U265&lt;&gt;"",Scoring!$M$26)+IF(Data!$V265&lt;&gt;"",Scoring!$M$27)+IF(Data!$W265&lt;&gt;"",Scoring!$M$28)+IF(Data!$X265&lt;&gt;"",Scoring!$M$29)+IF(Data!$Y265&lt;&gt;"",Scoring!$M$30)+IF(Data!$Z265&lt;&gt;"",Scoring!$M$31)+IF(Data!$AA265&lt;&gt;"",Scoring!$M$32),"")</f>
        <v/>
      </c>
      <c r="AU265" s="105" t="str">
        <f>IF(AT265&lt;&gt;"",LOOKUP(AT265,Likelihoods!$A$7:$A$107,Likelihoods!K$7:K$107),"")</f>
        <v/>
      </c>
      <c r="AV265" s="108" t="str">
        <f>IF(AND(COUNTBLANK($B265:$E265)=3,COUNTBLANK($F265:$H265)=2,COUNTBLANK($I265:$J265)=1,COUNTBLANK($K265:$L265)=1,COUNTBLANK($M265:$N265)=1,COUNTBLANK($O265:$P265)=1,COUNTBLANK($Q265:$R265)=1,COUNTBLANK($S265:$T265)=1,COUNTBLANK($U265:$V265)=1,COUNTBLANK($W265:$AA265)=4),IF(Data!$B265&lt;&gt;"",Scoring!$N$7)+IF(Data!$C265&lt;&gt;"",Scoring!$N$8)+IF(Data!$D265&lt;&gt;"",Scoring!$N$9)+IF(Data!$E265&lt;&gt;"",Scoring!$N$10)+IF(Data!$F265&lt;&gt;"",Scoring!$N$11)+IF(Data!$G265&lt;&gt;"",Scoring!$N$12)+IF(Data!$H265&lt;&gt;"",Scoring!$N$13)+IF(Data!$I265&lt;&gt;"",Scoring!$N$14)+IF(Data!$J265&lt;&gt;"",Scoring!$N$15)+IF(Data!$K265&lt;&gt;"",Scoring!$N$16)+IF(Data!$L265&lt;&gt;"",Scoring!$N$17)+IF(Data!$M265&lt;&gt;"",Scoring!$N$18)+IF(Data!$N265&lt;&gt;"",Scoring!$N$19)+IF(Data!$O265&lt;&gt;"",Scoring!$N$20)+IF(Data!$P265&lt;&gt;"",Scoring!$N$21)+IF(Data!$Q265&lt;&gt;"",Scoring!$N$22)+IF(Data!$R265&lt;&gt;"",Scoring!$N$23)+IF(Data!$S265&lt;&gt;"",Scoring!$N$24)+IF(Data!T265&lt;&gt;"",Scoring!$N$25)+IF(Data!$U265&lt;&gt;"",Scoring!$N$26)+IF(Data!$V265&lt;&gt;"",Scoring!$N$27)+IF(Data!$W265&lt;&gt;"",Scoring!$N$28)+IF(Data!$X265&lt;&gt;"",Scoring!$N$29)+IF(Data!$Y265&lt;&gt;"",Scoring!$N$30)+IF(Data!$Z265&lt;&gt;"",Scoring!$N$31)+IF(Data!$AA265&lt;&gt;"",Scoring!$N$32),"")</f>
        <v/>
      </c>
      <c r="AW265" s="106" t="str">
        <f>IF(AV265&lt;&gt;"",LOOKUP(AV265,Likelihoods!$A$7:$A$107,Likelihoods!L$7:L$107),"")</f>
        <v/>
      </c>
      <c r="AX265" s="104" t="str">
        <f>IF(AND(COUNTBLANK($B265:$E265)=3,COUNTBLANK($F265:$H265)=2,COUNTBLANK($I265:$J265)=1,COUNTBLANK($K265:$L265)=1,COUNTBLANK($M265:$N265)=1,COUNTBLANK($O265:$P265)=1,COUNTBLANK($Q265:$R265)=1,COUNTBLANK($S265:$T265)=1,COUNTBLANK($U265:$V265)=1,COUNTBLANK($W265:$AA265)=4),IF(Data!$B265&lt;&gt;"",Scoring!$O$7)+IF(Data!$C265&lt;&gt;"",Scoring!$O$8)+IF(Data!$D265&lt;&gt;"",Scoring!$O$9)+IF(Data!$E265&lt;&gt;"",Scoring!$O$10)+IF(Data!$F265&lt;&gt;"",Scoring!$O$11)+IF(Data!$G265&lt;&gt;"",Scoring!$O$12)+IF(Data!$H265&lt;&gt;"",Scoring!$O$13)+IF(Data!$I265&lt;&gt;"",Scoring!$O$14)+IF(Data!$J265&lt;&gt;"",Scoring!$O$15)+IF(Data!$K265&lt;&gt;"",Scoring!$O$16)+IF(Data!$L265&lt;&gt;"",Scoring!$O$17)+IF(Data!$M265&lt;&gt;"",Scoring!$O$18)+IF(Data!$N265&lt;&gt;"",Scoring!$O$19)+IF(Data!$O265&lt;&gt;"",Scoring!$O$20)+IF(Data!$P265&lt;&gt;"",Scoring!$O$21)+IF(Data!$Q265&lt;&gt;"",Scoring!$O$22)+IF(Data!$R265&lt;&gt;"",Scoring!$O$23)+IF(Data!$S265&lt;&gt;"",Scoring!$O$24)+IF(Data!T265&lt;&gt;"",Scoring!$O$25)+IF(Data!$U265&lt;&gt;"",Scoring!$O$26)+IF(Data!$V265&lt;&gt;"",Scoring!$O$27)+IF(Data!$W265&lt;&gt;"",Scoring!$O$28)+IF(Data!$X265&lt;&gt;"",Scoring!$O$29)+IF(Data!$Y265&lt;&gt;"",Scoring!$O$30)+IF(Data!$Z265&lt;&gt;"",Scoring!$O$31)+IF(Data!$AA265&lt;&gt;"",Scoring!$O$32),"")</f>
        <v/>
      </c>
      <c r="AY265" s="107" t="str">
        <f>IF(AX265&lt;&gt;"",LOOKUP(AX265,Likelihoods!$A$7:$A$107,Likelihoods!M$7:M$107),"")</f>
        <v/>
      </c>
      <c r="AZ265" s="108" t="str">
        <f>IF(AND(COUNTBLANK($B265:$E265)=3,COUNTBLANK($F265:$H265)=2,COUNTBLANK($I265:$J265)=1,COUNTBLANK($K265:$L265)=1,COUNTBLANK($M265:$N265)=1,COUNTBLANK($O265:$P265)=1,COUNTBLANK($Q265:$R265)=1,COUNTBLANK($S265:$T265)=1,COUNTBLANK($U265:$V265)=1,COUNTBLANK($W265:$AA265)=4),IF(Data!$B265&lt;&gt;"",Scoring!$P$7)+IF(Data!$C265&lt;&gt;"",Scoring!$P$8)+IF(Data!$D265&lt;&gt;"",Scoring!$P$9)+IF(Data!$E265&lt;&gt;"",Scoring!$P$10)+IF(Data!$F265&lt;&gt;"",Scoring!$P$11)+IF(Data!$G265&lt;&gt;"",Scoring!$P$12)+IF(Data!$H265&lt;&gt;"",Scoring!$P$13)+IF(Data!$I265&lt;&gt;"",Scoring!$P$14)+IF(Data!$J265&lt;&gt;"",Scoring!$P$15)+IF(Data!$K265&lt;&gt;"",Scoring!$P$16)+IF(Data!$L265&lt;&gt;"",Scoring!$P$17)+IF(Data!$M265&lt;&gt;"",Scoring!$P$18)+IF(Data!$N265&lt;&gt;"",Scoring!$P$19)+IF(Data!$O265&lt;&gt;"",Scoring!$P$20)+IF(Data!$P265&lt;&gt;"",Scoring!$P$21)+IF(Data!$Q265&lt;&gt;"",Scoring!$P$22)+IF(Data!$R265&lt;&gt;"",Scoring!$P$23)+IF(Data!$S265&lt;&gt;"",Scoring!$P$24)+IF(Data!T265&lt;&gt;"",Scoring!$P$25)+IF(Data!$U265&lt;&gt;"",Scoring!$P$26)+IF(Data!$V265&lt;&gt;"",Scoring!$P$27)+IF(Data!$W265&lt;&gt;"",Scoring!$P$28)+IF(Data!$X265&lt;&gt;"",Scoring!$P$29)+IF(Data!$Y265&lt;&gt;"",Scoring!$P$30)+IF(Data!$Z265&lt;&gt;"",Scoring!$P$31)+IF(Data!$AA265&lt;&gt;"",Scoring!$P$32),"")</f>
        <v/>
      </c>
      <c r="BA265" s="105" t="str">
        <f>IF(AZ265&lt;&gt;"",LOOKUP(AZ265,Likelihoods!$A$7:$A$107,Likelihoods!N$7:N$107),"")</f>
        <v/>
      </c>
      <c r="BB265" s="102" t="str">
        <f>IF(AND(COUNTBLANK($B265:$E265)=3,COUNTBLANK($F265:$H265)=2,COUNTBLANK($I265:$J265)=1,COUNTBLANK($K265:$L265)=1,COUNTBLANK($M265:$N265)=1,COUNTBLANK($O265:$P265)=1,COUNTBLANK($Q265:$R265)=1,COUNTBLANK($S265:$T265)=1,COUNTBLANK($U265:$V265)=1,COUNTBLANK($W265:$AA265)=4),IF(Data!$B265&lt;&gt;"",Scoring!$Q$7)+IF(Data!$C265&lt;&gt;"",Scoring!$Q$8)+IF(Data!$D265&lt;&gt;"",Scoring!$Q$9)+IF(Data!$E265&lt;&gt;"",Scoring!$Q$10)+IF(Data!$F265&lt;&gt;"",Scoring!$Q$11)+IF(Data!$G265&lt;&gt;"",Scoring!$Q$12)+IF(Data!$H265&lt;&gt;"",Scoring!$Q$13)+IF(Data!$I265&lt;&gt;"",Scoring!$Q$14)+IF(Data!$J265&lt;&gt;"",Scoring!$Q$15)+IF(Data!$K265&lt;&gt;"",Scoring!$Q$16)+IF(Data!$L265&lt;&gt;"",Scoring!$Q$17)+IF(Data!$M265&lt;&gt;"",Scoring!$Q$18)+IF(Data!$N265&lt;&gt;"",Scoring!$Q$19)+IF(Data!$O265&lt;&gt;"",Scoring!$Q$20)+IF(Data!$P265&lt;&gt;"",Scoring!$Q$21)+IF(Data!$Q265&lt;&gt;"",Scoring!$Q$22)+IF(Data!$R265&lt;&gt;"",Scoring!$Q$23)+IF(Data!$S265&lt;&gt;"",Scoring!$Q$24)+IF(Data!T265&lt;&gt;"",Scoring!$Q$25)+IF(Data!$U265&lt;&gt;"",Scoring!$Q$26)+IF(Data!$V265&lt;&gt;"",Scoring!$Q$27)+IF(Data!$W265&lt;&gt;"",Scoring!$Q$28)+IF(Data!$X265&lt;&gt;"",Scoring!$Q$29)+IF(Data!$Y265&lt;&gt;"",Scoring!$Q$30)+IF(Data!$Z265&lt;&gt;"",Scoring!$Q$31)+IF(Data!$AA265&lt;&gt;"",Scoring!$Q$32),"")</f>
        <v/>
      </c>
      <c r="BC265" s="107" t="str">
        <f>IF(BB265&lt;&gt;"",LOOKUP(BB265,Likelihoods!$A$7:$A$107,Likelihoods!O$7:O$107),"")</f>
        <v/>
      </c>
      <c r="BD265" s="104" t="str">
        <f>IF(AND(COUNTBLANK($B265:$E265)=3,COUNTBLANK($F265:$H265)=2,COUNTBLANK($I265:$J265)=1,COUNTBLANK($K265:$L265)=1,COUNTBLANK($M265:$N265)=1,COUNTBLANK($O265:$P265)=1,COUNTBLANK($Q265:$R265)=1,COUNTBLANK($S265:$T265)=1,COUNTBLANK($U265:$V265)=1,COUNTBLANK($W265:$AA265)=4),IF(Data!$B265&lt;&gt;"",Scoring!$R$7)+IF(Data!$C265&lt;&gt;"",Scoring!$R$8)+IF(Data!$D265&lt;&gt;"",Scoring!$R$9)+IF(Data!$E265&lt;&gt;"",Scoring!$R$10)+IF(Data!$F265&lt;&gt;"",Scoring!$R$11)+IF(Data!$G265&lt;&gt;"",Scoring!$R$12)+IF(Data!$H265&lt;&gt;"",Scoring!$R$13)+IF(Data!$I265&lt;&gt;"",Scoring!$R$14)+IF(Data!$J265&lt;&gt;"",Scoring!$R$15)+IF(Data!$K265&lt;&gt;"",Scoring!$R$16)+IF(Data!$L265&lt;&gt;"",Scoring!$R$17)+IF(Data!$M265&lt;&gt;"",Scoring!$R$18)+IF(Data!$N265&lt;&gt;"",Scoring!$R$19)+IF(Data!$O265&lt;&gt;"",Scoring!$R$20)+IF(Data!$P265&lt;&gt;"",Scoring!$R$21)+IF(Data!$Q265&lt;&gt;"",Scoring!$R$22)+IF(Data!$R265&lt;&gt;"",Scoring!$R$23)+IF(Data!$S265&lt;&gt;"",Scoring!$R$24)+IF(Data!T265&lt;&gt;"",Scoring!$R$25)+IF(Data!$U265&lt;&gt;"",Scoring!$R$26)+IF(Data!$V265&lt;&gt;"",Scoring!$R$27)+IF(Data!$W265&lt;&gt;"",Scoring!$R$28)+IF(Data!$X265&lt;&gt;"",Scoring!$R$29)+IF(Data!$Y265&lt;&gt;"",Scoring!$R$30)+IF(Data!$Z265&lt;&gt;"",Scoring!$R$31)+IF(Data!$AA265&lt;&gt;"",Scoring!$R$32),"")</f>
        <v/>
      </c>
      <c r="BE265" s="105" t="str">
        <f>IF(BD265&lt;&gt;"",LOOKUP(BD265,Likelihoods!$A$7:$A$107,Likelihoods!P$7:P$107),"")</f>
        <v/>
      </c>
      <c r="BF265" s="102" t="str">
        <f>IF(AND(COUNTBLANK($B265:$E265)=3,COUNTBLANK($F265:$H265)=2,COUNTBLANK($I265:$J265)=1,COUNTBLANK($K265:$L265)=1,COUNTBLANK($M265:$N265)=1,COUNTBLANK($O265:$P265)=1,COUNTBLANK($Q265:$R265)=1,COUNTBLANK($S265:$T265)=1,COUNTBLANK($U265:$V265)=1,COUNTBLANK($W265:$AA265)=4),IF(Data!$B265&lt;&gt;"",Scoring!$S$7)+IF(Data!$C265&lt;&gt;"",Scoring!$S$8)+IF(Data!$D265&lt;&gt;"",Scoring!$S$9)+IF(Data!$E265&lt;&gt;"",Scoring!$S$10)+IF(Data!$F265&lt;&gt;"",Scoring!$S$11)+IF(Data!$G265&lt;&gt;"",Scoring!$S$12)+IF(Data!$H265&lt;&gt;"",Scoring!$S$13)+IF(Data!$I265&lt;&gt;"",Scoring!$S$14)+IF(Data!$J265&lt;&gt;"",Scoring!$S$15)+IF(Data!$K265&lt;&gt;"",Scoring!$S$16)+IF(Data!$L265&lt;&gt;"",Scoring!$S$17)+IF(Data!$M265&lt;&gt;"",Scoring!$S$18)+IF(Data!$N265&lt;&gt;"",Scoring!$S$19)+IF(Data!$O265&lt;&gt;"",Scoring!$S$20)+IF(Data!$P265&lt;&gt;"",Scoring!$S$21)+IF(Data!$Q265&lt;&gt;"",Scoring!$S$22)+IF(Data!$R265&lt;&gt;"",Scoring!$S$23)+IF(Data!$S265&lt;&gt;"",Scoring!$S$24)+IF(Data!T265&lt;&gt;"",Scoring!$S$25)+IF(Data!$U265&lt;&gt;"",Scoring!$S$26)+IF(Data!$V265&lt;&gt;"",Scoring!$S$27)+IF(Data!$W265&lt;&gt;"",Scoring!$S$28)+IF(Data!$X265&lt;&gt;"",Scoring!$S$29)+IF(Data!$Y265&lt;&gt;"",Scoring!$S$30)+IF(Data!$Z265&lt;&gt;"",Scoring!$S$31)+IF(Data!$AA265&lt;&gt;"",Scoring!$S$32),"")</f>
        <v/>
      </c>
      <c r="BG265" s="107" t="str">
        <f>IF(BF265&lt;&gt;"",LOOKUP(BF265,Likelihoods!$A$7:$A$107,Likelihoods!Q$7:Q$107),"")</f>
        <v/>
      </c>
      <c r="BH265" s="108" t="str">
        <f>IF(AND(COUNTBLANK($B265:$E265)=3,COUNTBLANK($F265:$H265)=2,COUNTBLANK($I265:$J265)=1,COUNTBLANK($K265:$L265)=1,COUNTBLANK($M265:$N265)=1,COUNTBLANK($O265:$P265)=1,COUNTBLANK($Q265:$R265)=1,COUNTBLANK($S265:$T265)=1,COUNTBLANK($U265:$V265)=1,COUNTBLANK($W265:$AA265)=4),IF(Data!$B265&lt;&gt;"",Scoring!$T$7)+IF(Data!$C265&lt;&gt;"",Scoring!$T$8)+IF(Data!$D265&lt;&gt;"",Scoring!$T$9)+IF(Data!$E265&lt;&gt;"",Scoring!$T$10)+IF(Data!$F265&lt;&gt;"",Scoring!$T$11)+IF(Data!$G265&lt;&gt;"",Scoring!$T$12)+IF(Data!$H265&lt;&gt;"",Scoring!$T$13)+IF(Data!$I265&lt;&gt;"",Scoring!$T$14)+IF(Data!$J265&lt;&gt;"",Scoring!$T$15)+IF(Data!$K265&lt;&gt;"",Scoring!$T$16)+IF(Data!$L265&lt;&gt;"",Scoring!$T$17)+IF(Data!$M265&lt;&gt;"",Scoring!$T$18)+IF(Data!$N265&lt;&gt;"",Scoring!$T$19)+IF(Data!$O265&lt;&gt;"",Scoring!$T$20)+IF(Data!$P265&lt;&gt;"",Scoring!$T$21)+IF(Data!$Q265&lt;&gt;"",Scoring!$T$22)+IF(Data!$R265&lt;&gt;"",Scoring!$T$23)+IF(Data!$S265&lt;&gt;"",Scoring!$T$24)+IF(Data!T265&lt;&gt;"",Scoring!$T$25)+IF(Data!$U265&lt;&gt;"",Scoring!$T$26)+IF(Data!$V265&lt;&gt;"",Scoring!$T$27)+IF(Data!$W265&lt;&gt;"",Scoring!$T$28)+IF(Data!$X265&lt;&gt;"",Scoring!$T$29)+IF(Data!$Y265&lt;&gt;"",Scoring!$T$30)+IF(Data!$Z265&lt;&gt;"",Scoring!$T$31)+IF(Data!$AA265&lt;&gt;"",Scoring!$T$32),"")</f>
        <v/>
      </c>
      <c r="BI265" s="105" t="str">
        <f>IF(BH265&lt;&gt;"",LOOKUP(BH265,Likelihoods!$A$7:$A$107,Likelihoods!R$7:R$107),"")</f>
        <v/>
      </c>
      <c r="BJ265" s="108" t="str">
        <f>IF(AND(COUNTBLANK($B265:$E265)=3,COUNTBLANK($F265:$H265)=2,COUNTBLANK($I265:$J265)=1,COUNTBLANK($K265:$L265)=1,COUNTBLANK($M265:$N265)=1,COUNTBLANK($O265:$P265)=1,COUNTBLANK($Q265:$R265)=1,COUNTBLANK($S265:$T265)=1,COUNTBLANK($U265:$V265)=1,COUNTBLANK($W265:$AA265)=4),IF(Data!$B265&lt;&gt;"",Scoring!$U$7)+IF(Data!$C265&lt;&gt;"",Scoring!$U$8)+IF(Data!$D265&lt;&gt;"",Scoring!$U$9)+IF(Data!$E265&lt;&gt;"",Scoring!$U$10)+IF(Data!$F265&lt;&gt;"",Scoring!$U$11)+IF(Data!$G265&lt;&gt;"",Scoring!$U$12)+IF(Data!$H265&lt;&gt;"",Scoring!$U$13)+IF(Data!$I265&lt;&gt;"",Scoring!$U$14)+IF(Data!$J265&lt;&gt;"",Scoring!$U$15)+IF(Data!$K265&lt;&gt;"",Scoring!$U$16)+IF(Data!$L265&lt;&gt;"",Scoring!$U$17)+IF(Data!$M265&lt;&gt;"",Scoring!$U$18)+IF(Data!$N265&lt;&gt;"",Scoring!$U$19)+IF(Data!$O265&lt;&gt;"",Scoring!$U$20)+IF(Data!$P265&lt;&gt;"",Scoring!$U$21)+IF(Data!$Q265&lt;&gt;"",Scoring!$U$22)+IF(Data!$R265&lt;&gt;"",Scoring!$U$23)+IF(Data!$S265&lt;&gt;"",Scoring!$U$24)+IF(Data!T265&lt;&gt;"",Scoring!$U$25)+IF(Data!$U265&lt;&gt;"",Scoring!$U$26)+IF(Data!$V265&lt;&gt;"",Scoring!$U$27)+IF(Data!$W265&lt;&gt;"",Scoring!$U$28)+IF(Data!$X265&lt;&gt;"",Scoring!$U$29)+IF(Data!$Y265&lt;&gt;"",Scoring!$U$30)+IF(Data!$Z265&lt;&gt;"",Scoring!$U$31)+IF(Data!$AA265&lt;&gt;"",Scoring!$U$32),"")</f>
        <v/>
      </c>
      <c r="BK265" s="106" t="str">
        <f>IF(BJ265&lt;&gt;"",LOOKUP(BJ265,Likelihoods!$A$7:$A$107,Likelihoods!S$7:S$107),"")</f>
        <v/>
      </c>
      <c r="BL265" s="8"/>
      <c r="BM265" s="8"/>
      <c r="BN265" s="8"/>
      <c r="BO265" s="8"/>
      <c r="BP265" s="8"/>
      <c r="BQ265" s="8"/>
      <c r="BR265" s="8"/>
      <c r="BS265" s="8"/>
      <c r="BT265" s="8"/>
      <c r="BU265" s="8"/>
      <c r="BV265" s="8"/>
      <c r="BW265" s="8"/>
      <c r="BX265" s="8"/>
      <c r="BY265" s="8"/>
    </row>
    <row r="266" spans="1:77" ht="14.25" x14ac:dyDescent="0.2">
      <c r="A266" s="68"/>
      <c r="B266" s="101"/>
      <c r="C266" s="102"/>
      <c r="D266" s="102"/>
      <c r="E266" s="102"/>
      <c r="F266" s="101"/>
      <c r="G266" s="102"/>
      <c r="H266" s="103"/>
      <c r="I266" s="102"/>
      <c r="J266" s="102"/>
      <c r="K266" s="101"/>
      <c r="L266" s="103"/>
      <c r="M266" s="102"/>
      <c r="N266" s="103"/>
      <c r="O266" s="101"/>
      <c r="P266" s="103"/>
      <c r="Q266" s="102"/>
      <c r="R266" s="102"/>
      <c r="S266" s="101"/>
      <c r="T266" s="103"/>
      <c r="U266" s="101"/>
      <c r="V266" s="103"/>
      <c r="W266" s="102"/>
      <c r="X266" s="102"/>
      <c r="Y266" s="102"/>
      <c r="Z266" s="102"/>
      <c r="AA266" s="102"/>
      <c r="AB266" s="104" t="str">
        <f>IF(AND(COUNTBLANK($B266:$E266)=3,COUNTBLANK($F266:$H266)=2,COUNTBLANK($I266:$J266)=1,COUNTBLANK($K266:$L266)=1,COUNTBLANK($M266:$N266)=1,COUNTBLANK($O266:$P266)=1,COUNTBLANK($Q266:$R266)=1,COUNTBLANK($S266:$T266)=1,COUNTBLANK($U266:$V266)=1,COUNTBLANK($W266:$AA266)=4),IF(Data!$B266&lt;&gt;"",Scoring!$D$7)+IF(Data!$C266&lt;&gt;"",Scoring!$D$8)+IF(Data!$D266&lt;&gt;"",Scoring!$D$9)+IF(Data!$E266&lt;&gt;"",Scoring!$D$10)+IF(Data!$F266&lt;&gt;"",Scoring!$D$11)+IF(Data!$G266&lt;&gt;"",Scoring!$D$12)+IF(Data!$H266&lt;&gt;"",Scoring!$D$13)+IF(Data!$I266&lt;&gt;"",Scoring!$D$14)+IF(Data!$J266&lt;&gt;"",Scoring!$D$15)+IF(Data!$K266&lt;&gt;"",Scoring!$D$16)+IF(Data!$L266&lt;&gt;"",Scoring!$D$17)+IF(Data!$M266&lt;&gt;"",Scoring!$D$18)+IF(Data!$N266&lt;&gt;"",Scoring!$D$19)+IF(Data!$O266&lt;&gt;"",Scoring!$D$20)+IF(Data!$P266&lt;&gt;"",Scoring!$D$21)+IF(Data!$Q266&lt;&gt;"",Scoring!$D$22)+IF(Data!$R266&lt;&gt;"",Scoring!$D$23)+IF(Data!$S266&lt;&gt;"",Scoring!$D$24)+IF(Data!T266&lt;&gt;"",Scoring!$D$25)+IF(Data!$U266&lt;&gt;"",Scoring!$D$26)+IF(Data!$V266&lt;&gt;"",Scoring!$D$27)+IF(Data!$W266&lt;&gt;"",Scoring!$D$28)+IF(Data!$X266&lt;&gt;"",Scoring!$D$29)+IF(Data!$Y266&lt;&gt;"",Scoring!$D$30)+IF(Data!$Z266&lt;&gt;"",Scoring!$D$31)+IF(Data!$AA266&lt;&gt;"",Scoring!$D$32),"")</f>
        <v/>
      </c>
      <c r="AC266" s="105" t="str">
        <f>IF(AB266&lt;&gt;"",LOOKUP(AB266,Likelihoods!$A$7:$A$107,Likelihoods!B$7:B$107),"")</f>
        <v/>
      </c>
      <c r="AD266" s="264" t="str">
        <f>IF(AND(COUNTBLANK($B266:$E266)=3,COUNTBLANK($F266:$H266)=2,COUNTBLANK($I266:$J266)=1,COUNTBLANK($K266:$L266)=1,COUNTBLANK($M266:$N266)=1,COUNTBLANK($O266:$P266)=1,COUNTBLANK($Q266:$R266)=1,COUNTBLANK($S266:$T266)=1,COUNTBLANK($U266:$V266)=1,COUNTBLANK($W266:$AA266)=4),IF(Data!$B266&lt;&gt;"",Scoring!$E$7)+IF(Data!$C266&lt;&gt;"",Scoring!$E$8)+IF(Data!$D266&lt;&gt;"",Scoring!$E$9)+IF(Data!$E266&lt;&gt;"",Scoring!$E$10)+IF(Data!$F266&lt;&gt;"",Scoring!$E$11)+IF(Data!$G266&lt;&gt;"",Scoring!$E$12)+IF(Data!$H266&lt;&gt;"",Scoring!$E$13)+IF(Data!$I266&lt;&gt;"",Scoring!$E$14)+IF(Data!$J266&lt;&gt;"",Scoring!$E$15)+IF(Data!$K266&lt;&gt;"",Scoring!$E$16)+IF(Data!$L266&lt;&gt;"",Scoring!$E$17)+IF(Data!$M266&lt;&gt;"",Scoring!$E$18)+IF(Data!$N266&lt;&gt;"",Scoring!$E$19)+IF(Data!$O266&lt;&gt;"",Scoring!$E$20)+IF(Data!$P266&lt;&gt;"",Scoring!$E$21)+IF(Data!$Q266&lt;&gt;"",Scoring!$E$22)+IF(Data!$R266&lt;&gt;"",Scoring!$E$23)+IF(Data!$S266&lt;&gt;"",Scoring!$E$24)+IF(Data!V266&lt;&gt;"",Scoring!$E$25)+IF(Data!$U266&lt;&gt;"",Scoring!$E$26)+IF(Data!$V266&lt;&gt;"",Scoring!$E$27)+IF(Data!$W266&lt;&gt;"",Scoring!$E$28)+IF(Data!$X266&lt;&gt;"",Scoring!$E$29)+IF(Data!$Y266&lt;&gt;"",Scoring!$E$30)+IF(Data!$Z266&lt;&gt;"",Scoring!$E$31)+IF(Data!$AA266&lt;&gt;"",Scoring!$E$32),"")</f>
        <v/>
      </c>
      <c r="AE266" s="107" t="str">
        <f>IF(AD266&lt;&gt;"",LOOKUP(AD266,Likelihoods!$A$7:$A$107,Likelihoods!C$7:C$107),"")</f>
        <v/>
      </c>
      <c r="AF266" s="108" t="str">
        <f>IF(AND(COUNTBLANK($B266:$E266)=3,COUNTBLANK($F266:$H266)=2,COUNTBLANK($I266:$J266)=1,COUNTBLANK($K266:$L266)=1,COUNTBLANK($M266:$N266)=1,COUNTBLANK($O266:$P266)=1,COUNTBLANK($Q266:$R266)=1,COUNTBLANK($S266:$T266)=1,COUNTBLANK($U266:$V266)=1,COUNTBLANK($W266:$AA266)=4),IF(Data!$B266&lt;&gt;"",Scoring!$F$7)+IF(Data!$C266&lt;&gt;"",Scoring!$F$8)+IF(Data!$D266&lt;&gt;"",Scoring!$F$9)+IF(Data!$E266&lt;&gt;"",Scoring!$F$10)+IF(Data!$F266&lt;&gt;"",Scoring!$F$11)+IF(Data!$G266&lt;&gt;"",Scoring!$F$12)+IF(Data!$H266&lt;&gt;"",Scoring!$F$13)+IF(Data!$I266&lt;&gt;"",Scoring!$F$14)+IF(Data!$J266&lt;&gt;"",Scoring!$F$15)+IF(Data!$K266&lt;&gt;"",Scoring!$F$16)+IF(Data!$L266&lt;&gt;"",Scoring!$F$17)+IF(Data!$M266&lt;&gt;"",Scoring!$F$18)+IF(Data!$N266&lt;&gt;"",Scoring!$F$19)+IF(Data!$O266&lt;&gt;"",Scoring!$F$20)+IF(Data!$P266&lt;&gt;"",Scoring!$F$21)+IF(Data!$Q266&lt;&gt;"",Scoring!$F$22)+IF(Data!$R266&lt;&gt;"",Scoring!$F$23)+IF(Data!$S266&lt;&gt;"",Scoring!$F$24)+IF(Data!T266&lt;&gt;"",Scoring!$F$25)+IF(Data!$U266&lt;&gt;"",Scoring!$F$26)+IF(Data!$V266&lt;&gt;"",Scoring!$F$27)+IF(Data!$W266&lt;&gt;"",Scoring!$F$28)+IF(Data!$X266&lt;&gt;"",Scoring!$F$29)+IF(Data!$Y266&lt;&gt;"",Scoring!$F$30)+IF(Data!$Z266&lt;&gt;"",Scoring!$F$31)+IF(Data!$AA266&lt;&gt;"",Scoring!$F$32),"")</f>
        <v/>
      </c>
      <c r="AG266" s="105" t="str">
        <f>IF(AF266&lt;&gt;"",LOOKUP(AF266,Likelihoods!$A$7:$A$107,Likelihoods!D$7:D$107),"")</f>
        <v/>
      </c>
      <c r="AH266" s="108" t="str">
        <f>IF(AND(COUNTBLANK($B266:$E266)=3,COUNTBLANK($F266:$H266)=2,COUNTBLANK($I266:$J266)=1,COUNTBLANK($K266:$L266)=1,COUNTBLANK($M266:$N266)=1,COUNTBLANK($O266:$P266)=1,COUNTBLANK($Q266:$R266)=1,COUNTBLANK($S266:$T266)=1,COUNTBLANK($U266:$V266)=1,COUNTBLANK($W266:$AA266)=4),IF(Data!$B266&lt;&gt;"",Scoring!$G$7)+IF(Data!$C266&lt;&gt;"",Scoring!$G$8)+IF(Data!$D266&lt;&gt;"",Scoring!$G$9)+IF(Data!$E266&lt;&gt;"",Scoring!$G$10)+IF(Data!$F266&lt;&gt;"",Scoring!$G$11)+IF(Data!$G266&lt;&gt;"",Scoring!$G$12)+IF(Data!$H266&lt;&gt;"",Scoring!$G$13)+IF(Data!$I266&lt;&gt;"",Scoring!$G$14)+IF(Data!$J266&lt;&gt;"",Scoring!$G$15)+IF(Data!$K266&lt;&gt;"",Scoring!$G$16)+IF(Data!$L266&lt;&gt;"",Scoring!$G$17)+IF(Data!$M266&lt;&gt;"",Scoring!$G$18)+IF(Data!$N266&lt;&gt;"",Scoring!$G$19)+IF(Data!$O266&lt;&gt;"",Scoring!$G$20)+IF(Data!$P266&lt;&gt;"",Scoring!$G$21)+IF(Data!$Q266&lt;&gt;"",Scoring!$G$22)+IF(Data!$R266&lt;&gt;"",Scoring!$G$23)+IF(Data!$S266&lt;&gt;"",Scoring!$G$24)+IF(Data!T266&lt;&gt;"",Scoring!$G$25)+IF(Data!$U266&lt;&gt;"",Scoring!$G$26)+IF(Data!$V266&lt;&gt;"",Scoring!$G$27)+IF(Data!$W266&lt;&gt;"",Scoring!$G$28)+IF(Data!$X266&lt;&gt;"",Scoring!$G$29)+IF(Data!$Y266&lt;&gt;"",Scoring!$G$30)+IF(Data!$Z266&lt;&gt;"",Scoring!$G$31)+IF(Data!$AA266&lt;&gt;"",Scoring!$G$32),"")</f>
        <v/>
      </c>
      <c r="AI266" s="106" t="str">
        <f>IF(AH266&lt;&gt;"",LOOKUP(AH266,Likelihoods!$A$7:$A$107,Likelihoods!E$7:E$107),"")</f>
        <v/>
      </c>
      <c r="AJ266" s="104" t="str">
        <f>IF(AND(COUNTBLANK($B266:$E266)=3,COUNTBLANK($F266:$H266)=2,COUNTBLANK($I266:$J266)=1,COUNTBLANK($K266:$L266)=1,COUNTBLANK($M266:$N266)=1,COUNTBLANK($O266:$P266)=1,COUNTBLANK($Q266:$R266)=1,COUNTBLANK($S266:$T266)=1,COUNTBLANK($U266:$V266)=1,COUNTBLANK($W266:$AA266)=4),IF(Data!$B266&lt;&gt;"",Scoring!$H$7)+IF(Data!$C266&lt;&gt;"",Scoring!$H$8)+IF(Data!$D266&lt;&gt;"",Scoring!$H$9)+IF(Data!$E266&lt;&gt;"",Scoring!$H$10)+IF(Data!$F266&lt;&gt;"",Scoring!$H$11)+IF(Data!$G266&lt;&gt;"",Scoring!$H$12)+IF(Data!$H266&lt;&gt;"",Scoring!$H$13)+IF(Data!$I266&lt;&gt;"",Scoring!$H$14)+IF(Data!$J266&lt;&gt;"",Scoring!$H$15)+IF(Data!$K266&lt;&gt;"",Scoring!$H$16)+IF(Data!$L266&lt;&gt;"",Scoring!$H$17)+IF(Data!$M266&lt;&gt;"",Scoring!$H$18)+IF(Data!$N266&lt;&gt;"",Scoring!$H$19)+IF(Data!$O266&lt;&gt;"",Scoring!$H$20)+IF(Data!$P266&lt;&gt;"",Scoring!$H$21)+IF(Data!$Q266&lt;&gt;"",Scoring!$H$22)+IF(Data!$R266&lt;&gt;"",Scoring!$H$23)+IF(Data!$S266&lt;&gt;"",Scoring!$H$24)+IF(Data!T266&lt;&gt;"",Scoring!$H$25)+IF(Data!$U266&lt;&gt;"",Scoring!$H$26)+IF(Data!$V266&lt;&gt;"",Scoring!$H$27)+IF(Data!$W266&lt;&gt;"",Scoring!$H$28)+IF(Data!$X266&lt;&gt;"",Scoring!$H$29)+IF(Data!$Y266&lt;&gt;"",Scoring!$H$30)+IF(Data!$Z266&lt;&gt;"",Scoring!$H$31)+IF(Data!$AA266&lt;&gt;"",Scoring!$H$32),"")</f>
        <v/>
      </c>
      <c r="AK266" s="105" t="str">
        <f>IF(AJ266&lt;&gt;"",LOOKUP(AJ266,Likelihoods!$A$7:$A$107,Likelihoods!F$7:F$107),"")</f>
        <v/>
      </c>
      <c r="AL266" s="102" t="str">
        <f>IF(AND(COUNTBLANK($B266:$E266)=3,COUNTBLANK($F266:$H266)=2,COUNTBLANK($I266:$J266)=1,COUNTBLANK($K266:$L266)=1,COUNTBLANK($M266:$N266)=1,COUNTBLANK($O266:$P266)=1,COUNTBLANK($Q266:$R266)=1,COUNTBLANK($S266:$T266)=1,COUNTBLANK($U266:$V266)=1,COUNTBLANK($W266:$AA266)=4),IF(Data!$B266&lt;&gt;"",Scoring!$I$7)+IF(Data!$C266&lt;&gt;"",Scoring!$I$8)+IF(Data!$D266&lt;&gt;"",Scoring!$I$9)+IF(Data!$E266&lt;&gt;"",Scoring!$I$10)+IF(Data!$F266&lt;&gt;"",Scoring!$I$11)+IF(Data!$G266&lt;&gt;"",Scoring!$I$12)+IF(Data!$H266&lt;&gt;"",Scoring!$I$13)+IF(Data!$I266&lt;&gt;"",Scoring!$I$14)+IF(Data!$J266&lt;&gt;"",Scoring!$I$15)+IF(Data!$K266&lt;&gt;"",Scoring!$I$16)+IF(Data!$L266&lt;&gt;"",Scoring!$I$17)+IF(Data!$M266&lt;&gt;"",Scoring!$I$18)+IF(Data!$N266&lt;&gt;"",Scoring!$I$19)+IF(Data!$O266&lt;&gt;"",Scoring!$I$20)+IF(Data!$P266&lt;&gt;"",Scoring!$I$21)+IF(Data!$Q266&lt;&gt;"",Scoring!$I$22)+IF(Data!$R266&lt;&gt;"",Scoring!$I$23)+IF(Data!$S266&lt;&gt;"",Scoring!$I$24)+IF(Data!T266&lt;&gt;"",Scoring!$I$25)+IF(Data!$U266&lt;&gt;"",Scoring!$I$26)+IF(Data!$V266&lt;&gt;"",Scoring!$I$27)+IF(Data!$W266&lt;&gt;"",Scoring!$I$28)+IF(Data!$X266&lt;&gt;"",Scoring!$I$29)+IF(Data!$Y266&lt;&gt;"",Scoring!$I$30)+IF(Data!$Z266&lt;&gt;"",Scoring!$I$31)+IF(Data!$AA266&lt;&gt;"",Scoring!$I$32),"")</f>
        <v/>
      </c>
      <c r="AM266" s="107" t="str">
        <f>IF(AL266&lt;&gt;"",LOOKUP(AL266,Likelihoods!$A$7:$A$107,Likelihoods!G$7:G$107),"")</f>
        <v/>
      </c>
      <c r="AN266" s="281" t="str">
        <f>IF(AND(COUNTBLANK($B266:$E266)=3,COUNTBLANK($F266:$H266)=2,COUNTBLANK($I266:$J266)=1,COUNTBLANK($K266:$L266)=1,COUNTBLANK($M266:$N266)=1,COUNTBLANK($O266:$P266)=1,COUNTBLANK($Q266:$R266)=1,COUNTBLANK($S266:$T266)=1,COUNTBLANK($U266:$V266)=1,COUNTBLANK($W266:$AA266)=4),IF(Data!$B266&lt;&gt;"",Scoring!$J$7)+IF(Data!$C266&lt;&gt;"",Scoring!$J$8)+IF(Data!$D266&lt;&gt;"",Scoring!$J$9)+IF(Data!$E266&lt;&gt;"",Scoring!$J$10)+IF(Data!$F266&lt;&gt;"",Scoring!$J$11)+IF(Data!$G266&lt;&gt;"",Scoring!$J$12)+IF(Data!$H266&lt;&gt;"",Scoring!$J$13)+IF(Data!$I266&lt;&gt;"",Scoring!$J$14)+IF(Data!$J266&lt;&gt;"",Scoring!$J$15)+IF(Data!$K266&lt;&gt;"",Scoring!$J$16)+IF(Data!$L266&lt;&gt;"",Scoring!$J$17)+IF(Data!$M266&lt;&gt;"",Scoring!$J$18)+IF(Data!$N266&lt;&gt;"",Scoring!$J$19)+IF(Data!$O266&lt;&gt;"",Scoring!$J$20)+IF(Data!$P266&lt;&gt;"",Scoring!$J$21)+IF(Data!$Q266&lt;&gt;"",Scoring!$J$22)+IF(Data!$R266&lt;&gt;"",Scoring!$J$23)+IF(Data!$S266&lt;&gt;"",Scoring!$J$24)+IF(Data!AF266&lt;&gt;"",Scoring!$J$25)+IF(Data!$U266&lt;&gt;"",Scoring!$J$26)+IF(Data!$V266&lt;&gt;"",Scoring!$J$27)+IF(Data!$W266&lt;&gt;"",Scoring!$J$28)+IF(Data!$X266&lt;&gt;"",Scoring!$J$29)+IF(Data!$Y266&lt;&gt;"",Scoring!$J$30)+IF(Data!$Z266&lt;&gt;"",Scoring!$J$31)+IF(Data!$AA266&lt;&gt;"",Scoring!$J$32),"")</f>
        <v/>
      </c>
      <c r="AO266" s="276" t="str">
        <f>IF(AN266&lt;&gt;"",LOOKUP(AN266,Likelihoods!$A$7:$A$107,Likelihoods!H$7:H$107),"")</f>
        <v/>
      </c>
      <c r="AP266" s="264" t="str">
        <f>IF(AND(COUNTBLANK($B266:$E266)=3,COUNTBLANK($F266:$H266)=2,COUNTBLANK($I266:$J266)=1,COUNTBLANK($K266:$L266)=1,COUNTBLANK($M266:$N266)=1,COUNTBLANK($O266:$P266)=1,COUNTBLANK($Q266:$R266)=1,COUNTBLANK($S266:$T266)=1,COUNTBLANK($U266:$V266)=1,COUNTBLANK($W266:$AA266)=4),IF(Data!$B266&lt;&gt;"",Scoring!$K$7)+IF(Data!$C266&lt;&gt;"",Scoring!$K$8)+IF(Data!$D266&lt;&gt;"",Scoring!$K$9)+IF(Data!$E266&lt;&gt;"",Scoring!$K$10)+IF(Data!$F266&lt;&gt;"",Scoring!$K$11)+IF(Data!$G266&lt;&gt;"",Scoring!$K$12)+IF(Data!$H266&lt;&gt;"",Scoring!$K$13)+IF(Data!$I266&lt;&gt;"",Scoring!$K$14)+IF(Data!$J266&lt;&gt;"",Scoring!$K$15)+IF(Data!$K266&lt;&gt;"",Scoring!$K$16)+IF(Data!$L266&lt;&gt;"",Scoring!$K$17)+IF(Data!$M266&lt;&gt;"",Scoring!$K$18)+IF(Data!$N266&lt;&gt;"",Scoring!$K$19)+IF(Data!$O266&lt;&gt;"",Scoring!$K$20)+IF(Data!$P266&lt;&gt;"",Scoring!$K$21)+IF(Data!$Q266&lt;&gt;"",Scoring!$K$22)+IF(Data!$R266&lt;&gt;"",Scoring!$K$23)+IF(Data!$S266&lt;&gt;"",Scoring!$K$24)+IF(Data!AH266&lt;&gt;"",Scoring!$K$25)+IF(Data!$U266&lt;&gt;"",Scoring!$K$26)+IF(Data!$V266&lt;&gt;"",Scoring!$K$27)+IF(Data!$W266&lt;&gt;"",Scoring!$K$28)+IF(Data!$X266&lt;&gt;"",Scoring!$K$29)+IF(Data!$Y266&lt;&gt;"",Scoring!$K$30)+IF(Data!$Z266&lt;&gt;"",Scoring!$K$31)+IF(Data!$AA266&lt;&gt;"",Scoring!$K$32),"")</f>
        <v/>
      </c>
      <c r="AQ266" s="107" t="str">
        <f>IF(AP266&lt;&gt;"",LOOKUP(AP266,Likelihoods!$A$7:$A$107,Likelihoods!I$7:I$107),"")</f>
        <v/>
      </c>
      <c r="AR266" s="281" t="str">
        <f>IF(AND(COUNTBLANK($B266:$E266)=3,COUNTBLANK($F266:$H266)=2,COUNTBLANK($I266:$J266)=1,COUNTBLANK($K266:$L266)=1,COUNTBLANK($M266:$N266)=1,COUNTBLANK($O266:$P266)=1,COUNTBLANK($Q266:$R266)=1,COUNTBLANK($S266:$T266)=1,COUNTBLANK($U266:$V266)=1,COUNTBLANK($W266:$AA266)=4),IF(Data!$B266&lt;&gt;"",Scoring!$L$7)+IF(Data!$C266&lt;&gt;"",Scoring!$L$8)+IF(Data!$D266&lt;&gt;"",Scoring!$L$9)+IF(Data!$E266&lt;&gt;"",Scoring!$L$10)+IF(Data!$F266&lt;&gt;"",Scoring!$L$11)+IF(Data!$G266&lt;&gt;"",Scoring!$L$12)+IF(Data!$H266&lt;&gt;"",Scoring!$L$13)+IF(Data!$I266&lt;&gt;"",Scoring!$L$14)+IF(Data!$J266&lt;&gt;"",Scoring!$L$15)+IF(Data!$K266&lt;&gt;"",Scoring!$L$16)+IF(Data!$L266&lt;&gt;"",Scoring!$L$17)+IF(Data!$M266&lt;&gt;"",Scoring!$L$18)+IF(Data!$N266&lt;&gt;"",Scoring!$L$19)+IF(Data!$O266&lt;&gt;"",Scoring!$L$20)+IF(Data!$P266&lt;&gt;"",Scoring!$L$21)+IF(Data!$Q266&lt;&gt;"",Scoring!$L$22)+IF(Data!$R266&lt;&gt;"",Scoring!$L$23)+IF(Data!$S266&lt;&gt;"",Scoring!$L$24)+IF(Data!AJ266&lt;&gt;"",Scoring!$L$25)+IF(Data!$U266&lt;&gt;"",Scoring!$L$26)+IF(Data!$V266&lt;&gt;"",Scoring!$L$27)+IF(Data!$W266&lt;&gt;"",Scoring!$L$28)+IF(Data!$X266&lt;&gt;"",Scoring!$L$29)+IF(Data!$Y266&lt;&gt;"",Scoring!$L$30)+IF(Data!$Z266&lt;&gt;"",Scoring!$L$31)+IF(Data!$AA266&lt;&gt;"",Scoring!$L$32),"")</f>
        <v/>
      </c>
      <c r="AS266" s="105" t="str">
        <f>IF(AR266&lt;&gt;"",LOOKUP(AR266,Likelihoods!$A$7:$A$107,Likelihoods!J$7:J$107),"")</f>
        <v/>
      </c>
      <c r="AT266" s="108" t="str">
        <f>IF(AND(COUNTBLANK($B266:$E266)=3,COUNTBLANK($F266:$H266)=2,COUNTBLANK($I266:$J266)=1,COUNTBLANK($K266:$L266)=1,COUNTBLANK($M266:$N266)=1,COUNTBLANK($O266:$P266)=1,COUNTBLANK($Q266:$R266)=1,COUNTBLANK($S266:$T266)=1,COUNTBLANK($U266:$V266)=1,COUNTBLANK($W266:$AA266)=4),IF(Data!$B266&lt;&gt;"",Scoring!$M$7)+IF(Data!$C266&lt;&gt;"",Scoring!$M$8)+IF(Data!$D266&lt;&gt;"",Scoring!$M$9)+IF(Data!$E266&lt;&gt;"",Scoring!$M$10)+IF(Data!$F266&lt;&gt;"",Scoring!$M$11)+IF(Data!$G266&lt;&gt;"",Scoring!$M$12)+IF(Data!$H266&lt;&gt;"",Scoring!$M$13)+IF(Data!$I266&lt;&gt;"",Scoring!$M$14)+IF(Data!$J266&lt;&gt;"",Scoring!$M$15)+IF(Data!$K266&lt;&gt;"",Scoring!$M$16)+IF(Data!$L266&lt;&gt;"",Scoring!$M$17)+IF(Data!$M266&lt;&gt;"",Scoring!$M$18)+IF(Data!$N266&lt;&gt;"",Scoring!$M$19)+IF(Data!$O266&lt;&gt;"",Scoring!$M$20)+IF(Data!$P266&lt;&gt;"",Scoring!$M$21)+IF(Data!$Q266&lt;&gt;"",Scoring!$M$22)+IF(Data!$R266&lt;&gt;"",Scoring!$M$23)+IF(Data!$S266&lt;&gt;"",Scoring!$M$24)+IF(Data!T266&lt;&gt;"",Scoring!$M$25)+IF(Data!$U266&lt;&gt;"",Scoring!$M$26)+IF(Data!$V266&lt;&gt;"",Scoring!$M$27)+IF(Data!$W266&lt;&gt;"",Scoring!$M$28)+IF(Data!$X266&lt;&gt;"",Scoring!$M$29)+IF(Data!$Y266&lt;&gt;"",Scoring!$M$30)+IF(Data!$Z266&lt;&gt;"",Scoring!$M$31)+IF(Data!$AA266&lt;&gt;"",Scoring!$M$32),"")</f>
        <v/>
      </c>
      <c r="AU266" s="105" t="str">
        <f>IF(AT266&lt;&gt;"",LOOKUP(AT266,Likelihoods!$A$7:$A$107,Likelihoods!K$7:K$107),"")</f>
        <v/>
      </c>
      <c r="AV266" s="108" t="str">
        <f>IF(AND(COUNTBLANK($B266:$E266)=3,COUNTBLANK($F266:$H266)=2,COUNTBLANK($I266:$J266)=1,COUNTBLANK($K266:$L266)=1,COUNTBLANK($M266:$N266)=1,COUNTBLANK($O266:$P266)=1,COUNTBLANK($Q266:$R266)=1,COUNTBLANK($S266:$T266)=1,COUNTBLANK($U266:$V266)=1,COUNTBLANK($W266:$AA266)=4),IF(Data!$B266&lt;&gt;"",Scoring!$N$7)+IF(Data!$C266&lt;&gt;"",Scoring!$N$8)+IF(Data!$D266&lt;&gt;"",Scoring!$N$9)+IF(Data!$E266&lt;&gt;"",Scoring!$N$10)+IF(Data!$F266&lt;&gt;"",Scoring!$N$11)+IF(Data!$G266&lt;&gt;"",Scoring!$N$12)+IF(Data!$H266&lt;&gt;"",Scoring!$N$13)+IF(Data!$I266&lt;&gt;"",Scoring!$N$14)+IF(Data!$J266&lt;&gt;"",Scoring!$N$15)+IF(Data!$K266&lt;&gt;"",Scoring!$N$16)+IF(Data!$L266&lt;&gt;"",Scoring!$N$17)+IF(Data!$M266&lt;&gt;"",Scoring!$N$18)+IF(Data!$N266&lt;&gt;"",Scoring!$N$19)+IF(Data!$O266&lt;&gt;"",Scoring!$N$20)+IF(Data!$P266&lt;&gt;"",Scoring!$N$21)+IF(Data!$Q266&lt;&gt;"",Scoring!$N$22)+IF(Data!$R266&lt;&gt;"",Scoring!$N$23)+IF(Data!$S266&lt;&gt;"",Scoring!$N$24)+IF(Data!T266&lt;&gt;"",Scoring!$N$25)+IF(Data!$U266&lt;&gt;"",Scoring!$N$26)+IF(Data!$V266&lt;&gt;"",Scoring!$N$27)+IF(Data!$W266&lt;&gt;"",Scoring!$N$28)+IF(Data!$X266&lt;&gt;"",Scoring!$N$29)+IF(Data!$Y266&lt;&gt;"",Scoring!$N$30)+IF(Data!$Z266&lt;&gt;"",Scoring!$N$31)+IF(Data!$AA266&lt;&gt;"",Scoring!$N$32),"")</f>
        <v/>
      </c>
      <c r="AW266" s="106" t="str">
        <f>IF(AV266&lt;&gt;"",LOOKUP(AV266,Likelihoods!$A$7:$A$107,Likelihoods!L$7:L$107),"")</f>
        <v/>
      </c>
      <c r="AX266" s="104" t="str">
        <f>IF(AND(COUNTBLANK($B266:$E266)=3,COUNTBLANK($F266:$H266)=2,COUNTBLANK($I266:$J266)=1,COUNTBLANK($K266:$L266)=1,COUNTBLANK($M266:$N266)=1,COUNTBLANK($O266:$P266)=1,COUNTBLANK($Q266:$R266)=1,COUNTBLANK($S266:$T266)=1,COUNTBLANK($U266:$V266)=1,COUNTBLANK($W266:$AA266)=4),IF(Data!$B266&lt;&gt;"",Scoring!$O$7)+IF(Data!$C266&lt;&gt;"",Scoring!$O$8)+IF(Data!$D266&lt;&gt;"",Scoring!$O$9)+IF(Data!$E266&lt;&gt;"",Scoring!$O$10)+IF(Data!$F266&lt;&gt;"",Scoring!$O$11)+IF(Data!$G266&lt;&gt;"",Scoring!$O$12)+IF(Data!$H266&lt;&gt;"",Scoring!$O$13)+IF(Data!$I266&lt;&gt;"",Scoring!$O$14)+IF(Data!$J266&lt;&gt;"",Scoring!$O$15)+IF(Data!$K266&lt;&gt;"",Scoring!$O$16)+IF(Data!$L266&lt;&gt;"",Scoring!$O$17)+IF(Data!$M266&lt;&gt;"",Scoring!$O$18)+IF(Data!$N266&lt;&gt;"",Scoring!$O$19)+IF(Data!$O266&lt;&gt;"",Scoring!$O$20)+IF(Data!$P266&lt;&gt;"",Scoring!$O$21)+IF(Data!$Q266&lt;&gt;"",Scoring!$O$22)+IF(Data!$R266&lt;&gt;"",Scoring!$O$23)+IF(Data!$S266&lt;&gt;"",Scoring!$O$24)+IF(Data!T266&lt;&gt;"",Scoring!$O$25)+IF(Data!$U266&lt;&gt;"",Scoring!$O$26)+IF(Data!$V266&lt;&gt;"",Scoring!$O$27)+IF(Data!$W266&lt;&gt;"",Scoring!$O$28)+IF(Data!$X266&lt;&gt;"",Scoring!$O$29)+IF(Data!$Y266&lt;&gt;"",Scoring!$O$30)+IF(Data!$Z266&lt;&gt;"",Scoring!$O$31)+IF(Data!$AA266&lt;&gt;"",Scoring!$O$32),"")</f>
        <v/>
      </c>
      <c r="AY266" s="107" t="str">
        <f>IF(AX266&lt;&gt;"",LOOKUP(AX266,Likelihoods!$A$7:$A$107,Likelihoods!M$7:M$107),"")</f>
        <v/>
      </c>
      <c r="AZ266" s="108" t="str">
        <f>IF(AND(COUNTBLANK($B266:$E266)=3,COUNTBLANK($F266:$H266)=2,COUNTBLANK($I266:$J266)=1,COUNTBLANK($K266:$L266)=1,COUNTBLANK($M266:$N266)=1,COUNTBLANK($O266:$P266)=1,COUNTBLANK($Q266:$R266)=1,COUNTBLANK($S266:$T266)=1,COUNTBLANK($U266:$V266)=1,COUNTBLANK($W266:$AA266)=4),IF(Data!$B266&lt;&gt;"",Scoring!$P$7)+IF(Data!$C266&lt;&gt;"",Scoring!$P$8)+IF(Data!$D266&lt;&gt;"",Scoring!$P$9)+IF(Data!$E266&lt;&gt;"",Scoring!$P$10)+IF(Data!$F266&lt;&gt;"",Scoring!$P$11)+IF(Data!$G266&lt;&gt;"",Scoring!$P$12)+IF(Data!$H266&lt;&gt;"",Scoring!$P$13)+IF(Data!$I266&lt;&gt;"",Scoring!$P$14)+IF(Data!$J266&lt;&gt;"",Scoring!$P$15)+IF(Data!$K266&lt;&gt;"",Scoring!$P$16)+IF(Data!$L266&lt;&gt;"",Scoring!$P$17)+IF(Data!$M266&lt;&gt;"",Scoring!$P$18)+IF(Data!$N266&lt;&gt;"",Scoring!$P$19)+IF(Data!$O266&lt;&gt;"",Scoring!$P$20)+IF(Data!$P266&lt;&gt;"",Scoring!$P$21)+IF(Data!$Q266&lt;&gt;"",Scoring!$P$22)+IF(Data!$R266&lt;&gt;"",Scoring!$P$23)+IF(Data!$S266&lt;&gt;"",Scoring!$P$24)+IF(Data!T266&lt;&gt;"",Scoring!$P$25)+IF(Data!$U266&lt;&gt;"",Scoring!$P$26)+IF(Data!$V266&lt;&gt;"",Scoring!$P$27)+IF(Data!$W266&lt;&gt;"",Scoring!$P$28)+IF(Data!$X266&lt;&gt;"",Scoring!$P$29)+IF(Data!$Y266&lt;&gt;"",Scoring!$P$30)+IF(Data!$Z266&lt;&gt;"",Scoring!$P$31)+IF(Data!$AA266&lt;&gt;"",Scoring!$P$32),"")</f>
        <v/>
      </c>
      <c r="BA266" s="105" t="str">
        <f>IF(AZ266&lt;&gt;"",LOOKUP(AZ266,Likelihoods!$A$7:$A$107,Likelihoods!N$7:N$107),"")</f>
        <v/>
      </c>
      <c r="BB266" s="102" t="str">
        <f>IF(AND(COUNTBLANK($B266:$E266)=3,COUNTBLANK($F266:$H266)=2,COUNTBLANK($I266:$J266)=1,COUNTBLANK($K266:$L266)=1,COUNTBLANK($M266:$N266)=1,COUNTBLANK($O266:$P266)=1,COUNTBLANK($Q266:$R266)=1,COUNTBLANK($S266:$T266)=1,COUNTBLANK($U266:$V266)=1,COUNTBLANK($W266:$AA266)=4),IF(Data!$B266&lt;&gt;"",Scoring!$Q$7)+IF(Data!$C266&lt;&gt;"",Scoring!$Q$8)+IF(Data!$D266&lt;&gt;"",Scoring!$Q$9)+IF(Data!$E266&lt;&gt;"",Scoring!$Q$10)+IF(Data!$F266&lt;&gt;"",Scoring!$Q$11)+IF(Data!$G266&lt;&gt;"",Scoring!$Q$12)+IF(Data!$H266&lt;&gt;"",Scoring!$Q$13)+IF(Data!$I266&lt;&gt;"",Scoring!$Q$14)+IF(Data!$J266&lt;&gt;"",Scoring!$Q$15)+IF(Data!$K266&lt;&gt;"",Scoring!$Q$16)+IF(Data!$L266&lt;&gt;"",Scoring!$Q$17)+IF(Data!$M266&lt;&gt;"",Scoring!$Q$18)+IF(Data!$N266&lt;&gt;"",Scoring!$Q$19)+IF(Data!$O266&lt;&gt;"",Scoring!$Q$20)+IF(Data!$P266&lt;&gt;"",Scoring!$Q$21)+IF(Data!$Q266&lt;&gt;"",Scoring!$Q$22)+IF(Data!$R266&lt;&gt;"",Scoring!$Q$23)+IF(Data!$S266&lt;&gt;"",Scoring!$Q$24)+IF(Data!T266&lt;&gt;"",Scoring!$Q$25)+IF(Data!$U266&lt;&gt;"",Scoring!$Q$26)+IF(Data!$V266&lt;&gt;"",Scoring!$Q$27)+IF(Data!$W266&lt;&gt;"",Scoring!$Q$28)+IF(Data!$X266&lt;&gt;"",Scoring!$Q$29)+IF(Data!$Y266&lt;&gt;"",Scoring!$Q$30)+IF(Data!$Z266&lt;&gt;"",Scoring!$Q$31)+IF(Data!$AA266&lt;&gt;"",Scoring!$Q$32),"")</f>
        <v/>
      </c>
      <c r="BC266" s="107" t="str">
        <f>IF(BB266&lt;&gt;"",LOOKUP(BB266,Likelihoods!$A$7:$A$107,Likelihoods!O$7:O$107),"")</f>
        <v/>
      </c>
      <c r="BD266" s="104" t="str">
        <f>IF(AND(COUNTBLANK($B266:$E266)=3,COUNTBLANK($F266:$H266)=2,COUNTBLANK($I266:$J266)=1,COUNTBLANK($K266:$L266)=1,COUNTBLANK($M266:$N266)=1,COUNTBLANK($O266:$P266)=1,COUNTBLANK($Q266:$R266)=1,COUNTBLANK($S266:$T266)=1,COUNTBLANK($U266:$V266)=1,COUNTBLANK($W266:$AA266)=4),IF(Data!$B266&lt;&gt;"",Scoring!$R$7)+IF(Data!$C266&lt;&gt;"",Scoring!$R$8)+IF(Data!$D266&lt;&gt;"",Scoring!$R$9)+IF(Data!$E266&lt;&gt;"",Scoring!$R$10)+IF(Data!$F266&lt;&gt;"",Scoring!$R$11)+IF(Data!$G266&lt;&gt;"",Scoring!$R$12)+IF(Data!$H266&lt;&gt;"",Scoring!$R$13)+IF(Data!$I266&lt;&gt;"",Scoring!$R$14)+IF(Data!$J266&lt;&gt;"",Scoring!$R$15)+IF(Data!$K266&lt;&gt;"",Scoring!$R$16)+IF(Data!$L266&lt;&gt;"",Scoring!$R$17)+IF(Data!$M266&lt;&gt;"",Scoring!$R$18)+IF(Data!$N266&lt;&gt;"",Scoring!$R$19)+IF(Data!$O266&lt;&gt;"",Scoring!$R$20)+IF(Data!$P266&lt;&gt;"",Scoring!$R$21)+IF(Data!$Q266&lt;&gt;"",Scoring!$R$22)+IF(Data!$R266&lt;&gt;"",Scoring!$R$23)+IF(Data!$S266&lt;&gt;"",Scoring!$R$24)+IF(Data!T266&lt;&gt;"",Scoring!$R$25)+IF(Data!$U266&lt;&gt;"",Scoring!$R$26)+IF(Data!$V266&lt;&gt;"",Scoring!$R$27)+IF(Data!$W266&lt;&gt;"",Scoring!$R$28)+IF(Data!$X266&lt;&gt;"",Scoring!$R$29)+IF(Data!$Y266&lt;&gt;"",Scoring!$R$30)+IF(Data!$Z266&lt;&gt;"",Scoring!$R$31)+IF(Data!$AA266&lt;&gt;"",Scoring!$R$32),"")</f>
        <v/>
      </c>
      <c r="BE266" s="105" t="str">
        <f>IF(BD266&lt;&gt;"",LOOKUP(BD266,Likelihoods!$A$7:$A$107,Likelihoods!P$7:P$107),"")</f>
        <v/>
      </c>
      <c r="BF266" s="102" t="str">
        <f>IF(AND(COUNTBLANK($B266:$E266)=3,COUNTBLANK($F266:$H266)=2,COUNTBLANK($I266:$J266)=1,COUNTBLANK($K266:$L266)=1,COUNTBLANK($M266:$N266)=1,COUNTBLANK($O266:$P266)=1,COUNTBLANK($Q266:$R266)=1,COUNTBLANK($S266:$T266)=1,COUNTBLANK($U266:$V266)=1,COUNTBLANK($W266:$AA266)=4),IF(Data!$B266&lt;&gt;"",Scoring!$S$7)+IF(Data!$C266&lt;&gt;"",Scoring!$S$8)+IF(Data!$D266&lt;&gt;"",Scoring!$S$9)+IF(Data!$E266&lt;&gt;"",Scoring!$S$10)+IF(Data!$F266&lt;&gt;"",Scoring!$S$11)+IF(Data!$G266&lt;&gt;"",Scoring!$S$12)+IF(Data!$H266&lt;&gt;"",Scoring!$S$13)+IF(Data!$I266&lt;&gt;"",Scoring!$S$14)+IF(Data!$J266&lt;&gt;"",Scoring!$S$15)+IF(Data!$K266&lt;&gt;"",Scoring!$S$16)+IF(Data!$L266&lt;&gt;"",Scoring!$S$17)+IF(Data!$M266&lt;&gt;"",Scoring!$S$18)+IF(Data!$N266&lt;&gt;"",Scoring!$S$19)+IF(Data!$O266&lt;&gt;"",Scoring!$S$20)+IF(Data!$P266&lt;&gt;"",Scoring!$S$21)+IF(Data!$Q266&lt;&gt;"",Scoring!$S$22)+IF(Data!$R266&lt;&gt;"",Scoring!$S$23)+IF(Data!$S266&lt;&gt;"",Scoring!$S$24)+IF(Data!T266&lt;&gt;"",Scoring!$S$25)+IF(Data!$U266&lt;&gt;"",Scoring!$S$26)+IF(Data!$V266&lt;&gt;"",Scoring!$S$27)+IF(Data!$W266&lt;&gt;"",Scoring!$S$28)+IF(Data!$X266&lt;&gt;"",Scoring!$S$29)+IF(Data!$Y266&lt;&gt;"",Scoring!$S$30)+IF(Data!$Z266&lt;&gt;"",Scoring!$S$31)+IF(Data!$AA266&lt;&gt;"",Scoring!$S$32),"")</f>
        <v/>
      </c>
      <c r="BG266" s="107" t="str">
        <f>IF(BF266&lt;&gt;"",LOOKUP(BF266,Likelihoods!$A$7:$A$107,Likelihoods!Q$7:Q$107),"")</f>
        <v/>
      </c>
      <c r="BH266" s="108" t="str">
        <f>IF(AND(COUNTBLANK($B266:$E266)=3,COUNTBLANK($F266:$H266)=2,COUNTBLANK($I266:$J266)=1,COUNTBLANK($K266:$L266)=1,COUNTBLANK($M266:$N266)=1,COUNTBLANK($O266:$P266)=1,COUNTBLANK($Q266:$R266)=1,COUNTBLANK($S266:$T266)=1,COUNTBLANK($U266:$V266)=1,COUNTBLANK($W266:$AA266)=4),IF(Data!$B266&lt;&gt;"",Scoring!$T$7)+IF(Data!$C266&lt;&gt;"",Scoring!$T$8)+IF(Data!$D266&lt;&gt;"",Scoring!$T$9)+IF(Data!$E266&lt;&gt;"",Scoring!$T$10)+IF(Data!$F266&lt;&gt;"",Scoring!$T$11)+IF(Data!$G266&lt;&gt;"",Scoring!$T$12)+IF(Data!$H266&lt;&gt;"",Scoring!$T$13)+IF(Data!$I266&lt;&gt;"",Scoring!$T$14)+IF(Data!$J266&lt;&gt;"",Scoring!$T$15)+IF(Data!$K266&lt;&gt;"",Scoring!$T$16)+IF(Data!$L266&lt;&gt;"",Scoring!$T$17)+IF(Data!$M266&lt;&gt;"",Scoring!$T$18)+IF(Data!$N266&lt;&gt;"",Scoring!$T$19)+IF(Data!$O266&lt;&gt;"",Scoring!$T$20)+IF(Data!$P266&lt;&gt;"",Scoring!$T$21)+IF(Data!$Q266&lt;&gt;"",Scoring!$T$22)+IF(Data!$R266&lt;&gt;"",Scoring!$T$23)+IF(Data!$S266&lt;&gt;"",Scoring!$T$24)+IF(Data!T266&lt;&gt;"",Scoring!$T$25)+IF(Data!$U266&lt;&gt;"",Scoring!$T$26)+IF(Data!$V266&lt;&gt;"",Scoring!$T$27)+IF(Data!$W266&lt;&gt;"",Scoring!$T$28)+IF(Data!$X266&lt;&gt;"",Scoring!$T$29)+IF(Data!$Y266&lt;&gt;"",Scoring!$T$30)+IF(Data!$Z266&lt;&gt;"",Scoring!$T$31)+IF(Data!$AA266&lt;&gt;"",Scoring!$T$32),"")</f>
        <v/>
      </c>
      <c r="BI266" s="105" t="str">
        <f>IF(BH266&lt;&gt;"",LOOKUP(BH266,Likelihoods!$A$7:$A$107,Likelihoods!R$7:R$107),"")</f>
        <v/>
      </c>
      <c r="BJ266" s="108" t="str">
        <f>IF(AND(COUNTBLANK($B266:$E266)=3,COUNTBLANK($F266:$H266)=2,COUNTBLANK($I266:$J266)=1,COUNTBLANK($K266:$L266)=1,COUNTBLANK($M266:$N266)=1,COUNTBLANK($O266:$P266)=1,COUNTBLANK($Q266:$R266)=1,COUNTBLANK($S266:$T266)=1,COUNTBLANK($U266:$V266)=1,COUNTBLANK($W266:$AA266)=4),IF(Data!$B266&lt;&gt;"",Scoring!$U$7)+IF(Data!$C266&lt;&gt;"",Scoring!$U$8)+IF(Data!$D266&lt;&gt;"",Scoring!$U$9)+IF(Data!$E266&lt;&gt;"",Scoring!$U$10)+IF(Data!$F266&lt;&gt;"",Scoring!$U$11)+IF(Data!$G266&lt;&gt;"",Scoring!$U$12)+IF(Data!$H266&lt;&gt;"",Scoring!$U$13)+IF(Data!$I266&lt;&gt;"",Scoring!$U$14)+IF(Data!$J266&lt;&gt;"",Scoring!$U$15)+IF(Data!$K266&lt;&gt;"",Scoring!$U$16)+IF(Data!$L266&lt;&gt;"",Scoring!$U$17)+IF(Data!$M266&lt;&gt;"",Scoring!$U$18)+IF(Data!$N266&lt;&gt;"",Scoring!$U$19)+IF(Data!$O266&lt;&gt;"",Scoring!$U$20)+IF(Data!$P266&lt;&gt;"",Scoring!$U$21)+IF(Data!$Q266&lt;&gt;"",Scoring!$U$22)+IF(Data!$R266&lt;&gt;"",Scoring!$U$23)+IF(Data!$S266&lt;&gt;"",Scoring!$U$24)+IF(Data!T266&lt;&gt;"",Scoring!$U$25)+IF(Data!$U266&lt;&gt;"",Scoring!$U$26)+IF(Data!$V266&lt;&gt;"",Scoring!$U$27)+IF(Data!$W266&lt;&gt;"",Scoring!$U$28)+IF(Data!$X266&lt;&gt;"",Scoring!$U$29)+IF(Data!$Y266&lt;&gt;"",Scoring!$U$30)+IF(Data!$Z266&lt;&gt;"",Scoring!$U$31)+IF(Data!$AA266&lt;&gt;"",Scoring!$U$32),"")</f>
        <v/>
      </c>
      <c r="BK266" s="106" t="str">
        <f>IF(BJ266&lt;&gt;"",LOOKUP(BJ266,Likelihoods!$A$7:$A$107,Likelihoods!S$7:S$107),"")</f>
        <v/>
      </c>
      <c r="BL266" s="8"/>
      <c r="BM266" s="8"/>
      <c r="BN266" s="8"/>
      <c r="BO266" s="8"/>
      <c r="BP266" s="8"/>
      <c r="BQ266" s="8"/>
      <c r="BR266" s="8"/>
      <c r="BS266" s="8"/>
      <c r="BT266" s="8"/>
      <c r="BU266" s="8"/>
      <c r="BV266" s="8"/>
      <c r="BW266" s="8"/>
      <c r="BX266" s="8"/>
      <c r="BY266" s="8"/>
    </row>
    <row r="267" spans="1:77" ht="14.25" x14ac:dyDescent="0.2">
      <c r="A267" s="68"/>
      <c r="B267" s="101"/>
      <c r="C267" s="102"/>
      <c r="D267" s="102"/>
      <c r="E267" s="102"/>
      <c r="F267" s="101"/>
      <c r="G267" s="102"/>
      <c r="H267" s="103"/>
      <c r="I267" s="102"/>
      <c r="J267" s="102"/>
      <c r="K267" s="101"/>
      <c r="L267" s="103"/>
      <c r="M267" s="102"/>
      <c r="N267" s="103"/>
      <c r="O267" s="101"/>
      <c r="P267" s="103"/>
      <c r="Q267" s="102"/>
      <c r="R267" s="102"/>
      <c r="S267" s="101"/>
      <c r="T267" s="103"/>
      <c r="U267" s="101"/>
      <c r="V267" s="103"/>
      <c r="W267" s="102"/>
      <c r="X267" s="102"/>
      <c r="Y267" s="102"/>
      <c r="Z267" s="102"/>
      <c r="AA267" s="102"/>
      <c r="AB267" s="104" t="str">
        <f>IF(AND(COUNTBLANK($B267:$E267)=3,COUNTBLANK($F267:$H267)=2,COUNTBLANK($I267:$J267)=1,COUNTBLANK($K267:$L267)=1,COUNTBLANK($M267:$N267)=1,COUNTBLANK($O267:$P267)=1,COUNTBLANK($Q267:$R267)=1,COUNTBLANK($S267:$T267)=1,COUNTBLANK($U267:$V267)=1,COUNTBLANK($W267:$AA267)=4),IF(Data!$B267&lt;&gt;"",Scoring!$D$7)+IF(Data!$C267&lt;&gt;"",Scoring!$D$8)+IF(Data!$D267&lt;&gt;"",Scoring!$D$9)+IF(Data!$E267&lt;&gt;"",Scoring!$D$10)+IF(Data!$F267&lt;&gt;"",Scoring!$D$11)+IF(Data!$G267&lt;&gt;"",Scoring!$D$12)+IF(Data!$H267&lt;&gt;"",Scoring!$D$13)+IF(Data!$I267&lt;&gt;"",Scoring!$D$14)+IF(Data!$J267&lt;&gt;"",Scoring!$D$15)+IF(Data!$K267&lt;&gt;"",Scoring!$D$16)+IF(Data!$L267&lt;&gt;"",Scoring!$D$17)+IF(Data!$M267&lt;&gt;"",Scoring!$D$18)+IF(Data!$N267&lt;&gt;"",Scoring!$D$19)+IF(Data!$O267&lt;&gt;"",Scoring!$D$20)+IF(Data!$P267&lt;&gt;"",Scoring!$D$21)+IF(Data!$Q267&lt;&gt;"",Scoring!$D$22)+IF(Data!$R267&lt;&gt;"",Scoring!$D$23)+IF(Data!$S267&lt;&gt;"",Scoring!$D$24)+IF(Data!T267&lt;&gt;"",Scoring!$D$25)+IF(Data!$U267&lt;&gt;"",Scoring!$D$26)+IF(Data!$V267&lt;&gt;"",Scoring!$D$27)+IF(Data!$W267&lt;&gt;"",Scoring!$D$28)+IF(Data!$X267&lt;&gt;"",Scoring!$D$29)+IF(Data!$Y267&lt;&gt;"",Scoring!$D$30)+IF(Data!$Z267&lt;&gt;"",Scoring!$D$31)+IF(Data!$AA267&lt;&gt;"",Scoring!$D$32),"")</f>
        <v/>
      </c>
      <c r="AC267" s="105" t="str">
        <f>IF(AB267&lt;&gt;"",LOOKUP(AB267,Likelihoods!$A$7:$A$107,Likelihoods!B$7:B$107),"")</f>
        <v/>
      </c>
      <c r="AD267" s="264" t="str">
        <f>IF(AND(COUNTBLANK($B267:$E267)=3,COUNTBLANK($F267:$H267)=2,COUNTBLANK($I267:$J267)=1,COUNTBLANK($K267:$L267)=1,COUNTBLANK($M267:$N267)=1,COUNTBLANK($O267:$P267)=1,COUNTBLANK($Q267:$R267)=1,COUNTBLANK($S267:$T267)=1,COUNTBLANK($U267:$V267)=1,COUNTBLANK($W267:$AA267)=4),IF(Data!$B267&lt;&gt;"",Scoring!$E$7)+IF(Data!$C267&lt;&gt;"",Scoring!$E$8)+IF(Data!$D267&lt;&gt;"",Scoring!$E$9)+IF(Data!$E267&lt;&gt;"",Scoring!$E$10)+IF(Data!$F267&lt;&gt;"",Scoring!$E$11)+IF(Data!$G267&lt;&gt;"",Scoring!$E$12)+IF(Data!$H267&lt;&gt;"",Scoring!$E$13)+IF(Data!$I267&lt;&gt;"",Scoring!$E$14)+IF(Data!$J267&lt;&gt;"",Scoring!$E$15)+IF(Data!$K267&lt;&gt;"",Scoring!$E$16)+IF(Data!$L267&lt;&gt;"",Scoring!$E$17)+IF(Data!$M267&lt;&gt;"",Scoring!$E$18)+IF(Data!$N267&lt;&gt;"",Scoring!$E$19)+IF(Data!$O267&lt;&gt;"",Scoring!$E$20)+IF(Data!$P267&lt;&gt;"",Scoring!$E$21)+IF(Data!$Q267&lt;&gt;"",Scoring!$E$22)+IF(Data!$R267&lt;&gt;"",Scoring!$E$23)+IF(Data!$S267&lt;&gt;"",Scoring!$E$24)+IF(Data!V267&lt;&gt;"",Scoring!$E$25)+IF(Data!$U267&lt;&gt;"",Scoring!$E$26)+IF(Data!$V267&lt;&gt;"",Scoring!$E$27)+IF(Data!$W267&lt;&gt;"",Scoring!$E$28)+IF(Data!$X267&lt;&gt;"",Scoring!$E$29)+IF(Data!$Y267&lt;&gt;"",Scoring!$E$30)+IF(Data!$Z267&lt;&gt;"",Scoring!$E$31)+IF(Data!$AA267&lt;&gt;"",Scoring!$E$32),"")</f>
        <v/>
      </c>
      <c r="AE267" s="107" t="str">
        <f>IF(AD267&lt;&gt;"",LOOKUP(AD267,Likelihoods!$A$7:$A$107,Likelihoods!C$7:C$107),"")</f>
        <v/>
      </c>
      <c r="AF267" s="108" t="str">
        <f>IF(AND(COUNTBLANK($B267:$E267)=3,COUNTBLANK($F267:$H267)=2,COUNTBLANK($I267:$J267)=1,COUNTBLANK($K267:$L267)=1,COUNTBLANK($M267:$N267)=1,COUNTBLANK($O267:$P267)=1,COUNTBLANK($Q267:$R267)=1,COUNTBLANK($S267:$T267)=1,COUNTBLANK($U267:$V267)=1,COUNTBLANK($W267:$AA267)=4),IF(Data!$B267&lt;&gt;"",Scoring!$F$7)+IF(Data!$C267&lt;&gt;"",Scoring!$F$8)+IF(Data!$D267&lt;&gt;"",Scoring!$F$9)+IF(Data!$E267&lt;&gt;"",Scoring!$F$10)+IF(Data!$F267&lt;&gt;"",Scoring!$F$11)+IF(Data!$G267&lt;&gt;"",Scoring!$F$12)+IF(Data!$H267&lt;&gt;"",Scoring!$F$13)+IF(Data!$I267&lt;&gt;"",Scoring!$F$14)+IF(Data!$J267&lt;&gt;"",Scoring!$F$15)+IF(Data!$K267&lt;&gt;"",Scoring!$F$16)+IF(Data!$L267&lt;&gt;"",Scoring!$F$17)+IF(Data!$M267&lt;&gt;"",Scoring!$F$18)+IF(Data!$N267&lt;&gt;"",Scoring!$F$19)+IF(Data!$O267&lt;&gt;"",Scoring!$F$20)+IF(Data!$P267&lt;&gt;"",Scoring!$F$21)+IF(Data!$Q267&lt;&gt;"",Scoring!$F$22)+IF(Data!$R267&lt;&gt;"",Scoring!$F$23)+IF(Data!$S267&lt;&gt;"",Scoring!$F$24)+IF(Data!T267&lt;&gt;"",Scoring!$F$25)+IF(Data!$U267&lt;&gt;"",Scoring!$F$26)+IF(Data!$V267&lt;&gt;"",Scoring!$F$27)+IF(Data!$W267&lt;&gt;"",Scoring!$F$28)+IF(Data!$X267&lt;&gt;"",Scoring!$F$29)+IF(Data!$Y267&lt;&gt;"",Scoring!$F$30)+IF(Data!$Z267&lt;&gt;"",Scoring!$F$31)+IF(Data!$AA267&lt;&gt;"",Scoring!$F$32),"")</f>
        <v/>
      </c>
      <c r="AG267" s="105" t="str">
        <f>IF(AF267&lt;&gt;"",LOOKUP(AF267,Likelihoods!$A$7:$A$107,Likelihoods!D$7:D$107),"")</f>
        <v/>
      </c>
      <c r="AH267" s="108" t="str">
        <f>IF(AND(COUNTBLANK($B267:$E267)=3,COUNTBLANK($F267:$H267)=2,COUNTBLANK($I267:$J267)=1,COUNTBLANK($K267:$L267)=1,COUNTBLANK($M267:$N267)=1,COUNTBLANK($O267:$P267)=1,COUNTBLANK($Q267:$R267)=1,COUNTBLANK($S267:$T267)=1,COUNTBLANK($U267:$V267)=1,COUNTBLANK($W267:$AA267)=4),IF(Data!$B267&lt;&gt;"",Scoring!$G$7)+IF(Data!$C267&lt;&gt;"",Scoring!$G$8)+IF(Data!$D267&lt;&gt;"",Scoring!$G$9)+IF(Data!$E267&lt;&gt;"",Scoring!$G$10)+IF(Data!$F267&lt;&gt;"",Scoring!$G$11)+IF(Data!$G267&lt;&gt;"",Scoring!$G$12)+IF(Data!$H267&lt;&gt;"",Scoring!$G$13)+IF(Data!$I267&lt;&gt;"",Scoring!$G$14)+IF(Data!$J267&lt;&gt;"",Scoring!$G$15)+IF(Data!$K267&lt;&gt;"",Scoring!$G$16)+IF(Data!$L267&lt;&gt;"",Scoring!$G$17)+IF(Data!$M267&lt;&gt;"",Scoring!$G$18)+IF(Data!$N267&lt;&gt;"",Scoring!$G$19)+IF(Data!$O267&lt;&gt;"",Scoring!$G$20)+IF(Data!$P267&lt;&gt;"",Scoring!$G$21)+IF(Data!$Q267&lt;&gt;"",Scoring!$G$22)+IF(Data!$R267&lt;&gt;"",Scoring!$G$23)+IF(Data!$S267&lt;&gt;"",Scoring!$G$24)+IF(Data!T267&lt;&gt;"",Scoring!$G$25)+IF(Data!$U267&lt;&gt;"",Scoring!$G$26)+IF(Data!$V267&lt;&gt;"",Scoring!$G$27)+IF(Data!$W267&lt;&gt;"",Scoring!$G$28)+IF(Data!$X267&lt;&gt;"",Scoring!$G$29)+IF(Data!$Y267&lt;&gt;"",Scoring!$G$30)+IF(Data!$Z267&lt;&gt;"",Scoring!$G$31)+IF(Data!$AA267&lt;&gt;"",Scoring!$G$32),"")</f>
        <v/>
      </c>
      <c r="AI267" s="106" t="str">
        <f>IF(AH267&lt;&gt;"",LOOKUP(AH267,Likelihoods!$A$7:$A$107,Likelihoods!E$7:E$107),"")</f>
        <v/>
      </c>
      <c r="AJ267" s="104" t="str">
        <f>IF(AND(COUNTBLANK($B267:$E267)=3,COUNTBLANK($F267:$H267)=2,COUNTBLANK($I267:$J267)=1,COUNTBLANK($K267:$L267)=1,COUNTBLANK($M267:$N267)=1,COUNTBLANK($O267:$P267)=1,COUNTBLANK($Q267:$R267)=1,COUNTBLANK($S267:$T267)=1,COUNTBLANK($U267:$V267)=1,COUNTBLANK($W267:$AA267)=4),IF(Data!$B267&lt;&gt;"",Scoring!$H$7)+IF(Data!$C267&lt;&gt;"",Scoring!$H$8)+IF(Data!$D267&lt;&gt;"",Scoring!$H$9)+IF(Data!$E267&lt;&gt;"",Scoring!$H$10)+IF(Data!$F267&lt;&gt;"",Scoring!$H$11)+IF(Data!$G267&lt;&gt;"",Scoring!$H$12)+IF(Data!$H267&lt;&gt;"",Scoring!$H$13)+IF(Data!$I267&lt;&gt;"",Scoring!$H$14)+IF(Data!$J267&lt;&gt;"",Scoring!$H$15)+IF(Data!$K267&lt;&gt;"",Scoring!$H$16)+IF(Data!$L267&lt;&gt;"",Scoring!$H$17)+IF(Data!$M267&lt;&gt;"",Scoring!$H$18)+IF(Data!$N267&lt;&gt;"",Scoring!$H$19)+IF(Data!$O267&lt;&gt;"",Scoring!$H$20)+IF(Data!$P267&lt;&gt;"",Scoring!$H$21)+IF(Data!$Q267&lt;&gt;"",Scoring!$H$22)+IF(Data!$R267&lt;&gt;"",Scoring!$H$23)+IF(Data!$S267&lt;&gt;"",Scoring!$H$24)+IF(Data!T267&lt;&gt;"",Scoring!$H$25)+IF(Data!$U267&lt;&gt;"",Scoring!$H$26)+IF(Data!$V267&lt;&gt;"",Scoring!$H$27)+IF(Data!$W267&lt;&gt;"",Scoring!$H$28)+IF(Data!$X267&lt;&gt;"",Scoring!$H$29)+IF(Data!$Y267&lt;&gt;"",Scoring!$H$30)+IF(Data!$Z267&lt;&gt;"",Scoring!$H$31)+IF(Data!$AA267&lt;&gt;"",Scoring!$H$32),"")</f>
        <v/>
      </c>
      <c r="AK267" s="105" t="str">
        <f>IF(AJ267&lt;&gt;"",LOOKUP(AJ267,Likelihoods!$A$7:$A$107,Likelihoods!F$7:F$107),"")</f>
        <v/>
      </c>
      <c r="AL267" s="102" t="str">
        <f>IF(AND(COUNTBLANK($B267:$E267)=3,COUNTBLANK($F267:$H267)=2,COUNTBLANK($I267:$J267)=1,COUNTBLANK($K267:$L267)=1,COUNTBLANK($M267:$N267)=1,COUNTBLANK($O267:$P267)=1,COUNTBLANK($Q267:$R267)=1,COUNTBLANK($S267:$T267)=1,COUNTBLANK($U267:$V267)=1,COUNTBLANK($W267:$AA267)=4),IF(Data!$B267&lt;&gt;"",Scoring!$I$7)+IF(Data!$C267&lt;&gt;"",Scoring!$I$8)+IF(Data!$D267&lt;&gt;"",Scoring!$I$9)+IF(Data!$E267&lt;&gt;"",Scoring!$I$10)+IF(Data!$F267&lt;&gt;"",Scoring!$I$11)+IF(Data!$G267&lt;&gt;"",Scoring!$I$12)+IF(Data!$H267&lt;&gt;"",Scoring!$I$13)+IF(Data!$I267&lt;&gt;"",Scoring!$I$14)+IF(Data!$J267&lt;&gt;"",Scoring!$I$15)+IF(Data!$K267&lt;&gt;"",Scoring!$I$16)+IF(Data!$L267&lt;&gt;"",Scoring!$I$17)+IF(Data!$M267&lt;&gt;"",Scoring!$I$18)+IF(Data!$N267&lt;&gt;"",Scoring!$I$19)+IF(Data!$O267&lt;&gt;"",Scoring!$I$20)+IF(Data!$P267&lt;&gt;"",Scoring!$I$21)+IF(Data!$Q267&lt;&gt;"",Scoring!$I$22)+IF(Data!$R267&lt;&gt;"",Scoring!$I$23)+IF(Data!$S267&lt;&gt;"",Scoring!$I$24)+IF(Data!T267&lt;&gt;"",Scoring!$I$25)+IF(Data!$U267&lt;&gt;"",Scoring!$I$26)+IF(Data!$V267&lt;&gt;"",Scoring!$I$27)+IF(Data!$W267&lt;&gt;"",Scoring!$I$28)+IF(Data!$X267&lt;&gt;"",Scoring!$I$29)+IF(Data!$Y267&lt;&gt;"",Scoring!$I$30)+IF(Data!$Z267&lt;&gt;"",Scoring!$I$31)+IF(Data!$AA267&lt;&gt;"",Scoring!$I$32),"")</f>
        <v/>
      </c>
      <c r="AM267" s="107" t="str">
        <f>IF(AL267&lt;&gt;"",LOOKUP(AL267,Likelihoods!$A$7:$A$107,Likelihoods!G$7:G$107),"")</f>
        <v/>
      </c>
      <c r="AN267" s="281" t="str">
        <f>IF(AND(COUNTBLANK($B267:$E267)=3,COUNTBLANK($F267:$H267)=2,COUNTBLANK($I267:$J267)=1,COUNTBLANK($K267:$L267)=1,COUNTBLANK($M267:$N267)=1,COUNTBLANK($O267:$P267)=1,COUNTBLANK($Q267:$R267)=1,COUNTBLANK($S267:$T267)=1,COUNTBLANK($U267:$V267)=1,COUNTBLANK($W267:$AA267)=4),IF(Data!$B267&lt;&gt;"",Scoring!$J$7)+IF(Data!$C267&lt;&gt;"",Scoring!$J$8)+IF(Data!$D267&lt;&gt;"",Scoring!$J$9)+IF(Data!$E267&lt;&gt;"",Scoring!$J$10)+IF(Data!$F267&lt;&gt;"",Scoring!$J$11)+IF(Data!$G267&lt;&gt;"",Scoring!$J$12)+IF(Data!$H267&lt;&gt;"",Scoring!$J$13)+IF(Data!$I267&lt;&gt;"",Scoring!$J$14)+IF(Data!$J267&lt;&gt;"",Scoring!$J$15)+IF(Data!$K267&lt;&gt;"",Scoring!$J$16)+IF(Data!$L267&lt;&gt;"",Scoring!$J$17)+IF(Data!$M267&lt;&gt;"",Scoring!$J$18)+IF(Data!$N267&lt;&gt;"",Scoring!$J$19)+IF(Data!$O267&lt;&gt;"",Scoring!$J$20)+IF(Data!$P267&lt;&gt;"",Scoring!$J$21)+IF(Data!$Q267&lt;&gt;"",Scoring!$J$22)+IF(Data!$R267&lt;&gt;"",Scoring!$J$23)+IF(Data!$S267&lt;&gt;"",Scoring!$J$24)+IF(Data!AF267&lt;&gt;"",Scoring!$J$25)+IF(Data!$U267&lt;&gt;"",Scoring!$J$26)+IF(Data!$V267&lt;&gt;"",Scoring!$J$27)+IF(Data!$W267&lt;&gt;"",Scoring!$J$28)+IF(Data!$X267&lt;&gt;"",Scoring!$J$29)+IF(Data!$Y267&lt;&gt;"",Scoring!$J$30)+IF(Data!$Z267&lt;&gt;"",Scoring!$J$31)+IF(Data!$AA267&lt;&gt;"",Scoring!$J$32),"")</f>
        <v/>
      </c>
      <c r="AO267" s="276" t="str">
        <f>IF(AN267&lt;&gt;"",LOOKUP(AN267,Likelihoods!$A$7:$A$107,Likelihoods!H$7:H$107),"")</f>
        <v/>
      </c>
      <c r="AP267" s="264" t="str">
        <f>IF(AND(COUNTBLANK($B267:$E267)=3,COUNTBLANK($F267:$H267)=2,COUNTBLANK($I267:$J267)=1,COUNTBLANK($K267:$L267)=1,COUNTBLANK($M267:$N267)=1,COUNTBLANK($O267:$P267)=1,COUNTBLANK($Q267:$R267)=1,COUNTBLANK($S267:$T267)=1,COUNTBLANK($U267:$V267)=1,COUNTBLANK($W267:$AA267)=4),IF(Data!$B267&lt;&gt;"",Scoring!$K$7)+IF(Data!$C267&lt;&gt;"",Scoring!$K$8)+IF(Data!$D267&lt;&gt;"",Scoring!$K$9)+IF(Data!$E267&lt;&gt;"",Scoring!$K$10)+IF(Data!$F267&lt;&gt;"",Scoring!$K$11)+IF(Data!$G267&lt;&gt;"",Scoring!$K$12)+IF(Data!$H267&lt;&gt;"",Scoring!$K$13)+IF(Data!$I267&lt;&gt;"",Scoring!$K$14)+IF(Data!$J267&lt;&gt;"",Scoring!$K$15)+IF(Data!$K267&lt;&gt;"",Scoring!$K$16)+IF(Data!$L267&lt;&gt;"",Scoring!$K$17)+IF(Data!$M267&lt;&gt;"",Scoring!$K$18)+IF(Data!$N267&lt;&gt;"",Scoring!$K$19)+IF(Data!$O267&lt;&gt;"",Scoring!$K$20)+IF(Data!$P267&lt;&gt;"",Scoring!$K$21)+IF(Data!$Q267&lt;&gt;"",Scoring!$K$22)+IF(Data!$R267&lt;&gt;"",Scoring!$K$23)+IF(Data!$S267&lt;&gt;"",Scoring!$K$24)+IF(Data!AH267&lt;&gt;"",Scoring!$K$25)+IF(Data!$U267&lt;&gt;"",Scoring!$K$26)+IF(Data!$V267&lt;&gt;"",Scoring!$K$27)+IF(Data!$W267&lt;&gt;"",Scoring!$K$28)+IF(Data!$X267&lt;&gt;"",Scoring!$K$29)+IF(Data!$Y267&lt;&gt;"",Scoring!$K$30)+IF(Data!$Z267&lt;&gt;"",Scoring!$K$31)+IF(Data!$AA267&lt;&gt;"",Scoring!$K$32),"")</f>
        <v/>
      </c>
      <c r="AQ267" s="107" t="str">
        <f>IF(AP267&lt;&gt;"",LOOKUP(AP267,Likelihoods!$A$7:$A$107,Likelihoods!I$7:I$107),"")</f>
        <v/>
      </c>
      <c r="AR267" s="281" t="str">
        <f>IF(AND(COUNTBLANK($B267:$E267)=3,COUNTBLANK($F267:$H267)=2,COUNTBLANK($I267:$J267)=1,COUNTBLANK($K267:$L267)=1,COUNTBLANK($M267:$N267)=1,COUNTBLANK($O267:$P267)=1,COUNTBLANK($Q267:$R267)=1,COUNTBLANK($S267:$T267)=1,COUNTBLANK($U267:$V267)=1,COUNTBLANK($W267:$AA267)=4),IF(Data!$B267&lt;&gt;"",Scoring!$L$7)+IF(Data!$C267&lt;&gt;"",Scoring!$L$8)+IF(Data!$D267&lt;&gt;"",Scoring!$L$9)+IF(Data!$E267&lt;&gt;"",Scoring!$L$10)+IF(Data!$F267&lt;&gt;"",Scoring!$L$11)+IF(Data!$G267&lt;&gt;"",Scoring!$L$12)+IF(Data!$H267&lt;&gt;"",Scoring!$L$13)+IF(Data!$I267&lt;&gt;"",Scoring!$L$14)+IF(Data!$J267&lt;&gt;"",Scoring!$L$15)+IF(Data!$K267&lt;&gt;"",Scoring!$L$16)+IF(Data!$L267&lt;&gt;"",Scoring!$L$17)+IF(Data!$M267&lt;&gt;"",Scoring!$L$18)+IF(Data!$N267&lt;&gt;"",Scoring!$L$19)+IF(Data!$O267&lt;&gt;"",Scoring!$L$20)+IF(Data!$P267&lt;&gt;"",Scoring!$L$21)+IF(Data!$Q267&lt;&gt;"",Scoring!$L$22)+IF(Data!$R267&lt;&gt;"",Scoring!$L$23)+IF(Data!$S267&lt;&gt;"",Scoring!$L$24)+IF(Data!AJ267&lt;&gt;"",Scoring!$L$25)+IF(Data!$U267&lt;&gt;"",Scoring!$L$26)+IF(Data!$V267&lt;&gt;"",Scoring!$L$27)+IF(Data!$W267&lt;&gt;"",Scoring!$L$28)+IF(Data!$X267&lt;&gt;"",Scoring!$L$29)+IF(Data!$Y267&lt;&gt;"",Scoring!$L$30)+IF(Data!$Z267&lt;&gt;"",Scoring!$L$31)+IF(Data!$AA267&lt;&gt;"",Scoring!$L$32),"")</f>
        <v/>
      </c>
      <c r="AS267" s="105" t="str">
        <f>IF(AR267&lt;&gt;"",LOOKUP(AR267,Likelihoods!$A$7:$A$107,Likelihoods!J$7:J$107),"")</f>
        <v/>
      </c>
      <c r="AT267" s="108" t="str">
        <f>IF(AND(COUNTBLANK($B267:$E267)=3,COUNTBLANK($F267:$H267)=2,COUNTBLANK($I267:$J267)=1,COUNTBLANK($K267:$L267)=1,COUNTBLANK($M267:$N267)=1,COUNTBLANK($O267:$P267)=1,COUNTBLANK($Q267:$R267)=1,COUNTBLANK($S267:$T267)=1,COUNTBLANK($U267:$V267)=1,COUNTBLANK($W267:$AA267)=4),IF(Data!$B267&lt;&gt;"",Scoring!$M$7)+IF(Data!$C267&lt;&gt;"",Scoring!$M$8)+IF(Data!$D267&lt;&gt;"",Scoring!$M$9)+IF(Data!$E267&lt;&gt;"",Scoring!$M$10)+IF(Data!$F267&lt;&gt;"",Scoring!$M$11)+IF(Data!$G267&lt;&gt;"",Scoring!$M$12)+IF(Data!$H267&lt;&gt;"",Scoring!$M$13)+IF(Data!$I267&lt;&gt;"",Scoring!$M$14)+IF(Data!$J267&lt;&gt;"",Scoring!$M$15)+IF(Data!$K267&lt;&gt;"",Scoring!$M$16)+IF(Data!$L267&lt;&gt;"",Scoring!$M$17)+IF(Data!$M267&lt;&gt;"",Scoring!$M$18)+IF(Data!$N267&lt;&gt;"",Scoring!$M$19)+IF(Data!$O267&lt;&gt;"",Scoring!$M$20)+IF(Data!$P267&lt;&gt;"",Scoring!$M$21)+IF(Data!$Q267&lt;&gt;"",Scoring!$M$22)+IF(Data!$R267&lt;&gt;"",Scoring!$M$23)+IF(Data!$S267&lt;&gt;"",Scoring!$M$24)+IF(Data!T267&lt;&gt;"",Scoring!$M$25)+IF(Data!$U267&lt;&gt;"",Scoring!$M$26)+IF(Data!$V267&lt;&gt;"",Scoring!$M$27)+IF(Data!$W267&lt;&gt;"",Scoring!$M$28)+IF(Data!$X267&lt;&gt;"",Scoring!$M$29)+IF(Data!$Y267&lt;&gt;"",Scoring!$M$30)+IF(Data!$Z267&lt;&gt;"",Scoring!$M$31)+IF(Data!$AA267&lt;&gt;"",Scoring!$M$32),"")</f>
        <v/>
      </c>
      <c r="AU267" s="105" t="str">
        <f>IF(AT267&lt;&gt;"",LOOKUP(AT267,Likelihoods!$A$7:$A$107,Likelihoods!K$7:K$107),"")</f>
        <v/>
      </c>
      <c r="AV267" s="108" t="str">
        <f>IF(AND(COUNTBLANK($B267:$E267)=3,COUNTBLANK($F267:$H267)=2,COUNTBLANK($I267:$J267)=1,COUNTBLANK($K267:$L267)=1,COUNTBLANK($M267:$N267)=1,COUNTBLANK($O267:$P267)=1,COUNTBLANK($Q267:$R267)=1,COUNTBLANK($S267:$T267)=1,COUNTBLANK($U267:$V267)=1,COUNTBLANK($W267:$AA267)=4),IF(Data!$B267&lt;&gt;"",Scoring!$N$7)+IF(Data!$C267&lt;&gt;"",Scoring!$N$8)+IF(Data!$D267&lt;&gt;"",Scoring!$N$9)+IF(Data!$E267&lt;&gt;"",Scoring!$N$10)+IF(Data!$F267&lt;&gt;"",Scoring!$N$11)+IF(Data!$G267&lt;&gt;"",Scoring!$N$12)+IF(Data!$H267&lt;&gt;"",Scoring!$N$13)+IF(Data!$I267&lt;&gt;"",Scoring!$N$14)+IF(Data!$J267&lt;&gt;"",Scoring!$N$15)+IF(Data!$K267&lt;&gt;"",Scoring!$N$16)+IF(Data!$L267&lt;&gt;"",Scoring!$N$17)+IF(Data!$M267&lt;&gt;"",Scoring!$N$18)+IF(Data!$N267&lt;&gt;"",Scoring!$N$19)+IF(Data!$O267&lt;&gt;"",Scoring!$N$20)+IF(Data!$P267&lt;&gt;"",Scoring!$N$21)+IF(Data!$Q267&lt;&gt;"",Scoring!$N$22)+IF(Data!$R267&lt;&gt;"",Scoring!$N$23)+IF(Data!$S267&lt;&gt;"",Scoring!$N$24)+IF(Data!T267&lt;&gt;"",Scoring!$N$25)+IF(Data!$U267&lt;&gt;"",Scoring!$N$26)+IF(Data!$V267&lt;&gt;"",Scoring!$N$27)+IF(Data!$W267&lt;&gt;"",Scoring!$N$28)+IF(Data!$X267&lt;&gt;"",Scoring!$N$29)+IF(Data!$Y267&lt;&gt;"",Scoring!$N$30)+IF(Data!$Z267&lt;&gt;"",Scoring!$N$31)+IF(Data!$AA267&lt;&gt;"",Scoring!$N$32),"")</f>
        <v/>
      </c>
      <c r="AW267" s="106" t="str">
        <f>IF(AV267&lt;&gt;"",LOOKUP(AV267,Likelihoods!$A$7:$A$107,Likelihoods!L$7:L$107),"")</f>
        <v/>
      </c>
      <c r="AX267" s="104" t="str">
        <f>IF(AND(COUNTBLANK($B267:$E267)=3,COUNTBLANK($F267:$H267)=2,COUNTBLANK($I267:$J267)=1,COUNTBLANK($K267:$L267)=1,COUNTBLANK($M267:$N267)=1,COUNTBLANK($O267:$P267)=1,COUNTBLANK($Q267:$R267)=1,COUNTBLANK($S267:$T267)=1,COUNTBLANK($U267:$V267)=1,COUNTBLANK($W267:$AA267)=4),IF(Data!$B267&lt;&gt;"",Scoring!$O$7)+IF(Data!$C267&lt;&gt;"",Scoring!$O$8)+IF(Data!$D267&lt;&gt;"",Scoring!$O$9)+IF(Data!$E267&lt;&gt;"",Scoring!$O$10)+IF(Data!$F267&lt;&gt;"",Scoring!$O$11)+IF(Data!$G267&lt;&gt;"",Scoring!$O$12)+IF(Data!$H267&lt;&gt;"",Scoring!$O$13)+IF(Data!$I267&lt;&gt;"",Scoring!$O$14)+IF(Data!$J267&lt;&gt;"",Scoring!$O$15)+IF(Data!$K267&lt;&gt;"",Scoring!$O$16)+IF(Data!$L267&lt;&gt;"",Scoring!$O$17)+IF(Data!$M267&lt;&gt;"",Scoring!$O$18)+IF(Data!$N267&lt;&gt;"",Scoring!$O$19)+IF(Data!$O267&lt;&gt;"",Scoring!$O$20)+IF(Data!$P267&lt;&gt;"",Scoring!$O$21)+IF(Data!$Q267&lt;&gt;"",Scoring!$O$22)+IF(Data!$R267&lt;&gt;"",Scoring!$O$23)+IF(Data!$S267&lt;&gt;"",Scoring!$O$24)+IF(Data!T267&lt;&gt;"",Scoring!$O$25)+IF(Data!$U267&lt;&gt;"",Scoring!$O$26)+IF(Data!$V267&lt;&gt;"",Scoring!$O$27)+IF(Data!$W267&lt;&gt;"",Scoring!$O$28)+IF(Data!$X267&lt;&gt;"",Scoring!$O$29)+IF(Data!$Y267&lt;&gt;"",Scoring!$O$30)+IF(Data!$Z267&lt;&gt;"",Scoring!$O$31)+IF(Data!$AA267&lt;&gt;"",Scoring!$O$32),"")</f>
        <v/>
      </c>
      <c r="AY267" s="107" t="str">
        <f>IF(AX267&lt;&gt;"",LOOKUP(AX267,Likelihoods!$A$7:$A$107,Likelihoods!M$7:M$107),"")</f>
        <v/>
      </c>
      <c r="AZ267" s="108" t="str">
        <f>IF(AND(COUNTBLANK($B267:$E267)=3,COUNTBLANK($F267:$H267)=2,COUNTBLANK($I267:$J267)=1,COUNTBLANK($K267:$L267)=1,COUNTBLANK($M267:$N267)=1,COUNTBLANK($O267:$P267)=1,COUNTBLANK($Q267:$R267)=1,COUNTBLANK($S267:$T267)=1,COUNTBLANK($U267:$V267)=1,COUNTBLANK($W267:$AA267)=4),IF(Data!$B267&lt;&gt;"",Scoring!$P$7)+IF(Data!$C267&lt;&gt;"",Scoring!$P$8)+IF(Data!$D267&lt;&gt;"",Scoring!$P$9)+IF(Data!$E267&lt;&gt;"",Scoring!$P$10)+IF(Data!$F267&lt;&gt;"",Scoring!$P$11)+IF(Data!$G267&lt;&gt;"",Scoring!$P$12)+IF(Data!$H267&lt;&gt;"",Scoring!$P$13)+IF(Data!$I267&lt;&gt;"",Scoring!$P$14)+IF(Data!$J267&lt;&gt;"",Scoring!$P$15)+IF(Data!$K267&lt;&gt;"",Scoring!$P$16)+IF(Data!$L267&lt;&gt;"",Scoring!$P$17)+IF(Data!$M267&lt;&gt;"",Scoring!$P$18)+IF(Data!$N267&lt;&gt;"",Scoring!$P$19)+IF(Data!$O267&lt;&gt;"",Scoring!$P$20)+IF(Data!$P267&lt;&gt;"",Scoring!$P$21)+IF(Data!$Q267&lt;&gt;"",Scoring!$P$22)+IF(Data!$R267&lt;&gt;"",Scoring!$P$23)+IF(Data!$S267&lt;&gt;"",Scoring!$P$24)+IF(Data!T267&lt;&gt;"",Scoring!$P$25)+IF(Data!$U267&lt;&gt;"",Scoring!$P$26)+IF(Data!$V267&lt;&gt;"",Scoring!$P$27)+IF(Data!$W267&lt;&gt;"",Scoring!$P$28)+IF(Data!$X267&lt;&gt;"",Scoring!$P$29)+IF(Data!$Y267&lt;&gt;"",Scoring!$P$30)+IF(Data!$Z267&lt;&gt;"",Scoring!$P$31)+IF(Data!$AA267&lt;&gt;"",Scoring!$P$32),"")</f>
        <v/>
      </c>
      <c r="BA267" s="105" t="str">
        <f>IF(AZ267&lt;&gt;"",LOOKUP(AZ267,Likelihoods!$A$7:$A$107,Likelihoods!N$7:N$107),"")</f>
        <v/>
      </c>
      <c r="BB267" s="102" t="str">
        <f>IF(AND(COUNTBLANK($B267:$E267)=3,COUNTBLANK($F267:$H267)=2,COUNTBLANK($I267:$J267)=1,COUNTBLANK($K267:$L267)=1,COUNTBLANK($M267:$N267)=1,COUNTBLANK($O267:$P267)=1,COUNTBLANK($Q267:$R267)=1,COUNTBLANK($S267:$T267)=1,COUNTBLANK($U267:$V267)=1,COUNTBLANK($W267:$AA267)=4),IF(Data!$B267&lt;&gt;"",Scoring!$Q$7)+IF(Data!$C267&lt;&gt;"",Scoring!$Q$8)+IF(Data!$D267&lt;&gt;"",Scoring!$Q$9)+IF(Data!$E267&lt;&gt;"",Scoring!$Q$10)+IF(Data!$F267&lt;&gt;"",Scoring!$Q$11)+IF(Data!$G267&lt;&gt;"",Scoring!$Q$12)+IF(Data!$H267&lt;&gt;"",Scoring!$Q$13)+IF(Data!$I267&lt;&gt;"",Scoring!$Q$14)+IF(Data!$J267&lt;&gt;"",Scoring!$Q$15)+IF(Data!$K267&lt;&gt;"",Scoring!$Q$16)+IF(Data!$L267&lt;&gt;"",Scoring!$Q$17)+IF(Data!$M267&lt;&gt;"",Scoring!$Q$18)+IF(Data!$N267&lt;&gt;"",Scoring!$Q$19)+IF(Data!$O267&lt;&gt;"",Scoring!$Q$20)+IF(Data!$P267&lt;&gt;"",Scoring!$Q$21)+IF(Data!$Q267&lt;&gt;"",Scoring!$Q$22)+IF(Data!$R267&lt;&gt;"",Scoring!$Q$23)+IF(Data!$S267&lt;&gt;"",Scoring!$Q$24)+IF(Data!T267&lt;&gt;"",Scoring!$Q$25)+IF(Data!$U267&lt;&gt;"",Scoring!$Q$26)+IF(Data!$V267&lt;&gt;"",Scoring!$Q$27)+IF(Data!$W267&lt;&gt;"",Scoring!$Q$28)+IF(Data!$X267&lt;&gt;"",Scoring!$Q$29)+IF(Data!$Y267&lt;&gt;"",Scoring!$Q$30)+IF(Data!$Z267&lt;&gt;"",Scoring!$Q$31)+IF(Data!$AA267&lt;&gt;"",Scoring!$Q$32),"")</f>
        <v/>
      </c>
      <c r="BC267" s="107" t="str">
        <f>IF(BB267&lt;&gt;"",LOOKUP(BB267,Likelihoods!$A$7:$A$107,Likelihoods!O$7:O$107),"")</f>
        <v/>
      </c>
      <c r="BD267" s="104" t="str">
        <f>IF(AND(COUNTBLANK($B267:$E267)=3,COUNTBLANK($F267:$H267)=2,COUNTBLANK($I267:$J267)=1,COUNTBLANK($K267:$L267)=1,COUNTBLANK($M267:$N267)=1,COUNTBLANK($O267:$P267)=1,COUNTBLANK($Q267:$R267)=1,COUNTBLANK($S267:$T267)=1,COUNTBLANK($U267:$V267)=1,COUNTBLANK($W267:$AA267)=4),IF(Data!$B267&lt;&gt;"",Scoring!$R$7)+IF(Data!$C267&lt;&gt;"",Scoring!$R$8)+IF(Data!$D267&lt;&gt;"",Scoring!$R$9)+IF(Data!$E267&lt;&gt;"",Scoring!$R$10)+IF(Data!$F267&lt;&gt;"",Scoring!$R$11)+IF(Data!$G267&lt;&gt;"",Scoring!$R$12)+IF(Data!$H267&lt;&gt;"",Scoring!$R$13)+IF(Data!$I267&lt;&gt;"",Scoring!$R$14)+IF(Data!$J267&lt;&gt;"",Scoring!$R$15)+IF(Data!$K267&lt;&gt;"",Scoring!$R$16)+IF(Data!$L267&lt;&gt;"",Scoring!$R$17)+IF(Data!$M267&lt;&gt;"",Scoring!$R$18)+IF(Data!$N267&lt;&gt;"",Scoring!$R$19)+IF(Data!$O267&lt;&gt;"",Scoring!$R$20)+IF(Data!$P267&lt;&gt;"",Scoring!$R$21)+IF(Data!$Q267&lt;&gt;"",Scoring!$R$22)+IF(Data!$R267&lt;&gt;"",Scoring!$R$23)+IF(Data!$S267&lt;&gt;"",Scoring!$R$24)+IF(Data!T267&lt;&gt;"",Scoring!$R$25)+IF(Data!$U267&lt;&gt;"",Scoring!$R$26)+IF(Data!$V267&lt;&gt;"",Scoring!$R$27)+IF(Data!$W267&lt;&gt;"",Scoring!$R$28)+IF(Data!$X267&lt;&gt;"",Scoring!$R$29)+IF(Data!$Y267&lt;&gt;"",Scoring!$R$30)+IF(Data!$Z267&lt;&gt;"",Scoring!$R$31)+IF(Data!$AA267&lt;&gt;"",Scoring!$R$32),"")</f>
        <v/>
      </c>
      <c r="BE267" s="105" t="str">
        <f>IF(BD267&lt;&gt;"",LOOKUP(BD267,Likelihoods!$A$7:$A$107,Likelihoods!P$7:P$107),"")</f>
        <v/>
      </c>
      <c r="BF267" s="102" t="str">
        <f>IF(AND(COUNTBLANK($B267:$E267)=3,COUNTBLANK($F267:$H267)=2,COUNTBLANK($I267:$J267)=1,COUNTBLANK($K267:$L267)=1,COUNTBLANK($M267:$N267)=1,COUNTBLANK($O267:$P267)=1,COUNTBLANK($Q267:$R267)=1,COUNTBLANK($S267:$T267)=1,COUNTBLANK($U267:$V267)=1,COUNTBLANK($W267:$AA267)=4),IF(Data!$B267&lt;&gt;"",Scoring!$S$7)+IF(Data!$C267&lt;&gt;"",Scoring!$S$8)+IF(Data!$D267&lt;&gt;"",Scoring!$S$9)+IF(Data!$E267&lt;&gt;"",Scoring!$S$10)+IF(Data!$F267&lt;&gt;"",Scoring!$S$11)+IF(Data!$G267&lt;&gt;"",Scoring!$S$12)+IF(Data!$H267&lt;&gt;"",Scoring!$S$13)+IF(Data!$I267&lt;&gt;"",Scoring!$S$14)+IF(Data!$J267&lt;&gt;"",Scoring!$S$15)+IF(Data!$K267&lt;&gt;"",Scoring!$S$16)+IF(Data!$L267&lt;&gt;"",Scoring!$S$17)+IF(Data!$M267&lt;&gt;"",Scoring!$S$18)+IF(Data!$N267&lt;&gt;"",Scoring!$S$19)+IF(Data!$O267&lt;&gt;"",Scoring!$S$20)+IF(Data!$P267&lt;&gt;"",Scoring!$S$21)+IF(Data!$Q267&lt;&gt;"",Scoring!$S$22)+IF(Data!$R267&lt;&gt;"",Scoring!$S$23)+IF(Data!$S267&lt;&gt;"",Scoring!$S$24)+IF(Data!T267&lt;&gt;"",Scoring!$S$25)+IF(Data!$U267&lt;&gt;"",Scoring!$S$26)+IF(Data!$V267&lt;&gt;"",Scoring!$S$27)+IF(Data!$W267&lt;&gt;"",Scoring!$S$28)+IF(Data!$X267&lt;&gt;"",Scoring!$S$29)+IF(Data!$Y267&lt;&gt;"",Scoring!$S$30)+IF(Data!$Z267&lt;&gt;"",Scoring!$S$31)+IF(Data!$AA267&lt;&gt;"",Scoring!$S$32),"")</f>
        <v/>
      </c>
      <c r="BG267" s="107" t="str">
        <f>IF(BF267&lt;&gt;"",LOOKUP(BF267,Likelihoods!$A$7:$A$107,Likelihoods!Q$7:Q$107),"")</f>
        <v/>
      </c>
      <c r="BH267" s="108" t="str">
        <f>IF(AND(COUNTBLANK($B267:$E267)=3,COUNTBLANK($F267:$H267)=2,COUNTBLANK($I267:$J267)=1,COUNTBLANK($K267:$L267)=1,COUNTBLANK($M267:$N267)=1,COUNTBLANK($O267:$P267)=1,COUNTBLANK($Q267:$R267)=1,COUNTBLANK($S267:$T267)=1,COUNTBLANK($U267:$V267)=1,COUNTBLANK($W267:$AA267)=4),IF(Data!$B267&lt;&gt;"",Scoring!$T$7)+IF(Data!$C267&lt;&gt;"",Scoring!$T$8)+IF(Data!$D267&lt;&gt;"",Scoring!$T$9)+IF(Data!$E267&lt;&gt;"",Scoring!$T$10)+IF(Data!$F267&lt;&gt;"",Scoring!$T$11)+IF(Data!$G267&lt;&gt;"",Scoring!$T$12)+IF(Data!$H267&lt;&gt;"",Scoring!$T$13)+IF(Data!$I267&lt;&gt;"",Scoring!$T$14)+IF(Data!$J267&lt;&gt;"",Scoring!$T$15)+IF(Data!$K267&lt;&gt;"",Scoring!$T$16)+IF(Data!$L267&lt;&gt;"",Scoring!$T$17)+IF(Data!$M267&lt;&gt;"",Scoring!$T$18)+IF(Data!$N267&lt;&gt;"",Scoring!$T$19)+IF(Data!$O267&lt;&gt;"",Scoring!$T$20)+IF(Data!$P267&lt;&gt;"",Scoring!$T$21)+IF(Data!$Q267&lt;&gt;"",Scoring!$T$22)+IF(Data!$R267&lt;&gt;"",Scoring!$T$23)+IF(Data!$S267&lt;&gt;"",Scoring!$T$24)+IF(Data!T267&lt;&gt;"",Scoring!$T$25)+IF(Data!$U267&lt;&gt;"",Scoring!$T$26)+IF(Data!$V267&lt;&gt;"",Scoring!$T$27)+IF(Data!$W267&lt;&gt;"",Scoring!$T$28)+IF(Data!$X267&lt;&gt;"",Scoring!$T$29)+IF(Data!$Y267&lt;&gt;"",Scoring!$T$30)+IF(Data!$Z267&lt;&gt;"",Scoring!$T$31)+IF(Data!$AA267&lt;&gt;"",Scoring!$T$32),"")</f>
        <v/>
      </c>
      <c r="BI267" s="105" t="str">
        <f>IF(BH267&lt;&gt;"",LOOKUP(BH267,Likelihoods!$A$7:$A$107,Likelihoods!R$7:R$107),"")</f>
        <v/>
      </c>
      <c r="BJ267" s="108" t="str">
        <f>IF(AND(COUNTBLANK($B267:$E267)=3,COUNTBLANK($F267:$H267)=2,COUNTBLANK($I267:$J267)=1,COUNTBLANK($K267:$L267)=1,COUNTBLANK($M267:$N267)=1,COUNTBLANK($O267:$P267)=1,COUNTBLANK($Q267:$R267)=1,COUNTBLANK($S267:$T267)=1,COUNTBLANK($U267:$V267)=1,COUNTBLANK($W267:$AA267)=4),IF(Data!$B267&lt;&gt;"",Scoring!$U$7)+IF(Data!$C267&lt;&gt;"",Scoring!$U$8)+IF(Data!$D267&lt;&gt;"",Scoring!$U$9)+IF(Data!$E267&lt;&gt;"",Scoring!$U$10)+IF(Data!$F267&lt;&gt;"",Scoring!$U$11)+IF(Data!$G267&lt;&gt;"",Scoring!$U$12)+IF(Data!$H267&lt;&gt;"",Scoring!$U$13)+IF(Data!$I267&lt;&gt;"",Scoring!$U$14)+IF(Data!$J267&lt;&gt;"",Scoring!$U$15)+IF(Data!$K267&lt;&gt;"",Scoring!$U$16)+IF(Data!$L267&lt;&gt;"",Scoring!$U$17)+IF(Data!$M267&lt;&gt;"",Scoring!$U$18)+IF(Data!$N267&lt;&gt;"",Scoring!$U$19)+IF(Data!$O267&lt;&gt;"",Scoring!$U$20)+IF(Data!$P267&lt;&gt;"",Scoring!$U$21)+IF(Data!$Q267&lt;&gt;"",Scoring!$U$22)+IF(Data!$R267&lt;&gt;"",Scoring!$U$23)+IF(Data!$S267&lt;&gt;"",Scoring!$U$24)+IF(Data!T267&lt;&gt;"",Scoring!$U$25)+IF(Data!$U267&lt;&gt;"",Scoring!$U$26)+IF(Data!$V267&lt;&gt;"",Scoring!$U$27)+IF(Data!$W267&lt;&gt;"",Scoring!$U$28)+IF(Data!$X267&lt;&gt;"",Scoring!$U$29)+IF(Data!$Y267&lt;&gt;"",Scoring!$U$30)+IF(Data!$Z267&lt;&gt;"",Scoring!$U$31)+IF(Data!$AA267&lt;&gt;"",Scoring!$U$32),"")</f>
        <v/>
      </c>
      <c r="BK267" s="106" t="str">
        <f>IF(BJ267&lt;&gt;"",LOOKUP(BJ267,Likelihoods!$A$7:$A$107,Likelihoods!S$7:S$107),"")</f>
        <v/>
      </c>
      <c r="BL267" s="8"/>
      <c r="BM267" s="8"/>
      <c r="BN267" s="8"/>
      <c r="BO267" s="8"/>
      <c r="BP267" s="8"/>
      <c r="BQ267" s="8"/>
      <c r="BR267" s="8"/>
      <c r="BS267" s="8"/>
      <c r="BT267" s="8"/>
      <c r="BU267" s="8"/>
      <c r="BV267" s="8"/>
      <c r="BW267" s="8"/>
      <c r="BX267" s="8"/>
      <c r="BY267" s="8"/>
    </row>
    <row r="268" spans="1:77" ht="14.25" x14ac:dyDescent="0.2">
      <c r="A268" s="68"/>
      <c r="B268" s="101"/>
      <c r="C268" s="102"/>
      <c r="D268" s="102"/>
      <c r="E268" s="102"/>
      <c r="F268" s="101"/>
      <c r="G268" s="102"/>
      <c r="H268" s="103"/>
      <c r="I268" s="102"/>
      <c r="J268" s="102"/>
      <c r="K268" s="101"/>
      <c r="L268" s="103"/>
      <c r="M268" s="102"/>
      <c r="N268" s="103"/>
      <c r="O268" s="101"/>
      <c r="P268" s="103"/>
      <c r="Q268" s="102"/>
      <c r="R268" s="102"/>
      <c r="S268" s="101"/>
      <c r="T268" s="103"/>
      <c r="U268" s="101"/>
      <c r="V268" s="103"/>
      <c r="W268" s="102"/>
      <c r="X268" s="102"/>
      <c r="Y268" s="102"/>
      <c r="Z268" s="102"/>
      <c r="AA268" s="102"/>
      <c r="AB268" s="104" t="str">
        <f>IF(AND(COUNTBLANK($B268:$E268)=3,COUNTBLANK($F268:$H268)=2,COUNTBLANK($I268:$J268)=1,COUNTBLANK($K268:$L268)=1,COUNTBLANK($M268:$N268)=1,COUNTBLANK($O268:$P268)=1,COUNTBLANK($Q268:$R268)=1,COUNTBLANK($S268:$T268)=1,COUNTBLANK($U268:$V268)=1,COUNTBLANK($W268:$AA268)=4),IF(Data!$B268&lt;&gt;"",Scoring!$D$7)+IF(Data!$C268&lt;&gt;"",Scoring!$D$8)+IF(Data!$D268&lt;&gt;"",Scoring!$D$9)+IF(Data!$E268&lt;&gt;"",Scoring!$D$10)+IF(Data!$F268&lt;&gt;"",Scoring!$D$11)+IF(Data!$G268&lt;&gt;"",Scoring!$D$12)+IF(Data!$H268&lt;&gt;"",Scoring!$D$13)+IF(Data!$I268&lt;&gt;"",Scoring!$D$14)+IF(Data!$J268&lt;&gt;"",Scoring!$D$15)+IF(Data!$K268&lt;&gt;"",Scoring!$D$16)+IF(Data!$L268&lt;&gt;"",Scoring!$D$17)+IF(Data!$M268&lt;&gt;"",Scoring!$D$18)+IF(Data!$N268&lt;&gt;"",Scoring!$D$19)+IF(Data!$O268&lt;&gt;"",Scoring!$D$20)+IF(Data!$P268&lt;&gt;"",Scoring!$D$21)+IF(Data!$Q268&lt;&gt;"",Scoring!$D$22)+IF(Data!$R268&lt;&gt;"",Scoring!$D$23)+IF(Data!$S268&lt;&gt;"",Scoring!$D$24)+IF(Data!T268&lt;&gt;"",Scoring!$D$25)+IF(Data!$U268&lt;&gt;"",Scoring!$D$26)+IF(Data!$V268&lt;&gt;"",Scoring!$D$27)+IF(Data!$W268&lt;&gt;"",Scoring!$D$28)+IF(Data!$X268&lt;&gt;"",Scoring!$D$29)+IF(Data!$Y268&lt;&gt;"",Scoring!$D$30)+IF(Data!$Z268&lt;&gt;"",Scoring!$D$31)+IF(Data!$AA268&lt;&gt;"",Scoring!$D$32),"")</f>
        <v/>
      </c>
      <c r="AC268" s="105" t="str">
        <f>IF(AB268&lt;&gt;"",LOOKUP(AB268,Likelihoods!$A$7:$A$107,Likelihoods!B$7:B$107),"")</f>
        <v/>
      </c>
      <c r="AD268" s="264" t="str">
        <f>IF(AND(COUNTBLANK($B268:$E268)=3,COUNTBLANK($F268:$H268)=2,COUNTBLANK($I268:$J268)=1,COUNTBLANK($K268:$L268)=1,COUNTBLANK($M268:$N268)=1,COUNTBLANK($O268:$P268)=1,COUNTBLANK($Q268:$R268)=1,COUNTBLANK($S268:$T268)=1,COUNTBLANK($U268:$V268)=1,COUNTBLANK($W268:$AA268)=4),IF(Data!$B268&lt;&gt;"",Scoring!$E$7)+IF(Data!$C268&lt;&gt;"",Scoring!$E$8)+IF(Data!$D268&lt;&gt;"",Scoring!$E$9)+IF(Data!$E268&lt;&gt;"",Scoring!$E$10)+IF(Data!$F268&lt;&gt;"",Scoring!$E$11)+IF(Data!$G268&lt;&gt;"",Scoring!$E$12)+IF(Data!$H268&lt;&gt;"",Scoring!$E$13)+IF(Data!$I268&lt;&gt;"",Scoring!$E$14)+IF(Data!$J268&lt;&gt;"",Scoring!$E$15)+IF(Data!$K268&lt;&gt;"",Scoring!$E$16)+IF(Data!$L268&lt;&gt;"",Scoring!$E$17)+IF(Data!$M268&lt;&gt;"",Scoring!$E$18)+IF(Data!$N268&lt;&gt;"",Scoring!$E$19)+IF(Data!$O268&lt;&gt;"",Scoring!$E$20)+IF(Data!$P268&lt;&gt;"",Scoring!$E$21)+IF(Data!$Q268&lt;&gt;"",Scoring!$E$22)+IF(Data!$R268&lt;&gt;"",Scoring!$E$23)+IF(Data!$S268&lt;&gt;"",Scoring!$E$24)+IF(Data!V268&lt;&gt;"",Scoring!$E$25)+IF(Data!$U268&lt;&gt;"",Scoring!$E$26)+IF(Data!$V268&lt;&gt;"",Scoring!$E$27)+IF(Data!$W268&lt;&gt;"",Scoring!$E$28)+IF(Data!$X268&lt;&gt;"",Scoring!$E$29)+IF(Data!$Y268&lt;&gt;"",Scoring!$E$30)+IF(Data!$Z268&lt;&gt;"",Scoring!$E$31)+IF(Data!$AA268&lt;&gt;"",Scoring!$E$32),"")</f>
        <v/>
      </c>
      <c r="AE268" s="107" t="str">
        <f>IF(AD268&lt;&gt;"",LOOKUP(AD268,Likelihoods!$A$7:$A$107,Likelihoods!C$7:C$107),"")</f>
        <v/>
      </c>
      <c r="AF268" s="108" t="str">
        <f>IF(AND(COUNTBLANK($B268:$E268)=3,COUNTBLANK($F268:$H268)=2,COUNTBLANK($I268:$J268)=1,COUNTBLANK($K268:$L268)=1,COUNTBLANK($M268:$N268)=1,COUNTBLANK($O268:$P268)=1,COUNTBLANK($Q268:$R268)=1,COUNTBLANK($S268:$T268)=1,COUNTBLANK($U268:$V268)=1,COUNTBLANK($W268:$AA268)=4),IF(Data!$B268&lt;&gt;"",Scoring!$F$7)+IF(Data!$C268&lt;&gt;"",Scoring!$F$8)+IF(Data!$D268&lt;&gt;"",Scoring!$F$9)+IF(Data!$E268&lt;&gt;"",Scoring!$F$10)+IF(Data!$F268&lt;&gt;"",Scoring!$F$11)+IF(Data!$G268&lt;&gt;"",Scoring!$F$12)+IF(Data!$H268&lt;&gt;"",Scoring!$F$13)+IF(Data!$I268&lt;&gt;"",Scoring!$F$14)+IF(Data!$J268&lt;&gt;"",Scoring!$F$15)+IF(Data!$K268&lt;&gt;"",Scoring!$F$16)+IF(Data!$L268&lt;&gt;"",Scoring!$F$17)+IF(Data!$M268&lt;&gt;"",Scoring!$F$18)+IF(Data!$N268&lt;&gt;"",Scoring!$F$19)+IF(Data!$O268&lt;&gt;"",Scoring!$F$20)+IF(Data!$P268&lt;&gt;"",Scoring!$F$21)+IF(Data!$Q268&lt;&gt;"",Scoring!$F$22)+IF(Data!$R268&lt;&gt;"",Scoring!$F$23)+IF(Data!$S268&lt;&gt;"",Scoring!$F$24)+IF(Data!T268&lt;&gt;"",Scoring!$F$25)+IF(Data!$U268&lt;&gt;"",Scoring!$F$26)+IF(Data!$V268&lt;&gt;"",Scoring!$F$27)+IF(Data!$W268&lt;&gt;"",Scoring!$F$28)+IF(Data!$X268&lt;&gt;"",Scoring!$F$29)+IF(Data!$Y268&lt;&gt;"",Scoring!$F$30)+IF(Data!$Z268&lt;&gt;"",Scoring!$F$31)+IF(Data!$AA268&lt;&gt;"",Scoring!$F$32),"")</f>
        <v/>
      </c>
      <c r="AG268" s="105" t="str">
        <f>IF(AF268&lt;&gt;"",LOOKUP(AF268,Likelihoods!$A$7:$A$107,Likelihoods!D$7:D$107),"")</f>
        <v/>
      </c>
      <c r="AH268" s="108" t="str">
        <f>IF(AND(COUNTBLANK($B268:$E268)=3,COUNTBLANK($F268:$H268)=2,COUNTBLANK($I268:$J268)=1,COUNTBLANK($K268:$L268)=1,COUNTBLANK($M268:$N268)=1,COUNTBLANK($O268:$P268)=1,COUNTBLANK($Q268:$R268)=1,COUNTBLANK($S268:$T268)=1,COUNTBLANK($U268:$V268)=1,COUNTBLANK($W268:$AA268)=4),IF(Data!$B268&lt;&gt;"",Scoring!$G$7)+IF(Data!$C268&lt;&gt;"",Scoring!$G$8)+IF(Data!$D268&lt;&gt;"",Scoring!$G$9)+IF(Data!$E268&lt;&gt;"",Scoring!$G$10)+IF(Data!$F268&lt;&gt;"",Scoring!$G$11)+IF(Data!$G268&lt;&gt;"",Scoring!$G$12)+IF(Data!$H268&lt;&gt;"",Scoring!$G$13)+IF(Data!$I268&lt;&gt;"",Scoring!$G$14)+IF(Data!$J268&lt;&gt;"",Scoring!$G$15)+IF(Data!$K268&lt;&gt;"",Scoring!$G$16)+IF(Data!$L268&lt;&gt;"",Scoring!$G$17)+IF(Data!$M268&lt;&gt;"",Scoring!$G$18)+IF(Data!$N268&lt;&gt;"",Scoring!$G$19)+IF(Data!$O268&lt;&gt;"",Scoring!$G$20)+IF(Data!$P268&lt;&gt;"",Scoring!$G$21)+IF(Data!$Q268&lt;&gt;"",Scoring!$G$22)+IF(Data!$R268&lt;&gt;"",Scoring!$G$23)+IF(Data!$S268&lt;&gt;"",Scoring!$G$24)+IF(Data!T268&lt;&gt;"",Scoring!$G$25)+IF(Data!$U268&lt;&gt;"",Scoring!$G$26)+IF(Data!$V268&lt;&gt;"",Scoring!$G$27)+IF(Data!$W268&lt;&gt;"",Scoring!$G$28)+IF(Data!$X268&lt;&gt;"",Scoring!$G$29)+IF(Data!$Y268&lt;&gt;"",Scoring!$G$30)+IF(Data!$Z268&lt;&gt;"",Scoring!$G$31)+IF(Data!$AA268&lt;&gt;"",Scoring!$G$32),"")</f>
        <v/>
      </c>
      <c r="AI268" s="106" t="str">
        <f>IF(AH268&lt;&gt;"",LOOKUP(AH268,Likelihoods!$A$7:$A$107,Likelihoods!E$7:E$107),"")</f>
        <v/>
      </c>
      <c r="AJ268" s="104" t="str">
        <f>IF(AND(COUNTBLANK($B268:$E268)=3,COUNTBLANK($F268:$H268)=2,COUNTBLANK($I268:$J268)=1,COUNTBLANK($K268:$L268)=1,COUNTBLANK($M268:$N268)=1,COUNTBLANK($O268:$P268)=1,COUNTBLANK($Q268:$R268)=1,COUNTBLANK($S268:$T268)=1,COUNTBLANK($U268:$V268)=1,COUNTBLANK($W268:$AA268)=4),IF(Data!$B268&lt;&gt;"",Scoring!$H$7)+IF(Data!$C268&lt;&gt;"",Scoring!$H$8)+IF(Data!$D268&lt;&gt;"",Scoring!$H$9)+IF(Data!$E268&lt;&gt;"",Scoring!$H$10)+IF(Data!$F268&lt;&gt;"",Scoring!$H$11)+IF(Data!$G268&lt;&gt;"",Scoring!$H$12)+IF(Data!$H268&lt;&gt;"",Scoring!$H$13)+IF(Data!$I268&lt;&gt;"",Scoring!$H$14)+IF(Data!$J268&lt;&gt;"",Scoring!$H$15)+IF(Data!$K268&lt;&gt;"",Scoring!$H$16)+IF(Data!$L268&lt;&gt;"",Scoring!$H$17)+IF(Data!$M268&lt;&gt;"",Scoring!$H$18)+IF(Data!$N268&lt;&gt;"",Scoring!$H$19)+IF(Data!$O268&lt;&gt;"",Scoring!$H$20)+IF(Data!$P268&lt;&gt;"",Scoring!$H$21)+IF(Data!$Q268&lt;&gt;"",Scoring!$H$22)+IF(Data!$R268&lt;&gt;"",Scoring!$H$23)+IF(Data!$S268&lt;&gt;"",Scoring!$H$24)+IF(Data!T268&lt;&gt;"",Scoring!$H$25)+IF(Data!$U268&lt;&gt;"",Scoring!$H$26)+IF(Data!$V268&lt;&gt;"",Scoring!$H$27)+IF(Data!$W268&lt;&gt;"",Scoring!$H$28)+IF(Data!$X268&lt;&gt;"",Scoring!$H$29)+IF(Data!$Y268&lt;&gt;"",Scoring!$H$30)+IF(Data!$Z268&lt;&gt;"",Scoring!$H$31)+IF(Data!$AA268&lt;&gt;"",Scoring!$H$32),"")</f>
        <v/>
      </c>
      <c r="AK268" s="105" t="str">
        <f>IF(AJ268&lt;&gt;"",LOOKUP(AJ268,Likelihoods!$A$7:$A$107,Likelihoods!F$7:F$107),"")</f>
        <v/>
      </c>
      <c r="AL268" s="102" t="str">
        <f>IF(AND(COUNTBLANK($B268:$E268)=3,COUNTBLANK($F268:$H268)=2,COUNTBLANK($I268:$J268)=1,COUNTBLANK($K268:$L268)=1,COUNTBLANK($M268:$N268)=1,COUNTBLANK($O268:$P268)=1,COUNTBLANK($Q268:$R268)=1,COUNTBLANK($S268:$T268)=1,COUNTBLANK($U268:$V268)=1,COUNTBLANK($W268:$AA268)=4),IF(Data!$B268&lt;&gt;"",Scoring!$I$7)+IF(Data!$C268&lt;&gt;"",Scoring!$I$8)+IF(Data!$D268&lt;&gt;"",Scoring!$I$9)+IF(Data!$E268&lt;&gt;"",Scoring!$I$10)+IF(Data!$F268&lt;&gt;"",Scoring!$I$11)+IF(Data!$G268&lt;&gt;"",Scoring!$I$12)+IF(Data!$H268&lt;&gt;"",Scoring!$I$13)+IF(Data!$I268&lt;&gt;"",Scoring!$I$14)+IF(Data!$J268&lt;&gt;"",Scoring!$I$15)+IF(Data!$K268&lt;&gt;"",Scoring!$I$16)+IF(Data!$L268&lt;&gt;"",Scoring!$I$17)+IF(Data!$M268&lt;&gt;"",Scoring!$I$18)+IF(Data!$N268&lt;&gt;"",Scoring!$I$19)+IF(Data!$O268&lt;&gt;"",Scoring!$I$20)+IF(Data!$P268&lt;&gt;"",Scoring!$I$21)+IF(Data!$Q268&lt;&gt;"",Scoring!$I$22)+IF(Data!$R268&lt;&gt;"",Scoring!$I$23)+IF(Data!$S268&lt;&gt;"",Scoring!$I$24)+IF(Data!T268&lt;&gt;"",Scoring!$I$25)+IF(Data!$U268&lt;&gt;"",Scoring!$I$26)+IF(Data!$V268&lt;&gt;"",Scoring!$I$27)+IF(Data!$W268&lt;&gt;"",Scoring!$I$28)+IF(Data!$X268&lt;&gt;"",Scoring!$I$29)+IF(Data!$Y268&lt;&gt;"",Scoring!$I$30)+IF(Data!$Z268&lt;&gt;"",Scoring!$I$31)+IF(Data!$AA268&lt;&gt;"",Scoring!$I$32),"")</f>
        <v/>
      </c>
      <c r="AM268" s="107" t="str">
        <f>IF(AL268&lt;&gt;"",LOOKUP(AL268,Likelihoods!$A$7:$A$107,Likelihoods!G$7:G$107),"")</f>
        <v/>
      </c>
      <c r="AN268" s="281" t="str">
        <f>IF(AND(COUNTBLANK($B268:$E268)=3,COUNTBLANK($F268:$H268)=2,COUNTBLANK($I268:$J268)=1,COUNTBLANK($K268:$L268)=1,COUNTBLANK($M268:$N268)=1,COUNTBLANK($O268:$P268)=1,COUNTBLANK($Q268:$R268)=1,COUNTBLANK($S268:$T268)=1,COUNTBLANK($U268:$V268)=1,COUNTBLANK($W268:$AA268)=4),IF(Data!$B268&lt;&gt;"",Scoring!$J$7)+IF(Data!$C268&lt;&gt;"",Scoring!$J$8)+IF(Data!$D268&lt;&gt;"",Scoring!$J$9)+IF(Data!$E268&lt;&gt;"",Scoring!$J$10)+IF(Data!$F268&lt;&gt;"",Scoring!$J$11)+IF(Data!$G268&lt;&gt;"",Scoring!$J$12)+IF(Data!$H268&lt;&gt;"",Scoring!$J$13)+IF(Data!$I268&lt;&gt;"",Scoring!$J$14)+IF(Data!$J268&lt;&gt;"",Scoring!$J$15)+IF(Data!$K268&lt;&gt;"",Scoring!$J$16)+IF(Data!$L268&lt;&gt;"",Scoring!$J$17)+IF(Data!$M268&lt;&gt;"",Scoring!$J$18)+IF(Data!$N268&lt;&gt;"",Scoring!$J$19)+IF(Data!$O268&lt;&gt;"",Scoring!$J$20)+IF(Data!$P268&lt;&gt;"",Scoring!$J$21)+IF(Data!$Q268&lt;&gt;"",Scoring!$J$22)+IF(Data!$R268&lt;&gt;"",Scoring!$J$23)+IF(Data!$S268&lt;&gt;"",Scoring!$J$24)+IF(Data!AF268&lt;&gt;"",Scoring!$J$25)+IF(Data!$U268&lt;&gt;"",Scoring!$J$26)+IF(Data!$V268&lt;&gt;"",Scoring!$J$27)+IF(Data!$W268&lt;&gt;"",Scoring!$J$28)+IF(Data!$X268&lt;&gt;"",Scoring!$J$29)+IF(Data!$Y268&lt;&gt;"",Scoring!$J$30)+IF(Data!$Z268&lt;&gt;"",Scoring!$J$31)+IF(Data!$AA268&lt;&gt;"",Scoring!$J$32),"")</f>
        <v/>
      </c>
      <c r="AO268" s="276" t="str">
        <f>IF(AN268&lt;&gt;"",LOOKUP(AN268,Likelihoods!$A$7:$A$107,Likelihoods!H$7:H$107),"")</f>
        <v/>
      </c>
      <c r="AP268" s="264" t="str">
        <f>IF(AND(COUNTBLANK($B268:$E268)=3,COUNTBLANK($F268:$H268)=2,COUNTBLANK($I268:$J268)=1,COUNTBLANK($K268:$L268)=1,COUNTBLANK($M268:$N268)=1,COUNTBLANK($O268:$P268)=1,COUNTBLANK($Q268:$R268)=1,COUNTBLANK($S268:$T268)=1,COUNTBLANK($U268:$V268)=1,COUNTBLANK($W268:$AA268)=4),IF(Data!$B268&lt;&gt;"",Scoring!$K$7)+IF(Data!$C268&lt;&gt;"",Scoring!$K$8)+IF(Data!$D268&lt;&gt;"",Scoring!$K$9)+IF(Data!$E268&lt;&gt;"",Scoring!$K$10)+IF(Data!$F268&lt;&gt;"",Scoring!$K$11)+IF(Data!$G268&lt;&gt;"",Scoring!$K$12)+IF(Data!$H268&lt;&gt;"",Scoring!$K$13)+IF(Data!$I268&lt;&gt;"",Scoring!$K$14)+IF(Data!$J268&lt;&gt;"",Scoring!$K$15)+IF(Data!$K268&lt;&gt;"",Scoring!$K$16)+IF(Data!$L268&lt;&gt;"",Scoring!$K$17)+IF(Data!$M268&lt;&gt;"",Scoring!$K$18)+IF(Data!$N268&lt;&gt;"",Scoring!$K$19)+IF(Data!$O268&lt;&gt;"",Scoring!$K$20)+IF(Data!$P268&lt;&gt;"",Scoring!$K$21)+IF(Data!$Q268&lt;&gt;"",Scoring!$K$22)+IF(Data!$R268&lt;&gt;"",Scoring!$K$23)+IF(Data!$S268&lt;&gt;"",Scoring!$K$24)+IF(Data!AH268&lt;&gt;"",Scoring!$K$25)+IF(Data!$U268&lt;&gt;"",Scoring!$K$26)+IF(Data!$V268&lt;&gt;"",Scoring!$K$27)+IF(Data!$W268&lt;&gt;"",Scoring!$K$28)+IF(Data!$X268&lt;&gt;"",Scoring!$K$29)+IF(Data!$Y268&lt;&gt;"",Scoring!$K$30)+IF(Data!$Z268&lt;&gt;"",Scoring!$K$31)+IF(Data!$AA268&lt;&gt;"",Scoring!$K$32),"")</f>
        <v/>
      </c>
      <c r="AQ268" s="107" t="str">
        <f>IF(AP268&lt;&gt;"",LOOKUP(AP268,Likelihoods!$A$7:$A$107,Likelihoods!I$7:I$107),"")</f>
        <v/>
      </c>
      <c r="AR268" s="281" t="str">
        <f>IF(AND(COUNTBLANK($B268:$E268)=3,COUNTBLANK($F268:$H268)=2,COUNTBLANK($I268:$J268)=1,COUNTBLANK($K268:$L268)=1,COUNTBLANK($M268:$N268)=1,COUNTBLANK($O268:$P268)=1,COUNTBLANK($Q268:$R268)=1,COUNTBLANK($S268:$T268)=1,COUNTBLANK($U268:$V268)=1,COUNTBLANK($W268:$AA268)=4),IF(Data!$B268&lt;&gt;"",Scoring!$L$7)+IF(Data!$C268&lt;&gt;"",Scoring!$L$8)+IF(Data!$D268&lt;&gt;"",Scoring!$L$9)+IF(Data!$E268&lt;&gt;"",Scoring!$L$10)+IF(Data!$F268&lt;&gt;"",Scoring!$L$11)+IF(Data!$G268&lt;&gt;"",Scoring!$L$12)+IF(Data!$H268&lt;&gt;"",Scoring!$L$13)+IF(Data!$I268&lt;&gt;"",Scoring!$L$14)+IF(Data!$J268&lt;&gt;"",Scoring!$L$15)+IF(Data!$K268&lt;&gt;"",Scoring!$L$16)+IF(Data!$L268&lt;&gt;"",Scoring!$L$17)+IF(Data!$M268&lt;&gt;"",Scoring!$L$18)+IF(Data!$N268&lt;&gt;"",Scoring!$L$19)+IF(Data!$O268&lt;&gt;"",Scoring!$L$20)+IF(Data!$P268&lt;&gt;"",Scoring!$L$21)+IF(Data!$Q268&lt;&gt;"",Scoring!$L$22)+IF(Data!$R268&lt;&gt;"",Scoring!$L$23)+IF(Data!$S268&lt;&gt;"",Scoring!$L$24)+IF(Data!AJ268&lt;&gt;"",Scoring!$L$25)+IF(Data!$U268&lt;&gt;"",Scoring!$L$26)+IF(Data!$V268&lt;&gt;"",Scoring!$L$27)+IF(Data!$W268&lt;&gt;"",Scoring!$L$28)+IF(Data!$X268&lt;&gt;"",Scoring!$L$29)+IF(Data!$Y268&lt;&gt;"",Scoring!$L$30)+IF(Data!$Z268&lt;&gt;"",Scoring!$L$31)+IF(Data!$AA268&lt;&gt;"",Scoring!$L$32),"")</f>
        <v/>
      </c>
      <c r="AS268" s="105" t="str">
        <f>IF(AR268&lt;&gt;"",LOOKUP(AR268,Likelihoods!$A$7:$A$107,Likelihoods!J$7:J$107),"")</f>
        <v/>
      </c>
      <c r="AT268" s="108" t="str">
        <f>IF(AND(COUNTBLANK($B268:$E268)=3,COUNTBLANK($F268:$H268)=2,COUNTBLANK($I268:$J268)=1,COUNTBLANK($K268:$L268)=1,COUNTBLANK($M268:$N268)=1,COUNTBLANK($O268:$P268)=1,COUNTBLANK($Q268:$R268)=1,COUNTBLANK($S268:$T268)=1,COUNTBLANK($U268:$V268)=1,COUNTBLANK($W268:$AA268)=4),IF(Data!$B268&lt;&gt;"",Scoring!$M$7)+IF(Data!$C268&lt;&gt;"",Scoring!$M$8)+IF(Data!$D268&lt;&gt;"",Scoring!$M$9)+IF(Data!$E268&lt;&gt;"",Scoring!$M$10)+IF(Data!$F268&lt;&gt;"",Scoring!$M$11)+IF(Data!$G268&lt;&gt;"",Scoring!$M$12)+IF(Data!$H268&lt;&gt;"",Scoring!$M$13)+IF(Data!$I268&lt;&gt;"",Scoring!$M$14)+IF(Data!$J268&lt;&gt;"",Scoring!$M$15)+IF(Data!$K268&lt;&gt;"",Scoring!$M$16)+IF(Data!$L268&lt;&gt;"",Scoring!$M$17)+IF(Data!$M268&lt;&gt;"",Scoring!$M$18)+IF(Data!$N268&lt;&gt;"",Scoring!$M$19)+IF(Data!$O268&lt;&gt;"",Scoring!$M$20)+IF(Data!$P268&lt;&gt;"",Scoring!$M$21)+IF(Data!$Q268&lt;&gt;"",Scoring!$M$22)+IF(Data!$R268&lt;&gt;"",Scoring!$M$23)+IF(Data!$S268&lt;&gt;"",Scoring!$M$24)+IF(Data!T268&lt;&gt;"",Scoring!$M$25)+IF(Data!$U268&lt;&gt;"",Scoring!$M$26)+IF(Data!$V268&lt;&gt;"",Scoring!$M$27)+IF(Data!$W268&lt;&gt;"",Scoring!$M$28)+IF(Data!$X268&lt;&gt;"",Scoring!$M$29)+IF(Data!$Y268&lt;&gt;"",Scoring!$M$30)+IF(Data!$Z268&lt;&gt;"",Scoring!$M$31)+IF(Data!$AA268&lt;&gt;"",Scoring!$M$32),"")</f>
        <v/>
      </c>
      <c r="AU268" s="105" t="str">
        <f>IF(AT268&lt;&gt;"",LOOKUP(AT268,Likelihoods!$A$7:$A$107,Likelihoods!K$7:K$107),"")</f>
        <v/>
      </c>
      <c r="AV268" s="108" t="str">
        <f>IF(AND(COUNTBLANK($B268:$E268)=3,COUNTBLANK($F268:$H268)=2,COUNTBLANK($I268:$J268)=1,COUNTBLANK($K268:$L268)=1,COUNTBLANK($M268:$N268)=1,COUNTBLANK($O268:$P268)=1,COUNTBLANK($Q268:$R268)=1,COUNTBLANK($S268:$T268)=1,COUNTBLANK($U268:$V268)=1,COUNTBLANK($W268:$AA268)=4),IF(Data!$B268&lt;&gt;"",Scoring!$N$7)+IF(Data!$C268&lt;&gt;"",Scoring!$N$8)+IF(Data!$D268&lt;&gt;"",Scoring!$N$9)+IF(Data!$E268&lt;&gt;"",Scoring!$N$10)+IF(Data!$F268&lt;&gt;"",Scoring!$N$11)+IF(Data!$G268&lt;&gt;"",Scoring!$N$12)+IF(Data!$H268&lt;&gt;"",Scoring!$N$13)+IF(Data!$I268&lt;&gt;"",Scoring!$N$14)+IF(Data!$J268&lt;&gt;"",Scoring!$N$15)+IF(Data!$K268&lt;&gt;"",Scoring!$N$16)+IF(Data!$L268&lt;&gt;"",Scoring!$N$17)+IF(Data!$M268&lt;&gt;"",Scoring!$N$18)+IF(Data!$N268&lt;&gt;"",Scoring!$N$19)+IF(Data!$O268&lt;&gt;"",Scoring!$N$20)+IF(Data!$P268&lt;&gt;"",Scoring!$N$21)+IF(Data!$Q268&lt;&gt;"",Scoring!$N$22)+IF(Data!$R268&lt;&gt;"",Scoring!$N$23)+IF(Data!$S268&lt;&gt;"",Scoring!$N$24)+IF(Data!T268&lt;&gt;"",Scoring!$N$25)+IF(Data!$U268&lt;&gt;"",Scoring!$N$26)+IF(Data!$V268&lt;&gt;"",Scoring!$N$27)+IF(Data!$W268&lt;&gt;"",Scoring!$N$28)+IF(Data!$X268&lt;&gt;"",Scoring!$N$29)+IF(Data!$Y268&lt;&gt;"",Scoring!$N$30)+IF(Data!$Z268&lt;&gt;"",Scoring!$N$31)+IF(Data!$AA268&lt;&gt;"",Scoring!$N$32),"")</f>
        <v/>
      </c>
      <c r="AW268" s="106" t="str">
        <f>IF(AV268&lt;&gt;"",LOOKUP(AV268,Likelihoods!$A$7:$A$107,Likelihoods!L$7:L$107),"")</f>
        <v/>
      </c>
      <c r="AX268" s="104" t="str">
        <f>IF(AND(COUNTBLANK($B268:$E268)=3,COUNTBLANK($F268:$H268)=2,COUNTBLANK($I268:$J268)=1,COUNTBLANK($K268:$L268)=1,COUNTBLANK($M268:$N268)=1,COUNTBLANK($O268:$P268)=1,COUNTBLANK($Q268:$R268)=1,COUNTBLANK($S268:$T268)=1,COUNTBLANK($U268:$V268)=1,COUNTBLANK($W268:$AA268)=4),IF(Data!$B268&lt;&gt;"",Scoring!$O$7)+IF(Data!$C268&lt;&gt;"",Scoring!$O$8)+IF(Data!$D268&lt;&gt;"",Scoring!$O$9)+IF(Data!$E268&lt;&gt;"",Scoring!$O$10)+IF(Data!$F268&lt;&gt;"",Scoring!$O$11)+IF(Data!$G268&lt;&gt;"",Scoring!$O$12)+IF(Data!$H268&lt;&gt;"",Scoring!$O$13)+IF(Data!$I268&lt;&gt;"",Scoring!$O$14)+IF(Data!$J268&lt;&gt;"",Scoring!$O$15)+IF(Data!$K268&lt;&gt;"",Scoring!$O$16)+IF(Data!$L268&lt;&gt;"",Scoring!$O$17)+IF(Data!$M268&lt;&gt;"",Scoring!$O$18)+IF(Data!$N268&lt;&gt;"",Scoring!$O$19)+IF(Data!$O268&lt;&gt;"",Scoring!$O$20)+IF(Data!$P268&lt;&gt;"",Scoring!$O$21)+IF(Data!$Q268&lt;&gt;"",Scoring!$O$22)+IF(Data!$R268&lt;&gt;"",Scoring!$O$23)+IF(Data!$S268&lt;&gt;"",Scoring!$O$24)+IF(Data!T268&lt;&gt;"",Scoring!$O$25)+IF(Data!$U268&lt;&gt;"",Scoring!$O$26)+IF(Data!$V268&lt;&gt;"",Scoring!$O$27)+IF(Data!$W268&lt;&gt;"",Scoring!$O$28)+IF(Data!$X268&lt;&gt;"",Scoring!$O$29)+IF(Data!$Y268&lt;&gt;"",Scoring!$O$30)+IF(Data!$Z268&lt;&gt;"",Scoring!$O$31)+IF(Data!$AA268&lt;&gt;"",Scoring!$O$32),"")</f>
        <v/>
      </c>
      <c r="AY268" s="107" t="str">
        <f>IF(AX268&lt;&gt;"",LOOKUP(AX268,Likelihoods!$A$7:$A$107,Likelihoods!M$7:M$107),"")</f>
        <v/>
      </c>
      <c r="AZ268" s="108" t="str">
        <f>IF(AND(COUNTBLANK($B268:$E268)=3,COUNTBLANK($F268:$H268)=2,COUNTBLANK($I268:$J268)=1,COUNTBLANK($K268:$L268)=1,COUNTBLANK($M268:$N268)=1,COUNTBLANK($O268:$P268)=1,COUNTBLANK($Q268:$R268)=1,COUNTBLANK($S268:$T268)=1,COUNTBLANK($U268:$V268)=1,COUNTBLANK($W268:$AA268)=4),IF(Data!$B268&lt;&gt;"",Scoring!$P$7)+IF(Data!$C268&lt;&gt;"",Scoring!$P$8)+IF(Data!$D268&lt;&gt;"",Scoring!$P$9)+IF(Data!$E268&lt;&gt;"",Scoring!$P$10)+IF(Data!$F268&lt;&gt;"",Scoring!$P$11)+IF(Data!$G268&lt;&gt;"",Scoring!$P$12)+IF(Data!$H268&lt;&gt;"",Scoring!$P$13)+IF(Data!$I268&lt;&gt;"",Scoring!$P$14)+IF(Data!$J268&lt;&gt;"",Scoring!$P$15)+IF(Data!$K268&lt;&gt;"",Scoring!$P$16)+IF(Data!$L268&lt;&gt;"",Scoring!$P$17)+IF(Data!$M268&lt;&gt;"",Scoring!$P$18)+IF(Data!$N268&lt;&gt;"",Scoring!$P$19)+IF(Data!$O268&lt;&gt;"",Scoring!$P$20)+IF(Data!$P268&lt;&gt;"",Scoring!$P$21)+IF(Data!$Q268&lt;&gt;"",Scoring!$P$22)+IF(Data!$R268&lt;&gt;"",Scoring!$P$23)+IF(Data!$S268&lt;&gt;"",Scoring!$P$24)+IF(Data!T268&lt;&gt;"",Scoring!$P$25)+IF(Data!$U268&lt;&gt;"",Scoring!$P$26)+IF(Data!$V268&lt;&gt;"",Scoring!$P$27)+IF(Data!$W268&lt;&gt;"",Scoring!$P$28)+IF(Data!$X268&lt;&gt;"",Scoring!$P$29)+IF(Data!$Y268&lt;&gt;"",Scoring!$P$30)+IF(Data!$Z268&lt;&gt;"",Scoring!$P$31)+IF(Data!$AA268&lt;&gt;"",Scoring!$P$32),"")</f>
        <v/>
      </c>
      <c r="BA268" s="105" t="str">
        <f>IF(AZ268&lt;&gt;"",LOOKUP(AZ268,Likelihoods!$A$7:$A$107,Likelihoods!N$7:N$107),"")</f>
        <v/>
      </c>
      <c r="BB268" s="102" t="str">
        <f>IF(AND(COUNTBLANK($B268:$E268)=3,COUNTBLANK($F268:$H268)=2,COUNTBLANK($I268:$J268)=1,COUNTBLANK($K268:$L268)=1,COUNTBLANK($M268:$N268)=1,COUNTBLANK($O268:$P268)=1,COUNTBLANK($Q268:$R268)=1,COUNTBLANK($S268:$T268)=1,COUNTBLANK($U268:$V268)=1,COUNTBLANK($W268:$AA268)=4),IF(Data!$B268&lt;&gt;"",Scoring!$Q$7)+IF(Data!$C268&lt;&gt;"",Scoring!$Q$8)+IF(Data!$D268&lt;&gt;"",Scoring!$Q$9)+IF(Data!$E268&lt;&gt;"",Scoring!$Q$10)+IF(Data!$F268&lt;&gt;"",Scoring!$Q$11)+IF(Data!$G268&lt;&gt;"",Scoring!$Q$12)+IF(Data!$H268&lt;&gt;"",Scoring!$Q$13)+IF(Data!$I268&lt;&gt;"",Scoring!$Q$14)+IF(Data!$J268&lt;&gt;"",Scoring!$Q$15)+IF(Data!$K268&lt;&gt;"",Scoring!$Q$16)+IF(Data!$L268&lt;&gt;"",Scoring!$Q$17)+IF(Data!$M268&lt;&gt;"",Scoring!$Q$18)+IF(Data!$N268&lt;&gt;"",Scoring!$Q$19)+IF(Data!$O268&lt;&gt;"",Scoring!$Q$20)+IF(Data!$P268&lt;&gt;"",Scoring!$Q$21)+IF(Data!$Q268&lt;&gt;"",Scoring!$Q$22)+IF(Data!$R268&lt;&gt;"",Scoring!$Q$23)+IF(Data!$S268&lt;&gt;"",Scoring!$Q$24)+IF(Data!T268&lt;&gt;"",Scoring!$Q$25)+IF(Data!$U268&lt;&gt;"",Scoring!$Q$26)+IF(Data!$V268&lt;&gt;"",Scoring!$Q$27)+IF(Data!$W268&lt;&gt;"",Scoring!$Q$28)+IF(Data!$X268&lt;&gt;"",Scoring!$Q$29)+IF(Data!$Y268&lt;&gt;"",Scoring!$Q$30)+IF(Data!$Z268&lt;&gt;"",Scoring!$Q$31)+IF(Data!$AA268&lt;&gt;"",Scoring!$Q$32),"")</f>
        <v/>
      </c>
      <c r="BC268" s="107" t="str">
        <f>IF(BB268&lt;&gt;"",LOOKUP(BB268,Likelihoods!$A$7:$A$107,Likelihoods!O$7:O$107),"")</f>
        <v/>
      </c>
      <c r="BD268" s="104" t="str">
        <f>IF(AND(COUNTBLANK($B268:$E268)=3,COUNTBLANK($F268:$H268)=2,COUNTBLANK($I268:$J268)=1,COUNTBLANK($K268:$L268)=1,COUNTBLANK($M268:$N268)=1,COUNTBLANK($O268:$P268)=1,COUNTBLANK($Q268:$R268)=1,COUNTBLANK($S268:$T268)=1,COUNTBLANK($U268:$V268)=1,COUNTBLANK($W268:$AA268)=4),IF(Data!$B268&lt;&gt;"",Scoring!$R$7)+IF(Data!$C268&lt;&gt;"",Scoring!$R$8)+IF(Data!$D268&lt;&gt;"",Scoring!$R$9)+IF(Data!$E268&lt;&gt;"",Scoring!$R$10)+IF(Data!$F268&lt;&gt;"",Scoring!$R$11)+IF(Data!$G268&lt;&gt;"",Scoring!$R$12)+IF(Data!$H268&lt;&gt;"",Scoring!$R$13)+IF(Data!$I268&lt;&gt;"",Scoring!$R$14)+IF(Data!$J268&lt;&gt;"",Scoring!$R$15)+IF(Data!$K268&lt;&gt;"",Scoring!$R$16)+IF(Data!$L268&lt;&gt;"",Scoring!$R$17)+IF(Data!$M268&lt;&gt;"",Scoring!$R$18)+IF(Data!$N268&lt;&gt;"",Scoring!$R$19)+IF(Data!$O268&lt;&gt;"",Scoring!$R$20)+IF(Data!$P268&lt;&gt;"",Scoring!$R$21)+IF(Data!$Q268&lt;&gt;"",Scoring!$R$22)+IF(Data!$R268&lt;&gt;"",Scoring!$R$23)+IF(Data!$S268&lt;&gt;"",Scoring!$R$24)+IF(Data!T268&lt;&gt;"",Scoring!$R$25)+IF(Data!$U268&lt;&gt;"",Scoring!$R$26)+IF(Data!$V268&lt;&gt;"",Scoring!$R$27)+IF(Data!$W268&lt;&gt;"",Scoring!$R$28)+IF(Data!$X268&lt;&gt;"",Scoring!$R$29)+IF(Data!$Y268&lt;&gt;"",Scoring!$R$30)+IF(Data!$Z268&lt;&gt;"",Scoring!$R$31)+IF(Data!$AA268&lt;&gt;"",Scoring!$R$32),"")</f>
        <v/>
      </c>
      <c r="BE268" s="105" t="str">
        <f>IF(BD268&lt;&gt;"",LOOKUP(BD268,Likelihoods!$A$7:$A$107,Likelihoods!P$7:P$107),"")</f>
        <v/>
      </c>
      <c r="BF268" s="102" t="str">
        <f>IF(AND(COUNTBLANK($B268:$E268)=3,COUNTBLANK($F268:$H268)=2,COUNTBLANK($I268:$J268)=1,COUNTBLANK($K268:$L268)=1,COUNTBLANK($M268:$N268)=1,COUNTBLANK($O268:$P268)=1,COUNTBLANK($Q268:$R268)=1,COUNTBLANK($S268:$T268)=1,COUNTBLANK($U268:$V268)=1,COUNTBLANK($W268:$AA268)=4),IF(Data!$B268&lt;&gt;"",Scoring!$S$7)+IF(Data!$C268&lt;&gt;"",Scoring!$S$8)+IF(Data!$D268&lt;&gt;"",Scoring!$S$9)+IF(Data!$E268&lt;&gt;"",Scoring!$S$10)+IF(Data!$F268&lt;&gt;"",Scoring!$S$11)+IF(Data!$G268&lt;&gt;"",Scoring!$S$12)+IF(Data!$H268&lt;&gt;"",Scoring!$S$13)+IF(Data!$I268&lt;&gt;"",Scoring!$S$14)+IF(Data!$J268&lt;&gt;"",Scoring!$S$15)+IF(Data!$K268&lt;&gt;"",Scoring!$S$16)+IF(Data!$L268&lt;&gt;"",Scoring!$S$17)+IF(Data!$M268&lt;&gt;"",Scoring!$S$18)+IF(Data!$N268&lt;&gt;"",Scoring!$S$19)+IF(Data!$O268&lt;&gt;"",Scoring!$S$20)+IF(Data!$P268&lt;&gt;"",Scoring!$S$21)+IF(Data!$Q268&lt;&gt;"",Scoring!$S$22)+IF(Data!$R268&lt;&gt;"",Scoring!$S$23)+IF(Data!$S268&lt;&gt;"",Scoring!$S$24)+IF(Data!T268&lt;&gt;"",Scoring!$S$25)+IF(Data!$U268&lt;&gt;"",Scoring!$S$26)+IF(Data!$V268&lt;&gt;"",Scoring!$S$27)+IF(Data!$W268&lt;&gt;"",Scoring!$S$28)+IF(Data!$X268&lt;&gt;"",Scoring!$S$29)+IF(Data!$Y268&lt;&gt;"",Scoring!$S$30)+IF(Data!$Z268&lt;&gt;"",Scoring!$S$31)+IF(Data!$AA268&lt;&gt;"",Scoring!$S$32),"")</f>
        <v/>
      </c>
      <c r="BG268" s="107" t="str">
        <f>IF(BF268&lt;&gt;"",LOOKUP(BF268,Likelihoods!$A$7:$A$107,Likelihoods!Q$7:Q$107),"")</f>
        <v/>
      </c>
      <c r="BH268" s="108" t="str">
        <f>IF(AND(COUNTBLANK($B268:$E268)=3,COUNTBLANK($F268:$H268)=2,COUNTBLANK($I268:$J268)=1,COUNTBLANK($K268:$L268)=1,COUNTBLANK($M268:$N268)=1,COUNTBLANK($O268:$P268)=1,COUNTBLANK($Q268:$R268)=1,COUNTBLANK($S268:$T268)=1,COUNTBLANK($U268:$V268)=1,COUNTBLANK($W268:$AA268)=4),IF(Data!$B268&lt;&gt;"",Scoring!$T$7)+IF(Data!$C268&lt;&gt;"",Scoring!$T$8)+IF(Data!$D268&lt;&gt;"",Scoring!$T$9)+IF(Data!$E268&lt;&gt;"",Scoring!$T$10)+IF(Data!$F268&lt;&gt;"",Scoring!$T$11)+IF(Data!$G268&lt;&gt;"",Scoring!$T$12)+IF(Data!$H268&lt;&gt;"",Scoring!$T$13)+IF(Data!$I268&lt;&gt;"",Scoring!$T$14)+IF(Data!$J268&lt;&gt;"",Scoring!$T$15)+IF(Data!$K268&lt;&gt;"",Scoring!$T$16)+IF(Data!$L268&lt;&gt;"",Scoring!$T$17)+IF(Data!$M268&lt;&gt;"",Scoring!$T$18)+IF(Data!$N268&lt;&gt;"",Scoring!$T$19)+IF(Data!$O268&lt;&gt;"",Scoring!$T$20)+IF(Data!$P268&lt;&gt;"",Scoring!$T$21)+IF(Data!$Q268&lt;&gt;"",Scoring!$T$22)+IF(Data!$R268&lt;&gt;"",Scoring!$T$23)+IF(Data!$S268&lt;&gt;"",Scoring!$T$24)+IF(Data!T268&lt;&gt;"",Scoring!$T$25)+IF(Data!$U268&lt;&gt;"",Scoring!$T$26)+IF(Data!$V268&lt;&gt;"",Scoring!$T$27)+IF(Data!$W268&lt;&gt;"",Scoring!$T$28)+IF(Data!$X268&lt;&gt;"",Scoring!$T$29)+IF(Data!$Y268&lt;&gt;"",Scoring!$T$30)+IF(Data!$Z268&lt;&gt;"",Scoring!$T$31)+IF(Data!$AA268&lt;&gt;"",Scoring!$T$32),"")</f>
        <v/>
      </c>
      <c r="BI268" s="105" t="str">
        <f>IF(BH268&lt;&gt;"",LOOKUP(BH268,Likelihoods!$A$7:$A$107,Likelihoods!R$7:R$107),"")</f>
        <v/>
      </c>
      <c r="BJ268" s="108" t="str">
        <f>IF(AND(COUNTBLANK($B268:$E268)=3,COUNTBLANK($F268:$H268)=2,COUNTBLANK($I268:$J268)=1,COUNTBLANK($K268:$L268)=1,COUNTBLANK($M268:$N268)=1,COUNTBLANK($O268:$P268)=1,COUNTBLANK($Q268:$R268)=1,COUNTBLANK($S268:$T268)=1,COUNTBLANK($U268:$V268)=1,COUNTBLANK($W268:$AA268)=4),IF(Data!$B268&lt;&gt;"",Scoring!$U$7)+IF(Data!$C268&lt;&gt;"",Scoring!$U$8)+IF(Data!$D268&lt;&gt;"",Scoring!$U$9)+IF(Data!$E268&lt;&gt;"",Scoring!$U$10)+IF(Data!$F268&lt;&gt;"",Scoring!$U$11)+IF(Data!$G268&lt;&gt;"",Scoring!$U$12)+IF(Data!$H268&lt;&gt;"",Scoring!$U$13)+IF(Data!$I268&lt;&gt;"",Scoring!$U$14)+IF(Data!$J268&lt;&gt;"",Scoring!$U$15)+IF(Data!$K268&lt;&gt;"",Scoring!$U$16)+IF(Data!$L268&lt;&gt;"",Scoring!$U$17)+IF(Data!$M268&lt;&gt;"",Scoring!$U$18)+IF(Data!$N268&lt;&gt;"",Scoring!$U$19)+IF(Data!$O268&lt;&gt;"",Scoring!$U$20)+IF(Data!$P268&lt;&gt;"",Scoring!$U$21)+IF(Data!$Q268&lt;&gt;"",Scoring!$U$22)+IF(Data!$R268&lt;&gt;"",Scoring!$U$23)+IF(Data!$S268&lt;&gt;"",Scoring!$U$24)+IF(Data!T268&lt;&gt;"",Scoring!$U$25)+IF(Data!$U268&lt;&gt;"",Scoring!$U$26)+IF(Data!$V268&lt;&gt;"",Scoring!$U$27)+IF(Data!$W268&lt;&gt;"",Scoring!$U$28)+IF(Data!$X268&lt;&gt;"",Scoring!$U$29)+IF(Data!$Y268&lt;&gt;"",Scoring!$U$30)+IF(Data!$Z268&lt;&gt;"",Scoring!$U$31)+IF(Data!$AA268&lt;&gt;"",Scoring!$U$32),"")</f>
        <v/>
      </c>
      <c r="BK268" s="106" t="str">
        <f>IF(BJ268&lt;&gt;"",LOOKUP(BJ268,Likelihoods!$A$7:$A$107,Likelihoods!S$7:S$107),"")</f>
        <v/>
      </c>
      <c r="BL268" s="8"/>
      <c r="BM268" s="8"/>
      <c r="BN268" s="8"/>
      <c r="BO268" s="8"/>
      <c r="BP268" s="8"/>
      <c r="BQ268" s="8"/>
      <c r="BR268" s="8"/>
      <c r="BS268" s="8"/>
      <c r="BT268" s="8"/>
      <c r="BU268" s="8"/>
      <c r="BV268" s="8"/>
      <c r="BW268" s="8"/>
      <c r="BX268" s="8"/>
      <c r="BY268" s="8"/>
    </row>
    <row r="269" spans="1:77" ht="14.25" x14ac:dyDescent="0.2">
      <c r="A269" s="68"/>
      <c r="B269" s="101"/>
      <c r="C269" s="102"/>
      <c r="D269" s="102"/>
      <c r="E269" s="102"/>
      <c r="F269" s="101"/>
      <c r="G269" s="102"/>
      <c r="H269" s="103"/>
      <c r="I269" s="102"/>
      <c r="J269" s="102"/>
      <c r="K269" s="101"/>
      <c r="L269" s="103"/>
      <c r="M269" s="102"/>
      <c r="N269" s="103"/>
      <c r="O269" s="101"/>
      <c r="P269" s="103"/>
      <c r="Q269" s="102"/>
      <c r="R269" s="102"/>
      <c r="S269" s="101"/>
      <c r="T269" s="103"/>
      <c r="U269" s="101"/>
      <c r="V269" s="103"/>
      <c r="W269" s="102"/>
      <c r="X269" s="102"/>
      <c r="Y269" s="102"/>
      <c r="Z269" s="102"/>
      <c r="AA269" s="102"/>
      <c r="AB269" s="104" t="str">
        <f>IF(AND(COUNTBLANK($B269:$E269)=3,COUNTBLANK($F269:$H269)=2,COUNTBLANK($I269:$J269)=1,COUNTBLANK($K269:$L269)=1,COUNTBLANK($M269:$N269)=1,COUNTBLANK($O269:$P269)=1,COUNTBLANK($Q269:$R269)=1,COUNTBLANK($S269:$T269)=1,COUNTBLANK($U269:$V269)=1,COUNTBLANK($W269:$AA269)=4),IF(Data!$B269&lt;&gt;"",Scoring!$D$7)+IF(Data!$C269&lt;&gt;"",Scoring!$D$8)+IF(Data!$D269&lt;&gt;"",Scoring!$D$9)+IF(Data!$E269&lt;&gt;"",Scoring!$D$10)+IF(Data!$F269&lt;&gt;"",Scoring!$D$11)+IF(Data!$G269&lt;&gt;"",Scoring!$D$12)+IF(Data!$H269&lt;&gt;"",Scoring!$D$13)+IF(Data!$I269&lt;&gt;"",Scoring!$D$14)+IF(Data!$J269&lt;&gt;"",Scoring!$D$15)+IF(Data!$K269&lt;&gt;"",Scoring!$D$16)+IF(Data!$L269&lt;&gt;"",Scoring!$D$17)+IF(Data!$M269&lt;&gt;"",Scoring!$D$18)+IF(Data!$N269&lt;&gt;"",Scoring!$D$19)+IF(Data!$O269&lt;&gt;"",Scoring!$D$20)+IF(Data!$P269&lt;&gt;"",Scoring!$D$21)+IF(Data!$Q269&lt;&gt;"",Scoring!$D$22)+IF(Data!$R269&lt;&gt;"",Scoring!$D$23)+IF(Data!$S269&lt;&gt;"",Scoring!$D$24)+IF(Data!T269&lt;&gt;"",Scoring!$D$25)+IF(Data!$U269&lt;&gt;"",Scoring!$D$26)+IF(Data!$V269&lt;&gt;"",Scoring!$D$27)+IF(Data!$W269&lt;&gt;"",Scoring!$D$28)+IF(Data!$X269&lt;&gt;"",Scoring!$D$29)+IF(Data!$Y269&lt;&gt;"",Scoring!$D$30)+IF(Data!$Z269&lt;&gt;"",Scoring!$D$31)+IF(Data!$AA269&lt;&gt;"",Scoring!$D$32),"")</f>
        <v/>
      </c>
      <c r="AC269" s="105" t="str">
        <f>IF(AB269&lt;&gt;"",LOOKUP(AB269,Likelihoods!$A$7:$A$107,Likelihoods!B$7:B$107),"")</f>
        <v/>
      </c>
      <c r="AD269" s="264" t="str">
        <f>IF(AND(COUNTBLANK($B269:$E269)=3,COUNTBLANK($F269:$H269)=2,COUNTBLANK($I269:$J269)=1,COUNTBLANK($K269:$L269)=1,COUNTBLANK($M269:$N269)=1,COUNTBLANK($O269:$P269)=1,COUNTBLANK($Q269:$R269)=1,COUNTBLANK($S269:$T269)=1,COUNTBLANK($U269:$V269)=1,COUNTBLANK($W269:$AA269)=4),IF(Data!$B269&lt;&gt;"",Scoring!$E$7)+IF(Data!$C269&lt;&gt;"",Scoring!$E$8)+IF(Data!$D269&lt;&gt;"",Scoring!$E$9)+IF(Data!$E269&lt;&gt;"",Scoring!$E$10)+IF(Data!$F269&lt;&gt;"",Scoring!$E$11)+IF(Data!$G269&lt;&gt;"",Scoring!$E$12)+IF(Data!$H269&lt;&gt;"",Scoring!$E$13)+IF(Data!$I269&lt;&gt;"",Scoring!$E$14)+IF(Data!$J269&lt;&gt;"",Scoring!$E$15)+IF(Data!$K269&lt;&gt;"",Scoring!$E$16)+IF(Data!$L269&lt;&gt;"",Scoring!$E$17)+IF(Data!$M269&lt;&gt;"",Scoring!$E$18)+IF(Data!$N269&lt;&gt;"",Scoring!$E$19)+IF(Data!$O269&lt;&gt;"",Scoring!$E$20)+IF(Data!$P269&lt;&gt;"",Scoring!$E$21)+IF(Data!$Q269&lt;&gt;"",Scoring!$E$22)+IF(Data!$R269&lt;&gt;"",Scoring!$E$23)+IF(Data!$S269&lt;&gt;"",Scoring!$E$24)+IF(Data!V269&lt;&gt;"",Scoring!$E$25)+IF(Data!$U269&lt;&gt;"",Scoring!$E$26)+IF(Data!$V269&lt;&gt;"",Scoring!$E$27)+IF(Data!$W269&lt;&gt;"",Scoring!$E$28)+IF(Data!$X269&lt;&gt;"",Scoring!$E$29)+IF(Data!$Y269&lt;&gt;"",Scoring!$E$30)+IF(Data!$Z269&lt;&gt;"",Scoring!$E$31)+IF(Data!$AA269&lt;&gt;"",Scoring!$E$32),"")</f>
        <v/>
      </c>
      <c r="AE269" s="107" t="str">
        <f>IF(AD269&lt;&gt;"",LOOKUP(AD269,Likelihoods!$A$7:$A$107,Likelihoods!C$7:C$107),"")</f>
        <v/>
      </c>
      <c r="AF269" s="108" t="str">
        <f>IF(AND(COUNTBLANK($B269:$E269)=3,COUNTBLANK($F269:$H269)=2,COUNTBLANK($I269:$J269)=1,COUNTBLANK($K269:$L269)=1,COUNTBLANK($M269:$N269)=1,COUNTBLANK($O269:$P269)=1,COUNTBLANK($Q269:$R269)=1,COUNTBLANK($S269:$T269)=1,COUNTBLANK($U269:$V269)=1,COUNTBLANK($W269:$AA269)=4),IF(Data!$B269&lt;&gt;"",Scoring!$F$7)+IF(Data!$C269&lt;&gt;"",Scoring!$F$8)+IF(Data!$D269&lt;&gt;"",Scoring!$F$9)+IF(Data!$E269&lt;&gt;"",Scoring!$F$10)+IF(Data!$F269&lt;&gt;"",Scoring!$F$11)+IF(Data!$G269&lt;&gt;"",Scoring!$F$12)+IF(Data!$H269&lt;&gt;"",Scoring!$F$13)+IF(Data!$I269&lt;&gt;"",Scoring!$F$14)+IF(Data!$J269&lt;&gt;"",Scoring!$F$15)+IF(Data!$K269&lt;&gt;"",Scoring!$F$16)+IF(Data!$L269&lt;&gt;"",Scoring!$F$17)+IF(Data!$M269&lt;&gt;"",Scoring!$F$18)+IF(Data!$N269&lt;&gt;"",Scoring!$F$19)+IF(Data!$O269&lt;&gt;"",Scoring!$F$20)+IF(Data!$P269&lt;&gt;"",Scoring!$F$21)+IF(Data!$Q269&lt;&gt;"",Scoring!$F$22)+IF(Data!$R269&lt;&gt;"",Scoring!$F$23)+IF(Data!$S269&lt;&gt;"",Scoring!$F$24)+IF(Data!T269&lt;&gt;"",Scoring!$F$25)+IF(Data!$U269&lt;&gt;"",Scoring!$F$26)+IF(Data!$V269&lt;&gt;"",Scoring!$F$27)+IF(Data!$W269&lt;&gt;"",Scoring!$F$28)+IF(Data!$X269&lt;&gt;"",Scoring!$F$29)+IF(Data!$Y269&lt;&gt;"",Scoring!$F$30)+IF(Data!$Z269&lt;&gt;"",Scoring!$F$31)+IF(Data!$AA269&lt;&gt;"",Scoring!$F$32),"")</f>
        <v/>
      </c>
      <c r="AG269" s="105" t="str">
        <f>IF(AF269&lt;&gt;"",LOOKUP(AF269,Likelihoods!$A$7:$A$107,Likelihoods!D$7:D$107),"")</f>
        <v/>
      </c>
      <c r="AH269" s="108" t="str">
        <f>IF(AND(COUNTBLANK($B269:$E269)=3,COUNTBLANK($F269:$H269)=2,COUNTBLANK($I269:$J269)=1,COUNTBLANK($K269:$L269)=1,COUNTBLANK($M269:$N269)=1,COUNTBLANK($O269:$P269)=1,COUNTBLANK($Q269:$R269)=1,COUNTBLANK($S269:$T269)=1,COUNTBLANK($U269:$V269)=1,COUNTBLANK($W269:$AA269)=4),IF(Data!$B269&lt;&gt;"",Scoring!$G$7)+IF(Data!$C269&lt;&gt;"",Scoring!$G$8)+IF(Data!$D269&lt;&gt;"",Scoring!$G$9)+IF(Data!$E269&lt;&gt;"",Scoring!$G$10)+IF(Data!$F269&lt;&gt;"",Scoring!$G$11)+IF(Data!$G269&lt;&gt;"",Scoring!$G$12)+IF(Data!$H269&lt;&gt;"",Scoring!$G$13)+IF(Data!$I269&lt;&gt;"",Scoring!$G$14)+IF(Data!$J269&lt;&gt;"",Scoring!$G$15)+IF(Data!$K269&lt;&gt;"",Scoring!$G$16)+IF(Data!$L269&lt;&gt;"",Scoring!$G$17)+IF(Data!$M269&lt;&gt;"",Scoring!$G$18)+IF(Data!$N269&lt;&gt;"",Scoring!$G$19)+IF(Data!$O269&lt;&gt;"",Scoring!$G$20)+IF(Data!$P269&lt;&gt;"",Scoring!$G$21)+IF(Data!$Q269&lt;&gt;"",Scoring!$G$22)+IF(Data!$R269&lt;&gt;"",Scoring!$G$23)+IF(Data!$S269&lt;&gt;"",Scoring!$G$24)+IF(Data!T269&lt;&gt;"",Scoring!$G$25)+IF(Data!$U269&lt;&gt;"",Scoring!$G$26)+IF(Data!$V269&lt;&gt;"",Scoring!$G$27)+IF(Data!$W269&lt;&gt;"",Scoring!$G$28)+IF(Data!$X269&lt;&gt;"",Scoring!$G$29)+IF(Data!$Y269&lt;&gt;"",Scoring!$G$30)+IF(Data!$Z269&lt;&gt;"",Scoring!$G$31)+IF(Data!$AA269&lt;&gt;"",Scoring!$G$32),"")</f>
        <v/>
      </c>
      <c r="AI269" s="106" t="str">
        <f>IF(AH269&lt;&gt;"",LOOKUP(AH269,Likelihoods!$A$7:$A$107,Likelihoods!E$7:E$107),"")</f>
        <v/>
      </c>
      <c r="AJ269" s="104" t="str">
        <f>IF(AND(COUNTBLANK($B269:$E269)=3,COUNTBLANK($F269:$H269)=2,COUNTBLANK($I269:$J269)=1,COUNTBLANK($K269:$L269)=1,COUNTBLANK($M269:$N269)=1,COUNTBLANK($O269:$P269)=1,COUNTBLANK($Q269:$R269)=1,COUNTBLANK($S269:$T269)=1,COUNTBLANK($U269:$V269)=1,COUNTBLANK($W269:$AA269)=4),IF(Data!$B269&lt;&gt;"",Scoring!$H$7)+IF(Data!$C269&lt;&gt;"",Scoring!$H$8)+IF(Data!$D269&lt;&gt;"",Scoring!$H$9)+IF(Data!$E269&lt;&gt;"",Scoring!$H$10)+IF(Data!$F269&lt;&gt;"",Scoring!$H$11)+IF(Data!$G269&lt;&gt;"",Scoring!$H$12)+IF(Data!$H269&lt;&gt;"",Scoring!$H$13)+IF(Data!$I269&lt;&gt;"",Scoring!$H$14)+IF(Data!$J269&lt;&gt;"",Scoring!$H$15)+IF(Data!$K269&lt;&gt;"",Scoring!$H$16)+IF(Data!$L269&lt;&gt;"",Scoring!$H$17)+IF(Data!$M269&lt;&gt;"",Scoring!$H$18)+IF(Data!$N269&lt;&gt;"",Scoring!$H$19)+IF(Data!$O269&lt;&gt;"",Scoring!$H$20)+IF(Data!$P269&lt;&gt;"",Scoring!$H$21)+IF(Data!$Q269&lt;&gt;"",Scoring!$H$22)+IF(Data!$R269&lt;&gt;"",Scoring!$H$23)+IF(Data!$S269&lt;&gt;"",Scoring!$H$24)+IF(Data!T269&lt;&gt;"",Scoring!$H$25)+IF(Data!$U269&lt;&gt;"",Scoring!$H$26)+IF(Data!$V269&lt;&gt;"",Scoring!$H$27)+IF(Data!$W269&lt;&gt;"",Scoring!$H$28)+IF(Data!$X269&lt;&gt;"",Scoring!$H$29)+IF(Data!$Y269&lt;&gt;"",Scoring!$H$30)+IF(Data!$Z269&lt;&gt;"",Scoring!$H$31)+IF(Data!$AA269&lt;&gt;"",Scoring!$H$32),"")</f>
        <v/>
      </c>
      <c r="AK269" s="105" t="str">
        <f>IF(AJ269&lt;&gt;"",LOOKUP(AJ269,Likelihoods!$A$7:$A$107,Likelihoods!F$7:F$107),"")</f>
        <v/>
      </c>
      <c r="AL269" s="102" t="str">
        <f>IF(AND(COUNTBLANK($B269:$E269)=3,COUNTBLANK($F269:$H269)=2,COUNTBLANK($I269:$J269)=1,COUNTBLANK($K269:$L269)=1,COUNTBLANK($M269:$N269)=1,COUNTBLANK($O269:$P269)=1,COUNTBLANK($Q269:$R269)=1,COUNTBLANK($S269:$T269)=1,COUNTBLANK($U269:$V269)=1,COUNTBLANK($W269:$AA269)=4),IF(Data!$B269&lt;&gt;"",Scoring!$I$7)+IF(Data!$C269&lt;&gt;"",Scoring!$I$8)+IF(Data!$D269&lt;&gt;"",Scoring!$I$9)+IF(Data!$E269&lt;&gt;"",Scoring!$I$10)+IF(Data!$F269&lt;&gt;"",Scoring!$I$11)+IF(Data!$G269&lt;&gt;"",Scoring!$I$12)+IF(Data!$H269&lt;&gt;"",Scoring!$I$13)+IF(Data!$I269&lt;&gt;"",Scoring!$I$14)+IF(Data!$J269&lt;&gt;"",Scoring!$I$15)+IF(Data!$K269&lt;&gt;"",Scoring!$I$16)+IF(Data!$L269&lt;&gt;"",Scoring!$I$17)+IF(Data!$M269&lt;&gt;"",Scoring!$I$18)+IF(Data!$N269&lt;&gt;"",Scoring!$I$19)+IF(Data!$O269&lt;&gt;"",Scoring!$I$20)+IF(Data!$P269&lt;&gt;"",Scoring!$I$21)+IF(Data!$Q269&lt;&gt;"",Scoring!$I$22)+IF(Data!$R269&lt;&gt;"",Scoring!$I$23)+IF(Data!$S269&lt;&gt;"",Scoring!$I$24)+IF(Data!T269&lt;&gt;"",Scoring!$I$25)+IF(Data!$U269&lt;&gt;"",Scoring!$I$26)+IF(Data!$V269&lt;&gt;"",Scoring!$I$27)+IF(Data!$W269&lt;&gt;"",Scoring!$I$28)+IF(Data!$X269&lt;&gt;"",Scoring!$I$29)+IF(Data!$Y269&lt;&gt;"",Scoring!$I$30)+IF(Data!$Z269&lt;&gt;"",Scoring!$I$31)+IF(Data!$AA269&lt;&gt;"",Scoring!$I$32),"")</f>
        <v/>
      </c>
      <c r="AM269" s="107" t="str">
        <f>IF(AL269&lt;&gt;"",LOOKUP(AL269,Likelihoods!$A$7:$A$107,Likelihoods!G$7:G$107),"")</f>
        <v/>
      </c>
      <c r="AN269" s="281" t="str">
        <f>IF(AND(COUNTBLANK($B269:$E269)=3,COUNTBLANK($F269:$H269)=2,COUNTBLANK($I269:$J269)=1,COUNTBLANK($K269:$L269)=1,COUNTBLANK($M269:$N269)=1,COUNTBLANK($O269:$P269)=1,COUNTBLANK($Q269:$R269)=1,COUNTBLANK($S269:$T269)=1,COUNTBLANK($U269:$V269)=1,COUNTBLANK($W269:$AA269)=4),IF(Data!$B269&lt;&gt;"",Scoring!$J$7)+IF(Data!$C269&lt;&gt;"",Scoring!$J$8)+IF(Data!$D269&lt;&gt;"",Scoring!$J$9)+IF(Data!$E269&lt;&gt;"",Scoring!$J$10)+IF(Data!$F269&lt;&gt;"",Scoring!$J$11)+IF(Data!$G269&lt;&gt;"",Scoring!$J$12)+IF(Data!$H269&lt;&gt;"",Scoring!$J$13)+IF(Data!$I269&lt;&gt;"",Scoring!$J$14)+IF(Data!$J269&lt;&gt;"",Scoring!$J$15)+IF(Data!$K269&lt;&gt;"",Scoring!$J$16)+IF(Data!$L269&lt;&gt;"",Scoring!$J$17)+IF(Data!$M269&lt;&gt;"",Scoring!$J$18)+IF(Data!$N269&lt;&gt;"",Scoring!$J$19)+IF(Data!$O269&lt;&gt;"",Scoring!$J$20)+IF(Data!$P269&lt;&gt;"",Scoring!$J$21)+IF(Data!$Q269&lt;&gt;"",Scoring!$J$22)+IF(Data!$R269&lt;&gt;"",Scoring!$J$23)+IF(Data!$S269&lt;&gt;"",Scoring!$J$24)+IF(Data!AF269&lt;&gt;"",Scoring!$J$25)+IF(Data!$U269&lt;&gt;"",Scoring!$J$26)+IF(Data!$V269&lt;&gt;"",Scoring!$J$27)+IF(Data!$W269&lt;&gt;"",Scoring!$J$28)+IF(Data!$X269&lt;&gt;"",Scoring!$J$29)+IF(Data!$Y269&lt;&gt;"",Scoring!$J$30)+IF(Data!$Z269&lt;&gt;"",Scoring!$J$31)+IF(Data!$AA269&lt;&gt;"",Scoring!$J$32),"")</f>
        <v/>
      </c>
      <c r="AO269" s="276" t="str">
        <f>IF(AN269&lt;&gt;"",LOOKUP(AN269,Likelihoods!$A$7:$A$107,Likelihoods!H$7:H$107),"")</f>
        <v/>
      </c>
      <c r="AP269" s="264" t="str">
        <f>IF(AND(COUNTBLANK($B269:$E269)=3,COUNTBLANK($F269:$H269)=2,COUNTBLANK($I269:$J269)=1,COUNTBLANK($K269:$L269)=1,COUNTBLANK($M269:$N269)=1,COUNTBLANK($O269:$P269)=1,COUNTBLANK($Q269:$R269)=1,COUNTBLANK($S269:$T269)=1,COUNTBLANK($U269:$V269)=1,COUNTBLANK($W269:$AA269)=4),IF(Data!$B269&lt;&gt;"",Scoring!$K$7)+IF(Data!$C269&lt;&gt;"",Scoring!$K$8)+IF(Data!$D269&lt;&gt;"",Scoring!$K$9)+IF(Data!$E269&lt;&gt;"",Scoring!$K$10)+IF(Data!$F269&lt;&gt;"",Scoring!$K$11)+IF(Data!$G269&lt;&gt;"",Scoring!$K$12)+IF(Data!$H269&lt;&gt;"",Scoring!$K$13)+IF(Data!$I269&lt;&gt;"",Scoring!$K$14)+IF(Data!$J269&lt;&gt;"",Scoring!$K$15)+IF(Data!$K269&lt;&gt;"",Scoring!$K$16)+IF(Data!$L269&lt;&gt;"",Scoring!$K$17)+IF(Data!$M269&lt;&gt;"",Scoring!$K$18)+IF(Data!$N269&lt;&gt;"",Scoring!$K$19)+IF(Data!$O269&lt;&gt;"",Scoring!$K$20)+IF(Data!$P269&lt;&gt;"",Scoring!$K$21)+IF(Data!$Q269&lt;&gt;"",Scoring!$K$22)+IF(Data!$R269&lt;&gt;"",Scoring!$K$23)+IF(Data!$S269&lt;&gt;"",Scoring!$K$24)+IF(Data!AH269&lt;&gt;"",Scoring!$K$25)+IF(Data!$U269&lt;&gt;"",Scoring!$K$26)+IF(Data!$V269&lt;&gt;"",Scoring!$K$27)+IF(Data!$W269&lt;&gt;"",Scoring!$K$28)+IF(Data!$X269&lt;&gt;"",Scoring!$K$29)+IF(Data!$Y269&lt;&gt;"",Scoring!$K$30)+IF(Data!$Z269&lt;&gt;"",Scoring!$K$31)+IF(Data!$AA269&lt;&gt;"",Scoring!$K$32),"")</f>
        <v/>
      </c>
      <c r="AQ269" s="107" t="str">
        <f>IF(AP269&lt;&gt;"",LOOKUP(AP269,Likelihoods!$A$7:$A$107,Likelihoods!I$7:I$107),"")</f>
        <v/>
      </c>
      <c r="AR269" s="281" t="str">
        <f>IF(AND(COUNTBLANK($B269:$E269)=3,COUNTBLANK($F269:$H269)=2,COUNTBLANK($I269:$J269)=1,COUNTBLANK($K269:$L269)=1,COUNTBLANK($M269:$N269)=1,COUNTBLANK($O269:$P269)=1,COUNTBLANK($Q269:$R269)=1,COUNTBLANK($S269:$T269)=1,COUNTBLANK($U269:$V269)=1,COUNTBLANK($W269:$AA269)=4),IF(Data!$B269&lt;&gt;"",Scoring!$L$7)+IF(Data!$C269&lt;&gt;"",Scoring!$L$8)+IF(Data!$D269&lt;&gt;"",Scoring!$L$9)+IF(Data!$E269&lt;&gt;"",Scoring!$L$10)+IF(Data!$F269&lt;&gt;"",Scoring!$L$11)+IF(Data!$G269&lt;&gt;"",Scoring!$L$12)+IF(Data!$H269&lt;&gt;"",Scoring!$L$13)+IF(Data!$I269&lt;&gt;"",Scoring!$L$14)+IF(Data!$J269&lt;&gt;"",Scoring!$L$15)+IF(Data!$K269&lt;&gt;"",Scoring!$L$16)+IF(Data!$L269&lt;&gt;"",Scoring!$L$17)+IF(Data!$M269&lt;&gt;"",Scoring!$L$18)+IF(Data!$N269&lt;&gt;"",Scoring!$L$19)+IF(Data!$O269&lt;&gt;"",Scoring!$L$20)+IF(Data!$P269&lt;&gt;"",Scoring!$L$21)+IF(Data!$Q269&lt;&gt;"",Scoring!$L$22)+IF(Data!$R269&lt;&gt;"",Scoring!$L$23)+IF(Data!$S269&lt;&gt;"",Scoring!$L$24)+IF(Data!AJ269&lt;&gt;"",Scoring!$L$25)+IF(Data!$U269&lt;&gt;"",Scoring!$L$26)+IF(Data!$V269&lt;&gt;"",Scoring!$L$27)+IF(Data!$W269&lt;&gt;"",Scoring!$L$28)+IF(Data!$X269&lt;&gt;"",Scoring!$L$29)+IF(Data!$Y269&lt;&gt;"",Scoring!$L$30)+IF(Data!$Z269&lt;&gt;"",Scoring!$L$31)+IF(Data!$AA269&lt;&gt;"",Scoring!$L$32),"")</f>
        <v/>
      </c>
      <c r="AS269" s="105" t="str">
        <f>IF(AR269&lt;&gt;"",LOOKUP(AR269,Likelihoods!$A$7:$A$107,Likelihoods!J$7:J$107),"")</f>
        <v/>
      </c>
      <c r="AT269" s="108" t="str">
        <f>IF(AND(COUNTBLANK($B269:$E269)=3,COUNTBLANK($F269:$H269)=2,COUNTBLANK($I269:$J269)=1,COUNTBLANK($K269:$L269)=1,COUNTBLANK($M269:$N269)=1,COUNTBLANK($O269:$P269)=1,COUNTBLANK($Q269:$R269)=1,COUNTBLANK($S269:$T269)=1,COUNTBLANK($U269:$V269)=1,COUNTBLANK($W269:$AA269)=4),IF(Data!$B269&lt;&gt;"",Scoring!$M$7)+IF(Data!$C269&lt;&gt;"",Scoring!$M$8)+IF(Data!$D269&lt;&gt;"",Scoring!$M$9)+IF(Data!$E269&lt;&gt;"",Scoring!$M$10)+IF(Data!$F269&lt;&gt;"",Scoring!$M$11)+IF(Data!$G269&lt;&gt;"",Scoring!$M$12)+IF(Data!$H269&lt;&gt;"",Scoring!$M$13)+IF(Data!$I269&lt;&gt;"",Scoring!$M$14)+IF(Data!$J269&lt;&gt;"",Scoring!$M$15)+IF(Data!$K269&lt;&gt;"",Scoring!$M$16)+IF(Data!$L269&lt;&gt;"",Scoring!$M$17)+IF(Data!$M269&lt;&gt;"",Scoring!$M$18)+IF(Data!$N269&lt;&gt;"",Scoring!$M$19)+IF(Data!$O269&lt;&gt;"",Scoring!$M$20)+IF(Data!$P269&lt;&gt;"",Scoring!$M$21)+IF(Data!$Q269&lt;&gt;"",Scoring!$M$22)+IF(Data!$R269&lt;&gt;"",Scoring!$M$23)+IF(Data!$S269&lt;&gt;"",Scoring!$M$24)+IF(Data!T269&lt;&gt;"",Scoring!$M$25)+IF(Data!$U269&lt;&gt;"",Scoring!$M$26)+IF(Data!$V269&lt;&gt;"",Scoring!$M$27)+IF(Data!$W269&lt;&gt;"",Scoring!$M$28)+IF(Data!$X269&lt;&gt;"",Scoring!$M$29)+IF(Data!$Y269&lt;&gt;"",Scoring!$M$30)+IF(Data!$Z269&lt;&gt;"",Scoring!$M$31)+IF(Data!$AA269&lt;&gt;"",Scoring!$M$32),"")</f>
        <v/>
      </c>
      <c r="AU269" s="105" t="str">
        <f>IF(AT269&lt;&gt;"",LOOKUP(AT269,Likelihoods!$A$7:$A$107,Likelihoods!K$7:K$107),"")</f>
        <v/>
      </c>
      <c r="AV269" s="108" t="str">
        <f>IF(AND(COUNTBLANK($B269:$E269)=3,COUNTBLANK($F269:$H269)=2,COUNTBLANK($I269:$J269)=1,COUNTBLANK($K269:$L269)=1,COUNTBLANK($M269:$N269)=1,COUNTBLANK($O269:$P269)=1,COUNTBLANK($Q269:$R269)=1,COUNTBLANK($S269:$T269)=1,COUNTBLANK($U269:$V269)=1,COUNTBLANK($W269:$AA269)=4),IF(Data!$B269&lt;&gt;"",Scoring!$N$7)+IF(Data!$C269&lt;&gt;"",Scoring!$N$8)+IF(Data!$D269&lt;&gt;"",Scoring!$N$9)+IF(Data!$E269&lt;&gt;"",Scoring!$N$10)+IF(Data!$F269&lt;&gt;"",Scoring!$N$11)+IF(Data!$G269&lt;&gt;"",Scoring!$N$12)+IF(Data!$H269&lt;&gt;"",Scoring!$N$13)+IF(Data!$I269&lt;&gt;"",Scoring!$N$14)+IF(Data!$J269&lt;&gt;"",Scoring!$N$15)+IF(Data!$K269&lt;&gt;"",Scoring!$N$16)+IF(Data!$L269&lt;&gt;"",Scoring!$N$17)+IF(Data!$M269&lt;&gt;"",Scoring!$N$18)+IF(Data!$N269&lt;&gt;"",Scoring!$N$19)+IF(Data!$O269&lt;&gt;"",Scoring!$N$20)+IF(Data!$P269&lt;&gt;"",Scoring!$N$21)+IF(Data!$Q269&lt;&gt;"",Scoring!$N$22)+IF(Data!$R269&lt;&gt;"",Scoring!$N$23)+IF(Data!$S269&lt;&gt;"",Scoring!$N$24)+IF(Data!T269&lt;&gt;"",Scoring!$N$25)+IF(Data!$U269&lt;&gt;"",Scoring!$N$26)+IF(Data!$V269&lt;&gt;"",Scoring!$N$27)+IF(Data!$W269&lt;&gt;"",Scoring!$N$28)+IF(Data!$X269&lt;&gt;"",Scoring!$N$29)+IF(Data!$Y269&lt;&gt;"",Scoring!$N$30)+IF(Data!$Z269&lt;&gt;"",Scoring!$N$31)+IF(Data!$AA269&lt;&gt;"",Scoring!$N$32),"")</f>
        <v/>
      </c>
      <c r="AW269" s="106" t="str">
        <f>IF(AV269&lt;&gt;"",LOOKUP(AV269,Likelihoods!$A$7:$A$107,Likelihoods!L$7:L$107),"")</f>
        <v/>
      </c>
      <c r="AX269" s="104" t="str">
        <f>IF(AND(COUNTBLANK($B269:$E269)=3,COUNTBLANK($F269:$H269)=2,COUNTBLANK($I269:$J269)=1,COUNTBLANK($K269:$L269)=1,COUNTBLANK($M269:$N269)=1,COUNTBLANK($O269:$P269)=1,COUNTBLANK($Q269:$R269)=1,COUNTBLANK($S269:$T269)=1,COUNTBLANK($U269:$V269)=1,COUNTBLANK($W269:$AA269)=4),IF(Data!$B269&lt;&gt;"",Scoring!$O$7)+IF(Data!$C269&lt;&gt;"",Scoring!$O$8)+IF(Data!$D269&lt;&gt;"",Scoring!$O$9)+IF(Data!$E269&lt;&gt;"",Scoring!$O$10)+IF(Data!$F269&lt;&gt;"",Scoring!$O$11)+IF(Data!$G269&lt;&gt;"",Scoring!$O$12)+IF(Data!$H269&lt;&gt;"",Scoring!$O$13)+IF(Data!$I269&lt;&gt;"",Scoring!$O$14)+IF(Data!$J269&lt;&gt;"",Scoring!$O$15)+IF(Data!$K269&lt;&gt;"",Scoring!$O$16)+IF(Data!$L269&lt;&gt;"",Scoring!$O$17)+IF(Data!$M269&lt;&gt;"",Scoring!$O$18)+IF(Data!$N269&lt;&gt;"",Scoring!$O$19)+IF(Data!$O269&lt;&gt;"",Scoring!$O$20)+IF(Data!$P269&lt;&gt;"",Scoring!$O$21)+IF(Data!$Q269&lt;&gt;"",Scoring!$O$22)+IF(Data!$R269&lt;&gt;"",Scoring!$O$23)+IF(Data!$S269&lt;&gt;"",Scoring!$O$24)+IF(Data!T269&lt;&gt;"",Scoring!$O$25)+IF(Data!$U269&lt;&gt;"",Scoring!$O$26)+IF(Data!$V269&lt;&gt;"",Scoring!$O$27)+IF(Data!$W269&lt;&gt;"",Scoring!$O$28)+IF(Data!$X269&lt;&gt;"",Scoring!$O$29)+IF(Data!$Y269&lt;&gt;"",Scoring!$O$30)+IF(Data!$Z269&lt;&gt;"",Scoring!$O$31)+IF(Data!$AA269&lt;&gt;"",Scoring!$O$32),"")</f>
        <v/>
      </c>
      <c r="AY269" s="107" t="str">
        <f>IF(AX269&lt;&gt;"",LOOKUP(AX269,Likelihoods!$A$7:$A$107,Likelihoods!M$7:M$107),"")</f>
        <v/>
      </c>
      <c r="AZ269" s="108" t="str">
        <f>IF(AND(COUNTBLANK($B269:$E269)=3,COUNTBLANK($F269:$H269)=2,COUNTBLANK($I269:$J269)=1,COUNTBLANK($K269:$L269)=1,COUNTBLANK($M269:$N269)=1,COUNTBLANK($O269:$P269)=1,COUNTBLANK($Q269:$R269)=1,COUNTBLANK($S269:$T269)=1,COUNTBLANK($U269:$V269)=1,COUNTBLANK($W269:$AA269)=4),IF(Data!$B269&lt;&gt;"",Scoring!$P$7)+IF(Data!$C269&lt;&gt;"",Scoring!$P$8)+IF(Data!$D269&lt;&gt;"",Scoring!$P$9)+IF(Data!$E269&lt;&gt;"",Scoring!$P$10)+IF(Data!$F269&lt;&gt;"",Scoring!$P$11)+IF(Data!$G269&lt;&gt;"",Scoring!$P$12)+IF(Data!$H269&lt;&gt;"",Scoring!$P$13)+IF(Data!$I269&lt;&gt;"",Scoring!$P$14)+IF(Data!$J269&lt;&gt;"",Scoring!$P$15)+IF(Data!$K269&lt;&gt;"",Scoring!$P$16)+IF(Data!$L269&lt;&gt;"",Scoring!$P$17)+IF(Data!$M269&lt;&gt;"",Scoring!$P$18)+IF(Data!$N269&lt;&gt;"",Scoring!$P$19)+IF(Data!$O269&lt;&gt;"",Scoring!$P$20)+IF(Data!$P269&lt;&gt;"",Scoring!$P$21)+IF(Data!$Q269&lt;&gt;"",Scoring!$P$22)+IF(Data!$R269&lt;&gt;"",Scoring!$P$23)+IF(Data!$S269&lt;&gt;"",Scoring!$P$24)+IF(Data!T269&lt;&gt;"",Scoring!$P$25)+IF(Data!$U269&lt;&gt;"",Scoring!$P$26)+IF(Data!$V269&lt;&gt;"",Scoring!$P$27)+IF(Data!$W269&lt;&gt;"",Scoring!$P$28)+IF(Data!$X269&lt;&gt;"",Scoring!$P$29)+IF(Data!$Y269&lt;&gt;"",Scoring!$P$30)+IF(Data!$Z269&lt;&gt;"",Scoring!$P$31)+IF(Data!$AA269&lt;&gt;"",Scoring!$P$32),"")</f>
        <v/>
      </c>
      <c r="BA269" s="105" t="str">
        <f>IF(AZ269&lt;&gt;"",LOOKUP(AZ269,Likelihoods!$A$7:$A$107,Likelihoods!N$7:N$107),"")</f>
        <v/>
      </c>
      <c r="BB269" s="102" t="str">
        <f>IF(AND(COUNTBLANK($B269:$E269)=3,COUNTBLANK($F269:$H269)=2,COUNTBLANK($I269:$J269)=1,COUNTBLANK($K269:$L269)=1,COUNTBLANK($M269:$N269)=1,COUNTBLANK($O269:$P269)=1,COUNTBLANK($Q269:$R269)=1,COUNTBLANK($S269:$T269)=1,COUNTBLANK($U269:$V269)=1,COUNTBLANK($W269:$AA269)=4),IF(Data!$B269&lt;&gt;"",Scoring!$Q$7)+IF(Data!$C269&lt;&gt;"",Scoring!$Q$8)+IF(Data!$D269&lt;&gt;"",Scoring!$Q$9)+IF(Data!$E269&lt;&gt;"",Scoring!$Q$10)+IF(Data!$F269&lt;&gt;"",Scoring!$Q$11)+IF(Data!$G269&lt;&gt;"",Scoring!$Q$12)+IF(Data!$H269&lt;&gt;"",Scoring!$Q$13)+IF(Data!$I269&lt;&gt;"",Scoring!$Q$14)+IF(Data!$J269&lt;&gt;"",Scoring!$Q$15)+IF(Data!$K269&lt;&gt;"",Scoring!$Q$16)+IF(Data!$L269&lt;&gt;"",Scoring!$Q$17)+IF(Data!$M269&lt;&gt;"",Scoring!$Q$18)+IF(Data!$N269&lt;&gt;"",Scoring!$Q$19)+IF(Data!$O269&lt;&gt;"",Scoring!$Q$20)+IF(Data!$P269&lt;&gt;"",Scoring!$Q$21)+IF(Data!$Q269&lt;&gt;"",Scoring!$Q$22)+IF(Data!$R269&lt;&gt;"",Scoring!$Q$23)+IF(Data!$S269&lt;&gt;"",Scoring!$Q$24)+IF(Data!T269&lt;&gt;"",Scoring!$Q$25)+IF(Data!$U269&lt;&gt;"",Scoring!$Q$26)+IF(Data!$V269&lt;&gt;"",Scoring!$Q$27)+IF(Data!$W269&lt;&gt;"",Scoring!$Q$28)+IF(Data!$X269&lt;&gt;"",Scoring!$Q$29)+IF(Data!$Y269&lt;&gt;"",Scoring!$Q$30)+IF(Data!$Z269&lt;&gt;"",Scoring!$Q$31)+IF(Data!$AA269&lt;&gt;"",Scoring!$Q$32),"")</f>
        <v/>
      </c>
      <c r="BC269" s="107" t="str">
        <f>IF(BB269&lt;&gt;"",LOOKUP(BB269,Likelihoods!$A$7:$A$107,Likelihoods!O$7:O$107),"")</f>
        <v/>
      </c>
      <c r="BD269" s="104" t="str">
        <f>IF(AND(COUNTBLANK($B269:$E269)=3,COUNTBLANK($F269:$H269)=2,COUNTBLANK($I269:$J269)=1,COUNTBLANK($K269:$L269)=1,COUNTBLANK($M269:$N269)=1,COUNTBLANK($O269:$P269)=1,COUNTBLANK($Q269:$R269)=1,COUNTBLANK($S269:$T269)=1,COUNTBLANK($U269:$V269)=1,COUNTBLANK($W269:$AA269)=4),IF(Data!$B269&lt;&gt;"",Scoring!$R$7)+IF(Data!$C269&lt;&gt;"",Scoring!$R$8)+IF(Data!$D269&lt;&gt;"",Scoring!$R$9)+IF(Data!$E269&lt;&gt;"",Scoring!$R$10)+IF(Data!$F269&lt;&gt;"",Scoring!$R$11)+IF(Data!$G269&lt;&gt;"",Scoring!$R$12)+IF(Data!$H269&lt;&gt;"",Scoring!$R$13)+IF(Data!$I269&lt;&gt;"",Scoring!$R$14)+IF(Data!$J269&lt;&gt;"",Scoring!$R$15)+IF(Data!$K269&lt;&gt;"",Scoring!$R$16)+IF(Data!$L269&lt;&gt;"",Scoring!$R$17)+IF(Data!$M269&lt;&gt;"",Scoring!$R$18)+IF(Data!$N269&lt;&gt;"",Scoring!$R$19)+IF(Data!$O269&lt;&gt;"",Scoring!$R$20)+IF(Data!$P269&lt;&gt;"",Scoring!$R$21)+IF(Data!$Q269&lt;&gt;"",Scoring!$R$22)+IF(Data!$R269&lt;&gt;"",Scoring!$R$23)+IF(Data!$S269&lt;&gt;"",Scoring!$R$24)+IF(Data!T269&lt;&gt;"",Scoring!$R$25)+IF(Data!$U269&lt;&gt;"",Scoring!$R$26)+IF(Data!$V269&lt;&gt;"",Scoring!$R$27)+IF(Data!$W269&lt;&gt;"",Scoring!$R$28)+IF(Data!$X269&lt;&gt;"",Scoring!$R$29)+IF(Data!$Y269&lt;&gt;"",Scoring!$R$30)+IF(Data!$Z269&lt;&gt;"",Scoring!$R$31)+IF(Data!$AA269&lt;&gt;"",Scoring!$R$32),"")</f>
        <v/>
      </c>
      <c r="BE269" s="105" t="str">
        <f>IF(BD269&lt;&gt;"",LOOKUP(BD269,Likelihoods!$A$7:$A$107,Likelihoods!P$7:P$107),"")</f>
        <v/>
      </c>
      <c r="BF269" s="102" t="str">
        <f>IF(AND(COUNTBLANK($B269:$E269)=3,COUNTBLANK($F269:$H269)=2,COUNTBLANK($I269:$J269)=1,COUNTBLANK($K269:$L269)=1,COUNTBLANK($M269:$N269)=1,COUNTBLANK($O269:$P269)=1,COUNTBLANK($Q269:$R269)=1,COUNTBLANK($S269:$T269)=1,COUNTBLANK($U269:$V269)=1,COUNTBLANK($W269:$AA269)=4),IF(Data!$B269&lt;&gt;"",Scoring!$S$7)+IF(Data!$C269&lt;&gt;"",Scoring!$S$8)+IF(Data!$D269&lt;&gt;"",Scoring!$S$9)+IF(Data!$E269&lt;&gt;"",Scoring!$S$10)+IF(Data!$F269&lt;&gt;"",Scoring!$S$11)+IF(Data!$G269&lt;&gt;"",Scoring!$S$12)+IF(Data!$H269&lt;&gt;"",Scoring!$S$13)+IF(Data!$I269&lt;&gt;"",Scoring!$S$14)+IF(Data!$J269&lt;&gt;"",Scoring!$S$15)+IF(Data!$K269&lt;&gt;"",Scoring!$S$16)+IF(Data!$L269&lt;&gt;"",Scoring!$S$17)+IF(Data!$M269&lt;&gt;"",Scoring!$S$18)+IF(Data!$N269&lt;&gt;"",Scoring!$S$19)+IF(Data!$O269&lt;&gt;"",Scoring!$S$20)+IF(Data!$P269&lt;&gt;"",Scoring!$S$21)+IF(Data!$Q269&lt;&gt;"",Scoring!$S$22)+IF(Data!$R269&lt;&gt;"",Scoring!$S$23)+IF(Data!$S269&lt;&gt;"",Scoring!$S$24)+IF(Data!T269&lt;&gt;"",Scoring!$S$25)+IF(Data!$U269&lt;&gt;"",Scoring!$S$26)+IF(Data!$V269&lt;&gt;"",Scoring!$S$27)+IF(Data!$W269&lt;&gt;"",Scoring!$S$28)+IF(Data!$X269&lt;&gt;"",Scoring!$S$29)+IF(Data!$Y269&lt;&gt;"",Scoring!$S$30)+IF(Data!$Z269&lt;&gt;"",Scoring!$S$31)+IF(Data!$AA269&lt;&gt;"",Scoring!$S$32),"")</f>
        <v/>
      </c>
      <c r="BG269" s="107" t="str">
        <f>IF(BF269&lt;&gt;"",LOOKUP(BF269,Likelihoods!$A$7:$A$107,Likelihoods!Q$7:Q$107),"")</f>
        <v/>
      </c>
      <c r="BH269" s="108" t="str">
        <f>IF(AND(COUNTBLANK($B269:$E269)=3,COUNTBLANK($F269:$H269)=2,COUNTBLANK($I269:$J269)=1,COUNTBLANK($K269:$L269)=1,COUNTBLANK($M269:$N269)=1,COUNTBLANK($O269:$P269)=1,COUNTBLANK($Q269:$R269)=1,COUNTBLANK($S269:$T269)=1,COUNTBLANK($U269:$V269)=1,COUNTBLANK($W269:$AA269)=4),IF(Data!$B269&lt;&gt;"",Scoring!$T$7)+IF(Data!$C269&lt;&gt;"",Scoring!$T$8)+IF(Data!$D269&lt;&gt;"",Scoring!$T$9)+IF(Data!$E269&lt;&gt;"",Scoring!$T$10)+IF(Data!$F269&lt;&gt;"",Scoring!$T$11)+IF(Data!$G269&lt;&gt;"",Scoring!$T$12)+IF(Data!$H269&lt;&gt;"",Scoring!$T$13)+IF(Data!$I269&lt;&gt;"",Scoring!$T$14)+IF(Data!$J269&lt;&gt;"",Scoring!$T$15)+IF(Data!$K269&lt;&gt;"",Scoring!$T$16)+IF(Data!$L269&lt;&gt;"",Scoring!$T$17)+IF(Data!$M269&lt;&gt;"",Scoring!$T$18)+IF(Data!$N269&lt;&gt;"",Scoring!$T$19)+IF(Data!$O269&lt;&gt;"",Scoring!$T$20)+IF(Data!$P269&lt;&gt;"",Scoring!$T$21)+IF(Data!$Q269&lt;&gt;"",Scoring!$T$22)+IF(Data!$R269&lt;&gt;"",Scoring!$T$23)+IF(Data!$S269&lt;&gt;"",Scoring!$T$24)+IF(Data!T269&lt;&gt;"",Scoring!$T$25)+IF(Data!$U269&lt;&gt;"",Scoring!$T$26)+IF(Data!$V269&lt;&gt;"",Scoring!$T$27)+IF(Data!$W269&lt;&gt;"",Scoring!$T$28)+IF(Data!$X269&lt;&gt;"",Scoring!$T$29)+IF(Data!$Y269&lt;&gt;"",Scoring!$T$30)+IF(Data!$Z269&lt;&gt;"",Scoring!$T$31)+IF(Data!$AA269&lt;&gt;"",Scoring!$T$32),"")</f>
        <v/>
      </c>
      <c r="BI269" s="105" t="str">
        <f>IF(BH269&lt;&gt;"",LOOKUP(BH269,Likelihoods!$A$7:$A$107,Likelihoods!R$7:R$107),"")</f>
        <v/>
      </c>
      <c r="BJ269" s="108" t="str">
        <f>IF(AND(COUNTBLANK($B269:$E269)=3,COUNTBLANK($F269:$H269)=2,COUNTBLANK($I269:$J269)=1,COUNTBLANK($K269:$L269)=1,COUNTBLANK($M269:$N269)=1,COUNTBLANK($O269:$P269)=1,COUNTBLANK($Q269:$R269)=1,COUNTBLANK($S269:$T269)=1,COUNTBLANK($U269:$V269)=1,COUNTBLANK($W269:$AA269)=4),IF(Data!$B269&lt;&gt;"",Scoring!$U$7)+IF(Data!$C269&lt;&gt;"",Scoring!$U$8)+IF(Data!$D269&lt;&gt;"",Scoring!$U$9)+IF(Data!$E269&lt;&gt;"",Scoring!$U$10)+IF(Data!$F269&lt;&gt;"",Scoring!$U$11)+IF(Data!$G269&lt;&gt;"",Scoring!$U$12)+IF(Data!$H269&lt;&gt;"",Scoring!$U$13)+IF(Data!$I269&lt;&gt;"",Scoring!$U$14)+IF(Data!$J269&lt;&gt;"",Scoring!$U$15)+IF(Data!$K269&lt;&gt;"",Scoring!$U$16)+IF(Data!$L269&lt;&gt;"",Scoring!$U$17)+IF(Data!$M269&lt;&gt;"",Scoring!$U$18)+IF(Data!$N269&lt;&gt;"",Scoring!$U$19)+IF(Data!$O269&lt;&gt;"",Scoring!$U$20)+IF(Data!$P269&lt;&gt;"",Scoring!$U$21)+IF(Data!$Q269&lt;&gt;"",Scoring!$U$22)+IF(Data!$R269&lt;&gt;"",Scoring!$U$23)+IF(Data!$S269&lt;&gt;"",Scoring!$U$24)+IF(Data!T269&lt;&gt;"",Scoring!$U$25)+IF(Data!$U269&lt;&gt;"",Scoring!$U$26)+IF(Data!$V269&lt;&gt;"",Scoring!$U$27)+IF(Data!$W269&lt;&gt;"",Scoring!$U$28)+IF(Data!$X269&lt;&gt;"",Scoring!$U$29)+IF(Data!$Y269&lt;&gt;"",Scoring!$U$30)+IF(Data!$Z269&lt;&gt;"",Scoring!$U$31)+IF(Data!$AA269&lt;&gt;"",Scoring!$U$32),"")</f>
        <v/>
      </c>
      <c r="BK269" s="106" t="str">
        <f>IF(BJ269&lt;&gt;"",LOOKUP(BJ269,Likelihoods!$A$7:$A$107,Likelihoods!S$7:S$107),"")</f>
        <v/>
      </c>
      <c r="BL269" s="8"/>
      <c r="BM269" s="8"/>
      <c r="BN269" s="8"/>
      <c r="BO269" s="8"/>
      <c r="BP269" s="8"/>
      <c r="BQ269" s="8"/>
      <c r="BR269" s="8"/>
      <c r="BS269" s="8"/>
      <c r="BT269" s="8"/>
      <c r="BU269" s="8"/>
      <c r="BV269" s="8"/>
      <c r="BW269" s="8"/>
      <c r="BX269" s="8"/>
      <c r="BY269" s="8"/>
    </row>
    <row r="270" spans="1:77" ht="14.25" x14ac:dyDescent="0.2">
      <c r="A270" s="68"/>
      <c r="B270" s="101"/>
      <c r="C270" s="102"/>
      <c r="D270" s="102"/>
      <c r="E270" s="102"/>
      <c r="F270" s="101"/>
      <c r="G270" s="102"/>
      <c r="H270" s="103"/>
      <c r="I270" s="102"/>
      <c r="J270" s="102"/>
      <c r="K270" s="101"/>
      <c r="L270" s="103"/>
      <c r="M270" s="102"/>
      <c r="N270" s="103"/>
      <c r="O270" s="101"/>
      <c r="P270" s="103"/>
      <c r="Q270" s="102"/>
      <c r="R270" s="102"/>
      <c r="S270" s="101"/>
      <c r="T270" s="103"/>
      <c r="U270" s="101"/>
      <c r="V270" s="103"/>
      <c r="W270" s="102"/>
      <c r="X270" s="102"/>
      <c r="Y270" s="102"/>
      <c r="Z270" s="102"/>
      <c r="AA270" s="102"/>
      <c r="AB270" s="104" t="str">
        <f>IF(AND(COUNTBLANK($B270:$E270)=3,COUNTBLANK($F270:$H270)=2,COUNTBLANK($I270:$J270)=1,COUNTBLANK($K270:$L270)=1,COUNTBLANK($M270:$N270)=1,COUNTBLANK($O270:$P270)=1,COUNTBLANK($Q270:$R270)=1,COUNTBLANK($S270:$T270)=1,COUNTBLANK($U270:$V270)=1,COUNTBLANK($W270:$AA270)=4),IF(Data!$B270&lt;&gt;"",Scoring!$D$7)+IF(Data!$C270&lt;&gt;"",Scoring!$D$8)+IF(Data!$D270&lt;&gt;"",Scoring!$D$9)+IF(Data!$E270&lt;&gt;"",Scoring!$D$10)+IF(Data!$F270&lt;&gt;"",Scoring!$D$11)+IF(Data!$G270&lt;&gt;"",Scoring!$D$12)+IF(Data!$H270&lt;&gt;"",Scoring!$D$13)+IF(Data!$I270&lt;&gt;"",Scoring!$D$14)+IF(Data!$J270&lt;&gt;"",Scoring!$D$15)+IF(Data!$K270&lt;&gt;"",Scoring!$D$16)+IF(Data!$L270&lt;&gt;"",Scoring!$D$17)+IF(Data!$M270&lt;&gt;"",Scoring!$D$18)+IF(Data!$N270&lt;&gt;"",Scoring!$D$19)+IF(Data!$O270&lt;&gt;"",Scoring!$D$20)+IF(Data!$P270&lt;&gt;"",Scoring!$D$21)+IF(Data!$Q270&lt;&gt;"",Scoring!$D$22)+IF(Data!$R270&lt;&gt;"",Scoring!$D$23)+IF(Data!$S270&lt;&gt;"",Scoring!$D$24)+IF(Data!T270&lt;&gt;"",Scoring!$D$25)+IF(Data!$U270&lt;&gt;"",Scoring!$D$26)+IF(Data!$V270&lt;&gt;"",Scoring!$D$27)+IF(Data!$W270&lt;&gt;"",Scoring!$D$28)+IF(Data!$X270&lt;&gt;"",Scoring!$D$29)+IF(Data!$Y270&lt;&gt;"",Scoring!$D$30)+IF(Data!$Z270&lt;&gt;"",Scoring!$D$31)+IF(Data!$AA270&lt;&gt;"",Scoring!$D$32),"")</f>
        <v/>
      </c>
      <c r="AC270" s="105" t="str">
        <f>IF(AB270&lt;&gt;"",LOOKUP(AB270,Likelihoods!$A$7:$A$107,Likelihoods!B$7:B$107),"")</f>
        <v/>
      </c>
      <c r="AD270" s="264" t="str">
        <f>IF(AND(COUNTBLANK($B270:$E270)=3,COUNTBLANK($F270:$H270)=2,COUNTBLANK($I270:$J270)=1,COUNTBLANK($K270:$L270)=1,COUNTBLANK($M270:$N270)=1,COUNTBLANK($O270:$P270)=1,COUNTBLANK($Q270:$R270)=1,COUNTBLANK($S270:$T270)=1,COUNTBLANK($U270:$V270)=1,COUNTBLANK($W270:$AA270)=4),IF(Data!$B270&lt;&gt;"",Scoring!$E$7)+IF(Data!$C270&lt;&gt;"",Scoring!$E$8)+IF(Data!$D270&lt;&gt;"",Scoring!$E$9)+IF(Data!$E270&lt;&gt;"",Scoring!$E$10)+IF(Data!$F270&lt;&gt;"",Scoring!$E$11)+IF(Data!$G270&lt;&gt;"",Scoring!$E$12)+IF(Data!$H270&lt;&gt;"",Scoring!$E$13)+IF(Data!$I270&lt;&gt;"",Scoring!$E$14)+IF(Data!$J270&lt;&gt;"",Scoring!$E$15)+IF(Data!$K270&lt;&gt;"",Scoring!$E$16)+IF(Data!$L270&lt;&gt;"",Scoring!$E$17)+IF(Data!$M270&lt;&gt;"",Scoring!$E$18)+IF(Data!$N270&lt;&gt;"",Scoring!$E$19)+IF(Data!$O270&lt;&gt;"",Scoring!$E$20)+IF(Data!$P270&lt;&gt;"",Scoring!$E$21)+IF(Data!$Q270&lt;&gt;"",Scoring!$E$22)+IF(Data!$R270&lt;&gt;"",Scoring!$E$23)+IF(Data!$S270&lt;&gt;"",Scoring!$E$24)+IF(Data!V270&lt;&gt;"",Scoring!$E$25)+IF(Data!$U270&lt;&gt;"",Scoring!$E$26)+IF(Data!$V270&lt;&gt;"",Scoring!$E$27)+IF(Data!$W270&lt;&gt;"",Scoring!$E$28)+IF(Data!$X270&lt;&gt;"",Scoring!$E$29)+IF(Data!$Y270&lt;&gt;"",Scoring!$E$30)+IF(Data!$Z270&lt;&gt;"",Scoring!$E$31)+IF(Data!$AA270&lt;&gt;"",Scoring!$E$32),"")</f>
        <v/>
      </c>
      <c r="AE270" s="107" t="str">
        <f>IF(AD270&lt;&gt;"",LOOKUP(AD270,Likelihoods!$A$7:$A$107,Likelihoods!C$7:C$107),"")</f>
        <v/>
      </c>
      <c r="AF270" s="108" t="str">
        <f>IF(AND(COUNTBLANK($B270:$E270)=3,COUNTBLANK($F270:$H270)=2,COUNTBLANK($I270:$J270)=1,COUNTBLANK($K270:$L270)=1,COUNTBLANK($M270:$N270)=1,COUNTBLANK($O270:$P270)=1,COUNTBLANK($Q270:$R270)=1,COUNTBLANK($S270:$T270)=1,COUNTBLANK($U270:$V270)=1,COUNTBLANK($W270:$AA270)=4),IF(Data!$B270&lt;&gt;"",Scoring!$F$7)+IF(Data!$C270&lt;&gt;"",Scoring!$F$8)+IF(Data!$D270&lt;&gt;"",Scoring!$F$9)+IF(Data!$E270&lt;&gt;"",Scoring!$F$10)+IF(Data!$F270&lt;&gt;"",Scoring!$F$11)+IF(Data!$G270&lt;&gt;"",Scoring!$F$12)+IF(Data!$H270&lt;&gt;"",Scoring!$F$13)+IF(Data!$I270&lt;&gt;"",Scoring!$F$14)+IF(Data!$J270&lt;&gt;"",Scoring!$F$15)+IF(Data!$K270&lt;&gt;"",Scoring!$F$16)+IF(Data!$L270&lt;&gt;"",Scoring!$F$17)+IF(Data!$M270&lt;&gt;"",Scoring!$F$18)+IF(Data!$N270&lt;&gt;"",Scoring!$F$19)+IF(Data!$O270&lt;&gt;"",Scoring!$F$20)+IF(Data!$P270&lt;&gt;"",Scoring!$F$21)+IF(Data!$Q270&lt;&gt;"",Scoring!$F$22)+IF(Data!$R270&lt;&gt;"",Scoring!$F$23)+IF(Data!$S270&lt;&gt;"",Scoring!$F$24)+IF(Data!T270&lt;&gt;"",Scoring!$F$25)+IF(Data!$U270&lt;&gt;"",Scoring!$F$26)+IF(Data!$V270&lt;&gt;"",Scoring!$F$27)+IF(Data!$W270&lt;&gt;"",Scoring!$F$28)+IF(Data!$X270&lt;&gt;"",Scoring!$F$29)+IF(Data!$Y270&lt;&gt;"",Scoring!$F$30)+IF(Data!$Z270&lt;&gt;"",Scoring!$F$31)+IF(Data!$AA270&lt;&gt;"",Scoring!$F$32),"")</f>
        <v/>
      </c>
      <c r="AG270" s="105" t="str">
        <f>IF(AF270&lt;&gt;"",LOOKUP(AF270,Likelihoods!$A$7:$A$107,Likelihoods!D$7:D$107),"")</f>
        <v/>
      </c>
      <c r="AH270" s="108" t="str">
        <f>IF(AND(COUNTBLANK($B270:$E270)=3,COUNTBLANK($F270:$H270)=2,COUNTBLANK($I270:$J270)=1,COUNTBLANK($K270:$L270)=1,COUNTBLANK($M270:$N270)=1,COUNTBLANK($O270:$P270)=1,COUNTBLANK($Q270:$R270)=1,COUNTBLANK($S270:$T270)=1,COUNTBLANK($U270:$V270)=1,COUNTBLANK($W270:$AA270)=4),IF(Data!$B270&lt;&gt;"",Scoring!$G$7)+IF(Data!$C270&lt;&gt;"",Scoring!$G$8)+IF(Data!$D270&lt;&gt;"",Scoring!$G$9)+IF(Data!$E270&lt;&gt;"",Scoring!$G$10)+IF(Data!$F270&lt;&gt;"",Scoring!$G$11)+IF(Data!$G270&lt;&gt;"",Scoring!$G$12)+IF(Data!$H270&lt;&gt;"",Scoring!$G$13)+IF(Data!$I270&lt;&gt;"",Scoring!$G$14)+IF(Data!$J270&lt;&gt;"",Scoring!$G$15)+IF(Data!$K270&lt;&gt;"",Scoring!$G$16)+IF(Data!$L270&lt;&gt;"",Scoring!$G$17)+IF(Data!$M270&lt;&gt;"",Scoring!$G$18)+IF(Data!$N270&lt;&gt;"",Scoring!$G$19)+IF(Data!$O270&lt;&gt;"",Scoring!$G$20)+IF(Data!$P270&lt;&gt;"",Scoring!$G$21)+IF(Data!$Q270&lt;&gt;"",Scoring!$G$22)+IF(Data!$R270&lt;&gt;"",Scoring!$G$23)+IF(Data!$S270&lt;&gt;"",Scoring!$G$24)+IF(Data!T270&lt;&gt;"",Scoring!$G$25)+IF(Data!$U270&lt;&gt;"",Scoring!$G$26)+IF(Data!$V270&lt;&gt;"",Scoring!$G$27)+IF(Data!$W270&lt;&gt;"",Scoring!$G$28)+IF(Data!$X270&lt;&gt;"",Scoring!$G$29)+IF(Data!$Y270&lt;&gt;"",Scoring!$G$30)+IF(Data!$Z270&lt;&gt;"",Scoring!$G$31)+IF(Data!$AA270&lt;&gt;"",Scoring!$G$32),"")</f>
        <v/>
      </c>
      <c r="AI270" s="106" t="str">
        <f>IF(AH270&lt;&gt;"",LOOKUP(AH270,Likelihoods!$A$7:$A$107,Likelihoods!E$7:E$107),"")</f>
        <v/>
      </c>
      <c r="AJ270" s="104" t="str">
        <f>IF(AND(COUNTBLANK($B270:$E270)=3,COUNTBLANK($F270:$H270)=2,COUNTBLANK($I270:$J270)=1,COUNTBLANK($K270:$L270)=1,COUNTBLANK($M270:$N270)=1,COUNTBLANK($O270:$P270)=1,COUNTBLANK($Q270:$R270)=1,COUNTBLANK($S270:$T270)=1,COUNTBLANK($U270:$V270)=1,COUNTBLANK($W270:$AA270)=4),IF(Data!$B270&lt;&gt;"",Scoring!$H$7)+IF(Data!$C270&lt;&gt;"",Scoring!$H$8)+IF(Data!$D270&lt;&gt;"",Scoring!$H$9)+IF(Data!$E270&lt;&gt;"",Scoring!$H$10)+IF(Data!$F270&lt;&gt;"",Scoring!$H$11)+IF(Data!$G270&lt;&gt;"",Scoring!$H$12)+IF(Data!$H270&lt;&gt;"",Scoring!$H$13)+IF(Data!$I270&lt;&gt;"",Scoring!$H$14)+IF(Data!$J270&lt;&gt;"",Scoring!$H$15)+IF(Data!$K270&lt;&gt;"",Scoring!$H$16)+IF(Data!$L270&lt;&gt;"",Scoring!$H$17)+IF(Data!$M270&lt;&gt;"",Scoring!$H$18)+IF(Data!$N270&lt;&gt;"",Scoring!$H$19)+IF(Data!$O270&lt;&gt;"",Scoring!$H$20)+IF(Data!$P270&lt;&gt;"",Scoring!$H$21)+IF(Data!$Q270&lt;&gt;"",Scoring!$H$22)+IF(Data!$R270&lt;&gt;"",Scoring!$H$23)+IF(Data!$S270&lt;&gt;"",Scoring!$H$24)+IF(Data!T270&lt;&gt;"",Scoring!$H$25)+IF(Data!$U270&lt;&gt;"",Scoring!$H$26)+IF(Data!$V270&lt;&gt;"",Scoring!$H$27)+IF(Data!$W270&lt;&gt;"",Scoring!$H$28)+IF(Data!$X270&lt;&gt;"",Scoring!$H$29)+IF(Data!$Y270&lt;&gt;"",Scoring!$H$30)+IF(Data!$Z270&lt;&gt;"",Scoring!$H$31)+IF(Data!$AA270&lt;&gt;"",Scoring!$H$32),"")</f>
        <v/>
      </c>
      <c r="AK270" s="105" t="str">
        <f>IF(AJ270&lt;&gt;"",LOOKUP(AJ270,Likelihoods!$A$7:$A$107,Likelihoods!F$7:F$107),"")</f>
        <v/>
      </c>
      <c r="AL270" s="102" t="str">
        <f>IF(AND(COUNTBLANK($B270:$E270)=3,COUNTBLANK($F270:$H270)=2,COUNTBLANK($I270:$J270)=1,COUNTBLANK($K270:$L270)=1,COUNTBLANK($M270:$N270)=1,COUNTBLANK($O270:$P270)=1,COUNTBLANK($Q270:$R270)=1,COUNTBLANK($S270:$T270)=1,COUNTBLANK($U270:$V270)=1,COUNTBLANK($W270:$AA270)=4),IF(Data!$B270&lt;&gt;"",Scoring!$I$7)+IF(Data!$C270&lt;&gt;"",Scoring!$I$8)+IF(Data!$D270&lt;&gt;"",Scoring!$I$9)+IF(Data!$E270&lt;&gt;"",Scoring!$I$10)+IF(Data!$F270&lt;&gt;"",Scoring!$I$11)+IF(Data!$G270&lt;&gt;"",Scoring!$I$12)+IF(Data!$H270&lt;&gt;"",Scoring!$I$13)+IF(Data!$I270&lt;&gt;"",Scoring!$I$14)+IF(Data!$J270&lt;&gt;"",Scoring!$I$15)+IF(Data!$K270&lt;&gt;"",Scoring!$I$16)+IF(Data!$L270&lt;&gt;"",Scoring!$I$17)+IF(Data!$M270&lt;&gt;"",Scoring!$I$18)+IF(Data!$N270&lt;&gt;"",Scoring!$I$19)+IF(Data!$O270&lt;&gt;"",Scoring!$I$20)+IF(Data!$P270&lt;&gt;"",Scoring!$I$21)+IF(Data!$Q270&lt;&gt;"",Scoring!$I$22)+IF(Data!$R270&lt;&gt;"",Scoring!$I$23)+IF(Data!$S270&lt;&gt;"",Scoring!$I$24)+IF(Data!T270&lt;&gt;"",Scoring!$I$25)+IF(Data!$U270&lt;&gt;"",Scoring!$I$26)+IF(Data!$V270&lt;&gt;"",Scoring!$I$27)+IF(Data!$W270&lt;&gt;"",Scoring!$I$28)+IF(Data!$X270&lt;&gt;"",Scoring!$I$29)+IF(Data!$Y270&lt;&gt;"",Scoring!$I$30)+IF(Data!$Z270&lt;&gt;"",Scoring!$I$31)+IF(Data!$AA270&lt;&gt;"",Scoring!$I$32),"")</f>
        <v/>
      </c>
      <c r="AM270" s="107" t="str">
        <f>IF(AL270&lt;&gt;"",LOOKUP(AL270,Likelihoods!$A$7:$A$107,Likelihoods!G$7:G$107),"")</f>
        <v/>
      </c>
      <c r="AN270" s="281" t="str">
        <f>IF(AND(COUNTBLANK($B270:$E270)=3,COUNTBLANK($F270:$H270)=2,COUNTBLANK($I270:$J270)=1,COUNTBLANK($K270:$L270)=1,COUNTBLANK($M270:$N270)=1,COUNTBLANK($O270:$P270)=1,COUNTBLANK($Q270:$R270)=1,COUNTBLANK($S270:$T270)=1,COUNTBLANK($U270:$V270)=1,COUNTBLANK($W270:$AA270)=4),IF(Data!$B270&lt;&gt;"",Scoring!$J$7)+IF(Data!$C270&lt;&gt;"",Scoring!$J$8)+IF(Data!$D270&lt;&gt;"",Scoring!$J$9)+IF(Data!$E270&lt;&gt;"",Scoring!$J$10)+IF(Data!$F270&lt;&gt;"",Scoring!$J$11)+IF(Data!$G270&lt;&gt;"",Scoring!$J$12)+IF(Data!$H270&lt;&gt;"",Scoring!$J$13)+IF(Data!$I270&lt;&gt;"",Scoring!$J$14)+IF(Data!$J270&lt;&gt;"",Scoring!$J$15)+IF(Data!$K270&lt;&gt;"",Scoring!$J$16)+IF(Data!$L270&lt;&gt;"",Scoring!$J$17)+IF(Data!$M270&lt;&gt;"",Scoring!$J$18)+IF(Data!$N270&lt;&gt;"",Scoring!$J$19)+IF(Data!$O270&lt;&gt;"",Scoring!$J$20)+IF(Data!$P270&lt;&gt;"",Scoring!$J$21)+IF(Data!$Q270&lt;&gt;"",Scoring!$J$22)+IF(Data!$R270&lt;&gt;"",Scoring!$J$23)+IF(Data!$S270&lt;&gt;"",Scoring!$J$24)+IF(Data!AF270&lt;&gt;"",Scoring!$J$25)+IF(Data!$U270&lt;&gt;"",Scoring!$J$26)+IF(Data!$V270&lt;&gt;"",Scoring!$J$27)+IF(Data!$W270&lt;&gt;"",Scoring!$J$28)+IF(Data!$X270&lt;&gt;"",Scoring!$J$29)+IF(Data!$Y270&lt;&gt;"",Scoring!$J$30)+IF(Data!$Z270&lt;&gt;"",Scoring!$J$31)+IF(Data!$AA270&lt;&gt;"",Scoring!$J$32),"")</f>
        <v/>
      </c>
      <c r="AO270" s="276" t="str">
        <f>IF(AN270&lt;&gt;"",LOOKUP(AN270,Likelihoods!$A$7:$A$107,Likelihoods!H$7:H$107),"")</f>
        <v/>
      </c>
      <c r="AP270" s="264" t="str">
        <f>IF(AND(COUNTBLANK($B270:$E270)=3,COUNTBLANK($F270:$H270)=2,COUNTBLANK($I270:$J270)=1,COUNTBLANK($K270:$L270)=1,COUNTBLANK($M270:$N270)=1,COUNTBLANK($O270:$P270)=1,COUNTBLANK($Q270:$R270)=1,COUNTBLANK($S270:$T270)=1,COUNTBLANK($U270:$V270)=1,COUNTBLANK($W270:$AA270)=4),IF(Data!$B270&lt;&gt;"",Scoring!$K$7)+IF(Data!$C270&lt;&gt;"",Scoring!$K$8)+IF(Data!$D270&lt;&gt;"",Scoring!$K$9)+IF(Data!$E270&lt;&gt;"",Scoring!$K$10)+IF(Data!$F270&lt;&gt;"",Scoring!$K$11)+IF(Data!$G270&lt;&gt;"",Scoring!$K$12)+IF(Data!$H270&lt;&gt;"",Scoring!$K$13)+IF(Data!$I270&lt;&gt;"",Scoring!$K$14)+IF(Data!$J270&lt;&gt;"",Scoring!$K$15)+IF(Data!$K270&lt;&gt;"",Scoring!$K$16)+IF(Data!$L270&lt;&gt;"",Scoring!$K$17)+IF(Data!$M270&lt;&gt;"",Scoring!$K$18)+IF(Data!$N270&lt;&gt;"",Scoring!$K$19)+IF(Data!$O270&lt;&gt;"",Scoring!$K$20)+IF(Data!$P270&lt;&gt;"",Scoring!$K$21)+IF(Data!$Q270&lt;&gt;"",Scoring!$K$22)+IF(Data!$R270&lt;&gt;"",Scoring!$K$23)+IF(Data!$S270&lt;&gt;"",Scoring!$K$24)+IF(Data!AH270&lt;&gt;"",Scoring!$K$25)+IF(Data!$U270&lt;&gt;"",Scoring!$K$26)+IF(Data!$V270&lt;&gt;"",Scoring!$K$27)+IF(Data!$W270&lt;&gt;"",Scoring!$K$28)+IF(Data!$X270&lt;&gt;"",Scoring!$K$29)+IF(Data!$Y270&lt;&gt;"",Scoring!$K$30)+IF(Data!$Z270&lt;&gt;"",Scoring!$K$31)+IF(Data!$AA270&lt;&gt;"",Scoring!$K$32),"")</f>
        <v/>
      </c>
      <c r="AQ270" s="107" t="str">
        <f>IF(AP270&lt;&gt;"",LOOKUP(AP270,Likelihoods!$A$7:$A$107,Likelihoods!I$7:I$107),"")</f>
        <v/>
      </c>
      <c r="AR270" s="281" t="str">
        <f>IF(AND(COUNTBLANK($B270:$E270)=3,COUNTBLANK($F270:$H270)=2,COUNTBLANK($I270:$J270)=1,COUNTBLANK($K270:$L270)=1,COUNTBLANK($M270:$N270)=1,COUNTBLANK($O270:$P270)=1,COUNTBLANK($Q270:$R270)=1,COUNTBLANK($S270:$T270)=1,COUNTBLANK($U270:$V270)=1,COUNTBLANK($W270:$AA270)=4),IF(Data!$B270&lt;&gt;"",Scoring!$L$7)+IF(Data!$C270&lt;&gt;"",Scoring!$L$8)+IF(Data!$D270&lt;&gt;"",Scoring!$L$9)+IF(Data!$E270&lt;&gt;"",Scoring!$L$10)+IF(Data!$F270&lt;&gt;"",Scoring!$L$11)+IF(Data!$G270&lt;&gt;"",Scoring!$L$12)+IF(Data!$H270&lt;&gt;"",Scoring!$L$13)+IF(Data!$I270&lt;&gt;"",Scoring!$L$14)+IF(Data!$J270&lt;&gt;"",Scoring!$L$15)+IF(Data!$K270&lt;&gt;"",Scoring!$L$16)+IF(Data!$L270&lt;&gt;"",Scoring!$L$17)+IF(Data!$M270&lt;&gt;"",Scoring!$L$18)+IF(Data!$N270&lt;&gt;"",Scoring!$L$19)+IF(Data!$O270&lt;&gt;"",Scoring!$L$20)+IF(Data!$P270&lt;&gt;"",Scoring!$L$21)+IF(Data!$Q270&lt;&gt;"",Scoring!$L$22)+IF(Data!$R270&lt;&gt;"",Scoring!$L$23)+IF(Data!$S270&lt;&gt;"",Scoring!$L$24)+IF(Data!AJ270&lt;&gt;"",Scoring!$L$25)+IF(Data!$U270&lt;&gt;"",Scoring!$L$26)+IF(Data!$V270&lt;&gt;"",Scoring!$L$27)+IF(Data!$W270&lt;&gt;"",Scoring!$L$28)+IF(Data!$X270&lt;&gt;"",Scoring!$L$29)+IF(Data!$Y270&lt;&gt;"",Scoring!$L$30)+IF(Data!$Z270&lt;&gt;"",Scoring!$L$31)+IF(Data!$AA270&lt;&gt;"",Scoring!$L$32),"")</f>
        <v/>
      </c>
      <c r="AS270" s="105" t="str">
        <f>IF(AR270&lt;&gt;"",LOOKUP(AR270,Likelihoods!$A$7:$A$107,Likelihoods!J$7:J$107),"")</f>
        <v/>
      </c>
      <c r="AT270" s="108" t="str">
        <f>IF(AND(COUNTBLANK($B270:$E270)=3,COUNTBLANK($F270:$H270)=2,COUNTBLANK($I270:$J270)=1,COUNTBLANK($K270:$L270)=1,COUNTBLANK($M270:$N270)=1,COUNTBLANK($O270:$P270)=1,COUNTBLANK($Q270:$R270)=1,COUNTBLANK($S270:$T270)=1,COUNTBLANK($U270:$V270)=1,COUNTBLANK($W270:$AA270)=4),IF(Data!$B270&lt;&gt;"",Scoring!$M$7)+IF(Data!$C270&lt;&gt;"",Scoring!$M$8)+IF(Data!$D270&lt;&gt;"",Scoring!$M$9)+IF(Data!$E270&lt;&gt;"",Scoring!$M$10)+IF(Data!$F270&lt;&gt;"",Scoring!$M$11)+IF(Data!$G270&lt;&gt;"",Scoring!$M$12)+IF(Data!$H270&lt;&gt;"",Scoring!$M$13)+IF(Data!$I270&lt;&gt;"",Scoring!$M$14)+IF(Data!$J270&lt;&gt;"",Scoring!$M$15)+IF(Data!$K270&lt;&gt;"",Scoring!$M$16)+IF(Data!$L270&lt;&gt;"",Scoring!$M$17)+IF(Data!$M270&lt;&gt;"",Scoring!$M$18)+IF(Data!$N270&lt;&gt;"",Scoring!$M$19)+IF(Data!$O270&lt;&gt;"",Scoring!$M$20)+IF(Data!$P270&lt;&gt;"",Scoring!$M$21)+IF(Data!$Q270&lt;&gt;"",Scoring!$M$22)+IF(Data!$R270&lt;&gt;"",Scoring!$M$23)+IF(Data!$S270&lt;&gt;"",Scoring!$M$24)+IF(Data!T270&lt;&gt;"",Scoring!$M$25)+IF(Data!$U270&lt;&gt;"",Scoring!$M$26)+IF(Data!$V270&lt;&gt;"",Scoring!$M$27)+IF(Data!$W270&lt;&gt;"",Scoring!$M$28)+IF(Data!$X270&lt;&gt;"",Scoring!$M$29)+IF(Data!$Y270&lt;&gt;"",Scoring!$M$30)+IF(Data!$Z270&lt;&gt;"",Scoring!$M$31)+IF(Data!$AA270&lt;&gt;"",Scoring!$M$32),"")</f>
        <v/>
      </c>
      <c r="AU270" s="105" t="str">
        <f>IF(AT270&lt;&gt;"",LOOKUP(AT270,Likelihoods!$A$7:$A$107,Likelihoods!K$7:K$107),"")</f>
        <v/>
      </c>
      <c r="AV270" s="108" t="str">
        <f>IF(AND(COUNTBLANK($B270:$E270)=3,COUNTBLANK($F270:$H270)=2,COUNTBLANK($I270:$J270)=1,COUNTBLANK($K270:$L270)=1,COUNTBLANK($M270:$N270)=1,COUNTBLANK($O270:$P270)=1,COUNTBLANK($Q270:$R270)=1,COUNTBLANK($S270:$T270)=1,COUNTBLANK($U270:$V270)=1,COUNTBLANK($W270:$AA270)=4),IF(Data!$B270&lt;&gt;"",Scoring!$N$7)+IF(Data!$C270&lt;&gt;"",Scoring!$N$8)+IF(Data!$D270&lt;&gt;"",Scoring!$N$9)+IF(Data!$E270&lt;&gt;"",Scoring!$N$10)+IF(Data!$F270&lt;&gt;"",Scoring!$N$11)+IF(Data!$G270&lt;&gt;"",Scoring!$N$12)+IF(Data!$H270&lt;&gt;"",Scoring!$N$13)+IF(Data!$I270&lt;&gt;"",Scoring!$N$14)+IF(Data!$J270&lt;&gt;"",Scoring!$N$15)+IF(Data!$K270&lt;&gt;"",Scoring!$N$16)+IF(Data!$L270&lt;&gt;"",Scoring!$N$17)+IF(Data!$M270&lt;&gt;"",Scoring!$N$18)+IF(Data!$N270&lt;&gt;"",Scoring!$N$19)+IF(Data!$O270&lt;&gt;"",Scoring!$N$20)+IF(Data!$P270&lt;&gt;"",Scoring!$N$21)+IF(Data!$Q270&lt;&gt;"",Scoring!$N$22)+IF(Data!$R270&lt;&gt;"",Scoring!$N$23)+IF(Data!$S270&lt;&gt;"",Scoring!$N$24)+IF(Data!T270&lt;&gt;"",Scoring!$N$25)+IF(Data!$U270&lt;&gt;"",Scoring!$N$26)+IF(Data!$V270&lt;&gt;"",Scoring!$N$27)+IF(Data!$W270&lt;&gt;"",Scoring!$N$28)+IF(Data!$X270&lt;&gt;"",Scoring!$N$29)+IF(Data!$Y270&lt;&gt;"",Scoring!$N$30)+IF(Data!$Z270&lt;&gt;"",Scoring!$N$31)+IF(Data!$AA270&lt;&gt;"",Scoring!$N$32),"")</f>
        <v/>
      </c>
      <c r="AW270" s="106" t="str">
        <f>IF(AV270&lt;&gt;"",LOOKUP(AV270,Likelihoods!$A$7:$A$107,Likelihoods!L$7:L$107),"")</f>
        <v/>
      </c>
      <c r="AX270" s="104" t="str">
        <f>IF(AND(COUNTBLANK($B270:$E270)=3,COUNTBLANK($F270:$H270)=2,COUNTBLANK($I270:$J270)=1,COUNTBLANK($K270:$L270)=1,COUNTBLANK($M270:$N270)=1,COUNTBLANK($O270:$P270)=1,COUNTBLANK($Q270:$R270)=1,COUNTBLANK($S270:$T270)=1,COUNTBLANK($U270:$V270)=1,COUNTBLANK($W270:$AA270)=4),IF(Data!$B270&lt;&gt;"",Scoring!$O$7)+IF(Data!$C270&lt;&gt;"",Scoring!$O$8)+IF(Data!$D270&lt;&gt;"",Scoring!$O$9)+IF(Data!$E270&lt;&gt;"",Scoring!$O$10)+IF(Data!$F270&lt;&gt;"",Scoring!$O$11)+IF(Data!$G270&lt;&gt;"",Scoring!$O$12)+IF(Data!$H270&lt;&gt;"",Scoring!$O$13)+IF(Data!$I270&lt;&gt;"",Scoring!$O$14)+IF(Data!$J270&lt;&gt;"",Scoring!$O$15)+IF(Data!$K270&lt;&gt;"",Scoring!$O$16)+IF(Data!$L270&lt;&gt;"",Scoring!$O$17)+IF(Data!$M270&lt;&gt;"",Scoring!$O$18)+IF(Data!$N270&lt;&gt;"",Scoring!$O$19)+IF(Data!$O270&lt;&gt;"",Scoring!$O$20)+IF(Data!$P270&lt;&gt;"",Scoring!$O$21)+IF(Data!$Q270&lt;&gt;"",Scoring!$O$22)+IF(Data!$R270&lt;&gt;"",Scoring!$O$23)+IF(Data!$S270&lt;&gt;"",Scoring!$O$24)+IF(Data!T270&lt;&gt;"",Scoring!$O$25)+IF(Data!$U270&lt;&gt;"",Scoring!$O$26)+IF(Data!$V270&lt;&gt;"",Scoring!$O$27)+IF(Data!$W270&lt;&gt;"",Scoring!$O$28)+IF(Data!$X270&lt;&gt;"",Scoring!$O$29)+IF(Data!$Y270&lt;&gt;"",Scoring!$O$30)+IF(Data!$Z270&lt;&gt;"",Scoring!$O$31)+IF(Data!$AA270&lt;&gt;"",Scoring!$O$32),"")</f>
        <v/>
      </c>
      <c r="AY270" s="107" t="str">
        <f>IF(AX270&lt;&gt;"",LOOKUP(AX270,Likelihoods!$A$7:$A$107,Likelihoods!M$7:M$107),"")</f>
        <v/>
      </c>
      <c r="AZ270" s="108" t="str">
        <f>IF(AND(COUNTBLANK($B270:$E270)=3,COUNTBLANK($F270:$H270)=2,COUNTBLANK($I270:$J270)=1,COUNTBLANK($K270:$L270)=1,COUNTBLANK($M270:$N270)=1,COUNTBLANK($O270:$P270)=1,COUNTBLANK($Q270:$R270)=1,COUNTBLANK($S270:$T270)=1,COUNTBLANK($U270:$V270)=1,COUNTBLANK($W270:$AA270)=4),IF(Data!$B270&lt;&gt;"",Scoring!$P$7)+IF(Data!$C270&lt;&gt;"",Scoring!$P$8)+IF(Data!$D270&lt;&gt;"",Scoring!$P$9)+IF(Data!$E270&lt;&gt;"",Scoring!$P$10)+IF(Data!$F270&lt;&gt;"",Scoring!$P$11)+IF(Data!$G270&lt;&gt;"",Scoring!$P$12)+IF(Data!$H270&lt;&gt;"",Scoring!$P$13)+IF(Data!$I270&lt;&gt;"",Scoring!$P$14)+IF(Data!$J270&lt;&gt;"",Scoring!$P$15)+IF(Data!$K270&lt;&gt;"",Scoring!$P$16)+IF(Data!$L270&lt;&gt;"",Scoring!$P$17)+IF(Data!$M270&lt;&gt;"",Scoring!$P$18)+IF(Data!$N270&lt;&gt;"",Scoring!$P$19)+IF(Data!$O270&lt;&gt;"",Scoring!$P$20)+IF(Data!$P270&lt;&gt;"",Scoring!$P$21)+IF(Data!$Q270&lt;&gt;"",Scoring!$P$22)+IF(Data!$R270&lt;&gt;"",Scoring!$P$23)+IF(Data!$S270&lt;&gt;"",Scoring!$P$24)+IF(Data!T270&lt;&gt;"",Scoring!$P$25)+IF(Data!$U270&lt;&gt;"",Scoring!$P$26)+IF(Data!$V270&lt;&gt;"",Scoring!$P$27)+IF(Data!$W270&lt;&gt;"",Scoring!$P$28)+IF(Data!$X270&lt;&gt;"",Scoring!$P$29)+IF(Data!$Y270&lt;&gt;"",Scoring!$P$30)+IF(Data!$Z270&lt;&gt;"",Scoring!$P$31)+IF(Data!$AA270&lt;&gt;"",Scoring!$P$32),"")</f>
        <v/>
      </c>
      <c r="BA270" s="105" t="str">
        <f>IF(AZ270&lt;&gt;"",LOOKUP(AZ270,Likelihoods!$A$7:$A$107,Likelihoods!N$7:N$107),"")</f>
        <v/>
      </c>
      <c r="BB270" s="102" t="str">
        <f>IF(AND(COUNTBLANK($B270:$E270)=3,COUNTBLANK($F270:$H270)=2,COUNTBLANK($I270:$J270)=1,COUNTBLANK($K270:$L270)=1,COUNTBLANK($M270:$N270)=1,COUNTBLANK($O270:$P270)=1,COUNTBLANK($Q270:$R270)=1,COUNTBLANK($S270:$T270)=1,COUNTBLANK($U270:$V270)=1,COUNTBLANK($W270:$AA270)=4),IF(Data!$B270&lt;&gt;"",Scoring!$Q$7)+IF(Data!$C270&lt;&gt;"",Scoring!$Q$8)+IF(Data!$D270&lt;&gt;"",Scoring!$Q$9)+IF(Data!$E270&lt;&gt;"",Scoring!$Q$10)+IF(Data!$F270&lt;&gt;"",Scoring!$Q$11)+IF(Data!$G270&lt;&gt;"",Scoring!$Q$12)+IF(Data!$H270&lt;&gt;"",Scoring!$Q$13)+IF(Data!$I270&lt;&gt;"",Scoring!$Q$14)+IF(Data!$J270&lt;&gt;"",Scoring!$Q$15)+IF(Data!$K270&lt;&gt;"",Scoring!$Q$16)+IF(Data!$L270&lt;&gt;"",Scoring!$Q$17)+IF(Data!$M270&lt;&gt;"",Scoring!$Q$18)+IF(Data!$N270&lt;&gt;"",Scoring!$Q$19)+IF(Data!$O270&lt;&gt;"",Scoring!$Q$20)+IF(Data!$P270&lt;&gt;"",Scoring!$Q$21)+IF(Data!$Q270&lt;&gt;"",Scoring!$Q$22)+IF(Data!$R270&lt;&gt;"",Scoring!$Q$23)+IF(Data!$S270&lt;&gt;"",Scoring!$Q$24)+IF(Data!T270&lt;&gt;"",Scoring!$Q$25)+IF(Data!$U270&lt;&gt;"",Scoring!$Q$26)+IF(Data!$V270&lt;&gt;"",Scoring!$Q$27)+IF(Data!$W270&lt;&gt;"",Scoring!$Q$28)+IF(Data!$X270&lt;&gt;"",Scoring!$Q$29)+IF(Data!$Y270&lt;&gt;"",Scoring!$Q$30)+IF(Data!$Z270&lt;&gt;"",Scoring!$Q$31)+IF(Data!$AA270&lt;&gt;"",Scoring!$Q$32),"")</f>
        <v/>
      </c>
      <c r="BC270" s="107" t="str">
        <f>IF(BB270&lt;&gt;"",LOOKUP(BB270,Likelihoods!$A$7:$A$107,Likelihoods!O$7:O$107),"")</f>
        <v/>
      </c>
      <c r="BD270" s="104" t="str">
        <f>IF(AND(COUNTBLANK($B270:$E270)=3,COUNTBLANK($F270:$H270)=2,COUNTBLANK($I270:$J270)=1,COUNTBLANK($K270:$L270)=1,COUNTBLANK($M270:$N270)=1,COUNTBLANK($O270:$P270)=1,COUNTBLANK($Q270:$R270)=1,COUNTBLANK($S270:$T270)=1,COUNTBLANK($U270:$V270)=1,COUNTBLANK($W270:$AA270)=4),IF(Data!$B270&lt;&gt;"",Scoring!$R$7)+IF(Data!$C270&lt;&gt;"",Scoring!$R$8)+IF(Data!$D270&lt;&gt;"",Scoring!$R$9)+IF(Data!$E270&lt;&gt;"",Scoring!$R$10)+IF(Data!$F270&lt;&gt;"",Scoring!$R$11)+IF(Data!$G270&lt;&gt;"",Scoring!$R$12)+IF(Data!$H270&lt;&gt;"",Scoring!$R$13)+IF(Data!$I270&lt;&gt;"",Scoring!$R$14)+IF(Data!$J270&lt;&gt;"",Scoring!$R$15)+IF(Data!$K270&lt;&gt;"",Scoring!$R$16)+IF(Data!$L270&lt;&gt;"",Scoring!$R$17)+IF(Data!$M270&lt;&gt;"",Scoring!$R$18)+IF(Data!$N270&lt;&gt;"",Scoring!$R$19)+IF(Data!$O270&lt;&gt;"",Scoring!$R$20)+IF(Data!$P270&lt;&gt;"",Scoring!$R$21)+IF(Data!$Q270&lt;&gt;"",Scoring!$R$22)+IF(Data!$R270&lt;&gt;"",Scoring!$R$23)+IF(Data!$S270&lt;&gt;"",Scoring!$R$24)+IF(Data!T270&lt;&gt;"",Scoring!$R$25)+IF(Data!$U270&lt;&gt;"",Scoring!$R$26)+IF(Data!$V270&lt;&gt;"",Scoring!$R$27)+IF(Data!$W270&lt;&gt;"",Scoring!$R$28)+IF(Data!$X270&lt;&gt;"",Scoring!$R$29)+IF(Data!$Y270&lt;&gt;"",Scoring!$R$30)+IF(Data!$Z270&lt;&gt;"",Scoring!$R$31)+IF(Data!$AA270&lt;&gt;"",Scoring!$R$32),"")</f>
        <v/>
      </c>
      <c r="BE270" s="105" t="str">
        <f>IF(BD270&lt;&gt;"",LOOKUP(BD270,Likelihoods!$A$7:$A$107,Likelihoods!P$7:P$107),"")</f>
        <v/>
      </c>
      <c r="BF270" s="102" t="str">
        <f>IF(AND(COUNTBLANK($B270:$E270)=3,COUNTBLANK($F270:$H270)=2,COUNTBLANK($I270:$J270)=1,COUNTBLANK($K270:$L270)=1,COUNTBLANK($M270:$N270)=1,COUNTBLANK($O270:$P270)=1,COUNTBLANK($Q270:$R270)=1,COUNTBLANK($S270:$T270)=1,COUNTBLANK($U270:$V270)=1,COUNTBLANK($W270:$AA270)=4),IF(Data!$B270&lt;&gt;"",Scoring!$S$7)+IF(Data!$C270&lt;&gt;"",Scoring!$S$8)+IF(Data!$D270&lt;&gt;"",Scoring!$S$9)+IF(Data!$E270&lt;&gt;"",Scoring!$S$10)+IF(Data!$F270&lt;&gt;"",Scoring!$S$11)+IF(Data!$G270&lt;&gt;"",Scoring!$S$12)+IF(Data!$H270&lt;&gt;"",Scoring!$S$13)+IF(Data!$I270&lt;&gt;"",Scoring!$S$14)+IF(Data!$J270&lt;&gt;"",Scoring!$S$15)+IF(Data!$K270&lt;&gt;"",Scoring!$S$16)+IF(Data!$L270&lt;&gt;"",Scoring!$S$17)+IF(Data!$M270&lt;&gt;"",Scoring!$S$18)+IF(Data!$N270&lt;&gt;"",Scoring!$S$19)+IF(Data!$O270&lt;&gt;"",Scoring!$S$20)+IF(Data!$P270&lt;&gt;"",Scoring!$S$21)+IF(Data!$Q270&lt;&gt;"",Scoring!$S$22)+IF(Data!$R270&lt;&gt;"",Scoring!$S$23)+IF(Data!$S270&lt;&gt;"",Scoring!$S$24)+IF(Data!T270&lt;&gt;"",Scoring!$S$25)+IF(Data!$U270&lt;&gt;"",Scoring!$S$26)+IF(Data!$V270&lt;&gt;"",Scoring!$S$27)+IF(Data!$W270&lt;&gt;"",Scoring!$S$28)+IF(Data!$X270&lt;&gt;"",Scoring!$S$29)+IF(Data!$Y270&lt;&gt;"",Scoring!$S$30)+IF(Data!$Z270&lt;&gt;"",Scoring!$S$31)+IF(Data!$AA270&lt;&gt;"",Scoring!$S$32),"")</f>
        <v/>
      </c>
      <c r="BG270" s="107" t="str">
        <f>IF(BF270&lt;&gt;"",LOOKUP(BF270,Likelihoods!$A$7:$A$107,Likelihoods!Q$7:Q$107),"")</f>
        <v/>
      </c>
      <c r="BH270" s="108" t="str">
        <f>IF(AND(COUNTBLANK($B270:$E270)=3,COUNTBLANK($F270:$H270)=2,COUNTBLANK($I270:$J270)=1,COUNTBLANK($K270:$L270)=1,COUNTBLANK($M270:$N270)=1,COUNTBLANK($O270:$P270)=1,COUNTBLANK($Q270:$R270)=1,COUNTBLANK($S270:$T270)=1,COUNTBLANK($U270:$V270)=1,COUNTBLANK($W270:$AA270)=4),IF(Data!$B270&lt;&gt;"",Scoring!$T$7)+IF(Data!$C270&lt;&gt;"",Scoring!$T$8)+IF(Data!$D270&lt;&gt;"",Scoring!$T$9)+IF(Data!$E270&lt;&gt;"",Scoring!$T$10)+IF(Data!$F270&lt;&gt;"",Scoring!$T$11)+IF(Data!$G270&lt;&gt;"",Scoring!$T$12)+IF(Data!$H270&lt;&gt;"",Scoring!$T$13)+IF(Data!$I270&lt;&gt;"",Scoring!$T$14)+IF(Data!$J270&lt;&gt;"",Scoring!$T$15)+IF(Data!$K270&lt;&gt;"",Scoring!$T$16)+IF(Data!$L270&lt;&gt;"",Scoring!$T$17)+IF(Data!$M270&lt;&gt;"",Scoring!$T$18)+IF(Data!$N270&lt;&gt;"",Scoring!$T$19)+IF(Data!$O270&lt;&gt;"",Scoring!$T$20)+IF(Data!$P270&lt;&gt;"",Scoring!$T$21)+IF(Data!$Q270&lt;&gt;"",Scoring!$T$22)+IF(Data!$R270&lt;&gt;"",Scoring!$T$23)+IF(Data!$S270&lt;&gt;"",Scoring!$T$24)+IF(Data!T270&lt;&gt;"",Scoring!$T$25)+IF(Data!$U270&lt;&gt;"",Scoring!$T$26)+IF(Data!$V270&lt;&gt;"",Scoring!$T$27)+IF(Data!$W270&lt;&gt;"",Scoring!$T$28)+IF(Data!$X270&lt;&gt;"",Scoring!$T$29)+IF(Data!$Y270&lt;&gt;"",Scoring!$T$30)+IF(Data!$Z270&lt;&gt;"",Scoring!$T$31)+IF(Data!$AA270&lt;&gt;"",Scoring!$T$32),"")</f>
        <v/>
      </c>
      <c r="BI270" s="105" t="str">
        <f>IF(BH270&lt;&gt;"",LOOKUP(BH270,Likelihoods!$A$7:$A$107,Likelihoods!R$7:R$107),"")</f>
        <v/>
      </c>
      <c r="BJ270" s="108" t="str">
        <f>IF(AND(COUNTBLANK($B270:$E270)=3,COUNTBLANK($F270:$H270)=2,COUNTBLANK($I270:$J270)=1,COUNTBLANK($K270:$L270)=1,COUNTBLANK($M270:$N270)=1,COUNTBLANK($O270:$P270)=1,COUNTBLANK($Q270:$R270)=1,COUNTBLANK($S270:$T270)=1,COUNTBLANK($U270:$V270)=1,COUNTBLANK($W270:$AA270)=4),IF(Data!$B270&lt;&gt;"",Scoring!$U$7)+IF(Data!$C270&lt;&gt;"",Scoring!$U$8)+IF(Data!$D270&lt;&gt;"",Scoring!$U$9)+IF(Data!$E270&lt;&gt;"",Scoring!$U$10)+IF(Data!$F270&lt;&gt;"",Scoring!$U$11)+IF(Data!$G270&lt;&gt;"",Scoring!$U$12)+IF(Data!$H270&lt;&gt;"",Scoring!$U$13)+IF(Data!$I270&lt;&gt;"",Scoring!$U$14)+IF(Data!$J270&lt;&gt;"",Scoring!$U$15)+IF(Data!$K270&lt;&gt;"",Scoring!$U$16)+IF(Data!$L270&lt;&gt;"",Scoring!$U$17)+IF(Data!$M270&lt;&gt;"",Scoring!$U$18)+IF(Data!$N270&lt;&gt;"",Scoring!$U$19)+IF(Data!$O270&lt;&gt;"",Scoring!$U$20)+IF(Data!$P270&lt;&gt;"",Scoring!$U$21)+IF(Data!$Q270&lt;&gt;"",Scoring!$U$22)+IF(Data!$R270&lt;&gt;"",Scoring!$U$23)+IF(Data!$S270&lt;&gt;"",Scoring!$U$24)+IF(Data!T270&lt;&gt;"",Scoring!$U$25)+IF(Data!$U270&lt;&gt;"",Scoring!$U$26)+IF(Data!$V270&lt;&gt;"",Scoring!$U$27)+IF(Data!$W270&lt;&gt;"",Scoring!$U$28)+IF(Data!$X270&lt;&gt;"",Scoring!$U$29)+IF(Data!$Y270&lt;&gt;"",Scoring!$U$30)+IF(Data!$Z270&lt;&gt;"",Scoring!$U$31)+IF(Data!$AA270&lt;&gt;"",Scoring!$U$32),"")</f>
        <v/>
      </c>
      <c r="BK270" s="106" t="str">
        <f>IF(BJ270&lt;&gt;"",LOOKUP(BJ270,Likelihoods!$A$7:$A$107,Likelihoods!S$7:S$107),"")</f>
        <v/>
      </c>
      <c r="BL270" s="8"/>
      <c r="BM270" s="8"/>
      <c r="BN270" s="8"/>
      <c r="BO270" s="8"/>
      <c r="BP270" s="8"/>
      <c r="BQ270" s="8"/>
      <c r="BR270" s="8"/>
      <c r="BS270" s="8"/>
      <c r="BT270" s="8"/>
      <c r="BU270" s="8"/>
      <c r="BV270" s="8"/>
      <c r="BW270" s="8"/>
      <c r="BX270" s="8"/>
      <c r="BY270" s="8"/>
    </row>
    <row r="271" spans="1:77" ht="14.25" x14ac:dyDescent="0.2">
      <c r="A271" s="68"/>
      <c r="B271" s="101"/>
      <c r="C271" s="102"/>
      <c r="D271" s="102"/>
      <c r="E271" s="102"/>
      <c r="F271" s="101"/>
      <c r="G271" s="102"/>
      <c r="H271" s="103"/>
      <c r="I271" s="102"/>
      <c r="J271" s="102"/>
      <c r="K271" s="101"/>
      <c r="L271" s="103"/>
      <c r="M271" s="102"/>
      <c r="N271" s="103"/>
      <c r="O271" s="101"/>
      <c r="P271" s="103"/>
      <c r="Q271" s="102"/>
      <c r="R271" s="102"/>
      <c r="S271" s="101"/>
      <c r="T271" s="103"/>
      <c r="U271" s="101"/>
      <c r="V271" s="103"/>
      <c r="W271" s="102"/>
      <c r="X271" s="102"/>
      <c r="Y271" s="102"/>
      <c r="Z271" s="102"/>
      <c r="AA271" s="102"/>
      <c r="AB271" s="104" t="str">
        <f>IF(AND(COUNTBLANK($B271:$E271)=3,COUNTBLANK($F271:$H271)=2,COUNTBLANK($I271:$J271)=1,COUNTBLANK($K271:$L271)=1,COUNTBLANK($M271:$N271)=1,COUNTBLANK($O271:$P271)=1,COUNTBLANK($Q271:$R271)=1,COUNTBLANK($S271:$T271)=1,COUNTBLANK($U271:$V271)=1,COUNTBLANK($W271:$AA271)=4),IF(Data!$B271&lt;&gt;"",Scoring!$D$7)+IF(Data!$C271&lt;&gt;"",Scoring!$D$8)+IF(Data!$D271&lt;&gt;"",Scoring!$D$9)+IF(Data!$E271&lt;&gt;"",Scoring!$D$10)+IF(Data!$F271&lt;&gt;"",Scoring!$D$11)+IF(Data!$G271&lt;&gt;"",Scoring!$D$12)+IF(Data!$H271&lt;&gt;"",Scoring!$D$13)+IF(Data!$I271&lt;&gt;"",Scoring!$D$14)+IF(Data!$J271&lt;&gt;"",Scoring!$D$15)+IF(Data!$K271&lt;&gt;"",Scoring!$D$16)+IF(Data!$L271&lt;&gt;"",Scoring!$D$17)+IF(Data!$M271&lt;&gt;"",Scoring!$D$18)+IF(Data!$N271&lt;&gt;"",Scoring!$D$19)+IF(Data!$O271&lt;&gt;"",Scoring!$D$20)+IF(Data!$P271&lt;&gt;"",Scoring!$D$21)+IF(Data!$Q271&lt;&gt;"",Scoring!$D$22)+IF(Data!$R271&lt;&gt;"",Scoring!$D$23)+IF(Data!$S271&lt;&gt;"",Scoring!$D$24)+IF(Data!T271&lt;&gt;"",Scoring!$D$25)+IF(Data!$U271&lt;&gt;"",Scoring!$D$26)+IF(Data!$V271&lt;&gt;"",Scoring!$D$27)+IF(Data!$W271&lt;&gt;"",Scoring!$D$28)+IF(Data!$X271&lt;&gt;"",Scoring!$D$29)+IF(Data!$Y271&lt;&gt;"",Scoring!$D$30)+IF(Data!$Z271&lt;&gt;"",Scoring!$D$31)+IF(Data!$AA271&lt;&gt;"",Scoring!$D$32),"")</f>
        <v/>
      </c>
      <c r="AC271" s="105" t="str">
        <f>IF(AB271&lt;&gt;"",LOOKUP(AB271,Likelihoods!$A$7:$A$107,Likelihoods!B$7:B$107),"")</f>
        <v/>
      </c>
      <c r="AD271" s="264" t="str">
        <f>IF(AND(COUNTBLANK($B271:$E271)=3,COUNTBLANK($F271:$H271)=2,COUNTBLANK($I271:$J271)=1,COUNTBLANK($K271:$L271)=1,COUNTBLANK($M271:$N271)=1,COUNTBLANK($O271:$P271)=1,COUNTBLANK($Q271:$R271)=1,COUNTBLANK($S271:$T271)=1,COUNTBLANK($U271:$V271)=1,COUNTBLANK($W271:$AA271)=4),IF(Data!$B271&lt;&gt;"",Scoring!$E$7)+IF(Data!$C271&lt;&gt;"",Scoring!$E$8)+IF(Data!$D271&lt;&gt;"",Scoring!$E$9)+IF(Data!$E271&lt;&gt;"",Scoring!$E$10)+IF(Data!$F271&lt;&gt;"",Scoring!$E$11)+IF(Data!$G271&lt;&gt;"",Scoring!$E$12)+IF(Data!$H271&lt;&gt;"",Scoring!$E$13)+IF(Data!$I271&lt;&gt;"",Scoring!$E$14)+IF(Data!$J271&lt;&gt;"",Scoring!$E$15)+IF(Data!$K271&lt;&gt;"",Scoring!$E$16)+IF(Data!$L271&lt;&gt;"",Scoring!$E$17)+IF(Data!$M271&lt;&gt;"",Scoring!$E$18)+IF(Data!$N271&lt;&gt;"",Scoring!$E$19)+IF(Data!$O271&lt;&gt;"",Scoring!$E$20)+IF(Data!$P271&lt;&gt;"",Scoring!$E$21)+IF(Data!$Q271&lt;&gt;"",Scoring!$E$22)+IF(Data!$R271&lt;&gt;"",Scoring!$E$23)+IF(Data!$S271&lt;&gt;"",Scoring!$E$24)+IF(Data!V271&lt;&gt;"",Scoring!$E$25)+IF(Data!$U271&lt;&gt;"",Scoring!$E$26)+IF(Data!$V271&lt;&gt;"",Scoring!$E$27)+IF(Data!$W271&lt;&gt;"",Scoring!$E$28)+IF(Data!$X271&lt;&gt;"",Scoring!$E$29)+IF(Data!$Y271&lt;&gt;"",Scoring!$E$30)+IF(Data!$Z271&lt;&gt;"",Scoring!$E$31)+IF(Data!$AA271&lt;&gt;"",Scoring!$E$32),"")</f>
        <v/>
      </c>
      <c r="AE271" s="107" t="str">
        <f>IF(AD271&lt;&gt;"",LOOKUP(AD271,Likelihoods!$A$7:$A$107,Likelihoods!C$7:C$107),"")</f>
        <v/>
      </c>
      <c r="AF271" s="108" t="str">
        <f>IF(AND(COUNTBLANK($B271:$E271)=3,COUNTBLANK($F271:$H271)=2,COUNTBLANK($I271:$J271)=1,COUNTBLANK($K271:$L271)=1,COUNTBLANK($M271:$N271)=1,COUNTBLANK($O271:$P271)=1,COUNTBLANK($Q271:$R271)=1,COUNTBLANK($S271:$T271)=1,COUNTBLANK($U271:$V271)=1,COUNTBLANK($W271:$AA271)=4),IF(Data!$B271&lt;&gt;"",Scoring!$F$7)+IF(Data!$C271&lt;&gt;"",Scoring!$F$8)+IF(Data!$D271&lt;&gt;"",Scoring!$F$9)+IF(Data!$E271&lt;&gt;"",Scoring!$F$10)+IF(Data!$F271&lt;&gt;"",Scoring!$F$11)+IF(Data!$G271&lt;&gt;"",Scoring!$F$12)+IF(Data!$H271&lt;&gt;"",Scoring!$F$13)+IF(Data!$I271&lt;&gt;"",Scoring!$F$14)+IF(Data!$J271&lt;&gt;"",Scoring!$F$15)+IF(Data!$K271&lt;&gt;"",Scoring!$F$16)+IF(Data!$L271&lt;&gt;"",Scoring!$F$17)+IF(Data!$M271&lt;&gt;"",Scoring!$F$18)+IF(Data!$N271&lt;&gt;"",Scoring!$F$19)+IF(Data!$O271&lt;&gt;"",Scoring!$F$20)+IF(Data!$P271&lt;&gt;"",Scoring!$F$21)+IF(Data!$Q271&lt;&gt;"",Scoring!$F$22)+IF(Data!$R271&lt;&gt;"",Scoring!$F$23)+IF(Data!$S271&lt;&gt;"",Scoring!$F$24)+IF(Data!T271&lt;&gt;"",Scoring!$F$25)+IF(Data!$U271&lt;&gt;"",Scoring!$F$26)+IF(Data!$V271&lt;&gt;"",Scoring!$F$27)+IF(Data!$W271&lt;&gt;"",Scoring!$F$28)+IF(Data!$X271&lt;&gt;"",Scoring!$F$29)+IF(Data!$Y271&lt;&gt;"",Scoring!$F$30)+IF(Data!$Z271&lt;&gt;"",Scoring!$F$31)+IF(Data!$AA271&lt;&gt;"",Scoring!$F$32),"")</f>
        <v/>
      </c>
      <c r="AG271" s="105" t="str">
        <f>IF(AF271&lt;&gt;"",LOOKUP(AF271,Likelihoods!$A$7:$A$107,Likelihoods!D$7:D$107),"")</f>
        <v/>
      </c>
      <c r="AH271" s="108" t="str">
        <f>IF(AND(COUNTBLANK($B271:$E271)=3,COUNTBLANK($F271:$H271)=2,COUNTBLANK($I271:$J271)=1,COUNTBLANK($K271:$L271)=1,COUNTBLANK($M271:$N271)=1,COUNTBLANK($O271:$P271)=1,COUNTBLANK($Q271:$R271)=1,COUNTBLANK($S271:$T271)=1,COUNTBLANK($U271:$V271)=1,COUNTBLANK($W271:$AA271)=4),IF(Data!$B271&lt;&gt;"",Scoring!$G$7)+IF(Data!$C271&lt;&gt;"",Scoring!$G$8)+IF(Data!$D271&lt;&gt;"",Scoring!$G$9)+IF(Data!$E271&lt;&gt;"",Scoring!$G$10)+IF(Data!$F271&lt;&gt;"",Scoring!$G$11)+IF(Data!$G271&lt;&gt;"",Scoring!$G$12)+IF(Data!$H271&lt;&gt;"",Scoring!$G$13)+IF(Data!$I271&lt;&gt;"",Scoring!$G$14)+IF(Data!$J271&lt;&gt;"",Scoring!$G$15)+IF(Data!$K271&lt;&gt;"",Scoring!$G$16)+IF(Data!$L271&lt;&gt;"",Scoring!$G$17)+IF(Data!$M271&lt;&gt;"",Scoring!$G$18)+IF(Data!$N271&lt;&gt;"",Scoring!$G$19)+IF(Data!$O271&lt;&gt;"",Scoring!$G$20)+IF(Data!$P271&lt;&gt;"",Scoring!$G$21)+IF(Data!$Q271&lt;&gt;"",Scoring!$G$22)+IF(Data!$R271&lt;&gt;"",Scoring!$G$23)+IF(Data!$S271&lt;&gt;"",Scoring!$G$24)+IF(Data!T271&lt;&gt;"",Scoring!$G$25)+IF(Data!$U271&lt;&gt;"",Scoring!$G$26)+IF(Data!$V271&lt;&gt;"",Scoring!$G$27)+IF(Data!$W271&lt;&gt;"",Scoring!$G$28)+IF(Data!$X271&lt;&gt;"",Scoring!$G$29)+IF(Data!$Y271&lt;&gt;"",Scoring!$G$30)+IF(Data!$Z271&lt;&gt;"",Scoring!$G$31)+IF(Data!$AA271&lt;&gt;"",Scoring!$G$32),"")</f>
        <v/>
      </c>
      <c r="AI271" s="106" t="str">
        <f>IF(AH271&lt;&gt;"",LOOKUP(AH271,Likelihoods!$A$7:$A$107,Likelihoods!E$7:E$107),"")</f>
        <v/>
      </c>
      <c r="AJ271" s="104" t="str">
        <f>IF(AND(COUNTBLANK($B271:$E271)=3,COUNTBLANK($F271:$H271)=2,COUNTBLANK($I271:$J271)=1,COUNTBLANK($K271:$L271)=1,COUNTBLANK($M271:$N271)=1,COUNTBLANK($O271:$P271)=1,COUNTBLANK($Q271:$R271)=1,COUNTBLANK($S271:$T271)=1,COUNTBLANK($U271:$V271)=1,COUNTBLANK($W271:$AA271)=4),IF(Data!$B271&lt;&gt;"",Scoring!$H$7)+IF(Data!$C271&lt;&gt;"",Scoring!$H$8)+IF(Data!$D271&lt;&gt;"",Scoring!$H$9)+IF(Data!$E271&lt;&gt;"",Scoring!$H$10)+IF(Data!$F271&lt;&gt;"",Scoring!$H$11)+IF(Data!$G271&lt;&gt;"",Scoring!$H$12)+IF(Data!$H271&lt;&gt;"",Scoring!$H$13)+IF(Data!$I271&lt;&gt;"",Scoring!$H$14)+IF(Data!$J271&lt;&gt;"",Scoring!$H$15)+IF(Data!$K271&lt;&gt;"",Scoring!$H$16)+IF(Data!$L271&lt;&gt;"",Scoring!$H$17)+IF(Data!$M271&lt;&gt;"",Scoring!$H$18)+IF(Data!$N271&lt;&gt;"",Scoring!$H$19)+IF(Data!$O271&lt;&gt;"",Scoring!$H$20)+IF(Data!$P271&lt;&gt;"",Scoring!$H$21)+IF(Data!$Q271&lt;&gt;"",Scoring!$H$22)+IF(Data!$R271&lt;&gt;"",Scoring!$H$23)+IF(Data!$S271&lt;&gt;"",Scoring!$H$24)+IF(Data!T271&lt;&gt;"",Scoring!$H$25)+IF(Data!$U271&lt;&gt;"",Scoring!$H$26)+IF(Data!$V271&lt;&gt;"",Scoring!$H$27)+IF(Data!$W271&lt;&gt;"",Scoring!$H$28)+IF(Data!$X271&lt;&gt;"",Scoring!$H$29)+IF(Data!$Y271&lt;&gt;"",Scoring!$H$30)+IF(Data!$Z271&lt;&gt;"",Scoring!$H$31)+IF(Data!$AA271&lt;&gt;"",Scoring!$H$32),"")</f>
        <v/>
      </c>
      <c r="AK271" s="105" t="str">
        <f>IF(AJ271&lt;&gt;"",LOOKUP(AJ271,Likelihoods!$A$7:$A$107,Likelihoods!F$7:F$107),"")</f>
        <v/>
      </c>
      <c r="AL271" s="102" t="str">
        <f>IF(AND(COUNTBLANK($B271:$E271)=3,COUNTBLANK($F271:$H271)=2,COUNTBLANK($I271:$J271)=1,COUNTBLANK($K271:$L271)=1,COUNTBLANK($M271:$N271)=1,COUNTBLANK($O271:$P271)=1,COUNTBLANK($Q271:$R271)=1,COUNTBLANK($S271:$T271)=1,COUNTBLANK($U271:$V271)=1,COUNTBLANK($W271:$AA271)=4),IF(Data!$B271&lt;&gt;"",Scoring!$I$7)+IF(Data!$C271&lt;&gt;"",Scoring!$I$8)+IF(Data!$D271&lt;&gt;"",Scoring!$I$9)+IF(Data!$E271&lt;&gt;"",Scoring!$I$10)+IF(Data!$F271&lt;&gt;"",Scoring!$I$11)+IF(Data!$G271&lt;&gt;"",Scoring!$I$12)+IF(Data!$H271&lt;&gt;"",Scoring!$I$13)+IF(Data!$I271&lt;&gt;"",Scoring!$I$14)+IF(Data!$J271&lt;&gt;"",Scoring!$I$15)+IF(Data!$K271&lt;&gt;"",Scoring!$I$16)+IF(Data!$L271&lt;&gt;"",Scoring!$I$17)+IF(Data!$M271&lt;&gt;"",Scoring!$I$18)+IF(Data!$N271&lt;&gt;"",Scoring!$I$19)+IF(Data!$O271&lt;&gt;"",Scoring!$I$20)+IF(Data!$P271&lt;&gt;"",Scoring!$I$21)+IF(Data!$Q271&lt;&gt;"",Scoring!$I$22)+IF(Data!$R271&lt;&gt;"",Scoring!$I$23)+IF(Data!$S271&lt;&gt;"",Scoring!$I$24)+IF(Data!T271&lt;&gt;"",Scoring!$I$25)+IF(Data!$U271&lt;&gt;"",Scoring!$I$26)+IF(Data!$V271&lt;&gt;"",Scoring!$I$27)+IF(Data!$W271&lt;&gt;"",Scoring!$I$28)+IF(Data!$X271&lt;&gt;"",Scoring!$I$29)+IF(Data!$Y271&lt;&gt;"",Scoring!$I$30)+IF(Data!$Z271&lt;&gt;"",Scoring!$I$31)+IF(Data!$AA271&lt;&gt;"",Scoring!$I$32),"")</f>
        <v/>
      </c>
      <c r="AM271" s="107" t="str">
        <f>IF(AL271&lt;&gt;"",LOOKUP(AL271,Likelihoods!$A$7:$A$107,Likelihoods!G$7:G$107),"")</f>
        <v/>
      </c>
      <c r="AN271" s="281" t="str">
        <f>IF(AND(COUNTBLANK($B271:$E271)=3,COUNTBLANK($F271:$H271)=2,COUNTBLANK($I271:$J271)=1,COUNTBLANK($K271:$L271)=1,COUNTBLANK($M271:$N271)=1,COUNTBLANK($O271:$P271)=1,COUNTBLANK($Q271:$R271)=1,COUNTBLANK($S271:$T271)=1,COUNTBLANK($U271:$V271)=1,COUNTBLANK($W271:$AA271)=4),IF(Data!$B271&lt;&gt;"",Scoring!$J$7)+IF(Data!$C271&lt;&gt;"",Scoring!$J$8)+IF(Data!$D271&lt;&gt;"",Scoring!$J$9)+IF(Data!$E271&lt;&gt;"",Scoring!$J$10)+IF(Data!$F271&lt;&gt;"",Scoring!$J$11)+IF(Data!$G271&lt;&gt;"",Scoring!$J$12)+IF(Data!$H271&lt;&gt;"",Scoring!$J$13)+IF(Data!$I271&lt;&gt;"",Scoring!$J$14)+IF(Data!$J271&lt;&gt;"",Scoring!$J$15)+IF(Data!$K271&lt;&gt;"",Scoring!$J$16)+IF(Data!$L271&lt;&gt;"",Scoring!$J$17)+IF(Data!$M271&lt;&gt;"",Scoring!$J$18)+IF(Data!$N271&lt;&gt;"",Scoring!$J$19)+IF(Data!$O271&lt;&gt;"",Scoring!$J$20)+IF(Data!$P271&lt;&gt;"",Scoring!$J$21)+IF(Data!$Q271&lt;&gt;"",Scoring!$J$22)+IF(Data!$R271&lt;&gt;"",Scoring!$J$23)+IF(Data!$S271&lt;&gt;"",Scoring!$J$24)+IF(Data!AF271&lt;&gt;"",Scoring!$J$25)+IF(Data!$U271&lt;&gt;"",Scoring!$J$26)+IF(Data!$V271&lt;&gt;"",Scoring!$J$27)+IF(Data!$W271&lt;&gt;"",Scoring!$J$28)+IF(Data!$X271&lt;&gt;"",Scoring!$J$29)+IF(Data!$Y271&lt;&gt;"",Scoring!$J$30)+IF(Data!$Z271&lt;&gt;"",Scoring!$J$31)+IF(Data!$AA271&lt;&gt;"",Scoring!$J$32),"")</f>
        <v/>
      </c>
      <c r="AO271" s="276" t="str">
        <f>IF(AN271&lt;&gt;"",LOOKUP(AN271,Likelihoods!$A$7:$A$107,Likelihoods!H$7:H$107),"")</f>
        <v/>
      </c>
      <c r="AP271" s="264" t="str">
        <f>IF(AND(COUNTBLANK($B271:$E271)=3,COUNTBLANK($F271:$H271)=2,COUNTBLANK($I271:$J271)=1,COUNTBLANK($K271:$L271)=1,COUNTBLANK($M271:$N271)=1,COUNTBLANK($O271:$P271)=1,COUNTBLANK($Q271:$R271)=1,COUNTBLANK($S271:$T271)=1,COUNTBLANK($U271:$V271)=1,COUNTBLANK($W271:$AA271)=4),IF(Data!$B271&lt;&gt;"",Scoring!$K$7)+IF(Data!$C271&lt;&gt;"",Scoring!$K$8)+IF(Data!$D271&lt;&gt;"",Scoring!$K$9)+IF(Data!$E271&lt;&gt;"",Scoring!$K$10)+IF(Data!$F271&lt;&gt;"",Scoring!$K$11)+IF(Data!$G271&lt;&gt;"",Scoring!$K$12)+IF(Data!$H271&lt;&gt;"",Scoring!$K$13)+IF(Data!$I271&lt;&gt;"",Scoring!$K$14)+IF(Data!$J271&lt;&gt;"",Scoring!$K$15)+IF(Data!$K271&lt;&gt;"",Scoring!$K$16)+IF(Data!$L271&lt;&gt;"",Scoring!$K$17)+IF(Data!$M271&lt;&gt;"",Scoring!$K$18)+IF(Data!$N271&lt;&gt;"",Scoring!$K$19)+IF(Data!$O271&lt;&gt;"",Scoring!$K$20)+IF(Data!$P271&lt;&gt;"",Scoring!$K$21)+IF(Data!$Q271&lt;&gt;"",Scoring!$K$22)+IF(Data!$R271&lt;&gt;"",Scoring!$K$23)+IF(Data!$S271&lt;&gt;"",Scoring!$K$24)+IF(Data!AH271&lt;&gt;"",Scoring!$K$25)+IF(Data!$U271&lt;&gt;"",Scoring!$K$26)+IF(Data!$V271&lt;&gt;"",Scoring!$K$27)+IF(Data!$W271&lt;&gt;"",Scoring!$K$28)+IF(Data!$X271&lt;&gt;"",Scoring!$K$29)+IF(Data!$Y271&lt;&gt;"",Scoring!$K$30)+IF(Data!$Z271&lt;&gt;"",Scoring!$K$31)+IF(Data!$AA271&lt;&gt;"",Scoring!$K$32),"")</f>
        <v/>
      </c>
      <c r="AQ271" s="107" t="str">
        <f>IF(AP271&lt;&gt;"",LOOKUP(AP271,Likelihoods!$A$7:$A$107,Likelihoods!I$7:I$107),"")</f>
        <v/>
      </c>
      <c r="AR271" s="281" t="str">
        <f>IF(AND(COUNTBLANK($B271:$E271)=3,COUNTBLANK($F271:$H271)=2,COUNTBLANK($I271:$J271)=1,COUNTBLANK($K271:$L271)=1,COUNTBLANK($M271:$N271)=1,COUNTBLANK($O271:$P271)=1,COUNTBLANK($Q271:$R271)=1,COUNTBLANK($S271:$T271)=1,COUNTBLANK($U271:$V271)=1,COUNTBLANK($W271:$AA271)=4),IF(Data!$B271&lt;&gt;"",Scoring!$L$7)+IF(Data!$C271&lt;&gt;"",Scoring!$L$8)+IF(Data!$D271&lt;&gt;"",Scoring!$L$9)+IF(Data!$E271&lt;&gt;"",Scoring!$L$10)+IF(Data!$F271&lt;&gt;"",Scoring!$L$11)+IF(Data!$G271&lt;&gt;"",Scoring!$L$12)+IF(Data!$H271&lt;&gt;"",Scoring!$L$13)+IF(Data!$I271&lt;&gt;"",Scoring!$L$14)+IF(Data!$J271&lt;&gt;"",Scoring!$L$15)+IF(Data!$K271&lt;&gt;"",Scoring!$L$16)+IF(Data!$L271&lt;&gt;"",Scoring!$L$17)+IF(Data!$M271&lt;&gt;"",Scoring!$L$18)+IF(Data!$N271&lt;&gt;"",Scoring!$L$19)+IF(Data!$O271&lt;&gt;"",Scoring!$L$20)+IF(Data!$P271&lt;&gt;"",Scoring!$L$21)+IF(Data!$Q271&lt;&gt;"",Scoring!$L$22)+IF(Data!$R271&lt;&gt;"",Scoring!$L$23)+IF(Data!$S271&lt;&gt;"",Scoring!$L$24)+IF(Data!AJ271&lt;&gt;"",Scoring!$L$25)+IF(Data!$U271&lt;&gt;"",Scoring!$L$26)+IF(Data!$V271&lt;&gt;"",Scoring!$L$27)+IF(Data!$W271&lt;&gt;"",Scoring!$L$28)+IF(Data!$X271&lt;&gt;"",Scoring!$L$29)+IF(Data!$Y271&lt;&gt;"",Scoring!$L$30)+IF(Data!$Z271&lt;&gt;"",Scoring!$L$31)+IF(Data!$AA271&lt;&gt;"",Scoring!$L$32),"")</f>
        <v/>
      </c>
      <c r="AS271" s="105" t="str">
        <f>IF(AR271&lt;&gt;"",LOOKUP(AR271,Likelihoods!$A$7:$A$107,Likelihoods!J$7:J$107),"")</f>
        <v/>
      </c>
      <c r="AT271" s="108" t="str">
        <f>IF(AND(COUNTBLANK($B271:$E271)=3,COUNTBLANK($F271:$H271)=2,COUNTBLANK($I271:$J271)=1,COUNTBLANK($K271:$L271)=1,COUNTBLANK($M271:$N271)=1,COUNTBLANK($O271:$P271)=1,COUNTBLANK($Q271:$R271)=1,COUNTBLANK($S271:$T271)=1,COUNTBLANK($U271:$V271)=1,COUNTBLANK($W271:$AA271)=4),IF(Data!$B271&lt;&gt;"",Scoring!$M$7)+IF(Data!$C271&lt;&gt;"",Scoring!$M$8)+IF(Data!$D271&lt;&gt;"",Scoring!$M$9)+IF(Data!$E271&lt;&gt;"",Scoring!$M$10)+IF(Data!$F271&lt;&gt;"",Scoring!$M$11)+IF(Data!$G271&lt;&gt;"",Scoring!$M$12)+IF(Data!$H271&lt;&gt;"",Scoring!$M$13)+IF(Data!$I271&lt;&gt;"",Scoring!$M$14)+IF(Data!$J271&lt;&gt;"",Scoring!$M$15)+IF(Data!$K271&lt;&gt;"",Scoring!$M$16)+IF(Data!$L271&lt;&gt;"",Scoring!$M$17)+IF(Data!$M271&lt;&gt;"",Scoring!$M$18)+IF(Data!$N271&lt;&gt;"",Scoring!$M$19)+IF(Data!$O271&lt;&gt;"",Scoring!$M$20)+IF(Data!$P271&lt;&gt;"",Scoring!$M$21)+IF(Data!$Q271&lt;&gt;"",Scoring!$M$22)+IF(Data!$R271&lt;&gt;"",Scoring!$M$23)+IF(Data!$S271&lt;&gt;"",Scoring!$M$24)+IF(Data!T271&lt;&gt;"",Scoring!$M$25)+IF(Data!$U271&lt;&gt;"",Scoring!$M$26)+IF(Data!$V271&lt;&gt;"",Scoring!$M$27)+IF(Data!$W271&lt;&gt;"",Scoring!$M$28)+IF(Data!$X271&lt;&gt;"",Scoring!$M$29)+IF(Data!$Y271&lt;&gt;"",Scoring!$M$30)+IF(Data!$Z271&lt;&gt;"",Scoring!$M$31)+IF(Data!$AA271&lt;&gt;"",Scoring!$M$32),"")</f>
        <v/>
      </c>
      <c r="AU271" s="105" t="str">
        <f>IF(AT271&lt;&gt;"",LOOKUP(AT271,Likelihoods!$A$7:$A$107,Likelihoods!K$7:K$107),"")</f>
        <v/>
      </c>
      <c r="AV271" s="108" t="str">
        <f>IF(AND(COUNTBLANK($B271:$E271)=3,COUNTBLANK($F271:$H271)=2,COUNTBLANK($I271:$J271)=1,COUNTBLANK($K271:$L271)=1,COUNTBLANK($M271:$N271)=1,COUNTBLANK($O271:$P271)=1,COUNTBLANK($Q271:$R271)=1,COUNTBLANK($S271:$T271)=1,COUNTBLANK($U271:$V271)=1,COUNTBLANK($W271:$AA271)=4),IF(Data!$B271&lt;&gt;"",Scoring!$N$7)+IF(Data!$C271&lt;&gt;"",Scoring!$N$8)+IF(Data!$D271&lt;&gt;"",Scoring!$N$9)+IF(Data!$E271&lt;&gt;"",Scoring!$N$10)+IF(Data!$F271&lt;&gt;"",Scoring!$N$11)+IF(Data!$G271&lt;&gt;"",Scoring!$N$12)+IF(Data!$H271&lt;&gt;"",Scoring!$N$13)+IF(Data!$I271&lt;&gt;"",Scoring!$N$14)+IF(Data!$J271&lt;&gt;"",Scoring!$N$15)+IF(Data!$K271&lt;&gt;"",Scoring!$N$16)+IF(Data!$L271&lt;&gt;"",Scoring!$N$17)+IF(Data!$M271&lt;&gt;"",Scoring!$N$18)+IF(Data!$N271&lt;&gt;"",Scoring!$N$19)+IF(Data!$O271&lt;&gt;"",Scoring!$N$20)+IF(Data!$P271&lt;&gt;"",Scoring!$N$21)+IF(Data!$Q271&lt;&gt;"",Scoring!$N$22)+IF(Data!$R271&lt;&gt;"",Scoring!$N$23)+IF(Data!$S271&lt;&gt;"",Scoring!$N$24)+IF(Data!T271&lt;&gt;"",Scoring!$N$25)+IF(Data!$U271&lt;&gt;"",Scoring!$N$26)+IF(Data!$V271&lt;&gt;"",Scoring!$N$27)+IF(Data!$W271&lt;&gt;"",Scoring!$N$28)+IF(Data!$X271&lt;&gt;"",Scoring!$N$29)+IF(Data!$Y271&lt;&gt;"",Scoring!$N$30)+IF(Data!$Z271&lt;&gt;"",Scoring!$N$31)+IF(Data!$AA271&lt;&gt;"",Scoring!$N$32),"")</f>
        <v/>
      </c>
      <c r="AW271" s="106" t="str">
        <f>IF(AV271&lt;&gt;"",LOOKUP(AV271,Likelihoods!$A$7:$A$107,Likelihoods!L$7:L$107),"")</f>
        <v/>
      </c>
      <c r="AX271" s="104" t="str">
        <f>IF(AND(COUNTBLANK($B271:$E271)=3,COUNTBLANK($F271:$H271)=2,COUNTBLANK($I271:$J271)=1,COUNTBLANK($K271:$L271)=1,COUNTBLANK($M271:$N271)=1,COUNTBLANK($O271:$P271)=1,COUNTBLANK($Q271:$R271)=1,COUNTBLANK($S271:$T271)=1,COUNTBLANK($U271:$V271)=1,COUNTBLANK($W271:$AA271)=4),IF(Data!$B271&lt;&gt;"",Scoring!$O$7)+IF(Data!$C271&lt;&gt;"",Scoring!$O$8)+IF(Data!$D271&lt;&gt;"",Scoring!$O$9)+IF(Data!$E271&lt;&gt;"",Scoring!$O$10)+IF(Data!$F271&lt;&gt;"",Scoring!$O$11)+IF(Data!$G271&lt;&gt;"",Scoring!$O$12)+IF(Data!$H271&lt;&gt;"",Scoring!$O$13)+IF(Data!$I271&lt;&gt;"",Scoring!$O$14)+IF(Data!$J271&lt;&gt;"",Scoring!$O$15)+IF(Data!$K271&lt;&gt;"",Scoring!$O$16)+IF(Data!$L271&lt;&gt;"",Scoring!$O$17)+IF(Data!$M271&lt;&gt;"",Scoring!$O$18)+IF(Data!$N271&lt;&gt;"",Scoring!$O$19)+IF(Data!$O271&lt;&gt;"",Scoring!$O$20)+IF(Data!$P271&lt;&gt;"",Scoring!$O$21)+IF(Data!$Q271&lt;&gt;"",Scoring!$O$22)+IF(Data!$R271&lt;&gt;"",Scoring!$O$23)+IF(Data!$S271&lt;&gt;"",Scoring!$O$24)+IF(Data!T271&lt;&gt;"",Scoring!$O$25)+IF(Data!$U271&lt;&gt;"",Scoring!$O$26)+IF(Data!$V271&lt;&gt;"",Scoring!$O$27)+IF(Data!$W271&lt;&gt;"",Scoring!$O$28)+IF(Data!$X271&lt;&gt;"",Scoring!$O$29)+IF(Data!$Y271&lt;&gt;"",Scoring!$O$30)+IF(Data!$Z271&lt;&gt;"",Scoring!$O$31)+IF(Data!$AA271&lt;&gt;"",Scoring!$O$32),"")</f>
        <v/>
      </c>
      <c r="AY271" s="107" t="str">
        <f>IF(AX271&lt;&gt;"",LOOKUP(AX271,Likelihoods!$A$7:$A$107,Likelihoods!M$7:M$107),"")</f>
        <v/>
      </c>
      <c r="AZ271" s="108" t="str">
        <f>IF(AND(COUNTBLANK($B271:$E271)=3,COUNTBLANK($F271:$H271)=2,COUNTBLANK($I271:$J271)=1,COUNTBLANK($K271:$L271)=1,COUNTBLANK($M271:$N271)=1,COUNTBLANK($O271:$P271)=1,COUNTBLANK($Q271:$R271)=1,COUNTBLANK($S271:$T271)=1,COUNTBLANK($U271:$V271)=1,COUNTBLANK($W271:$AA271)=4),IF(Data!$B271&lt;&gt;"",Scoring!$P$7)+IF(Data!$C271&lt;&gt;"",Scoring!$P$8)+IF(Data!$D271&lt;&gt;"",Scoring!$P$9)+IF(Data!$E271&lt;&gt;"",Scoring!$P$10)+IF(Data!$F271&lt;&gt;"",Scoring!$P$11)+IF(Data!$G271&lt;&gt;"",Scoring!$P$12)+IF(Data!$H271&lt;&gt;"",Scoring!$P$13)+IF(Data!$I271&lt;&gt;"",Scoring!$P$14)+IF(Data!$J271&lt;&gt;"",Scoring!$P$15)+IF(Data!$K271&lt;&gt;"",Scoring!$P$16)+IF(Data!$L271&lt;&gt;"",Scoring!$P$17)+IF(Data!$M271&lt;&gt;"",Scoring!$P$18)+IF(Data!$N271&lt;&gt;"",Scoring!$P$19)+IF(Data!$O271&lt;&gt;"",Scoring!$P$20)+IF(Data!$P271&lt;&gt;"",Scoring!$P$21)+IF(Data!$Q271&lt;&gt;"",Scoring!$P$22)+IF(Data!$R271&lt;&gt;"",Scoring!$P$23)+IF(Data!$S271&lt;&gt;"",Scoring!$P$24)+IF(Data!T271&lt;&gt;"",Scoring!$P$25)+IF(Data!$U271&lt;&gt;"",Scoring!$P$26)+IF(Data!$V271&lt;&gt;"",Scoring!$P$27)+IF(Data!$W271&lt;&gt;"",Scoring!$P$28)+IF(Data!$X271&lt;&gt;"",Scoring!$P$29)+IF(Data!$Y271&lt;&gt;"",Scoring!$P$30)+IF(Data!$Z271&lt;&gt;"",Scoring!$P$31)+IF(Data!$AA271&lt;&gt;"",Scoring!$P$32),"")</f>
        <v/>
      </c>
      <c r="BA271" s="105" t="str">
        <f>IF(AZ271&lt;&gt;"",LOOKUP(AZ271,Likelihoods!$A$7:$A$107,Likelihoods!N$7:N$107),"")</f>
        <v/>
      </c>
      <c r="BB271" s="102" t="str">
        <f>IF(AND(COUNTBLANK($B271:$E271)=3,COUNTBLANK($F271:$H271)=2,COUNTBLANK($I271:$J271)=1,COUNTBLANK($K271:$L271)=1,COUNTBLANK($M271:$N271)=1,COUNTBLANK($O271:$P271)=1,COUNTBLANK($Q271:$R271)=1,COUNTBLANK($S271:$T271)=1,COUNTBLANK($U271:$V271)=1,COUNTBLANK($W271:$AA271)=4),IF(Data!$B271&lt;&gt;"",Scoring!$Q$7)+IF(Data!$C271&lt;&gt;"",Scoring!$Q$8)+IF(Data!$D271&lt;&gt;"",Scoring!$Q$9)+IF(Data!$E271&lt;&gt;"",Scoring!$Q$10)+IF(Data!$F271&lt;&gt;"",Scoring!$Q$11)+IF(Data!$G271&lt;&gt;"",Scoring!$Q$12)+IF(Data!$H271&lt;&gt;"",Scoring!$Q$13)+IF(Data!$I271&lt;&gt;"",Scoring!$Q$14)+IF(Data!$J271&lt;&gt;"",Scoring!$Q$15)+IF(Data!$K271&lt;&gt;"",Scoring!$Q$16)+IF(Data!$L271&lt;&gt;"",Scoring!$Q$17)+IF(Data!$M271&lt;&gt;"",Scoring!$Q$18)+IF(Data!$N271&lt;&gt;"",Scoring!$Q$19)+IF(Data!$O271&lt;&gt;"",Scoring!$Q$20)+IF(Data!$P271&lt;&gt;"",Scoring!$Q$21)+IF(Data!$Q271&lt;&gt;"",Scoring!$Q$22)+IF(Data!$R271&lt;&gt;"",Scoring!$Q$23)+IF(Data!$S271&lt;&gt;"",Scoring!$Q$24)+IF(Data!T271&lt;&gt;"",Scoring!$Q$25)+IF(Data!$U271&lt;&gt;"",Scoring!$Q$26)+IF(Data!$V271&lt;&gt;"",Scoring!$Q$27)+IF(Data!$W271&lt;&gt;"",Scoring!$Q$28)+IF(Data!$X271&lt;&gt;"",Scoring!$Q$29)+IF(Data!$Y271&lt;&gt;"",Scoring!$Q$30)+IF(Data!$Z271&lt;&gt;"",Scoring!$Q$31)+IF(Data!$AA271&lt;&gt;"",Scoring!$Q$32),"")</f>
        <v/>
      </c>
      <c r="BC271" s="107" t="str">
        <f>IF(BB271&lt;&gt;"",LOOKUP(BB271,Likelihoods!$A$7:$A$107,Likelihoods!O$7:O$107),"")</f>
        <v/>
      </c>
      <c r="BD271" s="104" t="str">
        <f>IF(AND(COUNTBLANK($B271:$E271)=3,COUNTBLANK($F271:$H271)=2,COUNTBLANK($I271:$J271)=1,COUNTBLANK($K271:$L271)=1,COUNTBLANK($M271:$N271)=1,COUNTBLANK($O271:$P271)=1,COUNTBLANK($Q271:$R271)=1,COUNTBLANK($S271:$T271)=1,COUNTBLANK($U271:$V271)=1,COUNTBLANK($W271:$AA271)=4),IF(Data!$B271&lt;&gt;"",Scoring!$R$7)+IF(Data!$C271&lt;&gt;"",Scoring!$R$8)+IF(Data!$D271&lt;&gt;"",Scoring!$R$9)+IF(Data!$E271&lt;&gt;"",Scoring!$R$10)+IF(Data!$F271&lt;&gt;"",Scoring!$R$11)+IF(Data!$G271&lt;&gt;"",Scoring!$R$12)+IF(Data!$H271&lt;&gt;"",Scoring!$R$13)+IF(Data!$I271&lt;&gt;"",Scoring!$R$14)+IF(Data!$J271&lt;&gt;"",Scoring!$R$15)+IF(Data!$K271&lt;&gt;"",Scoring!$R$16)+IF(Data!$L271&lt;&gt;"",Scoring!$R$17)+IF(Data!$M271&lt;&gt;"",Scoring!$R$18)+IF(Data!$N271&lt;&gt;"",Scoring!$R$19)+IF(Data!$O271&lt;&gt;"",Scoring!$R$20)+IF(Data!$P271&lt;&gt;"",Scoring!$R$21)+IF(Data!$Q271&lt;&gt;"",Scoring!$R$22)+IF(Data!$R271&lt;&gt;"",Scoring!$R$23)+IF(Data!$S271&lt;&gt;"",Scoring!$R$24)+IF(Data!T271&lt;&gt;"",Scoring!$R$25)+IF(Data!$U271&lt;&gt;"",Scoring!$R$26)+IF(Data!$V271&lt;&gt;"",Scoring!$R$27)+IF(Data!$W271&lt;&gt;"",Scoring!$R$28)+IF(Data!$X271&lt;&gt;"",Scoring!$R$29)+IF(Data!$Y271&lt;&gt;"",Scoring!$R$30)+IF(Data!$Z271&lt;&gt;"",Scoring!$R$31)+IF(Data!$AA271&lt;&gt;"",Scoring!$R$32),"")</f>
        <v/>
      </c>
      <c r="BE271" s="105" t="str">
        <f>IF(BD271&lt;&gt;"",LOOKUP(BD271,Likelihoods!$A$7:$A$107,Likelihoods!P$7:P$107),"")</f>
        <v/>
      </c>
      <c r="BF271" s="102" t="str">
        <f>IF(AND(COUNTBLANK($B271:$E271)=3,COUNTBLANK($F271:$H271)=2,COUNTBLANK($I271:$J271)=1,COUNTBLANK($K271:$L271)=1,COUNTBLANK($M271:$N271)=1,COUNTBLANK($O271:$P271)=1,COUNTBLANK($Q271:$R271)=1,COUNTBLANK($S271:$T271)=1,COUNTBLANK($U271:$V271)=1,COUNTBLANK($W271:$AA271)=4),IF(Data!$B271&lt;&gt;"",Scoring!$S$7)+IF(Data!$C271&lt;&gt;"",Scoring!$S$8)+IF(Data!$D271&lt;&gt;"",Scoring!$S$9)+IF(Data!$E271&lt;&gt;"",Scoring!$S$10)+IF(Data!$F271&lt;&gt;"",Scoring!$S$11)+IF(Data!$G271&lt;&gt;"",Scoring!$S$12)+IF(Data!$H271&lt;&gt;"",Scoring!$S$13)+IF(Data!$I271&lt;&gt;"",Scoring!$S$14)+IF(Data!$J271&lt;&gt;"",Scoring!$S$15)+IF(Data!$K271&lt;&gt;"",Scoring!$S$16)+IF(Data!$L271&lt;&gt;"",Scoring!$S$17)+IF(Data!$M271&lt;&gt;"",Scoring!$S$18)+IF(Data!$N271&lt;&gt;"",Scoring!$S$19)+IF(Data!$O271&lt;&gt;"",Scoring!$S$20)+IF(Data!$P271&lt;&gt;"",Scoring!$S$21)+IF(Data!$Q271&lt;&gt;"",Scoring!$S$22)+IF(Data!$R271&lt;&gt;"",Scoring!$S$23)+IF(Data!$S271&lt;&gt;"",Scoring!$S$24)+IF(Data!T271&lt;&gt;"",Scoring!$S$25)+IF(Data!$U271&lt;&gt;"",Scoring!$S$26)+IF(Data!$V271&lt;&gt;"",Scoring!$S$27)+IF(Data!$W271&lt;&gt;"",Scoring!$S$28)+IF(Data!$X271&lt;&gt;"",Scoring!$S$29)+IF(Data!$Y271&lt;&gt;"",Scoring!$S$30)+IF(Data!$Z271&lt;&gt;"",Scoring!$S$31)+IF(Data!$AA271&lt;&gt;"",Scoring!$S$32),"")</f>
        <v/>
      </c>
      <c r="BG271" s="107" t="str">
        <f>IF(BF271&lt;&gt;"",LOOKUP(BF271,Likelihoods!$A$7:$A$107,Likelihoods!Q$7:Q$107),"")</f>
        <v/>
      </c>
      <c r="BH271" s="108" t="str">
        <f>IF(AND(COUNTBLANK($B271:$E271)=3,COUNTBLANK($F271:$H271)=2,COUNTBLANK($I271:$J271)=1,COUNTBLANK($K271:$L271)=1,COUNTBLANK($M271:$N271)=1,COUNTBLANK($O271:$P271)=1,COUNTBLANK($Q271:$R271)=1,COUNTBLANK($S271:$T271)=1,COUNTBLANK($U271:$V271)=1,COUNTBLANK($W271:$AA271)=4),IF(Data!$B271&lt;&gt;"",Scoring!$T$7)+IF(Data!$C271&lt;&gt;"",Scoring!$T$8)+IF(Data!$D271&lt;&gt;"",Scoring!$T$9)+IF(Data!$E271&lt;&gt;"",Scoring!$T$10)+IF(Data!$F271&lt;&gt;"",Scoring!$T$11)+IF(Data!$G271&lt;&gt;"",Scoring!$T$12)+IF(Data!$H271&lt;&gt;"",Scoring!$T$13)+IF(Data!$I271&lt;&gt;"",Scoring!$T$14)+IF(Data!$J271&lt;&gt;"",Scoring!$T$15)+IF(Data!$K271&lt;&gt;"",Scoring!$T$16)+IF(Data!$L271&lt;&gt;"",Scoring!$T$17)+IF(Data!$M271&lt;&gt;"",Scoring!$T$18)+IF(Data!$N271&lt;&gt;"",Scoring!$T$19)+IF(Data!$O271&lt;&gt;"",Scoring!$T$20)+IF(Data!$P271&lt;&gt;"",Scoring!$T$21)+IF(Data!$Q271&lt;&gt;"",Scoring!$T$22)+IF(Data!$R271&lt;&gt;"",Scoring!$T$23)+IF(Data!$S271&lt;&gt;"",Scoring!$T$24)+IF(Data!T271&lt;&gt;"",Scoring!$T$25)+IF(Data!$U271&lt;&gt;"",Scoring!$T$26)+IF(Data!$V271&lt;&gt;"",Scoring!$T$27)+IF(Data!$W271&lt;&gt;"",Scoring!$T$28)+IF(Data!$X271&lt;&gt;"",Scoring!$T$29)+IF(Data!$Y271&lt;&gt;"",Scoring!$T$30)+IF(Data!$Z271&lt;&gt;"",Scoring!$T$31)+IF(Data!$AA271&lt;&gt;"",Scoring!$T$32),"")</f>
        <v/>
      </c>
      <c r="BI271" s="105" t="str">
        <f>IF(BH271&lt;&gt;"",LOOKUP(BH271,Likelihoods!$A$7:$A$107,Likelihoods!R$7:R$107),"")</f>
        <v/>
      </c>
      <c r="BJ271" s="108" t="str">
        <f>IF(AND(COUNTBLANK($B271:$E271)=3,COUNTBLANK($F271:$H271)=2,COUNTBLANK($I271:$J271)=1,COUNTBLANK($K271:$L271)=1,COUNTBLANK($M271:$N271)=1,COUNTBLANK($O271:$P271)=1,COUNTBLANK($Q271:$R271)=1,COUNTBLANK($S271:$T271)=1,COUNTBLANK($U271:$V271)=1,COUNTBLANK($W271:$AA271)=4),IF(Data!$B271&lt;&gt;"",Scoring!$U$7)+IF(Data!$C271&lt;&gt;"",Scoring!$U$8)+IF(Data!$D271&lt;&gt;"",Scoring!$U$9)+IF(Data!$E271&lt;&gt;"",Scoring!$U$10)+IF(Data!$F271&lt;&gt;"",Scoring!$U$11)+IF(Data!$G271&lt;&gt;"",Scoring!$U$12)+IF(Data!$H271&lt;&gt;"",Scoring!$U$13)+IF(Data!$I271&lt;&gt;"",Scoring!$U$14)+IF(Data!$J271&lt;&gt;"",Scoring!$U$15)+IF(Data!$K271&lt;&gt;"",Scoring!$U$16)+IF(Data!$L271&lt;&gt;"",Scoring!$U$17)+IF(Data!$M271&lt;&gt;"",Scoring!$U$18)+IF(Data!$N271&lt;&gt;"",Scoring!$U$19)+IF(Data!$O271&lt;&gt;"",Scoring!$U$20)+IF(Data!$P271&lt;&gt;"",Scoring!$U$21)+IF(Data!$Q271&lt;&gt;"",Scoring!$U$22)+IF(Data!$R271&lt;&gt;"",Scoring!$U$23)+IF(Data!$S271&lt;&gt;"",Scoring!$U$24)+IF(Data!T271&lt;&gt;"",Scoring!$U$25)+IF(Data!$U271&lt;&gt;"",Scoring!$U$26)+IF(Data!$V271&lt;&gt;"",Scoring!$U$27)+IF(Data!$W271&lt;&gt;"",Scoring!$U$28)+IF(Data!$X271&lt;&gt;"",Scoring!$U$29)+IF(Data!$Y271&lt;&gt;"",Scoring!$U$30)+IF(Data!$Z271&lt;&gt;"",Scoring!$U$31)+IF(Data!$AA271&lt;&gt;"",Scoring!$U$32),"")</f>
        <v/>
      </c>
      <c r="BK271" s="106" t="str">
        <f>IF(BJ271&lt;&gt;"",LOOKUP(BJ271,Likelihoods!$A$7:$A$107,Likelihoods!S$7:S$107),"")</f>
        <v/>
      </c>
      <c r="BL271" s="8"/>
      <c r="BM271" s="8"/>
      <c r="BN271" s="8"/>
      <c r="BO271" s="8"/>
      <c r="BP271" s="8"/>
      <c r="BQ271" s="8"/>
      <c r="BR271" s="8"/>
      <c r="BS271" s="8"/>
      <c r="BT271" s="8"/>
      <c r="BU271" s="8"/>
      <c r="BV271" s="8"/>
      <c r="BW271" s="8"/>
      <c r="BX271" s="8"/>
      <c r="BY271" s="8"/>
    </row>
    <row r="272" spans="1:77" ht="14.25" x14ac:dyDescent="0.2">
      <c r="A272" s="68"/>
      <c r="B272" s="101"/>
      <c r="C272" s="102"/>
      <c r="D272" s="102"/>
      <c r="E272" s="102"/>
      <c r="F272" s="101"/>
      <c r="G272" s="102"/>
      <c r="H272" s="103"/>
      <c r="I272" s="102"/>
      <c r="J272" s="102"/>
      <c r="K272" s="101"/>
      <c r="L272" s="103"/>
      <c r="M272" s="102"/>
      <c r="N272" s="103"/>
      <c r="O272" s="101"/>
      <c r="P272" s="103"/>
      <c r="Q272" s="102"/>
      <c r="R272" s="102"/>
      <c r="S272" s="101"/>
      <c r="T272" s="103"/>
      <c r="U272" s="101"/>
      <c r="V272" s="103"/>
      <c r="W272" s="102"/>
      <c r="X272" s="102"/>
      <c r="Y272" s="102"/>
      <c r="Z272" s="102"/>
      <c r="AA272" s="102"/>
      <c r="AB272" s="104" t="str">
        <f>IF(AND(COUNTBLANK($B272:$E272)=3,COUNTBLANK($F272:$H272)=2,COUNTBLANK($I272:$J272)=1,COUNTBLANK($K272:$L272)=1,COUNTBLANK($M272:$N272)=1,COUNTBLANK($O272:$P272)=1,COUNTBLANK($Q272:$R272)=1,COUNTBLANK($S272:$T272)=1,COUNTBLANK($U272:$V272)=1,COUNTBLANK($W272:$AA272)=4),IF(Data!$B272&lt;&gt;"",Scoring!$D$7)+IF(Data!$C272&lt;&gt;"",Scoring!$D$8)+IF(Data!$D272&lt;&gt;"",Scoring!$D$9)+IF(Data!$E272&lt;&gt;"",Scoring!$D$10)+IF(Data!$F272&lt;&gt;"",Scoring!$D$11)+IF(Data!$G272&lt;&gt;"",Scoring!$D$12)+IF(Data!$H272&lt;&gt;"",Scoring!$D$13)+IF(Data!$I272&lt;&gt;"",Scoring!$D$14)+IF(Data!$J272&lt;&gt;"",Scoring!$D$15)+IF(Data!$K272&lt;&gt;"",Scoring!$D$16)+IF(Data!$L272&lt;&gt;"",Scoring!$D$17)+IF(Data!$M272&lt;&gt;"",Scoring!$D$18)+IF(Data!$N272&lt;&gt;"",Scoring!$D$19)+IF(Data!$O272&lt;&gt;"",Scoring!$D$20)+IF(Data!$P272&lt;&gt;"",Scoring!$D$21)+IF(Data!$Q272&lt;&gt;"",Scoring!$D$22)+IF(Data!$R272&lt;&gt;"",Scoring!$D$23)+IF(Data!$S272&lt;&gt;"",Scoring!$D$24)+IF(Data!T272&lt;&gt;"",Scoring!$D$25)+IF(Data!$U272&lt;&gt;"",Scoring!$D$26)+IF(Data!$V272&lt;&gt;"",Scoring!$D$27)+IF(Data!$W272&lt;&gt;"",Scoring!$D$28)+IF(Data!$X272&lt;&gt;"",Scoring!$D$29)+IF(Data!$Y272&lt;&gt;"",Scoring!$D$30)+IF(Data!$Z272&lt;&gt;"",Scoring!$D$31)+IF(Data!$AA272&lt;&gt;"",Scoring!$D$32),"")</f>
        <v/>
      </c>
      <c r="AC272" s="105" t="str">
        <f>IF(AB272&lt;&gt;"",LOOKUP(AB272,Likelihoods!$A$7:$A$107,Likelihoods!B$7:B$107),"")</f>
        <v/>
      </c>
      <c r="AD272" s="264" t="str">
        <f>IF(AND(COUNTBLANK($B272:$E272)=3,COUNTBLANK($F272:$H272)=2,COUNTBLANK($I272:$J272)=1,COUNTBLANK($K272:$L272)=1,COUNTBLANK($M272:$N272)=1,COUNTBLANK($O272:$P272)=1,COUNTBLANK($Q272:$R272)=1,COUNTBLANK($S272:$T272)=1,COUNTBLANK($U272:$V272)=1,COUNTBLANK($W272:$AA272)=4),IF(Data!$B272&lt;&gt;"",Scoring!$E$7)+IF(Data!$C272&lt;&gt;"",Scoring!$E$8)+IF(Data!$D272&lt;&gt;"",Scoring!$E$9)+IF(Data!$E272&lt;&gt;"",Scoring!$E$10)+IF(Data!$F272&lt;&gt;"",Scoring!$E$11)+IF(Data!$G272&lt;&gt;"",Scoring!$E$12)+IF(Data!$H272&lt;&gt;"",Scoring!$E$13)+IF(Data!$I272&lt;&gt;"",Scoring!$E$14)+IF(Data!$J272&lt;&gt;"",Scoring!$E$15)+IF(Data!$K272&lt;&gt;"",Scoring!$E$16)+IF(Data!$L272&lt;&gt;"",Scoring!$E$17)+IF(Data!$M272&lt;&gt;"",Scoring!$E$18)+IF(Data!$N272&lt;&gt;"",Scoring!$E$19)+IF(Data!$O272&lt;&gt;"",Scoring!$E$20)+IF(Data!$P272&lt;&gt;"",Scoring!$E$21)+IF(Data!$Q272&lt;&gt;"",Scoring!$E$22)+IF(Data!$R272&lt;&gt;"",Scoring!$E$23)+IF(Data!$S272&lt;&gt;"",Scoring!$E$24)+IF(Data!V272&lt;&gt;"",Scoring!$E$25)+IF(Data!$U272&lt;&gt;"",Scoring!$E$26)+IF(Data!$V272&lt;&gt;"",Scoring!$E$27)+IF(Data!$W272&lt;&gt;"",Scoring!$E$28)+IF(Data!$X272&lt;&gt;"",Scoring!$E$29)+IF(Data!$Y272&lt;&gt;"",Scoring!$E$30)+IF(Data!$Z272&lt;&gt;"",Scoring!$E$31)+IF(Data!$AA272&lt;&gt;"",Scoring!$E$32),"")</f>
        <v/>
      </c>
      <c r="AE272" s="107" t="str">
        <f>IF(AD272&lt;&gt;"",LOOKUP(AD272,Likelihoods!$A$7:$A$107,Likelihoods!C$7:C$107),"")</f>
        <v/>
      </c>
      <c r="AF272" s="108" t="str">
        <f>IF(AND(COUNTBLANK($B272:$E272)=3,COUNTBLANK($F272:$H272)=2,COUNTBLANK($I272:$J272)=1,COUNTBLANK($K272:$L272)=1,COUNTBLANK($M272:$N272)=1,COUNTBLANK($O272:$P272)=1,COUNTBLANK($Q272:$R272)=1,COUNTBLANK($S272:$T272)=1,COUNTBLANK($U272:$V272)=1,COUNTBLANK($W272:$AA272)=4),IF(Data!$B272&lt;&gt;"",Scoring!$F$7)+IF(Data!$C272&lt;&gt;"",Scoring!$F$8)+IF(Data!$D272&lt;&gt;"",Scoring!$F$9)+IF(Data!$E272&lt;&gt;"",Scoring!$F$10)+IF(Data!$F272&lt;&gt;"",Scoring!$F$11)+IF(Data!$G272&lt;&gt;"",Scoring!$F$12)+IF(Data!$H272&lt;&gt;"",Scoring!$F$13)+IF(Data!$I272&lt;&gt;"",Scoring!$F$14)+IF(Data!$J272&lt;&gt;"",Scoring!$F$15)+IF(Data!$K272&lt;&gt;"",Scoring!$F$16)+IF(Data!$L272&lt;&gt;"",Scoring!$F$17)+IF(Data!$M272&lt;&gt;"",Scoring!$F$18)+IF(Data!$N272&lt;&gt;"",Scoring!$F$19)+IF(Data!$O272&lt;&gt;"",Scoring!$F$20)+IF(Data!$P272&lt;&gt;"",Scoring!$F$21)+IF(Data!$Q272&lt;&gt;"",Scoring!$F$22)+IF(Data!$R272&lt;&gt;"",Scoring!$F$23)+IF(Data!$S272&lt;&gt;"",Scoring!$F$24)+IF(Data!T272&lt;&gt;"",Scoring!$F$25)+IF(Data!$U272&lt;&gt;"",Scoring!$F$26)+IF(Data!$V272&lt;&gt;"",Scoring!$F$27)+IF(Data!$W272&lt;&gt;"",Scoring!$F$28)+IF(Data!$X272&lt;&gt;"",Scoring!$F$29)+IF(Data!$Y272&lt;&gt;"",Scoring!$F$30)+IF(Data!$Z272&lt;&gt;"",Scoring!$F$31)+IF(Data!$AA272&lt;&gt;"",Scoring!$F$32),"")</f>
        <v/>
      </c>
      <c r="AG272" s="105" t="str">
        <f>IF(AF272&lt;&gt;"",LOOKUP(AF272,Likelihoods!$A$7:$A$107,Likelihoods!D$7:D$107),"")</f>
        <v/>
      </c>
      <c r="AH272" s="108" t="str">
        <f>IF(AND(COUNTBLANK($B272:$E272)=3,COUNTBLANK($F272:$H272)=2,COUNTBLANK($I272:$J272)=1,COUNTBLANK($K272:$L272)=1,COUNTBLANK($M272:$N272)=1,COUNTBLANK($O272:$P272)=1,COUNTBLANK($Q272:$R272)=1,COUNTBLANK($S272:$T272)=1,COUNTBLANK($U272:$V272)=1,COUNTBLANK($W272:$AA272)=4),IF(Data!$B272&lt;&gt;"",Scoring!$G$7)+IF(Data!$C272&lt;&gt;"",Scoring!$G$8)+IF(Data!$D272&lt;&gt;"",Scoring!$G$9)+IF(Data!$E272&lt;&gt;"",Scoring!$G$10)+IF(Data!$F272&lt;&gt;"",Scoring!$G$11)+IF(Data!$G272&lt;&gt;"",Scoring!$G$12)+IF(Data!$H272&lt;&gt;"",Scoring!$G$13)+IF(Data!$I272&lt;&gt;"",Scoring!$G$14)+IF(Data!$J272&lt;&gt;"",Scoring!$G$15)+IF(Data!$K272&lt;&gt;"",Scoring!$G$16)+IF(Data!$L272&lt;&gt;"",Scoring!$G$17)+IF(Data!$M272&lt;&gt;"",Scoring!$G$18)+IF(Data!$N272&lt;&gt;"",Scoring!$G$19)+IF(Data!$O272&lt;&gt;"",Scoring!$G$20)+IF(Data!$P272&lt;&gt;"",Scoring!$G$21)+IF(Data!$Q272&lt;&gt;"",Scoring!$G$22)+IF(Data!$R272&lt;&gt;"",Scoring!$G$23)+IF(Data!$S272&lt;&gt;"",Scoring!$G$24)+IF(Data!T272&lt;&gt;"",Scoring!$G$25)+IF(Data!$U272&lt;&gt;"",Scoring!$G$26)+IF(Data!$V272&lt;&gt;"",Scoring!$G$27)+IF(Data!$W272&lt;&gt;"",Scoring!$G$28)+IF(Data!$X272&lt;&gt;"",Scoring!$G$29)+IF(Data!$Y272&lt;&gt;"",Scoring!$G$30)+IF(Data!$Z272&lt;&gt;"",Scoring!$G$31)+IF(Data!$AA272&lt;&gt;"",Scoring!$G$32),"")</f>
        <v/>
      </c>
      <c r="AI272" s="106" t="str">
        <f>IF(AH272&lt;&gt;"",LOOKUP(AH272,Likelihoods!$A$7:$A$107,Likelihoods!E$7:E$107),"")</f>
        <v/>
      </c>
      <c r="AJ272" s="104" t="str">
        <f>IF(AND(COUNTBLANK($B272:$E272)=3,COUNTBLANK($F272:$H272)=2,COUNTBLANK($I272:$J272)=1,COUNTBLANK($K272:$L272)=1,COUNTBLANK($M272:$N272)=1,COUNTBLANK($O272:$P272)=1,COUNTBLANK($Q272:$R272)=1,COUNTBLANK($S272:$T272)=1,COUNTBLANK($U272:$V272)=1,COUNTBLANK($W272:$AA272)=4),IF(Data!$B272&lt;&gt;"",Scoring!$H$7)+IF(Data!$C272&lt;&gt;"",Scoring!$H$8)+IF(Data!$D272&lt;&gt;"",Scoring!$H$9)+IF(Data!$E272&lt;&gt;"",Scoring!$H$10)+IF(Data!$F272&lt;&gt;"",Scoring!$H$11)+IF(Data!$G272&lt;&gt;"",Scoring!$H$12)+IF(Data!$H272&lt;&gt;"",Scoring!$H$13)+IF(Data!$I272&lt;&gt;"",Scoring!$H$14)+IF(Data!$J272&lt;&gt;"",Scoring!$H$15)+IF(Data!$K272&lt;&gt;"",Scoring!$H$16)+IF(Data!$L272&lt;&gt;"",Scoring!$H$17)+IF(Data!$M272&lt;&gt;"",Scoring!$H$18)+IF(Data!$N272&lt;&gt;"",Scoring!$H$19)+IF(Data!$O272&lt;&gt;"",Scoring!$H$20)+IF(Data!$P272&lt;&gt;"",Scoring!$H$21)+IF(Data!$Q272&lt;&gt;"",Scoring!$H$22)+IF(Data!$R272&lt;&gt;"",Scoring!$H$23)+IF(Data!$S272&lt;&gt;"",Scoring!$H$24)+IF(Data!T272&lt;&gt;"",Scoring!$H$25)+IF(Data!$U272&lt;&gt;"",Scoring!$H$26)+IF(Data!$V272&lt;&gt;"",Scoring!$H$27)+IF(Data!$W272&lt;&gt;"",Scoring!$H$28)+IF(Data!$X272&lt;&gt;"",Scoring!$H$29)+IF(Data!$Y272&lt;&gt;"",Scoring!$H$30)+IF(Data!$Z272&lt;&gt;"",Scoring!$H$31)+IF(Data!$AA272&lt;&gt;"",Scoring!$H$32),"")</f>
        <v/>
      </c>
      <c r="AK272" s="105" t="str">
        <f>IF(AJ272&lt;&gt;"",LOOKUP(AJ272,Likelihoods!$A$7:$A$107,Likelihoods!F$7:F$107),"")</f>
        <v/>
      </c>
      <c r="AL272" s="102" t="str">
        <f>IF(AND(COUNTBLANK($B272:$E272)=3,COUNTBLANK($F272:$H272)=2,COUNTBLANK($I272:$J272)=1,COUNTBLANK($K272:$L272)=1,COUNTBLANK($M272:$N272)=1,COUNTBLANK($O272:$P272)=1,COUNTBLANK($Q272:$R272)=1,COUNTBLANK($S272:$T272)=1,COUNTBLANK($U272:$V272)=1,COUNTBLANK($W272:$AA272)=4),IF(Data!$B272&lt;&gt;"",Scoring!$I$7)+IF(Data!$C272&lt;&gt;"",Scoring!$I$8)+IF(Data!$D272&lt;&gt;"",Scoring!$I$9)+IF(Data!$E272&lt;&gt;"",Scoring!$I$10)+IF(Data!$F272&lt;&gt;"",Scoring!$I$11)+IF(Data!$G272&lt;&gt;"",Scoring!$I$12)+IF(Data!$H272&lt;&gt;"",Scoring!$I$13)+IF(Data!$I272&lt;&gt;"",Scoring!$I$14)+IF(Data!$J272&lt;&gt;"",Scoring!$I$15)+IF(Data!$K272&lt;&gt;"",Scoring!$I$16)+IF(Data!$L272&lt;&gt;"",Scoring!$I$17)+IF(Data!$M272&lt;&gt;"",Scoring!$I$18)+IF(Data!$N272&lt;&gt;"",Scoring!$I$19)+IF(Data!$O272&lt;&gt;"",Scoring!$I$20)+IF(Data!$P272&lt;&gt;"",Scoring!$I$21)+IF(Data!$Q272&lt;&gt;"",Scoring!$I$22)+IF(Data!$R272&lt;&gt;"",Scoring!$I$23)+IF(Data!$S272&lt;&gt;"",Scoring!$I$24)+IF(Data!T272&lt;&gt;"",Scoring!$I$25)+IF(Data!$U272&lt;&gt;"",Scoring!$I$26)+IF(Data!$V272&lt;&gt;"",Scoring!$I$27)+IF(Data!$W272&lt;&gt;"",Scoring!$I$28)+IF(Data!$X272&lt;&gt;"",Scoring!$I$29)+IF(Data!$Y272&lt;&gt;"",Scoring!$I$30)+IF(Data!$Z272&lt;&gt;"",Scoring!$I$31)+IF(Data!$AA272&lt;&gt;"",Scoring!$I$32),"")</f>
        <v/>
      </c>
      <c r="AM272" s="107" t="str">
        <f>IF(AL272&lt;&gt;"",LOOKUP(AL272,Likelihoods!$A$7:$A$107,Likelihoods!G$7:G$107),"")</f>
        <v/>
      </c>
      <c r="AN272" s="281" t="str">
        <f>IF(AND(COUNTBLANK($B272:$E272)=3,COUNTBLANK($F272:$H272)=2,COUNTBLANK($I272:$J272)=1,COUNTBLANK($K272:$L272)=1,COUNTBLANK($M272:$N272)=1,COUNTBLANK($O272:$P272)=1,COUNTBLANK($Q272:$R272)=1,COUNTBLANK($S272:$T272)=1,COUNTBLANK($U272:$V272)=1,COUNTBLANK($W272:$AA272)=4),IF(Data!$B272&lt;&gt;"",Scoring!$J$7)+IF(Data!$C272&lt;&gt;"",Scoring!$J$8)+IF(Data!$D272&lt;&gt;"",Scoring!$J$9)+IF(Data!$E272&lt;&gt;"",Scoring!$J$10)+IF(Data!$F272&lt;&gt;"",Scoring!$J$11)+IF(Data!$G272&lt;&gt;"",Scoring!$J$12)+IF(Data!$H272&lt;&gt;"",Scoring!$J$13)+IF(Data!$I272&lt;&gt;"",Scoring!$J$14)+IF(Data!$J272&lt;&gt;"",Scoring!$J$15)+IF(Data!$K272&lt;&gt;"",Scoring!$J$16)+IF(Data!$L272&lt;&gt;"",Scoring!$J$17)+IF(Data!$M272&lt;&gt;"",Scoring!$J$18)+IF(Data!$N272&lt;&gt;"",Scoring!$J$19)+IF(Data!$O272&lt;&gt;"",Scoring!$J$20)+IF(Data!$P272&lt;&gt;"",Scoring!$J$21)+IF(Data!$Q272&lt;&gt;"",Scoring!$J$22)+IF(Data!$R272&lt;&gt;"",Scoring!$J$23)+IF(Data!$S272&lt;&gt;"",Scoring!$J$24)+IF(Data!AF272&lt;&gt;"",Scoring!$J$25)+IF(Data!$U272&lt;&gt;"",Scoring!$J$26)+IF(Data!$V272&lt;&gt;"",Scoring!$J$27)+IF(Data!$W272&lt;&gt;"",Scoring!$J$28)+IF(Data!$X272&lt;&gt;"",Scoring!$J$29)+IF(Data!$Y272&lt;&gt;"",Scoring!$J$30)+IF(Data!$Z272&lt;&gt;"",Scoring!$J$31)+IF(Data!$AA272&lt;&gt;"",Scoring!$J$32),"")</f>
        <v/>
      </c>
      <c r="AO272" s="276" t="str">
        <f>IF(AN272&lt;&gt;"",LOOKUP(AN272,Likelihoods!$A$7:$A$107,Likelihoods!H$7:H$107),"")</f>
        <v/>
      </c>
      <c r="AP272" s="264" t="str">
        <f>IF(AND(COUNTBLANK($B272:$E272)=3,COUNTBLANK($F272:$H272)=2,COUNTBLANK($I272:$J272)=1,COUNTBLANK($K272:$L272)=1,COUNTBLANK($M272:$N272)=1,COUNTBLANK($O272:$P272)=1,COUNTBLANK($Q272:$R272)=1,COUNTBLANK($S272:$T272)=1,COUNTBLANK($U272:$V272)=1,COUNTBLANK($W272:$AA272)=4),IF(Data!$B272&lt;&gt;"",Scoring!$K$7)+IF(Data!$C272&lt;&gt;"",Scoring!$K$8)+IF(Data!$D272&lt;&gt;"",Scoring!$K$9)+IF(Data!$E272&lt;&gt;"",Scoring!$K$10)+IF(Data!$F272&lt;&gt;"",Scoring!$K$11)+IF(Data!$G272&lt;&gt;"",Scoring!$K$12)+IF(Data!$H272&lt;&gt;"",Scoring!$K$13)+IF(Data!$I272&lt;&gt;"",Scoring!$K$14)+IF(Data!$J272&lt;&gt;"",Scoring!$K$15)+IF(Data!$K272&lt;&gt;"",Scoring!$K$16)+IF(Data!$L272&lt;&gt;"",Scoring!$K$17)+IF(Data!$M272&lt;&gt;"",Scoring!$K$18)+IF(Data!$N272&lt;&gt;"",Scoring!$K$19)+IF(Data!$O272&lt;&gt;"",Scoring!$K$20)+IF(Data!$P272&lt;&gt;"",Scoring!$K$21)+IF(Data!$Q272&lt;&gt;"",Scoring!$K$22)+IF(Data!$R272&lt;&gt;"",Scoring!$K$23)+IF(Data!$S272&lt;&gt;"",Scoring!$K$24)+IF(Data!AH272&lt;&gt;"",Scoring!$K$25)+IF(Data!$U272&lt;&gt;"",Scoring!$K$26)+IF(Data!$V272&lt;&gt;"",Scoring!$K$27)+IF(Data!$W272&lt;&gt;"",Scoring!$K$28)+IF(Data!$X272&lt;&gt;"",Scoring!$K$29)+IF(Data!$Y272&lt;&gt;"",Scoring!$K$30)+IF(Data!$Z272&lt;&gt;"",Scoring!$K$31)+IF(Data!$AA272&lt;&gt;"",Scoring!$K$32),"")</f>
        <v/>
      </c>
      <c r="AQ272" s="107" t="str">
        <f>IF(AP272&lt;&gt;"",LOOKUP(AP272,Likelihoods!$A$7:$A$107,Likelihoods!I$7:I$107),"")</f>
        <v/>
      </c>
      <c r="AR272" s="281" t="str">
        <f>IF(AND(COUNTBLANK($B272:$E272)=3,COUNTBLANK($F272:$H272)=2,COUNTBLANK($I272:$J272)=1,COUNTBLANK($K272:$L272)=1,COUNTBLANK($M272:$N272)=1,COUNTBLANK($O272:$P272)=1,COUNTBLANK($Q272:$R272)=1,COUNTBLANK($S272:$T272)=1,COUNTBLANK($U272:$V272)=1,COUNTBLANK($W272:$AA272)=4),IF(Data!$B272&lt;&gt;"",Scoring!$L$7)+IF(Data!$C272&lt;&gt;"",Scoring!$L$8)+IF(Data!$D272&lt;&gt;"",Scoring!$L$9)+IF(Data!$E272&lt;&gt;"",Scoring!$L$10)+IF(Data!$F272&lt;&gt;"",Scoring!$L$11)+IF(Data!$G272&lt;&gt;"",Scoring!$L$12)+IF(Data!$H272&lt;&gt;"",Scoring!$L$13)+IF(Data!$I272&lt;&gt;"",Scoring!$L$14)+IF(Data!$J272&lt;&gt;"",Scoring!$L$15)+IF(Data!$K272&lt;&gt;"",Scoring!$L$16)+IF(Data!$L272&lt;&gt;"",Scoring!$L$17)+IF(Data!$M272&lt;&gt;"",Scoring!$L$18)+IF(Data!$N272&lt;&gt;"",Scoring!$L$19)+IF(Data!$O272&lt;&gt;"",Scoring!$L$20)+IF(Data!$P272&lt;&gt;"",Scoring!$L$21)+IF(Data!$Q272&lt;&gt;"",Scoring!$L$22)+IF(Data!$R272&lt;&gt;"",Scoring!$L$23)+IF(Data!$S272&lt;&gt;"",Scoring!$L$24)+IF(Data!AJ272&lt;&gt;"",Scoring!$L$25)+IF(Data!$U272&lt;&gt;"",Scoring!$L$26)+IF(Data!$V272&lt;&gt;"",Scoring!$L$27)+IF(Data!$W272&lt;&gt;"",Scoring!$L$28)+IF(Data!$X272&lt;&gt;"",Scoring!$L$29)+IF(Data!$Y272&lt;&gt;"",Scoring!$L$30)+IF(Data!$Z272&lt;&gt;"",Scoring!$L$31)+IF(Data!$AA272&lt;&gt;"",Scoring!$L$32),"")</f>
        <v/>
      </c>
      <c r="AS272" s="105" t="str">
        <f>IF(AR272&lt;&gt;"",LOOKUP(AR272,Likelihoods!$A$7:$A$107,Likelihoods!J$7:J$107),"")</f>
        <v/>
      </c>
      <c r="AT272" s="108" t="str">
        <f>IF(AND(COUNTBLANK($B272:$E272)=3,COUNTBLANK($F272:$H272)=2,COUNTBLANK($I272:$J272)=1,COUNTBLANK($K272:$L272)=1,COUNTBLANK($M272:$N272)=1,COUNTBLANK($O272:$P272)=1,COUNTBLANK($Q272:$R272)=1,COUNTBLANK($S272:$T272)=1,COUNTBLANK($U272:$V272)=1,COUNTBLANK($W272:$AA272)=4),IF(Data!$B272&lt;&gt;"",Scoring!$M$7)+IF(Data!$C272&lt;&gt;"",Scoring!$M$8)+IF(Data!$D272&lt;&gt;"",Scoring!$M$9)+IF(Data!$E272&lt;&gt;"",Scoring!$M$10)+IF(Data!$F272&lt;&gt;"",Scoring!$M$11)+IF(Data!$G272&lt;&gt;"",Scoring!$M$12)+IF(Data!$H272&lt;&gt;"",Scoring!$M$13)+IF(Data!$I272&lt;&gt;"",Scoring!$M$14)+IF(Data!$J272&lt;&gt;"",Scoring!$M$15)+IF(Data!$K272&lt;&gt;"",Scoring!$M$16)+IF(Data!$L272&lt;&gt;"",Scoring!$M$17)+IF(Data!$M272&lt;&gt;"",Scoring!$M$18)+IF(Data!$N272&lt;&gt;"",Scoring!$M$19)+IF(Data!$O272&lt;&gt;"",Scoring!$M$20)+IF(Data!$P272&lt;&gt;"",Scoring!$M$21)+IF(Data!$Q272&lt;&gt;"",Scoring!$M$22)+IF(Data!$R272&lt;&gt;"",Scoring!$M$23)+IF(Data!$S272&lt;&gt;"",Scoring!$M$24)+IF(Data!T272&lt;&gt;"",Scoring!$M$25)+IF(Data!$U272&lt;&gt;"",Scoring!$M$26)+IF(Data!$V272&lt;&gt;"",Scoring!$M$27)+IF(Data!$W272&lt;&gt;"",Scoring!$M$28)+IF(Data!$X272&lt;&gt;"",Scoring!$M$29)+IF(Data!$Y272&lt;&gt;"",Scoring!$M$30)+IF(Data!$Z272&lt;&gt;"",Scoring!$M$31)+IF(Data!$AA272&lt;&gt;"",Scoring!$M$32),"")</f>
        <v/>
      </c>
      <c r="AU272" s="105" t="str">
        <f>IF(AT272&lt;&gt;"",LOOKUP(AT272,Likelihoods!$A$7:$A$107,Likelihoods!K$7:K$107),"")</f>
        <v/>
      </c>
      <c r="AV272" s="108" t="str">
        <f>IF(AND(COUNTBLANK($B272:$E272)=3,COUNTBLANK($F272:$H272)=2,COUNTBLANK($I272:$J272)=1,COUNTBLANK($K272:$L272)=1,COUNTBLANK($M272:$N272)=1,COUNTBLANK($O272:$P272)=1,COUNTBLANK($Q272:$R272)=1,COUNTBLANK($S272:$T272)=1,COUNTBLANK($U272:$V272)=1,COUNTBLANK($W272:$AA272)=4),IF(Data!$B272&lt;&gt;"",Scoring!$N$7)+IF(Data!$C272&lt;&gt;"",Scoring!$N$8)+IF(Data!$D272&lt;&gt;"",Scoring!$N$9)+IF(Data!$E272&lt;&gt;"",Scoring!$N$10)+IF(Data!$F272&lt;&gt;"",Scoring!$N$11)+IF(Data!$G272&lt;&gt;"",Scoring!$N$12)+IF(Data!$H272&lt;&gt;"",Scoring!$N$13)+IF(Data!$I272&lt;&gt;"",Scoring!$N$14)+IF(Data!$J272&lt;&gt;"",Scoring!$N$15)+IF(Data!$K272&lt;&gt;"",Scoring!$N$16)+IF(Data!$L272&lt;&gt;"",Scoring!$N$17)+IF(Data!$M272&lt;&gt;"",Scoring!$N$18)+IF(Data!$N272&lt;&gt;"",Scoring!$N$19)+IF(Data!$O272&lt;&gt;"",Scoring!$N$20)+IF(Data!$P272&lt;&gt;"",Scoring!$N$21)+IF(Data!$Q272&lt;&gt;"",Scoring!$N$22)+IF(Data!$R272&lt;&gt;"",Scoring!$N$23)+IF(Data!$S272&lt;&gt;"",Scoring!$N$24)+IF(Data!T272&lt;&gt;"",Scoring!$N$25)+IF(Data!$U272&lt;&gt;"",Scoring!$N$26)+IF(Data!$V272&lt;&gt;"",Scoring!$N$27)+IF(Data!$W272&lt;&gt;"",Scoring!$N$28)+IF(Data!$X272&lt;&gt;"",Scoring!$N$29)+IF(Data!$Y272&lt;&gt;"",Scoring!$N$30)+IF(Data!$Z272&lt;&gt;"",Scoring!$N$31)+IF(Data!$AA272&lt;&gt;"",Scoring!$N$32),"")</f>
        <v/>
      </c>
      <c r="AW272" s="106" t="str">
        <f>IF(AV272&lt;&gt;"",LOOKUP(AV272,Likelihoods!$A$7:$A$107,Likelihoods!L$7:L$107),"")</f>
        <v/>
      </c>
      <c r="AX272" s="104" t="str">
        <f>IF(AND(COUNTBLANK($B272:$E272)=3,COUNTBLANK($F272:$H272)=2,COUNTBLANK($I272:$J272)=1,COUNTBLANK($K272:$L272)=1,COUNTBLANK($M272:$N272)=1,COUNTBLANK($O272:$P272)=1,COUNTBLANK($Q272:$R272)=1,COUNTBLANK($S272:$T272)=1,COUNTBLANK($U272:$V272)=1,COUNTBLANK($W272:$AA272)=4),IF(Data!$B272&lt;&gt;"",Scoring!$O$7)+IF(Data!$C272&lt;&gt;"",Scoring!$O$8)+IF(Data!$D272&lt;&gt;"",Scoring!$O$9)+IF(Data!$E272&lt;&gt;"",Scoring!$O$10)+IF(Data!$F272&lt;&gt;"",Scoring!$O$11)+IF(Data!$G272&lt;&gt;"",Scoring!$O$12)+IF(Data!$H272&lt;&gt;"",Scoring!$O$13)+IF(Data!$I272&lt;&gt;"",Scoring!$O$14)+IF(Data!$J272&lt;&gt;"",Scoring!$O$15)+IF(Data!$K272&lt;&gt;"",Scoring!$O$16)+IF(Data!$L272&lt;&gt;"",Scoring!$O$17)+IF(Data!$M272&lt;&gt;"",Scoring!$O$18)+IF(Data!$N272&lt;&gt;"",Scoring!$O$19)+IF(Data!$O272&lt;&gt;"",Scoring!$O$20)+IF(Data!$P272&lt;&gt;"",Scoring!$O$21)+IF(Data!$Q272&lt;&gt;"",Scoring!$O$22)+IF(Data!$R272&lt;&gt;"",Scoring!$O$23)+IF(Data!$S272&lt;&gt;"",Scoring!$O$24)+IF(Data!T272&lt;&gt;"",Scoring!$O$25)+IF(Data!$U272&lt;&gt;"",Scoring!$O$26)+IF(Data!$V272&lt;&gt;"",Scoring!$O$27)+IF(Data!$W272&lt;&gt;"",Scoring!$O$28)+IF(Data!$X272&lt;&gt;"",Scoring!$O$29)+IF(Data!$Y272&lt;&gt;"",Scoring!$O$30)+IF(Data!$Z272&lt;&gt;"",Scoring!$O$31)+IF(Data!$AA272&lt;&gt;"",Scoring!$O$32),"")</f>
        <v/>
      </c>
      <c r="AY272" s="107" t="str">
        <f>IF(AX272&lt;&gt;"",LOOKUP(AX272,Likelihoods!$A$7:$A$107,Likelihoods!M$7:M$107),"")</f>
        <v/>
      </c>
      <c r="AZ272" s="108" t="str">
        <f>IF(AND(COUNTBLANK($B272:$E272)=3,COUNTBLANK($F272:$H272)=2,COUNTBLANK($I272:$J272)=1,COUNTBLANK($K272:$L272)=1,COUNTBLANK($M272:$N272)=1,COUNTBLANK($O272:$P272)=1,COUNTBLANK($Q272:$R272)=1,COUNTBLANK($S272:$T272)=1,COUNTBLANK($U272:$V272)=1,COUNTBLANK($W272:$AA272)=4),IF(Data!$B272&lt;&gt;"",Scoring!$P$7)+IF(Data!$C272&lt;&gt;"",Scoring!$P$8)+IF(Data!$D272&lt;&gt;"",Scoring!$P$9)+IF(Data!$E272&lt;&gt;"",Scoring!$P$10)+IF(Data!$F272&lt;&gt;"",Scoring!$P$11)+IF(Data!$G272&lt;&gt;"",Scoring!$P$12)+IF(Data!$H272&lt;&gt;"",Scoring!$P$13)+IF(Data!$I272&lt;&gt;"",Scoring!$P$14)+IF(Data!$J272&lt;&gt;"",Scoring!$P$15)+IF(Data!$K272&lt;&gt;"",Scoring!$P$16)+IF(Data!$L272&lt;&gt;"",Scoring!$P$17)+IF(Data!$M272&lt;&gt;"",Scoring!$P$18)+IF(Data!$N272&lt;&gt;"",Scoring!$P$19)+IF(Data!$O272&lt;&gt;"",Scoring!$P$20)+IF(Data!$P272&lt;&gt;"",Scoring!$P$21)+IF(Data!$Q272&lt;&gt;"",Scoring!$P$22)+IF(Data!$R272&lt;&gt;"",Scoring!$P$23)+IF(Data!$S272&lt;&gt;"",Scoring!$P$24)+IF(Data!T272&lt;&gt;"",Scoring!$P$25)+IF(Data!$U272&lt;&gt;"",Scoring!$P$26)+IF(Data!$V272&lt;&gt;"",Scoring!$P$27)+IF(Data!$W272&lt;&gt;"",Scoring!$P$28)+IF(Data!$X272&lt;&gt;"",Scoring!$P$29)+IF(Data!$Y272&lt;&gt;"",Scoring!$P$30)+IF(Data!$Z272&lt;&gt;"",Scoring!$P$31)+IF(Data!$AA272&lt;&gt;"",Scoring!$P$32),"")</f>
        <v/>
      </c>
      <c r="BA272" s="105" t="str">
        <f>IF(AZ272&lt;&gt;"",LOOKUP(AZ272,Likelihoods!$A$7:$A$107,Likelihoods!N$7:N$107),"")</f>
        <v/>
      </c>
      <c r="BB272" s="102" t="str">
        <f>IF(AND(COUNTBLANK($B272:$E272)=3,COUNTBLANK($F272:$H272)=2,COUNTBLANK($I272:$J272)=1,COUNTBLANK($K272:$L272)=1,COUNTBLANK($M272:$N272)=1,COUNTBLANK($O272:$P272)=1,COUNTBLANK($Q272:$R272)=1,COUNTBLANK($S272:$T272)=1,COUNTBLANK($U272:$V272)=1,COUNTBLANK($W272:$AA272)=4),IF(Data!$B272&lt;&gt;"",Scoring!$Q$7)+IF(Data!$C272&lt;&gt;"",Scoring!$Q$8)+IF(Data!$D272&lt;&gt;"",Scoring!$Q$9)+IF(Data!$E272&lt;&gt;"",Scoring!$Q$10)+IF(Data!$F272&lt;&gt;"",Scoring!$Q$11)+IF(Data!$G272&lt;&gt;"",Scoring!$Q$12)+IF(Data!$H272&lt;&gt;"",Scoring!$Q$13)+IF(Data!$I272&lt;&gt;"",Scoring!$Q$14)+IF(Data!$J272&lt;&gt;"",Scoring!$Q$15)+IF(Data!$K272&lt;&gt;"",Scoring!$Q$16)+IF(Data!$L272&lt;&gt;"",Scoring!$Q$17)+IF(Data!$M272&lt;&gt;"",Scoring!$Q$18)+IF(Data!$N272&lt;&gt;"",Scoring!$Q$19)+IF(Data!$O272&lt;&gt;"",Scoring!$Q$20)+IF(Data!$P272&lt;&gt;"",Scoring!$Q$21)+IF(Data!$Q272&lt;&gt;"",Scoring!$Q$22)+IF(Data!$R272&lt;&gt;"",Scoring!$Q$23)+IF(Data!$S272&lt;&gt;"",Scoring!$Q$24)+IF(Data!T272&lt;&gt;"",Scoring!$Q$25)+IF(Data!$U272&lt;&gt;"",Scoring!$Q$26)+IF(Data!$V272&lt;&gt;"",Scoring!$Q$27)+IF(Data!$W272&lt;&gt;"",Scoring!$Q$28)+IF(Data!$X272&lt;&gt;"",Scoring!$Q$29)+IF(Data!$Y272&lt;&gt;"",Scoring!$Q$30)+IF(Data!$Z272&lt;&gt;"",Scoring!$Q$31)+IF(Data!$AA272&lt;&gt;"",Scoring!$Q$32),"")</f>
        <v/>
      </c>
      <c r="BC272" s="107" t="str">
        <f>IF(BB272&lt;&gt;"",LOOKUP(BB272,Likelihoods!$A$7:$A$107,Likelihoods!O$7:O$107),"")</f>
        <v/>
      </c>
      <c r="BD272" s="104" t="str">
        <f>IF(AND(COUNTBLANK($B272:$E272)=3,COUNTBLANK($F272:$H272)=2,COUNTBLANK($I272:$J272)=1,COUNTBLANK($K272:$L272)=1,COUNTBLANK($M272:$N272)=1,COUNTBLANK($O272:$P272)=1,COUNTBLANK($Q272:$R272)=1,COUNTBLANK($S272:$T272)=1,COUNTBLANK($U272:$V272)=1,COUNTBLANK($W272:$AA272)=4),IF(Data!$B272&lt;&gt;"",Scoring!$R$7)+IF(Data!$C272&lt;&gt;"",Scoring!$R$8)+IF(Data!$D272&lt;&gt;"",Scoring!$R$9)+IF(Data!$E272&lt;&gt;"",Scoring!$R$10)+IF(Data!$F272&lt;&gt;"",Scoring!$R$11)+IF(Data!$G272&lt;&gt;"",Scoring!$R$12)+IF(Data!$H272&lt;&gt;"",Scoring!$R$13)+IF(Data!$I272&lt;&gt;"",Scoring!$R$14)+IF(Data!$J272&lt;&gt;"",Scoring!$R$15)+IF(Data!$K272&lt;&gt;"",Scoring!$R$16)+IF(Data!$L272&lt;&gt;"",Scoring!$R$17)+IF(Data!$M272&lt;&gt;"",Scoring!$R$18)+IF(Data!$N272&lt;&gt;"",Scoring!$R$19)+IF(Data!$O272&lt;&gt;"",Scoring!$R$20)+IF(Data!$P272&lt;&gt;"",Scoring!$R$21)+IF(Data!$Q272&lt;&gt;"",Scoring!$R$22)+IF(Data!$R272&lt;&gt;"",Scoring!$R$23)+IF(Data!$S272&lt;&gt;"",Scoring!$R$24)+IF(Data!T272&lt;&gt;"",Scoring!$R$25)+IF(Data!$U272&lt;&gt;"",Scoring!$R$26)+IF(Data!$V272&lt;&gt;"",Scoring!$R$27)+IF(Data!$W272&lt;&gt;"",Scoring!$R$28)+IF(Data!$X272&lt;&gt;"",Scoring!$R$29)+IF(Data!$Y272&lt;&gt;"",Scoring!$R$30)+IF(Data!$Z272&lt;&gt;"",Scoring!$R$31)+IF(Data!$AA272&lt;&gt;"",Scoring!$R$32),"")</f>
        <v/>
      </c>
      <c r="BE272" s="105" t="str">
        <f>IF(BD272&lt;&gt;"",LOOKUP(BD272,Likelihoods!$A$7:$A$107,Likelihoods!P$7:P$107),"")</f>
        <v/>
      </c>
      <c r="BF272" s="102" t="str">
        <f>IF(AND(COUNTBLANK($B272:$E272)=3,COUNTBLANK($F272:$H272)=2,COUNTBLANK($I272:$J272)=1,COUNTBLANK($K272:$L272)=1,COUNTBLANK($M272:$N272)=1,COUNTBLANK($O272:$P272)=1,COUNTBLANK($Q272:$R272)=1,COUNTBLANK($S272:$T272)=1,COUNTBLANK($U272:$V272)=1,COUNTBLANK($W272:$AA272)=4),IF(Data!$B272&lt;&gt;"",Scoring!$S$7)+IF(Data!$C272&lt;&gt;"",Scoring!$S$8)+IF(Data!$D272&lt;&gt;"",Scoring!$S$9)+IF(Data!$E272&lt;&gt;"",Scoring!$S$10)+IF(Data!$F272&lt;&gt;"",Scoring!$S$11)+IF(Data!$G272&lt;&gt;"",Scoring!$S$12)+IF(Data!$H272&lt;&gt;"",Scoring!$S$13)+IF(Data!$I272&lt;&gt;"",Scoring!$S$14)+IF(Data!$J272&lt;&gt;"",Scoring!$S$15)+IF(Data!$K272&lt;&gt;"",Scoring!$S$16)+IF(Data!$L272&lt;&gt;"",Scoring!$S$17)+IF(Data!$M272&lt;&gt;"",Scoring!$S$18)+IF(Data!$N272&lt;&gt;"",Scoring!$S$19)+IF(Data!$O272&lt;&gt;"",Scoring!$S$20)+IF(Data!$P272&lt;&gt;"",Scoring!$S$21)+IF(Data!$Q272&lt;&gt;"",Scoring!$S$22)+IF(Data!$R272&lt;&gt;"",Scoring!$S$23)+IF(Data!$S272&lt;&gt;"",Scoring!$S$24)+IF(Data!T272&lt;&gt;"",Scoring!$S$25)+IF(Data!$U272&lt;&gt;"",Scoring!$S$26)+IF(Data!$V272&lt;&gt;"",Scoring!$S$27)+IF(Data!$W272&lt;&gt;"",Scoring!$S$28)+IF(Data!$X272&lt;&gt;"",Scoring!$S$29)+IF(Data!$Y272&lt;&gt;"",Scoring!$S$30)+IF(Data!$Z272&lt;&gt;"",Scoring!$S$31)+IF(Data!$AA272&lt;&gt;"",Scoring!$S$32),"")</f>
        <v/>
      </c>
      <c r="BG272" s="107" t="str">
        <f>IF(BF272&lt;&gt;"",LOOKUP(BF272,Likelihoods!$A$7:$A$107,Likelihoods!Q$7:Q$107),"")</f>
        <v/>
      </c>
      <c r="BH272" s="108" t="str">
        <f>IF(AND(COUNTBLANK($B272:$E272)=3,COUNTBLANK($F272:$H272)=2,COUNTBLANK($I272:$J272)=1,COUNTBLANK($K272:$L272)=1,COUNTBLANK($M272:$N272)=1,COUNTBLANK($O272:$P272)=1,COUNTBLANK($Q272:$R272)=1,COUNTBLANK($S272:$T272)=1,COUNTBLANK($U272:$V272)=1,COUNTBLANK($W272:$AA272)=4),IF(Data!$B272&lt;&gt;"",Scoring!$T$7)+IF(Data!$C272&lt;&gt;"",Scoring!$T$8)+IF(Data!$D272&lt;&gt;"",Scoring!$T$9)+IF(Data!$E272&lt;&gt;"",Scoring!$T$10)+IF(Data!$F272&lt;&gt;"",Scoring!$T$11)+IF(Data!$G272&lt;&gt;"",Scoring!$T$12)+IF(Data!$H272&lt;&gt;"",Scoring!$T$13)+IF(Data!$I272&lt;&gt;"",Scoring!$T$14)+IF(Data!$J272&lt;&gt;"",Scoring!$T$15)+IF(Data!$K272&lt;&gt;"",Scoring!$T$16)+IF(Data!$L272&lt;&gt;"",Scoring!$T$17)+IF(Data!$M272&lt;&gt;"",Scoring!$T$18)+IF(Data!$N272&lt;&gt;"",Scoring!$T$19)+IF(Data!$O272&lt;&gt;"",Scoring!$T$20)+IF(Data!$P272&lt;&gt;"",Scoring!$T$21)+IF(Data!$Q272&lt;&gt;"",Scoring!$T$22)+IF(Data!$R272&lt;&gt;"",Scoring!$T$23)+IF(Data!$S272&lt;&gt;"",Scoring!$T$24)+IF(Data!T272&lt;&gt;"",Scoring!$T$25)+IF(Data!$U272&lt;&gt;"",Scoring!$T$26)+IF(Data!$V272&lt;&gt;"",Scoring!$T$27)+IF(Data!$W272&lt;&gt;"",Scoring!$T$28)+IF(Data!$X272&lt;&gt;"",Scoring!$T$29)+IF(Data!$Y272&lt;&gt;"",Scoring!$T$30)+IF(Data!$Z272&lt;&gt;"",Scoring!$T$31)+IF(Data!$AA272&lt;&gt;"",Scoring!$T$32),"")</f>
        <v/>
      </c>
      <c r="BI272" s="105" t="str">
        <f>IF(BH272&lt;&gt;"",LOOKUP(BH272,Likelihoods!$A$7:$A$107,Likelihoods!R$7:R$107),"")</f>
        <v/>
      </c>
      <c r="BJ272" s="108" t="str">
        <f>IF(AND(COUNTBLANK($B272:$E272)=3,COUNTBLANK($F272:$H272)=2,COUNTBLANK($I272:$J272)=1,COUNTBLANK($K272:$L272)=1,COUNTBLANK($M272:$N272)=1,COUNTBLANK($O272:$P272)=1,COUNTBLANK($Q272:$R272)=1,COUNTBLANK($S272:$T272)=1,COUNTBLANK($U272:$V272)=1,COUNTBLANK($W272:$AA272)=4),IF(Data!$B272&lt;&gt;"",Scoring!$U$7)+IF(Data!$C272&lt;&gt;"",Scoring!$U$8)+IF(Data!$D272&lt;&gt;"",Scoring!$U$9)+IF(Data!$E272&lt;&gt;"",Scoring!$U$10)+IF(Data!$F272&lt;&gt;"",Scoring!$U$11)+IF(Data!$G272&lt;&gt;"",Scoring!$U$12)+IF(Data!$H272&lt;&gt;"",Scoring!$U$13)+IF(Data!$I272&lt;&gt;"",Scoring!$U$14)+IF(Data!$J272&lt;&gt;"",Scoring!$U$15)+IF(Data!$K272&lt;&gt;"",Scoring!$U$16)+IF(Data!$L272&lt;&gt;"",Scoring!$U$17)+IF(Data!$M272&lt;&gt;"",Scoring!$U$18)+IF(Data!$N272&lt;&gt;"",Scoring!$U$19)+IF(Data!$O272&lt;&gt;"",Scoring!$U$20)+IF(Data!$P272&lt;&gt;"",Scoring!$U$21)+IF(Data!$Q272&lt;&gt;"",Scoring!$U$22)+IF(Data!$R272&lt;&gt;"",Scoring!$U$23)+IF(Data!$S272&lt;&gt;"",Scoring!$U$24)+IF(Data!T272&lt;&gt;"",Scoring!$U$25)+IF(Data!$U272&lt;&gt;"",Scoring!$U$26)+IF(Data!$V272&lt;&gt;"",Scoring!$U$27)+IF(Data!$W272&lt;&gt;"",Scoring!$U$28)+IF(Data!$X272&lt;&gt;"",Scoring!$U$29)+IF(Data!$Y272&lt;&gt;"",Scoring!$U$30)+IF(Data!$Z272&lt;&gt;"",Scoring!$U$31)+IF(Data!$AA272&lt;&gt;"",Scoring!$U$32),"")</f>
        <v/>
      </c>
      <c r="BK272" s="106" t="str">
        <f>IF(BJ272&lt;&gt;"",LOOKUP(BJ272,Likelihoods!$A$7:$A$107,Likelihoods!S$7:S$107),"")</f>
        <v/>
      </c>
      <c r="BL272" s="8"/>
      <c r="BM272" s="8"/>
      <c r="BN272" s="8"/>
      <c r="BO272" s="8"/>
      <c r="BP272" s="8"/>
      <c r="BQ272" s="8"/>
      <c r="BR272" s="8"/>
      <c r="BS272" s="8"/>
      <c r="BT272" s="8"/>
      <c r="BU272" s="8"/>
      <c r="BV272" s="8"/>
      <c r="BW272" s="8"/>
      <c r="BX272" s="8"/>
      <c r="BY272" s="8"/>
    </row>
    <row r="273" spans="1:77" ht="14.25" x14ac:dyDescent="0.2">
      <c r="A273" s="68"/>
      <c r="B273" s="101"/>
      <c r="C273" s="102"/>
      <c r="D273" s="102"/>
      <c r="E273" s="102"/>
      <c r="F273" s="101"/>
      <c r="G273" s="102"/>
      <c r="H273" s="103"/>
      <c r="I273" s="102"/>
      <c r="J273" s="102"/>
      <c r="K273" s="101"/>
      <c r="L273" s="103"/>
      <c r="M273" s="102"/>
      <c r="N273" s="103"/>
      <c r="O273" s="101"/>
      <c r="P273" s="103"/>
      <c r="Q273" s="102"/>
      <c r="R273" s="102"/>
      <c r="S273" s="101"/>
      <c r="T273" s="103"/>
      <c r="U273" s="101"/>
      <c r="V273" s="103"/>
      <c r="W273" s="102"/>
      <c r="X273" s="102"/>
      <c r="Y273" s="102"/>
      <c r="Z273" s="102"/>
      <c r="AA273" s="102"/>
      <c r="AB273" s="104" t="str">
        <f>IF(AND(COUNTBLANK($B273:$E273)=3,COUNTBLANK($F273:$H273)=2,COUNTBLANK($I273:$J273)=1,COUNTBLANK($K273:$L273)=1,COUNTBLANK($M273:$N273)=1,COUNTBLANK($O273:$P273)=1,COUNTBLANK($Q273:$R273)=1,COUNTBLANK($S273:$T273)=1,COUNTBLANK($U273:$V273)=1,COUNTBLANK($W273:$AA273)=4),IF(Data!$B273&lt;&gt;"",Scoring!$D$7)+IF(Data!$C273&lt;&gt;"",Scoring!$D$8)+IF(Data!$D273&lt;&gt;"",Scoring!$D$9)+IF(Data!$E273&lt;&gt;"",Scoring!$D$10)+IF(Data!$F273&lt;&gt;"",Scoring!$D$11)+IF(Data!$G273&lt;&gt;"",Scoring!$D$12)+IF(Data!$H273&lt;&gt;"",Scoring!$D$13)+IF(Data!$I273&lt;&gt;"",Scoring!$D$14)+IF(Data!$J273&lt;&gt;"",Scoring!$D$15)+IF(Data!$K273&lt;&gt;"",Scoring!$D$16)+IF(Data!$L273&lt;&gt;"",Scoring!$D$17)+IF(Data!$M273&lt;&gt;"",Scoring!$D$18)+IF(Data!$N273&lt;&gt;"",Scoring!$D$19)+IF(Data!$O273&lt;&gt;"",Scoring!$D$20)+IF(Data!$P273&lt;&gt;"",Scoring!$D$21)+IF(Data!$Q273&lt;&gt;"",Scoring!$D$22)+IF(Data!$R273&lt;&gt;"",Scoring!$D$23)+IF(Data!$S273&lt;&gt;"",Scoring!$D$24)+IF(Data!T273&lt;&gt;"",Scoring!$D$25)+IF(Data!$U273&lt;&gt;"",Scoring!$D$26)+IF(Data!$V273&lt;&gt;"",Scoring!$D$27)+IF(Data!$W273&lt;&gt;"",Scoring!$D$28)+IF(Data!$X273&lt;&gt;"",Scoring!$D$29)+IF(Data!$Y273&lt;&gt;"",Scoring!$D$30)+IF(Data!$Z273&lt;&gt;"",Scoring!$D$31)+IF(Data!$AA273&lt;&gt;"",Scoring!$D$32),"")</f>
        <v/>
      </c>
      <c r="AC273" s="105" t="str">
        <f>IF(AB273&lt;&gt;"",LOOKUP(AB273,Likelihoods!$A$7:$A$107,Likelihoods!B$7:B$107),"")</f>
        <v/>
      </c>
      <c r="AD273" s="264" t="str">
        <f>IF(AND(COUNTBLANK($B273:$E273)=3,COUNTBLANK($F273:$H273)=2,COUNTBLANK($I273:$J273)=1,COUNTBLANK($K273:$L273)=1,COUNTBLANK($M273:$N273)=1,COUNTBLANK($O273:$P273)=1,COUNTBLANK($Q273:$R273)=1,COUNTBLANK($S273:$T273)=1,COUNTBLANK($U273:$V273)=1,COUNTBLANK($W273:$AA273)=4),IF(Data!$B273&lt;&gt;"",Scoring!$E$7)+IF(Data!$C273&lt;&gt;"",Scoring!$E$8)+IF(Data!$D273&lt;&gt;"",Scoring!$E$9)+IF(Data!$E273&lt;&gt;"",Scoring!$E$10)+IF(Data!$F273&lt;&gt;"",Scoring!$E$11)+IF(Data!$G273&lt;&gt;"",Scoring!$E$12)+IF(Data!$H273&lt;&gt;"",Scoring!$E$13)+IF(Data!$I273&lt;&gt;"",Scoring!$E$14)+IF(Data!$J273&lt;&gt;"",Scoring!$E$15)+IF(Data!$K273&lt;&gt;"",Scoring!$E$16)+IF(Data!$L273&lt;&gt;"",Scoring!$E$17)+IF(Data!$M273&lt;&gt;"",Scoring!$E$18)+IF(Data!$N273&lt;&gt;"",Scoring!$E$19)+IF(Data!$O273&lt;&gt;"",Scoring!$E$20)+IF(Data!$P273&lt;&gt;"",Scoring!$E$21)+IF(Data!$Q273&lt;&gt;"",Scoring!$E$22)+IF(Data!$R273&lt;&gt;"",Scoring!$E$23)+IF(Data!$S273&lt;&gt;"",Scoring!$E$24)+IF(Data!V273&lt;&gt;"",Scoring!$E$25)+IF(Data!$U273&lt;&gt;"",Scoring!$E$26)+IF(Data!$V273&lt;&gt;"",Scoring!$E$27)+IF(Data!$W273&lt;&gt;"",Scoring!$E$28)+IF(Data!$X273&lt;&gt;"",Scoring!$E$29)+IF(Data!$Y273&lt;&gt;"",Scoring!$E$30)+IF(Data!$Z273&lt;&gt;"",Scoring!$E$31)+IF(Data!$AA273&lt;&gt;"",Scoring!$E$32),"")</f>
        <v/>
      </c>
      <c r="AE273" s="107" t="str">
        <f>IF(AD273&lt;&gt;"",LOOKUP(AD273,Likelihoods!$A$7:$A$107,Likelihoods!C$7:C$107),"")</f>
        <v/>
      </c>
      <c r="AF273" s="108" t="str">
        <f>IF(AND(COUNTBLANK($B273:$E273)=3,COUNTBLANK($F273:$H273)=2,COUNTBLANK($I273:$J273)=1,COUNTBLANK($K273:$L273)=1,COUNTBLANK($M273:$N273)=1,COUNTBLANK($O273:$P273)=1,COUNTBLANK($Q273:$R273)=1,COUNTBLANK($S273:$T273)=1,COUNTBLANK($U273:$V273)=1,COUNTBLANK($W273:$AA273)=4),IF(Data!$B273&lt;&gt;"",Scoring!$F$7)+IF(Data!$C273&lt;&gt;"",Scoring!$F$8)+IF(Data!$D273&lt;&gt;"",Scoring!$F$9)+IF(Data!$E273&lt;&gt;"",Scoring!$F$10)+IF(Data!$F273&lt;&gt;"",Scoring!$F$11)+IF(Data!$G273&lt;&gt;"",Scoring!$F$12)+IF(Data!$H273&lt;&gt;"",Scoring!$F$13)+IF(Data!$I273&lt;&gt;"",Scoring!$F$14)+IF(Data!$J273&lt;&gt;"",Scoring!$F$15)+IF(Data!$K273&lt;&gt;"",Scoring!$F$16)+IF(Data!$L273&lt;&gt;"",Scoring!$F$17)+IF(Data!$M273&lt;&gt;"",Scoring!$F$18)+IF(Data!$N273&lt;&gt;"",Scoring!$F$19)+IF(Data!$O273&lt;&gt;"",Scoring!$F$20)+IF(Data!$P273&lt;&gt;"",Scoring!$F$21)+IF(Data!$Q273&lt;&gt;"",Scoring!$F$22)+IF(Data!$R273&lt;&gt;"",Scoring!$F$23)+IF(Data!$S273&lt;&gt;"",Scoring!$F$24)+IF(Data!T273&lt;&gt;"",Scoring!$F$25)+IF(Data!$U273&lt;&gt;"",Scoring!$F$26)+IF(Data!$V273&lt;&gt;"",Scoring!$F$27)+IF(Data!$W273&lt;&gt;"",Scoring!$F$28)+IF(Data!$X273&lt;&gt;"",Scoring!$F$29)+IF(Data!$Y273&lt;&gt;"",Scoring!$F$30)+IF(Data!$Z273&lt;&gt;"",Scoring!$F$31)+IF(Data!$AA273&lt;&gt;"",Scoring!$F$32),"")</f>
        <v/>
      </c>
      <c r="AG273" s="105" t="str">
        <f>IF(AF273&lt;&gt;"",LOOKUP(AF273,Likelihoods!$A$7:$A$107,Likelihoods!D$7:D$107),"")</f>
        <v/>
      </c>
      <c r="AH273" s="108" t="str">
        <f>IF(AND(COUNTBLANK($B273:$E273)=3,COUNTBLANK($F273:$H273)=2,COUNTBLANK($I273:$J273)=1,COUNTBLANK($K273:$L273)=1,COUNTBLANK($M273:$N273)=1,COUNTBLANK($O273:$P273)=1,COUNTBLANK($Q273:$R273)=1,COUNTBLANK($S273:$T273)=1,COUNTBLANK($U273:$V273)=1,COUNTBLANK($W273:$AA273)=4),IF(Data!$B273&lt;&gt;"",Scoring!$G$7)+IF(Data!$C273&lt;&gt;"",Scoring!$G$8)+IF(Data!$D273&lt;&gt;"",Scoring!$G$9)+IF(Data!$E273&lt;&gt;"",Scoring!$G$10)+IF(Data!$F273&lt;&gt;"",Scoring!$G$11)+IF(Data!$G273&lt;&gt;"",Scoring!$G$12)+IF(Data!$H273&lt;&gt;"",Scoring!$G$13)+IF(Data!$I273&lt;&gt;"",Scoring!$G$14)+IF(Data!$J273&lt;&gt;"",Scoring!$G$15)+IF(Data!$K273&lt;&gt;"",Scoring!$G$16)+IF(Data!$L273&lt;&gt;"",Scoring!$G$17)+IF(Data!$M273&lt;&gt;"",Scoring!$G$18)+IF(Data!$N273&lt;&gt;"",Scoring!$G$19)+IF(Data!$O273&lt;&gt;"",Scoring!$G$20)+IF(Data!$P273&lt;&gt;"",Scoring!$G$21)+IF(Data!$Q273&lt;&gt;"",Scoring!$G$22)+IF(Data!$R273&lt;&gt;"",Scoring!$G$23)+IF(Data!$S273&lt;&gt;"",Scoring!$G$24)+IF(Data!T273&lt;&gt;"",Scoring!$G$25)+IF(Data!$U273&lt;&gt;"",Scoring!$G$26)+IF(Data!$V273&lt;&gt;"",Scoring!$G$27)+IF(Data!$W273&lt;&gt;"",Scoring!$G$28)+IF(Data!$X273&lt;&gt;"",Scoring!$G$29)+IF(Data!$Y273&lt;&gt;"",Scoring!$G$30)+IF(Data!$Z273&lt;&gt;"",Scoring!$G$31)+IF(Data!$AA273&lt;&gt;"",Scoring!$G$32),"")</f>
        <v/>
      </c>
      <c r="AI273" s="106" t="str">
        <f>IF(AH273&lt;&gt;"",LOOKUP(AH273,Likelihoods!$A$7:$A$107,Likelihoods!E$7:E$107),"")</f>
        <v/>
      </c>
      <c r="AJ273" s="104" t="str">
        <f>IF(AND(COUNTBLANK($B273:$E273)=3,COUNTBLANK($F273:$H273)=2,COUNTBLANK($I273:$J273)=1,COUNTBLANK($K273:$L273)=1,COUNTBLANK($M273:$N273)=1,COUNTBLANK($O273:$P273)=1,COUNTBLANK($Q273:$R273)=1,COUNTBLANK($S273:$T273)=1,COUNTBLANK($U273:$V273)=1,COUNTBLANK($W273:$AA273)=4),IF(Data!$B273&lt;&gt;"",Scoring!$H$7)+IF(Data!$C273&lt;&gt;"",Scoring!$H$8)+IF(Data!$D273&lt;&gt;"",Scoring!$H$9)+IF(Data!$E273&lt;&gt;"",Scoring!$H$10)+IF(Data!$F273&lt;&gt;"",Scoring!$H$11)+IF(Data!$G273&lt;&gt;"",Scoring!$H$12)+IF(Data!$H273&lt;&gt;"",Scoring!$H$13)+IF(Data!$I273&lt;&gt;"",Scoring!$H$14)+IF(Data!$J273&lt;&gt;"",Scoring!$H$15)+IF(Data!$K273&lt;&gt;"",Scoring!$H$16)+IF(Data!$L273&lt;&gt;"",Scoring!$H$17)+IF(Data!$M273&lt;&gt;"",Scoring!$H$18)+IF(Data!$N273&lt;&gt;"",Scoring!$H$19)+IF(Data!$O273&lt;&gt;"",Scoring!$H$20)+IF(Data!$P273&lt;&gt;"",Scoring!$H$21)+IF(Data!$Q273&lt;&gt;"",Scoring!$H$22)+IF(Data!$R273&lt;&gt;"",Scoring!$H$23)+IF(Data!$S273&lt;&gt;"",Scoring!$H$24)+IF(Data!T273&lt;&gt;"",Scoring!$H$25)+IF(Data!$U273&lt;&gt;"",Scoring!$H$26)+IF(Data!$V273&lt;&gt;"",Scoring!$H$27)+IF(Data!$W273&lt;&gt;"",Scoring!$H$28)+IF(Data!$X273&lt;&gt;"",Scoring!$H$29)+IF(Data!$Y273&lt;&gt;"",Scoring!$H$30)+IF(Data!$Z273&lt;&gt;"",Scoring!$H$31)+IF(Data!$AA273&lt;&gt;"",Scoring!$H$32),"")</f>
        <v/>
      </c>
      <c r="AK273" s="105" t="str">
        <f>IF(AJ273&lt;&gt;"",LOOKUP(AJ273,Likelihoods!$A$7:$A$107,Likelihoods!F$7:F$107),"")</f>
        <v/>
      </c>
      <c r="AL273" s="102" t="str">
        <f>IF(AND(COUNTBLANK($B273:$E273)=3,COUNTBLANK($F273:$H273)=2,COUNTBLANK($I273:$J273)=1,COUNTBLANK($K273:$L273)=1,COUNTBLANK($M273:$N273)=1,COUNTBLANK($O273:$P273)=1,COUNTBLANK($Q273:$R273)=1,COUNTBLANK($S273:$T273)=1,COUNTBLANK($U273:$V273)=1,COUNTBLANK($W273:$AA273)=4),IF(Data!$B273&lt;&gt;"",Scoring!$I$7)+IF(Data!$C273&lt;&gt;"",Scoring!$I$8)+IF(Data!$D273&lt;&gt;"",Scoring!$I$9)+IF(Data!$E273&lt;&gt;"",Scoring!$I$10)+IF(Data!$F273&lt;&gt;"",Scoring!$I$11)+IF(Data!$G273&lt;&gt;"",Scoring!$I$12)+IF(Data!$H273&lt;&gt;"",Scoring!$I$13)+IF(Data!$I273&lt;&gt;"",Scoring!$I$14)+IF(Data!$J273&lt;&gt;"",Scoring!$I$15)+IF(Data!$K273&lt;&gt;"",Scoring!$I$16)+IF(Data!$L273&lt;&gt;"",Scoring!$I$17)+IF(Data!$M273&lt;&gt;"",Scoring!$I$18)+IF(Data!$N273&lt;&gt;"",Scoring!$I$19)+IF(Data!$O273&lt;&gt;"",Scoring!$I$20)+IF(Data!$P273&lt;&gt;"",Scoring!$I$21)+IF(Data!$Q273&lt;&gt;"",Scoring!$I$22)+IF(Data!$R273&lt;&gt;"",Scoring!$I$23)+IF(Data!$S273&lt;&gt;"",Scoring!$I$24)+IF(Data!T273&lt;&gt;"",Scoring!$I$25)+IF(Data!$U273&lt;&gt;"",Scoring!$I$26)+IF(Data!$V273&lt;&gt;"",Scoring!$I$27)+IF(Data!$W273&lt;&gt;"",Scoring!$I$28)+IF(Data!$X273&lt;&gt;"",Scoring!$I$29)+IF(Data!$Y273&lt;&gt;"",Scoring!$I$30)+IF(Data!$Z273&lt;&gt;"",Scoring!$I$31)+IF(Data!$AA273&lt;&gt;"",Scoring!$I$32),"")</f>
        <v/>
      </c>
      <c r="AM273" s="107" t="str">
        <f>IF(AL273&lt;&gt;"",LOOKUP(AL273,Likelihoods!$A$7:$A$107,Likelihoods!G$7:G$107),"")</f>
        <v/>
      </c>
      <c r="AN273" s="281" t="str">
        <f>IF(AND(COUNTBLANK($B273:$E273)=3,COUNTBLANK($F273:$H273)=2,COUNTBLANK($I273:$J273)=1,COUNTBLANK($K273:$L273)=1,COUNTBLANK($M273:$N273)=1,COUNTBLANK($O273:$P273)=1,COUNTBLANK($Q273:$R273)=1,COUNTBLANK($S273:$T273)=1,COUNTBLANK($U273:$V273)=1,COUNTBLANK($W273:$AA273)=4),IF(Data!$B273&lt;&gt;"",Scoring!$J$7)+IF(Data!$C273&lt;&gt;"",Scoring!$J$8)+IF(Data!$D273&lt;&gt;"",Scoring!$J$9)+IF(Data!$E273&lt;&gt;"",Scoring!$J$10)+IF(Data!$F273&lt;&gt;"",Scoring!$J$11)+IF(Data!$G273&lt;&gt;"",Scoring!$J$12)+IF(Data!$H273&lt;&gt;"",Scoring!$J$13)+IF(Data!$I273&lt;&gt;"",Scoring!$J$14)+IF(Data!$J273&lt;&gt;"",Scoring!$J$15)+IF(Data!$K273&lt;&gt;"",Scoring!$J$16)+IF(Data!$L273&lt;&gt;"",Scoring!$J$17)+IF(Data!$M273&lt;&gt;"",Scoring!$J$18)+IF(Data!$N273&lt;&gt;"",Scoring!$J$19)+IF(Data!$O273&lt;&gt;"",Scoring!$J$20)+IF(Data!$P273&lt;&gt;"",Scoring!$J$21)+IF(Data!$Q273&lt;&gt;"",Scoring!$J$22)+IF(Data!$R273&lt;&gt;"",Scoring!$J$23)+IF(Data!$S273&lt;&gt;"",Scoring!$J$24)+IF(Data!AF273&lt;&gt;"",Scoring!$J$25)+IF(Data!$U273&lt;&gt;"",Scoring!$J$26)+IF(Data!$V273&lt;&gt;"",Scoring!$J$27)+IF(Data!$W273&lt;&gt;"",Scoring!$J$28)+IF(Data!$X273&lt;&gt;"",Scoring!$J$29)+IF(Data!$Y273&lt;&gt;"",Scoring!$J$30)+IF(Data!$Z273&lt;&gt;"",Scoring!$J$31)+IF(Data!$AA273&lt;&gt;"",Scoring!$J$32),"")</f>
        <v/>
      </c>
      <c r="AO273" s="276" t="str">
        <f>IF(AN273&lt;&gt;"",LOOKUP(AN273,Likelihoods!$A$7:$A$107,Likelihoods!H$7:H$107),"")</f>
        <v/>
      </c>
      <c r="AP273" s="264" t="str">
        <f>IF(AND(COUNTBLANK($B273:$E273)=3,COUNTBLANK($F273:$H273)=2,COUNTBLANK($I273:$J273)=1,COUNTBLANK($K273:$L273)=1,COUNTBLANK($M273:$N273)=1,COUNTBLANK($O273:$P273)=1,COUNTBLANK($Q273:$R273)=1,COUNTBLANK($S273:$T273)=1,COUNTBLANK($U273:$V273)=1,COUNTBLANK($W273:$AA273)=4),IF(Data!$B273&lt;&gt;"",Scoring!$K$7)+IF(Data!$C273&lt;&gt;"",Scoring!$K$8)+IF(Data!$D273&lt;&gt;"",Scoring!$K$9)+IF(Data!$E273&lt;&gt;"",Scoring!$K$10)+IF(Data!$F273&lt;&gt;"",Scoring!$K$11)+IF(Data!$G273&lt;&gt;"",Scoring!$K$12)+IF(Data!$H273&lt;&gt;"",Scoring!$K$13)+IF(Data!$I273&lt;&gt;"",Scoring!$K$14)+IF(Data!$J273&lt;&gt;"",Scoring!$K$15)+IF(Data!$K273&lt;&gt;"",Scoring!$K$16)+IF(Data!$L273&lt;&gt;"",Scoring!$K$17)+IF(Data!$M273&lt;&gt;"",Scoring!$K$18)+IF(Data!$N273&lt;&gt;"",Scoring!$K$19)+IF(Data!$O273&lt;&gt;"",Scoring!$K$20)+IF(Data!$P273&lt;&gt;"",Scoring!$K$21)+IF(Data!$Q273&lt;&gt;"",Scoring!$K$22)+IF(Data!$R273&lt;&gt;"",Scoring!$K$23)+IF(Data!$S273&lt;&gt;"",Scoring!$K$24)+IF(Data!AH273&lt;&gt;"",Scoring!$K$25)+IF(Data!$U273&lt;&gt;"",Scoring!$K$26)+IF(Data!$V273&lt;&gt;"",Scoring!$K$27)+IF(Data!$W273&lt;&gt;"",Scoring!$K$28)+IF(Data!$X273&lt;&gt;"",Scoring!$K$29)+IF(Data!$Y273&lt;&gt;"",Scoring!$K$30)+IF(Data!$Z273&lt;&gt;"",Scoring!$K$31)+IF(Data!$AA273&lt;&gt;"",Scoring!$K$32),"")</f>
        <v/>
      </c>
      <c r="AQ273" s="107" t="str">
        <f>IF(AP273&lt;&gt;"",LOOKUP(AP273,Likelihoods!$A$7:$A$107,Likelihoods!I$7:I$107),"")</f>
        <v/>
      </c>
      <c r="AR273" s="281" t="str">
        <f>IF(AND(COUNTBLANK($B273:$E273)=3,COUNTBLANK($F273:$H273)=2,COUNTBLANK($I273:$J273)=1,COUNTBLANK($K273:$L273)=1,COUNTBLANK($M273:$N273)=1,COUNTBLANK($O273:$P273)=1,COUNTBLANK($Q273:$R273)=1,COUNTBLANK($S273:$T273)=1,COUNTBLANK($U273:$V273)=1,COUNTBLANK($W273:$AA273)=4),IF(Data!$B273&lt;&gt;"",Scoring!$L$7)+IF(Data!$C273&lt;&gt;"",Scoring!$L$8)+IF(Data!$D273&lt;&gt;"",Scoring!$L$9)+IF(Data!$E273&lt;&gt;"",Scoring!$L$10)+IF(Data!$F273&lt;&gt;"",Scoring!$L$11)+IF(Data!$G273&lt;&gt;"",Scoring!$L$12)+IF(Data!$H273&lt;&gt;"",Scoring!$L$13)+IF(Data!$I273&lt;&gt;"",Scoring!$L$14)+IF(Data!$J273&lt;&gt;"",Scoring!$L$15)+IF(Data!$K273&lt;&gt;"",Scoring!$L$16)+IF(Data!$L273&lt;&gt;"",Scoring!$L$17)+IF(Data!$M273&lt;&gt;"",Scoring!$L$18)+IF(Data!$N273&lt;&gt;"",Scoring!$L$19)+IF(Data!$O273&lt;&gt;"",Scoring!$L$20)+IF(Data!$P273&lt;&gt;"",Scoring!$L$21)+IF(Data!$Q273&lt;&gt;"",Scoring!$L$22)+IF(Data!$R273&lt;&gt;"",Scoring!$L$23)+IF(Data!$S273&lt;&gt;"",Scoring!$L$24)+IF(Data!AJ273&lt;&gt;"",Scoring!$L$25)+IF(Data!$U273&lt;&gt;"",Scoring!$L$26)+IF(Data!$V273&lt;&gt;"",Scoring!$L$27)+IF(Data!$W273&lt;&gt;"",Scoring!$L$28)+IF(Data!$X273&lt;&gt;"",Scoring!$L$29)+IF(Data!$Y273&lt;&gt;"",Scoring!$L$30)+IF(Data!$Z273&lt;&gt;"",Scoring!$L$31)+IF(Data!$AA273&lt;&gt;"",Scoring!$L$32),"")</f>
        <v/>
      </c>
      <c r="AS273" s="105" t="str">
        <f>IF(AR273&lt;&gt;"",LOOKUP(AR273,Likelihoods!$A$7:$A$107,Likelihoods!J$7:J$107),"")</f>
        <v/>
      </c>
      <c r="AT273" s="108" t="str">
        <f>IF(AND(COUNTBLANK($B273:$E273)=3,COUNTBLANK($F273:$H273)=2,COUNTBLANK($I273:$J273)=1,COUNTBLANK($K273:$L273)=1,COUNTBLANK($M273:$N273)=1,COUNTBLANK($O273:$P273)=1,COUNTBLANK($Q273:$R273)=1,COUNTBLANK($S273:$T273)=1,COUNTBLANK($U273:$V273)=1,COUNTBLANK($W273:$AA273)=4),IF(Data!$B273&lt;&gt;"",Scoring!$M$7)+IF(Data!$C273&lt;&gt;"",Scoring!$M$8)+IF(Data!$D273&lt;&gt;"",Scoring!$M$9)+IF(Data!$E273&lt;&gt;"",Scoring!$M$10)+IF(Data!$F273&lt;&gt;"",Scoring!$M$11)+IF(Data!$G273&lt;&gt;"",Scoring!$M$12)+IF(Data!$H273&lt;&gt;"",Scoring!$M$13)+IF(Data!$I273&lt;&gt;"",Scoring!$M$14)+IF(Data!$J273&lt;&gt;"",Scoring!$M$15)+IF(Data!$K273&lt;&gt;"",Scoring!$M$16)+IF(Data!$L273&lt;&gt;"",Scoring!$M$17)+IF(Data!$M273&lt;&gt;"",Scoring!$M$18)+IF(Data!$N273&lt;&gt;"",Scoring!$M$19)+IF(Data!$O273&lt;&gt;"",Scoring!$M$20)+IF(Data!$P273&lt;&gt;"",Scoring!$M$21)+IF(Data!$Q273&lt;&gt;"",Scoring!$M$22)+IF(Data!$R273&lt;&gt;"",Scoring!$M$23)+IF(Data!$S273&lt;&gt;"",Scoring!$M$24)+IF(Data!T273&lt;&gt;"",Scoring!$M$25)+IF(Data!$U273&lt;&gt;"",Scoring!$M$26)+IF(Data!$V273&lt;&gt;"",Scoring!$M$27)+IF(Data!$W273&lt;&gt;"",Scoring!$M$28)+IF(Data!$X273&lt;&gt;"",Scoring!$M$29)+IF(Data!$Y273&lt;&gt;"",Scoring!$M$30)+IF(Data!$Z273&lt;&gt;"",Scoring!$M$31)+IF(Data!$AA273&lt;&gt;"",Scoring!$M$32),"")</f>
        <v/>
      </c>
      <c r="AU273" s="105" t="str">
        <f>IF(AT273&lt;&gt;"",LOOKUP(AT273,Likelihoods!$A$7:$A$107,Likelihoods!K$7:K$107),"")</f>
        <v/>
      </c>
      <c r="AV273" s="108" t="str">
        <f>IF(AND(COUNTBLANK($B273:$E273)=3,COUNTBLANK($F273:$H273)=2,COUNTBLANK($I273:$J273)=1,COUNTBLANK($K273:$L273)=1,COUNTBLANK($M273:$N273)=1,COUNTBLANK($O273:$P273)=1,COUNTBLANK($Q273:$R273)=1,COUNTBLANK($S273:$T273)=1,COUNTBLANK($U273:$V273)=1,COUNTBLANK($W273:$AA273)=4),IF(Data!$B273&lt;&gt;"",Scoring!$N$7)+IF(Data!$C273&lt;&gt;"",Scoring!$N$8)+IF(Data!$D273&lt;&gt;"",Scoring!$N$9)+IF(Data!$E273&lt;&gt;"",Scoring!$N$10)+IF(Data!$F273&lt;&gt;"",Scoring!$N$11)+IF(Data!$G273&lt;&gt;"",Scoring!$N$12)+IF(Data!$H273&lt;&gt;"",Scoring!$N$13)+IF(Data!$I273&lt;&gt;"",Scoring!$N$14)+IF(Data!$J273&lt;&gt;"",Scoring!$N$15)+IF(Data!$K273&lt;&gt;"",Scoring!$N$16)+IF(Data!$L273&lt;&gt;"",Scoring!$N$17)+IF(Data!$M273&lt;&gt;"",Scoring!$N$18)+IF(Data!$N273&lt;&gt;"",Scoring!$N$19)+IF(Data!$O273&lt;&gt;"",Scoring!$N$20)+IF(Data!$P273&lt;&gt;"",Scoring!$N$21)+IF(Data!$Q273&lt;&gt;"",Scoring!$N$22)+IF(Data!$R273&lt;&gt;"",Scoring!$N$23)+IF(Data!$S273&lt;&gt;"",Scoring!$N$24)+IF(Data!T273&lt;&gt;"",Scoring!$N$25)+IF(Data!$U273&lt;&gt;"",Scoring!$N$26)+IF(Data!$V273&lt;&gt;"",Scoring!$N$27)+IF(Data!$W273&lt;&gt;"",Scoring!$N$28)+IF(Data!$X273&lt;&gt;"",Scoring!$N$29)+IF(Data!$Y273&lt;&gt;"",Scoring!$N$30)+IF(Data!$Z273&lt;&gt;"",Scoring!$N$31)+IF(Data!$AA273&lt;&gt;"",Scoring!$N$32),"")</f>
        <v/>
      </c>
      <c r="AW273" s="106" t="str">
        <f>IF(AV273&lt;&gt;"",LOOKUP(AV273,Likelihoods!$A$7:$A$107,Likelihoods!L$7:L$107),"")</f>
        <v/>
      </c>
      <c r="AX273" s="104" t="str">
        <f>IF(AND(COUNTBLANK($B273:$E273)=3,COUNTBLANK($F273:$H273)=2,COUNTBLANK($I273:$J273)=1,COUNTBLANK($K273:$L273)=1,COUNTBLANK($M273:$N273)=1,COUNTBLANK($O273:$P273)=1,COUNTBLANK($Q273:$R273)=1,COUNTBLANK($S273:$T273)=1,COUNTBLANK($U273:$V273)=1,COUNTBLANK($W273:$AA273)=4),IF(Data!$B273&lt;&gt;"",Scoring!$O$7)+IF(Data!$C273&lt;&gt;"",Scoring!$O$8)+IF(Data!$D273&lt;&gt;"",Scoring!$O$9)+IF(Data!$E273&lt;&gt;"",Scoring!$O$10)+IF(Data!$F273&lt;&gt;"",Scoring!$O$11)+IF(Data!$G273&lt;&gt;"",Scoring!$O$12)+IF(Data!$H273&lt;&gt;"",Scoring!$O$13)+IF(Data!$I273&lt;&gt;"",Scoring!$O$14)+IF(Data!$J273&lt;&gt;"",Scoring!$O$15)+IF(Data!$K273&lt;&gt;"",Scoring!$O$16)+IF(Data!$L273&lt;&gt;"",Scoring!$O$17)+IF(Data!$M273&lt;&gt;"",Scoring!$O$18)+IF(Data!$N273&lt;&gt;"",Scoring!$O$19)+IF(Data!$O273&lt;&gt;"",Scoring!$O$20)+IF(Data!$P273&lt;&gt;"",Scoring!$O$21)+IF(Data!$Q273&lt;&gt;"",Scoring!$O$22)+IF(Data!$R273&lt;&gt;"",Scoring!$O$23)+IF(Data!$S273&lt;&gt;"",Scoring!$O$24)+IF(Data!T273&lt;&gt;"",Scoring!$O$25)+IF(Data!$U273&lt;&gt;"",Scoring!$O$26)+IF(Data!$V273&lt;&gt;"",Scoring!$O$27)+IF(Data!$W273&lt;&gt;"",Scoring!$O$28)+IF(Data!$X273&lt;&gt;"",Scoring!$O$29)+IF(Data!$Y273&lt;&gt;"",Scoring!$O$30)+IF(Data!$Z273&lt;&gt;"",Scoring!$O$31)+IF(Data!$AA273&lt;&gt;"",Scoring!$O$32),"")</f>
        <v/>
      </c>
      <c r="AY273" s="107" t="str">
        <f>IF(AX273&lt;&gt;"",LOOKUP(AX273,Likelihoods!$A$7:$A$107,Likelihoods!M$7:M$107),"")</f>
        <v/>
      </c>
      <c r="AZ273" s="108" t="str">
        <f>IF(AND(COUNTBLANK($B273:$E273)=3,COUNTBLANK($F273:$H273)=2,COUNTBLANK($I273:$J273)=1,COUNTBLANK($K273:$L273)=1,COUNTBLANK($M273:$N273)=1,COUNTBLANK($O273:$P273)=1,COUNTBLANK($Q273:$R273)=1,COUNTBLANK($S273:$T273)=1,COUNTBLANK($U273:$V273)=1,COUNTBLANK($W273:$AA273)=4),IF(Data!$B273&lt;&gt;"",Scoring!$P$7)+IF(Data!$C273&lt;&gt;"",Scoring!$P$8)+IF(Data!$D273&lt;&gt;"",Scoring!$P$9)+IF(Data!$E273&lt;&gt;"",Scoring!$P$10)+IF(Data!$F273&lt;&gt;"",Scoring!$P$11)+IF(Data!$G273&lt;&gt;"",Scoring!$P$12)+IF(Data!$H273&lt;&gt;"",Scoring!$P$13)+IF(Data!$I273&lt;&gt;"",Scoring!$P$14)+IF(Data!$J273&lt;&gt;"",Scoring!$P$15)+IF(Data!$K273&lt;&gt;"",Scoring!$P$16)+IF(Data!$L273&lt;&gt;"",Scoring!$P$17)+IF(Data!$M273&lt;&gt;"",Scoring!$P$18)+IF(Data!$N273&lt;&gt;"",Scoring!$P$19)+IF(Data!$O273&lt;&gt;"",Scoring!$P$20)+IF(Data!$P273&lt;&gt;"",Scoring!$P$21)+IF(Data!$Q273&lt;&gt;"",Scoring!$P$22)+IF(Data!$R273&lt;&gt;"",Scoring!$P$23)+IF(Data!$S273&lt;&gt;"",Scoring!$P$24)+IF(Data!T273&lt;&gt;"",Scoring!$P$25)+IF(Data!$U273&lt;&gt;"",Scoring!$P$26)+IF(Data!$V273&lt;&gt;"",Scoring!$P$27)+IF(Data!$W273&lt;&gt;"",Scoring!$P$28)+IF(Data!$X273&lt;&gt;"",Scoring!$P$29)+IF(Data!$Y273&lt;&gt;"",Scoring!$P$30)+IF(Data!$Z273&lt;&gt;"",Scoring!$P$31)+IF(Data!$AA273&lt;&gt;"",Scoring!$P$32),"")</f>
        <v/>
      </c>
      <c r="BA273" s="105" t="str">
        <f>IF(AZ273&lt;&gt;"",LOOKUP(AZ273,Likelihoods!$A$7:$A$107,Likelihoods!N$7:N$107),"")</f>
        <v/>
      </c>
      <c r="BB273" s="102" t="str">
        <f>IF(AND(COUNTBLANK($B273:$E273)=3,COUNTBLANK($F273:$H273)=2,COUNTBLANK($I273:$J273)=1,COUNTBLANK($K273:$L273)=1,COUNTBLANK($M273:$N273)=1,COUNTBLANK($O273:$P273)=1,COUNTBLANK($Q273:$R273)=1,COUNTBLANK($S273:$T273)=1,COUNTBLANK($U273:$V273)=1,COUNTBLANK($W273:$AA273)=4),IF(Data!$B273&lt;&gt;"",Scoring!$Q$7)+IF(Data!$C273&lt;&gt;"",Scoring!$Q$8)+IF(Data!$D273&lt;&gt;"",Scoring!$Q$9)+IF(Data!$E273&lt;&gt;"",Scoring!$Q$10)+IF(Data!$F273&lt;&gt;"",Scoring!$Q$11)+IF(Data!$G273&lt;&gt;"",Scoring!$Q$12)+IF(Data!$H273&lt;&gt;"",Scoring!$Q$13)+IF(Data!$I273&lt;&gt;"",Scoring!$Q$14)+IF(Data!$J273&lt;&gt;"",Scoring!$Q$15)+IF(Data!$K273&lt;&gt;"",Scoring!$Q$16)+IF(Data!$L273&lt;&gt;"",Scoring!$Q$17)+IF(Data!$M273&lt;&gt;"",Scoring!$Q$18)+IF(Data!$N273&lt;&gt;"",Scoring!$Q$19)+IF(Data!$O273&lt;&gt;"",Scoring!$Q$20)+IF(Data!$P273&lt;&gt;"",Scoring!$Q$21)+IF(Data!$Q273&lt;&gt;"",Scoring!$Q$22)+IF(Data!$R273&lt;&gt;"",Scoring!$Q$23)+IF(Data!$S273&lt;&gt;"",Scoring!$Q$24)+IF(Data!T273&lt;&gt;"",Scoring!$Q$25)+IF(Data!$U273&lt;&gt;"",Scoring!$Q$26)+IF(Data!$V273&lt;&gt;"",Scoring!$Q$27)+IF(Data!$W273&lt;&gt;"",Scoring!$Q$28)+IF(Data!$X273&lt;&gt;"",Scoring!$Q$29)+IF(Data!$Y273&lt;&gt;"",Scoring!$Q$30)+IF(Data!$Z273&lt;&gt;"",Scoring!$Q$31)+IF(Data!$AA273&lt;&gt;"",Scoring!$Q$32),"")</f>
        <v/>
      </c>
      <c r="BC273" s="107" t="str">
        <f>IF(BB273&lt;&gt;"",LOOKUP(BB273,Likelihoods!$A$7:$A$107,Likelihoods!O$7:O$107),"")</f>
        <v/>
      </c>
      <c r="BD273" s="104" t="str">
        <f>IF(AND(COUNTBLANK($B273:$E273)=3,COUNTBLANK($F273:$H273)=2,COUNTBLANK($I273:$J273)=1,COUNTBLANK($K273:$L273)=1,COUNTBLANK($M273:$N273)=1,COUNTBLANK($O273:$P273)=1,COUNTBLANK($Q273:$R273)=1,COUNTBLANK($S273:$T273)=1,COUNTBLANK($U273:$V273)=1,COUNTBLANK($W273:$AA273)=4),IF(Data!$B273&lt;&gt;"",Scoring!$R$7)+IF(Data!$C273&lt;&gt;"",Scoring!$R$8)+IF(Data!$D273&lt;&gt;"",Scoring!$R$9)+IF(Data!$E273&lt;&gt;"",Scoring!$R$10)+IF(Data!$F273&lt;&gt;"",Scoring!$R$11)+IF(Data!$G273&lt;&gt;"",Scoring!$R$12)+IF(Data!$H273&lt;&gt;"",Scoring!$R$13)+IF(Data!$I273&lt;&gt;"",Scoring!$R$14)+IF(Data!$J273&lt;&gt;"",Scoring!$R$15)+IF(Data!$K273&lt;&gt;"",Scoring!$R$16)+IF(Data!$L273&lt;&gt;"",Scoring!$R$17)+IF(Data!$M273&lt;&gt;"",Scoring!$R$18)+IF(Data!$N273&lt;&gt;"",Scoring!$R$19)+IF(Data!$O273&lt;&gt;"",Scoring!$R$20)+IF(Data!$P273&lt;&gt;"",Scoring!$R$21)+IF(Data!$Q273&lt;&gt;"",Scoring!$R$22)+IF(Data!$R273&lt;&gt;"",Scoring!$R$23)+IF(Data!$S273&lt;&gt;"",Scoring!$R$24)+IF(Data!T273&lt;&gt;"",Scoring!$R$25)+IF(Data!$U273&lt;&gt;"",Scoring!$R$26)+IF(Data!$V273&lt;&gt;"",Scoring!$R$27)+IF(Data!$W273&lt;&gt;"",Scoring!$R$28)+IF(Data!$X273&lt;&gt;"",Scoring!$R$29)+IF(Data!$Y273&lt;&gt;"",Scoring!$R$30)+IF(Data!$Z273&lt;&gt;"",Scoring!$R$31)+IF(Data!$AA273&lt;&gt;"",Scoring!$R$32),"")</f>
        <v/>
      </c>
      <c r="BE273" s="105" t="str">
        <f>IF(BD273&lt;&gt;"",LOOKUP(BD273,Likelihoods!$A$7:$A$107,Likelihoods!P$7:P$107),"")</f>
        <v/>
      </c>
      <c r="BF273" s="102" t="str">
        <f>IF(AND(COUNTBLANK($B273:$E273)=3,COUNTBLANK($F273:$H273)=2,COUNTBLANK($I273:$J273)=1,COUNTBLANK($K273:$L273)=1,COUNTBLANK($M273:$N273)=1,COUNTBLANK($O273:$P273)=1,COUNTBLANK($Q273:$R273)=1,COUNTBLANK($S273:$T273)=1,COUNTBLANK($U273:$V273)=1,COUNTBLANK($W273:$AA273)=4),IF(Data!$B273&lt;&gt;"",Scoring!$S$7)+IF(Data!$C273&lt;&gt;"",Scoring!$S$8)+IF(Data!$D273&lt;&gt;"",Scoring!$S$9)+IF(Data!$E273&lt;&gt;"",Scoring!$S$10)+IF(Data!$F273&lt;&gt;"",Scoring!$S$11)+IF(Data!$G273&lt;&gt;"",Scoring!$S$12)+IF(Data!$H273&lt;&gt;"",Scoring!$S$13)+IF(Data!$I273&lt;&gt;"",Scoring!$S$14)+IF(Data!$J273&lt;&gt;"",Scoring!$S$15)+IF(Data!$K273&lt;&gt;"",Scoring!$S$16)+IF(Data!$L273&lt;&gt;"",Scoring!$S$17)+IF(Data!$M273&lt;&gt;"",Scoring!$S$18)+IF(Data!$N273&lt;&gt;"",Scoring!$S$19)+IF(Data!$O273&lt;&gt;"",Scoring!$S$20)+IF(Data!$P273&lt;&gt;"",Scoring!$S$21)+IF(Data!$Q273&lt;&gt;"",Scoring!$S$22)+IF(Data!$R273&lt;&gt;"",Scoring!$S$23)+IF(Data!$S273&lt;&gt;"",Scoring!$S$24)+IF(Data!T273&lt;&gt;"",Scoring!$S$25)+IF(Data!$U273&lt;&gt;"",Scoring!$S$26)+IF(Data!$V273&lt;&gt;"",Scoring!$S$27)+IF(Data!$W273&lt;&gt;"",Scoring!$S$28)+IF(Data!$X273&lt;&gt;"",Scoring!$S$29)+IF(Data!$Y273&lt;&gt;"",Scoring!$S$30)+IF(Data!$Z273&lt;&gt;"",Scoring!$S$31)+IF(Data!$AA273&lt;&gt;"",Scoring!$S$32),"")</f>
        <v/>
      </c>
      <c r="BG273" s="107" t="str">
        <f>IF(BF273&lt;&gt;"",LOOKUP(BF273,Likelihoods!$A$7:$A$107,Likelihoods!Q$7:Q$107),"")</f>
        <v/>
      </c>
      <c r="BH273" s="108" t="str">
        <f>IF(AND(COUNTBLANK($B273:$E273)=3,COUNTBLANK($F273:$H273)=2,COUNTBLANK($I273:$J273)=1,COUNTBLANK($K273:$L273)=1,COUNTBLANK($M273:$N273)=1,COUNTBLANK($O273:$P273)=1,COUNTBLANK($Q273:$R273)=1,COUNTBLANK($S273:$T273)=1,COUNTBLANK($U273:$V273)=1,COUNTBLANK($W273:$AA273)=4),IF(Data!$B273&lt;&gt;"",Scoring!$T$7)+IF(Data!$C273&lt;&gt;"",Scoring!$T$8)+IF(Data!$D273&lt;&gt;"",Scoring!$T$9)+IF(Data!$E273&lt;&gt;"",Scoring!$T$10)+IF(Data!$F273&lt;&gt;"",Scoring!$T$11)+IF(Data!$G273&lt;&gt;"",Scoring!$T$12)+IF(Data!$H273&lt;&gt;"",Scoring!$T$13)+IF(Data!$I273&lt;&gt;"",Scoring!$T$14)+IF(Data!$J273&lt;&gt;"",Scoring!$T$15)+IF(Data!$K273&lt;&gt;"",Scoring!$T$16)+IF(Data!$L273&lt;&gt;"",Scoring!$T$17)+IF(Data!$M273&lt;&gt;"",Scoring!$T$18)+IF(Data!$N273&lt;&gt;"",Scoring!$T$19)+IF(Data!$O273&lt;&gt;"",Scoring!$T$20)+IF(Data!$P273&lt;&gt;"",Scoring!$T$21)+IF(Data!$Q273&lt;&gt;"",Scoring!$T$22)+IF(Data!$R273&lt;&gt;"",Scoring!$T$23)+IF(Data!$S273&lt;&gt;"",Scoring!$T$24)+IF(Data!T273&lt;&gt;"",Scoring!$T$25)+IF(Data!$U273&lt;&gt;"",Scoring!$T$26)+IF(Data!$V273&lt;&gt;"",Scoring!$T$27)+IF(Data!$W273&lt;&gt;"",Scoring!$T$28)+IF(Data!$X273&lt;&gt;"",Scoring!$T$29)+IF(Data!$Y273&lt;&gt;"",Scoring!$T$30)+IF(Data!$Z273&lt;&gt;"",Scoring!$T$31)+IF(Data!$AA273&lt;&gt;"",Scoring!$T$32),"")</f>
        <v/>
      </c>
      <c r="BI273" s="105" t="str">
        <f>IF(BH273&lt;&gt;"",LOOKUP(BH273,Likelihoods!$A$7:$A$107,Likelihoods!R$7:R$107),"")</f>
        <v/>
      </c>
      <c r="BJ273" s="108" t="str">
        <f>IF(AND(COUNTBLANK($B273:$E273)=3,COUNTBLANK($F273:$H273)=2,COUNTBLANK($I273:$J273)=1,COUNTBLANK($K273:$L273)=1,COUNTBLANK($M273:$N273)=1,COUNTBLANK($O273:$P273)=1,COUNTBLANK($Q273:$R273)=1,COUNTBLANK($S273:$T273)=1,COUNTBLANK($U273:$V273)=1,COUNTBLANK($W273:$AA273)=4),IF(Data!$B273&lt;&gt;"",Scoring!$U$7)+IF(Data!$C273&lt;&gt;"",Scoring!$U$8)+IF(Data!$D273&lt;&gt;"",Scoring!$U$9)+IF(Data!$E273&lt;&gt;"",Scoring!$U$10)+IF(Data!$F273&lt;&gt;"",Scoring!$U$11)+IF(Data!$G273&lt;&gt;"",Scoring!$U$12)+IF(Data!$H273&lt;&gt;"",Scoring!$U$13)+IF(Data!$I273&lt;&gt;"",Scoring!$U$14)+IF(Data!$J273&lt;&gt;"",Scoring!$U$15)+IF(Data!$K273&lt;&gt;"",Scoring!$U$16)+IF(Data!$L273&lt;&gt;"",Scoring!$U$17)+IF(Data!$M273&lt;&gt;"",Scoring!$U$18)+IF(Data!$N273&lt;&gt;"",Scoring!$U$19)+IF(Data!$O273&lt;&gt;"",Scoring!$U$20)+IF(Data!$P273&lt;&gt;"",Scoring!$U$21)+IF(Data!$Q273&lt;&gt;"",Scoring!$U$22)+IF(Data!$R273&lt;&gt;"",Scoring!$U$23)+IF(Data!$S273&lt;&gt;"",Scoring!$U$24)+IF(Data!T273&lt;&gt;"",Scoring!$U$25)+IF(Data!$U273&lt;&gt;"",Scoring!$U$26)+IF(Data!$V273&lt;&gt;"",Scoring!$U$27)+IF(Data!$W273&lt;&gt;"",Scoring!$U$28)+IF(Data!$X273&lt;&gt;"",Scoring!$U$29)+IF(Data!$Y273&lt;&gt;"",Scoring!$U$30)+IF(Data!$Z273&lt;&gt;"",Scoring!$U$31)+IF(Data!$AA273&lt;&gt;"",Scoring!$U$32),"")</f>
        <v/>
      </c>
      <c r="BK273" s="106" t="str">
        <f>IF(BJ273&lt;&gt;"",LOOKUP(BJ273,Likelihoods!$A$7:$A$107,Likelihoods!S$7:S$107),"")</f>
        <v/>
      </c>
      <c r="BL273" s="8"/>
      <c r="BM273" s="8"/>
      <c r="BN273" s="8"/>
      <c r="BO273" s="8"/>
      <c r="BP273" s="8"/>
      <c r="BQ273" s="8"/>
      <c r="BR273" s="8"/>
      <c r="BS273" s="8"/>
      <c r="BT273" s="8"/>
      <c r="BU273" s="8"/>
      <c r="BV273" s="8"/>
      <c r="BW273" s="8"/>
      <c r="BX273" s="8"/>
      <c r="BY273" s="8"/>
    </row>
    <row r="274" spans="1:77" ht="14.25" x14ac:dyDescent="0.2">
      <c r="A274" s="68"/>
      <c r="B274" s="101"/>
      <c r="C274" s="102"/>
      <c r="D274" s="102"/>
      <c r="E274" s="102"/>
      <c r="F274" s="101"/>
      <c r="G274" s="102"/>
      <c r="H274" s="103"/>
      <c r="I274" s="102"/>
      <c r="J274" s="102"/>
      <c r="K274" s="101"/>
      <c r="L274" s="103"/>
      <c r="M274" s="102"/>
      <c r="N274" s="103"/>
      <c r="O274" s="101"/>
      <c r="P274" s="103"/>
      <c r="Q274" s="102"/>
      <c r="R274" s="102"/>
      <c r="S274" s="101"/>
      <c r="T274" s="103"/>
      <c r="U274" s="101"/>
      <c r="V274" s="103"/>
      <c r="W274" s="102"/>
      <c r="X274" s="102"/>
      <c r="Y274" s="102"/>
      <c r="Z274" s="102"/>
      <c r="AA274" s="102"/>
      <c r="AB274" s="104" t="str">
        <f>IF(AND(COUNTBLANK($B274:$E274)=3,COUNTBLANK($F274:$H274)=2,COUNTBLANK($I274:$J274)=1,COUNTBLANK($K274:$L274)=1,COUNTBLANK($M274:$N274)=1,COUNTBLANK($O274:$P274)=1,COUNTBLANK($Q274:$R274)=1,COUNTBLANK($S274:$T274)=1,COUNTBLANK($U274:$V274)=1,COUNTBLANK($W274:$AA274)=4),IF(Data!$B274&lt;&gt;"",Scoring!$D$7)+IF(Data!$C274&lt;&gt;"",Scoring!$D$8)+IF(Data!$D274&lt;&gt;"",Scoring!$D$9)+IF(Data!$E274&lt;&gt;"",Scoring!$D$10)+IF(Data!$F274&lt;&gt;"",Scoring!$D$11)+IF(Data!$G274&lt;&gt;"",Scoring!$D$12)+IF(Data!$H274&lt;&gt;"",Scoring!$D$13)+IF(Data!$I274&lt;&gt;"",Scoring!$D$14)+IF(Data!$J274&lt;&gt;"",Scoring!$D$15)+IF(Data!$K274&lt;&gt;"",Scoring!$D$16)+IF(Data!$L274&lt;&gt;"",Scoring!$D$17)+IF(Data!$M274&lt;&gt;"",Scoring!$D$18)+IF(Data!$N274&lt;&gt;"",Scoring!$D$19)+IF(Data!$O274&lt;&gt;"",Scoring!$D$20)+IF(Data!$P274&lt;&gt;"",Scoring!$D$21)+IF(Data!$Q274&lt;&gt;"",Scoring!$D$22)+IF(Data!$R274&lt;&gt;"",Scoring!$D$23)+IF(Data!$S274&lt;&gt;"",Scoring!$D$24)+IF(Data!T274&lt;&gt;"",Scoring!$D$25)+IF(Data!$U274&lt;&gt;"",Scoring!$D$26)+IF(Data!$V274&lt;&gt;"",Scoring!$D$27)+IF(Data!$W274&lt;&gt;"",Scoring!$D$28)+IF(Data!$X274&lt;&gt;"",Scoring!$D$29)+IF(Data!$Y274&lt;&gt;"",Scoring!$D$30)+IF(Data!$Z274&lt;&gt;"",Scoring!$D$31)+IF(Data!$AA274&lt;&gt;"",Scoring!$D$32),"")</f>
        <v/>
      </c>
      <c r="AC274" s="105" t="str">
        <f>IF(AB274&lt;&gt;"",LOOKUP(AB274,Likelihoods!$A$7:$A$107,Likelihoods!B$7:B$107),"")</f>
        <v/>
      </c>
      <c r="AD274" s="264" t="str">
        <f>IF(AND(COUNTBLANK($B274:$E274)=3,COUNTBLANK($F274:$H274)=2,COUNTBLANK($I274:$J274)=1,COUNTBLANK($K274:$L274)=1,COUNTBLANK($M274:$N274)=1,COUNTBLANK($O274:$P274)=1,COUNTBLANK($Q274:$R274)=1,COUNTBLANK($S274:$T274)=1,COUNTBLANK($U274:$V274)=1,COUNTBLANK($W274:$AA274)=4),IF(Data!$B274&lt;&gt;"",Scoring!$E$7)+IF(Data!$C274&lt;&gt;"",Scoring!$E$8)+IF(Data!$D274&lt;&gt;"",Scoring!$E$9)+IF(Data!$E274&lt;&gt;"",Scoring!$E$10)+IF(Data!$F274&lt;&gt;"",Scoring!$E$11)+IF(Data!$G274&lt;&gt;"",Scoring!$E$12)+IF(Data!$H274&lt;&gt;"",Scoring!$E$13)+IF(Data!$I274&lt;&gt;"",Scoring!$E$14)+IF(Data!$J274&lt;&gt;"",Scoring!$E$15)+IF(Data!$K274&lt;&gt;"",Scoring!$E$16)+IF(Data!$L274&lt;&gt;"",Scoring!$E$17)+IF(Data!$M274&lt;&gt;"",Scoring!$E$18)+IF(Data!$N274&lt;&gt;"",Scoring!$E$19)+IF(Data!$O274&lt;&gt;"",Scoring!$E$20)+IF(Data!$P274&lt;&gt;"",Scoring!$E$21)+IF(Data!$Q274&lt;&gt;"",Scoring!$E$22)+IF(Data!$R274&lt;&gt;"",Scoring!$E$23)+IF(Data!$S274&lt;&gt;"",Scoring!$E$24)+IF(Data!V274&lt;&gt;"",Scoring!$E$25)+IF(Data!$U274&lt;&gt;"",Scoring!$E$26)+IF(Data!$V274&lt;&gt;"",Scoring!$E$27)+IF(Data!$W274&lt;&gt;"",Scoring!$E$28)+IF(Data!$X274&lt;&gt;"",Scoring!$E$29)+IF(Data!$Y274&lt;&gt;"",Scoring!$E$30)+IF(Data!$Z274&lt;&gt;"",Scoring!$E$31)+IF(Data!$AA274&lt;&gt;"",Scoring!$E$32),"")</f>
        <v/>
      </c>
      <c r="AE274" s="107" t="str">
        <f>IF(AD274&lt;&gt;"",LOOKUP(AD274,Likelihoods!$A$7:$A$107,Likelihoods!C$7:C$107),"")</f>
        <v/>
      </c>
      <c r="AF274" s="108" t="str">
        <f>IF(AND(COUNTBLANK($B274:$E274)=3,COUNTBLANK($F274:$H274)=2,COUNTBLANK($I274:$J274)=1,COUNTBLANK($K274:$L274)=1,COUNTBLANK($M274:$N274)=1,COUNTBLANK($O274:$P274)=1,COUNTBLANK($Q274:$R274)=1,COUNTBLANK($S274:$T274)=1,COUNTBLANK($U274:$V274)=1,COUNTBLANK($W274:$AA274)=4),IF(Data!$B274&lt;&gt;"",Scoring!$F$7)+IF(Data!$C274&lt;&gt;"",Scoring!$F$8)+IF(Data!$D274&lt;&gt;"",Scoring!$F$9)+IF(Data!$E274&lt;&gt;"",Scoring!$F$10)+IF(Data!$F274&lt;&gt;"",Scoring!$F$11)+IF(Data!$G274&lt;&gt;"",Scoring!$F$12)+IF(Data!$H274&lt;&gt;"",Scoring!$F$13)+IF(Data!$I274&lt;&gt;"",Scoring!$F$14)+IF(Data!$J274&lt;&gt;"",Scoring!$F$15)+IF(Data!$K274&lt;&gt;"",Scoring!$F$16)+IF(Data!$L274&lt;&gt;"",Scoring!$F$17)+IF(Data!$M274&lt;&gt;"",Scoring!$F$18)+IF(Data!$N274&lt;&gt;"",Scoring!$F$19)+IF(Data!$O274&lt;&gt;"",Scoring!$F$20)+IF(Data!$P274&lt;&gt;"",Scoring!$F$21)+IF(Data!$Q274&lt;&gt;"",Scoring!$F$22)+IF(Data!$R274&lt;&gt;"",Scoring!$F$23)+IF(Data!$S274&lt;&gt;"",Scoring!$F$24)+IF(Data!T274&lt;&gt;"",Scoring!$F$25)+IF(Data!$U274&lt;&gt;"",Scoring!$F$26)+IF(Data!$V274&lt;&gt;"",Scoring!$F$27)+IF(Data!$W274&lt;&gt;"",Scoring!$F$28)+IF(Data!$X274&lt;&gt;"",Scoring!$F$29)+IF(Data!$Y274&lt;&gt;"",Scoring!$F$30)+IF(Data!$Z274&lt;&gt;"",Scoring!$F$31)+IF(Data!$AA274&lt;&gt;"",Scoring!$F$32),"")</f>
        <v/>
      </c>
      <c r="AG274" s="105" t="str">
        <f>IF(AF274&lt;&gt;"",LOOKUP(AF274,Likelihoods!$A$7:$A$107,Likelihoods!D$7:D$107),"")</f>
        <v/>
      </c>
      <c r="AH274" s="108" t="str">
        <f>IF(AND(COUNTBLANK($B274:$E274)=3,COUNTBLANK($F274:$H274)=2,COUNTBLANK($I274:$J274)=1,COUNTBLANK($K274:$L274)=1,COUNTBLANK($M274:$N274)=1,COUNTBLANK($O274:$P274)=1,COUNTBLANK($Q274:$R274)=1,COUNTBLANK($S274:$T274)=1,COUNTBLANK($U274:$V274)=1,COUNTBLANK($W274:$AA274)=4),IF(Data!$B274&lt;&gt;"",Scoring!$G$7)+IF(Data!$C274&lt;&gt;"",Scoring!$G$8)+IF(Data!$D274&lt;&gt;"",Scoring!$G$9)+IF(Data!$E274&lt;&gt;"",Scoring!$G$10)+IF(Data!$F274&lt;&gt;"",Scoring!$G$11)+IF(Data!$G274&lt;&gt;"",Scoring!$G$12)+IF(Data!$H274&lt;&gt;"",Scoring!$G$13)+IF(Data!$I274&lt;&gt;"",Scoring!$G$14)+IF(Data!$J274&lt;&gt;"",Scoring!$G$15)+IF(Data!$K274&lt;&gt;"",Scoring!$G$16)+IF(Data!$L274&lt;&gt;"",Scoring!$G$17)+IF(Data!$M274&lt;&gt;"",Scoring!$G$18)+IF(Data!$N274&lt;&gt;"",Scoring!$G$19)+IF(Data!$O274&lt;&gt;"",Scoring!$G$20)+IF(Data!$P274&lt;&gt;"",Scoring!$G$21)+IF(Data!$Q274&lt;&gt;"",Scoring!$G$22)+IF(Data!$R274&lt;&gt;"",Scoring!$G$23)+IF(Data!$S274&lt;&gt;"",Scoring!$G$24)+IF(Data!T274&lt;&gt;"",Scoring!$G$25)+IF(Data!$U274&lt;&gt;"",Scoring!$G$26)+IF(Data!$V274&lt;&gt;"",Scoring!$G$27)+IF(Data!$W274&lt;&gt;"",Scoring!$G$28)+IF(Data!$X274&lt;&gt;"",Scoring!$G$29)+IF(Data!$Y274&lt;&gt;"",Scoring!$G$30)+IF(Data!$Z274&lt;&gt;"",Scoring!$G$31)+IF(Data!$AA274&lt;&gt;"",Scoring!$G$32),"")</f>
        <v/>
      </c>
      <c r="AI274" s="106" t="str">
        <f>IF(AH274&lt;&gt;"",LOOKUP(AH274,Likelihoods!$A$7:$A$107,Likelihoods!E$7:E$107),"")</f>
        <v/>
      </c>
      <c r="AJ274" s="104" t="str">
        <f>IF(AND(COUNTBLANK($B274:$E274)=3,COUNTBLANK($F274:$H274)=2,COUNTBLANK($I274:$J274)=1,COUNTBLANK($K274:$L274)=1,COUNTBLANK($M274:$N274)=1,COUNTBLANK($O274:$P274)=1,COUNTBLANK($Q274:$R274)=1,COUNTBLANK($S274:$T274)=1,COUNTBLANK($U274:$V274)=1,COUNTBLANK($W274:$AA274)=4),IF(Data!$B274&lt;&gt;"",Scoring!$H$7)+IF(Data!$C274&lt;&gt;"",Scoring!$H$8)+IF(Data!$D274&lt;&gt;"",Scoring!$H$9)+IF(Data!$E274&lt;&gt;"",Scoring!$H$10)+IF(Data!$F274&lt;&gt;"",Scoring!$H$11)+IF(Data!$G274&lt;&gt;"",Scoring!$H$12)+IF(Data!$H274&lt;&gt;"",Scoring!$H$13)+IF(Data!$I274&lt;&gt;"",Scoring!$H$14)+IF(Data!$J274&lt;&gt;"",Scoring!$H$15)+IF(Data!$K274&lt;&gt;"",Scoring!$H$16)+IF(Data!$L274&lt;&gt;"",Scoring!$H$17)+IF(Data!$M274&lt;&gt;"",Scoring!$H$18)+IF(Data!$N274&lt;&gt;"",Scoring!$H$19)+IF(Data!$O274&lt;&gt;"",Scoring!$H$20)+IF(Data!$P274&lt;&gt;"",Scoring!$H$21)+IF(Data!$Q274&lt;&gt;"",Scoring!$H$22)+IF(Data!$R274&lt;&gt;"",Scoring!$H$23)+IF(Data!$S274&lt;&gt;"",Scoring!$H$24)+IF(Data!T274&lt;&gt;"",Scoring!$H$25)+IF(Data!$U274&lt;&gt;"",Scoring!$H$26)+IF(Data!$V274&lt;&gt;"",Scoring!$H$27)+IF(Data!$W274&lt;&gt;"",Scoring!$H$28)+IF(Data!$X274&lt;&gt;"",Scoring!$H$29)+IF(Data!$Y274&lt;&gt;"",Scoring!$H$30)+IF(Data!$Z274&lt;&gt;"",Scoring!$H$31)+IF(Data!$AA274&lt;&gt;"",Scoring!$H$32),"")</f>
        <v/>
      </c>
      <c r="AK274" s="105" t="str">
        <f>IF(AJ274&lt;&gt;"",LOOKUP(AJ274,Likelihoods!$A$7:$A$107,Likelihoods!F$7:F$107),"")</f>
        <v/>
      </c>
      <c r="AL274" s="102" t="str">
        <f>IF(AND(COUNTBLANK($B274:$E274)=3,COUNTBLANK($F274:$H274)=2,COUNTBLANK($I274:$J274)=1,COUNTBLANK($K274:$L274)=1,COUNTBLANK($M274:$N274)=1,COUNTBLANK($O274:$P274)=1,COUNTBLANK($Q274:$R274)=1,COUNTBLANK($S274:$T274)=1,COUNTBLANK($U274:$V274)=1,COUNTBLANK($W274:$AA274)=4),IF(Data!$B274&lt;&gt;"",Scoring!$I$7)+IF(Data!$C274&lt;&gt;"",Scoring!$I$8)+IF(Data!$D274&lt;&gt;"",Scoring!$I$9)+IF(Data!$E274&lt;&gt;"",Scoring!$I$10)+IF(Data!$F274&lt;&gt;"",Scoring!$I$11)+IF(Data!$G274&lt;&gt;"",Scoring!$I$12)+IF(Data!$H274&lt;&gt;"",Scoring!$I$13)+IF(Data!$I274&lt;&gt;"",Scoring!$I$14)+IF(Data!$J274&lt;&gt;"",Scoring!$I$15)+IF(Data!$K274&lt;&gt;"",Scoring!$I$16)+IF(Data!$L274&lt;&gt;"",Scoring!$I$17)+IF(Data!$M274&lt;&gt;"",Scoring!$I$18)+IF(Data!$N274&lt;&gt;"",Scoring!$I$19)+IF(Data!$O274&lt;&gt;"",Scoring!$I$20)+IF(Data!$P274&lt;&gt;"",Scoring!$I$21)+IF(Data!$Q274&lt;&gt;"",Scoring!$I$22)+IF(Data!$R274&lt;&gt;"",Scoring!$I$23)+IF(Data!$S274&lt;&gt;"",Scoring!$I$24)+IF(Data!T274&lt;&gt;"",Scoring!$I$25)+IF(Data!$U274&lt;&gt;"",Scoring!$I$26)+IF(Data!$V274&lt;&gt;"",Scoring!$I$27)+IF(Data!$W274&lt;&gt;"",Scoring!$I$28)+IF(Data!$X274&lt;&gt;"",Scoring!$I$29)+IF(Data!$Y274&lt;&gt;"",Scoring!$I$30)+IF(Data!$Z274&lt;&gt;"",Scoring!$I$31)+IF(Data!$AA274&lt;&gt;"",Scoring!$I$32),"")</f>
        <v/>
      </c>
      <c r="AM274" s="107" t="str">
        <f>IF(AL274&lt;&gt;"",LOOKUP(AL274,Likelihoods!$A$7:$A$107,Likelihoods!G$7:G$107),"")</f>
        <v/>
      </c>
      <c r="AN274" s="281" t="str">
        <f>IF(AND(COUNTBLANK($B274:$E274)=3,COUNTBLANK($F274:$H274)=2,COUNTBLANK($I274:$J274)=1,COUNTBLANK($K274:$L274)=1,COUNTBLANK($M274:$N274)=1,COUNTBLANK($O274:$P274)=1,COUNTBLANK($Q274:$R274)=1,COUNTBLANK($S274:$T274)=1,COUNTBLANK($U274:$V274)=1,COUNTBLANK($W274:$AA274)=4),IF(Data!$B274&lt;&gt;"",Scoring!$J$7)+IF(Data!$C274&lt;&gt;"",Scoring!$J$8)+IF(Data!$D274&lt;&gt;"",Scoring!$J$9)+IF(Data!$E274&lt;&gt;"",Scoring!$J$10)+IF(Data!$F274&lt;&gt;"",Scoring!$J$11)+IF(Data!$G274&lt;&gt;"",Scoring!$J$12)+IF(Data!$H274&lt;&gt;"",Scoring!$J$13)+IF(Data!$I274&lt;&gt;"",Scoring!$J$14)+IF(Data!$J274&lt;&gt;"",Scoring!$J$15)+IF(Data!$K274&lt;&gt;"",Scoring!$J$16)+IF(Data!$L274&lt;&gt;"",Scoring!$J$17)+IF(Data!$M274&lt;&gt;"",Scoring!$J$18)+IF(Data!$N274&lt;&gt;"",Scoring!$J$19)+IF(Data!$O274&lt;&gt;"",Scoring!$J$20)+IF(Data!$P274&lt;&gt;"",Scoring!$J$21)+IF(Data!$Q274&lt;&gt;"",Scoring!$J$22)+IF(Data!$R274&lt;&gt;"",Scoring!$J$23)+IF(Data!$S274&lt;&gt;"",Scoring!$J$24)+IF(Data!AF274&lt;&gt;"",Scoring!$J$25)+IF(Data!$U274&lt;&gt;"",Scoring!$J$26)+IF(Data!$V274&lt;&gt;"",Scoring!$J$27)+IF(Data!$W274&lt;&gt;"",Scoring!$J$28)+IF(Data!$X274&lt;&gt;"",Scoring!$J$29)+IF(Data!$Y274&lt;&gt;"",Scoring!$J$30)+IF(Data!$Z274&lt;&gt;"",Scoring!$J$31)+IF(Data!$AA274&lt;&gt;"",Scoring!$J$32),"")</f>
        <v/>
      </c>
      <c r="AO274" s="276" t="str">
        <f>IF(AN274&lt;&gt;"",LOOKUP(AN274,Likelihoods!$A$7:$A$107,Likelihoods!H$7:H$107),"")</f>
        <v/>
      </c>
      <c r="AP274" s="264" t="str">
        <f>IF(AND(COUNTBLANK($B274:$E274)=3,COUNTBLANK($F274:$H274)=2,COUNTBLANK($I274:$J274)=1,COUNTBLANK($K274:$L274)=1,COUNTBLANK($M274:$N274)=1,COUNTBLANK($O274:$P274)=1,COUNTBLANK($Q274:$R274)=1,COUNTBLANK($S274:$T274)=1,COUNTBLANK($U274:$V274)=1,COUNTBLANK($W274:$AA274)=4),IF(Data!$B274&lt;&gt;"",Scoring!$K$7)+IF(Data!$C274&lt;&gt;"",Scoring!$K$8)+IF(Data!$D274&lt;&gt;"",Scoring!$K$9)+IF(Data!$E274&lt;&gt;"",Scoring!$K$10)+IF(Data!$F274&lt;&gt;"",Scoring!$K$11)+IF(Data!$G274&lt;&gt;"",Scoring!$K$12)+IF(Data!$H274&lt;&gt;"",Scoring!$K$13)+IF(Data!$I274&lt;&gt;"",Scoring!$K$14)+IF(Data!$J274&lt;&gt;"",Scoring!$K$15)+IF(Data!$K274&lt;&gt;"",Scoring!$K$16)+IF(Data!$L274&lt;&gt;"",Scoring!$K$17)+IF(Data!$M274&lt;&gt;"",Scoring!$K$18)+IF(Data!$N274&lt;&gt;"",Scoring!$K$19)+IF(Data!$O274&lt;&gt;"",Scoring!$K$20)+IF(Data!$P274&lt;&gt;"",Scoring!$K$21)+IF(Data!$Q274&lt;&gt;"",Scoring!$K$22)+IF(Data!$R274&lt;&gt;"",Scoring!$K$23)+IF(Data!$S274&lt;&gt;"",Scoring!$K$24)+IF(Data!AH274&lt;&gt;"",Scoring!$K$25)+IF(Data!$U274&lt;&gt;"",Scoring!$K$26)+IF(Data!$V274&lt;&gt;"",Scoring!$K$27)+IF(Data!$W274&lt;&gt;"",Scoring!$K$28)+IF(Data!$X274&lt;&gt;"",Scoring!$K$29)+IF(Data!$Y274&lt;&gt;"",Scoring!$K$30)+IF(Data!$Z274&lt;&gt;"",Scoring!$K$31)+IF(Data!$AA274&lt;&gt;"",Scoring!$K$32),"")</f>
        <v/>
      </c>
      <c r="AQ274" s="107" t="str">
        <f>IF(AP274&lt;&gt;"",LOOKUP(AP274,Likelihoods!$A$7:$A$107,Likelihoods!I$7:I$107),"")</f>
        <v/>
      </c>
      <c r="AR274" s="281" t="str">
        <f>IF(AND(COUNTBLANK($B274:$E274)=3,COUNTBLANK($F274:$H274)=2,COUNTBLANK($I274:$J274)=1,COUNTBLANK($K274:$L274)=1,COUNTBLANK($M274:$N274)=1,COUNTBLANK($O274:$P274)=1,COUNTBLANK($Q274:$R274)=1,COUNTBLANK($S274:$T274)=1,COUNTBLANK($U274:$V274)=1,COUNTBLANK($W274:$AA274)=4),IF(Data!$B274&lt;&gt;"",Scoring!$L$7)+IF(Data!$C274&lt;&gt;"",Scoring!$L$8)+IF(Data!$D274&lt;&gt;"",Scoring!$L$9)+IF(Data!$E274&lt;&gt;"",Scoring!$L$10)+IF(Data!$F274&lt;&gt;"",Scoring!$L$11)+IF(Data!$G274&lt;&gt;"",Scoring!$L$12)+IF(Data!$H274&lt;&gt;"",Scoring!$L$13)+IF(Data!$I274&lt;&gt;"",Scoring!$L$14)+IF(Data!$J274&lt;&gt;"",Scoring!$L$15)+IF(Data!$K274&lt;&gt;"",Scoring!$L$16)+IF(Data!$L274&lt;&gt;"",Scoring!$L$17)+IF(Data!$M274&lt;&gt;"",Scoring!$L$18)+IF(Data!$N274&lt;&gt;"",Scoring!$L$19)+IF(Data!$O274&lt;&gt;"",Scoring!$L$20)+IF(Data!$P274&lt;&gt;"",Scoring!$L$21)+IF(Data!$Q274&lt;&gt;"",Scoring!$L$22)+IF(Data!$R274&lt;&gt;"",Scoring!$L$23)+IF(Data!$S274&lt;&gt;"",Scoring!$L$24)+IF(Data!AJ274&lt;&gt;"",Scoring!$L$25)+IF(Data!$U274&lt;&gt;"",Scoring!$L$26)+IF(Data!$V274&lt;&gt;"",Scoring!$L$27)+IF(Data!$W274&lt;&gt;"",Scoring!$L$28)+IF(Data!$X274&lt;&gt;"",Scoring!$L$29)+IF(Data!$Y274&lt;&gt;"",Scoring!$L$30)+IF(Data!$Z274&lt;&gt;"",Scoring!$L$31)+IF(Data!$AA274&lt;&gt;"",Scoring!$L$32),"")</f>
        <v/>
      </c>
      <c r="AS274" s="105" t="str">
        <f>IF(AR274&lt;&gt;"",LOOKUP(AR274,Likelihoods!$A$7:$A$107,Likelihoods!J$7:J$107),"")</f>
        <v/>
      </c>
      <c r="AT274" s="108" t="str">
        <f>IF(AND(COUNTBLANK($B274:$E274)=3,COUNTBLANK($F274:$H274)=2,COUNTBLANK($I274:$J274)=1,COUNTBLANK($K274:$L274)=1,COUNTBLANK($M274:$N274)=1,COUNTBLANK($O274:$P274)=1,COUNTBLANK($Q274:$R274)=1,COUNTBLANK($S274:$T274)=1,COUNTBLANK($U274:$V274)=1,COUNTBLANK($W274:$AA274)=4),IF(Data!$B274&lt;&gt;"",Scoring!$M$7)+IF(Data!$C274&lt;&gt;"",Scoring!$M$8)+IF(Data!$D274&lt;&gt;"",Scoring!$M$9)+IF(Data!$E274&lt;&gt;"",Scoring!$M$10)+IF(Data!$F274&lt;&gt;"",Scoring!$M$11)+IF(Data!$G274&lt;&gt;"",Scoring!$M$12)+IF(Data!$H274&lt;&gt;"",Scoring!$M$13)+IF(Data!$I274&lt;&gt;"",Scoring!$M$14)+IF(Data!$J274&lt;&gt;"",Scoring!$M$15)+IF(Data!$K274&lt;&gt;"",Scoring!$M$16)+IF(Data!$L274&lt;&gt;"",Scoring!$M$17)+IF(Data!$M274&lt;&gt;"",Scoring!$M$18)+IF(Data!$N274&lt;&gt;"",Scoring!$M$19)+IF(Data!$O274&lt;&gt;"",Scoring!$M$20)+IF(Data!$P274&lt;&gt;"",Scoring!$M$21)+IF(Data!$Q274&lt;&gt;"",Scoring!$M$22)+IF(Data!$R274&lt;&gt;"",Scoring!$M$23)+IF(Data!$S274&lt;&gt;"",Scoring!$M$24)+IF(Data!T274&lt;&gt;"",Scoring!$M$25)+IF(Data!$U274&lt;&gt;"",Scoring!$M$26)+IF(Data!$V274&lt;&gt;"",Scoring!$M$27)+IF(Data!$W274&lt;&gt;"",Scoring!$M$28)+IF(Data!$X274&lt;&gt;"",Scoring!$M$29)+IF(Data!$Y274&lt;&gt;"",Scoring!$M$30)+IF(Data!$Z274&lt;&gt;"",Scoring!$M$31)+IF(Data!$AA274&lt;&gt;"",Scoring!$M$32),"")</f>
        <v/>
      </c>
      <c r="AU274" s="105" t="str">
        <f>IF(AT274&lt;&gt;"",LOOKUP(AT274,Likelihoods!$A$7:$A$107,Likelihoods!K$7:K$107),"")</f>
        <v/>
      </c>
      <c r="AV274" s="108" t="str">
        <f>IF(AND(COUNTBLANK($B274:$E274)=3,COUNTBLANK($F274:$H274)=2,COUNTBLANK($I274:$J274)=1,COUNTBLANK($K274:$L274)=1,COUNTBLANK($M274:$N274)=1,COUNTBLANK($O274:$P274)=1,COUNTBLANK($Q274:$R274)=1,COUNTBLANK($S274:$T274)=1,COUNTBLANK($U274:$V274)=1,COUNTBLANK($W274:$AA274)=4),IF(Data!$B274&lt;&gt;"",Scoring!$N$7)+IF(Data!$C274&lt;&gt;"",Scoring!$N$8)+IF(Data!$D274&lt;&gt;"",Scoring!$N$9)+IF(Data!$E274&lt;&gt;"",Scoring!$N$10)+IF(Data!$F274&lt;&gt;"",Scoring!$N$11)+IF(Data!$G274&lt;&gt;"",Scoring!$N$12)+IF(Data!$H274&lt;&gt;"",Scoring!$N$13)+IF(Data!$I274&lt;&gt;"",Scoring!$N$14)+IF(Data!$J274&lt;&gt;"",Scoring!$N$15)+IF(Data!$K274&lt;&gt;"",Scoring!$N$16)+IF(Data!$L274&lt;&gt;"",Scoring!$N$17)+IF(Data!$M274&lt;&gt;"",Scoring!$N$18)+IF(Data!$N274&lt;&gt;"",Scoring!$N$19)+IF(Data!$O274&lt;&gt;"",Scoring!$N$20)+IF(Data!$P274&lt;&gt;"",Scoring!$N$21)+IF(Data!$Q274&lt;&gt;"",Scoring!$N$22)+IF(Data!$R274&lt;&gt;"",Scoring!$N$23)+IF(Data!$S274&lt;&gt;"",Scoring!$N$24)+IF(Data!T274&lt;&gt;"",Scoring!$N$25)+IF(Data!$U274&lt;&gt;"",Scoring!$N$26)+IF(Data!$V274&lt;&gt;"",Scoring!$N$27)+IF(Data!$W274&lt;&gt;"",Scoring!$N$28)+IF(Data!$X274&lt;&gt;"",Scoring!$N$29)+IF(Data!$Y274&lt;&gt;"",Scoring!$N$30)+IF(Data!$Z274&lt;&gt;"",Scoring!$N$31)+IF(Data!$AA274&lt;&gt;"",Scoring!$N$32),"")</f>
        <v/>
      </c>
      <c r="AW274" s="106" t="str">
        <f>IF(AV274&lt;&gt;"",LOOKUP(AV274,Likelihoods!$A$7:$A$107,Likelihoods!L$7:L$107),"")</f>
        <v/>
      </c>
      <c r="AX274" s="104" t="str">
        <f>IF(AND(COUNTBLANK($B274:$E274)=3,COUNTBLANK($F274:$H274)=2,COUNTBLANK($I274:$J274)=1,COUNTBLANK($K274:$L274)=1,COUNTBLANK($M274:$N274)=1,COUNTBLANK($O274:$P274)=1,COUNTBLANK($Q274:$R274)=1,COUNTBLANK($S274:$T274)=1,COUNTBLANK($U274:$V274)=1,COUNTBLANK($W274:$AA274)=4),IF(Data!$B274&lt;&gt;"",Scoring!$O$7)+IF(Data!$C274&lt;&gt;"",Scoring!$O$8)+IF(Data!$D274&lt;&gt;"",Scoring!$O$9)+IF(Data!$E274&lt;&gt;"",Scoring!$O$10)+IF(Data!$F274&lt;&gt;"",Scoring!$O$11)+IF(Data!$G274&lt;&gt;"",Scoring!$O$12)+IF(Data!$H274&lt;&gt;"",Scoring!$O$13)+IF(Data!$I274&lt;&gt;"",Scoring!$O$14)+IF(Data!$J274&lt;&gt;"",Scoring!$O$15)+IF(Data!$K274&lt;&gt;"",Scoring!$O$16)+IF(Data!$L274&lt;&gt;"",Scoring!$O$17)+IF(Data!$M274&lt;&gt;"",Scoring!$O$18)+IF(Data!$N274&lt;&gt;"",Scoring!$O$19)+IF(Data!$O274&lt;&gt;"",Scoring!$O$20)+IF(Data!$P274&lt;&gt;"",Scoring!$O$21)+IF(Data!$Q274&lt;&gt;"",Scoring!$O$22)+IF(Data!$R274&lt;&gt;"",Scoring!$O$23)+IF(Data!$S274&lt;&gt;"",Scoring!$O$24)+IF(Data!T274&lt;&gt;"",Scoring!$O$25)+IF(Data!$U274&lt;&gt;"",Scoring!$O$26)+IF(Data!$V274&lt;&gt;"",Scoring!$O$27)+IF(Data!$W274&lt;&gt;"",Scoring!$O$28)+IF(Data!$X274&lt;&gt;"",Scoring!$O$29)+IF(Data!$Y274&lt;&gt;"",Scoring!$O$30)+IF(Data!$Z274&lt;&gt;"",Scoring!$O$31)+IF(Data!$AA274&lt;&gt;"",Scoring!$O$32),"")</f>
        <v/>
      </c>
      <c r="AY274" s="107" t="str">
        <f>IF(AX274&lt;&gt;"",LOOKUP(AX274,Likelihoods!$A$7:$A$107,Likelihoods!M$7:M$107),"")</f>
        <v/>
      </c>
      <c r="AZ274" s="108" t="str">
        <f>IF(AND(COUNTBLANK($B274:$E274)=3,COUNTBLANK($F274:$H274)=2,COUNTBLANK($I274:$J274)=1,COUNTBLANK($K274:$L274)=1,COUNTBLANK($M274:$N274)=1,COUNTBLANK($O274:$P274)=1,COUNTBLANK($Q274:$R274)=1,COUNTBLANK($S274:$T274)=1,COUNTBLANK($U274:$V274)=1,COUNTBLANK($W274:$AA274)=4),IF(Data!$B274&lt;&gt;"",Scoring!$P$7)+IF(Data!$C274&lt;&gt;"",Scoring!$P$8)+IF(Data!$D274&lt;&gt;"",Scoring!$P$9)+IF(Data!$E274&lt;&gt;"",Scoring!$P$10)+IF(Data!$F274&lt;&gt;"",Scoring!$P$11)+IF(Data!$G274&lt;&gt;"",Scoring!$P$12)+IF(Data!$H274&lt;&gt;"",Scoring!$P$13)+IF(Data!$I274&lt;&gt;"",Scoring!$P$14)+IF(Data!$J274&lt;&gt;"",Scoring!$P$15)+IF(Data!$K274&lt;&gt;"",Scoring!$P$16)+IF(Data!$L274&lt;&gt;"",Scoring!$P$17)+IF(Data!$M274&lt;&gt;"",Scoring!$P$18)+IF(Data!$N274&lt;&gt;"",Scoring!$P$19)+IF(Data!$O274&lt;&gt;"",Scoring!$P$20)+IF(Data!$P274&lt;&gt;"",Scoring!$P$21)+IF(Data!$Q274&lt;&gt;"",Scoring!$P$22)+IF(Data!$R274&lt;&gt;"",Scoring!$P$23)+IF(Data!$S274&lt;&gt;"",Scoring!$P$24)+IF(Data!T274&lt;&gt;"",Scoring!$P$25)+IF(Data!$U274&lt;&gt;"",Scoring!$P$26)+IF(Data!$V274&lt;&gt;"",Scoring!$P$27)+IF(Data!$W274&lt;&gt;"",Scoring!$P$28)+IF(Data!$X274&lt;&gt;"",Scoring!$P$29)+IF(Data!$Y274&lt;&gt;"",Scoring!$P$30)+IF(Data!$Z274&lt;&gt;"",Scoring!$P$31)+IF(Data!$AA274&lt;&gt;"",Scoring!$P$32),"")</f>
        <v/>
      </c>
      <c r="BA274" s="105" t="str">
        <f>IF(AZ274&lt;&gt;"",LOOKUP(AZ274,Likelihoods!$A$7:$A$107,Likelihoods!N$7:N$107),"")</f>
        <v/>
      </c>
      <c r="BB274" s="102" t="str">
        <f>IF(AND(COUNTBLANK($B274:$E274)=3,COUNTBLANK($F274:$H274)=2,COUNTBLANK($I274:$J274)=1,COUNTBLANK($K274:$L274)=1,COUNTBLANK($M274:$N274)=1,COUNTBLANK($O274:$P274)=1,COUNTBLANK($Q274:$R274)=1,COUNTBLANK($S274:$T274)=1,COUNTBLANK($U274:$V274)=1,COUNTBLANK($W274:$AA274)=4),IF(Data!$B274&lt;&gt;"",Scoring!$Q$7)+IF(Data!$C274&lt;&gt;"",Scoring!$Q$8)+IF(Data!$D274&lt;&gt;"",Scoring!$Q$9)+IF(Data!$E274&lt;&gt;"",Scoring!$Q$10)+IF(Data!$F274&lt;&gt;"",Scoring!$Q$11)+IF(Data!$G274&lt;&gt;"",Scoring!$Q$12)+IF(Data!$H274&lt;&gt;"",Scoring!$Q$13)+IF(Data!$I274&lt;&gt;"",Scoring!$Q$14)+IF(Data!$J274&lt;&gt;"",Scoring!$Q$15)+IF(Data!$K274&lt;&gt;"",Scoring!$Q$16)+IF(Data!$L274&lt;&gt;"",Scoring!$Q$17)+IF(Data!$M274&lt;&gt;"",Scoring!$Q$18)+IF(Data!$N274&lt;&gt;"",Scoring!$Q$19)+IF(Data!$O274&lt;&gt;"",Scoring!$Q$20)+IF(Data!$P274&lt;&gt;"",Scoring!$Q$21)+IF(Data!$Q274&lt;&gt;"",Scoring!$Q$22)+IF(Data!$R274&lt;&gt;"",Scoring!$Q$23)+IF(Data!$S274&lt;&gt;"",Scoring!$Q$24)+IF(Data!T274&lt;&gt;"",Scoring!$Q$25)+IF(Data!$U274&lt;&gt;"",Scoring!$Q$26)+IF(Data!$V274&lt;&gt;"",Scoring!$Q$27)+IF(Data!$W274&lt;&gt;"",Scoring!$Q$28)+IF(Data!$X274&lt;&gt;"",Scoring!$Q$29)+IF(Data!$Y274&lt;&gt;"",Scoring!$Q$30)+IF(Data!$Z274&lt;&gt;"",Scoring!$Q$31)+IF(Data!$AA274&lt;&gt;"",Scoring!$Q$32),"")</f>
        <v/>
      </c>
      <c r="BC274" s="107" t="str">
        <f>IF(BB274&lt;&gt;"",LOOKUP(BB274,Likelihoods!$A$7:$A$107,Likelihoods!O$7:O$107),"")</f>
        <v/>
      </c>
      <c r="BD274" s="104" t="str">
        <f>IF(AND(COUNTBLANK($B274:$E274)=3,COUNTBLANK($F274:$H274)=2,COUNTBLANK($I274:$J274)=1,COUNTBLANK($K274:$L274)=1,COUNTBLANK($M274:$N274)=1,COUNTBLANK($O274:$P274)=1,COUNTBLANK($Q274:$R274)=1,COUNTBLANK($S274:$T274)=1,COUNTBLANK($U274:$V274)=1,COUNTBLANK($W274:$AA274)=4),IF(Data!$B274&lt;&gt;"",Scoring!$R$7)+IF(Data!$C274&lt;&gt;"",Scoring!$R$8)+IF(Data!$D274&lt;&gt;"",Scoring!$R$9)+IF(Data!$E274&lt;&gt;"",Scoring!$R$10)+IF(Data!$F274&lt;&gt;"",Scoring!$R$11)+IF(Data!$G274&lt;&gt;"",Scoring!$R$12)+IF(Data!$H274&lt;&gt;"",Scoring!$R$13)+IF(Data!$I274&lt;&gt;"",Scoring!$R$14)+IF(Data!$J274&lt;&gt;"",Scoring!$R$15)+IF(Data!$K274&lt;&gt;"",Scoring!$R$16)+IF(Data!$L274&lt;&gt;"",Scoring!$R$17)+IF(Data!$M274&lt;&gt;"",Scoring!$R$18)+IF(Data!$N274&lt;&gt;"",Scoring!$R$19)+IF(Data!$O274&lt;&gt;"",Scoring!$R$20)+IF(Data!$P274&lt;&gt;"",Scoring!$R$21)+IF(Data!$Q274&lt;&gt;"",Scoring!$R$22)+IF(Data!$R274&lt;&gt;"",Scoring!$R$23)+IF(Data!$S274&lt;&gt;"",Scoring!$R$24)+IF(Data!T274&lt;&gt;"",Scoring!$R$25)+IF(Data!$U274&lt;&gt;"",Scoring!$R$26)+IF(Data!$V274&lt;&gt;"",Scoring!$R$27)+IF(Data!$W274&lt;&gt;"",Scoring!$R$28)+IF(Data!$X274&lt;&gt;"",Scoring!$R$29)+IF(Data!$Y274&lt;&gt;"",Scoring!$R$30)+IF(Data!$Z274&lt;&gt;"",Scoring!$R$31)+IF(Data!$AA274&lt;&gt;"",Scoring!$R$32),"")</f>
        <v/>
      </c>
      <c r="BE274" s="105" t="str">
        <f>IF(BD274&lt;&gt;"",LOOKUP(BD274,Likelihoods!$A$7:$A$107,Likelihoods!P$7:P$107),"")</f>
        <v/>
      </c>
      <c r="BF274" s="102" t="str">
        <f>IF(AND(COUNTBLANK($B274:$E274)=3,COUNTBLANK($F274:$H274)=2,COUNTBLANK($I274:$J274)=1,COUNTBLANK($K274:$L274)=1,COUNTBLANK($M274:$N274)=1,COUNTBLANK($O274:$P274)=1,COUNTBLANK($Q274:$R274)=1,COUNTBLANK($S274:$T274)=1,COUNTBLANK($U274:$V274)=1,COUNTBLANK($W274:$AA274)=4),IF(Data!$B274&lt;&gt;"",Scoring!$S$7)+IF(Data!$C274&lt;&gt;"",Scoring!$S$8)+IF(Data!$D274&lt;&gt;"",Scoring!$S$9)+IF(Data!$E274&lt;&gt;"",Scoring!$S$10)+IF(Data!$F274&lt;&gt;"",Scoring!$S$11)+IF(Data!$G274&lt;&gt;"",Scoring!$S$12)+IF(Data!$H274&lt;&gt;"",Scoring!$S$13)+IF(Data!$I274&lt;&gt;"",Scoring!$S$14)+IF(Data!$J274&lt;&gt;"",Scoring!$S$15)+IF(Data!$K274&lt;&gt;"",Scoring!$S$16)+IF(Data!$L274&lt;&gt;"",Scoring!$S$17)+IF(Data!$M274&lt;&gt;"",Scoring!$S$18)+IF(Data!$N274&lt;&gt;"",Scoring!$S$19)+IF(Data!$O274&lt;&gt;"",Scoring!$S$20)+IF(Data!$P274&lt;&gt;"",Scoring!$S$21)+IF(Data!$Q274&lt;&gt;"",Scoring!$S$22)+IF(Data!$R274&lt;&gt;"",Scoring!$S$23)+IF(Data!$S274&lt;&gt;"",Scoring!$S$24)+IF(Data!T274&lt;&gt;"",Scoring!$S$25)+IF(Data!$U274&lt;&gt;"",Scoring!$S$26)+IF(Data!$V274&lt;&gt;"",Scoring!$S$27)+IF(Data!$W274&lt;&gt;"",Scoring!$S$28)+IF(Data!$X274&lt;&gt;"",Scoring!$S$29)+IF(Data!$Y274&lt;&gt;"",Scoring!$S$30)+IF(Data!$Z274&lt;&gt;"",Scoring!$S$31)+IF(Data!$AA274&lt;&gt;"",Scoring!$S$32),"")</f>
        <v/>
      </c>
      <c r="BG274" s="107" t="str">
        <f>IF(BF274&lt;&gt;"",LOOKUP(BF274,Likelihoods!$A$7:$A$107,Likelihoods!Q$7:Q$107),"")</f>
        <v/>
      </c>
      <c r="BH274" s="108" t="str">
        <f>IF(AND(COUNTBLANK($B274:$E274)=3,COUNTBLANK($F274:$H274)=2,COUNTBLANK($I274:$J274)=1,COUNTBLANK($K274:$L274)=1,COUNTBLANK($M274:$N274)=1,COUNTBLANK($O274:$P274)=1,COUNTBLANK($Q274:$R274)=1,COUNTBLANK($S274:$T274)=1,COUNTBLANK($U274:$V274)=1,COUNTBLANK($W274:$AA274)=4),IF(Data!$B274&lt;&gt;"",Scoring!$T$7)+IF(Data!$C274&lt;&gt;"",Scoring!$T$8)+IF(Data!$D274&lt;&gt;"",Scoring!$T$9)+IF(Data!$E274&lt;&gt;"",Scoring!$T$10)+IF(Data!$F274&lt;&gt;"",Scoring!$T$11)+IF(Data!$G274&lt;&gt;"",Scoring!$T$12)+IF(Data!$H274&lt;&gt;"",Scoring!$T$13)+IF(Data!$I274&lt;&gt;"",Scoring!$T$14)+IF(Data!$J274&lt;&gt;"",Scoring!$T$15)+IF(Data!$K274&lt;&gt;"",Scoring!$T$16)+IF(Data!$L274&lt;&gt;"",Scoring!$T$17)+IF(Data!$M274&lt;&gt;"",Scoring!$T$18)+IF(Data!$N274&lt;&gt;"",Scoring!$T$19)+IF(Data!$O274&lt;&gt;"",Scoring!$T$20)+IF(Data!$P274&lt;&gt;"",Scoring!$T$21)+IF(Data!$Q274&lt;&gt;"",Scoring!$T$22)+IF(Data!$R274&lt;&gt;"",Scoring!$T$23)+IF(Data!$S274&lt;&gt;"",Scoring!$T$24)+IF(Data!T274&lt;&gt;"",Scoring!$T$25)+IF(Data!$U274&lt;&gt;"",Scoring!$T$26)+IF(Data!$V274&lt;&gt;"",Scoring!$T$27)+IF(Data!$W274&lt;&gt;"",Scoring!$T$28)+IF(Data!$X274&lt;&gt;"",Scoring!$T$29)+IF(Data!$Y274&lt;&gt;"",Scoring!$T$30)+IF(Data!$Z274&lt;&gt;"",Scoring!$T$31)+IF(Data!$AA274&lt;&gt;"",Scoring!$T$32),"")</f>
        <v/>
      </c>
      <c r="BI274" s="105" t="str">
        <f>IF(BH274&lt;&gt;"",LOOKUP(BH274,Likelihoods!$A$7:$A$107,Likelihoods!R$7:R$107),"")</f>
        <v/>
      </c>
      <c r="BJ274" s="108" t="str">
        <f>IF(AND(COUNTBLANK($B274:$E274)=3,COUNTBLANK($F274:$H274)=2,COUNTBLANK($I274:$J274)=1,COUNTBLANK($K274:$L274)=1,COUNTBLANK($M274:$N274)=1,COUNTBLANK($O274:$P274)=1,COUNTBLANK($Q274:$R274)=1,COUNTBLANK($S274:$T274)=1,COUNTBLANK($U274:$V274)=1,COUNTBLANK($W274:$AA274)=4),IF(Data!$B274&lt;&gt;"",Scoring!$U$7)+IF(Data!$C274&lt;&gt;"",Scoring!$U$8)+IF(Data!$D274&lt;&gt;"",Scoring!$U$9)+IF(Data!$E274&lt;&gt;"",Scoring!$U$10)+IF(Data!$F274&lt;&gt;"",Scoring!$U$11)+IF(Data!$G274&lt;&gt;"",Scoring!$U$12)+IF(Data!$H274&lt;&gt;"",Scoring!$U$13)+IF(Data!$I274&lt;&gt;"",Scoring!$U$14)+IF(Data!$J274&lt;&gt;"",Scoring!$U$15)+IF(Data!$K274&lt;&gt;"",Scoring!$U$16)+IF(Data!$L274&lt;&gt;"",Scoring!$U$17)+IF(Data!$M274&lt;&gt;"",Scoring!$U$18)+IF(Data!$N274&lt;&gt;"",Scoring!$U$19)+IF(Data!$O274&lt;&gt;"",Scoring!$U$20)+IF(Data!$P274&lt;&gt;"",Scoring!$U$21)+IF(Data!$Q274&lt;&gt;"",Scoring!$U$22)+IF(Data!$R274&lt;&gt;"",Scoring!$U$23)+IF(Data!$S274&lt;&gt;"",Scoring!$U$24)+IF(Data!T274&lt;&gt;"",Scoring!$U$25)+IF(Data!$U274&lt;&gt;"",Scoring!$U$26)+IF(Data!$V274&lt;&gt;"",Scoring!$U$27)+IF(Data!$W274&lt;&gt;"",Scoring!$U$28)+IF(Data!$X274&lt;&gt;"",Scoring!$U$29)+IF(Data!$Y274&lt;&gt;"",Scoring!$U$30)+IF(Data!$Z274&lt;&gt;"",Scoring!$U$31)+IF(Data!$AA274&lt;&gt;"",Scoring!$U$32),"")</f>
        <v/>
      </c>
      <c r="BK274" s="106" t="str">
        <f>IF(BJ274&lt;&gt;"",LOOKUP(BJ274,Likelihoods!$A$7:$A$107,Likelihoods!S$7:S$107),"")</f>
        <v/>
      </c>
      <c r="BL274" s="8"/>
      <c r="BM274" s="8"/>
      <c r="BN274" s="8"/>
      <c r="BO274" s="8"/>
      <c r="BP274" s="8"/>
      <c r="BQ274" s="8"/>
      <c r="BR274" s="8"/>
      <c r="BS274" s="8"/>
      <c r="BT274" s="8"/>
      <c r="BU274" s="8"/>
      <c r="BV274" s="8"/>
      <c r="BW274" s="8"/>
      <c r="BX274" s="8"/>
      <c r="BY274" s="8"/>
    </row>
    <row r="275" spans="1:77" ht="14.25" x14ac:dyDescent="0.2">
      <c r="A275" s="68"/>
      <c r="B275" s="101"/>
      <c r="C275" s="102"/>
      <c r="D275" s="102"/>
      <c r="E275" s="102"/>
      <c r="F275" s="101"/>
      <c r="G275" s="102"/>
      <c r="H275" s="103"/>
      <c r="I275" s="102"/>
      <c r="J275" s="102"/>
      <c r="K275" s="101"/>
      <c r="L275" s="103"/>
      <c r="M275" s="102"/>
      <c r="N275" s="103"/>
      <c r="O275" s="101"/>
      <c r="P275" s="103"/>
      <c r="Q275" s="102"/>
      <c r="R275" s="102"/>
      <c r="S275" s="101"/>
      <c r="T275" s="103"/>
      <c r="U275" s="101"/>
      <c r="V275" s="103"/>
      <c r="W275" s="102"/>
      <c r="X275" s="102"/>
      <c r="Y275" s="102"/>
      <c r="Z275" s="102"/>
      <c r="AA275" s="102"/>
      <c r="AB275" s="104" t="str">
        <f>IF(AND(COUNTBLANK($B275:$E275)=3,COUNTBLANK($F275:$H275)=2,COUNTBLANK($I275:$J275)=1,COUNTBLANK($K275:$L275)=1,COUNTBLANK($M275:$N275)=1,COUNTBLANK($O275:$P275)=1,COUNTBLANK($Q275:$R275)=1,COUNTBLANK($S275:$T275)=1,COUNTBLANK($U275:$V275)=1,COUNTBLANK($W275:$AA275)=4),IF(Data!$B275&lt;&gt;"",Scoring!$D$7)+IF(Data!$C275&lt;&gt;"",Scoring!$D$8)+IF(Data!$D275&lt;&gt;"",Scoring!$D$9)+IF(Data!$E275&lt;&gt;"",Scoring!$D$10)+IF(Data!$F275&lt;&gt;"",Scoring!$D$11)+IF(Data!$G275&lt;&gt;"",Scoring!$D$12)+IF(Data!$H275&lt;&gt;"",Scoring!$D$13)+IF(Data!$I275&lt;&gt;"",Scoring!$D$14)+IF(Data!$J275&lt;&gt;"",Scoring!$D$15)+IF(Data!$K275&lt;&gt;"",Scoring!$D$16)+IF(Data!$L275&lt;&gt;"",Scoring!$D$17)+IF(Data!$M275&lt;&gt;"",Scoring!$D$18)+IF(Data!$N275&lt;&gt;"",Scoring!$D$19)+IF(Data!$O275&lt;&gt;"",Scoring!$D$20)+IF(Data!$P275&lt;&gt;"",Scoring!$D$21)+IF(Data!$Q275&lt;&gt;"",Scoring!$D$22)+IF(Data!$R275&lt;&gt;"",Scoring!$D$23)+IF(Data!$S275&lt;&gt;"",Scoring!$D$24)+IF(Data!T275&lt;&gt;"",Scoring!$D$25)+IF(Data!$U275&lt;&gt;"",Scoring!$D$26)+IF(Data!$V275&lt;&gt;"",Scoring!$D$27)+IF(Data!$W275&lt;&gt;"",Scoring!$D$28)+IF(Data!$X275&lt;&gt;"",Scoring!$D$29)+IF(Data!$Y275&lt;&gt;"",Scoring!$D$30)+IF(Data!$Z275&lt;&gt;"",Scoring!$D$31)+IF(Data!$AA275&lt;&gt;"",Scoring!$D$32),"")</f>
        <v/>
      </c>
      <c r="AC275" s="105" t="str">
        <f>IF(AB275&lt;&gt;"",LOOKUP(AB275,Likelihoods!$A$7:$A$107,Likelihoods!B$7:B$107),"")</f>
        <v/>
      </c>
      <c r="AD275" s="264" t="str">
        <f>IF(AND(COUNTBLANK($B275:$E275)=3,COUNTBLANK($F275:$H275)=2,COUNTBLANK($I275:$J275)=1,COUNTBLANK($K275:$L275)=1,COUNTBLANK($M275:$N275)=1,COUNTBLANK($O275:$P275)=1,COUNTBLANK($Q275:$R275)=1,COUNTBLANK($S275:$T275)=1,COUNTBLANK($U275:$V275)=1,COUNTBLANK($W275:$AA275)=4),IF(Data!$B275&lt;&gt;"",Scoring!$E$7)+IF(Data!$C275&lt;&gt;"",Scoring!$E$8)+IF(Data!$D275&lt;&gt;"",Scoring!$E$9)+IF(Data!$E275&lt;&gt;"",Scoring!$E$10)+IF(Data!$F275&lt;&gt;"",Scoring!$E$11)+IF(Data!$G275&lt;&gt;"",Scoring!$E$12)+IF(Data!$H275&lt;&gt;"",Scoring!$E$13)+IF(Data!$I275&lt;&gt;"",Scoring!$E$14)+IF(Data!$J275&lt;&gt;"",Scoring!$E$15)+IF(Data!$K275&lt;&gt;"",Scoring!$E$16)+IF(Data!$L275&lt;&gt;"",Scoring!$E$17)+IF(Data!$M275&lt;&gt;"",Scoring!$E$18)+IF(Data!$N275&lt;&gt;"",Scoring!$E$19)+IF(Data!$O275&lt;&gt;"",Scoring!$E$20)+IF(Data!$P275&lt;&gt;"",Scoring!$E$21)+IF(Data!$Q275&lt;&gt;"",Scoring!$E$22)+IF(Data!$R275&lt;&gt;"",Scoring!$E$23)+IF(Data!$S275&lt;&gt;"",Scoring!$E$24)+IF(Data!V275&lt;&gt;"",Scoring!$E$25)+IF(Data!$U275&lt;&gt;"",Scoring!$E$26)+IF(Data!$V275&lt;&gt;"",Scoring!$E$27)+IF(Data!$W275&lt;&gt;"",Scoring!$E$28)+IF(Data!$X275&lt;&gt;"",Scoring!$E$29)+IF(Data!$Y275&lt;&gt;"",Scoring!$E$30)+IF(Data!$Z275&lt;&gt;"",Scoring!$E$31)+IF(Data!$AA275&lt;&gt;"",Scoring!$E$32),"")</f>
        <v/>
      </c>
      <c r="AE275" s="107" t="str">
        <f>IF(AD275&lt;&gt;"",LOOKUP(AD275,Likelihoods!$A$7:$A$107,Likelihoods!C$7:C$107),"")</f>
        <v/>
      </c>
      <c r="AF275" s="108" t="str">
        <f>IF(AND(COUNTBLANK($B275:$E275)=3,COUNTBLANK($F275:$H275)=2,COUNTBLANK($I275:$J275)=1,COUNTBLANK($K275:$L275)=1,COUNTBLANK($M275:$N275)=1,COUNTBLANK($O275:$P275)=1,COUNTBLANK($Q275:$R275)=1,COUNTBLANK($S275:$T275)=1,COUNTBLANK($U275:$V275)=1,COUNTBLANK($W275:$AA275)=4),IF(Data!$B275&lt;&gt;"",Scoring!$F$7)+IF(Data!$C275&lt;&gt;"",Scoring!$F$8)+IF(Data!$D275&lt;&gt;"",Scoring!$F$9)+IF(Data!$E275&lt;&gt;"",Scoring!$F$10)+IF(Data!$F275&lt;&gt;"",Scoring!$F$11)+IF(Data!$G275&lt;&gt;"",Scoring!$F$12)+IF(Data!$H275&lt;&gt;"",Scoring!$F$13)+IF(Data!$I275&lt;&gt;"",Scoring!$F$14)+IF(Data!$J275&lt;&gt;"",Scoring!$F$15)+IF(Data!$K275&lt;&gt;"",Scoring!$F$16)+IF(Data!$L275&lt;&gt;"",Scoring!$F$17)+IF(Data!$M275&lt;&gt;"",Scoring!$F$18)+IF(Data!$N275&lt;&gt;"",Scoring!$F$19)+IF(Data!$O275&lt;&gt;"",Scoring!$F$20)+IF(Data!$P275&lt;&gt;"",Scoring!$F$21)+IF(Data!$Q275&lt;&gt;"",Scoring!$F$22)+IF(Data!$R275&lt;&gt;"",Scoring!$F$23)+IF(Data!$S275&lt;&gt;"",Scoring!$F$24)+IF(Data!T275&lt;&gt;"",Scoring!$F$25)+IF(Data!$U275&lt;&gt;"",Scoring!$F$26)+IF(Data!$V275&lt;&gt;"",Scoring!$F$27)+IF(Data!$W275&lt;&gt;"",Scoring!$F$28)+IF(Data!$X275&lt;&gt;"",Scoring!$F$29)+IF(Data!$Y275&lt;&gt;"",Scoring!$F$30)+IF(Data!$Z275&lt;&gt;"",Scoring!$F$31)+IF(Data!$AA275&lt;&gt;"",Scoring!$F$32),"")</f>
        <v/>
      </c>
      <c r="AG275" s="105" t="str">
        <f>IF(AF275&lt;&gt;"",LOOKUP(AF275,Likelihoods!$A$7:$A$107,Likelihoods!D$7:D$107),"")</f>
        <v/>
      </c>
      <c r="AH275" s="108" t="str">
        <f>IF(AND(COUNTBLANK($B275:$E275)=3,COUNTBLANK($F275:$H275)=2,COUNTBLANK($I275:$J275)=1,COUNTBLANK($K275:$L275)=1,COUNTBLANK($M275:$N275)=1,COUNTBLANK($O275:$P275)=1,COUNTBLANK($Q275:$R275)=1,COUNTBLANK($S275:$T275)=1,COUNTBLANK($U275:$V275)=1,COUNTBLANK($W275:$AA275)=4),IF(Data!$B275&lt;&gt;"",Scoring!$G$7)+IF(Data!$C275&lt;&gt;"",Scoring!$G$8)+IF(Data!$D275&lt;&gt;"",Scoring!$G$9)+IF(Data!$E275&lt;&gt;"",Scoring!$G$10)+IF(Data!$F275&lt;&gt;"",Scoring!$G$11)+IF(Data!$G275&lt;&gt;"",Scoring!$G$12)+IF(Data!$H275&lt;&gt;"",Scoring!$G$13)+IF(Data!$I275&lt;&gt;"",Scoring!$G$14)+IF(Data!$J275&lt;&gt;"",Scoring!$G$15)+IF(Data!$K275&lt;&gt;"",Scoring!$G$16)+IF(Data!$L275&lt;&gt;"",Scoring!$G$17)+IF(Data!$M275&lt;&gt;"",Scoring!$G$18)+IF(Data!$N275&lt;&gt;"",Scoring!$G$19)+IF(Data!$O275&lt;&gt;"",Scoring!$G$20)+IF(Data!$P275&lt;&gt;"",Scoring!$G$21)+IF(Data!$Q275&lt;&gt;"",Scoring!$G$22)+IF(Data!$R275&lt;&gt;"",Scoring!$G$23)+IF(Data!$S275&lt;&gt;"",Scoring!$G$24)+IF(Data!T275&lt;&gt;"",Scoring!$G$25)+IF(Data!$U275&lt;&gt;"",Scoring!$G$26)+IF(Data!$V275&lt;&gt;"",Scoring!$G$27)+IF(Data!$W275&lt;&gt;"",Scoring!$G$28)+IF(Data!$X275&lt;&gt;"",Scoring!$G$29)+IF(Data!$Y275&lt;&gt;"",Scoring!$G$30)+IF(Data!$Z275&lt;&gt;"",Scoring!$G$31)+IF(Data!$AA275&lt;&gt;"",Scoring!$G$32),"")</f>
        <v/>
      </c>
      <c r="AI275" s="106" t="str">
        <f>IF(AH275&lt;&gt;"",LOOKUP(AH275,Likelihoods!$A$7:$A$107,Likelihoods!E$7:E$107),"")</f>
        <v/>
      </c>
      <c r="AJ275" s="104" t="str">
        <f>IF(AND(COUNTBLANK($B275:$E275)=3,COUNTBLANK($F275:$H275)=2,COUNTBLANK($I275:$J275)=1,COUNTBLANK($K275:$L275)=1,COUNTBLANK($M275:$N275)=1,COUNTBLANK($O275:$P275)=1,COUNTBLANK($Q275:$R275)=1,COUNTBLANK($S275:$T275)=1,COUNTBLANK($U275:$V275)=1,COUNTBLANK($W275:$AA275)=4),IF(Data!$B275&lt;&gt;"",Scoring!$H$7)+IF(Data!$C275&lt;&gt;"",Scoring!$H$8)+IF(Data!$D275&lt;&gt;"",Scoring!$H$9)+IF(Data!$E275&lt;&gt;"",Scoring!$H$10)+IF(Data!$F275&lt;&gt;"",Scoring!$H$11)+IF(Data!$G275&lt;&gt;"",Scoring!$H$12)+IF(Data!$H275&lt;&gt;"",Scoring!$H$13)+IF(Data!$I275&lt;&gt;"",Scoring!$H$14)+IF(Data!$J275&lt;&gt;"",Scoring!$H$15)+IF(Data!$K275&lt;&gt;"",Scoring!$H$16)+IF(Data!$L275&lt;&gt;"",Scoring!$H$17)+IF(Data!$M275&lt;&gt;"",Scoring!$H$18)+IF(Data!$N275&lt;&gt;"",Scoring!$H$19)+IF(Data!$O275&lt;&gt;"",Scoring!$H$20)+IF(Data!$P275&lt;&gt;"",Scoring!$H$21)+IF(Data!$Q275&lt;&gt;"",Scoring!$H$22)+IF(Data!$R275&lt;&gt;"",Scoring!$H$23)+IF(Data!$S275&lt;&gt;"",Scoring!$H$24)+IF(Data!T275&lt;&gt;"",Scoring!$H$25)+IF(Data!$U275&lt;&gt;"",Scoring!$H$26)+IF(Data!$V275&lt;&gt;"",Scoring!$H$27)+IF(Data!$W275&lt;&gt;"",Scoring!$H$28)+IF(Data!$X275&lt;&gt;"",Scoring!$H$29)+IF(Data!$Y275&lt;&gt;"",Scoring!$H$30)+IF(Data!$Z275&lt;&gt;"",Scoring!$H$31)+IF(Data!$AA275&lt;&gt;"",Scoring!$H$32),"")</f>
        <v/>
      </c>
      <c r="AK275" s="105" t="str">
        <f>IF(AJ275&lt;&gt;"",LOOKUP(AJ275,Likelihoods!$A$7:$A$107,Likelihoods!F$7:F$107),"")</f>
        <v/>
      </c>
      <c r="AL275" s="102" t="str">
        <f>IF(AND(COUNTBLANK($B275:$E275)=3,COUNTBLANK($F275:$H275)=2,COUNTBLANK($I275:$J275)=1,COUNTBLANK($K275:$L275)=1,COUNTBLANK($M275:$N275)=1,COUNTBLANK($O275:$P275)=1,COUNTBLANK($Q275:$R275)=1,COUNTBLANK($S275:$T275)=1,COUNTBLANK($U275:$V275)=1,COUNTBLANK($W275:$AA275)=4),IF(Data!$B275&lt;&gt;"",Scoring!$I$7)+IF(Data!$C275&lt;&gt;"",Scoring!$I$8)+IF(Data!$D275&lt;&gt;"",Scoring!$I$9)+IF(Data!$E275&lt;&gt;"",Scoring!$I$10)+IF(Data!$F275&lt;&gt;"",Scoring!$I$11)+IF(Data!$G275&lt;&gt;"",Scoring!$I$12)+IF(Data!$H275&lt;&gt;"",Scoring!$I$13)+IF(Data!$I275&lt;&gt;"",Scoring!$I$14)+IF(Data!$J275&lt;&gt;"",Scoring!$I$15)+IF(Data!$K275&lt;&gt;"",Scoring!$I$16)+IF(Data!$L275&lt;&gt;"",Scoring!$I$17)+IF(Data!$M275&lt;&gt;"",Scoring!$I$18)+IF(Data!$N275&lt;&gt;"",Scoring!$I$19)+IF(Data!$O275&lt;&gt;"",Scoring!$I$20)+IF(Data!$P275&lt;&gt;"",Scoring!$I$21)+IF(Data!$Q275&lt;&gt;"",Scoring!$I$22)+IF(Data!$R275&lt;&gt;"",Scoring!$I$23)+IF(Data!$S275&lt;&gt;"",Scoring!$I$24)+IF(Data!T275&lt;&gt;"",Scoring!$I$25)+IF(Data!$U275&lt;&gt;"",Scoring!$I$26)+IF(Data!$V275&lt;&gt;"",Scoring!$I$27)+IF(Data!$W275&lt;&gt;"",Scoring!$I$28)+IF(Data!$X275&lt;&gt;"",Scoring!$I$29)+IF(Data!$Y275&lt;&gt;"",Scoring!$I$30)+IF(Data!$Z275&lt;&gt;"",Scoring!$I$31)+IF(Data!$AA275&lt;&gt;"",Scoring!$I$32),"")</f>
        <v/>
      </c>
      <c r="AM275" s="107" t="str">
        <f>IF(AL275&lt;&gt;"",LOOKUP(AL275,Likelihoods!$A$7:$A$107,Likelihoods!G$7:G$107),"")</f>
        <v/>
      </c>
      <c r="AN275" s="281" t="str">
        <f>IF(AND(COUNTBLANK($B275:$E275)=3,COUNTBLANK($F275:$H275)=2,COUNTBLANK($I275:$J275)=1,COUNTBLANK($K275:$L275)=1,COUNTBLANK($M275:$N275)=1,COUNTBLANK($O275:$P275)=1,COUNTBLANK($Q275:$R275)=1,COUNTBLANK($S275:$T275)=1,COUNTBLANK($U275:$V275)=1,COUNTBLANK($W275:$AA275)=4),IF(Data!$B275&lt;&gt;"",Scoring!$J$7)+IF(Data!$C275&lt;&gt;"",Scoring!$J$8)+IF(Data!$D275&lt;&gt;"",Scoring!$J$9)+IF(Data!$E275&lt;&gt;"",Scoring!$J$10)+IF(Data!$F275&lt;&gt;"",Scoring!$J$11)+IF(Data!$G275&lt;&gt;"",Scoring!$J$12)+IF(Data!$H275&lt;&gt;"",Scoring!$J$13)+IF(Data!$I275&lt;&gt;"",Scoring!$J$14)+IF(Data!$J275&lt;&gt;"",Scoring!$J$15)+IF(Data!$K275&lt;&gt;"",Scoring!$J$16)+IF(Data!$L275&lt;&gt;"",Scoring!$J$17)+IF(Data!$M275&lt;&gt;"",Scoring!$J$18)+IF(Data!$N275&lt;&gt;"",Scoring!$J$19)+IF(Data!$O275&lt;&gt;"",Scoring!$J$20)+IF(Data!$P275&lt;&gt;"",Scoring!$J$21)+IF(Data!$Q275&lt;&gt;"",Scoring!$J$22)+IF(Data!$R275&lt;&gt;"",Scoring!$J$23)+IF(Data!$S275&lt;&gt;"",Scoring!$J$24)+IF(Data!AF275&lt;&gt;"",Scoring!$J$25)+IF(Data!$U275&lt;&gt;"",Scoring!$J$26)+IF(Data!$V275&lt;&gt;"",Scoring!$J$27)+IF(Data!$W275&lt;&gt;"",Scoring!$J$28)+IF(Data!$X275&lt;&gt;"",Scoring!$J$29)+IF(Data!$Y275&lt;&gt;"",Scoring!$J$30)+IF(Data!$Z275&lt;&gt;"",Scoring!$J$31)+IF(Data!$AA275&lt;&gt;"",Scoring!$J$32),"")</f>
        <v/>
      </c>
      <c r="AO275" s="276" t="str">
        <f>IF(AN275&lt;&gt;"",LOOKUP(AN275,Likelihoods!$A$7:$A$107,Likelihoods!H$7:H$107),"")</f>
        <v/>
      </c>
      <c r="AP275" s="264" t="str">
        <f>IF(AND(COUNTBLANK($B275:$E275)=3,COUNTBLANK($F275:$H275)=2,COUNTBLANK($I275:$J275)=1,COUNTBLANK($K275:$L275)=1,COUNTBLANK($M275:$N275)=1,COUNTBLANK($O275:$P275)=1,COUNTBLANK($Q275:$R275)=1,COUNTBLANK($S275:$T275)=1,COUNTBLANK($U275:$V275)=1,COUNTBLANK($W275:$AA275)=4),IF(Data!$B275&lt;&gt;"",Scoring!$K$7)+IF(Data!$C275&lt;&gt;"",Scoring!$K$8)+IF(Data!$D275&lt;&gt;"",Scoring!$K$9)+IF(Data!$E275&lt;&gt;"",Scoring!$K$10)+IF(Data!$F275&lt;&gt;"",Scoring!$K$11)+IF(Data!$G275&lt;&gt;"",Scoring!$K$12)+IF(Data!$H275&lt;&gt;"",Scoring!$K$13)+IF(Data!$I275&lt;&gt;"",Scoring!$K$14)+IF(Data!$J275&lt;&gt;"",Scoring!$K$15)+IF(Data!$K275&lt;&gt;"",Scoring!$K$16)+IF(Data!$L275&lt;&gt;"",Scoring!$K$17)+IF(Data!$M275&lt;&gt;"",Scoring!$K$18)+IF(Data!$N275&lt;&gt;"",Scoring!$K$19)+IF(Data!$O275&lt;&gt;"",Scoring!$K$20)+IF(Data!$P275&lt;&gt;"",Scoring!$K$21)+IF(Data!$Q275&lt;&gt;"",Scoring!$K$22)+IF(Data!$R275&lt;&gt;"",Scoring!$K$23)+IF(Data!$S275&lt;&gt;"",Scoring!$K$24)+IF(Data!AH275&lt;&gt;"",Scoring!$K$25)+IF(Data!$U275&lt;&gt;"",Scoring!$K$26)+IF(Data!$V275&lt;&gt;"",Scoring!$K$27)+IF(Data!$W275&lt;&gt;"",Scoring!$K$28)+IF(Data!$X275&lt;&gt;"",Scoring!$K$29)+IF(Data!$Y275&lt;&gt;"",Scoring!$K$30)+IF(Data!$Z275&lt;&gt;"",Scoring!$K$31)+IF(Data!$AA275&lt;&gt;"",Scoring!$K$32),"")</f>
        <v/>
      </c>
      <c r="AQ275" s="107" t="str">
        <f>IF(AP275&lt;&gt;"",LOOKUP(AP275,Likelihoods!$A$7:$A$107,Likelihoods!I$7:I$107),"")</f>
        <v/>
      </c>
      <c r="AR275" s="281" t="str">
        <f>IF(AND(COUNTBLANK($B275:$E275)=3,COUNTBLANK($F275:$H275)=2,COUNTBLANK($I275:$J275)=1,COUNTBLANK($K275:$L275)=1,COUNTBLANK($M275:$N275)=1,COUNTBLANK($O275:$P275)=1,COUNTBLANK($Q275:$R275)=1,COUNTBLANK($S275:$T275)=1,COUNTBLANK($U275:$V275)=1,COUNTBLANK($W275:$AA275)=4),IF(Data!$B275&lt;&gt;"",Scoring!$L$7)+IF(Data!$C275&lt;&gt;"",Scoring!$L$8)+IF(Data!$D275&lt;&gt;"",Scoring!$L$9)+IF(Data!$E275&lt;&gt;"",Scoring!$L$10)+IF(Data!$F275&lt;&gt;"",Scoring!$L$11)+IF(Data!$G275&lt;&gt;"",Scoring!$L$12)+IF(Data!$H275&lt;&gt;"",Scoring!$L$13)+IF(Data!$I275&lt;&gt;"",Scoring!$L$14)+IF(Data!$J275&lt;&gt;"",Scoring!$L$15)+IF(Data!$K275&lt;&gt;"",Scoring!$L$16)+IF(Data!$L275&lt;&gt;"",Scoring!$L$17)+IF(Data!$M275&lt;&gt;"",Scoring!$L$18)+IF(Data!$N275&lt;&gt;"",Scoring!$L$19)+IF(Data!$O275&lt;&gt;"",Scoring!$L$20)+IF(Data!$P275&lt;&gt;"",Scoring!$L$21)+IF(Data!$Q275&lt;&gt;"",Scoring!$L$22)+IF(Data!$R275&lt;&gt;"",Scoring!$L$23)+IF(Data!$S275&lt;&gt;"",Scoring!$L$24)+IF(Data!AJ275&lt;&gt;"",Scoring!$L$25)+IF(Data!$U275&lt;&gt;"",Scoring!$L$26)+IF(Data!$V275&lt;&gt;"",Scoring!$L$27)+IF(Data!$W275&lt;&gt;"",Scoring!$L$28)+IF(Data!$X275&lt;&gt;"",Scoring!$L$29)+IF(Data!$Y275&lt;&gt;"",Scoring!$L$30)+IF(Data!$Z275&lt;&gt;"",Scoring!$L$31)+IF(Data!$AA275&lt;&gt;"",Scoring!$L$32),"")</f>
        <v/>
      </c>
      <c r="AS275" s="105" t="str">
        <f>IF(AR275&lt;&gt;"",LOOKUP(AR275,Likelihoods!$A$7:$A$107,Likelihoods!J$7:J$107),"")</f>
        <v/>
      </c>
      <c r="AT275" s="108" t="str">
        <f>IF(AND(COUNTBLANK($B275:$E275)=3,COUNTBLANK($F275:$H275)=2,COUNTBLANK($I275:$J275)=1,COUNTBLANK($K275:$L275)=1,COUNTBLANK($M275:$N275)=1,COUNTBLANK($O275:$P275)=1,COUNTBLANK($Q275:$R275)=1,COUNTBLANK($S275:$T275)=1,COUNTBLANK($U275:$V275)=1,COUNTBLANK($W275:$AA275)=4),IF(Data!$B275&lt;&gt;"",Scoring!$M$7)+IF(Data!$C275&lt;&gt;"",Scoring!$M$8)+IF(Data!$D275&lt;&gt;"",Scoring!$M$9)+IF(Data!$E275&lt;&gt;"",Scoring!$M$10)+IF(Data!$F275&lt;&gt;"",Scoring!$M$11)+IF(Data!$G275&lt;&gt;"",Scoring!$M$12)+IF(Data!$H275&lt;&gt;"",Scoring!$M$13)+IF(Data!$I275&lt;&gt;"",Scoring!$M$14)+IF(Data!$J275&lt;&gt;"",Scoring!$M$15)+IF(Data!$K275&lt;&gt;"",Scoring!$M$16)+IF(Data!$L275&lt;&gt;"",Scoring!$M$17)+IF(Data!$M275&lt;&gt;"",Scoring!$M$18)+IF(Data!$N275&lt;&gt;"",Scoring!$M$19)+IF(Data!$O275&lt;&gt;"",Scoring!$M$20)+IF(Data!$P275&lt;&gt;"",Scoring!$M$21)+IF(Data!$Q275&lt;&gt;"",Scoring!$M$22)+IF(Data!$R275&lt;&gt;"",Scoring!$M$23)+IF(Data!$S275&lt;&gt;"",Scoring!$M$24)+IF(Data!T275&lt;&gt;"",Scoring!$M$25)+IF(Data!$U275&lt;&gt;"",Scoring!$M$26)+IF(Data!$V275&lt;&gt;"",Scoring!$M$27)+IF(Data!$W275&lt;&gt;"",Scoring!$M$28)+IF(Data!$X275&lt;&gt;"",Scoring!$M$29)+IF(Data!$Y275&lt;&gt;"",Scoring!$M$30)+IF(Data!$Z275&lt;&gt;"",Scoring!$M$31)+IF(Data!$AA275&lt;&gt;"",Scoring!$M$32),"")</f>
        <v/>
      </c>
      <c r="AU275" s="105" t="str">
        <f>IF(AT275&lt;&gt;"",LOOKUP(AT275,Likelihoods!$A$7:$A$107,Likelihoods!K$7:K$107),"")</f>
        <v/>
      </c>
      <c r="AV275" s="108" t="str">
        <f>IF(AND(COUNTBLANK($B275:$E275)=3,COUNTBLANK($F275:$H275)=2,COUNTBLANK($I275:$J275)=1,COUNTBLANK($K275:$L275)=1,COUNTBLANK($M275:$N275)=1,COUNTBLANK($O275:$P275)=1,COUNTBLANK($Q275:$R275)=1,COUNTBLANK($S275:$T275)=1,COUNTBLANK($U275:$V275)=1,COUNTBLANK($W275:$AA275)=4),IF(Data!$B275&lt;&gt;"",Scoring!$N$7)+IF(Data!$C275&lt;&gt;"",Scoring!$N$8)+IF(Data!$D275&lt;&gt;"",Scoring!$N$9)+IF(Data!$E275&lt;&gt;"",Scoring!$N$10)+IF(Data!$F275&lt;&gt;"",Scoring!$N$11)+IF(Data!$G275&lt;&gt;"",Scoring!$N$12)+IF(Data!$H275&lt;&gt;"",Scoring!$N$13)+IF(Data!$I275&lt;&gt;"",Scoring!$N$14)+IF(Data!$J275&lt;&gt;"",Scoring!$N$15)+IF(Data!$K275&lt;&gt;"",Scoring!$N$16)+IF(Data!$L275&lt;&gt;"",Scoring!$N$17)+IF(Data!$M275&lt;&gt;"",Scoring!$N$18)+IF(Data!$N275&lt;&gt;"",Scoring!$N$19)+IF(Data!$O275&lt;&gt;"",Scoring!$N$20)+IF(Data!$P275&lt;&gt;"",Scoring!$N$21)+IF(Data!$Q275&lt;&gt;"",Scoring!$N$22)+IF(Data!$R275&lt;&gt;"",Scoring!$N$23)+IF(Data!$S275&lt;&gt;"",Scoring!$N$24)+IF(Data!T275&lt;&gt;"",Scoring!$N$25)+IF(Data!$U275&lt;&gt;"",Scoring!$N$26)+IF(Data!$V275&lt;&gt;"",Scoring!$N$27)+IF(Data!$W275&lt;&gt;"",Scoring!$N$28)+IF(Data!$X275&lt;&gt;"",Scoring!$N$29)+IF(Data!$Y275&lt;&gt;"",Scoring!$N$30)+IF(Data!$Z275&lt;&gt;"",Scoring!$N$31)+IF(Data!$AA275&lt;&gt;"",Scoring!$N$32),"")</f>
        <v/>
      </c>
      <c r="AW275" s="106" t="str">
        <f>IF(AV275&lt;&gt;"",LOOKUP(AV275,Likelihoods!$A$7:$A$107,Likelihoods!L$7:L$107),"")</f>
        <v/>
      </c>
      <c r="AX275" s="104" t="str">
        <f>IF(AND(COUNTBLANK($B275:$E275)=3,COUNTBLANK($F275:$H275)=2,COUNTBLANK($I275:$J275)=1,COUNTBLANK($K275:$L275)=1,COUNTBLANK($M275:$N275)=1,COUNTBLANK($O275:$P275)=1,COUNTBLANK($Q275:$R275)=1,COUNTBLANK($S275:$T275)=1,COUNTBLANK($U275:$V275)=1,COUNTBLANK($W275:$AA275)=4),IF(Data!$B275&lt;&gt;"",Scoring!$O$7)+IF(Data!$C275&lt;&gt;"",Scoring!$O$8)+IF(Data!$D275&lt;&gt;"",Scoring!$O$9)+IF(Data!$E275&lt;&gt;"",Scoring!$O$10)+IF(Data!$F275&lt;&gt;"",Scoring!$O$11)+IF(Data!$G275&lt;&gt;"",Scoring!$O$12)+IF(Data!$H275&lt;&gt;"",Scoring!$O$13)+IF(Data!$I275&lt;&gt;"",Scoring!$O$14)+IF(Data!$J275&lt;&gt;"",Scoring!$O$15)+IF(Data!$K275&lt;&gt;"",Scoring!$O$16)+IF(Data!$L275&lt;&gt;"",Scoring!$O$17)+IF(Data!$M275&lt;&gt;"",Scoring!$O$18)+IF(Data!$N275&lt;&gt;"",Scoring!$O$19)+IF(Data!$O275&lt;&gt;"",Scoring!$O$20)+IF(Data!$P275&lt;&gt;"",Scoring!$O$21)+IF(Data!$Q275&lt;&gt;"",Scoring!$O$22)+IF(Data!$R275&lt;&gt;"",Scoring!$O$23)+IF(Data!$S275&lt;&gt;"",Scoring!$O$24)+IF(Data!T275&lt;&gt;"",Scoring!$O$25)+IF(Data!$U275&lt;&gt;"",Scoring!$O$26)+IF(Data!$V275&lt;&gt;"",Scoring!$O$27)+IF(Data!$W275&lt;&gt;"",Scoring!$O$28)+IF(Data!$X275&lt;&gt;"",Scoring!$O$29)+IF(Data!$Y275&lt;&gt;"",Scoring!$O$30)+IF(Data!$Z275&lt;&gt;"",Scoring!$O$31)+IF(Data!$AA275&lt;&gt;"",Scoring!$O$32),"")</f>
        <v/>
      </c>
      <c r="AY275" s="107" t="str">
        <f>IF(AX275&lt;&gt;"",LOOKUP(AX275,Likelihoods!$A$7:$A$107,Likelihoods!M$7:M$107),"")</f>
        <v/>
      </c>
      <c r="AZ275" s="108" t="str">
        <f>IF(AND(COUNTBLANK($B275:$E275)=3,COUNTBLANK($F275:$H275)=2,COUNTBLANK($I275:$J275)=1,COUNTBLANK($K275:$L275)=1,COUNTBLANK($M275:$N275)=1,COUNTBLANK($O275:$P275)=1,COUNTBLANK($Q275:$R275)=1,COUNTBLANK($S275:$T275)=1,COUNTBLANK($U275:$V275)=1,COUNTBLANK($W275:$AA275)=4),IF(Data!$B275&lt;&gt;"",Scoring!$P$7)+IF(Data!$C275&lt;&gt;"",Scoring!$P$8)+IF(Data!$D275&lt;&gt;"",Scoring!$P$9)+IF(Data!$E275&lt;&gt;"",Scoring!$P$10)+IF(Data!$F275&lt;&gt;"",Scoring!$P$11)+IF(Data!$G275&lt;&gt;"",Scoring!$P$12)+IF(Data!$H275&lt;&gt;"",Scoring!$P$13)+IF(Data!$I275&lt;&gt;"",Scoring!$P$14)+IF(Data!$J275&lt;&gt;"",Scoring!$P$15)+IF(Data!$K275&lt;&gt;"",Scoring!$P$16)+IF(Data!$L275&lt;&gt;"",Scoring!$P$17)+IF(Data!$M275&lt;&gt;"",Scoring!$P$18)+IF(Data!$N275&lt;&gt;"",Scoring!$P$19)+IF(Data!$O275&lt;&gt;"",Scoring!$P$20)+IF(Data!$P275&lt;&gt;"",Scoring!$P$21)+IF(Data!$Q275&lt;&gt;"",Scoring!$P$22)+IF(Data!$R275&lt;&gt;"",Scoring!$P$23)+IF(Data!$S275&lt;&gt;"",Scoring!$P$24)+IF(Data!T275&lt;&gt;"",Scoring!$P$25)+IF(Data!$U275&lt;&gt;"",Scoring!$P$26)+IF(Data!$V275&lt;&gt;"",Scoring!$P$27)+IF(Data!$W275&lt;&gt;"",Scoring!$P$28)+IF(Data!$X275&lt;&gt;"",Scoring!$P$29)+IF(Data!$Y275&lt;&gt;"",Scoring!$P$30)+IF(Data!$Z275&lt;&gt;"",Scoring!$P$31)+IF(Data!$AA275&lt;&gt;"",Scoring!$P$32),"")</f>
        <v/>
      </c>
      <c r="BA275" s="105" t="str">
        <f>IF(AZ275&lt;&gt;"",LOOKUP(AZ275,Likelihoods!$A$7:$A$107,Likelihoods!N$7:N$107),"")</f>
        <v/>
      </c>
      <c r="BB275" s="102" t="str">
        <f>IF(AND(COUNTBLANK($B275:$E275)=3,COUNTBLANK($F275:$H275)=2,COUNTBLANK($I275:$J275)=1,COUNTBLANK($K275:$L275)=1,COUNTBLANK($M275:$N275)=1,COUNTBLANK($O275:$P275)=1,COUNTBLANK($Q275:$R275)=1,COUNTBLANK($S275:$T275)=1,COUNTBLANK($U275:$V275)=1,COUNTBLANK($W275:$AA275)=4),IF(Data!$B275&lt;&gt;"",Scoring!$Q$7)+IF(Data!$C275&lt;&gt;"",Scoring!$Q$8)+IF(Data!$D275&lt;&gt;"",Scoring!$Q$9)+IF(Data!$E275&lt;&gt;"",Scoring!$Q$10)+IF(Data!$F275&lt;&gt;"",Scoring!$Q$11)+IF(Data!$G275&lt;&gt;"",Scoring!$Q$12)+IF(Data!$H275&lt;&gt;"",Scoring!$Q$13)+IF(Data!$I275&lt;&gt;"",Scoring!$Q$14)+IF(Data!$J275&lt;&gt;"",Scoring!$Q$15)+IF(Data!$K275&lt;&gt;"",Scoring!$Q$16)+IF(Data!$L275&lt;&gt;"",Scoring!$Q$17)+IF(Data!$M275&lt;&gt;"",Scoring!$Q$18)+IF(Data!$N275&lt;&gt;"",Scoring!$Q$19)+IF(Data!$O275&lt;&gt;"",Scoring!$Q$20)+IF(Data!$P275&lt;&gt;"",Scoring!$Q$21)+IF(Data!$Q275&lt;&gt;"",Scoring!$Q$22)+IF(Data!$R275&lt;&gt;"",Scoring!$Q$23)+IF(Data!$S275&lt;&gt;"",Scoring!$Q$24)+IF(Data!T275&lt;&gt;"",Scoring!$Q$25)+IF(Data!$U275&lt;&gt;"",Scoring!$Q$26)+IF(Data!$V275&lt;&gt;"",Scoring!$Q$27)+IF(Data!$W275&lt;&gt;"",Scoring!$Q$28)+IF(Data!$X275&lt;&gt;"",Scoring!$Q$29)+IF(Data!$Y275&lt;&gt;"",Scoring!$Q$30)+IF(Data!$Z275&lt;&gt;"",Scoring!$Q$31)+IF(Data!$AA275&lt;&gt;"",Scoring!$Q$32),"")</f>
        <v/>
      </c>
      <c r="BC275" s="107" t="str">
        <f>IF(BB275&lt;&gt;"",LOOKUP(BB275,Likelihoods!$A$7:$A$107,Likelihoods!O$7:O$107),"")</f>
        <v/>
      </c>
      <c r="BD275" s="104" t="str">
        <f>IF(AND(COUNTBLANK($B275:$E275)=3,COUNTBLANK($F275:$H275)=2,COUNTBLANK($I275:$J275)=1,COUNTBLANK($K275:$L275)=1,COUNTBLANK($M275:$N275)=1,COUNTBLANK($O275:$P275)=1,COUNTBLANK($Q275:$R275)=1,COUNTBLANK($S275:$T275)=1,COUNTBLANK($U275:$V275)=1,COUNTBLANK($W275:$AA275)=4),IF(Data!$B275&lt;&gt;"",Scoring!$R$7)+IF(Data!$C275&lt;&gt;"",Scoring!$R$8)+IF(Data!$D275&lt;&gt;"",Scoring!$R$9)+IF(Data!$E275&lt;&gt;"",Scoring!$R$10)+IF(Data!$F275&lt;&gt;"",Scoring!$R$11)+IF(Data!$G275&lt;&gt;"",Scoring!$R$12)+IF(Data!$H275&lt;&gt;"",Scoring!$R$13)+IF(Data!$I275&lt;&gt;"",Scoring!$R$14)+IF(Data!$J275&lt;&gt;"",Scoring!$R$15)+IF(Data!$K275&lt;&gt;"",Scoring!$R$16)+IF(Data!$L275&lt;&gt;"",Scoring!$R$17)+IF(Data!$M275&lt;&gt;"",Scoring!$R$18)+IF(Data!$N275&lt;&gt;"",Scoring!$R$19)+IF(Data!$O275&lt;&gt;"",Scoring!$R$20)+IF(Data!$P275&lt;&gt;"",Scoring!$R$21)+IF(Data!$Q275&lt;&gt;"",Scoring!$R$22)+IF(Data!$R275&lt;&gt;"",Scoring!$R$23)+IF(Data!$S275&lt;&gt;"",Scoring!$R$24)+IF(Data!T275&lt;&gt;"",Scoring!$R$25)+IF(Data!$U275&lt;&gt;"",Scoring!$R$26)+IF(Data!$V275&lt;&gt;"",Scoring!$R$27)+IF(Data!$W275&lt;&gt;"",Scoring!$R$28)+IF(Data!$X275&lt;&gt;"",Scoring!$R$29)+IF(Data!$Y275&lt;&gt;"",Scoring!$R$30)+IF(Data!$Z275&lt;&gt;"",Scoring!$R$31)+IF(Data!$AA275&lt;&gt;"",Scoring!$R$32),"")</f>
        <v/>
      </c>
      <c r="BE275" s="105" t="str">
        <f>IF(BD275&lt;&gt;"",LOOKUP(BD275,Likelihoods!$A$7:$A$107,Likelihoods!P$7:P$107),"")</f>
        <v/>
      </c>
      <c r="BF275" s="102" t="str">
        <f>IF(AND(COUNTBLANK($B275:$E275)=3,COUNTBLANK($F275:$H275)=2,COUNTBLANK($I275:$J275)=1,COUNTBLANK($K275:$L275)=1,COUNTBLANK($M275:$N275)=1,COUNTBLANK($O275:$P275)=1,COUNTBLANK($Q275:$R275)=1,COUNTBLANK($S275:$T275)=1,COUNTBLANK($U275:$V275)=1,COUNTBLANK($W275:$AA275)=4),IF(Data!$B275&lt;&gt;"",Scoring!$S$7)+IF(Data!$C275&lt;&gt;"",Scoring!$S$8)+IF(Data!$D275&lt;&gt;"",Scoring!$S$9)+IF(Data!$E275&lt;&gt;"",Scoring!$S$10)+IF(Data!$F275&lt;&gt;"",Scoring!$S$11)+IF(Data!$G275&lt;&gt;"",Scoring!$S$12)+IF(Data!$H275&lt;&gt;"",Scoring!$S$13)+IF(Data!$I275&lt;&gt;"",Scoring!$S$14)+IF(Data!$J275&lt;&gt;"",Scoring!$S$15)+IF(Data!$K275&lt;&gt;"",Scoring!$S$16)+IF(Data!$L275&lt;&gt;"",Scoring!$S$17)+IF(Data!$M275&lt;&gt;"",Scoring!$S$18)+IF(Data!$N275&lt;&gt;"",Scoring!$S$19)+IF(Data!$O275&lt;&gt;"",Scoring!$S$20)+IF(Data!$P275&lt;&gt;"",Scoring!$S$21)+IF(Data!$Q275&lt;&gt;"",Scoring!$S$22)+IF(Data!$R275&lt;&gt;"",Scoring!$S$23)+IF(Data!$S275&lt;&gt;"",Scoring!$S$24)+IF(Data!T275&lt;&gt;"",Scoring!$S$25)+IF(Data!$U275&lt;&gt;"",Scoring!$S$26)+IF(Data!$V275&lt;&gt;"",Scoring!$S$27)+IF(Data!$W275&lt;&gt;"",Scoring!$S$28)+IF(Data!$X275&lt;&gt;"",Scoring!$S$29)+IF(Data!$Y275&lt;&gt;"",Scoring!$S$30)+IF(Data!$Z275&lt;&gt;"",Scoring!$S$31)+IF(Data!$AA275&lt;&gt;"",Scoring!$S$32),"")</f>
        <v/>
      </c>
      <c r="BG275" s="107" t="str">
        <f>IF(BF275&lt;&gt;"",LOOKUP(BF275,Likelihoods!$A$7:$A$107,Likelihoods!Q$7:Q$107),"")</f>
        <v/>
      </c>
      <c r="BH275" s="108" t="str">
        <f>IF(AND(COUNTBLANK($B275:$E275)=3,COUNTBLANK($F275:$H275)=2,COUNTBLANK($I275:$J275)=1,COUNTBLANK($K275:$L275)=1,COUNTBLANK($M275:$N275)=1,COUNTBLANK($O275:$P275)=1,COUNTBLANK($Q275:$R275)=1,COUNTBLANK($S275:$T275)=1,COUNTBLANK($U275:$V275)=1,COUNTBLANK($W275:$AA275)=4),IF(Data!$B275&lt;&gt;"",Scoring!$T$7)+IF(Data!$C275&lt;&gt;"",Scoring!$T$8)+IF(Data!$D275&lt;&gt;"",Scoring!$T$9)+IF(Data!$E275&lt;&gt;"",Scoring!$T$10)+IF(Data!$F275&lt;&gt;"",Scoring!$T$11)+IF(Data!$G275&lt;&gt;"",Scoring!$T$12)+IF(Data!$H275&lt;&gt;"",Scoring!$T$13)+IF(Data!$I275&lt;&gt;"",Scoring!$T$14)+IF(Data!$J275&lt;&gt;"",Scoring!$T$15)+IF(Data!$K275&lt;&gt;"",Scoring!$T$16)+IF(Data!$L275&lt;&gt;"",Scoring!$T$17)+IF(Data!$M275&lt;&gt;"",Scoring!$T$18)+IF(Data!$N275&lt;&gt;"",Scoring!$T$19)+IF(Data!$O275&lt;&gt;"",Scoring!$T$20)+IF(Data!$P275&lt;&gt;"",Scoring!$T$21)+IF(Data!$Q275&lt;&gt;"",Scoring!$T$22)+IF(Data!$R275&lt;&gt;"",Scoring!$T$23)+IF(Data!$S275&lt;&gt;"",Scoring!$T$24)+IF(Data!T275&lt;&gt;"",Scoring!$T$25)+IF(Data!$U275&lt;&gt;"",Scoring!$T$26)+IF(Data!$V275&lt;&gt;"",Scoring!$T$27)+IF(Data!$W275&lt;&gt;"",Scoring!$T$28)+IF(Data!$X275&lt;&gt;"",Scoring!$T$29)+IF(Data!$Y275&lt;&gt;"",Scoring!$T$30)+IF(Data!$Z275&lt;&gt;"",Scoring!$T$31)+IF(Data!$AA275&lt;&gt;"",Scoring!$T$32),"")</f>
        <v/>
      </c>
      <c r="BI275" s="105" t="str">
        <f>IF(BH275&lt;&gt;"",LOOKUP(BH275,Likelihoods!$A$7:$A$107,Likelihoods!R$7:R$107),"")</f>
        <v/>
      </c>
      <c r="BJ275" s="108" t="str">
        <f>IF(AND(COUNTBLANK($B275:$E275)=3,COUNTBLANK($F275:$H275)=2,COUNTBLANK($I275:$J275)=1,COUNTBLANK($K275:$L275)=1,COUNTBLANK($M275:$N275)=1,COUNTBLANK($O275:$P275)=1,COUNTBLANK($Q275:$R275)=1,COUNTBLANK($S275:$T275)=1,COUNTBLANK($U275:$V275)=1,COUNTBLANK($W275:$AA275)=4),IF(Data!$B275&lt;&gt;"",Scoring!$U$7)+IF(Data!$C275&lt;&gt;"",Scoring!$U$8)+IF(Data!$D275&lt;&gt;"",Scoring!$U$9)+IF(Data!$E275&lt;&gt;"",Scoring!$U$10)+IF(Data!$F275&lt;&gt;"",Scoring!$U$11)+IF(Data!$G275&lt;&gt;"",Scoring!$U$12)+IF(Data!$H275&lt;&gt;"",Scoring!$U$13)+IF(Data!$I275&lt;&gt;"",Scoring!$U$14)+IF(Data!$J275&lt;&gt;"",Scoring!$U$15)+IF(Data!$K275&lt;&gt;"",Scoring!$U$16)+IF(Data!$L275&lt;&gt;"",Scoring!$U$17)+IF(Data!$M275&lt;&gt;"",Scoring!$U$18)+IF(Data!$N275&lt;&gt;"",Scoring!$U$19)+IF(Data!$O275&lt;&gt;"",Scoring!$U$20)+IF(Data!$P275&lt;&gt;"",Scoring!$U$21)+IF(Data!$Q275&lt;&gt;"",Scoring!$U$22)+IF(Data!$R275&lt;&gt;"",Scoring!$U$23)+IF(Data!$S275&lt;&gt;"",Scoring!$U$24)+IF(Data!T275&lt;&gt;"",Scoring!$U$25)+IF(Data!$U275&lt;&gt;"",Scoring!$U$26)+IF(Data!$V275&lt;&gt;"",Scoring!$U$27)+IF(Data!$W275&lt;&gt;"",Scoring!$U$28)+IF(Data!$X275&lt;&gt;"",Scoring!$U$29)+IF(Data!$Y275&lt;&gt;"",Scoring!$U$30)+IF(Data!$Z275&lt;&gt;"",Scoring!$U$31)+IF(Data!$AA275&lt;&gt;"",Scoring!$U$32),"")</f>
        <v/>
      </c>
      <c r="BK275" s="106" t="str">
        <f>IF(BJ275&lt;&gt;"",LOOKUP(BJ275,Likelihoods!$A$7:$A$107,Likelihoods!S$7:S$107),"")</f>
        <v/>
      </c>
      <c r="BL275" s="8"/>
      <c r="BM275" s="8"/>
      <c r="BN275" s="8"/>
      <c r="BO275" s="8"/>
      <c r="BP275" s="8"/>
      <c r="BQ275" s="8"/>
      <c r="BR275" s="8"/>
      <c r="BS275" s="8"/>
      <c r="BT275" s="8"/>
      <c r="BU275" s="8"/>
      <c r="BV275" s="8"/>
      <c r="BW275" s="8"/>
      <c r="BX275" s="8"/>
      <c r="BY275" s="8"/>
    </row>
    <row r="276" spans="1:77" ht="14.25" x14ac:dyDescent="0.2">
      <c r="A276" s="68"/>
      <c r="B276" s="101"/>
      <c r="C276" s="102"/>
      <c r="D276" s="102"/>
      <c r="E276" s="102"/>
      <c r="F276" s="101"/>
      <c r="G276" s="102"/>
      <c r="H276" s="103"/>
      <c r="I276" s="102"/>
      <c r="J276" s="102"/>
      <c r="K276" s="101"/>
      <c r="L276" s="103"/>
      <c r="M276" s="102"/>
      <c r="N276" s="103"/>
      <c r="O276" s="101"/>
      <c r="P276" s="103"/>
      <c r="Q276" s="102"/>
      <c r="R276" s="102"/>
      <c r="S276" s="101"/>
      <c r="T276" s="103"/>
      <c r="U276" s="101"/>
      <c r="V276" s="103"/>
      <c r="W276" s="102"/>
      <c r="X276" s="102"/>
      <c r="Y276" s="102"/>
      <c r="Z276" s="102"/>
      <c r="AA276" s="102"/>
      <c r="AB276" s="104" t="str">
        <f>IF(AND(COUNTBLANK($B276:$E276)=3,COUNTBLANK($F276:$H276)=2,COUNTBLANK($I276:$J276)=1,COUNTBLANK($K276:$L276)=1,COUNTBLANK($M276:$N276)=1,COUNTBLANK($O276:$P276)=1,COUNTBLANK($Q276:$R276)=1,COUNTBLANK($S276:$T276)=1,COUNTBLANK($U276:$V276)=1,COUNTBLANK($W276:$AA276)=4),IF(Data!$B276&lt;&gt;"",Scoring!$D$7)+IF(Data!$C276&lt;&gt;"",Scoring!$D$8)+IF(Data!$D276&lt;&gt;"",Scoring!$D$9)+IF(Data!$E276&lt;&gt;"",Scoring!$D$10)+IF(Data!$F276&lt;&gt;"",Scoring!$D$11)+IF(Data!$G276&lt;&gt;"",Scoring!$D$12)+IF(Data!$H276&lt;&gt;"",Scoring!$D$13)+IF(Data!$I276&lt;&gt;"",Scoring!$D$14)+IF(Data!$J276&lt;&gt;"",Scoring!$D$15)+IF(Data!$K276&lt;&gt;"",Scoring!$D$16)+IF(Data!$L276&lt;&gt;"",Scoring!$D$17)+IF(Data!$M276&lt;&gt;"",Scoring!$D$18)+IF(Data!$N276&lt;&gt;"",Scoring!$D$19)+IF(Data!$O276&lt;&gt;"",Scoring!$D$20)+IF(Data!$P276&lt;&gt;"",Scoring!$D$21)+IF(Data!$Q276&lt;&gt;"",Scoring!$D$22)+IF(Data!$R276&lt;&gt;"",Scoring!$D$23)+IF(Data!$S276&lt;&gt;"",Scoring!$D$24)+IF(Data!T276&lt;&gt;"",Scoring!$D$25)+IF(Data!$U276&lt;&gt;"",Scoring!$D$26)+IF(Data!$V276&lt;&gt;"",Scoring!$D$27)+IF(Data!$W276&lt;&gt;"",Scoring!$D$28)+IF(Data!$X276&lt;&gt;"",Scoring!$D$29)+IF(Data!$Y276&lt;&gt;"",Scoring!$D$30)+IF(Data!$Z276&lt;&gt;"",Scoring!$D$31)+IF(Data!$AA276&lt;&gt;"",Scoring!$D$32),"")</f>
        <v/>
      </c>
      <c r="AC276" s="105" t="str">
        <f>IF(AB276&lt;&gt;"",LOOKUP(AB276,Likelihoods!$A$7:$A$107,Likelihoods!B$7:B$107),"")</f>
        <v/>
      </c>
      <c r="AD276" s="264" t="str">
        <f>IF(AND(COUNTBLANK($B276:$E276)=3,COUNTBLANK($F276:$H276)=2,COUNTBLANK($I276:$J276)=1,COUNTBLANK($K276:$L276)=1,COUNTBLANK($M276:$N276)=1,COUNTBLANK($O276:$P276)=1,COUNTBLANK($Q276:$R276)=1,COUNTBLANK($S276:$T276)=1,COUNTBLANK($U276:$V276)=1,COUNTBLANK($W276:$AA276)=4),IF(Data!$B276&lt;&gt;"",Scoring!$E$7)+IF(Data!$C276&lt;&gt;"",Scoring!$E$8)+IF(Data!$D276&lt;&gt;"",Scoring!$E$9)+IF(Data!$E276&lt;&gt;"",Scoring!$E$10)+IF(Data!$F276&lt;&gt;"",Scoring!$E$11)+IF(Data!$G276&lt;&gt;"",Scoring!$E$12)+IF(Data!$H276&lt;&gt;"",Scoring!$E$13)+IF(Data!$I276&lt;&gt;"",Scoring!$E$14)+IF(Data!$J276&lt;&gt;"",Scoring!$E$15)+IF(Data!$K276&lt;&gt;"",Scoring!$E$16)+IF(Data!$L276&lt;&gt;"",Scoring!$E$17)+IF(Data!$M276&lt;&gt;"",Scoring!$E$18)+IF(Data!$N276&lt;&gt;"",Scoring!$E$19)+IF(Data!$O276&lt;&gt;"",Scoring!$E$20)+IF(Data!$P276&lt;&gt;"",Scoring!$E$21)+IF(Data!$Q276&lt;&gt;"",Scoring!$E$22)+IF(Data!$R276&lt;&gt;"",Scoring!$E$23)+IF(Data!$S276&lt;&gt;"",Scoring!$E$24)+IF(Data!V276&lt;&gt;"",Scoring!$E$25)+IF(Data!$U276&lt;&gt;"",Scoring!$E$26)+IF(Data!$V276&lt;&gt;"",Scoring!$E$27)+IF(Data!$W276&lt;&gt;"",Scoring!$E$28)+IF(Data!$X276&lt;&gt;"",Scoring!$E$29)+IF(Data!$Y276&lt;&gt;"",Scoring!$E$30)+IF(Data!$Z276&lt;&gt;"",Scoring!$E$31)+IF(Data!$AA276&lt;&gt;"",Scoring!$E$32),"")</f>
        <v/>
      </c>
      <c r="AE276" s="107" t="str">
        <f>IF(AD276&lt;&gt;"",LOOKUP(AD276,Likelihoods!$A$7:$A$107,Likelihoods!C$7:C$107),"")</f>
        <v/>
      </c>
      <c r="AF276" s="108" t="str">
        <f>IF(AND(COUNTBLANK($B276:$E276)=3,COUNTBLANK($F276:$H276)=2,COUNTBLANK($I276:$J276)=1,COUNTBLANK($K276:$L276)=1,COUNTBLANK($M276:$N276)=1,COUNTBLANK($O276:$P276)=1,COUNTBLANK($Q276:$R276)=1,COUNTBLANK($S276:$T276)=1,COUNTBLANK($U276:$V276)=1,COUNTBLANK($W276:$AA276)=4),IF(Data!$B276&lt;&gt;"",Scoring!$F$7)+IF(Data!$C276&lt;&gt;"",Scoring!$F$8)+IF(Data!$D276&lt;&gt;"",Scoring!$F$9)+IF(Data!$E276&lt;&gt;"",Scoring!$F$10)+IF(Data!$F276&lt;&gt;"",Scoring!$F$11)+IF(Data!$G276&lt;&gt;"",Scoring!$F$12)+IF(Data!$H276&lt;&gt;"",Scoring!$F$13)+IF(Data!$I276&lt;&gt;"",Scoring!$F$14)+IF(Data!$J276&lt;&gt;"",Scoring!$F$15)+IF(Data!$K276&lt;&gt;"",Scoring!$F$16)+IF(Data!$L276&lt;&gt;"",Scoring!$F$17)+IF(Data!$M276&lt;&gt;"",Scoring!$F$18)+IF(Data!$N276&lt;&gt;"",Scoring!$F$19)+IF(Data!$O276&lt;&gt;"",Scoring!$F$20)+IF(Data!$P276&lt;&gt;"",Scoring!$F$21)+IF(Data!$Q276&lt;&gt;"",Scoring!$F$22)+IF(Data!$R276&lt;&gt;"",Scoring!$F$23)+IF(Data!$S276&lt;&gt;"",Scoring!$F$24)+IF(Data!T276&lt;&gt;"",Scoring!$F$25)+IF(Data!$U276&lt;&gt;"",Scoring!$F$26)+IF(Data!$V276&lt;&gt;"",Scoring!$F$27)+IF(Data!$W276&lt;&gt;"",Scoring!$F$28)+IF(Data!$X276&lt;&gt;"",Scoring!$F$29)+IF(Data!$Y276&lt;&gt;"",Scoring!$F$30)+IF(Data!$Z276&lt;&gt;"",Scoring!$F$31)+IF(Data!$AA276&lt;&gt;"",Scoring!$F$32),"")</f>
        <v/>
      </c>
      <c r="AG276" s="105" t="str">
        <f>IF(AF276&lt;&gt;"",LOOKUP(AF276,Likelihoods!$A$7:$A$107,Likelihoods!D$7:D$107),"")</f>
        <v/>
      </c>
      <c r="AH276" s="108" t="str">
        <f>IF(AND(COUNTBLANK($B276:$E276)=3,COUNTBLANK($F276:$H276)=2,COUNTBLANK($I276:$J276)=1,COUNTBLANK($K276:$L276)=1,COUNTBLANK($M276:$N276)=1,COUNTBLANK($O276:$P276)=1,COUNTBLANK($Q276:$R276)=1,COUNTBLANK($S276:$T276)=1,COUNTBLANK($U276:$V276)=1,COUNTBLANK($W276:$AA276)=4),IF(Data!$B276&lt;&gt;"",Scoring!$G$7)+IF(Data!$C276&lt;&gt;"",Scoring!$G$8)+IF(Data!$D276&lt;&gt;"",Scoring!$G$9)+IF(Data!$E276&lt;&gt;"",Scoring!$G$10)+IF(Data!$F276&lt;&gt;"",Scoring!$G$11)+IF(Data!$G276&lt;&gt;"",Scoring!$G$12)+IF(Data!$H276&lt;&gt;"",Scoring!$G$13)+IF(Data!$I276&lt;&gt;"",Scoring!$G$14)+IF(Data!$J276&lt;&gt;"",Scoring!$G$15)+IF(Data!$K276&lt;&gt;"",Scoring!$G$16)+IF(Data!$L276&lt;&gt;"",Scoring!$G$17)+IF(Data!$M276&lt;&gt;"",Scoring!$G$18)+IF(Data!$N276&lt;&gt;"",Scoring!$G$19)+IF(Data!$O276&lt;&gt;"",Scoring!$G$20)+IF(Data!$P276&lt;&gt;"",Scoring!$G$21)+IF(Data!$Q276&lt;&gt;"",Scoring!$G$22)+IF(Data!$R276&lt;&gt;"",Scoring!$G$23)+IF(Data!$S276&lt;&gt;"",Scoring!$G$24)+IF(Data!T276&lt;&gt;"",Scoring!$G$25)+IF(Data!$U276&lt;&gt;"",Scoring!$G$26)+IF(Data!$V276&lt;&gt;"",Scoring!$G$27)+IF(Data!$W276&lt;&gt;"",Scoring!$G$28)+IF(Data!$X276&lt;&gt;"",Scoring!$G$29)+IF(Data!$Y276&lt;&gt;"",Scoring!$G$30)+IF(Data!$Z276&lt;&gt;"",Scoring!$G$31)+IF(Data!$AA276&lt;&gt;"",Scoring!$G$32),"")</f>
        <v/>
      </c>
      <c r="AI276" s="106" t="str">
        <f>IF(AH276&lt;&gt;"",LOOKUP(AH276,Likelihoods!$A$7:$A$107,Likelihoods!E$7:E$107),"")</f>
        <v/>
      </c>
      <c r="AJ276" s="104" t="str">
        <f>IF(AND(COUNTBLANK($B276:$E276)=3,COUNTBLANK($F276:$H276)=2,COUNTBLANK($I276:$J276)=1,COUNTBLANK($K276:$L276)=1,COUNTBLANK($M276:$N276)=1,COUNTBLANK($O276:$P276)=1,COUNTBLANK($Q276:$R276)=1,COUNTBLANK($S276:$T276)=1,COUNTBLANK($U276:$V276)=1,COUNTBLANK($W276:$AA276)=4),IF(Data!$B276&lt;&gt;"",Scoring!$H$7)+IF(Data!$C276&lt;&gt;"",Scoring!$H$8)+IF(Data!$D276&lt;&gt;"",Scoring!$H$9)+IF(Data!$E276&lt;&gt;"",Scoring!$H$10)+IF(Data!$F276&lt;&gt;"",Scoring!$H$11)+IF(Data!$G276&lt;&gt;"",Scoring!$H$12)+IF(Data!$H276&lt;&gt;"",Scoring!$H$13)+IF(Data!$I276&lt;&gt;"",Scoring!$H$14)+IF(Data!$J276&lt;&gt;"",Scoring!$H$15)+IF(Data!$K276&lt;&gt;"",Scoring!$H$16)+IF(Data!$L276&lt;&gt;"",Scoring!$H$17)+IF(Data!$M276&lt;&gt;"",Scoring!$H$18)+IF(Data!$N276&lt;&gt;"",Scoring!$H$19)+IF(Data!$O276&lt;&gt;"",Scoring!$H$20)+IF(Data!$P276&lt;&gt;"",Scoring!$H$21)+IF(Data!$Q276&lt;&gt;"",Scoring!$H$22)+IF(Data!$R276&lt;&gt;"",Scoring!$H$23)+IF(Data!$S276&lt;&gt;"",Scoring!$H$24)+IF(Data!T276&lt;&gt;"",Scoring!$H$25)+IF(Data!$U276&lt;&gt;"",Scoring!$H$26)+IF(Data!$V276&lt;&gt;"",Scoring!$H$27)+IF(Data!$W276&lt;&gt;"",Scoring!$H$28)+IF(Data!$X276&lt;&gt;"",Scoring!$H$29)+IF(Data!$Y276&lt;&gt;"",Scoring!$H$30)+IF(Data!$Z276&lt;&gt;"",Scoring!$H$31)+IF(Data!$AA276&lt;&gt;"",Scoring!$H$32),"")</f>
        <v/>
      </c>
      <c r="AK276" s="105" t="str">
        <f>IF(AJ276&lt;&gt;"",LOOKUP(AJ276,Likelihoods!$A$7:$A$107,Likelihoods!F$7:F$107),"")</f>
        <v/>
      </c>
      <c r="AL276" s="102" t="str">
        <f>IF(AND(COUNTBLANK($B276:$E276)=3,COUNTBLANK($F276:$H276)=2,COUNTBLANK($I276:$J276)=1,COUNTBLANK($K276:$L276)=1,COUNTBLANK($M276:$N276)=1,COUNTBLANK($O276:$P276)=1,COUNTBLANK($Q276:$R276)=1,COUNTBLANK($S276:$T276)=1,COUNTBLANK($U276:$V276)=1,COUNTBLANK($W276:$AA276)=4),IF(Data!$B276&lt;&gt;"",Scoring!$I$7)+IF(Data!$C276&lt;&gt;"",Scoring!$I$8)+IF(Data!$D276&lt;&gt;"",Scoring!$I$9)+IF(Data!$E276&lt;&gt;"",Scoring!$I$10)+IF(Data!$F276&lt;&gt;"",Scoring!$I$11)+IF(Data!$G276&lt;&gt;"",Scoring!$I$12)+IF(Data!$H276&lt;&gt;"",Scoring!$I$13)+IF(Data!$I276&lt;&gt;"",Scoring!$I$14)+IF(Data!$J276&lt;&gt;"",Scoring!$I$15)+IF(Data!$K276&lt;&gt;"",Scoring!$I$16)+IF(Data!$L276&lt;&gt;"",Scoring!$I$17)+IF(Data!$M276&lt;&gt;"",Scoring!$I$18)+IF(Data!$N276&lt;&gt;"",Scoring!$I$19)+IF(Data!$O276&lt;&gt;"",Scoring!$I$20)+IF(Data!$P276&lt;&gt;"",Scoring!$I$21)+IF(Data!$Q276&lt;&gt;"",Scoring!$I$22)+IF(Data!$R276&lt;&gt;"",Scoring!$I$23)+IF(Data!$S276&lt;&gt;"",Scoring!$I$24)+IF(Data!T276&lt;&gt;"",Scoring!$I$25)+IF(Data!$U276&lt;&gt;"",Scoring!$I$26)+IF(Data!$V276&lt;&gt;"",Scoring!$I$27)+IF(Data!$W276&lt;&gt;"",Scoring!$I$28)+IF(Data!$X276&lt;&gt;"",Scoring!$I$29)+IF(Data!$Y276&lt;&gt;"",Scoring!$I$30)+IF(Data!$Z276&lt;&gt;"",Scoring!$I$31)+IF(Data!$AA276&lt;&gt;"",Scoring!$I$32),"")</f>
        <v/>
      </c>
      <c r="AM276" s="107" t="str">
        <f>IF(AL276&lt;&gt;"",LOOKUP(AL276,Likelihoods!$A$7:$A$107,Likelihoods!G$7:G$107),"")</f>
        <v/>
      </c>
      <c r="AN276" s="281" t="str">
        <f>IF(AND(COUNTBLANK($B276:$E276)=3,COUNTBLANK($F276:$H276)=2,COUNTBLANK($I276:$J276)=1,COUNTBLANK($K276:$L276)=1,COUNTBLANK($M276:$N276)=1,COUNTBLANK($O276:$P276)=1,COUNTBLANK($Q276:$R276)=1,COUNTBLANK($S276:$T276)=1,COUNTBLANK($U276:$V276)=1,COUNTBLANK($W276:$AA276)=4),IF(Data!$B276&lt;&gt;"",Scoring!$J$7)+IF(Data!$C276&lt;&gt;"",Scoring!$J$8)+IF(Data!$D276&lt;&gt;"",Scoring!$J$9)+IF(Data!$E276&lt;&gt;"",Scoring!$J$10)+IF(Data!$F276&lt;&gt;"",Scoring!$J$11)+IF(Data!$G276&lt;&gt;"",Scoring!$J$12)+IF(Data!$H276&lt;&gt;"",Scoring!$J$13)+IF(Data!$I276&lt;&gt;"",Scoring!$J$14)+IF(Data!$J276&lt;&gt;"",Scoring!$J$15)+IF(Data!$K276&lt;&gt;"",Scoring!$J$16)+IF(Data!$L276&lt;&gt;"",Scoring!$J$17)+IF(Data!$M276&lt;&gt;"",Scoring!$J$18)+IF(Data!$N276&lt;&gt;"",Scoring!$J$19)+IF(Data!$O276&lt;&gt;"",Scoring!$J$20)+IF(Data!$P276&lt;&gt;"",Scoring!$J$21)+IF(Data!$Q276&lt;&gt;"",Scoring!$J$22)+IF(Data!$R276&lt;&gt;"",Scoring!$J$23)+IF(Data!$S276&lt;&gt;"",Scoring!$J$24)+IF(Data!AF276&lt;&gt;"",Scoring!$J$25)+IF(Data!$U276&lt;&gt;"",Scoring!$J$26)+IF(Data!$V276&lt;&gt;"",Scoring!$J$27)+IF(Data!$W276&lt;&gt;"",Scoring!$J$28)+IF(Data!$X276&lt;&gt;"",Scoring!$J$29)+IF(Data!$Y276&lt;&gt;"",Scoring!$J$30)+IF(Data!$Z276&lt;&gt;"",Scoring!$J$31)+IF(Data!$AA276&lt;&gt;"",Scoring!$J$32),"")</f>
        <v/>
      </c>
      <c r="AO276" s="276" t="str">
        <f>IF(AN276&lt;&gt;"",LOOKUP(AN276,Likelihoods!$A$7:$A$107,Likelihoods!H$7:H$107),"")</f>
        <v/>
      </c>
      <c r="AP276" s="264" t="str">
        <f>IF(AND(COUNTBLANK($B276:$E276)=3,COUNTBLANK($F276:$H276)=2,COUNTBLANK($I276:$J276)=1,COUNTBLANK($K276:$L276)=1,COUNTBLANK($M276:$N276)=1,COUNTBLANK($O276:$P276)=1,COUNTBLANK($Q276:$R276)=1,COUNTBLANK($S276:$T276)=1,COUNTBLANK($U276:$V276)=1,COUNTBLANK($W276:$AA276)=4),IF(Data!$B276&lt;&gt;"",Scoring!$K$7)+IF(Data!$C276&lt;&gt;"",Scoring!$K$8)+IF(Data!$D276&lt;&gt;"",Scoring!$K$9)+IF(Data!$E276&lt;&gt;"",Scoring!$K$10)+IF(Data!$F276&lt;&gt;"",Scoring!$K$11)+IF(Data!$G276&lt;&gt;"",Scoring!$K$12)+IF(Data!$H276&lt;&gt;"",Scoring!$K$13)+IF(Data!$I276&lt;&gt;"",Scoring!$K$14)+IF(Data!$J276&lt;&gt;"",Scoring!$K$15)+IF(Data!$K276&lt;&gt;"",Scoring!$K$16)+IF(Data!$L276&lt;&gt;"",Scoring!$K$17)+IF(Data!$M276&lt;&gt;"",Scoring!$K$18)+IF(Data!$N276&lt;&gt;"",Scoring!$K$19)+IF(Data!$O276&lt;&gt;"",Scoring!$K$20)+IF(Data!$P276&lt;&gt;"",Scoring!$K$21)+IF(Data!$Q276&lt;&gt;"",Scoring!$K$22)+IF(Data!$R276&lt;&gt;"",Scoring!$K$23)+IF(Data!$S276&lt;&gt;"",Scoring!$K$24)+IF(Data!AH276&lt;&gt;"",Scoring!$K$25)+IF(Data!$U276&lt;&gt;"",Scoring!$K$26)+IF(Data!$V276&lt;&gt;"",Scoring!$K$27)+IF(Data!$W276&lt;&gt;"",Scoring!$K$28)+IF(Data!$X276&lt;&gt;"",Scoring!$K$29)+IF(Data!$Y276&lt;&gt;"",Scoring!$K$30)+IF(Data!$Z276&lt;&gt;"",Scoring!$K$31)+IF(Data!$AA276&lt;&gt;"",Scoring!$K$32),"")</f>
        <v/>
      </c>
      <c r="AQ276" s="107" t="str">
        <f>IF(AP276&lt;&gt;"",LOOKUP(AP276,Likelihoods!$A$7:$A$107,Likelihoods!I$7:I$107),"")</f>
        <v/>
      </c>
      <c r="AR276" s="281" t="str">
        <f>IF(AND(COUNTBLANK($B276:$E276)=3,COUNTBLANK($F276:$H276)=2,COUNTBLANK($I276:$J276)=1,COUNTBLANK($K276:$L276)=1,COUNTBLANK($M276:$N276)=1,COUNTBLANK($O276:$P276)=1,COUNTBLANK($Q276:$R276)=1,COUNTBLANK($S276:$T276)=1,COUNTBLANK($U276:$V276)=1,COUNTBLANK($W276:$AA276)=4),IF(Data!$B276&lt;&gt;"",Scoring!$L$7)+IF(Data!$C276&lt;&gt;"",Scoring!$L$8)+IF(Data!$D276&lt;&gt;"",Scoring!$L$9)+IF(Data!$E276&lt;&gt;"",Scoring!$L$10)+IF(Data!$F276&lt;&gt;"",Scoring!$L$11)+IF(Data!$G276&lt;&gt;"",Scoring!$L$12)+IF(Data!$H276&lt;&gt;"",Scoring!$L$13)+IF(Data!$I276&lt;&gt;"",Scoring!$L$14)+IF(Data!$J276&lt;&gt;"",Scoring!$L$15)+IF(Data!$K276&lt;&gt;"",Scoring!$L$16)+IF(Data!$L276&lt;&gt;"",Scoring!$L$17)+IF(Data!$M276&lt;&gt;"",Scoring!$L$18)+IF(Data!$N276&lt;&gt;"",Scoring!$L$19)+IF(Data!$O276&lt;&gt;"",Scoring!$L$20)+IF(Data!$P276&lt;&gt;"",Scoring!$L$21)+IF(Data!$Q276&lt;&gt;"",Scoring!$L$22)+IF(Data!$R276&lt;&gt;"",Scoring!$L$23)+IF(Data!$S276&lt;&gt;"",Scoring!$L$24)+IF(Data!AJ276&lt;&gt;"",Scoring!$L$25)+IF(Data!$U276&lt;&gt;"",Scoring!$L$26)+IF(Data!$V276&lt;&gt;"",Scoring!$L$27)+IF(Data!$W276&lt;&gt;"",Scoring!$L$28)+IF(Data!$X276&lt;&gt;"",Scoring!$L$29)+IF(Data!$Y276&lt;&gt;"",Scoring!$L$30)+IF(Data!$Z276&lt;&gt;"",Scoring!$L$31)+IF(Data!$AA276&lt;&gt;"",Scoring!$L$32),"")</f>
        <v/>
      </c>
      <c r="AS276" s="105" t="str">
        <f>IF(AR276&lt;&gt;"",LOOKUP(AR276,Likelihoods!$A$7:$A$107,Likelihoods!J$7:J$107),"")</f>
        <v/>
      </c>
      <c r="AT276" s="108" t="str">
        <f>IF(AND(COUNTBLANK($B276:$E276)=3,COUNTBLANK($F276:$H276)=2,COUNTBLANK($I276:$J276)=1,COUNTBLANK($K276:$L276)=1,COUNTBLANK($M276:$N276)=1,COUNTBLANK($O276:$P276)=1,COUNTBLANK($Q276:$R276)=1,COUNTBLANK($S276:$T276)=1,COUNTBLANK($U276:$V276)=1,COUNTBLANK($W276:$AA276)=4),IF(Data!$B276&lt;&gt;"",Scoring!$M$7)+IF(Data!$C276&lt;&gt;"",Scoring!$M$8)+IF(Data!$D276&lt;&gt;"",Scoring!$M$9)+IF(Data!$E276&lt;&gt;"",Scoring!$M$10)+IF(Data!$F276&lt;&gt;"",Scoring!$M$11)+IF(Data!$G276&lt;&gt;"",Scoring!$M$12)+IF(Data!$H276&lt;&gt;"",Scoring!$M$13)+IF(Data!$I276&lt;&gt;"",Scoring!$M$14)+IF(Data!$J276&lt;&gt;"",Scoring!$M$15)+IF(Data!$K276&lt;&gt;"",Scoring!$M$16)+IF(Data!$L276&lt;&gt;"",Scoring!$M$17)+IF(Data!$M276&lt;&gt;"",Scoring!$M$18)+IF(Data!$N276&lt;&gt;"",Scoring!$M$19)+IF(Data!$O276&lt;&gt;"",Scoring!$M$20)+IF(Data!$P276&lt;&gt;"",Scoring!$M$21)+IF(Data!$Q276&lt;&gt;"",Scoring!$M$22)+IF(Data!$R276&lt;&gt;"",Scoring!$M$23)+IF(Data!$S276&lt;&gt;"",Scoring!$M$24)+IF(Data!T276&lt;&gt;"",Scoring!$M$25)+IF(Data!$U276&lt;&gt;"",Scoring!$M$26)+IF(Data!$V276&lt;&gt;"",Scoring!$M$27)+IF(Data!$W276&lt;&gt;"",Scoring!$M$28)+IF(Data!$X276&lt;&gt;"",Scoring!$M$29)+IF(Data!$Y276&lt;&gt;"",Scoring!$M$30)+IF(Data!$Z276&lt;&gt;"",Scoring!$M$31)+IF(Data!$AA276&lt;&gt;"",Scoring!$M$32),"")</f>
        <v/>
      </c>
      <c r="AU276" s="105" t="str">
        <f>IF(AT276&lt;&gt;"",LOOKUP(AT276,Likelihoods!$A$7:$A$107,Likelihoods!K$7:K$107),"")</f>
        <v/>
      </c>
      <c r="AV276" s="108" t="str">
        <f>IF(AND(COUNTBLANK($B276:$E276)=3,COUNTBLANK($F276:$H276)=2,COUNTBLANK($I276:$J276)=1,COUNTBLANK($K276:$L276)=1,COUNTBLANK($M276:$N276)=1,COUNTBLANK($O276:$P276)=1,COUNTBLANK($Q276:$R276)=1,COUNTBLANK($S276:$T276)=1,COUNTBLANK($U276:$V276)=1,COUNTBLANK($W276:$AA276)=4),IF(Data!$B276&lt;&gt;"",Scoring!$N$7)+IF(Data!$C276&lt;&gt;"",Scoring!$N$8)+IF(Data!$D276&lt;&gt;"",Scoring!$N$9)+IF(Data!$E276&lt;&gt;"",Scoring!$N$10)+IF(Data!$F276&lt;&gt;"",Scoring!$N$11)+IF(Data!$G276&lt;&gt;"",Scoring!$N$12)+IF(Data!$H276&lt;&gt;"",Scoring!$N$13)+IF(Data!$I276&lt;&gt;"",Scoring!$N$14)+IF(Data!$J276&lt;&gt;"",Scoring!$N$15)+IF(Data!$K276&lt;&gt;"",Scoring!$N$16)+IF(Data!$L276&lt;&gt;"",Scoring!$N$17)+IF(Data!$M276&lt;&gt;"",Scoring!$N$18)+IF(Data!$N276&lt;&gt;"",Scoring!$N$19)+IF(Data!$O276&lt;&gt;"",Scoring!$N$20)+IF(Data!$P276&lt;&gt;"",Scoring!$N$21)+IF(Data!$Q276&lt;&gt;"",Scoring!$N$22)+IF(Data!$R276&lt;&gt;"",Scoring!$N$23)+IF(Data!$S276&lt;&gt;"",Scoring!$N$24)+IF(Data!T276&lt;&gt;"",Scoring!$N$25)+IF(Data!$U276&lt;&gt;"",Scoring!$N$26)+IF(Data!$V276&lt;&gt;"",Scoring!$N$27)+IF(Data!$W276&lt;&gt;"",Scoring!$N$28)+IF(Data!$X276&lt;&gt;"",Scoring!$N$29)+IF(Data!$Y276&lt;&gt;"",Scoring!$N$30)+IF(Data!$Z276&lt;&gt;"",Scoring!$N$31)+IF(Data!$AA276&lt;&gt;"",Scoring!$N$32),"")</f>
        <v/>
      </c>
      <c r="AW276" s="106" t="str">
        <f>IF(AV276&lt;&gt;"",LOOKUP(AV276,Likelihoods!$A$7:$A$107,Likelihoods!L$7:L$107),"")</f>
        <v/>
      </c>
      <c r="AX276" s="104" t="str">
        <f>IF(AND(COUNTBLANK($B276:$E276)=3,COUNTBLANK($F276:$H276)=2,COUNTBLANK($I276:$J276)=1,COUNTBLANK($K276:$L276)=1,COUNTBLANK($M276:$N276)=1,COUNTBLANK($O276:$P276)=1,COUNTBLANK($Q276:$R276)=1,COUNTBLANK($S276:$T276)=1,COUNTBLANK($U276:$V276)=1,COUNTBLANK($W276:$AA276)=4),IF(Data!$B276&lt;&gt;"",Scoring!$O$7)+IF(Data!$C276&lt;&gt;"",Scoring!$O$8)+IF(Data!$D276&lt;&gt;"",Scoring!$O$9)+IF(Data!$E276&lt;&gt;"",Scoring!$O$10)+IF(Data!$F276&lt;&gt;"",Scoring!$O$11)+IF(Data!$G276&lt;&gt;"",Scoring!$O$12)+IF(Data!$H276&lt;&gt;"",Scoring!$O$13)+IF(Data!$I276&lt;&gt;"",Scoring!$O$14)+IF(Data!$J276&lt;&gt;"",Scoring!$O$15)+IF(Data!$K276&lt;&gt;"",Scoring!$O$16)+IF(Data!$L276&lt;&gt;"",Scoring!$O$17)+IF(Data!$M276&lt;&gt;"",Scoring!$O$18)+IF(Data!$N276&lt;&gt;"",Scoring!$O$19)+IF(Data!$O276&lt;&gt;"",Scoring!$O$20)+IF(Data!$P276&lt;&gt;"",Scoring!$O$21)+IF(Data!$Q276&lt;&gt;"",Scoring!$O$22)+IF(Data!$R276&lt;&gt;"",Scoring!$O$23)+IF(Data!$S276&lt;&gt;"",Scoring!$O$24)+IF(Data!T276&lt;&gt;"",Scoring!$O$25)+IF(Data!$U276&lt;&gt;"",Scoring!$O$26)+IF(Data!$V276&lt;&gt;"",Scoring!$O$27)+IF(Data!$W276&lt;&gt;"",Scoring!$O$28)+IF(Data!$X276&lt;&gt;"",Scoring!$O$29)+IF(Data!$Y276&lt;&gt;"",Scoring!$O$30)+IF(Data!$Z276&lt;&gt;"",Scoring!$O$31)+IF(Data!$AA276&lt;&gt;"",Scoring!$O$32),"")</f>
        <v/>
      </c>
      <c r="AY276" s="107" t="str">
        <f>IF(AX276&lt;&gt;"",LOOKUP(AX276,Likelihoods!$A$7:$A$107,Likelihoods!M$7:M$107),"")</f>
        <v/>
      </c>
      <c r="AZ276" s="108" t="str">
        <f>IF(AND(COUNTBLANK($B276:$E276)=3,COUNTBLANK($F276:$H276)=2,COUNTBLANK($I276:$J276)=1,COUNTBLANK($K276:$L276)=1,COUNTBLANK($M276:$N276)=1,COUNTBLANK($O276:$P276)=1,COUNTBLANK($Q276:$R276)=1,COUNTBLANK($S276:$T276)=1,COUNTBLANK($U276:$V276)=1,COUNTBLANK($W276:$AA276)=4),IF(Data!$B276&lt;&gt;"",Scoring!$P$7)+IF(Data!$C276&lt;&gt;"",Scoring!$P$8)+IF(Data!$D276&lt;&gt;"",Scoring!$P$9)+IF(Data!$E276&lt;&gt;"",Scoring!$P$10)+IF(Data!$F276&lt;&gt;"",Scoring!$P$11)+IF(Data!$G276&lt;&gt;"",Scoring!$P$12)+IF(Data!$H276&lt;&gt;"",Scoring!$P$13)+IF(Data!$I276&lt;&gt;"",Scoring!$P$14)+IF(Data!$J276&lt;&gt;"",Scoring!$P$15)+IF(Data!$K276&lt;&gt;"",Scoring!$P$16)+IF(Data!$L276&lt;&gt;"",Scoring!$P$17)+IF(Data!$M276&lt;&gt;"",Scoring!$P$18)+IF(Data!$N276&lt;&gt;"",Scoring!$P$19)+IF(Data!$O276&lt;&gt;"",Scoring!$P$20)+IF(Data!$P276&lt;&gt;"",Scoring!$P$21)+IF(Data!$Q276&lt;&gt;"",Scoring!$P$22)+IF(Data!$R276&lt;&gt;"",Scoring!$P$23)+IF(Data!$S276&lt;&gt;"",Scoring!$P$24)+IF(Data!T276&lt;&gt;"",Scoring!$P$25)+IF(Data!$U276&lt;&gt;"",Scoring!$P$26)+IF(Data!$V276&lt;&gt;"",Scoring!$P$27)+IF(Data!$W276&lt;&gt;"",Scoring!$P$28)+IF(Data!$X276&lt;&gt;"",Scoring!$P$29)+IF(Data!$Y276&lt;&gt;"",Scoring!$P$30)+IF(Data!$Z276&lt;&gt;"",Scoring!$P$31)+IF(Data!$AA276&lt;&gt;"",Scoring!$P$32),"")</f>
        <v/>
      </c>
      <c r="BA276" s="105" t="str">
        <f>IF(AZ276&lt;&gt;"",LOOKUP(AZ276,Likelihoods!$A$7:$A$107,Likelihoods!N$7:N$107),"")</f>
        <v/>
      </c>
      <c r="BB276" s="102" t="str">
        <f>IF(AND(COUNTBLANK($B276:$E276)=3,COUNTBLANK($F276:$H276)=2,COUNTBLANK($I276:$J276)=1,COUNTBLANK($K276:$L276)=1,COUNTBLANK($M276:$N276)=1,COUNTBLANK($O276:$P276)=1,COUNTBLANK($Q276:$R276)=1,COUNTBLANK($S276:$T276)=1,COUNTBLANK($U276:$V276)=1,COUNTBLANK($W276:$AA276)=4),IF(Data!$B276&lt;&gt;"",Scoring!$Q$7)+IF(Data!$C276&lt;&gt;"",Scoring!$Q$8)+IF(Data!$D276&lt;&gt;"",Scoring!$Q$9)+IF(Data!$E276&lt;&gt;"",Scoring!$Q$10)+IF(Data!$F276&lt;&gt;"",Scoring!$Q$11)+IF(Data!$G276&lt;&gt;"",Scoring!$Q$12)+IF(Data!$H276&lt;&gt;"",Scoring!$Q$13)+IF(Data!$I276&lt;&gt;"",Scoring!$Q$14)+IF(Data!$J276&lt;&gt;"",Scoring!$Q$15)+IF(Data!$K276&lt;&gt;"",Scoring!$Q$16)+IF(Data!$L276&lt;&gt;"",Scoring!$Q$17)+IF(Data!$M276&lt;&gt;"",Scoring!$Q$18)+IF(Data!$N276&lt;&gt;"",Scoring!$Q$19)+IF(Data!$O276&lt;&gt;"",Scoring!$Q$20)+IF(Data!$P276&lt;&gt;"",Scoring!$Q$21)+IF(Data!$Q276&lt;&gt;"",Scoring!$Q$22)+IF(Data!$R276&lt;&gt;"",Scoring!$Q$23)+IF(Data!$S276&lt;&gt;"",Scoring!$Q$24)+IF(Data!T276&lt;&gt;"",Scoring!$Q$25)+IF(Data!$U276&lt;&gt;"",Scoring!$Q$26)+IF(Data!$V276&lt;&gt;"",Scoring!$Q$27)+IF(Data!$W276&lt;&gt;"",Scoring!$Q$28)+IF(Data!$X276&lt;&gt;"",Scoring!$Q$29)+IF(Data!$Y276&lt;&gt;"",Scoring!$Q$30)+IF(Data!$Z276&lt;&gt;"",Scoring!$Q$31)+IF(Data!$AA276&lt;&gt;"",Scoring!$Q$32),"")</f>
        <v/>
      </c>
      <c r="BC276" s="107" t="str">
        <f>IF(BB276&lt;&gt;"",LOOKUP(BB276,Likelihoods!$A$7:$A$107,Likelihoods!O$7:O$107),"")</f>
        <v/>
      </c>
      <c r="BD276" s="104" t="str">
        <f>IF(AND(COUNTBLANK($B276:$E276)=3,COUNTBLANK($F276:$H276)=2,COUNTBLANK($I276:$J276)=1,COUNTBLANK($K276:$L276)=1,COUNTBLANK($M276:$N276)=1,COUNTBLANK($O276:$P276)=1,COUNTBLANK($Q276:$R276)=1,COUNTBLANK($S276:$T276)=1,COUNTBLANK($U276:$V276)=1,COUNTBLANK($W276:$AA276)=4),IF(Data!$B276&lt;&gt;"",Scoring!$R$7)+IF(Data!$C276&lt;&gt;"",Scoring!$R$8)+IF(Data!$D276&lt;&gt;"",Scoring!$R$9)+IF(Data!$E276&lt;&gt;"",Scoring!$R$10)+IF(Data!$F276&lt;&gt;"",Scoring!$R$11)+IF(Data!$G276&lt;&gt;"",Scoring!$R$12)+IF(Data!$H276&lt;&gt;"",Scoring!$R$13)+IF(Data!$I276&lt;&gt;"",Scoring!$R$14)+IF(Data!$J276&lt;&gt;"",Scoring!$R$15)+IF(Data!$K276&lt;&gt;"",Scoring!$R$16)+IF(Data!$L276&lt;&gt;"",Scoring!$R$17)+IF(Data!$M276&lt;&gt;"",Scoring!$R$18)+IF(Data!$N276&lt;&gt;"",Scoring!$R$19)+IF(Data!$O276&lt;&gt;"",Scoring!$R$20)+IF(Data!$P276&lt;&gt;"",Scoring!$R$21)+IF(Data!$Q276&lt;&gt;"",Scoring!$R$22)+IF(Data!$R276&lt;&gt;"",Scoring!$R$23)+IF(Data!$S276&lt;&gt;"",Scoring!$R$24)+IF(Data!T276&lt;&gt;"",Scoring!$R$25)+IF(Data!$U276&lt;&gt;"",Scoring!$R$26)+IF(Data!$V276&lt;&gt;"",Scoring!$R$27)+IF(Data!$W276&lt;&gt;"",Scoring!$R$28)+IF(Data!$X276&lt;&gt;"",Scoring!$R$29)+IF(Data!$Y276&lt;&gt;"",Scoring!$R$30)+IF(Data!$Z276&lt;&gt;"",Scoring!$R$31)+IF(Data!$AA276&lt;&gt;"",Scoring!$R$32),"")</f>
        <v/>
      </c>
      <c r="BE276" s="105" t="str">
        <f>IF(BD276&lt;&gt;"",LOOKUP(BD276,Likelihoods!$A$7:$A$107,Likelihoods!P$7:P$107),"")</f>
        <v/>
      </c>
      <c r="BF276" s="102" t="str">
        <f>IF(AND(COUNTBLANK($B276:$E276)=3,COUNTBLANK($F276:$H276)=2,COUNTBLANK($I276:$J276)=1,COUNTBLANK($K276:$L276)=1,COUNTBLANK($M276:$N276)=1,COUNTBLANK($O276:$P276)=1,COUNTBLANK($Q276:$R276)=1,COUNTBLANK($S276:$T276)=1,COUNTBLANK($U276:$V276)=1,COUNTBLANK($W276:$AA276)=4),IF(Data!$B276&lt;&gt;"",Scoring!$S$7)+IF(Data!$C276&lt;&gt;"",Scoring!$S$8)+IF(Data!$D276&lt;&gt;"",Scoring!$S$9)+IF(Data!$E276&lt;&gt;"",Scoring!$S$10)+IF(Data!$F276&lt;&gt;"",Scoring!$S$11)+IF(Data!$G276&lt;&gt;"",Scoring!$S$12)+IF(Data!$H276&lt;&gt;"",Scoring!$S$13)+IF(Data!$I276&lt;&gt;"",Scoring!$S$14)+IF(Data!$J276&lt;&gt;"",Scoring!$S$15)+IF(Data!$K276&lt;&gt;"",Scoring!$S$16)+IF(Data!$L276&lt;&gt;"",Scoring!$S$17)+IF(Data!$M276&lt;&gt;"",Scoring!$S$18)+IF(Data!$N276&lt;&gt;"",Scoring!$S$19)+IF(Data!$O276&lt;&gt;"",Scoring!$S$20)+IF(Data!$P276&lt;&gt;"",Scoring!$S$21)+IF(Data!$Q276&lt;&gt;"",Scoring!$S$22)+IF(Data!$R276&lt;&gt;"",Scoring!$S$23)+IF(Data!$S276&lt;&gt;"",Scoring!$S$24)+IF(Data!T276&lt;&gt;"",Scoring!$S$25)+IF(Data!$U276&lt;&gt;"",Scoring!$S$26)+IF(Data!$V276&lt;&gt;"",Scoring!$S$27)+IF(Data!$W276&lt;&gt;"",Scoring!$S$28)+IF(Data!$X276&lt;&gt;"",Scoring!$S$29)+IF(Data!$Y276&lt;&gt;"",Scoring!$S$30)+IF(Data!$Z276&lt;&gt;"",Scoring!$S$31)+IF(Data!$AA276&lt;&gt;"",Scoring!$S$32),"")</f>
        <v/>
      </c>
      <c r="BG276" s="107" t="str">
        <f>IF(BF276&lt;&gt;"",LOOKUP(BF276,Likelihoods!$A$7:$A$107,Likelihoods!Q$7:Q$107),"")</f>
        <v/>
      </c>
      <c r="BH276" s="108" t="str">
        <f>IF(AND(COUNTBLANK($B276:$E276)=3,COUNTBLANK($F276:$H276)=2,COUNTBLANK($I276:$J276)=1,COUNTBLANK($K276:$L276)=1,COUNTBLANK($M276:$N276)=1,COUNTBLANK($O276:$P276)=1,COUNTBLANK($Q276:$R276)=1,COUNTBLANK($S276:$T276)=1,COUNTBLANK($U276:$V276)=1,COUNTBLANK($W276:$AA276)=4),IF(Data!$B276&lt;&gt;"",Scoring!$T$7)+IF(Data!$C276&lt;&gt;"",Scoring!$T$8)+IF(Data!$D276&lt;&gt;"",Scoring!$T$9)+IF(Data!$E276&lt;&gt;"",Scoring!$T$10)+IF(Data!$F276&lt;&gt;"",Scoring!$T$11)+IF(Data!$G276&lt;&gt;"",Scoring!$T$12)+IF(Data!$H276&lt;&gt;"",Scoring!$T$13)+IF(Data!$I276&lt;&gt;"",Scoring!$T$14)+IF(Data!$J276&lt;&gt;"",Scoring!$T$15)+IF(Data!$K276&lt;&gt;"",Scoring!$T$16)+IF(Data!$L276&lt;&gt;"",Scoring!$T$17)+IF(Data!$M276&lt;&gt;"",Scoring!$T$18)+IF(Data!$N276&lt;&gt;"",Scoring!$T$19)+IF(Data!$O276&lt;&gt;"",Scoring!$T$20)+IF(Data!$P276&lt;&gt;"",Scoring!$T$21)+IF(Data!$Q276&lt;&gt;"",Scoring!$T$22)+IF(Data!$R276&lt;&gt;"",Scoring!$T$23)+IF(Data!$S276&lt;&gt;"",Scoring!$T$24)+IF(Data!T276&lt;&gt;"",Scoring!$T$25)+IF(Data!$U276&lt;&gt;"",Scoring!$T$26)+IF(Data!$V276&lt;&gt;"",Scoring!$T$27)+IF(Data!$W276&lt;&gt;"",Scoring!$T$28)+IF(Data!$X276&lt;&gt;"",Scoring!$T$29)+IF(Data!$Y276&lt;&gt;"",Scoring!$T$30)+IF(Data!$Z276&lt;&gt;"",Scoring!$T$31)+IF(Data!$AA276&lt;&gt;"",Scoring!$T$32),"")</f>
        <v/>
      </c>
      <c r="BI276" s="105" t="str">
        <f>IF(BH276&lt;&gt;"",LOOKUP(BH276,Likelihoods!$A$7:$A$107,Likelihoods!R$7:R$107),"")</f>
        <v/>
      </c>
      <c r="BJ276" s="108" t="str">
        <f>IF(AND(COUNTBLANK($B276:$E276)=3,COUNTBLANK($F276:$H276)=2,COUNTBLANK($I276:$J276)=1,COUNTBLANK($K276:$L276)=1,COUNTBLANK($M276:$N276)=1,COUNTBLANK($O276:$P276)=1,COUNTBLANK($Q276:$R276)=1,COUNTBLANK($S276:$T276)=1,COUNTBLANK($U276:$V276)=1,COUNTBLANK($W276:$AA276)=4),IF(Data!$B276&lt;&gt;"",Scoring!$U$7)+IF(Data!$C276&lt;&gt;"",Scoring!$U$8)+IF(Data!$D276&lt;&gt;"",Scoring!$U$9)+IF(Data!$E276&lt;&gt;"",Scoring!$U$10)+IF(Data!$F276&lt;&gt;"",Scoring!$U$11)+IF(Data!$G276&lt;&gt;"",Scoring!$U$12)+IF(Data!$H276&lt;&gt;"",Scoring!$U$13)+IF(Data!$I276&lt;&gt;"",Scoring!$U$14)+IF(Data!$J276&lt;&gt;"",Scoring!$U$15)+IF(Data!$K276&lt;&gt;"",Scoring!$U$16)+IF(Data!$L276&lt;&gt;"",Scoring!$U$17)+IF(Data!$M276&lt;&gt;"",Scoring!$U$18)+IF(Data!$N276&lt;&gt;"",Scoring!$U$19)+IF(Data!$O276&lt;&gt;"",Scoring!$U$20)+IF(Data!$P276&lt;&gt;"",Scoring!$U$21)+IF(Data!$Q276&lt;&gt;"",Scoring!$U$22)+IF(Data!$R276&lt;&gt;"",Scoring!$U$23)+IF(Data!$S276&lt;&gt;"",Scoring!$U$24)+IF(Data!T276&lt;&gt;"",Scoring!$U$25)+IF(Data!$U276&lt;&gt;"",Scoring!$U$26)+IF(Data!$V276&lt;&gt;"",Scoring!$U$27)+IF(Data!$W276&lt;&gt;"",Scoring!$U$28)+IF(Data!$X276&lt;&gt;"",Scoring!$U$29)+IF(Data!$Y276&lt;&gt;"",Scoring!$U$30)+IF(Data!$Z276&lt;&gt;"",Scoring!$U$31)+IF(Data!$AA276&lt;&gt;"",Scoring!$U$32),"")</f>
        <v/>
      </c>
      <c r="BK276" s="106" t="str">
        <f>IF(BJ276&lt;&gt;"",LOOKUP(BJ276,Likelihoods!$A$7:$A$107,Likelihoods!S$7:S$107),"")</f>
        <v/>
      </c>
      <c r="BL276" s="8"/>
      <c r="BM276" s="8"/>
      <c r="BN276" s="8"/>
      <c r="BO276" s="8"/>
      <c r="BP276" s="8"/>
      <c r="BQ276" s="8"/>
      <c r="BR276" s="8"/>
      <c r="BS276" s="8"/>
      <c r="BT276" s="8"/>
      <c r="BU276" s="8"/>
      <c r="BV276" s="8"/>
      <c r="BW276" s="8"/>
      <c r="BX276" s="8"/>
      <c r="BY276" s="8"/>
    </row>
    <row r="277" spans="1:77" ht="14.25" x14ac:dyDescent="0.2">
      <c r="A277" s="68"/>
      <c r="B277" s="101"/>
      <c r="C277" s="102"/>
      <c r="D277" s="102"/>
      <c r="E277" s="102"/>
      <c r="F277" s="101"/>
      <c r="G277" s="102"/>
      <c r="H277" s="103"/>
      <c r="I277" s="102"/>
      <c r="J277" s="102"/>
      <c r="K277" s="101"/>
      <c r="L277" s="103"/>
      <c r="M277" s="102"/>
      <c r="N277" s="103"/>
      <c r="O277" s="101"/>
      <c r="P277" s="103"/>
      <c r="Q277" s="102"/>
      <c r="R277" s="102"/>
      <c r="S277" s="101"/>
      <c r="T277" s="103"/>
      <c r="U277" s="101"/>
      <c r="V277" s="103"/>
      <c r="W277" s="102"/>
      <c r="X277" s="102"/>
      <c r="Y277" s="102"/>
      <c r="Z277" s="102"/>
      <c r="AA277" s="102"/>
      <c r="AB277" s="104" t="str">
        <f>IF(AND(COUNTBLANK($B277:$E277)=3,COUNTBLANK($F277:$H277)=2,COUNTBLANK($I277:$J277)=1,COUNTBLANK($K277:$L277)=1,COUNTBLANK($M277:$N277)=1,COUNTBLANK($O277:$P277)=1,COUNTBLANK($Q277:$R277)=1,COUNTBLANK($S277:$T277)=1,COUNTBLANK($U277:$V277)=1,COUNTBLANK($W277:$AA277)=4),IF(Data!$B277&lt;&gt;"",Scoring!$D$7)+IF(Data!$C277&lt;&gt;"",Scoring!$D$8)+IF(Data!$D277&lt;&gt;"",Scoring!$D$9)+IF(Data!$E277&lt;&gt;"",Scoring!$D$10)+IF(Data!$F277&lt;&gt;"",Scoring!$D$11)+IF(Data!$G277&lt;&gt;"",Scoring!$D$12)+IF(Data!$H277&lt;&gt;"",Scoring!$D$13)+IF(Data!$I277&lt;&gt;"",Scoring!$D$14)+IF(Data!$J277&lt;&gt;"",Scoring!$D$15)+IF(Data!$K277&lt;&gt;"",Scoring!$D$16)+IF(Data!$L277&lt;&gt;"",Scoring!$D$17)+IF(Data!$M277&lt;&gt;"",Scoring!$D$18)+IF(Data!$N277&lt;&gt;"",Scoring!$D$19)+IF(Data!$O277&lt;&gt;"",Scoring!$D$20)+IF(Data!$P277&lt;&gt;"",Scoring!$D$21)+IF(Data!$Q277&lt;&gt;"",Scoring!$D$22)+IF(Data!$R277&lt;&gt;"",Scoring!$D$23)+IF(Data!$S277&lt;&gt;"",Scoring!$D$24)+IF(Data!T277&lt;&gt;"",Scoring!$D$25)+IF(Data!$U277&lt;&gt;"",Scoring!$D$26)+IF(Data!$V277&lt;&gt;"",Scoring!$D$27)+IF(Data!$W277&lt;&gt;"",Scoring!$D$28)+IF(Data!$X277&lt;&gt;"",Scoring!$D$29)+IF(Data!$Y277&lt;&gt;"",Scoring!$D$30)+IF(Data!$Z277&lt;&gt;"",Scoring!$D$31)+IF(Data!$AA277&lt;&gt;"",Scoring!$D$32),"")</f>
        <v/>
      </c>
      <c r="AC277" s="105" t="str">
        <f>IF(AB277&lt;&gt;"",LOOKUP(AB277,Likelihoods!$A$7:$A$107,Likelihoods!B$7:B$107),"")</f>
        <v/>
      </c>
      <c r="AD277" s="264" t="str">
        <f>IF(AND(COUNTBLANK($B277:$E277)=3,COUNTBLANK($F277:$H277)=2,COUNTBLANK($I277:$J277)=1,COUNTBLANK($K277:$L277)=1,COUNTBLANK($M277:$N277)=1,COUNTBLANK($O277:$P277)=1,COUNTBLANK($Q277:$R277)=1,COUNTBLANK($S277:$T277)=1,COUNTBLANK($U277:$V277)=1,COUNTBLANK($W277:$AA277)=4),IF(Data!$B277&lt;&gt;"",Scoring!$E$7)+IF(Data!$C277&lt;&gt;"",Scoring!$E$8)+IF(Data!$D277&lt;&gt;"",Scoring!$E$9)+IF(Data!$E277&lt;&gt;"",Scoring!$E$10)+IF(Data!$F277&lt;&gt;"",Scoring!$E$11)+IF(Data!$G277&lt;&gt;"",Scoring!$E$12)+IF(Data!$H277&lt;&gt;"",Scoring!$E$13)+IF(Data!$I277&lt;&gt;"",Scoring!$E$14)+IF(Data!$J277&lt;&gt;"",Scoring!$E$15)+IF(Data!$K277&lt;&gt;"",Scoring!$E$16)+IF(Data!$L277&lt;&gt;"",Scoring!$E$17)+IF(Data!$M277&lt;&gt;"",Scoring!$E$18)+IF(Data!$N277&lt;&gt;"",Scoring!$E$19)+IF(Data!$O277&lt;&gt;"",Scoring!$E$20)+IF(Data!$P277&lt;&gt;"",Scoring!$E$21)+IF(Data!$Q277&lt;&gt;"",Scoring!$E$22)+IF(Data!$R277&lt;&gt;"",Scoring!$E$23)+IF(Data!$S277&lt;&gt;"",Scoring!$E$24)+IF(Data!V277&lt;&gt;"",Scoring!$E$25)+IF(Data!$U277&lt;&gt;"",Scoring!$E$26)+IF(Data!$V277&lt;&gt;"",Scoring!$E$27)+IF(Data!$W277&lt;&gt;"",Scoring!$E$28)+IF(Data!$X277&lt;&gt;"",Scoring!$E$29)+IF(Data!$Y277&lt;&gt;"",Scoring!$E$30)+IF(Data!$Z277&lt;&gt;"",Scoring!$E$31)+IF(Data!$AA277&lt;&gt;"",Scoring!$E$32),"")</f>
        <v/>
      </c>
      <c r="AE277" s="107" t="str">
        <f>IF(AD277&lt;&gt;"",LOOKUP(AD277,Likelihoods!$A$7:$A$107,Likelihoods!C$7:C$107),"")</f>
        <v/>
      </c>
      <c r="AF277" s="108" t="str">
        <f>IF(AND(COUNTBLANK($B277:$E277)=3,COUNTBLANK($F277:$H277)=2,COUNTBLANK($I277:$J277)=1,COUNTBLANK($K277:$L277)=1,COUNTBLANK($M277:$N277)=1,COUNTBLANK($O277:$P277)=1,COUNTBLANK($Q277:$R277)=1,COUNTBLANK($S277:$T277)=1,COUNTBLANK($U277:$V277)=1,COUNTBLANK($W277:$AA277)=4),IF(Data!$B277&lt;&gt;"",Scoring!$F$7)+IF(Data!$C277&lt;&gt;"",Scoring!$F$8)+IF(Data!$D277&lt;&gt;"",Scoring!$F$9)+IF(Data!$E277&lt;&gt;"",Scoring!$F$10)+IF(Data!$F277&lt;&gt;"",Scoring!$F$11)+IF(Data!$G277&lt;&gt;"",Scoring!$F$12)+IF(Data!$H277&lt;&gt;"",Scoring!$F$13)+IF(Data!$I277&lt;&gt;"",Scoring!$F$14)+IF(Data!$J277&lt;&gt;"",Scoring!$F$15)+IF(Data!$K277&lt;&gt;"",Scoring!$F$16)+IF(Data!$L277&lt;&gt;"",Scoring!$F$17)+IF(Data!$M277&lt;&gt;"",Scoring!$F$18)+IF(Data!$N277&lt;&gt;"",Scoring!$F$19)+IF(Data!$O277&lt;&gt;"",Scoring!$F$20)+IF(Data!$P277&lt;&gt;"",Scoring!$F$21)+IF(Data!$Q277&lt;&gt;"",Scoring!$F$22)+IF(Data!$R277&lt;&gt;"",Scoring!$F$23)+IF(Data!$S277&lt;&gt;"",Scoring!$F$24)+IF(Data!T277&lt;&gt;"",Scoring!$F$25)+IF(Data!$U277&lt;&gt;"",Scoring!$F$26)+IF(Data!$V277&lt;&gt;"",Scoring!$F$27)+IF(Data!$W277&lt;&gt;"",Scoring!$F$28)+IF(Data!$X277&lt;&gt;"",Scoring!$F$29)+IF(Data!$Y277&lt;&gt;"",Scoring!$F$30)+IF(Data!$Z277&lt;&gt;"",Scoring!$F$31)+IF(Data!$AA277&lt;&gt;"",Scoring!$F$32),"")</f>
        <v/>
      </c>
      <c r="AG277" s="105" t="str">
        <f>IF(AF277&lt;&gt;"",LOOKUP(AF277,Likelihoods!$A$7:$A$107,Likelihoods!D$7:D$107),"")</f>
        <v/>
      </c>
      <c r="AH277" s="108" t="str">
        <f>IF(AND(COUNTBLANK($B277:$E277)=3,COUNTBLANK($F277:$H277)=2,COUNTBLANK($I277:$J277)=1,COUNTBLANK($K277:$L277)=1,COUNTBLANK($M277:$N277)=1,COUNTBLANK($O277:$P277)=1,COUNTBLANK($Q277:$R277)=1,COUNTBLANK($S277:$T277)=1,COUNTBLANK($U277:$V277)=1,COUNTBLANK($W277:$AA277)=4),IF(Data!$B277&lt;&gt;"",Scoring!$G$7)+IF(Data!$C277&lt;&gt;"",Scoring!$G$8)+IF(Data!$D277&lt;&gt;"",Scoring!$G$9)+IF(Data!$E277&lt;&gt;"",Scoring!$G$10)+IF(Data!$F277&lt;&gt;"",Scoring!$G$11)+IF(Data!$G277&lt;&gt;"",Scoring!$G$12)+IF(Data!$H277&lt;&gt;"",Scoring!$G$13)+IF(Data!$I277&lt;&gt;"",Scoring!$G$14)+IF(Data!$J277&lt;&gt;"",Scoring!$G$15)+IF(Data!$K277&lt;&gt;"",Scoring!$G$16)+IF(Data!$L277&lt;&gt;"",Scoring!$G$17)+IF(Data!$M277&lt;&gt;"",Scoring!$G$18)+IF(Data!$N277&lt;&gt;"",Scoring!$G$19)+IF(Data!$O277&lt;&gt;"",Scoring!$G$20)+IF(Data!$P277&lt;&gt;"",Scoring!$G$21)+IF(Data!$Q277&lt;&gt;"",Scoring!$G$22)+IF(Data!$R277&lt;&gt;"",Scoring!$G$23)+IF(Data!$S277&lt;&gt;"",Scoring!$G$24)+IF(Data!T277&lt;&gt;"",Scoring!$G$25)+IF(Data!$U277&lt;&gt;"",Scoring!$G$26)+IF(Data!$V277&lt;&gt;"",Scoring!$G$27)+IF(Data!$W277&lt;&gt;"",Scoring!$G$28)+IF(Data!$X277&lt;&gt;"",Scoring!$G$29)+IF(Data!$Y277&lt;&gt;"",Scoring!$G$30)+IF(Data!$Z277&lt;&gt;"",Scoring!$G$31)+IF(Data!$AA277&lt;&gt;"",Scoring!$G$32),"")</f>
        <v/>
      </c>
      <c r="AI277" s="106" t="str">
        <f>IF(AH277&lt;&gt;"",LOOKUP(AH277,Likelihoods!$A$7:$A$107,Likelihoods!E$7:E$107),"")</f>
        <v/>
      </c>
      <c r="AJ277" s="104" t="str">
        <f>IF(AND(COUNTBLANK($B277:$E277)=3,COUNTBLANK($F277:$H277)=2,COUNTBLANK($I277:$J277)=1,COUNTBLANK($K277:$L277)=1,COUNTBLANK($M277:$N277)=1,COUNTBLANK($O277:$P277)=1,COUNTBLANK($Q277:$R277)=1,COUNTBLANK($S277:$T277)=1,COUNTBLANK($U277:$V277)=1,COUNTBLANK($W277:$AA277)=4),IF(Data!$B277&lt;&gt;"",Scoring!$H$7)+IF(Data!$C277&lt;&gt;"",Scoring!$H$8)+IF(Data!$D277&lt;&gt;"",Scoring!$H$9)+IF(Data!$E277&lt;&gt;"",Scoring!$H$10)+IF(Data!$F277&lt;&gt;"",Scoring!$H$11)+IF(Data!$G277&lt;&gt;"",Scoring!$H$12)+IF(Data!$H277&lt;&gt;"",Scoring!$H$13)+IF(Data!$I277&lt;&gt;"",Scoring!$H$14)+IF(Data!$J277&lt;&gt;"",Scoring!$H$15)+IF(Data!$K277&lt;&gt;"",Scoring!$H$16)+IF(Data!$L277&lt;&gt;"",Scoring!$H$17)+IF(Data!$M277&lt;&gt;"",Scoring!$H$18)+IF(Data!$N277&lt;&gt;"",Scoring!$H$19)+IF(Data!$O277&lt;&gt;"",Scoring!$H$20)+IF(Data!$P277&lt;&gt;"",Scoring!$H$21)+IF(Data!$Q277&lt;&gt;"",Scoring!$H$22)+IF(Data!$R277&lt;&gt;"",Scoring!$H$23)+IF(Data!$S277&lt;&gt;"",Scoring!$H$24)+IF(Data!T277&lt;&gt;"",Scoring!$H$25)+IF(Data!$U277&lt;&gt;"",Scoring!$H$26)+IF(Data!$V277&lt;&gt;"",Scoring!$H$27)+IF(Data!$W277&lt;&gt;"",Scoring!$H$28)+IF(Data!$X277&lt;&gt;"",Scoring!$H$29)+IF(Data!$Y277&lt;&gt;"",Scoring!$H$30)+IF(Data!$Z277&lt;&gt;"",Scoring!$H$31)+IF(Data!$AA277&lt;&gt;"",Scoring!$H$32),"")</f>
        <v/>
      </c>
      <c r="AK277" s="105" t="str">
        <f>IF(AJ277&lt;&gt;"",LOOKUP(AJ277,Likelihoods!$A$7:$A$107,Likelihoods!F$7:F$107),"")</f>
        <v/>
      </c>
      <c r="AL277" s="102" t="str">
        <f>IF(AND(COUNTBLANK($B277:$E277)=3,COUNTBLANK($F277:$H277)=2,COUNTBLANK($I277:$J277)=1,COUNTBLANK($K277:$L277)=1,COUNTBLANK($M277:$N277)=1,COUNTBLANK($O277:$P277)=1,COUNTBLANK($Q277:$R277)=1,COUNTBLANK($S277:$T277)=1,COUNTBLANK($U277:$V277)=1,COUNTBLANK($W277:$AA277)=4),IF(Data!$B277&lt;&gt;"",Scoring!$I$7)+IF(Data!$C277&lt;&gt;"",Scoring!$I$8)+IF(Data!$D277&lt;&gt;"",Scoring!$I$9)+IF(Data!$E277&lt;&gt;"",Scoring!$I$10)+IF(Data!$F277&lt;&gt;"",Scoring!$I$11)+IF(Data!$G277&lt;&gt;"",Scoring!$I$12)+IF(Data!$H277&lt;&gt;"",Scoring!$I$13)+IF(Data!$I277&lt;&gt;"",Scoring!$I$14)+IF(Data!$J277&lt;&gt;"",Scoring!$I$15)+IF(Data!$K277&lt;&gt;"",Scoring!$I$16)+IF(Data!$L277&lt;&gt;"",Scoring!$I$17)+IF(Data!$M277&lt;&gt;"",Scoring!$I$18)+IF(Data!$N277&lt;&gt;"",Scoring!$I$19)+IF(Data!$O277&lt;&gt;"",Scoring!$I$20)+IF(Data!$P277&lt;&gt;"",Scoring!$I$21)+IF(Data!$Q277&lt;&gt;"",Scoring!$I$22)+IF(Data!$R277&lt;&gt;"",Scoring!$I$23)+IF(Data!$S277&lt;&gt;"",Scoring!$I$24)+IF(Data!T277&lt;&gt;"",Scoring!$I$25)+IF(Data!$U277&lt;&gt;"",Scoring!$I$26)+IF(Data!$V277&lt;&gt;"",Scoring!$I$27)+IF(Data!$W277&lt;&gt;"",Scoring!$I$28)+IF(Data!$X277&lt;&gt;"",Scoring!$I$29)+IF(Data!$Y277&lt;&gt;"",Scoring!$I$30)+IF(Data!$Z277&lt;&gt;"",Scoring!$I$31)+IF(Data!$AA277&lt;&gt;"",Scoring!$I$32),"")</f>
        <v/>
      </c>
      <c r="AM277" s="107" t="str">
        <f>IF(AL277&lt;&gt;"",LOOKUP(AL277,Likelihoods!$A$7:$A$107,Likelihoods!G$7:G$107),"")</f>
        <v/>
      </c>
      <c r="AN277" s="281" t="str">
        <f>IF(AND(COUNTBLANK($B277:$E277)=3,COUNTBLANK($F277:$H277)=2,COUNTBLANK($I277:$J277)=1,COUNTBLANK($K277:$L277)=1,COUNTBLANK($M277:$N277)=1,COUNTBLANK($O277:$P277)=1,COUNTBLANK($Q277:$R277)=1,COUNTBLANK($S277:$T277)=1,COUNTBLANK($U277:$V277)=1,COUNTBLANK($W277:$AA277)=4),IF(Data!$B277&lt;&gt;"",Scoring!$J$7)+IF(Data!$C277&lt;&gt;"",Scoring!$J$8)+IF(Data!$D277&lt;&gt;"",Scoring!$J$9)+IF(Data!$E277&lt;&gt;"",Scoring!$J$10)+IF(Data!$F277&lt;&gt;"",Scoring!$J$11)+IF(Data!$G277&lt;&gt;"",Scoring!$J$12)+IF(Data!$H277&lt;&gt;"",Scoring!$J$13)+IF(Data!$I277&lt;&gt;"",Scoring!$J$14)+IF(Data!$J277&lt;&gt;"",Scoring!$J$15)+IF(Data!$K277&lt;&gt;"",Scoring!$J$16)+IF(Data!$L277&lt;&gt;"",Scoring!$J$17)+IF(Data!$M277&lt;&gt;"",Scoring!$J$18)+IF(Data!$N277&lt;&gt;"",Scoring!$J$19)+IF(Data!$O277&lt;&gt;"",Scoring!$J$20)+IF(Data!$P277&lt;&gt;"",Scoring!$J$21)+IF(Data!$Q277&lt;&gt;"",Scoring!$J$22)+IF(Data!$R277&lt;&gt;"",Scoring!$J$23)+IF(Data!$S277&lt;&gt;"",Scoring!$J$24)+IF(Data!AF277&lt;&gt;"",Scoring!$J$25)+IF(Data!$U277&lt;&gt;"",Scoring!$J$26)+IF(Data!$V277&lt;&gt;"",Scoring!$J$27)+IF(Data!$W277&lt;&gt;"",Scoring!$J$28)+IF(Data!$X277&lt;&gt;"",Scoring!$J$29)+IF(Data!$Y277&lt;&gt;"",Scoring!$J$30)+IF(Data!$Z277&lt;&gt;"",Scoring!$J$31)+IF(Data!$AA277&lt;&gt;"",Scoring!$J$32),"")</f>
        <v/>
      </c>
      <c r="AO277" s="276" t="str">
        <f>IF(AN277&lt;&gt;"",LOOKUP(AN277,Likelihoods!$A$7:$A$107,Likelihoods!H$7:H$107),"")</f>
        <v/>
      </c>
      <c r="AP277" s="264" t="str">
        <f>IF(AND(COUNTBLANK($B277:$E277)=3,COUNTBLANK($F277:$H277)=2,COUNTBLANK($I277:$J277)=1,COUNTBLANK($K277:$L277)=1,COUNTBLANK($M277:$N277)=1,COUNTBLANK($O277:$P277)=1,COUNTBLANK($Q277:$R277)=1,COUNTBLANK($S277:$T277)=1,COUNTBLANK($U277:$V277)=1,COUNTBLANK($W277:$AA277)=4),IF(Data!$B277&lt;&gt;"",Scoring!$K$7)+IF(Data!$C277&lt;&gt;"",Scoring!$K$8)+IF(Data!$D277&lt;&gt;"",Scoring!$K$9)+IF(Data!$E277&lt;&gt;"",Scoring!$K$10)+IF(Data!$F277&lt;&gt;"",Scoring!$K$11)+IF(Data!$G277&lt;&gt;"",Scoring!$K$12)+IF(Data!$H277&lt;&gt;"",Scoring!$K$13)+IF(Data!$I277&lt;&gt;"",Scoring!$K$14)+IF(Data!$J277&lt;&gt;"",Scoring!$K$15)+IF(Data!$K277&lt;&gt;"",Scoring!$K$16)+IF(Data!$L277&lt;&gt;"",Scoring!$K$17)+IF(Data!$M277&lt;&gt;"",Scoring!$K$18)+IF(Data!$N277&lt;&gt;"",Scoring!$K$19)+IF(Data!$O277&lt;&gt;"",Scoring!$K$20)+IF(Data!$P277&lt;&gt;"",Scoring!$K$21)+IF(Data!$Q277&lt;&gt;"",Scoring!$K$22)+IF(Data!$R277&lt;&gt;"",Scoring!$K$23)+IF(Data!$S277&lt;&gt;"",Scoring!$K$24)+IF(Data!AH277&lt;&gt;"",Scoring!$K$25)+IF(Data!$U277&lt;&gt;"",Scoring!$K$26)+IF(Data!$V277&lt;&gt;"",Scoring!$K$27)+IF(Data!$W277&lt;&gt;"",Scoring!$K$28)+IF(Data!$X277&lt;&gt;"",Scoring!$K$29)+IF(Data!$Y277&lt;&gt;"",Scoring!$K$30)+IF(Data!$Z277&lt;&gt;"",Scoring!$K$31)+IF(Data!$AA277&lt;&gt;"",Scoring!$K$32),"")</f>
        <v/>
      </c>
      <c r="AQ277" s="107" t="str">
        <f>IF(AP277&lt;&gt;"",LOOKUP(AP277,Likelihoods!$A$7:$A$107,Likelihoods!I$7:I$107),"")</f>
        <v/>
      </c>
      <c r="AR277" s="281" t="str">
        <f>IF(AND(COUNTBLANK($B277:$E277)=3,COUNTBLANK($F277:$H277)=2,COUNTBLANK($I277:$J277)=1,COUNTBLANK($K277:$L277)=1,COUNTBLANK($M277:$N277)=1,COUNTBLANK($O277:$P277)=1,COUNTBLANK($Q277:$R277)=1,COUNTBLANK($S277:$T277)=1,COUNTBLANK($U277:$V277)=1,COUNTBLANK($W277:$AA277)=4),IF(Data!$B277&lt;&gt;"",Scoring!$L$7)+IF(Data!$C277&lt;&gt;"",Scoring!$L$8)+IF(Data!$D277&lt;&gt;"",Scoring!$L$9)+IF(Data!$E277&lt;&gt;"",Scoring!$L$10)+IF(Data!$F277&lt;&gt;"",Scoring!$L$11)+IF(Data!$G277&lt;&gt;"",Scoring!$L$12)+IF(Data!$H277&lt;&gt;"",Scoring!$L$13)+IF(Data!$I277&lt;&gt;"",Scoring!$L$14)+IF(Data!$J277&lt;&gt;"",Scoring!$L$15)+IF(Data!$K277&lt;&gt;"",Scoring!$L$16)+IF(Data!$L277&lt;&gt;"",Scoring!$L$17)+IF(Data!$M277&lt;&gt;"",Scoring!$L$18)+IF(Data!$N277&lt;&gt;"",Scoring!$L$19)+IF(Data!$O277&lt;&gt;"",Scoring!$L$20)+IF(Data!$P277&lt;&gt;"",Scoring!$L$21)+IF(Data!$Q277&lt;&gt;"",Scoring!$L$22)+IF(Data!$R277&lt;&gt;"",Scoring!$L$23)+IF(Data!$S277&lt;&gt;"",Scoring!$L$24)+IF(Data!AJ277&lt;&gt;"",Scoring!$L$25)+IF(Data!$U277&lt;&gt;"",Scoring!$L$26)+IF(Data!$V277&lt;&gt;"",Scoring!$L$27)+IF(Data!$W277&lt;&gt;"",Scoring!$L$28)+IF(Data!$X277&lt;&gt;"",Scoring!$L$29)+IF(Data!$Y277&lt;&gt;"",Scoring!$L$30)+IF(Data!$Z277&lt;&gt;"",Scoring!$L$31)+IF(Data!$AA277&lt;&gt;"",Scoring!$L$32),"")</f>
        <v/>
      </c>
      <c r="AS277" s="105" t="str">
        <f>IF(AR277&lt;&gt;"",LOOKUP(AR277,Likelihoods!$A$7:$A$107,Likelihoods!J$7:J$107),"")</f>
        <v/>
      </c>
      <c r="AT277" s="108" t="str">
        <f>IF(AND(COUNTBLANK($B277:$E277)=3,COUNTBLANK($F277:$H277)=2,COUNTBLANK($I277:$J277)=1,COUNTBLANK($K277:$L277)=1,COUNTBLANK($M277:$N277)=1,COUNTBLANK($O277:$P277)=1,COUNTBLANK($Q277:$R277)=1,COUNTBLANK($S277:$T277)=1,COUNTBLANK($U277:$V277)=1,COUNTBLANK($W277:$AA277)=4),IF(Data!$B277&lt;&gt;"",Scoring!$M$7)+IF(Data!$C277&lt;&gt;"",Scoring!$M$8)+IF(Data!$D277&lt;&gt;"",Scoring!$M$9)+IF(Data!$E277&lt;&gt;"",Scoring!$M$10)+IF(Data!$F277&lt;&gt;"",Scoring!$M$11)+IF(Data!$G277&lt;&gt;"",Scoring!$M$12)+IF(Data!$H277&lt;&gt;"",Scoring!$M$13)+IF(Data!$I277&lt;&gt;"",Scoring!$M$14)+IF(Data!$J277&lt;&gt;"",Scoring!$M$15)+IF(Data!$K277&lt;&gt;"",Scoring!$M$16)+IF(Data!$L277&lt;&gt;"",Scoring!$M$17)+IF(Data!$M277&lt;&gt;"",Scoring!$M$18)+IF(Data!$N277&lt;&gt;"",Scoring!$M$19)+IF(Data!$O277&lt;&gt;"",Scoring!$M$20)+IF(Data!$P277&lt;&gt;"",Scoring!$M$21)+IF(Data!$Q277&lt;&gt;"",Scoring!$M$22)+IF(Data!$R277&lt;&gt;"",Scoring!$M$23)+IF(Data!$S277&lt;&gt;"",Scoring!$M$24)+IF(Data!T277&lt;&gt;"",Scoring!$M$25)+IF(Data!$U277&lt;&gt;"",Scoring!$M$26)+IF(Data!$V277&lt;&gt;"",Scoring!$M$27)+IF(Data!$W277&lt;&gt;"",Scoring!$M$28)+IF(Data!$X277&lt;&gt;"",Scoring!$M$29)+IF(Data!$Y277&lt;&gt;"",Scoring!$M$30)+IF(Data!$Z277&lt;&gt;"",Scoring!$M$31)+IF(Data!$AA277&lt;&gt;"",Scoring!$M$32),"")</f>
        <v/>
      </c>
      <c r="AU277" s="105" t="str">
        <f>IF(AT277&lt;&gt;"",LOOKUP(AT277,Likelihoods!$A$7:$A$107,Likelihoods!K$7:K$107),"")</f>
        <v/>
      </c>
      <c r="AV277" s="108" t="str">
        <f>IF(AND(COUNTBLANK($B277:$E277)=3,COUNTBLANK($F277:$H277)=2,COUNTBLANK($I277:$J277)=1,COUNTBLANK($K277:$L277)=1,COUNTBLANK($M277:$N277)=1,COUNTBLANK($O277:$P277)=1,COUNTBLANK($Q277:$R277)=1,COUNTBLANK($S277:$T277)=1,COUNTBLANK($U277:$V277)=1,COUNTBLANK($W277:$AA277)=4),IF(Data!$B277&lt;&gt;"",Scoring!$N$7)+IF(Data!$C277&lt;&gt;"",Scoring!$N$8)+IF(Data!$D277&lt;&gt;"",Scoring!$N$9)+IF(Data!$E277&lt;&gt;"",Scoring!$N$10)+IF(Data!$F277&lt;&gt;"",Scoring!$N$11)+IF(Data!$G277&lt;&gt;"",Scoring!$N$12)+IF(Data!$H277&lt;&gt;"",Scoring!$N$13)+IF(Data!$I277&lt;&gt;"",Scoring!$N$14)+IF(Data!$J277&lt;&gt;"",Scoring!$N$15)+IF(Data!$K277&lt;&gt;"",Scoring!$N$16)+IF(Data!$L277&lt;&gt;"",Scoring!$N$17)+IF(Data!$M277&lt;&gt;"",Scoring!$N$18)+IF(Data!$N277&lt;&gt;"",Scoring!$N$19)+IF(Data!$O277&lt;&gt;"",Scoring!$N$20)+IF(Data!$P277&lt;&gt;"",Scoring!$N$21)+IF(Data!$Q277&lt;&gt;"",Scoring!$N$22)+IF(Data!$R277&lt;&gt;"",Scoring!$N$23)+IF(Data!$S277&lt;&gt;"",Scoring!$N$24)+IF(Data!T277&lt;&gt;"",Scoring!$N$25)+IF(Data!$U277&lt;&gt;"",Scoring!$N$26)+IF(Data!$V277&lt;&gt;"",Scoring!$N$27)+IF(Data!$W277&lt;&gt;"",Scoring!$N$28)+IF(Data!$X277&lt;&gt;"",Scoring!$N$29)+IF(Data!$Y277&lt;&gt;"",Scoring!$N$30)+IF(Data!$Z277&lt;&gt;"",Scoring!$N$31)+IF(Data!$AA277&lt;&gt;"",Scoring!$N$32),"")</f>
        <v/>
      </c>
      <c r="AW277" s="106" t="str">
        <f>IF(AV277&lt;&gt;"",LOOKUP(AV277,Likelihoods!$A$7:$A$107,Likelihoods!L$7:L$107),"")</f>
        <v/>
      </c>
      <c r="AX277" s="104" t="str">
        <f>IF(AND(COUNTBLANK($B277:$E277)=3,COUNTBLANK($F277:$H277)=2,COUNTBLANK($I277:$J277)=1,COUNTBLANK($K277:$L277)=1,COUNTBLANK($M277:$N277)=1,COUNTBLANK($O277:$P277)=1,COUNTBLANK($Q277:$R277)=1,COUNTBLANK($S277:$T277)=1,COUNTBLANK($U277:$V277)=1,COUNTBLANK($W277:$AA277)=4),IF(Data!$B277&lt;&gt;"",Scoring!$O$7)+IF(Data!$C277&lt;&gt;"",Scoring!$O$8)+IF(Data!$D277&lt;&gt;"",Scoring!$O$9)+IF(Data!$E277&lt;&gt;"",Scoring!$O$10)+IF(Data!$F277&lt;&gt;"",Scoring!$O$11)+IF(Data!$G277&lt;&gt;"",Scoring!$O$12)+IF(Data!$H277&lt;&gt;"",Scoring!$O$13)+IF(Data!$I277&lt;&gt;"",Scoring!$O$14)+IF(Data!$J277&lt;&gt;"",Scoring!$O$15)+IF(Data!$K277&lt;&gt;"",Scoring!$O$16)+IF(Data!$L277&lt;&gt;"",Scoring!$O$17)+IF(Data!$M277&lt;&gt;"",Scoring!$O$18)+IF(Data!$N277&lt;&gt;"",Scoring!$O$19)+IF(Data!$O277&lt;&gt;"",Scoring!$O$20)+IF(Data!$P277&lt;&gt;"",Scoring!$O$21)+IF(Data!$Q277&lt;&gt;"",Scoring!$O$22)+IF(Data!$R277&lt;&gt;"",Scoring!$O$23)+IF(Data!$S277&lt;&gt;"",Scoring!$O$24)+IF(Data!T277&lt;&gt;"",Scoring!$O$25)+IF(Data!$U277&lt;&gt;"",Scoring!$O$26)+IF(Data!$V277&lt;&gt;"",Scoring!$O$27)+IF(Data!$W277&lt;&gt;"",Scoring!$O$28)+IF(Data!$X277&lt;&gt;"",Scoring!$O$29)+IF(Data!$Y277&lt;&gt;"",Scoring!$O$30)+IF(Data!$Z277&lt;&gt;"",Scoring!$O$31)+IF(Data!$AA277&lt;&gt;"",Scoring!$O$32),"")</f>
        <v/>
      </c>
      <c r="AY277" s="107" t="str">
        <f>IF(AX277&lt;&gt;"",LOOKUP(AX277,Likelihoods!$A$7:$A$107,Likelihoods!M$7:M$107),"")</f>
        <v/>
      </c>
      <c r="AZ277" s="108" t="str">
        <f>IF(AND(COUNTBLANK($B277:$E277)=3,COUNTBLANK($F277:$H277)=2,COUNTBLANK($I277:$J277)=1,COUNTBLANK($K277:$L277)=1,COUNTBLANK($M277:$N277)=1,COUNTBLANK($O277:$P277)=1,COUNTBLANK($Q277:$R277)=1,COUNTBLANK($S277:$T277)=1,COUNTBLANK($U277:$V277)=1,COUNTBLANK($W277:$AA277)=4),IF(Data!$B277&lt;&gt;"",Scoring!$P$7)+IF(Data!$C277&lt;&gt;"",Scoring!$P$8)+IF(Data!$D277&lt;&gt;"",Scoring!$P$9)+IF(Data!$E277&lt;&gt;"",Scoring!$P$10)+IF(Data!$F277&lt;&gt;"",Scoring!$P$11)+IF(Data!$G277&lt;&gt;"",Scoring!$P$12)+IF(Data!$H277&lt;&gt;"",Scoring!$P$13)+IF(Data!$I277&lt;&gt;"",Scoring!$P$14)+IF(Data!$J277&lt;&gt;"",Scoring!$P$15)+IF(Data!$K277&lt;&gt;"",Scoring!$P$16)+IF(Data!$L277&lt;&gt;"",Scoring!$P$17)+IF(Data!$M277&lt;&gt;"",Scoring!$P$18)+IF(Data!$N277&lt;&gt;"",Scoring!$P$19)+IF(Data!$O277&lt;&gt;"",Scoring!$P$20)+IF(Data!$P277&lt;&gt;"",Scoring!$P$21)+IF(Data!$Q277&lt;&gt;"",Scoring!$P$22)+IF(Data!$R277&lt;&gt;"",Scoring!$P$23)+IF(Data!$S277&lt;&gt;"",Scoring!$P$24)+IF(Data!T277&lt;&gt;"",Scoring!$P$25)+IF(Data!$U277&lt;&gt;"",Scoring!$P$26)+IF(Data!$V277&lt;&gt;"",Scoring!$P$27)+IF(Data!$W277&lt;&gt;"",Scoring!$P$28)+IF(Data!$X277&lt;&gt;"",Scoring!$P$29)+IF(Data!$Y277&lt;&gt;"",Scoring!$P$30)+IF(Data!$Z277&lt;&gt;"",Scoring!$P$31)+IF(Data!$AA277&lt;&gt;"",Scoring!$P$32),"")</f>
        <v/>
      </c>
      <c r="BA277" s="105" t="str">
        <f>IF(AZ277&lt;&gt;"",LOOKUP(AZ277,Likelihoods!$A$7:$A$107,Likelihoods!N$7:N$107),"")</f>
        <v/>
      </c>
      <c r="BB277" s="102" t="str">
        <f>IF(AND(COUNTBLANK($B277:$E277)=3,COUNTBLANK($F277:$H277)=2,COUNTBLANK($I277:$J277)=1,COUNTBLANK($K277:$L277)=1,COUNTBLANK($M277:$N277)=1,COUNTBLANK($O277:$P277)=1,COUNTBLANK($Q277:$R277)=1,COUNTBLANK($S277:$T277)=1,COUNTBLANK($U277:$V277)=1,COUNTBLANK($W277:$AA277)=4),IF(Data!$B277&lt;&gt;"",Scoring!$Q$7)+IF(Data!$C277&lt;&gt;"",Scoring!$Q$8)+IF(Data!$D277&lt;&gt;"",Scoring!$Q$9)+IF(Data!$E277&lt;&gt;"",Scoring!$Q$10)+IF(Data!$F277&lt;&gt;"",Scoring!$Q$11)+IF(Data!$G277&lt;&gt;"",Scoring!$Q$12)+IF(Data!$H277&lt;&gt;"",Scoring!$Q$13)+IF(Data!$I277&lt;&gt;"",Scoring!$Q$14)+IF(Data!$J277&lt;&gt;"",Scoring!$Q$15)+IF(Data!$K277&lt;&gt;"",Scoring!$Q$16)+IF(Data!$L277&lt;&gt;"",Scoring!$Q$17)+IF(Data!$M277&lt;&gt;"",Scoring!$Q$18)+IF(Data!$N277&lt;&gt;"",Scoring!$Q$19)+IF(Data!$O277&lt;&gt;"",Scoring!$Q$20)+IF(Data!$P277&lt;&gt;"",Scoring!$Q$21)+IF(Data!$Q277&lt;&gt;"",Scoring!$Q$22)+IF(Data!$R277&lt;&gt;"",Scoring!$Q$23)+IF(Data!$S277&lt;&gt;"",Scoring!$Q$24)+IF(Data!T277&lt;&gt;"",Scoring!$Q$25)+IF(Data!$U277&lt;&gt;"",Scoring!$Q$26)+IF(Data!$V277&lt;&gt;"",Scoring!$Q$27)+IF(Data!$W277&lt;&gt;"",Scoring!$Q$28)+IF(Data!$X277&lt;&gt;"",Scoring!$Q$29)+IF(Data!$Y277&lt;&gt;"",Scoring!$Q$30)+IF(Data!$Z277&lt;&gt;"",Scoring!$Q$31)+IF(Data!$AA277&lt;&gt;"",Scoring!$Q$32),"")</f>
        <v/>
      </c>
      <c r="BC277" s="107" t="str">
        <f>IF(BB277&lt;&gt;"",LOOKUP(BB277,Likelihoods!$A$7:$A$107,Likelihoods!O$7:O$107),"")</f>
        <v/>
      </c>
      <c r="BD277" s="104" t="str">
        <f>IF(AND(COUNTBLANK($B277:$E277)=3,COUNTBLANK($F277:$H277)=2,COUNTBLANK($I277:$J277)=1,COUNTBLANK($K277:$L277)=1,COUNTBLANK($M277:$N277)=1,COUNTBLANK($O277:$P277)=1,COUNTBLANK($Q277:$R277)=1,COUNTBLANK($S277:$T277)=1,COUNTBLANK($U277:$V277)=1,COUNTBLANK($W277:$AA277)=4),IF(Data!$B277&lt;&gt;"",Scoring!$R$7)+IF(Data!$C277&lt;&gt;"",Scoring!$R$8)+IF(Data!$D277&lt;&gt;"",Scoring!$R$9)+IF(Data!$E277&lt;&gt;"",Scoring!$R$10)+IF(Data!$F277&lt;&gt;"",Scoring!$R$11)+IF(Data!$G277&lt;&gt;"",Scoring!$R$12)+IF(Data!$H277&lt;&gt;"",Scoring!$R$13)+IF(Data!$I277&lt;&gt;"",Scoring!$R$14)+IF(Data!$J277&lt;&gt;"",Scoring!$R$15)+IF(Data!$K277&lt;&gt;"",Scoring!$R$16)+IF(Data!$L277&lt;&gt;"",Scoring!$R$17)+IF(Data!$M277&lt;&gt;"",Scoring!$R$18)+IF(Data!$N277&lt;&gt;"",Scoring!$R$19)+IF(Data!$O277&lt;&gt;"",Scoring!$R$20)+IF(Data!$P277&lt;&gt;"",Scoring!$R$21)+IF(Data!$Q277&lt;&gt;"",Scoring!$R$22)+IF(Data!$R277&lt;&gt;"",Scoring!$R$23)+IF(Data!$S277&lt;&gt;"",Scoring!$R$24)+IF(Data!T277&lt;&gt;"",Scoring!$R$25)+IF(Data!$U277&lt;&gt;"",Scoring!$R$26)+IF(Data!$V277&lt;&gt;"",Scoring!$R$27)+IF(Data!$W277&lt;&gt;"",Scoring!$R$28)+IF(Data!$X277&lt;&gt;"",Scoring!$R$29)+IF(Data!$Y277&lt;&gt;"",Scoring!$R$30)+IF(Data!$Z277&lt;&gt;"",Scoring!$R$31)+IF(Data!$AA277&lt;&gt;"",Scoring!$R$32),"")</f>
        <v/>
      </c>
      <c r="BE277" s="105" t="str">
        <f>IF(BD277&lt;&gt;"",LOOKUP(BD277,Likelihoods!$A$7:$A$107,Likelihoods!P$7:P$107),"")</f>
        <v/>
      </c>
      <c r="BF277" s="102" t="str">
        <f>IF(AND(COUNTBLANK($B277:$E277)=3,COUNTBLANK($F277:$H277)=2,COUNTBLANK($I277:$J277)=1,COUNTBLANK($K277:$L277)=1,COUNTBLANK($M277:$N277)=1,COUNTBLANK($O277:$P277)=1,COUNTBLANK($Q277:$R277)=1,COUNTBLANK($S277:$T277)=1,COUNTBLANK($U277:$V277)=1,COUNTBLANK($W277:$AA277)=4),IF(Data!$B277&lt;&gt;"",Scoring!$S$7)+IF(Data!$C277&lt;&gt;"",Scoring!$S$8)+IF(Data!$D277&lt;&gt;"",Scoring!$S$9)+IF(Data!$E277&lt;&gt;"",Scoring!$S$10)+IF(Data!$F277&lt;&gt;"",Scoring!$S$11)+IF(Data!$G277&lt;&gt;"",Scoring!$S$12)+IF(Data!$H277&lt;&gt;"",Scoring!$S$13)+IF(Data!$I277&lt;&gt;"",Scoring!$S$14)+IF(Data!$J277&lt;&gt;"",Scoring!$S$15)+IF(Data!$K277&lt;&gt;"",Scoring!$S$16)+IF(Data!$L277&lt;&gt;"",Scoring!$S$17)+IF(Data!$M277&lt;&gt;"",Scoring!$S$18)+IF(Data!$N277&lt;&gt;"",Scoring!$S$19)+IF(Data!$O277&lt;&gt;"",Scoring!$S$20)+IF(Data!$P277&lt;&gt;"",Scoring!$S$21)+IF(Data!$Q277&lt;&gt;"",Scoring!$S$22)+IF(Data!$R277&lt;&gt;"",Scoring!$S$23)+IF(Data!$S277&lt;&gt;"",Scoring!$S$24)+IF(Data!T277&lt;&gt;"",Scoring!$S$25)+IF(Data!$U277&lt;&gt;"",Scoring!$S$26)+IF(Data!$V277&lt;&gt;"",Scoring!$S$27)+IF(Data!$W277&lt;&gt;"",Scoring!$S$28)+IF(Data!$X277&lt;&gt;"",Scoring!$S$29)+IF(Data!$Y277&lt;&gt;"",Scoring!$S$30)+IF(Data!$Z277&lt;&gt;"",Scoring!$S$31)+IF(Data!$AA277&lt;&gt;"",Scoring!$S$32),"")</f>
        <v/>
      </c>
      <c r="BG277" s="107" t="str">
        <f>IF(BF277&lt;&gt;"",LOOKUP(BF277,Likelihoods!$A$7:$A$107,Likelihoods!Q$7:Q$107),"")</f>
        <v/>
      </c>
      <c r="BH277" s="108" t="str">
        <f>IF(AND(COUNTBLANK($B277:$E277)=3,COUNTBLANK($F277:$H277)=2,COUNTBLANK($I277:$J277)=1,COUNTBLANK($K277:$L277)=1,COUNTBLANK($M277:$N277)=1,COUNTBLANK($O277:$P277)=1,COUNTBLANK($Q277:$R277)=1,COUNTBLANK($S277:$T277)=1,COUNTBLANK($U277:$V277)=1,COUNTBLANK($W277:$AA277)=4),IF(Data!$B277&lt;&gt;"",Scoring!$T$7)+IF(Data!$C277&lt;&gt;"",Scoring!$T$8)+IF(Data!$D277&lt;&gt;"",Scoring!$T$9)+IF(Data!$E277&lt;&gt;"",Scoring!$T$10)+IF(Data!$F277&lt;&gt;"",Scoring!$T$11)+IF(Data!$G277&lt;&gt;"",Scoring!$T$12)+IF(Data!$H277&lt;&gt;"",Scoring!$T$13)+IF(Data!$I277&lt;&gt;"",Scoring!$T$14)+IF(Data!$J277&lt;&gt;"",Scoring!$T$15)+IF(Data!$K277&lt;&gt;"",Scoring!$T$16)+IF(Data!$L277&lt;&gt;"",Scoring!$T$17)+IF(Data!$M277&lt;&gt;"",Scoring!$T$18)+IF(Data!$N277&lt;&gt;"",Scoring!$T$19)+IF(Data!$O277&lt;&gt;"",Scoring!$T$20)+IF(Data!$P277&lt;&gt;"",Scoring!$T$21)+IF(Data!$Q277&lt;&gt;"",Scoring!$T$22)+IF(Data!$R277&lt;&gt;"",Scoring!$T$23)+IF(Data!$S277&lt;&gt;"",Scoring!$T$24)+IF(Data!T277&lt;&gt;"",Scoring!$T$25)+IF(Data!$U277&lt;&gt;"",Scoring!$T$26)+IF(Data!$V277&lt;&gt;"",Scoring!$T$27)+IF(Data!$W277&lt;&gt;"",Scoring!$T$28)+IF(Data!$X277&lt;&gt;"",Scoring!$T$29)+IF(Data!$Y277&lt;&gt;"",Scoring!$T$30)+IF(Data!$Z277&lt;&gt;"",Scoring!$T$31)+IF(Data!$AA277&lt;&gt;"",Scoring!$T$32),"")</f>
        <v/>
      </c>
      <c r="BI277" s="105" t="str">
        <f>IF(BH277&lt;&gt;"",LOOKUP(BH277,Likelihoods!$A$7:$A$107,Likelihoods!R$7:R$107),"")</f>
        <v/>
      </c>
      <c r="BJ277" s="108" t="str">
        <f>IF(AND(COUNTBLANK($B277:$E277)=3,COUNTBLANK($F277:$H277)=2,COUNTBLANK($I277:$J277)=1,COUNTBLANK($K277:$L277)=1,COUNTBLANK($M277:$N277)=1,COUNTBLANK($O277:$P277)=1,COUNTBLANK($Q277:$R277)=1,COUNTBLANK($S277:$T277)=1,COUNTBLANK($U277:$V277)=1,COUNTBLANK($W277:$AA277)=4),IF(Data!$B277&lt;&gt;"",Scoring!$U$7)+IF(Data!$C277&lt;&gt;"",Scoring!$U$8)+IF(Data!$D277&lt;&gt;"",Scoring!$U$9)+IF(Data!$E277&lt;&gt;"",Scoring!$U$10)+IF(Data!$F277&lt;&gt;"",Scoring!$U$11)+IF(Data!$G277&lt;&gt;"",Scoring!$U$12)+IF(Data!$H277&lt;&gt;"",Scoring!$U$13)+IF(Data!$I277&lt;&gt;"",Scoring!$U$14)+IF(Data!$J277&lt;&gt;"",Scoring!$U$15)+IF(Data!$K277&lt;&gt;"",Scoring!$U$16)+IF(Data!$L277&lt;&gt;"",Scoring!$U$17)+IF(Data!$M277&lt;&gt;"",Scoring!$U$18)+IF(Data!$N277&lt;&gt;"",Scoring!$U$19)+IF(Data!$O277&lt;&gt;"",Scoring!$U$20)+IF(Data!$P277&lt;&gt;"",Scoring!$U$21)+IF(Data!$Q277&lt;&gt;"",Scoring!$U$22)+IF(Data!$R277&lt;&gt;"",Scoring!$U$23)+IF(Data!$S277&lt;&gt;"",Scoring!$U$24)+IF(Data!T277&lt;&gt;"",Scoring!$U$25)+IF(Data!$U277&lt;&gt;"",Scoring!$U$26)+IF(Data!$V277&lt;&gt;"",Scoring!$U$27)+IF(Data!$W277&lt;&gt;"",Scoring!$U$28)+IF(Data!$X277&lt;&gt;"",Scoring!$U$29)+IF(Data!$Y277&lt;&gt;"",Scoring!$U$30)+IF(Data!$Z277&lt;&gt;"",Scoring!$U$31)+IF(Data!$AA277&lt;&gt;"",Scoring!$U$32),"")</f>
        <v/>
      </c>
      <c r="BK277" s="106" t="str">
        <f>IF(BJ277&lt;&gt;"",LOOKUP(BJ277,Likelihoods!$A$7:$A$107,Likelihoods!S$7:S$107),"")</f>
        <v/>
      </c>
      <c r="BL277" s="8"/>
      <c r="BM277" s="8"/>
      <c r="BN277" s="8"/>
      <c r="BO277" s="8"/>
      <c r="BP277" s="8"/>
      <c r="BQ277" s="8"/>
      <c r="BR277" s="8"/>
      <c r="BS277" s="8"/>
      <c r="BT277" s="8"/>
      <c r="BU277" s="8"/>
      <c r="BV277" s="8"/>
      <c r="BW277" s="8"/>
      <c r="BX277" s="8"/>
      <c r="BY277" s="8"/>
    </row>
    <row r="278" spans="1:77" ht="14.25" x14ac:dyDescent="0.2">
      <c r="A278" s="68"/>
      <c r="B278" s="101"/>
      <c r="C278" s="102"/>
      <c r="D278" s="102"/>
      <c r="E278" s="102"/>
      <c r="F278" s="101"/>
      <c r="G278" s="102"/>
      <c r="H278" s="103"/>
      <c r="I278" s="102"/>
      <c r="J278" s="102"/>
      <c r="K278" s="101"/>
      <c r="L278" s="103"/>
      <c r="M278" s="102"/>
      <c r="N278" s="103"/>
      <c r="O278" s="101"/>
      <c r="P278" s="103"/>
      <c r="Q278" s="102"/>
      <c r="R278" s="102"/>
      <c r="S278" s="101"/>
      <c r="T278" s="103"/>
      <c r="U278" s="101"/>
      <c r="V278" s="103"/>
      <c r="W278" s="102"/>
      <c r="X278" s="102"/>
      <c r="Y278" s="102"/>
      <c r="Z278" s="102"/>
      <c r="AA278" s="102"/>
      <c r="AB278" s="104" t="str">
        <f>IF(AND(COUNTBLANK($B278:$E278)=3,COUNTBLANK($F278:$H278)=2,COUNTBLANK($I278:$J278)=1,COUNTBLANK($K278:$L278)=1,COUNTBLANK($M278:$N278)=1,COUNTBLANK($O278:$P278)=1,COUNTBLANK($Q278:$R278)=1,COUNTBLANK($S278:$T278)=1,COUNTBLANK($U278:$V278)=1,COUNTBLANK($W278:$AA278)=4),IF(Data!$B278&lt;&gt;"",Scoring!$D$7)+IF(Data!$C278&lt;&gt;"",Scoring!$D$8)+IF(Data!$D278&lt;&gt;"",Scoring!$D$9)+IF(Data!$E278&lt;&gt;"",Scoring!$D$10)+IF(Data!$F278&lt;&gt;"",Scoring!$D$11)+IF(Data!$G278&lt;&gt;"",Scoring!$D$12)+IF(Data!$H278&lt;&gt;"",Scoring!$D$13)+IF(Data!$I278&lt;&gt;"",Scoring!$D$14)+IF(Data!$J278&lt;&gt;"",Scoring!$D$15)+IF(Data!$K278&lt;&gt;"",Scoring!$D$16)+IF(Data!$L278&lt;&gt;"",Scoring!$D$17)+IF(Data!$M278&lt;&gt;"",Scoring!$D$18)+IF(Data!$N278&lt;&gt;"",Scoring!$D$19)+IF(Data!$O278&lt;&gt;"",Scoring!$D$20)+IF(Data!$P278&lt;&gt;"",Scoring!$D$21)+IF(Data!$Q278&lt;&gt;"",Scoring!$D$22)+IF(Data!$R278&lt;&gt;"",Scoring!$D$23)+IF(Data!$S278&lt;&gt;"",Scoring!$D$24)+IF(Data!T278&lt;&gt;"",Scoring!$D$25)+IF(Data!$U278&lt;&gt;"",Scoring!$D$26)+IF(Data!$V278&lt;&gt;"",Scoring!$D$27)+IF(Data!$W278&lt;&gt;"",Scoring!$D$28)+IF(Data!$X278&lt;&gt;"",Scoring!$D$29)+IF(Data!$Y278&lt;&gt;"",Scoring!$D$30)+IF(Data!$Z278&lt;&gt;"",Scoring!$D$31)+IF(Data!$AA278&lt;&gt;"",Scoring!$D$32),"")</f>
        <v/>
      </c>
      <c r="AC278" s="105" t="str">
        <f>IF(AB278&lt;&gt;"",LOOKUP(AB278,Likelihoods!$A$7:$A$107,Likelihoods!B$7:B$107),"")</f>
        <v/>
      </c>
      <c r="AD278" s="264" t="str">
        <f>IF(AND(COUNTBLANK($B278:$E278)=3,COUNTBLANK($F278:$H278)=2,COUNTBLANK($I278:$J278)=1,COUNTBLANK($K278:$L278)=1,COUNTBLANK($M278:$N278)=1,COUNTBLANK($O278:$P278)=1,COUNTBLANK($Q278:$R278)=1,COUNTBLANK($S278:$T278)=1,COUNTBLANK($U278:$V278)=1,COUNTBLANK($W278:$AA278)=4),IF(Data!$B278&lt;&gt;"",Scoring!$E$7)+IF(Data!$C278&lt;&gt;"",Scoring!$E$8)+IF(Data!$D278&lt;&gt;"",Scoring!$E$9)+IF(Data!$E278&lt;&gt;"",Scoring!$E$10)+IF(Data!$F278&lt;&gt;"",Scoring!$E$11)+IF(Data!$G278&lt;&gt;"",Scoring!$E$12)+IF(Data!$H278&lt;&gt;"",Scoring!$E$13)+IF(Data!$I278&lt;&gt;"",Scoring!$E$14)+IF(Data!$J278&lt;&gt;"",Scoring!$E$15)+IF(Data!$K278&lt;&gt;"",Scoring!$E$16)+IF(Data!$L278&lt;&gt;"",Scoring!$E$17)+IF(Data!$M278&lt;&gt;"",Scoring!$E$18)+IF(Data!$N278&lt;&gt;"",Scoring!$E$19)+IF(Data!$O278&lt;&gt;"",Scoring!$E$20)+IF(Data!$P278&lt;&gt;"",Scoring!$E$21)+IF(Data!$Q278&lt;&gt;"",Scoring!$E$22)+IF(Data!$R278&lt;&gt;"",Scoring!$E$23)+IF(Data!$S278&lt;&gt;"",Scoring!$E$24)+IF(Data!V278&lt;&gt;"",Scoring!$E$25)+IF(Data!$U278&lt;&gt;"",Scoring!$E$26)+IF(Data!$V278&lt;&gt;"",Scoring!$E$27)+IF(Data!$W278&lt;&gt;"",Scoring!$E$28)+IF(Data!$X278&lt;&gt;"",Scoring!$E$29)+IF(Data!$Y278&lt;&gt;"",Scoring!$E$30)+IF(Data!$Z278&lt;&gt;"",Scoring!$E$31)+IF(Data!$AA278&lt;&gt;"",Scoring!$E$32),"")</f>
        <v/>
      </c>
      <c r="AE278" s="107" t="str">
        <f>IF(AD278&lt;&gt;"",LOOKUP(AD278,Likelihoods!$A$7:$A$107,Likelihoods!C$7:C$107),"")</f>
        <v/>
      </c>
      <c r="AF278" s="108" t="str">
        <f>IF(AND(COUNTBLANK($B278:$E278)=3,COUNTBLANK($F278:$H278)=2,COUNTBLANK($I278:$J278)=1,COUNTBLANK($K278:$L278)=1,COUNTBLANK($M278:$N278)=1,COUNTBLANK($O278:$P278)=1,COUNTBLANK($Q278:$R278)=1,COUNTBLANK($S278:$T278)=1,COUNTBLANK($U278:$V278)=1,COUNTBLANK($W278:$AA278)=4),IF(Data!$B278&lt;&gt;"",Scoring!$F$7)+IF(Data!$C278&lt;&gt;"",Scoring!$F$8)+IF(Data!$D278&lt;&gt;"",Scoring!$F$9)+IF(Data!$E278&lt;&gt;"",Scoring!$F$10)+IF(Data!$F278&lt;&gt;"",Scoring!$F$11)+IF(Data!$G278&lt;&gt;"",Scoring!$F$12)+IF(Data!$H278&lt;&gt;"",Scoring!$F$13)+IF(Data!$I278&lt;&gt;"",Scoring!$F$14)+IF(Data!$J278&lt;&gt;"",Scoring!$F$15)+IF(Data!$K278&lt;&gt;"",Scoring!$F$16)+IF(Data!$L278&lt;&gt;"",Scoring!$F$17)+IF(Data!$M278&lt;&gt;"",Scoring!$F$18)+IF(Data!$N278&lt;&gt;"",Scoring!$F$19)+IF(Data!$O278&lt;&gt;"",Scoring!$F$20)+IF(Data!$P278&lt;&gt;"",Scoring!$F$21)+IF(Data!$Q278&lt;&gt;"",Scoring!$F$22)+IF(Data!$R278&lt;&gt;"",Scoring!$F$23)+IF(Data!$S278&lt;&gt;"",Scoring!$F$24)+IF(Data!T278&lt;&gt;"",Scoring!$F$25)+IF(Data!$U278&lt;&gt;"",Scoring!$F$26)+IF(Data!$V278&lt;&gt;"",Scoring!$F$27)+IF(Data!$W278&lt;&gt;"",Scoring!$F$28)+IF(Data!$X278&lt;&gt;"",Scoring!$F$29)+IF(Data!$Y278&lt;&gt;"",Scoring!$F$30)+IF(Data!$Z278&lt;&gt;"",Scoring!$F$31)+IF(Data!$AA278&lt;&gt;"",Scoring!$F$32),"")</f>
        <v/>
      </c>
      <c r="AG278" s="105" t="str">
        <f>IF(AF278&lt;&gt;"",LOOKUP(AF278,Likelihoods!$A$7:$A$107,Likelihoods!D$7:D$107),"")</f>
        <v/>
      </c>
      <c r="AH278" s="108" t="str">
        <f>IF(AND(COUNTBLANK($B278:$E278)=3,COUNTBLANK($F278:$H278)=2,COUNTBLANK($I278:$J278)=1,COUNTBLANK($K278:$L278)=1,COUNTBLANK($M278:$N278)=1,COUNTBLANK($O278:$P278)=1,COUNTBLANK($Q278:$R278)=1,COUNTBLANK($S278:$T278)=1,COUNTBLANK($U278:$V278)=1,COUNTBLANK($W278:$AA278)=4),IF(Data!$B278&lt;&gt;"",Scoring!$G$7)+IF(Data!$C278&lt;&gt;"",Scoring!$G$8)+IF(Data!$D278&lt;&gt;"",Scoring!$G$9)+IF(Data!$E278&lt;&gt;"",Scoring!$G$10)+IF(Data!$F278&lt;&gt;"",Scoring!$G$11)+IF(Data!$G278&lt;&gt;"",Scoring!$G$12)+IF(Data!$H278&lt;&gt;"",Scoring!$G$13)+IF(Data!$I278&lt;&gt;"",Scoring!$G$14)+IF(Data!$J278&lt;&gt;"",Scoring!$G$15)+IF(Data!$K278&lt;&gt;"",Scoring!$G$16)+IF(Data!$L278&lt;&gt;"",Scoring!$G$17)+IF(Data!$M278&lt;&gt;"",Scoring!$G$18)+IF(Data!$N278&lt;&gt;"",Scoring!$G$19)+IF(Data!$O278&lt;&gt;"",Scoring!$G$20)+IF(Data!$P278&lt;&gt;"",Scoring!$G$21)+IF(Data!$Q278&lt;&gt;"",Scoring!$G$22)+IF(Data!$R278&lt;&gt;"",Scoring!$G$23)+IF(Data!$S278&lt;&gt;"",Scoring!$G$24)+IF(Data!T278&lt;&gt;"",Scoring!$G$25)+IF(Data!$U278&lt;&gt;"",Scoring!$G$26)+IF(Data!$V278&lt;&gt;"",Scoring!$G$27)+IF(Data!$W278&lt;&gt;"",Scoring!$G$28)+IF(Data!$X278&lt;&gt;"",Scoring!$G$29)+IF(Data!$Y278&lt;&gt;"",Scoring!$G$30)+IF(Data!$Z278&lt;&gt;"",Scoring!$G$31)+IF(Data!$AA278&lt;&gt;"",Scoring!$G$32),"")</f>
        <v/>
      </c>
      <c r="AI278" s="106" t="str">
        <f>IF(AH278&lt;&gt;"",LOOKUP(AH278,Likelihoods!$A$7:$A$107,Likelihoods!E$7:E$107),"")</f>
        <v/>
      </c>
      <c r="AJ278" s="104" t="str">
        <f>IF(AND(COUNTBLANK($B278:$E278)=3,COUNTBLANK($F278:$H278)=2,COUNTBLANK($I278:$J278)=1,COUNTBLANK($K278:$L278)=1,COUNTBLANK($M278:$N278)=1,COUNTBLANK($O278:$P278)=1,COUNTBLANK($Q278:$R278)=1,COUNTBLANK($S278:$T278)=1,COUNTBLANK($U278:$V278)=1,COUNTBLANK($W278:$AA278)=4),IF(Data!$B278&lt;&gt;"",Scoring!$H$7)+IF(Data!$C278&lt;&gt;"",Scoring!$H$8)+IF(Data!$D278&lt;&gt;"",Scoring!$H$9)+IF(Data!$E278&lt;&gt;"",Scoring!$H$10)+IF(Data!$F278&lt;&gt;"",Scoring!$H$11)+IF(Data!$G278&lt;&gt;"",Scoring!$H$12)+IF(Data!$H278&lt;&gt;"",Scoring!$H$13)+IF(Data!$I278&lt;&gt;"",Scoring!$H$14)+IF(Data!$J278&lt;&gt;"",Scoring!$H$15)+IF(Data!$K278&lt;&gt;"",Scoring!$H$16)+IF(Data!$L278&lt;&gt;"",Scoring!$H$17)+IF(Data!$M278&lt;&gt;"",Scoring!$H$18)+IF(Data!$N278&lt;&gt;"",Scoring!$H$19)+IF(Data!$O278&lt;&gt;"",Scoring!$H$20)+IF(Data!$P278&lt;&gt;"",Scoring!$H$21)+IF(Data!$Q278&lt;&gt;"",Scoring!$H$22)+IF(Data!$R278&lt;&gt;"",Scoring!$H$23)+IF(Data!$S278&lt;&gt;"",Scoring!$H$24)+IF(Data!T278&lt;&gt;"",Scoring!$H$25)+IF(Data!$U278&lt;&gt;"",Scoring!$H$26)+IF(Data!$V278&lt;&gt;"",Scoring!$H$27)+IF(Data!$W278&lt;&gt;"",Scoring!$H$28)+IF(Data!$X278&lt;&gt;"",Scoring!$H$29)+IF(Data!$Y278&lt;&gt;"",Scoring!$H$30)+IF(Data!$Z278&lt;&gt;"",Scoring!$H$31)+IF(Data!$AA278&lt;&gt;"",Scoring!$H$32),"")</f>
        <v/>
      </c>
      <c r="AK278" s="105" t="str">
        <f>IF(AJ278&lt;&gt;"",LOOKUP(AJ278,Likelihoods!$A$7:$A$107,Likelihoods!F$7:F$107),"")</f>
        <v/>
      </c>
      <c r="AL278" s="102" t="str">
        <f>IF(AND(COUNTBLANK($B278:$E278)=3,COUNTBLANK($F278:$H278)=2,COUNTBLANK($I278:$J278)=1,COUNTBLANK($K278:$L278)=1,COUNTBLANK($M278:$N278)=1,COUNTBLANK($O278:$P278)=1,COUNTBLANK($Q278:$R278)=1,COUNTBLANK($S278:$T278)=1,COUNTBLANK($U278:$V278)=1,COUNTBLANK($W278:$AA278)=4),IF(Data!$B278&lt;&gt;"",Scoring!$I$7)+IF(Data!$C278&lt;&gt;"",Scoring!$I$8)+IF(Data!$D278&lt;&gt;"",Scoring!$I$9)+IF(Data!$E278&lt;&gt;"",Scoring!$I$10)+IF(Data!$F278&lt;&gt;"",Scoring!$I$11)+IF(Data!$G278&lt;&gt;"",Scoring!$I$12)+IF(Data!$H278&lt;&gt;"",Scoring!$I$13)+IF(Data!$I278&lt;&gt;"",Scoring!$I$14)+IF(Data!$J278&lt;&gt;"",Scoring!$I$15)+IF(Data!$K278&lt;&gt;"",Scoring!$I$16)+IF(Data!$L278&lt;&gt;"",Scoring!$I$17)+IF(Data!$M278&lt;&gt;"",Scoring!$I$18)+IF(Data!$N278&lt;&gt;"",Scoring!$I$19)+IF(Data!$O278&lt;&gt;"",Scoring!$I$20)+IF(Data!$P278&lt;&gt;"",Scoring!$I$21)+IF(Data!$Q278&lt;&gt;"",Scoring!$I$22)+IF(Data!$R278&lt;&gt;"",Scoring!$I$23)+IF(Data!$S278&lt;&gt;"",Scoring!$I$24)+IF(Data!T278&lt;&gt;"",Scoring!$I$25)+IF(Data!$U278&lt;&gt;"",Scoring!$I$26)+IF(Data!$V278&lt;&gt;"",Scoring!$I$27)+IF(Data!$W278&lt;&gt;"",Scoring!$I$28)+IF(Data!$X278&lt;&gt;"",Scoring!$I$29)+IF(Data!$Y278&lt;&gt;"",Scoring!$I$30)+IF(Data!$Z278&lt;&gt;"",Scoring!$I$31)+IF(Data!$AA278&lt;&gt;"",Scoring!$I$32),"")</f>
        <v/>
      </c>
      <c r="AM278" s="107" t="str">
        <f>IF(AL278&lt;&gt;"",LOOKUP(AL278,Likelihoods!$A$7:$A$107,Likelihoods!G$7:G$107),"")</f>
        <v/>
      </c>
      <c r="AN278" s="281" t="str">
        <f>IF(AND(COUNTBLANK($B278:$E278)=3,COUNTBLANK($F278:$H278)=2,COUNTBLANK($I278:$J278)=1,COUNTBLANK($K278:$L278)=1,COUNTBLANK($M278:$N278)=1,COUNTBLANK($O278:$P278)=1,COUNTBLANK($Q278:$R278)=1,COUNTBLANK($S278:$T278)=1,COUNTBLANK($U278:$V278)=1,COUNTBLANK($W278:$AA278)=4),IF(Data!$B278&lt;&gt;"",Scoring!$J$7)+IF(Data!$C278&lt;&gt;"",Scoring!$J$8)+IF(Data!$D278&lt;&gt;"",Scoring!$J$9)+IF(Data!$E278&lt;&gt;"",Scoring!$J$10)+IF(Data!$F278&lt;&gt;"",Scoring!$J$11)+IF(Data!$G278&lt;&gt;"",Scoring!$J$12)+IF(Data!$H278&lt;&gt;"",Scoring!$J$13)+IF(Data!$I278&lt;&gt;"",Scoring!$J$14)+IF(Data!$J278&lt;&gt;"",Scoring!$J$15)+IF(Data!$K278&lt;&gt;"",Scoring!$J$16)+IF(Data!$L278&lt;&gt;"",Scoring!$J$17)+IF(Data!$M278&lt;&gt;"",Scoring!$J$18)+IF(Data!$N278&lt;&gt;"",Scoring!$J$19)+IF(Data!$O278&lt;&gt;"",Scoring!$J$20)+IF(Data!$P278&lt;&gt;"",Scoring!$J$21)+IF(Data!$Q278&lt;&gt;"",Scoring!$J$22)+IF(Data!$R278&lt;&gt;"",Scoring!$J$23)+IF(Data!$S278&lt;&gt;"",Scoring!$J$24)+IF(Data!AF278&lt;&gt;"",Scoring!$J$25)+IF(Data!$U278&lt;&gt;"",Scoring!$J$26)+IF(Data!$V278&lt;&gt;"",Scoring!$J$27)+IF(Data!$W278&lt;&gt;"",Scoring!$J$28)+IF(Data!$X278&lt;&gt;"",Scoring!$J$29)+IF(Data!$Y278&lt;&gt;"",Scoring!$J$30)+IF(Data!$Z278&lt;&gt;"",Scoring!$J$31)+IF(Data!$AA278&lt;&gt;"",Scoring!$J$32),"")</f>
        <v/>
      </c>
      <c r="AO278" s="276" t="str">
        <f>IF(AN278&lt;&gt;"",LOOKUP(AN278,Likelihoods!$A$7:$A$107,Likelihoods!H$7:H$107),"")</f>
        <v/>
      </c>
      <c r="AP278" s="264" t="str">
        <f>IF(AND(COUNTBLANK($B278:$E278)=3,COUNTBLANK($F278:$H278)=2,COUNTBLANK($I278:$J278)=1,COUNTBLANK($K278:$L278)=1,COUNTBLANK($M278:$N278)=1,COUNTBLANK($O278:$P278)=1,COUNTBLANK($Q278:$R278)=1,COUNTBLANK($S278:$T278)=1,COUNTBLANK($U278:$V278)=1,COUNTBLANK($W278:$AA278)=4),IF(Data!$B278&lt;&gt;"",Scoring!$K$7)+IF(Data!$C278&lt;&gt;"",Scoring!$K$8)+IF(Data!$D278&lt;&gt;"",Scoring!$K$9)+IF(Data!$E278&lt;&gt;"",Scoring!$K$10)+IF(Data!$F278&lt;&gt;"",Scoring!$K$11)+IF(Data!$G278&lt;&gt;"",Scoring!$K$12)+IF(Data!$H278&lt;&gt;"",Scoring!$K$13)+IF(Data!$I278&lt;&gt;"",Scoring!$K$14)+IF(Data!$J278&lt;&gt;"",Scoring!$K$15)+IF(Data!$K278&lt;&gt;"",Scoring!$K$16)+IF(Data!$L278&lt;&gt;"",Scoring!$K$17)+IF(Data!$M278&lt;&gt;"",Scoring!$K$18)+IF(Data!$N278&lt;&gt;"",Scoring!$K$19)+IF(Data!$O278&lt;&gt;"",Scoring!$K$20)+IF(Data!$P278&lt;&gt;"",Scoring!$K$21)+IF(Data!$Q278&lt;&gt;"",Scoring!$K$22)+IF(Data!$R278&lt;&gt;"",Scoring!$K$23)+IF(Data!$S278&lt;&gt;"",Scoring!$K$24)+IF(Data!AH278&lt;&gt;"",Scoring!$K$25)+IF(Data!$U278&lt;&gt;"",Scoring!$K$26)+IF(Data!$V278&lt;&gt;"",Scoring!$K$27)+IF(Data!$W278&lt;&gt;"",Scoring!$K$28)+IF(Data!$X278&lt;&gt;"",Scoring!$K$29)+IF(Data!$Y278&lt;&gt;"",Scoring!$K$30)+IF(Data!$Z278&lt;&gt;"",Scoring!$K$31)+IF(Data!$AA278&lt;&gt;"",Scoring!$K$32),"")</f>
        <v/>
      </c>
      <c r="AQ278" s="107" t="str">
        <f>IF(AP278&lt;&gt;"",LOOKUP(AP278,Likelihoods!$A$7:$A$107,Likelihoods!I$7:I$107),"")</f>
        <v/>
      </c>
      <c r="AR278" s="281" t="str">
        <f>IF(AND(COUNTBLANK($B278:$E278)=3,COUNTBLANK($F278:$H278)=2,COUNTBLANK($I278:$J278)=1,COUNTBLANK($K278:$L278)=1,COUNTBLANK($M278:$N278)=1,COUNTBLANK($O278:$P278)=1,COUNTBLANK($Q278:$R278)=1,COUNTBLANK($S278:$T278)=1,COUNTBLANK($U278:$V278)=1,COUNTBLANK($W278:$AA278)=4),IF(Data!$B278&lt;&gt;"",Scoring!$L$7)+IF(Data!$C278&lt;&gt;"",Scoring!$L$8)+IF(Data!$D278&lt;&gt;"",Scoring!$L$9)+IF(Data!$E278&lt;&gt;"",Scoring!$L$10)+IF(Data!$F278&lt;&gt;"",Scoring!$L$11)+IF(Data!$G278&lt;&gt;"",Scoring!$L$12)+IF(Data!$H278&lt;&gt;"",Scoring!$L$13)+IF(Data!$I278&lt;&gt;"",Scoring!$L$14)+IF(Data!$J278&lt;&gt;"",Scoring!$L$15)+IF(Data!$K278&lt;&gt;"",Scoring!$L$16)+IF(Data!$L278&lt;&gt;"",Scoring!$L$17)+IF(Data!$M278&lt;&gt;"",Scoring!$L$18)+IF(Data!$N278&lt;&gt;"",Scoring!$L$19)+IF(Data!$O278&lt;&gt;"",Scoring!$L$20)+IF(Data!$P278&lt;&gt;"",Scoring!$L$21)+IF(Data!$Q278&lt;&gt;"",Scoring!$L$22)+IF(Data!$R278&lt;&gt;"",Scoring!$L$23)+IF(Data!$S278&lt;&gt;"",Scoring!$L$24)+IF(Data!AJ278&lt;&gt;"",Scoring!$L$25)+IF(Data!$U278&lt;&gt;"",Scoring!$L$26)+IF(Data!$V278&lt;&gt;"",Scoring!$L$27)+IF(Data!$W278&lt;&gt;"",Scoring!$L$28)+IF(Data!$X278&lt;&gt;"",Scoring!$L$29)+IF(Data!$Y278&lt;&gt;"",Scoring!$L$30)+IF(Data!$Z278&lt;&gt;"",Scoring!$L$31)+IF(Data!$AA278&lt;&gt;"",Scoring!$L$32),"")</f>
        <v/>
      </c>
      <c r="AS278" s="105" t="str">
        <f>IF(AR278&lt;&gt;"",LOOKUP(AR278,Likelihoods!$A$7:$A$107,Likelihoods!J$7:J$107),"")</f>
        <v/>
      </c>
      <c r="AT278" s="108" t="str">
        <f>IF(AND(COUNTBLANK($B278:$E278)=3,COUNTBLANK($F278:$H278)=2,COUNTBLANK($I278:$J278)=1,COUNTBLANK($K278:$L278)=1,COUNTBLANK($M278:$N278)=1,COUNTBLANK($O278:$P278)=1,COUNTBLANK($Q278:$R278)=1,COUNTBLANK($S278:$T278)=1,COUNTBLANK($U278:$V278)=1,COUNTBLANK($W278:$AA278)=4),IF(Data!$B278&lt;&gt;"",Scoring!$M$7)+IF(Data!$C278&lt;&gt;"",Scoring!$M$8)+IF(Data!$D278&lt;&gt;"",Scoring!$M$9)+IF(Data!$E278&lt;&gt;"",Scoring!$M$10)+IF(Data!$F278&lt;&gt;"",Scoring!$M$11)+IF(Data!$G278&lt;&gt;"",Scoring!$M$12)+IF(Data!$H278&lt;&gt;"",Scoring!$M$13)+IF(Data!$I278&lt;&gt;"",Scoring!$M$14)+IF(Data!$J278&lt;&gt;"",Scoring!$M$15)+IF(Data!$K278&lt;&gt;"",Scoring!$M$16)+IF(Data!$L278&lt;&gt;"",Scoring!$M$17)+IF(Data!$M278&lt;&gt;"",Scoring!$M$18)+IF(Data!$N278&lt;&gt;"",Scoring!$M$19)+IF(Data!$O278&lt;&gt;"",Scoring!$M$20)+IF(Data!$P278&lt;&gt;"",Scoring!$M$21)+IF(Data!$Q278&lt;&gt;"",Scoring!$M$22)+IF(Data!$R278&lt;&gt;"",Scoring!$M$23)+IF(Data!$S278&lt;&gt;"",Scoring!$M$24)+IF(Data!T278&lt;&gt;"",Scoring!$M$25)+IF(Data!$U278&lt;&gt;"",Scoring!$M$26)+IF(Data!$V278&lt;&gt;"",Scoring!$M$27)+IF(Data!$W278&lt;&gt;"",Scoring!$M$28)+IF(Data!$X278&lt;&gt;"",Scoring!$M$29)+IF(Data!$Y278&lt;&gt;"",Scoring!$M$30)+IF(Data!$Z278&lt;&gt;"",Scoring!$M$31)+IF(Data!$AA278&lt;&gt;"",Scoring!$M$32),"")</f>
        <v/>
      </c>
      <c r="AU278" s="105" t="str">
        <f>IF(AT278&lt;&gt;"",LOOKUP(AT278,Likelihoods!$A$7:$A$107,Likelihoods!K$7:K$107),"")</f>
        <v/>
      </c>
      <c r="AV278" s="108" t="str">
        <f>IF(AND(COUNTBLANK($B278:$E278)=3,COUNTBLANK($F278:$H278)=2,COUNTBLANK($I278:$J278)=1,COUNTBLANK($K278:$L278)=1,COUNTBLANK($M278:$N278)=1,COUNTBLANK($O278:$P278)=1,COUNTBLANK($Q278:$R278)=1,COUNTBLANK($S278:$T278)=1,COUNTBLANK($U278:$V278)=1,COUNTBLANK($W278:$AA278)=4),IF(Data!$B278&lt;&gt;"",Scoring!$N$7)+IF(Data!$C278&lt;&gt;"",Scoring!$N$8)+IF(Data!$D278&lt;&gt;"",Scoring!$N$9)+IF(Data!$E278&lt;&gt;"",Scoring!$N$10)+IF(Data!$F278&lt;&gt;"",Scoring!$N$11)+IF(Data!$G278&lt;&gt;"",Scoring!$N$12)+IF(Data!$H278&lt;&gt;"",Scoring!$N$13)+IF(Data!$I278&lt;&gt;"",Scoring!$N$14)+IF(Data!$J278&lt;&gt;"",Scoring!$N$15)+IF(Data!$K278&lt;&gt;"",Scoring!$N$16)+IF(Data!$L278&lt;&gt;"",Scoring!$N$17)+IF(Data!$M278&lt;&gt;"",Scoring!$N$18)+IF(Data!$N278&lt;&gt;"",Scoring!$N$19)+IF(Data!$O278&lt;&gt;"",Scoring!$N$20)+IF(Data!$P278&lt;&gt;"",Scoring!$N$21)+IF(Data!$Q278&lt;&gt;"",Scoring!$N$22)+IF(Data!$R278&lt;&gt;"",Scoring!$N$23)+IF(Data!$S278&lt;&gt;"",Scoring!$N$24)+IF(Data!T278&lt;&gt;"",Scoring!$N$25)+IF(Data!$U278&lt;&gt;"",Scoring!$N$26)+IF(Data!$V278&lt;&gt;"",Scoring!$N$27)+IF(Data!$W278&lt;&gt;"",Scoring!$N$28)+IF(Data!$X278&lt;&gt;"",Scoring!$N$29)+IF(Data!$Y278&lt;&gt;"",Scoring!$N$30)+IF(Data!$Z278&lt;&gt;"",Scoring!$N$31)+IF(Data!$AA278&lt;&gt;"",Scoring!$N$32),"")</f>
        <v/>
      </c>
      <c r="AW278" s="106" t="str">
        <f>IF(AV278&lt;&gt;"",LOOKUP(AV278,Likelihoods!$A$7:$A$107,Likelihoods!L$7:L$107),"")</f>
        <v/>
      </c>
      <c r="AX278" s="104" t="str">
        <f>IF(AND(COUNTBLANK($B278:$E278)=3,COUNTBLANK($F278:$H278)=2,COUNTBLANK($I278:$J278)=1,COUNTBLANK($K278:$L278)=1,COUNTBLANK($M278:$N278)=1,COUNTBLANK($O278:$P278)=1,COUNTBLANK($Q278:$R278)=1,COUNTBLANK($S278:$T278)=1,COUNTBLANK($U278:$V278)=1,COUNTBLANK($W278:$AA278)=4),IF(Data!$B278&lt;&gt;"",Scoring!$O$7)+IF(Data!$C278&lt;&gt;"",Scoring!$O$8)+IF(Data!$D278&lt;&gt;"",Scoring!$O$9)+IF(Data!$E278&lt;&gt;"",Scoring!$O$10)+IF(Data!$F278&lt;&gt;"",Scoring!$O$11)+IF(Data!$G278&lt;&gt;"",Scoring!$O$12)+IF(Data!$H278&lt;&gt;"",Scoring!$O$13)+IF(Data!$I278&lt;&gt;"",Scoring!$O$14)+IF(Data!$J278&lt;&gt;"",Scoring!$O$15)+IF(Data!$K278&lt;&gt;"",Scoring!$O$16)+IF(Data!$L278&lt;&gt;"",Scoring!$O$17)+IF(Data!$M278&lt;&gt;"",Scoring!$O$18)+IF(Data!$N278&lt;&gt;"",Scoring!$O$19)+IF(Data!$O278&lt;&gt;"",Scoring!$O$20)+IF(Data!$P278&lt;&gt;"",Scoring!$O$21)+IF(Data!$Q278&lt;&gt;"",Scoring!$O$22)+IF(Data!$R278&lt;&gt;"",Scoring!$O$23)+IF(Data!$S278&lt;&gt;"",Scoring!$O$24)+IF(Data!T278&lt;&gt;"",Scoring!$O$25)+IF(Data!$U278&lt;&gt;"",Scoring!$O$26)+IF(Data!$V278&lt;&gt;"",Scoring!$O$27)+IF(Data!$W278&lt;&gt;"",Scoring!$O$28)+IF(Data!$X278&lt;&gt;"",Scoring!$O$29)+IF(Data!$Y278&lt;&gt;"",Scoring!$O$30)+IF(Data!$Z278&lt;&gt;"",Scoring!$O$31)+IF(Data!$AA278&lt;&gt;"",Scoring!$O$32),"")</f>
        <v/>
      </c>
      <c r="AY278" s="107" t="str">
        <f>IF(AX278&lt;&gt;"",LOOKUP(AX278,Likelihoods!$A$7:$A$107,Likelihoods!M$7:M$107),"")</f>
        <v/>
      </c>
      <c r="AZ278" s="108" t="str">
        <f>IF(AND(COUNTBLANK($B278:$E278)=3,COUNTBLANK($F278:$H278)=2,COUNTBLANK($I278:$J278)=1,COUNTBLANK($K278:$L278)=1,COUNTBLANK($M278:$N278)=1,COUNTBLANK($O278:$P278)=1,COUNTBLANK($Q278:$R278)=1,COUNTBLANK($S278:$T278)=1,COUNTBLANK($U278:$V278)=1,COUNTBLANK($W278:$AA278)=4),IF(Data!$B278&lt;&gt;"",Scoring!$P$7)+IF(Data!$C278&lt;&gt;"",Scoring!$P$8)+IF(Data!$D278&lt;&gt;"",Scoring!$P$9)+IF(Data!$E278&lt;&gt;"",Scoring!$P$10)+IF(Data!$F278&lt;&gt;"",Scoring!$P$11)+IF(Data!$G278&lt;&gt;"",Scoring!$P$12)+IF(Data!$H278&lt;&gt;"",Scoring!$P$13)+IF(Data!$I278&lt;&gt;"",Scoring!$P$14)+IF(Data!$J278&lt;&gt;"",Scoring!$P$15)+IF(Data!$K278&lt;&gt;"",Scoring!$P$16)+IF(Data!$L278&lt;&gt;"",Scoring!$P$17)+IF(Data!$M278&lt;&gt;"",Scoring!$P$18)+IF(Data!$N278&lt;&gt;"",Scoring!$P$19)+IF(Data!$O278&lt;&gt;"",Scoring!$P$20)+IF(Data!$P278&lt;&gt;"",Scoring!$P$21)+IF(Data!$Q278&lt;&gt;"",Scoring!$P$22)+IF(Data!$R278&lt;&gt;"",Scoring!$P$23)+IF(Data!$S278&lt;&gt;"",Scoring!$P$24)+IF(Data!T278&lt;&gt;"",Scoring!$P$25)+IF(Data!$U278&lt;&gt;"",Scoring!$P$26)+IF(Data!$V278&lt;&gt;"",Scoring!$P$27)+IF(Data!$W278&lt;&gt;"",Scoring!$P$28)+IF(Data!$X278&lt;&gt;"",Scoring!$P$29)+IF(Data!$Y278&lt;&gt;"",Scoring!$P$30)+IF(Data!$Z278&lt;&gt;"",Scoring!$P$31)+IF(Data!$AA278&lt;&gt;"",Scoring!$P$32),"")</f>
        <v/>
      </c>
      <c r="BA278" s="105" t="str">
        <f>IF(AZ278&lt;&gt;"",LOOKUP(AZ278,Likelihoods!$A$7:$A$107,Likelihoods!N$7:N$107),"")</f>
        <v/>
      </c>
      <c r="BB278" s="102" t="str">
        <f>IF(AND(COUNTBLANK($B278:$E278)=3,COUNTBLANK($F278:$H278)=2,COUNTBLANK($I278:$J278)=1,COUNTBLANK($K278:$L278)=1,COUNTBLANK($M278:$N278)=1,COUNTBLANK($O278:$P278)=1,COUNTBLANK($Q278:$R278)=1,COUNTBLANK($S278:$T278)=1,COUNTBLANK($U278:$V278)=1,COUNTBLANK($W278:$AA278)=4),IF(Data!$B278&lt;&gt;"",Scoring!$Q$7)+IF(Data!$C278&lt;&gt;"",Scoring!$Q$8)+IF(Data!$D278&lt;&gt;"",Scoring!$Q$9)+IF(Data!$E278&lt;&gt;"",Scoring!$Q$10)+IF(Data!$F278&lt;&gt;"",Scoring!$Q$11)+IF(Data!$G278&lt;&gt;"",Scoring!$Q$12)+IF(Data!$H278&lt;&gt;"",Scoring!$Q$13)+IF(Data!$I278&lt;&gt;"",Scoring!$Q$14)+IF(Data!$J278&lt;&gt;"",Scoring!$Q$15)+IF(Data!$K278&lt;&gt;"",Scoring!$Q$16)+IF(Data!$L278&lt;&gt;"",Scoring!$Q$17)+IF(Data!$M278&lt;&gt;"",Scoring!$Q$18)+IF(Data!$N278&lt;&gt;"",Scoring!$Q$19)+IF(Data!$O278&lt;&gt;"",Scoring!$Q$20)+IF(Data!$P278&lt;&gt;"",Scoring!$Q$21)+IF(Data!$Q278&lt;&gt;"",Scoring!$Q$22)+IF(Data!$R278&lt;&gt;"",Scoring!$Q$23)+IF(Data!$S278&lt;&gt;"",Scoring!$Q$24)+IF(Data!T278&lt;&gt;"",Scoring!$Q$25)+IF(Data!$U278&lt;&gt;"",Scoring!$Q$26)+IF(Data!$V278&lt;&gt;"",Scoring!$Q$27)+IF(Data!$W278&lt;&gt;"",Scoring!$Q$28)+IF(Data!$X278&lt;&gt;"",Scoring!$Q$29)+IF(Data!$Y278&lt;&gt;"",Scoring!$Q$30)+IF(Data!$Z278&lt;&gt;"",Scoring!$Q$31)+IF(Data!$AA278&lt;&gt;"",Scoring!$Q$32),"")</f>
        <v/>
      </c>
      <c r="BC278" s="107" t="str">
        <f>IF(BB278&lt;&gt;"",LOOKUP(BB278,Likelihoods!$A$7:$A$107,Likelihoods!O$7:O$107),"")</f>
        <v/>
      </c>
      <c r="BD278" s="104" t="str">
        <f>IF(AND(COUNTBLANK($B278:$E278)=3,COUNTBLANK($F278:$H278)=2,COUNTBLANK($I278:$J278)=1,COUNTBLANK($K278:$L278)=1,COUNTBLANK($M278:$N278)=1,COUNTBLANK($O278:$P278)=1,COUNTBLANK($Q278:$R278)=1,COUNTBLANK($S278:$T278)=1,COUNTBLANK($U278:$V278)=1,COUNTBLANK($W278:$AA278)=4),IF(Data!$B278&lt;&gt;"",Scoring!$R$7)+IF(Data!$C278&lt;&gt;"",Scoring!$R$8)+IF(Data!$D278&lt;&gt;"",Scoring!$R$9)+IF(Data!$E278&lt;&gt;"",Scoring!$R$10)+IF(Data!$F278&lt;&gt;"",Scoring!$R$11)+IF(Data!$G278&lt;&gt;"",Scoring!$R$12)+IF(Data!$H278&lt;&gt;"",Scoring!$R$13)+IF(Data!$I278&lt;&gt;"",Scoring!$R$14)+IF(Data!$J278&lt;&gt;"",Scoring!$R$15)+IF(Data!$K278&lt;&gt;"",Scoring!$R$16)+IF(Data!$L278&lt;&gt;"",Scoring!$R$17)+IF(Data!$M278&lt;&gt;"",Scoring!$R$18)+IF(Data!$N278&lt;&gt;"",Scoring!$R$19)+IF(Data!$O278&lt;&gt;"",Scoring!$R$20)+IF(Data!$P278&lt;&gt;"",Scoring!$R$21)+IF(Data!$Q278&lt;&gt;"",Scoring!$R$22)+IF(Data!$R278&lt;&gt;"",Scoring!$R$23)+IF(Data!$S278&lt;&gt;"",Scoring!$R$24)+IF(Data!T278&lt;&gt;"",Scoring!$R$25)+IF(Data!$U278&lt;&gt;"",Scoring!$R$26)+IF(Data!$V278&lt;&gt;"",Scoring!$R$27)+IF(Data!$W278&lt;&gt;"",Scoring!$R$28)+IF(Data!$X278&lt;&gt;"",Scoring!$R$29)+IF(Data!$Y278&lt;&gt;"",Scoring!$R$30)+IF(Data!$Z278&lt;&gt;"",Scoring!$R$31)+IF(Data!$AA278&lt;&gt;"",Scoring!$R$32),"")</f>
        <v/>
      </c>
      <c r="BE278" s="105" t="str">
        <f>IF(BD278&lt;&gt;"",LOOKUP(BD278,Likelihoods!$A$7:$A$107,Likelihoods!P$7:P$107),"")</f>
        <v/>
      </c>
      <c r="BF278" s="102" t="str">
        <f>IF(AND(COUNTBLANK($B278:$E278)=3,COUNTBLANK($F278:$H278)=2,COUNTBLANK($I278:$J278)=1,COUNTBLANK($K278:$L278)=1,COUNTBLANK($M278:$N278)=1,COUNTBLANK($O278:$P278)=1,COUNTBLANK($Q278:$R278)=1,COUNTBLANK($S278:$T278)=1,COUNTBLANK($U278:$V278)=1,COUNTBLANK($W278:$AA278)=4),IF(Data!$B278&lt;&gt;"",Scoring!$S$7)+IF(Data!$C278&lt;&gt;"",Scoring!$S$8)+IF(Data!$D278&lt;&gt;"",Scoring!$S$9)+IF(Data!$E278&lt;&gt;"",Scoring!$S$10)+IF(Data!$F278&lt;&gt;"",Scoring!$S$11)+IF(Data!$G278&lt;&gt;"",Scoring!$S$12)+IF(Data!$H278&lt;&gt;"",Scoring!$S$13)+IF(Data!$I278&lt;&gt;"",Scoring!$S$14)+IF(Data!$J278&lt;&gt;"",Scoring!$S$15)+IF(Data!$K278&lt;&gt;"",Scoring!$S$16)+IF(Data!$L278&lt;&gt;"",Scoring!$S$17)+IF(Data!$M278&lt;&gt;"",Scoring!$S$18)+IF(Data!$N278&lt;&gt;"",Scoring!$S$19)+IF(Data!$O278&lt;&gt;"",Scoring!$S$20)+IF(Data!$P278&lt;&gt;"",Scoring!$S$21)+IF(Data!$Q278&lt;&gt;"",Scoring!$S$22)+IF(Data!$R278&lt;&gt;"",Scoring!$S$23)+IF(Data!$S278&lt;&gt;"",Scoring!$S$24)+IF(Data!T278&lt;&gt;"",Scoring!$S$25)+IF(Data!$U278&lt;&gt;"",Scoring!$S$26)+IF(Data!$V278&lt;&gt;"",Scoring!$S$27)+IF(Data!$W278&lt;&gt;"",Scoring!$S$28)+IF(Data!$X278&lt;&gt;"",Scoring!$S$29)+IF(Data!$Y278&lt;&gt;"",Scoring!$S$30)+IF(Data!$Z278&lt;&gt;"",Scoring!$S$31)+IF(Data!$AA278&lt;&gt;"",Scoring!$S$32),"")</f>
        <v/>
      </c>
      <c r="BG278" s="107" t="str">
        <f>IF(BF278&lt;&gt;"",LOOKUP(BF278,Likelihoods!$A$7:$A$107,Likelihoods!Q$7:Q$107),"")</f>
        <v/>
      </c>
      <c r="BH278" s="108" t="str">
        <f>IF(AND(COUNTBLANK($B278:$E278)=3,COUNTBLANK($F278:$H278)=2,COUNTBLANK($I278:$J278)=1,COUNTBLANK($K278:$L278)=1,COUNTBLANK($M278:$N278)=1,COUNTBLANK($O278:$P278)=1,COUNTBLANK($Q278:$R278)=1,COUNTBLANK($S278:$T278)=1,COUNTBLANK($U278:$V278)=1,COUNTBLANK($W278:$AA278)=4),IF(Data!$B278&lt;&gt;"",Scoring!$T$7)+IF(Data!$C278&lt;&gt;"",Scoring!$T$8)+IF(Data!$D278&lt;&gt;"",Scoring!$T$9)+IF(Data!$E278&lt;&gt;"",Scoring!$T$10)+IF(Data!$F278&lt;&gt;"",Scoring!$T$11)+IF(Data!$G278&lt;&gt;"",Scoring!$T$12)+IF(Data!$H278&lt;&gt;"",Scoring!$T$13)+IF(Data!$I278&lt;&gt;"",Scoring!$T$14)+IF(Data!$J278&lt;&gt;"",Scoring!$T$15)+IF(Data!$K278&lt;&gt;"",Scoring!$T$16)+IF(Data!$L278&lt;&gt;"",Scoring!$T$17)+IF(Data!$M278&lt;&gt;"",Scoring!$T$18)+IF(Data!$N278&lt;&gt;"",Scoring!$T$19)+IF(Data!$O278&lt;&gt;"",Scoring!$T$20)+IF(Data!$P278&lt;&gt;"",Scoring!$T$21)+IF(Data!$Q278&lt;&gt;"",Scoring!$T$22)+IF(Data!$R278&lt;&gt;"",Scoring!$T$23)+IF(Data!$S278&lt;&gt;"",Scoring!$T$24)+IF(Data!T278&lt;&gt;"",Scoring!$T$25)+IF(Data!$U278&lt;&gt;"",Scoring!$T$26)+IF(Data!$V278&lt;&gt;"",Scoring!$T$27)+IF(Data!$W278&lt;&gt;"",Scoring!$T$28)+IF(Data!$X278&lt;&gt;"",Scoring!$T$29)+IF(Data!$Y278&lt;&gt;"",Scoring!$T$30)+IF(Data!$Z278&lt;&gt;"",Scoring!$T$31)+IF(Data!$AA278&lt;&gt;"",Scoring!$T$32),"")</f>
        <v/>
      </c>
      <c r="BI278" s="105" t="str">
        <f>IF(BH278&lt;&gt;"",LOOKUP(BH278,Likelihoods!$A$7:$A$107,Likelihoods!R$7:R$107),"")</f>
        <v/>
      </c>
      <c r="BJ278" s="108" t="str">
        <f>IF(AND(COUNTBLANK($B278:$E278)=3,COUNTBLANK($F278:$H278)=2,COUNTBLANK($I278:$J278)=1,COUNTBLANK($K278:$L278)=1,COUNTBLANK($M278:$N278)=1,COUNTBLANK($O278:$P278)=1,COUNTBLANK($Q278:$R278)=1,COUNTBLANK($S278:$T278)=1,COUNTBLANK($U278:$V278)=1,COUNTBLANK($W278:$AA278)=4),IF(Data!$B278&lt;&gt;"",Scoring!$U$7)+IF(Data!$C278&lt;&gt;"",Scoring!$U$8)+IF(Data!$D278&lt;&gt;"",Scoring!$U$9)+IF(Data!$E278&lt;&gt;"",Scoring!$U$10)+IF(Data!$F278&lt;&gt;"",Scoring!$U$11)+IF(Data!$G278&lt;&gt;"",Scoring!$U$12)+IF(Data!$H278&lt;&gt;"",Scoring!$U$13)+IF(Data!$I278&lt;&gt;"",Scoring!$U$14)+IF(Data!$J278&lt;&gt;"",Scoring!$U$15)+IF(Data!$K278&lt;&gt;"",Scoring!$U$16)+IF(Data!$L278&lt;&gt;"",Scoring!$U$17)+IF(Data!$M278&lt;&gt;"",Scoring!$U$18)+IF(Data!$N278&lt;&gt;"",Scoring!$U$19)+IF(Data!$O278&lt;&gt;"",Scoring!$U$20)+IF(Data!$P278&lt;&gt;"",Scoring!$U$21)+IF(Data!$Q278&lt;&gt;"",Scoring!$U$22)+IF(Data!$R278&lt;&gt;"",Scoring!$U$23)+IF(Data!$S278&lt;&gt;"",Scoring!$U$24)+IF(Data!T278&lt;&gt;"",Scoring!$U$25)+IF(Data!$U278&lt;&gt;"",Scoring!$U$26)+IF(Data!$V278&lt;&gt;"",Scoring!$U$27)+IF(Data!$W278&lt;&gt;"",Scoring!$U$28)+IF(Data!$X278&lt;&gt;"",Scoring!$U$29)+IF(Data!$Y278&lt;&gt;"",Scoring!$U$30)+IF(Data!$Z278&lt;&gt;"",Scoring!$U$31)+IF(Data!$AA278&lt;&gt;"",Scoring!$U$32),"")</f>
        <v/>
      </c>
      <c r="BK278" s="106" t="str">
        <f>IF(BJ278&lt;&gt;"",LOOKUP(BJ278,Likelihoods!$A$7:$A$107,Likelihoods!S$7:S$107),"")</f>
        <v/>
      </c>
      <c r="BL278" s="8"/>
      <c r="BM278" s="8"/>
      <c r="BN278" s="8"/>
      <c r="BO278" s="8"/>
      <c r="BP278" s="8"/>
      <c r="BQ278" s="8"/>
      <c r="BR278" s="8"/>
      <c r="BS278" s="8"/>
      <c r="BT278" s="8"/>
      <c r="BU278" s="8"/>
      <c r="BV278" s="8"/>
      <c r="BW278" s="8"/>
      <c r="BX278" s="8"/>
      <c r="BY278" s="8"/>
    </row>
    <row r="279" spans="1:77" ht="14.25" x14ac:dyDescent="0.2">
      <c r="A279" s="68"/>
      <c r="B279" s="101"/>
      <c r="C279" s="102"/>
      <c r="D279" s="102"/>
      <c r="E279" s="102"/>
      <c r="F279" s="101"/>
      <c r="G279" s="102"/>
      <c r="H279" s="103"/>
      <c r="I279" s="102"/>
      <c r="J279" s="102"/>
      <c r="K279" s="101"/>
      <c r="L279" s="103"/>
      <c r="M279" s="102"/>
      <c r="N279" s="103"/>
      <c r="O279" s="101"/>
      <c r="P279" s="103"/>
      <c r="Q279" s="102"/>
      <c r="R279" s="102"/>
      <c r="S279" s="101"/>
      <c r="T279" s="103"/>
      <c r="U279" s="101"/>
      <c r="V279" s="103"/>
      <c r="W279" s="102"/>
      <c r="X279" s="102"/>
      <c r="Y279" s="102"/>
      <c r="Z279" s="102"/>
      <c r="AA279" s="102"/>
      <c r="AB279" s="104" t="str">
        <f>IF(AND(COUNTBLANK($B279:$E279)=3,COUNTBLANK($F279:$H279)=2,COUNTBLANK($I279:$J279)=1,COUNTBLANK($K279:$L279)=1,COUNTBLANK($M279:$N279)=1,COUNTBLANK($O279:$P279)=1,COUNTBLANK($Q279:$R279)=1,COUNTBLANK($S279:$T279)=1,COUNTBLANK($U279:$V279)=1,COUNTBLANK($W279:$AA279)=4),IF(Data!$B279&lt;&gt;"",Scoring!$D$7)+IF(Data!$C279&lt;&gt;"",Scoring!$D$8)+IF(Data!$D279&lt;&gt;"",Scoring!$D$9)+IF(Data!$E279&lt;&gt;"",Scoring!$D$10)+IF(Data!$F279&lt;&gt;"",Scoring!$D$11)+IF(Data!$G279&lt;&gt;"",Scoring!$D$12)+IF(Data!$H279&lt;&gt;"",Scoring!$D$13)+IF(Data!$I279&lt;&gt;"",Scoring!$D$14)+IF(Data!$J279&lt;&gt;"",Scoring!$D$15)+IF(Data!$K279&lt;&gt;"",Scoring!$D$16)+IF(Data!$L279&lt;&gt;"",Scoring!$D$17)+IF(Data!$M279&lt;&gt;"",Scoring!$D$18)+IF(Data!$N279&lt;&gt;"",Scoring!$D$19)+IF(Data!$O279&lt;&gt;"",Scoring!$D$20)+IF(Data!$P279&lt;&gt;"",Scoring!$D$21)+IF(Data!$Q279&lt;&gt;"",Scoring!$D$22)+IF(Data!$R279&lt;&gt;"",Scoring!$D$23)+IF(Data!$S279&lt;&gt;"",Scoring!$D$24)+IF(Data!T279&lt;&gt;"",Scoring!$D$25)+IF(Data!$U279&lt;&gt;"",Scoring!$D$26)+IF(Data!$V279&lt;&gt;"",Scoring!$D$27)+IF(Data!$W279&lt;&gt;"",Scoring!$D$28)+IF(Data!$X279&lt;&gt;"",Scoring!$D$29)+IF(Data!$Y279&lt;&gt;"",Scoring!$D$30)+IF(Data!$Z279&lt;&gt;"",Scoring!$D$31)+IF(Data!$AA279&lt;&gt;"",Scoring!$D$32),"")</f>
        <v/>
      </c>
      <c r="AC279" s="105" t="str">
        <f>IF(AB279&lt;&gt;"",LOOKUP(AB279,Likelihoods!$A$7:$A$107,Likelihoods!B$7:B$107),"")</f>
        <v/>
      </c>
      <c r="AD279" s="264" t="str">
        <f>IF(AND(COUNTBLANK($B279:$E279)=3,COUNTBLANK($F279:$H279)=2,COUNTBLANK($I279:$J279)=1,COUNTBLANK($K279:$L279)=1,COUNTBLANK($M279:$N279)=1,COUNTBLANK($O279:$P279)=1,COUNTBLANK($Q279:$R279)=1,COUNTBLANK($S279:$T279)=1,COUNTBLANK($U279:$V279)=1,COUNTBLANK($W279:$AA279)=4),IF(Data!$B279&lt;&gt;"",Scoring!$E$7)+IF(Data!$C279&lt;&gt;"",Scoring!$E$8)+IF(Data!$D279&lt;&gt;"",Scoring!$E$9)+IF(Data!$E279&lt;&gt;"",Scoring!$E$10)+IF(Data!$F279&lt;&gt;"",Scoring!$E$11)+IF(Data!$G279&lt;&gt;"",Scoring!$E$12)+IF(Data!$H279&lt;&gt;"",Scoring!$E$13)+IF(Data!$I279&lt;&gt;"",Scoring!$E$14)+IF(Data!$J279&lt;&gt;"",Scoring!$E$15)+IF(Data!$K279&lt;&gt;"",Scoring!$E$16)+IF(Data!$L279&lt;&gt;"",Scoring!$E$17)+IF(Data!$M279&lt;&gt;"",Scoring!$E$18)+IF(Data!$N279&lt;&gt;"",Scoring!$E$19)+IF(Data!$O279&lt;&gt;"",Scoring!$E$20)+IF(Data!$P279&lt;&gt;"",Scoring!$E$21)+IF(Data!$Q279&lt;&gt;"",Scoring!$E$22)+IF(Data!$R279&lt;&gt;"",Scoring!$E$23)+IF(Data!$S279&lt;&gt;"",Scoring!$E$24)+IF(Data!V279&lt;&gt;"",Scoring!$E$25)+IF(Data!$U279&lt;&gt;"",Scoring!$E$26)+IF(Data!$V279&lt;&gt;"",Scoring!$E$27)+IF(Data!$W279&lt;&gt;"",Scoring!$E$28)+IF(Data!$X279&lt;&gt;"",Scoring!$E$29)+IF(Data!$Y279&lt;&gt;"",Scoring!$E$30)+IF(Data!$Z279&lt;&gt;"",Scoring!$E$31)+IF(Data!$AA279&lt;&gt;"",Scoring!$E$32),"")</f>
        <v/>
      </c>
      <c r="AE279" s="107" t="str">
        <f>IF(AD279&lt;&gt;"",LOOKUP(AD279,Likelihoods!$A$7:$A$107,Likelihoods!C$7:C$107),"")</f>
        <v/>
      </c>
      <c r="AF279" s="108" t="str">
        <f>IF(AND(COUNTBLANK($B279:$E279)=3,COUNTBLANK($F279:$H279)=2,COUNTBLANK($I279:$J279)=1,COUNTBLANK($K279:$L279)=1,COUNTBLANK($M279:$N279)=1,COUNTBLANK($O279:$P279)=1,COUNTBLANK($Q279:$R279)=1,COUNTBLANK($S279:$T279)=1,COUNTBLANK($U279:$V279)=1,COUNTBLANK($W279:$AA279)=4),IF(Data!$B279&lt;&gt;"",Scoring!$F$7)+IF(Data!$C279&lt;&gt;"",Scoring!$F$8)+IF(Data!$D279&lt;&gt;"",Scoring!$F$9)+IF(Data!$E279&lt;&gt;"",Scoring!$F$10)+IF(Data!$F279&lt;&gt;"",Scoring!$F$11)+IF(Data!$G279&lt;&gt;"",Scoring!$F$12)+IF(Data!$H279&lt;&gt;"",Scoring!$F$13)+IF(Data!$I279&lt;&gt;"",Scoring!$F$14)+IF(Data!$J279&lt;&gt;"",Scoring!$F$15)+IF(Data!$K279&lt;&gt;"",Scoring!$F$16)+IF(Data!$L279&lt;&gt;"",Scoring!$F$17)+IF(Data!$M279&lt;&gt;"",Scoring!$F$18)+IF(Data!$N279&lt;&gt;"",Scoring!$F$19)+IF(Data!$O279&lt;&gt;"",Scoring!$F$20)+IF(Data!$P279&lt;&gt;"",Scoring!$F$21)+IF(Data!$Q279&lt;&gt;"",Scoring!$F$22)+IF(Data!$R279&lt;&gt;"",Scoring!$F$23)+IF(Data!$S279&lt;&gt;"",Scoring!$F$24)+IF(Data!T279&lt;&gt;"",Scoring!$F$25)+IF(Data!$U279&lt;&gt;"",Scoring!$F$26)+IF(Data!$V279&lt;&gt;"",Scoring!$F$27)+IF(Data!$W279&lt;&gt;"",Scoring!$F$28)+IF(Data!$X279&lt;&gt;"",Scoring!$F$29)+IF(Data!$Y279&lt;&gt;"",Scoring!$F$30)+IF(Data!$Z279&lt;&gt;"",Scoring!$F$31)+IF(Data!$AA279&lt;&gt;"",Scoring!$F$32),"")</f>
        <v/>
      </c>
      <c r="AG279" s="105" t="str">
        <f>IF(AF279&lt;&gt;"",LOOKUP(AF279,Likelihoods!$A$7:$A$107,Likelihoods!D$7:D$107),"")</f>
        <v/>
      </c>
      <c r="AH279" s="108" t="str">
        <f>IF(AND(COUNTBLANK($B279:$E279)=3,COUNTBLANK($F279:$H279)=2,COUNTBLANK($I279:$J279)=1,COUNTBLANK($K279:$L279)=1,COUNTBLANK($M279:$N279)=1,COUNTBLANK($O279:$P279)=1,COUNTBLANK($Q279:$R279)=1,COUNTBLANK($S279:$T279)=1,COUNTBLANK($U279:$V279)=1,COUNTBLANK($W279:$AA279)=4),IF(Data!$B279&lt;&gt;"",Scoring!$G$7)+IF(Data!$C279&lt;&gt;"",Scoring!$G$8)+IF(Data!$D279&lt;&gt;"",Scoring!$G$9)+IF(Data!$E279&lt;&gt;"",Scoring!$G$10)+IF(Data!$F279&lt;&gt;"",Scoring!$G$11)+IF(Data!$G279&lt;&gt;"",Scoring!$G$12)+IF(Data!$H279&lt;&gt;"",Scoring!$G$13)+IF(Data!$I279&lt;&gt;"",Scoring!$G$14)+IF(Data!$J279&lt;&gt;"",Scoring!$G$15)+IF(Data!$K279&lt;&gt;"",Scoring!$G$16)+IF(Data!$L279&lt;&gt;"",Scoring!$G$17)+IF(Data!$M279&lt;&gt;"",Scoring!$G$18)+IF(Data!$N279&lt;&gt;"",Scoring!$G$19)+IF(Data!$O279&lt;&gt;"",Scoring!$G$20)+IF(Data!$P279&lt;&gt;"",Scoring!$G$21)+IF(Data!$Q279&lt;&gt;"",Scoring!$G$22)+IF(Data!$R279&lt;&gt;"",Scoring!$G$23)+IF(Data!$S279&lt;&gt;"",Scoring!$G$24)+IF(Data!T279&lt;&gt;"",Scoring!$G$25)+IF(Data!$U279&lt;&gt;"",Scoring!$G$26)+IF(Data!$V279&lt;&gt;"",Scoring!$G$27)+IF(Data!$W279&lt;&gt;"",Scoring!$G$28)+IF(Data!$X279&lt;&gt;"",Scoring!$G$29)+IF(Data!$Y279&lt;&gt;"",Scoring!$G$30)+IF(Data!$Z279&lt;&gt;"",Scoring!$G$31)+IF(Data!$AA279&lt;&gt;"",Scoring!$G$32),"")</f>
        <v/>
      </c>
      <c r="AI279" s="106" t="str">
        <f>IF(AH279&lt;&gt;"",LOOKUP(AH279,Likelihoods!$A$7:$A$107,Likelihoods!E$7:E$107),"")</f>
        <v/>
      </c>
      <c r="AJ279" s="104" t="str">
        <f>IF(AND(COUNTBLANK($B279:$E279)=3,COUNTBLANK($F279:$H279)=2,COUNTBLANK($I279:$J279)=1,COUNTBLANK($K279:$L279)=1,COUNTBLANK($M279:$N279)=1,COUNTBLANK($O279:$P279)=1,COUNTBLANK($Q279:$R279)=1,COUNTBLANK($S279:$T279)=1,COUNTBLANK($U279:$V279)=1,COUNTBLANK($W279:$AA279)=4),IF(Data!$B279&lt;&gt;"",Scoring!$H$7)+IF(Data!$C279&lt;&gt;"",Scoring!$H$8)+IF(Data!$D279&lt;&gt;"",Scoring!$H$9)+IF(Data!$E279&lt;&gt;"",Scoring!$H$10)+IF(Data!$F279&lt;&gt;"",Scoring!$H$11)+IF(Data!$G279&lt;&gt;"",Scoring!$H$12)+IF(Data!$H279&lt;&gt;"",Scoring!$H$13)+IF(Data!$I279&lt;&gt;"",Scoring!$H$14)+IF(Data!$J279&lt;&gt;"",Scoring!$H$15)+IF(Data!$K279&lt;&gt;"",Scoring!$H$16)+IF(Data!$L279&lt;&gt;"",Scoring!$H$17)+IF(Data!$M279&lt;&gt;"",Scoring!$H$18)+IF(Data!$N279&lt;&gt;"",Scoring!$H$19)+IF(Data!$O279&lt;&gt;"",Scoring!$H$20)+IF(Data!$P279&lt;&gt;"",Scoring!$H$21)+IF(Data!$Q279&lt;&gt;"",Scoring!$H$22)+IF(Data!$R279&lt;&gt;"",Scoring!$H$23)+IF(Data!$S279&lt;&gt;"",Scoring!$H$24)+IF(Data!T279&lt;&gt;"",Scoring!$H$25)+IF(Data!$U279&lt;&gt;"",Scoring!$H$26)+IF(Data!$V279&lt;&gt;"",Scoring!$H$27)+IF(Data!$W279&lt;&gt;"",Scoring!$H$28)+IF(Data!$X279&lt;&gt;"",Scoring!$H$29)+IF(Data!$Y279&lt;&gt;"",Scoring!$H$30)+IF(Data!$Z279&lt;&gt;"",Scoring!$H$31)+IF(Data!$AA279&lt;&gt;"",Scoring!$H$32),"")</f>
        <v/>
      </c>
      <c r="AK279" s="105" t="str">
        <f>IF(AJ279&lt;&gt;"",LOOKUP(AJ279,Likelihoods!$A$7:$A$107,Likelihoods!F$7:F$107),"")</f>
        <v/>
      </c>
      <c r="AL279" s="102" t="str">
        <f>IF(AND(COUNTBLANK($B279:$E279)=3,COUNTBLANK($F279:$H279)=2,COUNTBLANK($I279:$J279)=1,COUNTBLANK($K279:$L279)=1,COUNTBLANK($M279:$N279)=1,COUNTBLANK($O279:$P279)=1,COUNTBLANK($Q279:$R279)=1,COUNTBLANK($S279:$T279)=1,COUNTBLANK($U279:$V279)=1,COUNTBLANK($W279:$AA279)=4),IF(Data!$B279&lt;&gt;"",Scoring!$I$7)+IF(Data!$C279&lt;&gt;"",Scoring!$I$8)+IF(Data!$D279&lt;&gt;"",Scoring!$I$9)+IF(Data!$E279&lt;&gt;"",Scoring!$I$10)+IF(Data!$F279&lt;&gt;"",Scoring!$I$11)+IF(Data!$G279&lt;&gt;"",Scoring!$I$12)+IF(Data!$H279&lt;&gt;"",Scoring!$I$13)+IF(Data!$I279&lt;&gt;"",Scoring!$I$14)+IF(Data!$J279&lt;&gt;"",Scoring!$I$15)+IF(Data!$K279&lt;&gt;"",Scoring!$I$16)+IF(Data!$L279&lt;&gt;"",Scoring!$I$17)+IF(Data!$M279&lt;&gt;"",Scoring!$I$18)+IF(Data!$N279&lt;&gt;"",Scoring!$I$19)+IF(Data!$O279&lt;&gt;"",Scoring!$I$20)+IF(Data!$P279&lt;&gt;"",Scoring!$I$21)+IF(Data!$Q279&lt;&gt;"",Scoring!$I$22)+IF(Data!$R279&lt;&gt;"",Scoring!$I$23)+IF(Data!$S279&lt;&gt;"",Scoring!$I$24)+IF(Data!T279&lt;&gt;"",Scoring!$I$25)+IF(Data!$U279&lt;&gt;"",Scoring!$I$26)+IF(Data!$V279&lt;&gt;"",Scoring!$I$27)+IF(Data!$W279&lt;&gt;"",Scoring!$I$28)+IF(Data!$X279&lt;&gt;"",Scoring!$I$29)+IF(Data!$Y279&lt;&gt;"",Scoring!$I$30)+IF(Data!$Z279&lt;&gt;"",Scoring!$I$31)+IF(Data!$AA279&lt;&gt;"",Scoring!$I$32),"")</f>
        <v/>
      </c>
      <c r="AM279" s="107" t="str">
        <f>IF(AL279&lt;&gt;"",LOOKUP(AL279,Likelihoods!$A$7:$A$107,Likelihoods!G$7:G$107),"")</f>
        <v/>
      </c>
      <c r="AN279" s="281" t="str">
        <f>IF(AND(COUNTBLANK($B279:$E279)=3,COUNTBLANK($F279:$H279)=2,COUNTBLANK($I279:$J279)=1,COUNTBLANK($K279:$L279)=1,COUNTBLANK($M279:$N279)=1,COUNTBLANK($O279:$P279)=1,COUNTBLANK($Q279:$R279)=1,COUNTBLANK($S279:$T279)=1,COUNTBLANK($U279:$V279)=1,COUNTBLANK($W279:$AA279)=4),IF(Data!$B279&lt;&gt;"",Scoring!$J$7)+IF(Data!$C279&lt;&gt;"",Scoring!$J$8)+IF(Data!$D279&lt;&gt;"",Scoring!$J$9)+IF(Data!$E279&lt;&gt;"",Scoring!$J$10)+IF(Data!$F279&lt;&gt;"",Scoring!$J$11)+IF(Data!$G279&lt;&gt;"",Scoring!$J$12)+IF(Data!$H279&lt;&gt;"",Scoring!$J$13)+IF(Data!$I279&lt;&gt;"",Scoring!$J$14)+IF(Data!$J279&lt;&gt;"",Scoring!$J$15)+IF(Data!$K279&lt;&gt;"",Scoring!$J$16)+IF(Data!$L279&lt;&gt;"",Scoring!$J$17)+IF(Data!$M279&lt;&gt;"",Scoring!$J$18)+IF(Data!$N279&lt;&gt;"",Scoring!$J$19)+IF(Data!$O279&lt;&gt;"",Scoring!$J$20)+IF(Data!$P279&lt;&gt;"",Scoring!$J$21)+IF(Data!$Q279&lt;&gt;"",Scoring!$J$22)+IF(Data!$R279&lt;&gt;"",Scoring!$J$23)+IF(Data!$S279&lt;&gt;"",Scoring!$J$24)+IF(Data!AF279&lt;&gt;"",Scoring!$J$25)+IF(Data!$U279&lt;&gt;"",Scoring!$J$26)+IF(Data!$V279&lt;&gt;"",Scoring!$J$27)+IF(Data!$W279&lt;&gt;"",Scoring!$J$28)+IF(Data!$X279&lt;&gt;"",Scoring!$J$29)+IF(Data!$Y279&lt;&gt;"",Scoring!$J$30)+IF(Data!$Z279&lt;&gt;"",Scoring!$J$31)+IF(Data!$AA279&lt;&gt;"",Scoring!$J$32),"")</f>
        <v/>
      </c>
      <c r="AO279" s="276" t="str">
        <f>IF(AN279&lt;&gt;"",LOOKUP(AN279,Likelihoods!$A$7:$A$107,Likelihoods!H$7:H$107),"")</f>
        <v/>
      </c>
      <c r="AP279" s="264" t="str">
        <f>IF(AND(COUNTBLANK($B279:$E279)=3,COUNTBLANK($F279:$H279)=2,COUNTBLANK($I279:$J279)=1,COUNTBLANK($K279:$L279)=1,COUNTBLANK($M279:$N279)=1,COUNTBLANK($O279:$P279)=1,COUNTBLANK($Q279:$R279)=1,COUNTBLANK($S279:$T279)=1,COUNTBLANK($U279:$V279)=1,COUNTBLANK($W279:$AA279)=4),IF(Data!$B279&lt;&gt;"",Scoring!$K$7)+IF(Data!$C279&lt;&gt;"",Scoring!$K$8)+IF(Data!$D279&lt;&gt;"",Scoring!$K$9)+IF(Data!$E279&lt;&gt;"",Scoring!$K$10)+IF(Data!$F279&lt;&gt;"",Scoring!$K$11)+IF(Data!$G279&lt;&gt;"",Scoring!$K$12)+IF(Data!$H279&lt;&gt;"",Scoring!$K$13)+IF(Data!$I279&lt;&gt;"",Scoring!$K$14)+IF(Data!$J279&lt;&gt;"",Scoring!$K$15)+IF(Data!$K279&lt;&gt;"",Scoring!$K$16)+IF(Data!$L279&lt;&gt;"",Scoring!$K$17)+IF(Data!$M279&lt;&gt;"",Scoring!$K$18)+IF(Data!$N279&lt;&gt;"",Scoring!$K$19)+IF(Data!$O279&lt;&gt;"",Scoring!$K$20)+IF(Data!$P279&lt;&gt;"",Scoring!$K$21)+IF(Data!$Q279&lt;&gt;"",Scoring!$K$22)+IF(Data!$R279&lt;&gt;"",Scoring!$K$23)+IF(Data!$S279&lt;&gt;"",Scoring!$K$24)+IF(Data!AH279&lt;&gt;"",Scoring!$K$25)+IF(Data!$U279&lt;&gt;"",Scoring!$K$26)+IF(Data!$V279&lt;&gt;"",Scoring!$K$27)+IF(Data!$W279&lt;&gt;"",Scoring!$K$28)+IF(Data!$X279&lt;&gt;"",Scoring!$K$29)+IF(Data!$Y279&lt;&gt;"",Scoring!$K$30)+IF(Data!$Z279&lt;&gt;"",Scoring!$K$31)+IF(Data!$AA279&lt;&gt;"",Scoring!$K$32),"")</f>
        <v/>
      </c>
      <c r="AQ279" s="107" t="str">
        <f>IF(AP279&lt;&gt;"",LOOKUP(AP279,Likelihoods!$A$7:$A$107,Likelihoods!I$7:I$107),"")</f>
        <v/>
      </c>
      <c r="AR279" s="281" t="str">
        <f>IF(AND(COUNTBLANK($B279:$E279)=3,COUNTBLANK($F279:$H279)=2,COUNTBLANK($I279:$J279)=1,COUNTBLANK($K279:$L279)=1,COUNTBLANK($M279:$N279)=1,COUNTBLANK($O279:$P279)=1,COUNTBLANK($Q279:$R279)=1,COUNTBLANK($S279:$T279)=1,COUNTBLANK($U279:$V279)=1,COUNTBLANK($W279:$AA279)=4),IF(Data!$B279&lt;&gt;"",Scoring!$L$7)+IF(Data!$C279&lt;&gt;"",Scoring!$L$8)+IF(Data!$D279&lt;&gt;"",Scoring!$L$9)+IF(Data!$E279&lt;&gt;"",Scoring!$L$10)+IF(Data!$F279&lt;&gt;"",Scoring!$L$11)+IF(Data!$G279&lt;&gt;"",Scoring!$L$12)+IF(Data!$H279&lt;&gt;"",Scoring!$L$13)+IF(Data!$I279&lt;&gt;"",Scoring!$L$14)+IF(Data!$J279&lt;&gt;"",Scoring!$L$15)+IF(Data!$K279&lt;&gt;"",Scoring!$L$16)+IF(Data!$L279&lt;&gt;"",Scoring!$L$17)+IF(Data!$M279&lt;&gt;"",Scoring!$L$18)+IF(Data!$N279&lt;&gt;"",Scoring!$L$19)+IF(Data!$O279&lt;&gt;"",Scoring!$L$20)+IF(Data!$P279&lt;&gt;"",Scoring!$L$21)+IF(Data!$Q279&lt;&gt;"",Scoring!$L$22)+IF(Data!$R279&lt;&gt;"",Scoring!$L$23)+IF(Data!$S279&lt;&gt;"",Scoring!$L$24)+IF(Data!AJ279&lt;&gt;"",Scoring!$L$25)+IF(Data!$U279&lt;&gt;"",Scoring!$L$26)+IF(Data!$V279&lt;&gt;"",Scoring!$L$27)+IF(Data!$W279&lt;&gt;"",Scoring!$L$28)+IF(Data!$X279&lt;&gt;"",Scoring!$L$29)+IF(Data!$Y279&lt;&gt;"",Scoring!$L$30)+IF(Data!$Z279&lt;&gt;"",Scoring!$L$31)+IF(Data!$AA279&lt;&gt;"",Scoring!$L$32),"")</f>
        <v/>
      </c>
      <c r="AS279" s="105" t="str">
        <f>IF(AR279&lt;&gt;"",LOOKUP(AR279,Likelihoods!$A$7:$A$107,Likelihoods!J$7:J$107),"")</f>
        <v/>
      </c>
      <c r="AT279" s="108" t="str">
        <f>IF(AND(COUNTBLANK($B279:$E279)=3,COUNTBLANK($F279:$H279)=2,COUNTBLANK($I279:$J279)=1,COUNTBLANK($K279:$L279)=1,COUNTBLANK($M279:$N279)=1,COUNTBLANK($O279:$P279)=1,COUNTBLANK($Q279:$R279)=1,COUNTBLANK($S279:$T279)=1,COUNTBLANK($U279:$V279)=1,COUNTBLANK($W279:$AA279)=4),IF(Data!$B279&lt;&gt;"",Scoring!$M$7)+IF(Data!$C279&lt;&gt;"",Scoring!$M$8)+IF(Data!$D279&lt;&gt;"",Scoring!$M$9)+IF(Data!$E279&lt;&gt;"",Scoring!$M$10)+IF(Data!$F279&lt;&gt;"",Scoring!$M$11)+IF(Data!$G279&lt;&gt;"",Scoring!$M$12)+IF(Data!$H279&lt;&gt;"",Scoring!$M$13)+IF(Data!$I279&lt;&gt;"",Scoring!$M$14)+IF(Data!$J279&lt;&gt;"",Scoring!$M$15)+IF(Data!$K279&lt;&gt;"",Scoring!$M$16)+IF(Data!$L279&lt;&gt;"",Scoring!$M$17)+IF(Data!$M279&lt;&gt;"",Scoring!$M$18)+IF(Data!$N279&lt;&gt;"",Scoring!$M$19)+IF(Data!$O279&lt;&gt;"",Scoring!$M$20)+IF(Data!$P279&lt;&gt;"",Scoring!$M$21)+IF(Data!$Q279&lt;&gt;"",Scoring!$M$22)+IF(Data!$R279&lt;&gt;"",Scoring!$M$23)+IF(Data!$S279&lt;&gt;"",Scoring!$M$24)+IF(Data!T279&lt;&gt;"",Scoring!$M$25)+IF(Data!$U279&lt;&gt;"",Scoring!$M$26)+IF(Data!$V279&lt;&gt;"",Scoring!$M$27)+IF(Data!$W279&lt;&gt;"",Scoring!$M$28)+IF(Data!$X279&lt;&gt;"",Scoring!$M$29)+IF(Data!$Y279&lt;&gt;"",Scoring!$M$30)+IF(Data!$Z279&lt;&gt;"",Scoring!$M$31)+IF(Data!$AA279&lt;&gt;"",Scoring!$M$32),"")</f>
        <v/>
      </c>
      <c r="AU279" s="105" t="str">
        <f>IF(AT279&lt;&gt;"",LOOKUP(AT279,Likelihoods!$A$7:$A$107,Likelihoods!K$7:K$107),"")</f>
        <v/>
      </c>
      <c r="AV279" s="108" t="str">
        <f>IF(AND(COUNTBLANK($B279:$E279)=3,COUNTBLANK($F279:$H279)=2,COUNTBLANK($I279:$J279)=1,COUNTBLANK($K279:$L279)=1,COUNTBLANK($M279:$N279)=1,COUNTBLANK($O279:$P279)=1,COUNTBLANK($Q279:$R279)=1,COUNTBLANK($S279:$T279)=1,COUNTBLANK($U279:$V279)=1,COUNTBLANK($W279:$AA279)=4),IF(Data!$B279&lt;&gt;"",Scoring!$N$7)+IF(Data!$C279&lt;&gt;"",Scoring!$N$8)+IF(Data!$D279&lt;&gt;"",Scoring!$N$9)+IF(Data!$E279&lt;&gt;"",Scoring!$N$10)+IF(Data!$F279&lt;&gt;"",Scoring!$N$11)+IF(Data!$G279&lt;&gt;"",Scoring!$N$12)+IF(Data!$H279&lt;&gt;"",Scoring!$N$13)+IF(Data!$I279&lt;&gt;"",Scoring!$N$14)+IF(Data!$J279&lt;&gt;"",Scoring!$N$15)+IF(Data!$K279&lt;&gt;"",Scoring!$N$16)+IF(Data!$L279&lt;&gt;"",Scoring!$N$17)+IF(Data!$M279&lt;&gt;"",Scoring!$N$18)+IF(Data!$N279&lt;&gt;"",Scoring!$N$19)+IF(Data!$O279&lt;&gt;"",Scoring!$N$20)+IF(Data!$P279&lt;&gt;"",Scoring!$N$21)+IF(Data!$Q279&lt;&gt;"",Scoring!$N$22)+IF(Data!$R279&lt;&gt;"",Scoring!$N$23)+IF(Data!$S279&lt;&gt;"",Scoring!$N$24)+IF(Data!T279&lt;&gt;"",Scoring!$N$25)+IF(Data!$U279&lt;&gt;"",Scoring!$N$26)+IF(Data!$V279&lt;&gt;"",Scoring!$N$27)+IF(Data!$W279&lt;&gt;"",Scoring!$N$28)+IF(Data!$X279&lt;&gt;"",Scoring!$N$29)+IF(Data!$Y279&lt;&gt;"",Scoring!$N$30)+IF(Data!$Z279&lt;&gt;"",Scoring!$N$31)+IF(Data!$AA279&lt;&gt;"",Scoring!$N$32),"")</f>
        <v/>
      </c>
      <c r="AW279" s="106" t="str">
        <f>IF(AV279&lt;&gt;"",LOOKUP(AV279,Likelihoods!$A$7:$A$107,Likelihoods!L$7:L$107),"")</f>
        <v/>
      </c>
      <c r="AX279" s="104" t="str">
        <f>IF(AND(COUNTBLANK($B279:$E279)=3,COUNTBLANK($F279:$H279)=2,COUNTBLANK($I279:$J279)=1,COUNTBLANK($K279:$L279)=1,COUNTBLANK($M279:$N279)=1,COUNTBLANK($O279:$P279)=1,COUNTBLANK($Q279:$R279)=1,COUNTBLANK($S279:$T279)=1,COUNTBLANK($U279:$V279)=1,COUNTBLANK($W279:$AA279)=4),IF(Data!$B279&lt;&gt;"",Scoring!$O$7)+IF(Data!$C279&lt;&gt;"",Scoring!$O$8)+IF(Data!$D279&lt;&gt;"",Scoring!$O$9)+IF(Data!$E279&lt;&gt;"",Scoring!$O$10)+IF(Data!$F279&lt;&gt;"",Scoring!$O$11)+IF(Data!$G279&lt;&gt;"",Scoring!$O$12)+IF(Data!$H279&lt;&gt;"",Scoring!$O$13)+IF(Data!$I279&lt;&gt;"",Scoring!$O$14)+IF(Data!$J279&lt;&gt;"",Scoring!$O$15)+IF(Data!$K279&lt;&gt;"",Scoring!$O$16)+IF(Data!$L279&lt;&gt;"",Scoring!$O$17)+IF(Data!$M279&lt;&gt;"",Scoring!$O$18)+IF(Data!$N279&lt;&gt;"",Scoring!$O$19)+IF(Data!$O279&lt;&gt;"",Scoring!$O$20)+IF(Data!$P279&lt;&gt;"",Scoring!$O$21)+IF(Data!$Q279&lt;&gt;"",Scoring!$O$22)+IF(Data!$R279&lt;&gt;"",Scoring!$O$23)+IF(Data!$S279&lt;&gt;"",Scoring!$O$24)+IF(Data!T279&lt;&gt;"",Scoring!$O$25)+IF(Data!$U279&lt;&gt;"",Scoring!$O$26)+IF(Data!$V279&lt;&gt;"",Scoring!$O$27)+IF(Data!$W279&lt;&gt;"",Scoring!$O$28)+IF(Data!$X279&lt;&gt;"",Scoring!$O$29)+IF(Data!$Y279&lt;&gt;"",Scoring!$O$30)+IF(Data!$Z279&lt;&gt;"",Scoring!$O$31)+IF(Data!$AA279&lt;&gt;"",Scoring!$O$32),"")</f>
        <v/>
      </c>
      <c r="AY279" s="107" t="str">
        <f>IF(AX279&lt;&gt;"",LOOKUP(AX279,Likelihoods!$A$7:$A$107,Likelihoods!M$7:M$107),"")</f>
        <v/>
      </c>
      <c r="AZ279" s="108" t="str">
        <f>IF(AND(COUNTBLANK($B279:$E279)=3,COUNTBLANK($F279:$H279)=2,COUNTBLANK($I279:$J279)=1,COUNTBLANK($K279:$L279)=1,COUNTBLANK($M279:$N279)=1,COUNTBLANK($O279:$P279)=1,COUNTBLANK($Q279:$R279)=1,COUNTBLANK($S279:$T279)=1,COUNTBLANK($U279:$V279)=1,COUNTBLANK($W279:$AA279)=4),IF(Data!$B279&lt;&gt;"",Scoring!$P$7)+IF(Data!$C279&lt;&gt;"",Scoring!$P$8)+IF(Data!$D279&lt;&gt;"",Scoring!$P$9)+IF(Data!$E279&lt;&gt;"",Scoring!$P$10)+IF(Data!$F279&lt;&gt;"",Scoring!$P$11)+IF(Data!$G279&lt;&gt;"",Scoring!$P$12)+IF(Data!$H279&lt;&gt;"",Scoring!$P$13)+IF(Data!$I279&lt;&gt;"",Scoring!$P$14)+IF(Data!$J279&lt;&gt;"",Scoring!$P$15)+IF(Data!$K279&lt;&gt;"",Scoring!$P$16)+IF(Data!$L279&lt;&gt;"",Scoring!$P$17)+IF(Data!$M279&lt;&gt;"",Scoring!$P$18)+IF(Data!$N279&lt;&gt;"",Scoring!$P$19)+IF(Data!$O279&lt;&gt;"",Scoring!$P$20)+IF(Data!$P279&lt;&gt;"",Scoring!$P$21)+IF(Data!$Q279&lt;&gt;"",Scoring!$P$22)+IF(Data!$R279&lt;&gt;"",Scoring!$P$23)+IF(Data!$S279&lt;&gt;"",Scoring!$P$24)+IF(Data!T279&lt;&gt;"",Scoring!$P$25)+IF(Data!$U279&lt;&gt;"",Scoring!$P$26)+IF(Data!$V279&lt;&gt;"",Scoring!$P$27)+IF(Data!$W279&lt;&gt;"",Scoring!$P$28)+IF(Data!$X279&lt;&gt;"",Scoring!$P$29)+IF(Data!$Y279&lt;&gt;"",Scoring!$P$30)+IF(Data!$Z279&lt;&gt;"",Scoring!$P$31)+IF(Data!$AA279&lt;&gt;"",Scoring!$P$32),"")</f>
        <v/>
      </c>
      <c r="BA279" s="105" t="str">
        <f>IF(AZ279&lt;&gt;"",LOOKUP(AZ279,Likelihoods!$A$7:$A$107,Likelihoods!N$7:N$107),"")</f>
        <v/>
      </c>
      <c r="BB279" s="102" t="str">
        <f>IF(AND(COUNTBLANK($B279:$E279)=3,COUNTBLANK($F279:$H279)=2,COUNTBLANK($I279:$J279)=1,COUNTBLANK($K279:$L279)=1,COUNTBLANK($M279:$N279)=1,COUNTBLANK($O279:$P279)=1,COUNTBLANK($Q279:$R279)=1,COUNTBLANK($S279:$T279)=1,COUNTBLANK($U279:$V279)=1,COUNTBLANK($W279:$AA279)=4),IF(Data!$B279&lt;&gt;"",Scoring!$Q$7)+IF(Data!$C279&lt;&gt;"",Scoring!$Q$8)+IF(Data!$D279&lt;&gt;"",Scoring!$Q$9)+IF(Data!$E279&lt;&gt;"",Scoring!$Q$10)+IF(Data!$F279&lt;&gt;"",Scoring!$Q$11)+IF(Data!$G279&lt;&gt;"",Scoring!$Q$12)+IF(Data!$H279&lt;&gt;"",Scoring!$Q$13)+IF(Data!$I279&lt;&gt;"",Scoring!$Q$14)+IF(Data!$J279&lt;&gt;"",Scoring!$Q$15)+IF(Data!$K279&lt;&gt;"",Scoring!$Q$16)+IF(Data!$L279&lt;&gt;"",Scoring!$Q$17)+IF(Data!$M279&lt;&gt;"",Scoring!$Q$18)+IF(Data!$N279&lt;&gt;"",Scoring!$Q$19)+IF(Data!$O279&lt;&gt;"",Scoring!$Q$20)+IF(Data!$P279&lt;&gt;"",Scoring!$Q$21)+IF(Data!$Q279&lt;&gt;"",Scoring!$Q$22)+IF(Data!$R279&lt;&gt;"",Scoring!$Q$23)+IF(Data!$S279&lt;&gt;"",Scoring!$Q$24)+IF(Data!T279&lt;&gt;"",Scoring!$Q$25)+IF(Data!$U279&lt;&gt;"",Scoring!$Q$26)+IF(Data!$V279&lt;&gt;"",Scoring!$Q$27)+IF(Data!$W279&lt;&gt;"",Scoring!$Q$28)+IF(Data!$X279&lt;&gt;"",Scoring!$Q$29)+IF(Data!$Y279&lt;&gt;"",Scoring!$Q$30)+IF(Data!$Z279&lt;&gt;"",Scoring!$Q$31)+IF(Data!$AA279&lt;&gt;"",Scoring!$Q$32),"")</f>
        <v/>
      </c>
      <c r="BC279" s="107" t="str">
        <f>IF(BB279&lt;&gt;"",LOOKUP(BB279,Likelihoods!$A$7:$A$107,Likelihoods!O$7:O$107),"")</f>
        <v/>
      </c>
      <c r="BD279" s="104" t="str">
        <f>IF(AND(COUNTBLANK($B279:$E279)=3,COUNTBLANK($F279:$H279)=2,COUNTBLANK($I279:$J279)=1,COUNTBLANK($K279:$L279)=1,COUNTBLANK($M279:$N279)=1,COUNTBLANK($O279:$P279)=1,COUNTBLANK($Q279:$R279)=1,COUNTBLANK($S279:$T279)=1,COUNTBLANK($U279:$V279)=1,COUNTBLANK($W279:$AA279)=4),IF(Data!$B279&lt;&gt;"",Scoring!$R$7)+IF(Data!$C279&lt;&gt;"",Scoring!$R$8)+IF(Data!$D279&lt;&gt;"",Scoring!$R$9)+IF(Data!$E279&lt;&gt;"",Scoring!$R$10)+IF(Data!$F279&lt;&gt;"",Scoring!$R$11)+IF(Data!$G279&lt;&gt;"",Scoring!$R$12)+IF(Data!$H279&lt;&gt;"",Scoring!$R$13)+IF(Data!$I279&lt;&gt;"",Scoring!$R$14)+IF(Data!$J279&lt;&gt;"",Scoring!$R$15)+IF(Data!$K279&lt;&gt;"",Scoring!$R$16)+IF(Data!$L279&lt;&gt;"",Scoring!$R$17)+IF(Data!$M279&lt;&gt;"",Scoring!$R$18)+IF(Data!$N279&lt;&gt;"",Scoring!$R$19)+IF(Data!$O279&lt;&gt;"",Scoring!$R$20)+IF(Data!$P279&lt;&gt;"",Scoring!$R$21)+IF(Data!$Q279&lt;&gt;"",Scoring!$R$22)+IF(Data!$R279&lt;&gt;"",Scoring!$R$23)+IF(Data!$S279&lt;&gt;"",Scoring!$R$24)+IF(Data!T279&lt;&gt;"",Scoring!$R$25)+IF(Data!$U279&lt;&gt;"",Scoring!$R$26)+IF(Data!$V279&lt;&gt;"",Scoring!$R$27)+IF(Data!$W279&lt;&gt;"",Scoring!$R$28)+IF(Data!$X279&lt;&gt;"",Scoring!$R$29)+IF(Data!$Y279&lt;&gt;"",Scoring!$R$30)+IF(Data!$Z279&lt;&gt;"",Scoring!$R$31)+IF(Data!$AA279&lt;&gt;"",Scoring!$R$32),"")</f>
        <v/>
      </c>
      <c r="BE279" s="105" t="str">
        <f>IF(BD279&lt;&gt;"",LOOKUP(BD279,Likelihoods!$A$7:$A$107,Likelihoods!P$7:P$107),"")</f>
        <v/>
      </c>
      <c r="BF279" s="102" t="str">
        <f>IF(AND(COUNTBLANK($B279:$E279)=3,COUNTBLANK($F279:$H279)=2,COUNTBLANK($I279:$J279)=1,COUNTBLANK($K279:$L279)=1,COUNTBLANK($M279:$N279)=1,COUNTBLANK($O279:$P279)=1,COUNTBLANK($Q279:$R279)=1,COUNTBLANK($S279:$T279)=1,COUNTBLANK($U279:$V279)=1,COUNTBLANK($W279:$AA279)=4),IF(Data!$B279&lt;&gt;"",Scoring!$S$7)+IF(Data!$C279&lt;&gt;"",Scoring!$S$8)+IF(Data!$D279&lt;&gt;"",Scoring!$S$9)+IF(Data!$E279&lt;&gt;"",Scoring!$S$10)+IF(Data!$F279&lt;&gt;"",Scoring!$S$11)+IF(Data!$G279&lt;&gt;"",Scoring!$S$12)+IF(Data!$H279&lt;&gt;"",Scoring!$S$13)+IF(Data!$I279&lt;&gt;"",Scoring!$S$14)+IF(Data!$J279&lt;&gt;"",Scoring!$S$15)+IF(Data!$K279&lt;&gt;"",Scoring!$S$16)+IF(Data!$L279&lt;&gt;"",Scoring!$S$17)+IF(Data!$M279&lt;&gt;"",Scoring!$S$18)+IF(Data!$N279&lt;&gt;"",Scoring!$S$19)+IF(Data!$O279&lt;&gt;"",Scoring!$S$20)+IF(Data!$P279&lt;&gt;"",Scoring!$S$21)+IF(Data!$Q279&lt;&gt;"",Scoring!$S$22)+IF(Data!$R279&lt;&gt;"",Scoring!$S$23)+IF(Data!$S279&lt;&gt;"",Scoring!$S$24)+IF(Data!T279&lt;&gt;"",Scoring!$S$25)+IF(Data!$U279&lt;&gt;"",Scoring!$S$26)+IF(Data!$V279&lt;&gt;"",Scoring!$S$27)+IF(Data!$W279&lt;&gt;"",Scoring!$S$28)+IF(Data!$X279&lt;&gt;"",Scoring!$S$29)+IF(Data!$Y279&lt;&gt;"",Scoring!$S$30)+IF(Data!$Z279&lt;&gt;"",Scoring!$S$31)+IF(Data!$AA279&lt;&gt;"",Scoring!$S$32),"")</f>
        <v/>
      </c>
      <c r="BG279" s="107" t="str">
        <f>IF(BF279&lt;&gt;"",LOOKUP(BF279,Likelihoods!$A$7:$A$107,Likelihoods!Q$7:Q$107),"")</f>
        <v/>
      </c>
      <c r="BH279" s="108" t="str">
        <f>IF(AND(COUNTBLANK($B279:$E279)=3,COUNTBLANK($F279:$H279)=2,COUNTBLANK($I279:$J279)=1,COUNTBLANK($K279:$L279)=1,COUNTBLANK($M279:$N279)=1,COUNTBLANK($O279:$P279)=1,COUNTBLANK($Q279:$R279)=1,COUNTBLANK($S279:$T279)=1,COUNTBLANK($U279:$V279)=1,COUNTBLANK($W279:$AA279)=4),IF(Data!$B279&lt;&gt;"",Scoring!$T$7)+IF(Data!$C279&lt;&gt;"",Scoring!$T$8)+IF(Data!$D279&lt;&gt;"",Scoring!$T$9)+IF(Data!$E279&lt;&gt;"",Scoring!$T$10)+IF(Data!$F279&lt;&gt;"",Scoring!$T$11)+IF(Data!$G279&lt;&gt;"",Scoring!$T$12)+IF(Data!$H279&lt;&gt;"",Scoring!$T$13)+IF(Data!$I279&lt;&gt;"",Scoring!$T$14)+IF(Data!$J279&lt;&gt;"",Scoring!$T$15)+IF(Data!$K279&lt;&gt;"",Scoring!$T$16)+IF(Data!$L279&lt;&gt;"",Scoring!$T$17)+IF(Data!$M279&lt;&gt;"",Scoring!$T$18)+IF(Data!$N279&lt;&gt;"",Scoring!$T$19)+IF(Data!$O279&lt;&gt;"",Scoring!$T$20)+IF(Data!$P279&lt;&gt;"",Scoring!$T$21)+IF(Data!$Q279&lt;&gt;"",Scoring!$T$22)+IF(Data!$R279&lt;&gt;"",Scoring!$T$23)+IF(Data!$S279&lt;&gt;"",Scoring!$T$24)+IF(Data!T279&lt;&gt;"",Scoring!$T$25)+IF(Data!$U279&lt;&gt;"",Scoring!$T$26)+IF(Data!$V279&lt;&gt;"",Scoring!$T$27)+IF(Data!$W279&lt;&gt;"",Scoring!$T$28)+IF(Data!$X279&lt;&gt;"",Scoring!$T$29)+IF(Data!$Y279&lt;&gt;"",Scoring!$T$30)+IF(Data!$Z279&lt;&gt;"",Scoring!$T$31)+IF(Data!$AA279&lt;&gt;"",Scoring!$T$32),"")</f>
        <v/>
      </c>
      <c r="BI279" s="105" t="str">
        <f>IF(BH279&lt;&gt;"",LOOKUP(BH279,Likelihoods!$A$7:$A$107,Likelihoods!R$7:R$107),"")</f>
        <v/>
      </c>
      <c r="BJ279" s="108" t="str">
        <f>IF(AND(COUNTBLANK($B279:$E279)=3,COUNTBLANK($F279:$H279)=2,COUNTBLANK($I279:$J279)=1,COUNTBLANK($K279:$L279)=1,COUNTBLANK($M279:$N279)=1,COUNTBLANK($O279:$P279)=1,COUNTBLANK($Q279:$R279)=1,COUNTBLANK($S279:$T279)=1,COUNTBLANK($U279:$V279)=1,COUNTBLANK($W279:$AA279)=4),IF(Data!$B279&lt;&gt;"",Scoring!$U$7)+IF(Data!$C279&lt;&gt;"",Scoring!$U$8)+IF(Data!$D279&lt;&gt;"",Scoring!$U$9)+IF(Data!$E279&lt;&gt;"",Scoring!$U$10)+IF(Data!$F279&lt;&gt;"",Scoring!$U$11)+IF(Data!$G279&lt;&gt;"",Scoring!$U$12)+IF(Data!$H279&lt;&gt;"",Scoring!$U$13)+IF(Data!$I279&lt;&gt;"",Scoring!$U$14)+IF(Data!$J279&lt;&gt;"",Scoring!$U$15)+IF(Data!$K279&lt;&gt;"",Scoring!$U$16)+IF(Data!$L279&lt;&gt;"",Scoring!$U$17)+IF(Data!$M279&lt;&gt;"",Scoring!$U$18)+IF(Data!$N279&lt;&gt;"",Scoring!$U$19)+IF(Data!$O279&lt;&gt;"",Scoring!$U$20)+IF(Data!$P279&lt;&gt;"",Scoring!$U$21)+IF(Data!$Q279&lt;&gt;"",Scoring!$U$22)+IF(Data!$R279&lt;&gt;"",Scoring!$U$23)+IF(Data!$S279&lt;&gt;"",Scoring!$U$24)+IF(Data!T279&lt;&gt;"",Scoring!$U$25)+IF(Data!$U279&lt;&gt;"",Scoring!$U$26)+IF(Data!$V279&lt;&gt;"",Scoring!$U$27)+IF(Data!$W279&lt;&gt;"",Scoring!$U$28)+IF(Data!$X279&lt;&gt;"",Scoring!$U$29)+IF(Data!$Y279&lt;&gt;"",Scoring!$U$30)+IF(Data!$Z279&lt;&gt;"",Scoring!$U$31)+IF(Data!$AA279&lt;&gt;"",Scoring!$U$32),"")</f>
        <v/>
      </c>
      <c r="BK279" s="106" t="str">
        <f>IF(BJ279&lt;&gt;"",LOOKUP(BJ279,Likelihoods!$A$7:$A$107,Likelihoods!S$7:S$107),"")</f>
        <v/>
      </c>
      <c r="BL279" s="8"/>
      <c r="BM279" s="8"/>
      <c r="BN279" s="8"/>
      <c r="BO279" s="8"/>
      <c r="BP279" s="8"/>
      <c r="BQ279" s="8"/>
      <c r="BR279" s="8"/>
      <c r="BS279" s="8"/>
      <c r="BT279" s="8"/>
      <c r="BU279" s="8"/>
      <c r="BV279" s="8"/>
      <c r="BW279" s="8"/>
      <c r="BX279" s="8"/>
      <c r="BY279" s="8"/>
    </row>
    <row r="280" spans="1:77" ht="14.25" x14ac:dyDescent="0.2">
      <c r="A280" s="68"/>
      <c r="B280" s="101"/>
      <c r="C280" s="102"/>
      <c r="D280" s="102"/>
      <c r="E280" s="102"/>
      <c r="F280" s="101"/>
      <c r="G280" s="102"/>
      <c r="H280" s="103"/>
      <c r="I280" s="102"/>
      <c r="J280" s="102"/>
      <c r="K280" s="101"/>
      <c r="L280" s="103"/>
      <c r="M280" s="102"/>
      <c r="N280" s="103"/>
      <c r="O280" s="101"/>
      <c r="P280" s="103"/>
      <c r="Q280" s="102"/>
      <c r="R280" s="102"/>
      <c r="S280" s="101"/>
      <c r="T280" s="103"/>
      <c r="U280" s="101"/>
      <c r="V280" s="103"/>
      <c r="W280" s="102"/>
      <c r="X280" s="102"/>
      <c r="Y280" s="102"/>
      <c r="Z280" s="102"/>
      <c r="AA280" s="102"/>
      <c r="AB280" s="104" t="str">
        <f>IF(AND(COUNTBLANK($B280:$E280)=3,COUNTBLANK($F280:$H280)=2,COUNTBLANK($I280:$J280)=1,COUNTBLANK($K280:$L280)=1,COUNTBLANK($M280:$N280)=1,COUNTBLANK($O280:$P280)=1,COUNTBLANK($Q280:$R280)=1,COUNTBLANK($S280:$T280)=1,COUNTBLANK($U280:$V280)=1,COUNTBLANK($W280:$AA280)=4),IF(Data!$B280&lt;&gt;"",Scoring!$D$7)+IF(Data!$C280&lt;&gt;"",Scoring!$D$8)+IF(Data!$D280&lt;&gt;"",Scoring!$D$9)+IF(Data!$E280&lt;&gt;"",Scoring!$D$10)+IF(Data!$F280&lt;&gt;"",Scoring!$D$11)+IF(Data!$G280&lt;&gt;"",Scoring!$D$12)+IF(Data!$H280&lt;&gt;"",Scoring!$D$13)+IF(Data!$I280&lt;&gt;"",Scoring!$D$14)+IF(Data!$J280&lt;&gt;"",Scoring!$D$15)+IF(Data!$K280&lt;&gt;"",Scoring!$D$16)+IF(Data!$L280&lt;&gt;"",Scoring!$D$17)+IF(Data!$M280&lt;&gt;"",Scoring!$D$18)+IF(Data!$N280&lt;&gt;"",Scoring!$D$19)+IF(Data!$O280&lt;&gt;"",Scoring!$D$20)+IF(Data!$P280&lt;&gt;"",Scoring!$D$21)+IF(Data!$Q280&lt;&gt;"",Scoring!$D$22)+IF(Data!$R280&lt;&gt;"",Scoring!$D$23)+IF(Data!$S280&lt;&gt;"",Scoring!$D$24)+IF(Data!T280&lt;&gt;"",Scoring!$D$25)+IF(Data!$U280&lt;&gt;"",Scoring!$D$26)+IF(Data!$V280&lt;&gt;"",Scoring!$D$27)+IF(Data!$W280&lt;&gt;"",Scoring!$D$28)+IF(Data!$X280&lt;&gt;"",Scoring!$D$29)+IF(Data!$Y280&lt;&gt;"",Scoring!$D$30)+IF(Data!$Z280&lt;&gt;"",Scoring!$D$31)+IF(Data!$AA280&lt;&gt;"",Scoring!$D$32),"")</f>
        <v/>
      </c>
      <c r="AC280" s="105" t="str">
        <f>IF(AB280&lt;&gt;"",LOOKUP(AB280,Likelihoods!$A$7:$A$107,Likelihoods!B$7:B$107),"")</f>
        <v/>
      </c>
      <c r="AD280" s="264" t="str">
        <f>IF(AND(COUNTBLANK($B280:$E280)=3,COUNTBLANK($F280:$H280)=2,COUNTBLANK($I280:$J280)=1,COUNTBLANK($K280:$L280)=1,COUNTBLANK($M280:$N280)=1,COUNTBLANK($O280:$P280)=1,COUNTBLANK($Q280:$R280)=1,COUNTBLANK($S280:$T280)=1,COUNTBLANK($U280:$V280)=1,COUNTBLANK($W280:$AA280)=4),IF(Data!$B280&lt;&gt;"",Scoring!$E$7)+IF(Data!$C280&lt;&gt;"",Scoring!$E$8)+IF(Data!$D280&lt;&gt;"",Scoring!$E$9)+IF(Data!$E280&lt;&gt;"",Scoring!$E$10)+IF(Data!$F280&lt;&gt;"",Scoring!$E$11)+IF(Data!$G280&lt;&gt;"",Scoring!$E$12)+IF(Data!$H280&lt;&gt;"",Scoring!$E$13)+IF(Data!$I280&lt;&gt;"",Scoring!$E$14)+IF(Data!$J280&lt;&gt;"",Scoring!$E$15)+IF(Data!$K280&lt;&gt;"",Scoring!$E$16)+IF(Data!$L280&lt;&gt;"",Scoring!$E$17)+IF(Data!$M280&lt;&gt;"",Scoring!$E$18)+IF(Data!$N280&lt;&gt;"",Scoring!$E$19)+IF(Data!$O280&lt;&gt;"",Scoring!$E$20)+IF(Data!$P280&lt;&gt;"",Scoring!$E$21)+IF(Data!$Q280&lt;&gt;"",Scoring!$E$22)+IF(Data!$R280&lt;&gt;"",Scoring!$E$23)+IF(Data!$S280&lt;&gt;"",Scoring!$E$24)+IF(Data!V280&lt;&gt;"",Scoring!$E$25)+IF(Data!$U280&lt;&gt;"",Scoring!$E$26)+IF(Data!$V280&lt;&gt;"",Scoring!$E$27)+IF(Data!$W280&lt;&gt;"",Scoring!$E$28)+IF(Data!$X280&lt;&gt;"",Scoring!$E$29)+IF(Data!$Y280&lt;&gt;"",Scoring!$E$30)+IF(Data!$Z280&lt;&gt;"",Scoring!$E$31)+IF(Data!$AA280&lt;&gt;"",Scoring!$E$32),"")</f>
        <v/>
      </c>
      <c r="AE280" s="107" t="str">
        <f>IF(AD280&lt;&gt;"",LOOKUP(AD280,Likelihoods!$A$7:$A$107,Likelihoods!C$7:C$107),"")</f>
        <v/>
      </c>
      <c r="AF280" s="108" t="str">
        <f>IF(AND(COUNTBLANK($B280:$E280)=3,COUNTBLANK($F280:$H280)=2,COUNTBLANK($I280:$J280)=1,COUNTBLANK($K280:$L280)=1,COUNTBLANK($M280:$N280)=1,COUNTBLANK($O280:$P280)=1,COUNTBLANK($Q280:$R280)=1,COUNTBLANK($S280:$T280)=1,COUNTBLANK($U280:$V280)=1,COUNTBLANK($W280:$AA280)=4),IF(Data!$B280&lt;&gt;"",Scoring!$F$7)+IF(Data!$C280&lt;&gt;"",Scoring!$F$8)+IF(Data!$D280&lt;&gt;"",Scoring!$F$9)+IF(Data!$E280&lt;&gt;"",Scoring!$F$10)+IF(Data!$F280&lt;&gt;"",Scoring!$F$11)+IF(Data!$G280&lt;&gt;"",Scoring!$F$12)+IF(Data!$H280&lt;&gt;"",Scoring!$F$13)+IF(Data!$I280&lt;&gt;"",Scoring!$F$14)+IF(Data!$J280&lt;&gt;"",Scoring!$F$15)+IF(Data!$K280&lt;&gt;"",Scoring!$F$16)+IF(Data!$L280&lt;&gt;"",Scoring!$F$17)+IF(Data!$M280&lt;&gt;"",Scoring!$F$18)+IF(Data!$N280&lt;&gt;"",Scoring!$F$19)+IF(Data!$O280&lt;&gt;"",Scoring!$F$20)+IF(Data!$P280&lt;&gt;"",Scoring!$F$21)+IF(Data!$Q280&lt;&gt;"",Scoring!$F$22)+IF(Data!$R280&lt;&gt;"",Scoring!$F$23)+IF(Data!$S280&lt;&gt;"",Scoring!$F$24)+IF(Data!T280&lt;&gt;"",Scoring!$F$25)+IF(Data!$U280&lt;&gt;"",Scoring!$F$26)+IF(Data!$V280&lt;&gt;"",Scoring!$F$27)+IF(Data!$W280&lt;&gt;"",Scoring!$F$28)+IF(Data!$X280&lt;&gt;"",Scoring!$F$29)+IF(Data!$Y280&lt;&gt;"",Scoring!$F$30)+IF(Data!$Z280&lt;&gt;"",Scoring!$F$31)+IF(Data!$AA280&lt;&gt;"",Scoring!$F$32),"")</f>
        <v/>
      </c>
      <c r="AG280" s="105" t="str">
        <f>IF(AF280&lt;&gt;"",LOOKUP(AF280,Likelihoods!$A$7:$A$107,Likelihoods!D$7:D$107),"")</f>
        <v/>
      </c>
      <c r="AH280" s="108" t="str">
        <f>IF(AND(COUNTBLANK($B280:$E280)=3,COUNTBLANK($F280:$H280)=2,COUNTBLANK($I280:$J280)=1,COUNTBLANK($K280:$L280)=1,COUNTBLANK($M280:$N280)=1,COUNTBLANK($O280:$P280)=1,COUNTBLANK($Q280:$R280)=1,COUNTBLANK($S280:$T280)=1,COUNTBLANK($U280:$V280)=1,COUNTBLANK($W280:$AA280)=4),IF(Data!$B280&lt;&gt;"",Scoring!$G$7)+IF(Data!$C280&lt;&gt;"",Scoring!$G$8)+IF(Data!$D280&lt;&gt;"",Scoring!$G$9)+IF(Data!$E280&lt;&gt;"",Scoring!$G$10)+IF(Data!$F280&lt;&gt;"",Scoring!$G$11)+IF(Data!$G280&lt;&gt;"",Scoring!$G$12)+IF(Data!$H280&lt;&gt;"",Scoring!$G$13)+IF(Data!$I280&lt;&gt;"",Scoring!$G$14)+IF(Data!$J280&lt;&gt;"",Scoring!$G$15)+IF(Data!$K280&lt;&gt;"",Scoring!$G$16)+IF(Data!$L280&lt;&gt;"",Scoring!$G$17)+IF(Data!$M280&lt;&gt;"",Scoring!$G$18)+IF(Data!$N280&lt;&gt;"",Scoring!$G$19)+IF(Data!$O280&lt;&gt;"",Scoring!$G$20)+IF(Data!$P280&lt;&gt;"",Scoring!$G$21)+IF(Data!$Q280&lt;&gt;"",Scoring!$G$22)+IF(Data!$R280&lt;&gt;"",Scoring!$G$23)+IF(Data!$S280&lt;&gt;"",Scoring!$G$24)+IF(Data!T280&lt;&gt;"",Scoring!$G$25)+IF(Data!$U280&lt;&gt;"",Scoring!$G$26)+IF(Data!$V280&lt;&gt;"",Scoring!$G$27)+IF(Data!$W280&lt;&gt;"",Scoring!$G$28)+IF(Data!$X280&lt;&gt;"",Scoring!$G$29)+IF(Data!$Y280&lt;&gt;"",Scoring!$G$30)+IF(Data!$Z280&lt;&gt;"",Scoring!$G$31)+IF(Data!$AA280&lt;&gt;"",Scoring!$G$32),"")</f>
        <v/>
      </c>
      <c r="AI280" s="106" t="str">
        <f>IF(AH280&lt;&gt;"",LOOKUP(AH280,Likelihoods!$A$7:$A$107,Likelihoods!E$7:E$107),"")</f>
        <v/>
      </c>
      <c r="AJ280" s="104" t="str">
        <f>IF(AND(COUNTBLANK($B280:$E280)=3,COUNTBLANK($F280:$H280)=2,COUNTBLANK($I280:$J280)=1,COUNTBLANK($K280:$L280)=1,COUNTBLANK($M280:$N280)=1,COUNTBLANK($O280:$P280)=1,COUNTBLANK($Q280:$R280)=1,COUNTBLANK($S280:$T280)=1,COUNTBLANK($U280:$V280)=1,COUNTBLANK($W280:$AA280)=4),IF(Data!$B280&lt;&gt;"",Scoring!$H$7)+IF(Data!$C280&lt;&gt;"",Scoring!$H$8)+IF(Data!$D280&lt;&gt;"",Scoring!$H$9)+IF(Data!$E280&lt;&gt;"",Scoring!$H$10)+IF(Data!$F280&lt;&gt;"",Scoring!$H$11)+IF(Data!$G280&lt;&gt;"",Scoring!$H$12)+IF(Data!$H280&lt;&gt;"",Scoring!$H$13)+IF(Data!$I280&lt;&gt;"",Scoring!$H$14)+IF(Data!$J280&lt;&gt;"",Scoring!$H$15)+IF(Data!$K280&lt;&gt;"",Scoring!$H$16)+IF(Data!$L280&lt;&gt;"",Scoring!$H$17)+IF(Data!$M280&lt;&gt;"",Scoring!$H$18)+IF(Data!$N280&lt;&gt;"",Scoring!$H$19)+IF(Data!$O280&lt;&gt;"",Scoring!$H$20)+IF(Data!$P280&lt;&gt;"",Scoring!$H$21)+IF(Data!$Q280&lt;&gt;"",Scoring!$H$22)+IF(Data!$R280&lt;&gt;"",Scoring!$H$23)+IF(Data!$S280&lt;&gt;"",Scoring!$H$24)+IF(Data!T280&lt;&gt;"",Scoring!$H$25)+IF(Data!$U280&lt;&gt;"",Scoring!$H$26)+IF(Data!$V280&lt;&gt;"",Scoring!$H$27)+IF(Data!$W280&lt;&gt;"",Scoring!$H$28)+IF(Data!$X280&lt;&gt;"",Scoring!$H$29)+IF(Data!$Y280&lt;&gt;"",Scoring!$H$30)+IF(Data!$Z280&lt;&gt;"",Scoring!$H$31)+IF(Data!$AA280&lt;&gt;"",Scoring!$H$32),"")</f>
        <v/>
      </c>
      <c r="AK280" s="105" t="str">
        <f>IF(AJ280&lt;&gt;"",LOOKUP(AJ280,Likelihoods!$A$7:$A$107,Likelihoods!F$7:F$107),"")</f>
        <v/>
      </c>
      <c r="AL280" s="102" t="str">
        <f>IF(AND(COUNTBLANK($B280:$E280)=3,COUNTBLANK($F280:$H280)=2,COUNTBLANK($I280:$J280)=1,COUNTBLANK($K280:$L280)=1,COUNTBLANK($M280:$N280)=1,COUNTBLANK($O280:$P280)=1,COUNTBLANK($Q280:$R280)=1,COUNTBLANK($S280:$T280)=1,COUNTBLANK($U280:$V280)=1,COUNTBLANK($W280:$AA280)=4),IF(Data!$B280&lt;&gt;"",Scoring!$I$7)+IF(Data!$C280&lt;&gt;"",Scoring!$I$8)+IF(Data!$D280&lt;&gt;"",Scoring!$I$9)+IF(Data!$E280&lt;&gt;"",Scoring!$I$10)+IF(Data!$F280&lt;&gt;"",Scoring!$I$11)+IF(Data!$G280&lt;&gt;"",Scoring!$I$12)+IF(Data!$H280&lt;&gt;"",Scoring!$I$13)+IF(Data!$I280&lt;&gt;"",Scoring!$I$14)+IF(Data!$J280&lt;&gt;"",Scoring!$I$15)+IF(Data!$K280&lt;&gt;"",Scoring!$I$16)+IF(Data!$L280&lt;&gt;"",Scoring!$I$17)+IF(Data!$M280&lt;&gt;"",Scoring!$I$18)+IF(Data!$N280&lt;&gt;"",Scoring!$I$19)+IF(Data!$O280&lt;&gt;"",Scoring!$I$20)+IF(Data!$P280&lt;&gt;"",Scoring!$I$21)+IF(Data!$Q280&lt;&gt;"",Scoring!$I$22)+IF(Data!$R280&lt;&gt;"",Scoring!$I$23)+IF(Data!$S280&lt;&gt;"",Scoring!$I$24)+IF(Data!T280&lt;&gt;"",Scoring!$I$25)+IF(Data!$U280&lt;&gt;"",Scoring!$I$26)+IF(Data!$V280&lt;&gt;"",Scoring!$I$27)+IF(Data!$W280&lt;&gt;"",Scoring!$I$28)+IF(Data!$X280&lt;&gt;"",Scoring!$I$29)+IF(Data!$Y280&lt;&gt;"",Scoring!$I$30)+IF(Data!$Z280&lt;&gt;"",Scoring!$I$31)+IF(Data!$AA280&lt;&gt;"",Scoring!$I$32),"")</f>
        <v/>
      </c>
      <c r="AM280" s="107" t="str">
        <f>IF(AL280&lt;&gt;"",LOOKUP(AL280,Likelihoods!$A$7:$A$107,Likelihoods!G$7:G$107),"")</f>
        <v/>
      </c>
      <c r="AN280" s="281" t="str">
        <f>IF(AND(COUNTBLANK($B280:$E280)=3,COUNTBLANK($F280:$H280)=2,COUNTBLANK($I280:$J280)=1,COUNTBLANK($K280:$L280)=1,COUNTBLANK($M280:$N280)=1,COUNTBLANK($O280:$P280)=1,COUNTBLANK($Q280:$R280)=1,COUNTBLANK($S280:$T280)=1,COUNTBLANK($U280:$V280)=1,COUNTBLANK($W280:$AA280)=4),IF(Data!$B280&lt;&gt;"",Scoring!$J$7)+IF(Data!$C280&lt;&gt;"",Scoring!$J$8)+IF(Data!$D280&lt;&gt;"",Scoring!$J$9)+IF(Data!$E280&lt;&gt;"",Scoring!$J$10)+IF(Data!$F280&lt;&gt;"",Scoring!$J$11)+IF(Data!$G280&lt;&gt;"",Scoring!$J$12)+IF(Data!$H280&lt;&gt;"",Scoring!$J$13)+IF(Data!$I280&lt;&gt;"",Scoring!$J$14)+IF(Data!$J280&lt;&gt;"",Scoring!$J$15)+IF(Data!$K280&lt;&gt;"",Scoring!$J$16)+IF(Data!$L280&lt;&gt;"",Scoring!$J$17)+IF(Data!$M280&lt;&gt;"",Scoring!$J$18)+IF(Data!$N280&lt;&gt;"",Scoring!$J$19)+IF(Data!$O280&lt;&gt;"",Scoring!$J$20)+IF(Data!$P280&lt;&gt;"",Scoring!$J$21)+IF(Data!$Q280&lt;&gt;"",Scoring!$J$22)+IF(Data!$R280&lt;&gt;"",Scoring!$J$23)+IF(Data!$S280&lt;&gt;"",Scoring!$J$24)+IF(Data!AF280&lt;&gt;"",Scoring!$J$25)+IF(Data!$U280&lt;&gt;"",Scoring!$J$26)+IF(Data!$V280&lt;&gt;"",Scoring!$J$27)+IF(Data!$W280&lt;&gt;"",Scoring!$J$28)+IF(Data!$X280&lt;&gt;"",Scoring!$J$29)+IF(Data!$Y280&lt;&gt;"",Scoring!$J$30)+IF(Data!$Z280&lt;&gt;"",Scoring!$J$31)+IF(Data!$AA280&lt;&gt;"",Scoring!$J$32),"")</f>
        <v/>
      </c>
      <c r="AO280" s="276" t="str">
        <f>IF(AN280&lt;&gt;"",LOOKUP(AN280,Likelihoods!$A$7:$A$107,Likelihoods!H$7:H$107),"")</f>
        <v/>
      </c>
      <c r="AP280" s="264" t="str">
        <f>IF(AND(COUNTBLANK($B280:$E280)=3,COUNTBLANK($F280:$H280)=2,COUNTBLANK($I280:$J280)=1,COUNTBLANK($K280:$L280)=1,COUNTBLANK($M280:$N280)=1,COUNTBLANK($O280:$P280)=1,COUNTBLANK($Q280:$R280)=1,COUNTBLANK($S280:$T280)=1,COUNTBLANK($U280:$V280)=1,COUNTBLANK($W280:$AA280)=4),IF(Data!$B280&lt;&gt;"",Scoring!$K$7)+IF(Data!$C280&lt;&gt;"",Scoring!$K$8)+IF(Data!$D280&lt;&gt;"",Scoring!$K$9)+IF(Data!$E280&lt;&gt;"",Scoring!$K$10)+IF(Data!$F280&lt;&gt;"",Scoring!$K$11)+IF(Data!$G280&lt;&gt;"",Scoring!$K$12)+IF(Data!$H280&lt;&gt;"",Scoring!$K$13)+IF(Data!$I280&lt;&gt;"",Scoring!$K$14)+IF(Data!$J280&lt;&gt;"",Scoring!$K$15)+IF(Data!$K280&lt;&gt;"",Scoring!$K$16)+IF(Data!$L280&lt;&gt;"",Scoring!$K$17)+IF(Data!$M280&lt;&gt;"",Scoring!$K$18)+IF(Data!$N280&lt;&gt;"",Scoring!$K$19)+IF(Data!$O280&lt;&gt;"",Scoring!$K$20)+IF(Data!$P280&lt;&gt;"",Scoring!$K$21)+IF(Data!$Q280&lt;&gt;"",Scoring!$K$22)+IF(Data!$R280&lt;&gt;"",Scoring!$K$23)+IF(Data!$S280&lt;&gt;"",Scoring!$K$24)+IF(Data!AH280&lt;&gt;"",Scoring!$K$25)+IF(Data!$U280&lt;&gt;"",Scoring!$K$26)+IF(Data!$V280&lt;&gt;"",Scoring!$K$27)+IF(Data!$W280&lt;&gt;"",Scoring!$K$28)+IF(Data!$X280&lt;&gt;"",Scoring!$K$29)+IF(Data!$Y280&lt;&gt;"",Scoring!$K$30)+IF(Data!$Z280&lt;&gt;"",Scoring!$K$31)+IF(Data!$AA280&lt;&gt;"",Scoring!$K$32),"")</f>
        <v/>
      </c>
      <c r="AQ280" s="107" t="str">
        <f>IF(AP280&lt;&gt;"",LOOKUP(AP280,Likelihoods!$A$7:$A$107,Likelihoods!I$7:I$107),"")</f>
        <v/>
      </c>
      <c r="AR280" s="281" t="str">
        <f>IF(AND(COUNTBLANK($B280:$E280)=3,COUNTBLANK($F280:$H280)=2,COUNTBLANK($I280:$J280)=1,COUNTBLANK($K280:$L280)=1,COUNTBLANK($M280:$N280)=1,COUNTBLANK($O280:$P280)=1,COUNTBLANK($Q280:$R280)=1,COUNTBLANK($S280:$T280)=1,COUNTBLANK($U280:$V280)=1,COUNTBLANK($W280:$AA280)=4),IF(Data!$B280&lt;&gt;"",Scoring!$L$7)+IF(Data!$C280&lt;&gt;"",Scoring!$L$8)+IF(Data!$D280&lt;&gt;"",Scoring!$L$9)+IF(Data!$E280&lt;&gt;"",Scoring!$L$10)+IF(Data!$F280&lt;&gt;"",Scoring!$L$11)+IF(Data!$G280&lt;&gt;"",Scoring!$L$12)+IF(Data!$H280&lt;&gt;"",Scoring!$L$13)+IF(Data!$I280&lt;&gt;"",Scoring!$L$14)+IF(Data!$J280&lt;&gt;"",Scoring!$L$15)+IF(Data!$K280&lt;&gt;"",Scoring!$L$16)+IF(Data!$L280&lt;&gt;"",Scoring!$L$17)+IF(Data!$M280&lt;&gt;"",Scoring!$L$18)+IF(Data!$N280&lt;&gt;"",Scoring!$L$19)+IF(Data!$O280&lt;&gt;"",Scoring!$L$20)+IF(Data!$P280&lt;&gt;"",Scoring!$L$21)+IF(Data!$Q280&lt;&gt;"",Scoring!$L$22)+IF(Data!$R280&lt;&gt;"",Scoring!$L$23)+IF(Data!$S280&lt;&gt;"",Scoring!$L$24)+IF(Data!AJ280&lt;&gt;"",Scoring!$L$25)+IF(Data!$U280&lt;&gt;"",Scoring!$L$26)+IF(Data!$V280&lt;&gt;"",Scoring!$L$27)+IF(Data!$W280&lt;&gt;"",Scoring!$L$28)+IF(Data!$X280&lt;&gt;"",Scoring!$L$29)+IF(Data!$Y280&lt;&gt;"",Scoring!$L$30)+IF(Data!$Z280&lt;&gt;"",Scoring!$L$31)+IF(Data!$AA280&lt;&gt;"",Scoring!$L$32),"")</f>
        <v/>
      </c>
      <c r="AS280" s="105" t="str">
        <f>IF(AR280&lt;&gt;"",LOOKUP(AR280,Likelihoods!$A$7:$A$107,Likelihoods!J$7:J$107),"")</f>
        <v/>
      </c>
      <c r="AT280" s="108" t="str">
        <f>IF(AND(COUNTBLANK($B280:$E280)=3,COUNTBLANK($F280:$H280)=2,COUNTBLANK($I280:$J280)=1,COUNTBLANK($K280:$L280)=1,COUNTBLANK($M280:$N280)=1,COUNTBLANK($O280:$P280)=1,COUNTBLANK($Q280:$R280)=1,COUNTBLANK($S280:$T280)=1,COUNTBLANK($U280:$V280)=1,COUNTBLANK($W280:$AA280)=4),IF(Data!$B280&lt;&gt;"",Scoring!$M$7)+IF(Data!$C280&lt;&gt;"",Scoring!$M$8)+IF(Data!$D280&lt;&gt;"",Scoring!$M$9)+IF(Data!$E280&lt;&gt;"",Scoring!$M$10)+IF(Data!$F280&lt;&gt;"",Scoring!$M$11)+IF(Data!$G280&lt;&gt;"",Scoring!$M$12)+IF(Data!$H280&lt;&gt;"",Scoring!$M$13)+IF(Data!$I280&lt;&gt;"",Scoring!$M$14)+IF(Data!$J280&lt;&gt;"",Scoring!$M$15)+IF(Data!$K280&lt;&gt;"",Scoring!$M$16)+IF(Data!$L280&lt;&gt;"",Scoring!$M$17)+IF(Data!$M280&lt;&gt;"",Scoring!$M$18)+IF(Data!$N280&lt;&gt;"",Scoring!$M$19)+IF(Data!$O280&lt;&gt;"",Scoring!$M$20)+IF(Data!$P280&lt;&gt;"",Scoring!$M$21)+IF(Data!$Q280&lt;&gt;"",Scoring!$M$22)+IF(Data!$R280&lt;&gt;"",Scoring!$M$23)+IF(Data!$S280&lt;&gt;"",Scoring!$M$24)+IF(Data!T280&lt;&gt;"",Scoring!$M$25)+IF(Data!$U280&lt;&gt;"",Scoring!$M$26)+IF(Data!$V280&lt;&gt;"",Scoring!$M$27)+IF(Data!$W280&lt;&gt;"",Scoring!$M$28)+IF(Data!$X280&lt;&gt;"",Scoring!$M$29)+IF(Data!$Y280&lt;&gt;"",Scoring!$M$30)+IF(Data!$Z280&lt;&gt;"",Scoring!$M$31)+IF(Data!$AA280&lt;&gt;"",Scoring!$M$32),"")</f>
        <v/>
      </c>
      <c r="AU280" s="105" t="str">
        <f>IF(AT280&lt;&gt;"",LOOKUP(AT280,Likelihoods!$A$7:$A$107,Likelihoods!K$7:K$107),"")</f>
        <v/>
      </c>
      <c r="AV280" s="108" t="str">
        <f>IF(AND(COUNTBLANK($B280:$E280)=3,COUNTBLANK($F280:$H280)=2,COUNTBLANK($I280:$J280)=1,COUNTBLANK($K280:$L280)=1,COUNTBLANK($M280:$N280)=1,COUNTBLANK($O280:$P280)=1,COUNTBLANK($Q280:$R280)=1,COUNTBLANK($S280:$T280)=1,COUNTBLANK($U280:$V280)=1,COUNTBLANK($W280:$AA280)=4),IF(Data!$B280&lt;&gt;"",Scoring!$N$7)+IF(Data!$C280&lt;&gt;"",Scoring!$N$8)+IF(Data!$D280&lt;&gt;"",Scoring!$N$9)+IF(Data!$E280&lt;&gt;"",Scoring!$N$10)+IF(Data!$F280&lt;&gt;"",Scoring!$N$11)+IF(Data!$G280&lt;&gt;"",Scoring!$N$12)+IF(Data!$H280&lt;&gt;"",Scoring!$N$13)+IF(Data!$I280&lt;&gt;"",Scoring!$N$14)+IF(Data!$J280&lt;&gt;"",Scoring!$N$15)+IF(Data!$K280&lt;&gt;"",Scoring!$N$16)+IF(Data!$L280&lt;&gt;"",Scoring!$N$17)+IF(Data!$M280&lt;&gt;"",Scoring!$N$18)+IF(Data!$N280&lt;&gt;"",Scoring!$N$19)+IF(Data!$O280&lt;&gt;"",Scoring!$N$20)+IF(Data!$P280&lt;&gt;"",Scoring!$N$21)+IF(Data!$Q280&lt;&gt;"",Scoring!$N$22)+IF(Data!$R280&lt;&gt;"",Scoring!$N$23)+IF(Data!$S280&lt;&gt;"",Scoring!$N$24)+IF(Data!T280&lt;&gt;"",Scoring!$N$25)+IF(Data!$U280&lt;&gt;"",Scoring!$N$26)+IF(Data!$V280&lt;&gt;"",Scoring!$N$27)+IF(Data!$W280&lt;&gt;"",Scoring!$N$28)+IF(Data!$X280&lt;&gt;"",Scoring!$N$29)+IF(Data!$Y280&lt;&gt;"",Scoring!$N$30)+IF(Data!$Z280&lt;&gt;"",Scoring!$N$31)+IF(Data!$AA280&lt;&gt;"",Scoring!$N$32),"")</f>
        <v/>
      </c>
      <c r="AW280" s="106" t="str">
        <f>IF(AV280&lt;&gt;"",LOOKUP(AV280,Likelihoods!$A$7:$A$107,Likelihoods!L$7:L$107),"")</f>
        <v/>
      </c>
      <c r="AX280" s="104" t="str">
        <f>IF(AND(COUNTBLANK($B280:$E280)=3,COUNTBLANK($F280:$H280)=2,COUNTBLANK($I280:$J280)=1,COUNTBLANK($K280:$L280)=1,COUNTBLANK($M280:$N280)=1,COUNTBLANK($O280:$P280)=1,COUNTBLANK($Q280:$R280)=1,COUNTBLANK($S280:$T280)=1,COUNTBLANK($U280:$V280)=1,COUNTBLANK($W280:$AA280)=4),IF(Data!$B280&lt;&gt;"",Scoring!$O$7)+IF(Data!$C280&lt;&gt;"",Scoring!$O$8)+IF(Data!$D280&lt;&gt;"",Scoring!$O$9)+IF(Data!$E280&lt;&gt;"",Scoring!$O$10)+IF(Data!$F280&lt;&gt;"",Scoring!$O$11)+IF(Data!$G280&lt;&gt;"",Scoring!$O$12)+IF(Data!$H280&lt;&gt;"",Scoring!$O$13)+IF(Data!$I280&lt;&gt;"",Scoring!$O$14)+IF(Data!$J280&lt;&gt;"",Scoring!$O$15)+IF(Data!$K280&lt;&gt;"",Scoring!$O$16)+IF(Data!$L280&lt;&gt;"",Scoring!$O$17)+IF(Data!$M280&lt;&gt;"",Scoring!$O$18)+IF(Data!$N280&lt;&gt;"",Scoring!$O$19)+IF(Data!$O280&lt;&gt;"",Scoring!$O$20)+IF(Data!$P280&lt;&gt;"",Scoring!$O$21)+IF(Data!$Q280&lt;&gt;"",Scoring!$O$22)+IF(Data!$R280&lt;&gt;"",Scoring!$O$23)+IF(Data!$S280&lt;&gt;"",Scoring!$O$24)+IF(Data!T280&lt;&gt;"",Scoring!$O$25)+IF(Data!$U280&lt;&gt;"",Scoring!$O$26)+IF(Data!$V280&lt;&gt;"",Scoring!$O$27)+IF(Data!$W280&lt;&gt;"",Scoring!$O$28)+IF(Data!$X280&lt;&gt;"",Scoring!$O$29)+IF(Data!$Y280&lt;&gt;"",Scoring!$O$30)+IF(Data!$Z280&lt;&gt;"",Scoring!$O$31)+IF(Data!$AA280&lt;&gt;"",Scoring!$O$32),"")</f>
        <v/>
      </c>
      <c r="AY280" s="107" t="str">
        <f>IF(AX280&lt;&gt;"",LOOKUP(AX280,Likelihoods!$A$7:$A$107,Likelihoods!M$7:M$107),"")</f>
        <v/>
      </c>
      <c r="AZ280" s="108" t="str">
        <f>IF(AND(COUNTBLANK($B280:$E280)=3,COUNTBLANK($F280:$H280)=2,COUNTBLANK($I280:$J280)=1,COUNTBLANK($K280:$L280)=1,COUNTBLANK($M280:$N280)=1,COUNTBLANK($O280:$P280)=1,COUNTBLANK($Q280:$R280)=1,COUNTBLANK($S280:$T280)=1,COUNTBLANK($U280:$V280)=1,COUNTBLANK($W280:$AA280)=4),IF(Data!$B280&lt;&gt;"",Scoring!$P$7)+IF(Data!$C280&lt;&gt;"",Scoring!$P$8)+IF(Data!$D280&lt;&gt;"",Scoring!$P$9)+IF(Data!$E280&lt;&gt;"",Scoring!$P$10)+IF(Data!$F280&lt;&gt;"",Scoring!$P$11)+IF(Data!$G280&lt;&gt;"",Scoring!$P$12)+IF(Data!$H280&lt;&gt;"",Scoring!$P$13)+IF(Data!$I280&lt;&gt;"",Scoring!$P$14)+IF(Data!$J280&lt;&gt;"",Scoring!$P$15)+IF(Data!$K280&lt;&gt;"",Scoring!$P$16)+IF(Data!$L280&lt;&gt;"",Scoring!$P$17)+IF(Data!$M280&lt;&gt;"",Scoring!$P$18)+IF(Data!$N280&lt;&gt;"",Scoring!$P$19)+IF(Data!$O280&lt;&gt;"",Scoring!$P$20)+IF(Data!$P280&lt;&gt;"",Scoring!$P$21)+IF(Data!$Q280&lt;&gt;"",Scoring!$P$22)+IF(Data!$R280&lt;&gt;"",Scoring!$P$23)+IF(Data!$S280&lt;&gt;"",Scoring!$P$24)+IF(Data!T280&lt;&gt;"",Scoring!$P$25)+IF(Data!$U280&lt;&gt;"",Scoring!$P$26)+IF(Data!$V280&lt;&gt;"",Scoring!$P$27)+IF(Data!$W280&lt;&gt;"",Scoring!$P$28)+IF(Data!$X280&lt;&gt;"",Scoring!$P$29)+IF(Data!$Y280&lt;&gt;"",Scoring!$P$30)+IF(Data!$Z280&lt;&gt;"",Scoring!$P$31)+IF(Data!$AA280&lt;&gt;"",Scoring!$P$32),"")</f>
        <v/>
      </c>
      <c r="BA280" s="105" t="str">
        <f>IF(AZ280&lt;&gt;"",LOOKUP(AZ280,Likelihoods!$A$7:$A$107,Likelihoods!N$7:N$107),"")</f>
        <v/>
      </c>
      <c r="BB280" s="102" t="str">
        <f>IF(AND(COUNTBLANK($B280:$E280)=3,COUNTBLANK($F280:$H280)=2,COUNTBLANK($I280:$J280)=1,COUNTBLANK($K280:$L280)=1,COUNTBLANK($M280:$N280)=1,COUNTBLANK($O280:$P280)=1,COUNTBLANK($Q280:$R280)=1,COUNTBLANK($S280:$T280)=1,COUNTBLANK($U280:$V280)=1,COUNTBLANK($W280:$AA280)=4),IF(Data!$B280&lt;&gt;"",Scoring!$Q$7)+IF(Data!$C280&lt;&gt;"",Scoring!$Q$8)+IF(Data!$D280&lt;&gt;"",Scoring!$Q$9)+IF(Data!$E280&lt;&gt;"",Scoring!$Q$10)+IF(Data!$F280&lt;&gt;"",Scoring!$Q$11)+IF(Data!$G280&lt;&gt;"",Scoring!$Q$12)+IF(Data!$H280&lt;&gt;"",Scoring!$Q$13)+IF(Data!$I280&lt;&gt;"",Scoring!$Q$14)+IF(Data!$J280&lt;&gt;"",Scoring!$Q$15)+IF(Data!$K280&lt;&gt;"",Scoring!$Q$16)+IF(Data!$L280&lt;&gt;"",Scoring!$Q$17)+IF(Data!$M280&lt;&gt;"",Scoring!$Q$18)+IF(Data!$N280&lt;&gt;"",Scoring!$Q$19)+IF(Data!$O280&lt;&gt;"",Scoring!$Q$20)+IF(Data!$P280&lt;&gt;"",Scoring!$Q$21)+IF(Data!$Q280&lt;&gt;"",Scoring!$Q$22)+IF(Data!$R280&lt;&gt;"",Scoring!$Q$23)+IF(Data!$S280&lt;&gt;"",Scoring!$Q$24)+IF(Data!T280&lt;&gt;"",Scoring!$Q$25)+IF(Data!$U280&lt;&gt;"",Scoring!$Q$26)+IF(Data!$V280&lt;&gt;"",Scoring!$Q$27)+IF(Data!$W280&lt;&gt;"",Scoring!$Q$28)+IF(Data!$X280&lt;&gt;"",Scoring!$Q$29)+IF(Data!$Y280&lt;&gt;"",Scoring!$Q$30)+IF(Data!$Z280&lt;&gt;"",Scoring!$Q$31)+IF(Data!$AA280&lt;&gt;"",Scoring!$Q$32),"")</f>
        <v/>
      </c>
      <c r="BC280" s="107" t="str">
        <f>IF(BB280&lt;&gt;"",LOOKUP(BB280,Likelihoods!$A$7:$A$107,Likelihoods!O$7:O$107),"")</f>
        <v/>
      </c>
      <c r="BD280" s="104" t="str">
        <f>IF(AND(COUNTBLANK($B280:$E280)=3,COUNTBLANK($F280:$H280)=2,COUNTBLANK($I280:$J280)=1,COUNTBLANK($K280:$L280)=1,COUNTBLANK($M280:$N280)=1,COUNTBLANK($O280:$P280)=1,COUNTBLANK($Q280:$R280)=1,COUNTBLANK($S280:$T280)=1,COUNTBLANK($U280:$V280)=1,COUNTBLANK($W280:$AA280)=4),IF(Data!$B280&lt;&gt;"",Scoring!$R$7)+IF(Data!$C280&lt;&gt;"",Scoring!$R$8)+IF(Data!$D280&lt;&gt;"",Scoring!$R$9)+IF(Data!$E280&lt;&gt;"",Scoring!$R$10)+IF(Data!$F280&lt;&gt;"",Scoring!$R$11)+IF(Data!$G280&lt;&gt;"",Scoring!$R$12)+IF(Data!$H280&lt;&gt;"",Scoring!$R$13)+IF(Data!$I280&lt;&gt;"",Scoring!$R$14)+IF(Data!$J280&lt;&gt;"",Scoring!$R$15)+IF(Data!$K280&lt;&gt;"",Scoring!$R$16)+IF(Data!$L280&lt;&gt;"",Scoring!$R$17)+IF(Data!$M280&lt;&gt;"",Scoring!$R$18)+IF(Data!$N280&lt;&gt;"",Scoring!$R$19)+IF(Data!$O280&lt;&gt;"",Scoring!$R$20)+IF(Data!$P280&lt;&gt;"",Scoring!$R$21)+IF(Data!$Q280&lt;&gt;"",Scoring!$R$22)+IF(Data!$R280&lt;&gt;"",Scoring!$R$23)+IF(Data!$S280&lt;&gt;"",Scoring!$R$24)+IF(Data!T280&lt;&gt;"",Scoring!$R$25)+IF(Data!$U280&lt;&gt;"",Scoring!$R$26)+IF(Data!$V280&lt;&gt;"",Scoring!$R$27)+IF(Data!$W280&lt;&gt;"",Scoring!$R$28)+IF(Data!$X280&lt;&gt;"",Scoring!$R$29)+IF(Data!$Y280&lt;&gt;"",Scoring!$R$30)+IF(Data!$Z280&lt;&gt;"",Scoring!$R$31)+IF(Data!$AA280&lt;&gt;"",Scoring!$R$32),"")</f>
        <v/>
      </c>
      <c r="BE280" s="105" t="str">
        <f>IF(BD280&lt;&gt;"",LOOKUP(BD280,Likelihoods!$A$7:$A$107,Likelihoods!P$7:P$107),"")</f>
        <v/>
      </c>
      <c r="BF280" s="102" t="str">
        <f>IF(AND(COUNTBLANK($B280:$E280)=3,COUNTBLANK($F280:$H280)=2,COUNTBLANK($I280:$J280)=1,COUNTBLANK($K280:$L280)=1,COUNTBLANK($M280:$N280)=1,COUNTBLANK($O280:$P280)=1,COUNTBLANK($Q280:$R280)=1,COUNTBLANK($S280:$T280)=1,COUNTBLANK($U280:$V280)=1,COUNTBLANK($W280:$AA280)=4),IF(Data!$B280&lt;&gt;"",Scoring!$S$7)+IF(Data!$C280&lt;&gt;"",Scoring!$S$8)+IF(Data!$D280&lt;&gt;"",Scoring!$S$9)+IF(Data!$E280&lt;&gt;"",Scoring!$S$10)+IF(Data!$F280&lt;&gt;"",Scoring!$S$11)+IF(Data!$G280&lt;&gt;"",Scoring!$S$12)+IF(Data!$H280&lt;&gt;"",Scoring!$S$13)+IF(Data!$I280&lt;&gt;"",Scoring!$S$14)+IF(Data!$J280&lt;&gt;"",Scoring!$S$15)+IF(Data!$K280&lt;&gt;"",Scoring!$S$16)+IF(Data!$L280&lt;&gt;"",Scoring!$S$17)+IF(Data!$M280&lt;&gt;"",Scoring!$S$18)+IF(Data!$N280&lt;&gt;"",Scoring!$S$19)+IF(Data!$O280&lt;&gt;"",Scoring!$S$20)+IF(Data!$P280&lt;&gt;"",Scoring!$S$21)+IF(Data!$Q280&lt;&gt;"",Scoring!$S$22)+IF(Data!$R280&lt;&gt;"",Scoring!$S$23)+IF(Data!$S280&lt;&gt;"",Scoring!$S$24)+IF(Data!T280&lt;&gt;"",Scoring!$S$25)+IF(Data!$U280&lt;&gt;"",Scoring!$S$26)+IF(Data!$V280&lt;&gt;"",Scoring!$S$27)+IF(Data!$W280&lt;&gt;"",Scoring!$S$28)+IF(Data!$X280&lt;&gt;"",Scoring!$S$29)+IF(Data!$Y280&lt;&gt;"",Scoring!$S$30)+IF(Data!$Z280&lt;&gt;"",Scoring!$S$31)+IF(Data!$AA280&lt;&gt;"",Scoring!$S$32),"")</f>
        <v/>
      </c>
      <c r="BG280" s="107" t="str">
        <f>IF(BF280&lt;&gt;"",LOOKUP(BF280,Likelihoods!$A$7:$A$107,Likelihoods!Q$7:Q$107),"")</f>
        <v/>
      </c>
      <c r="BH280" s="108" t="str">
        <f>IF(AND(COUNTBLANK($B280:$E280)=3,COUNTBLANK($F280:$H280)=2,COUNTBLANK($I280:$J280)=1,COUNTBLANK($K280:$L280)=1,COUNTBLANK($M280:$N280)=1,COUNTBLANK($O280:$P280)=1,COUNTBLANK($Q280:$R280)=1,COUNTBLANK($S280:$T280)=1,COUNTBLANK($U280:$V280)=1,COUNTBLANK($W280:$AA280)=4),IF(Data!$B280&lt;&gt;"",Scoring!$T$7)+IF(Data!$C280&lt;&gt;"",Scoring!$T$8)+IF(Data!$D280&lt;&gt;"",Scoring!$T$9)+IF(Data!$E280&lt;&gt;"",Scoring!$T$10)+IF(Data!$F280&lt;&gt;"",Scoring!$T$11)+IF(Data!$G280&lt;&gt;"",Scoring!$T$12)+IF(Data!$H280&lt;&gt;"",Scoring!$T$13)+IF(Data!$I280&lt;&gt;"",Scoring!$T$14)+IF(Data!$J280&lt;&gt;"",Scoring!$T$15)+IF(Data!$K280&lt;&gt;"",Scoring!$T$16)+IF(Data!$L280&lt;&gt;"",Scoring!$T$17)+IF(Data!$M280&lt;&gt;"",Scoring!$T$18)+IF(Data!$N280&lt;&gt;"",Scoring!$T$19)+IF(Data!$O280&lt;&gt;"",Scoring!$T$20)+IF(Data!$P280&lt;&gt;"",Scoring!$T$21)+IF(Data!$Q280&lt;&gt;"",Scoring!$T$22)+IF(Data!$R280&lt;&gt;"",Scoring!$T$23)+IF(Data!$S280&lt;&gt;"",Scoring!$T$24)+IF(Data!T280&lt;&gt;"",Scoring!$T$25)+IF(Data!$U280&lt;&gt;"",Scoring!$T$26)+IF(Data!$V280&lt;&gt;"",Scoring!$T$27)+IF(Data!$W280&lt;&gt;"",Scoring!$T$28)+IF(Data!$X280&lt;&gt;"",Scoring!$T$29)+IF(Data!$Y280&lt;&gt;"",Scoring!$T$30)+IF(Data!$Z280&lt;&gt;"",Scoring!$T$31)+IF(Data!$AA280&lt;&gt;"",Scoring!$T$32),"")</f>
        <v/>
      </c>
      <c r="BI280" s="105" t="str">
        <f>IF(BH280&lt;&gt;"",LOOKUP(BH280,Likelihoods!$A$7:$A$107,Likelihoods!R$7:R$107),"")</f>
        <v/>
      </c>
      <c r="BJ280" s="108" t="str">
        <f>IF(AND(COUNTBLANK($B280:$E280)=3,COUNTBLANK($F280:$H280)=2,COUNTBLANK($I280:$J280)=1,COUNTBLANK($K280:$L280)=1,COUNTBLANK($M280:$N280)=1,COUNTBLANK($O280:$P280)=1,COUNTBLANK($Q280:$R280)=1,COUNTBLANK($S280:$T280)=1,COUNTBLANK($U280:$V280)=1,COUNTBLANK($W280:$AA280)=4),IF(Data!$B280&lt;&gt;"",Scoring!$U$7)+IF(Data!$C280&lt;&gt;"",Scoring!$U$8)+IF(Data!$D280&lt;&gt;"",Scoring!$U$9)+IF(Data!$E280&lt;&gt;"",Scoring!$U$10)+IF(Data!$F280&lt;&gt;"",Scoring!$U$11)+IF(Data!$G280&lt;&gt;"",Scoring!$U$12)+IF(Data!$H280&lt;&gt;"",Scoring!$U$13)+IF(Data!$I280&lt;&gt;"",Scoring!$U$14)+IF(Data!$J280&lt;&gt;"",Scoring!$U$15)+IF(Data!$K280&lt;&gt;"",Scoring!$U$16)+IF(Data!$L280&lt;&gt;"",Scoring!$U$17)+IF(Data!$M280&lt;&gt;"",Scoring!$U$18)+IF(Data!$N280&lt;&gt;"",Scoring!$U$19)+IF(Data!$O280&lt;&gt;"",Scoring!$U$20)+IF(Data!$P280&lt;&gt;"",Scoring!$U$21)+IF(Data!$Q280&lt;&gt;"",Scoring!$U$22)+IF(Data!$R280&lt;&gt;"",Scoring!$U$23)+IF(Data!$S280&lt;&gt;"",Scoring!$U$24)+IF(Data!T280&lt;&gt;"",Scoring!$U$25)+IF(Data!$U280&lt;&gt;"",Scoring!$U$26)+IF(Data!$V280&lt;&gt;"",Scoring!$U$27)+IF(Data!$W280&lt;&gt;"",Scoring!$U$28)+IF(Data!$X280&lt;&gt;"",Scoring!$U$29)+IF(Data!$Y280&lt;&gt;"",Scoring!$U$30)+IF(Data!$Z280&lt;&gt;"",Scoring!$U$31)+IF(Data!$AA280&lt;&gt;"",Scoring!$U$32),"")</f>
        <v/>
      </c>
      <c r="BK280" s="106" t="str">
        <f>IF(BJ280&lt;&gt;"",LOOKUP(BJ280,Likelihoods!$A$7:$A$107,Likelihoods!S$7:S$107),"")</f>
        <v/>
      </c>
      <c r="BL280" s="8"/>
      <c r="BM280" s="8"/>
      <c r="BN280" s="8"/>
      <c r="BO280" s="8"/>
      <c r="BP280" s="8"/>
      <c r="BQ280" s="8"/>
      <c r="BR280" s="8"/>
      <c r="BS280" s="8"/>
      <c r="BT280" s="8"/>
      <c r="BU280" s="8"/>
      <c r="BV280" s="8"/>
      <c r="BW280" s="8"/>
      <c r="BX280" s="8"/>
      <c r="BY280" s="8"/>
    </row>
    <row r="281" spans="1:77" ht="14.25" x14ac:dyDescent="0.2">
      <c r="A281" s="68"/>
      <c r="B281" s="101"/>
      <c r="C281" s="102"/>
      <c r="D281" s="102"/>
      <c r="E281" s="102"/>
      <c r="F281" s="101"/>
      <c r="G281" s="102"/>
      <c r="H281" s="103"/>
      <c r="I281" s="102"/>
      <c r="J281" s="102"/>
      <c r="K281" s="101"/>
      <c r="L281" s="103"/>
      <c r="M281" s="102"/>
      <c r="N281" s="103"/>
      <c r="O281" s="101"/>
      <c r="P281" s="103"/>
      <c r="Q281" s="102"/>
      <c r="R281" s="102"/>
      <c r="S281" s="101"/>
      <c r="T281" s="103"/>
      <c r="U281" s="101"/>
      <c r="V281" s="103"/>
      <c r="W281" s="102"/>
      <c r="X281" s="102"/>
      <c r="Y281" s="102"/>
      <c r="Z281" s="102"/>
      <c r="AA281" s="102"/>
      <c r="AB281" s="104" t="str">
        <f>IF(AND(COUNTBLANK($B281:$E281)=3,COUNTBLANK($F281:$H281)=2,COUNTBLANK($I281:$J281)=1,COUNTBLANK($K281:$L281)=1,COUNTBLANK($M281:$N281)=1,COUNTBLANK($O281:$P281)=1,COUNTBLANK($Q281:$R281)=1,COUNTBLANK($S281:$T281)=1,COUNTBLANK($U281:$V281)=1,COUNTBLANK($W281:$AA281)=4),IF(Data!$B281&lt;&gt;"",Scoring!$D$7)+IF(Data!$C281&lt;&gt;"",Scoring!$D$8)+IF(Data!$D281&lt;&gt;"",Scoring!$D$9)+IF(Data!$E281&lt;&gt;"",Scoring!$D$10)+IF(Data!$F281&lt;&gt;"",Scoring!$D$11)+IF(Data!$G281&lt;&gt;"",Scoring!$D$12)+IF(Data!$H281&lt;&gt;"",Scoring!$D$13)+IF(Data!$I281&lt;&gt;"",Scoring!$D$14)+IF(Data!$J281&lt;&gt;"",Scoring!$D$15)+IF(Data!$K281&lt;&gt;"",Scoring!$D$16)+IF(Data!$L281&lt;&gt;"",Scoring!$D$17)+IF(Data!$M281&lt;&gt;"",Scoring!$D$18)+IF(Data!$N281&lt;&gt;"",Scoring!$D$19)+IF(Data!$O281&lt;&gt;"",Scoring!$D$20)+IF(Data!$P281&lt;&gt;"",Scoring!$D$21)+IF(Data!$Q281&lt;&gt;"",Scoring!$D$22)+IF(Data!$R281&lt;&gt;"",Scoring!$D$23)+IF(Data!$S281&lt;&gt;"",Scoring!$D$24)+IF(Data!T281&lt;&gt;"",Scoring!$D$25)+IF(Data!$U281&lt;&gt;"",Scoring!$D$26)+IF(Data!$V281&lt;&gt;"",Scoring!$D$27)+IF(Data!$W281&lt;&gt;"",Scoring!$D$28)+IF(Data!$X281&lt;&gt;"",Scoring!$D$29)+IF(Data!$Y281&lt;&gt;"",Scoring!$D$30)+IF(Data!$Z281&lt;&gt;"",Scoring!$D$31)+IF(Data!$AA281&lt;&gt;"",Scoring!$D$32),"")</f>
        <v/>
      </c>
      <c r="AC281" s="105" t="str">
        <f>IF(AB281&lt;&gt;"",LOOKUP(AB281,Likelihoods!$A$7:$A$107,Likelihoods!B$7:B$107),"")</f>
        <v/>
      </c>
      <c r="AD281" s="264" t="str">
        <f>IF(AND(COUNTBLANK($B281:$E281)=3,COUNTBLANK($F281:$H281)=2,COUNTBLANK($I281:$J281)=1,COUNTBLANK($K281:$L281)=1,COUNTBLANK($M281:$N281)=1,COUNTBLANK($O281:$P281)=1,COUNTBLANK($Q281:$R281)=1,COUNTBLANK($S281:$T281)=1,COUNTBLANK($U281:$V281)=1,COUNTBLANK($W281:$AA281)=4),IF(Data!$B281&lt;&gt;"",Scoring!$E$7)+IF(Data!$C281&lt;&gt;"",Scoring!$E$8)+IF(Data!$D281&lt;&gt;"",Scoring!$E$9)+IF(Data!$E281&lt;&gt;"",Scoring!$E$10)+IF(Data!$F281&lt;&gt;"",Scoring!$E$11)+IF(Data!$G281&lt;&gt;"",Scoring!$E$12)+IF(Data!$H281&lt;&gt;"",Scoring!$E$13)+IF(Data!$I281&lt;&gt;"",Scoring!$E$14)+IF(Data!$J281&lt;&gt;"",Scoring!$E$15)+IF(Data!$K281&lt;&gt;"",Scoring!$E$16)+IF(Data!$L281&lt;&gt;"",Scoring!$E$17)+IF(Data!$M281&lt;&gt;"",Scoring!$E$18)+IF(Data!$N281&lt;&gt;"",Scoring!$E$19)+IF(Data!$O281&lt;&gt;"",Scoring!$E$20)+IF(Data!$P281&lt;&gt;"",Scoring!$E$21)+IF(Data!$Q281&lt;&gt;"",Scoring!$E$22)+IF(Data!$R281&lt;&gt;"",Scoring!$E$23)+IF(Data!$S281&lt;&gt;"",Scoring!$E$24)+IF(Data!V281&lt;&gt;"",Scoring!$E$25)+IF(Data!$U281&lt;&gt;"",Scoring!$E$26)+IF(Data!$V281&lt;&gt;"",Scoring!$E$27)+IF(Data!$W281&lt;&gt;"",Scoring!$E$28)+IF(Data!$X281&lt;&gt;"",Scoring!$E$29)+IF(Data!$Y281&lt;&gt;"",Scoring!$E$30)+IF(Data!$Z281&lt;&gt;"",Scoring!$E$31)+IF(Data!$AA281&lt;&gt;"",Scoring!$E$32),"")</f>
        <v/>
      </c>
      <c r="AE281" s="107" t="str">
        <f>IF(AD281&lt;&gt;"",LOOKUP(AD281,Likelihoods!$A$7:$A$107,Likelihoods!C$7:C$107),"")</f>
        <v/>
      </c>
      <c r="AF281" s="108" t="str">
        <f>IF(AND(COUNTBLANK($B281:$E281)=3,COUNTBLANK($F281:$H281)=2,COUNTBLANK($I281:$J281)=1,COUNTBLANK($K281:$L281)=1,COUNTBLANK($M281:$N281)=1,COUNTBLANK($O281:$P281)=1,COUNTBLANK($Q281:$R281)=1,COUNTBLANK($S281:$T281)=1,COUNTBLANK($U281:$V281)=1,COUNTBLANK($W281:$AA281)=4),IF(Data!$B281&lt;&gt;"",Scoring!$F$7)+IF(Data!$C281&lt;&gt;"",Scoring!$F$8)+IF(Data!$D281&lt;&gt;"",Scoring!$F$9)+IF(Data!$E281&lt;&gt;"",Scoring!$F$10)+IF(Data!$F281&lt;&gt;"",Scoring!$F$11)+IF(Data!$G281&lt;&gt;"",Scoring!$F$12)+IF(Data!$H281&lt;&gt;"",Scoring!$F$13)+IF(Data!$I281&lt;&gt;"",Scoring!$F$14)+IF(Data!$J281&lt;&gt;"",Scoring!$F$15)+IF(Data!$K281&lt;&gt;"",Scoring!$F$16)+IF(Data!$L281&lt;&gt;"",Scoring!$F$17)+IF(Data!$M281&lt;&gt;"",Scoring!$F$18)+IF(Data!$N281&lt;&gt;"",Scoring!$F$19)+IF(Data!$O281&lt;&gt;"",Scoring!$F$20)+IF(Data!$P281&lt;&gt;"",Scoring!$F$21)+IF(Data!$Q281&lt;&gt;"",Scoring!$F$22)+IF(Data!$R281&lt;&gt;"",Scoring!$F$23)+IF(Data!$S281&lt;&gt;"",Scoring!$F$24)+IF(Data!T281&lt;&gt;"",Scoring!$F$25)+IF(Data!$U281&lt;&gt;"",Scoring!$F$26)+IF(Data!$V281&lt;&gt;"",Scoring!$F$27)+IF(Data!$W281&lt;&gt;"",Scoring!$F$28)+IF(Data!$X281&lt;&gt;"",Scoring!$F$29)+IF(Data!$Y281&lt;&gt;"",Scoring!$F$30)+IF(Data!$Z281&lt;&gt;"",Scoring!$F$31)+IF(Data!$AA281&lt;&gt;"",Scoring!$F$32),"")</f>
        <v/>
      </c>
      <c r="AG281" s="105" t="str">
        <f>IF(AF281&lt;&gt;"",LOOKUP(AF281,Likelihoods!$A$7:$A$107,Likelihoods!D$7:D$107),"")</f>
        <v/>
      </c>
      <c r="AH281" s="108" t="str">
        <f>IF(AND(COUNTBLANK($B281:$E281)=3,COUNTBLANK($F281:$H281)=2,COUNTBLANK($I281:$J281)=1,COUNTBLANK($K281:$L281)=1,COUNTBLANK($M281:$N281)=1,COUNTBLANK($O281:$P281)=1,COUNTBLANK($Q281:$R281)=1,COUNTBLANK($S281:$T281)=1,COUNTBLANK($U281:$V281)=1,COUNTBLANK($W281:$AA281)=4),IF(Data!$B281&lt;&gt;"",Scoring!$G$7)+IF(Data!$C281&lt;&gt;"",Scoring!$G$8)+IF(Data!$D281&lt;&gt;"",Scoring!$G$9)+IF(Data!$E281&lt;&gt;"",Scoring!$G$10)+IF(Data!$F281&lt;&gt;"",Scoring!$G$11)+IF(Data!$G281&lt;&gt;"",Scoring!$G$12)+IF(Data!$H281&lt;&gt;"",Scoring!$G$13)+IF(Data!$I281&lt;&gt;"",Scoring!$G$14)+IF(Data!$J281&lt;&gt;"",Scoring!$G$15)+IF(Data!$K281&lt;&gt;"",Scoring!$G$16)+IF(Data!$L281&lt;&gt;"",Scoring!$G$17)+IF(Data!$M281&lt;&gt;"",Scoring!$G$18)+IF(Data!$N281&lt;&gt;"",Scoring!$G$19)+IF(Data!$O281&lt;&gt;"",Scoring!$G$20)+IF(Data!$P281&lt;&gt;"",Scoring!$G$21)+IF(Data!$Q281&lt;&gt;"",Scoring!$G$22)+IF(Data!$R281&lt;&gt;"",Scoring!$G$23)+IF(Data!$S281&lt;&gt;"",Scoring!$G$24)+IF(Data!T281&lt;&gt;"",Scoring!$G$25)+IF(Data!$U281&lt;&gt;"",Scoring!$G$26)+IF(Data!$V281&lt;&gt;"",Scoring!$G$27)+IF(Data!$W281&lt;&gt;"",Scoring!$G$28)+IF(Data!$X281&lt;&gt;"",Scoring!$G$29)+IF(Data!$Y281&lt;&gt;"",Scoring!$G$30)+IF(Data!$Z281&lt;&gt;"",Scoring!$G$31)+IF(Data!$AA281&lt;&gt;"",Scoring!$G$32),"")</f>
        <v/>
      </c>
      <c r="AI281" s="106" t="str">
        <f>IF(AH281&lt;&gt;"",LOOKUP(AH281,Likelihoods!$A$7:$A$107,Likelihoods!E$7:E$107),"")</f>
        <v/>
      </c>
      <c r="AJ281" s="104" t="str">
        <f>IF(AND(COUNTBLANK($B281:$E281)=3,COUNTBLANK($F281:$H281)=2,COUNTBLANK($I281:$J281)=1,COUNTBLANK($K281:$L281)=1,COUNTBLANK($M281:$N281)=1,COUNTBLANK($O281:$P281)=1,COUNTBLANK($Q281:$R281)=1,COUNTBLANK($S281:$T281)=1,COUNTBLANK($U281:$V281)=1,COUNTBLANK($W281:$AA281)=4),IF(Data!$B281&lt;&gt;"",Scoring!$H$7)+IF(Data!$C281&lt;&gt;"",Scoring!$H$8)+IF(Data!$D281&lt;&gt;"",Scoring!$H$9)+IF(Data!$E281&lt;&gt;"",Scoring!$H$10)+IF(Data!$F281&lt;&gt;"",Scoring!$H$11)+IF(Data!$G281&lt;&gt;"",Scoring!$H$12)+IF(Data!$H281&lt;&gt;"",Scoring!$H$13)+IF(Data!$I281&lt;&gt;"",Scoring!$H$14)+IF(Data!$J281&lt;&gt;"",Scoring!$H$15)+IF(Data!$K281&lt;&gt;"",Scoring!$H$16)+IF(Data!$L281&lt;&gt;"",Scoring!$H$17)+IF(Data!$M281&lt;&gt;"",Scoring!$H$18)+IF(Data!$N281&lt;&gt;"",Scoring!$H$19)+IF(Data!$O281&lt;&gt;"",Scoring!$H$20)+IF(Data!$P281&lt;&gt;"",Scoring!$H$21)+IF(Data!$Q281&lt;&gt;"",Scoring!$H$22)+IF(Data!$R281&lt;&gt;"",Scoring!$H$23)+IF(Data!$S281&lt;&gt;"",Scoring!$H$24)+IF(Data!T281&lt;&gt;"",Scoring!$H$25)+IF(Data!$U281&lt;&gt;"",Scoring!$H$26)+IF(Data!$V281&lt;&gt;"",Scoring!$H$27)+IF(Data!$W281&lt;&gt;"",Scoring!$H$28)+IF(Data!$X281&lt;&gt;"",Scoring!$H$29)+IF(Data!$Y281&lt;&gt;"",Scoring!$H$30)+IF(Data!$Z281&lt;&gt;"",Scoring!$H$31)+IF(Data!$AA281&lt;&gt;"",Scoring!$H$32),"")</f>
        <v/>
      </c>
      <c r="AK281" s="105" t="str">
        <f>IF(AJ281&lt;&gt;"",LOOKUP(AJ281,Likelihoods!$A$7:$A$107,Likelihoods!F$7:F$107),"")</f>
        <v/>
      </c>
      <c r="AL281" s="102" t="str">
        <f>IF(AND(COUNTBLANK($B281:$E281)=3,COUNTBLANK($F281:$H281)=2,COUNTBLANK($I281:$J281)=1,COUNTBLANK($K281:$L281)=1,COUNTBLANK($M281:$N281)=1,COUNTBLANK($O281:$P281)=1,COUNTBLANK($Q281:$R281)=1,COUNTBLANK($S281:$T281)=1,COUNTBLANK($U281:$V281)=1,COUNTBLANK($W281:$AA281)=4),IF(Data!$B281&lt;&gt;"",Scoring!$I$7)+IF(Data!$C281&lt;&gt;"",Scoring!$I$8)+IF(Data!$D281&lt;&gt;"",Scoring!$I$9)+IF(Data!$E281&lt;&gt;"",Scoring!$I$10)+IF(Data!$F281&lt;&gt;"",Scoring!$I$11)+IF(Data!$G281&lt;&gt;"",Scoring!$I$12)+IF(Data!$H281&lt;&gt;"",Scoring!$I$13)+IF(Data!$I281&lt;&gt;"",Scoring!$I$14)+IF(Data!$J281&lt;&gt;"",Scoring!$I$15)+IF(Data!$K281&lt;&gt;"",Scoring!$I$16)+IF(Data!$L281&lt;&gt;"",Scoring!$I$17)+IF(Data!$M281&lt;&gt;"",Scoring!$I$18)+IF(Data!$N281&lt;&gt;"",Scoring!$I$19)+IF(Data!$O281&lt;&gt;"",Scoring!$I$20)+IF(Data!$P281&lt;&gt;"",Scoring!$I$21)+IF(Data!$Q281&lt;&gt;"",Scoring!$I$22)+IF(Data!$R281&lt;&gt;"",Scoring!$I$23)+IF(Data!$S281&lt;&gt;"",Scoring!$I$24)+IF(Data!T281&lt;&gt;"",Scoring!$I$25)+IF(Data!$U281&lt;&gt;"",Scoring!$I$26)+IF(Data!$V281&lt;&gt;"",Scoring!$I$27)+IF(Data!$W281&lt;&gt;"",Scoring!$I$28)+IF(Data!$X281&lt;&gt;"",Scoring!$I$29)+IF(Data!$Y281&lt;&gt;"",Scoring!$I$30)+IF(Data!$Z281&lt;&gt;"",Scoring!$I$31)+IF(Data!$AA281&lt;&gt;"",Scoring!$I$32),"")</f>
        <v/>
      </c>
      <c r="AM281" s="107" t="str">
        <f>IF(AL281&lt;&gt;"",LOOKUP(AL281,Likelihoods!$A$7:$A$107,Likelihoods!G$7:G$107),"")</f>
        <v/>
      </c>
      <c r="AN281" s="281" t="str">
        <f>IF(AND(COUNTBLANK($B281:$E281)=3,COUNTBLANK($F281:$H281)=2,COUNTBLANK($I281:$J281)=1,COUNTBLANK($K281:$L281)=1,COUNTBLANK($M281:$N281)=1,COUNTBLANK($O281:$P281)=1,COUNTBLANK($Q281:$R281)=1,COUNTBLANK($S281:$T281)=1,COUNTBLANK($U281:$V281)=1,COUNTBLANK($W281:$AA281)=4),IF(Data!$B281&lt;&gt;"",Scoring!$J$7)+IF(Data!$C281&lt;&gt;"",Scoring!$J$8)+IF(Data!$D281&lt;&gt;"",Scoring!$J$9)+IF(Data!$E281&lt;&gt;"",Scoring!$J$10)+IF(Data!$F281&lt;&gt;"",Scoring!$J$11)+IF(Data!$G281&lt;&gt;"",Scoring!$J$12)+IF(Data!$H281&lt;&gt;"",Scoring!$J$13)+IF(Data!$I281&lt;&gt;"",Scoring!$J$14)+IF(Data!$J281&lt;&gt;"",Scoring!$J$15)+IF(Data!$K281&lt;&gt;"",Scoring!$J$16)+IF(Data!$L281&lt;&gt;"",Scoring!$J$17)+IF(Data!$M281&lt;&gt;"",Scoring!$J$18)+IF(Data!$N281&lt;&gt;"",Scoring!$J$19)+IF(Data!$O281&lt;&gt;"",Scoring!$J$20)+IF(Data!$P281&lt;&gt;"",Scoring!$J$21)+IF(Data!$Q281&lt;&gt;"",Scoring!$J$22)+IF(Data!$R281&lt;&gt;"",Scoring!$J$23)+IF(Data!$S281&lt;&gt;"",Scoring!$J$24)+IF(Data!AF281&lt;&gt;"",Scoring!$J$25)+IF(Data!$U281&lt;&gt;"",Scoring!$J$26)+IF(Data!$V281&lt;&gt;"",Scoring!$J$27)+IF(Data!$W281&lt;&gt;"",Scoring!$J$28)+IF(Data!$X281&lt;&gt;"",Scoring!$J$29)+IF(Data!$Y281&lt;&gt;"",Scoring!$J$30)+IF(Data!$Z281&lt;&gt;"",Scoring!$J$31)+IF(Data!$AA281&lt;&gt;"",Scoring!$J$32),"")</f>
        <v/>
      </c>
      <c r="AO281" s="276" t="str">
        <f>IF(AN281&lt;&gt;"",LOOKUP(AN281,Likelihoods!$A$7:$A$107,Likelihoods!H$7:H$107),"")</f>
        <v/>
      </c>
      <c r="AP281" s="264" t="str">
        <f>IF(AND(COUNTBLANK($B281:$E281)=3,COUNTBLANK($F281:$H281)=2,COUNTBLANK($I281:$J281)=1,COUNTBLANK($K281:$L281)=1,COUNTBLANK($M281:$N281)=1,COUNTBLANK($O281:$P281)=1,COUNTBLANK($Q281:$R281)=1,COUNTBLANK($S281:$T281)=1,COUNTBLANK($U281:$V281)=1,COUNTBLANK($W281:$AA281)=4),IF(Data!$B281&lt;&gt;"",Scoring!$K$7)+IF(Data!$C281&lt;&gt;"",Scoring!$K$8)+IF(Data!$D281&lt;&gt;"",Scoring!$K$9)+IF(Data!$E281&lt;&gt;"",Scoring!$K$10)+IF(Data!$F281&lt;&gt;"",Scoring!$K$11)+IF(Data!$G281&lt;&gt;"",Scoring!$K$12)+IF(Data!$H281&lt;&gt;"",Scoring!$K$13)+IF(Data!$I281&lt;&gt;"",Scoring!$K$14)+IF(Data!$J281&lt;&gt;"",Scoring!$K$15)+IF(Data!$K281&lt;&gt;"",Scoring!$K$16)+IF(Data!$L281&lt;&gt;"",Scoring!$K$17)+IF(Data!$M281&lt;&gt;"",Scoring!$K$18)+IF(Data!$N281&lt;&gt;"",Scoring!$K$19)+IF(Data!$O281&lt;&gt;"",Scoring!$K$20)+IF(Data!$P281&lt;&gt;"",Scoring!$K$21)+IF(Data!$Q281&lt;&gt;"",Scoring!$K$22)+IF(Data!$R281&lt;&gt;"",Scoring!$K$23)+IF(Data!$S281&lt;&gt;"",Scoring!$K$24)+IF(Data!AH281&lt;&gt;"",Scoring!$K$25)+IF(Data!$U281&lt;&gt;"",Scoring!$K$26)+IF(Data!$V281&lt;&gt;"",Scoring!$K$27)+IF(Data!$W281&lt;&gt;"",Scoring!$K$28)+IF(Data!$X281&lt;&gt;"",Scoring!$K$29)+IF(Data!$Y281&lt;&gt;"",Scoring!$K$30)+IF(Data!$Z281&lt;&gt;"",Scoring!$K$31)+IF(Data!$AA281&lt;&gt;"",Scoring!$K$32),"")</f>
        <v/>
      </c>
      <c r="AQ281" s="107" t="str">
        <f>IF(AP281&lt;&gt;"",LOOKUP(AP281,Likelihoods!$A$7:$A$107,Likelihoods!I$7:I$107),"")</f>
        <v/>
      </c>
      <c r="AR281" s="281" t="str">
        <f>IF(AND(COUNTBLANK($B281:$E281)=3,COUNTBLANK($F281:$H281)=2,COUNTBLANK($I281:$J281)=1,COUNTBLANK($K281:$L281)=1,COUNTBLANK($M281:$N281)=1,COUNTBLANK($O281:$P281)=1,COUNTBLANK($Q281:$R281)=1,COUNTBLANK($S281:$T281)=1,COUNTBLANK($U281:$V281)=1,COUNTBLANK($W281:$AA281)=4),IF(Data!$B281&lt;&gt;"",Scoring!$L$7)+IF(Data!$C281&lt;&gt;"",Scoring!$L$8)+IF(Data!$D281&lt;&gt;"",Scoring!$L$9)+IF(Data!$E281&lt;&gt;"",Scoring!$L$10)+IF(Data!$F281&lt;&gt;"",Scoring!$L$11)+IF(Data!$G281&lt;&gt;"",Scoring!$L$12)+IF(Data!$H281&lt;&gt;"",Scoring!$L$13)+IF(Data!$I281&lt;&gt;"",Scoring!$L$14)+IF(Data!$J281&lt;&gt;"",Scoring!$L$15)+IF(Data!$K281&lt;&gt;"",Scoring!$L$16)+IF(Data!$L281&lt;&gt;"",Scoring!$L$17)+IF(Data!$M281&lt;&gt;"",Scoring!$L$18)+IF(Data!$N281&lt;&gt;"",Scoring!$L$19)+IF(Data!$O281&lt;&gt;"",Scoring!$L$20)+IF(Data!$P281&lt;&gt;"",Scoring!$L$21)+IF(Data!$Q281&lt;&gt;"",Scoring!$L$22)+IF(Data!$R281&lt;&gt;"",Scoring!$L$23)+IF(Data!$S281&lt;&gt;"",Scoring!$L$24)+IF(Data!AJ281&lt;&gt;"",Scoring!$L$25)+IF(Data!$U281&lt;&gt;"",Scoring!$L$26)+IF(Data!$V281&lt;&gt;"",Scoring!$L$27)+IF(Data!$W281&lt;&gt;"",Scoring!$L$28)+IF(Data!$X281&lt;&gt;"",Scoring!$L$29)+IF(Data!$Y281&lt;&gt;"",Scoring!$L$30)+IF(Data!$Z281&lt;&gt;"",Scoring!$L$31)+IF(Data!$AA281&lt;&gt;"",Scoring!$L$32),"")</f>
        <v/>
      </c>
      <c r="AS281" s="105" t="str">
        <f>IF(AR281&lt;&gt;"",LOOKUP(AR281,Likelihoods!$A$7:$A$107,Likelihoods!J$7:J$107),"")</f>
        <v/>
      </c>
      <c r="AT281" s="108" t="str">
        <f>IF(AND(COUNTBLANK($B281:$E281)=3,COUNTBLANK($F281:$H281)=2,COUNTBLANK($I281:$J281)=1,COUNTBLANK($K281:$L281)=1,COUNTBLANK($M281:$N281)=1,COUNTBLANK($O281:$P281)=1,COUNTBLANK($Q281:$R281)=1,COUNTBLANK($S281:$T281)=1,COUNTBLANK($U281:$V281)=1,COUNTBLANK($W281:$AA281)=4),IF(Data!$B281&lt;&gt;"",Scoring!$M$7)+IF(Data!$C281&lt;&gt;"",Scoring!$M$8)+IF(Data!$D281&lt;&gt;"",Scoring!$M$9)+IF(Data!$E281&lt;&gt;"",Scoring!$M$10)+IF(Data!$F281&lt;&gt;"",Scoring!$M$11)+IF(Data!$G281&lt;&gt;"",Scoring!$M$12)+IF(Data!$H281&lt;&gt;"",Scoring!$M$13)+IF(Data!$I281&lt;&gt;"",Scoring!$M$14)+IF(Data!$J281&lt;&gt;"",Scoring!$M$15)+IF(Data!$K281&lt;&gt;"",Scoring!$M$16)+IF(Data!$L281&lt;&gt;"",Scoring!$M$17)+IF(Data!$M281&lt;&gt;"",Scoring!$M$18)+IF(Data!$N281&lt;&gt;"",Scoring!$M$19)+IF(Data!$O281&lt;&gt;"",Scoring!$M$20)+IF(Data!$P281&lt;&gt;"",Scoring!$M$21)+IF(Data!$Q281&lt;&gt;"",Scoring!$M$22)+IF(Data!$R281&lt;&gt;"",Scoring!$M$23)+IF(Data!$S281&lt;&gt;"",Scoring!$M$24)+IF(Data!T281&lt;&gt;"",Scoring!$M$25)+IF(Data!$U281&lt;&gt;"",Scoring!$M$26)+IF(Data!$V281&lt;&gt;"",Scoring!$M$27)+IF(Data!$W281&lt;&gt;"",Scoring!$M$28)+IF(Data!$X281&lt;&gt;"",Scoring!$M$29)+IF(Data!$Y281&lt;&gt;"",Scoring!$M$30)+IF(Data!$Z281&lt;&gt;"",Scoring!$M$31)+IF(Data!$AA281&lt;&gt;"",Scoring!$M$32),"")</f>
        <v/>
      </c>
      <c r="AU281" s="105" t="str">
        <f>IF(AT281&lt;&gt;"",LOOKUP(AT281,Likelihoods!$A$7:$A$107,Likelihoods!K$7:K$107),"")</f>
        <v/>
      </c>
      <c r="AV281" s="108" t="str">
        <f>IF(AND(COUNTBLANK($B281:$E281)=3,COUNTBLANK($F281:$H281)=2,COUNTBLANK($I281:$J281)=1,COUNTBLANK($K281:$L281)=1,COUNTBLANK($M281:$N281)=1,COUNTBLANK($O281:$P281)=1,COUNTBLANK($Q281:$R281)=1,COUNTBLANK($S281:$T281)=1,COUNTBLANK($U281:$V281)=1,COUNTBLANK($W281:$AA281)=4),IF(Data!$B281&lt;&gt;"",Scoring!$N$7)+IF(Data!$C281&lt;&gt;"",Scoring!$N$8)+IF(Data!$D281&lt;&gt;"",Scoring!$N$9)+IF(Data!$E281&lt;&gt;"",Scoring!$N$10)+IF(Data!$F281&lt;&gt;"",Scoring!$N$11)+IF(Data!$G281&lt;&gt;"",Scoring!$N$12)+IF(Data!$H281&lt;&gt;"",Scoring!$N$13)+IF(Data!$I281&lt;&gt;"",Scoring!$N$14)+IF(Data!$J281&lt;&gt;"",Scoring!$N$15)+IF(Data!$K281&lt;&gt;"",Scoring!$N$16)+IF(Data!$L281&lt;&gt;"",Scoring!$N$17)+IF(Data!$M281&lt;&gt;"",Scoring!$N$18)+IF(Data!$N281&lt;&gt;"",Scoring!$N$19)+IF(Data!$O281&lt;&gt;"",Scoring!$N$20)+IF(Data!$P281&lt;&gt;"",Scoring!$N$21)+IF(Data!$Q281&lt;&gt;"",Scoring!$N$22)+IF(Data!$R281&lt;&gt;"",Scoring!$N$23)+IF(Data!$S281&lt;&gt;"",Scoring!$N$24)+IF(Data!T281&lt;&gt;"",Scoring!$N$25)+IF(Data!$U281&lt;&gt;"",Scoring!$N$26)+IF(Data!$V281&lt;&gt;"",Scoring!$N$27)+IF(Data!$W281&lt;&gt;"",Scoring!$N$28)+IF(Data!$X281&lt;&gt;"",Scoring!$N$29)+IF(Data!$Y281&lt;&gt;"",Scoring!$N$30)+IF(Data!$Z281&lt;&gt;"",Scoring!$N$31)+IF(Data!$AA281&lt;&gt;"",Scoring!$N$32),"")</f>
        <v/>
      </c>
      <c r="AW281" s="106" t="str">
        <f>IF(AV281&lt;&gt;"",LOOKUP(AV281,Likelihoods!$A$7:$A$107,Likelihoods!L$7:L$107),"")</f>
        <v/>
      </c>
      <c r="AX281" s="104" t="str">
        <f>IF(AND(COUNTBLANK($B281:$E281)=3,COUNTBLANK($F281:$H281)=2,COUNTBLANK($I281:$J281)=1,COUNTBLANK($K281:$L281)=1,COUNTBLANK($M281:$N281)=1,COUNTBLANK($O281:$P281)=1,COUNTBLANK($Q281:$R281)=1,COUNTBLANK($S281:$T281)=1,COUNTBLANK($U281:$V281)=1,COUNTBLANK($W281:$AA281)=4),IF(Data!$B281&lt;&gt;"",Scoring!$O$7)+IF(Data!$C281&lt;&gt;"",Scoring!$O$8)+IF(Data!$D281&lt;&gt;"",Scoring!$O$9)+IF(Data!$E281&lt;&gt;"",Scoring!$O$10)+IF(Data!$F281&lt;&gt;"",Scoring!$O$11)+IF(Data!$G281&lt;&gt;"",Scoring!$O$12)+IF(Data!$H281&lt;&gt;"",Scoring!$O$13)+IF(Data!$I281&lt;&gt;"",Scoring!$O$14)+IF(Data!$J281&lt;&gt;"",Scoring!$O$15)+IF(Data!$K281&lt;&gt;"",Scoring!$O$16)+IF(Data!$L281&lt;&gt;"",Scoring!$O$17)+IF(Data!$M281&lt;&gt;"",Scoring!$O$18)+IF(Data!$N281&lt;&gt;"",Scoring!$O$19)+IF(Data!$O281&lt;&gt;"",Scoring!$O$20)+IF(Data!$P281&lt;&gt;"",Scoring!$O$21)+IF(Data!$Q281&lt;&gt;"",Scoring!$O$22)+IF(Data!$R281&lt;&gt;"",Scoring!$O$23)+IF(Data!$S281&lt;&gt;"",Scoring!$O$24)+IF(Data!T281&lt;&gt;"",Scoring!$O$25)+IF(Data!$U281&lt;&gt;"",Scoring!$O$26)+IF(Data!$V281&lt;&gt;"",Scoring!$O$27)+IF(Data!$W281&lt;&gt;"",Scoring!$O$28)+IF(Data!$X281&lt;&gt;"",Scoring!$O$29)+IF(Data!$Y281&lt;&gt;"",Scoring!$O$30)+IF(Data!$Z281&lt;&gt;"",Scoring!$O$31)+IF(Data!$AA281&lt;&gt;"",Scoring!$O$32),"")</f>
        <v/>
      </c>
      <c r="AY281" s="107" t="str">
        <f>IF(AX281&lt;&gt;"",LOOKUP(AX281,Likelihoods!$A$7:$A$107,Likelihoods!M$7:M$107),"")</f>
        <v/>
      </c>
      <c r="AZ281" s="108" t="str">
        <f>IF(AND(COUNTBLANK($B281:$E281)=3,COUNTBLANK($F281:$H281)=2,COUNTBLANK($I281:$J281)=1,COUNTBLANK($K281:$L281)=1,COUNTBLANK($M281:$N281)=1,COUNTBLANK($O281:$P281)=1,COUNTBLANK($Q281:$R281)=1,COUNTBLANK($S281:$T281)=1,COUNTBLANK($U281:$V281)=1,COUNTBLANK($W281:$AA281)=4),IF(Data!$B281&lt;&gt;"",Scoring!$P$7)+IF(Data!$C281&lt;&gt;"",Scoring!$P$8)+IF(Data!$D281&lt;&gt;"",Scoring!$P$9)+IF(Data!$E281&lt;&gt;"",Scoring!$P$10)+IF(Data!$F281&lt;&gt;"",Scoring!$P$11)+IF(Data!$G281&lt;&gt;"",Scoring!$P$12)+IF(Data!$H281&lt;&gt;"",Scoring!$P$13)+IF(Data!$I281&lt;&gt;"",Scoring!$P$14)+IF(Data!$J281&lt;&gt;"",Scoring!$P$15)+IF(Data!$K281&lt;&gt;"",Scoring!$P$16)+IF(Data!$L281&lt;&gt;"",Scoring!$P$17)+IF(Data!$M281&lt;&gt;"",Scoring!$P$18)+IF(Data!$N281&lt;&gt;"",Scoring!$P$19)+IF(Data!$O281&lt;&gt;"",Scoring!$P$20)+IF(Data!$P281&lt;&gt;"",Scoring!$P$21)+IF(Data!$Q281&lt;&gt;"",Scoring!$P$22)+IF(Data!$R281&lt;&gt;"",Scoring!$P$23)+IF(Data!$S281&lt;&gt;"",Scoring!$P$24)+IF(Data!T281&lt;&gt;"",Scoring!$P$25)+IF(Data!$U281&lt;&gt;"",Scoring!$P$26)+IF(Data!$V281&lt;&gt;"",Scoring!$P$27)+IF(Data!$W281&lt;&gt;"",Scoring!$P$28)+IF(Data!$X281&lt;&gt;"",Scoring!$P$29)+IF(Data!$Y281&lt;&gt;"",Scoring!$P$30)+IF(Data!$Z281&lt;&gt;"",Scoring!$P$31)+IF(Data!$AA281&lt;&gt;"",Scoring!$P$32),"")</f>
        <v/>
      </c>
      <c r="BA281" s="105" t="str">
        <f>IF(AZ281&lt;&gt;"",LOOKUP(AZ281,Likelihoods!$A$7:$A$107,Likelihoods!N$7:N$107),"")</f>
        <v/>
      </c>
      <c r="BB281" s="102" t="str">
        <f>IF(AND(COUNTBLANK($B281:$E281)=3,COUNTBLANK($F281:$H281)=2,COUNTBLANK($I281:$J281)=1,COUNTBLANK($K281:$L281)=1,COUNTBLANK($M281:$N281)=1,COUNTBLANK($O281:$P281)=1,COUNTBLANK($Q281:$R281)=1,COUNTBLANK($S281:$T281)=1,COUNTBLANK($U281:$V281)=1,COUNTBLANK($W281:$AA281)=4),IF(Data!$B281&lt;&gt;"",Scoring!$Q$7)+IF(Data!$C281&lt;&gt;"",Scoring!$Q$8)+IF(Data!$D281&lt;&gt;"",Scoring!$Q$9)+IF(Data!$E281&lt;&gt;"",Scoring!$Q$10)+IF(Data!$F281&lt;&gt;"",Scoring!$Q$11)+IF(Data!$G281&lt;&gt;"",Scoring!$Q$12)+IF(Data!$H281&lt;&gt;"",Scoring!$Q$13)+IF(Data!$I281&lt;&gt;"",Scoring!$Q$14)+IF(Data!$J281&lt;&gt;"",Scoring!$Q$15)+IF(Data!$K281&lt;&gt;"",Scoring!$Q$16)+IF(Data!$L281&lt;&gt;"",Scoring!$Q$17)+IF(Data!$M281&lt;&gt;"",Scoring!$Q$18)+IF(Data!$N281&lt;&gt;"",Scoring!$Q$19)+IF(Data!$O281&lt;&gt;"",Scoring!$Q$20)+IF(Data!$P281&lt;&gt;"",Scoring!$Q$21)+IF(Data!$Q281&lt;&gt;"",Scoring!$Q$22)+IF(Data!$R281&lt;&gt;"",Scoring!$Q$23)+IF(Data!$S281&lt;&gt;"",Scoring!$Q$24)+IF(Data!T281&lt;&gt;"",Scoring!$Q$25)+IF(Data!$U281&lt;&gt;"",Scoring!$Q$26)+IF(Data!$V281&lt;&gt;"",Scoring!$Q$27)+IF(Data!$W281&lt;&gt;"",Scoring!$Q$28)+IF(Data!$X281&lt;&gt;"",Scoring!$Q$29)+IF(Data!$Y281&lt;&gt;"",Scoring!$Q$30)+IF(Data!$Z281&lt;&gt;"",Scoring!$Q$31)+IF(Data!$AA281&lt;&gt;"",Scoring!$Q$32),"")</f>
        <v/>
      </c>
      <c r="BC281" s="107" t="str">
        <f>IF(BB281&lt;&gt;"",LOOKUP(BB281,Likelihoods!$A$7:$A$107,Likelihoods!O$7:O$107),"")</f>
        <v/>
      </c>
      <c r="BD281" s="104" t="str">
        <f>IF(AND(COUNTBLANK($B281:$E281)=3,COUNTBLANK($F281:$H281)=2,COUNTBLANK($I281:$J281)=1,COUNTBLANK($K281:$L281)=1,COUNTBLANK($M281:$N281)=1,COUNTBLANK($O281:$P281)=1,COUNTBLANK($Q281:$R281)=1,COUNTBLANK($S281:$T281)=1,COUNTBLANK($U281:$V281)=1,COUNTBLANK($W281:$AA281)=4),IF(Data!$B281&lt;&gt;"",Scoring!$R$7)+IF(Data!$C281&lt;&gt;"",Scoring!$R$8)+IF(Data!$D281&lt;&gt;"",Scoring!$R$9)+IF(Data!$E281&lt;&gt;"",Scoring!$R$10)+IF(Data!$F281&lt;&gt;"",Scoring!$R$11)+IF(Data!$G281&lt;&gt;"",Scoring!$R$12)+IF(Data!$H281&lt;&gt;"",Scoring!$R$13)+IF(Data!$I281&lt;&gt;"",Scoring!$R$14)+IF(Data!$J281&lt;&gt;"",Scoring!$R$15)+IF(Data!$K281&lt;&gt;"",Scoring!$R$16)+IF(Data!$L281&lt;&gt;"",Scoring!$R$17)+IF(Data!$M281&lt;&gt;"",Scoring!$R$18)+IF(Data!$N281&lt;&gt;"",Scoring!$R$19)+IF(Data!$O281&lt;&gt;"",Scoring!$R$20)+IF(Data!$P281&lt;&gt;"",Scoring!$R$21)+IF(Data!$Q281&lt;&gt;"",Scoring!$R$22)+IF(Data!$R281&lt;&gt;"",Scoring!$R$23)+IF(Data!$S281&lt;&gt;"",Scoring!$R$24)+IF(Data!T281&lt;&gt;"",Scoring!$R$25)+IF(Data!$U281&lt;&gt;"",Scoring!$R$26)+IF(Data!$V281&lt;&gt;"",Scoring!$R$27)+IF(Data!$W281&lt;&gt;"",Scoring!$R$28)+IF(Data!$X281&lt;&gt;"",Scoring!$R$29)+IF(Data!$Y281&lt;&gt;"",Scoring!$R$30)+IF(Data!$Z281&lt;&gt;"",Scoring!$R$31)+IF(Data!$AA281&lt;&gt;"",Scoring!$R$32),"")</f>
        <v/>
      </c>
      <c r="BE281" s="105" t="str">
        <f>IF(BD281&lt;&gt;"",LOOKUP(BD281,Likelihoods!$A$7:$A$107,Likelihoods!P$7:P$107),"")</f>
        <v/>
      </c>
      <c r="BF281" s="102" t="str">
        <f>IF(AND(COUNTBLANK($B281:$E281)=3,COUNTBLANK($F281:$H281)=2,COUNTBLANK($I281:$J281)=1,COUNTBLANK($K281:$L281)=1,COUNTBLANK($M281:$N281)=1,COUNTBLANK($O281:$P281)=1,COUNTBLANK($Q281:$R281)=1,COUNTBLANK($S281:$T281)=1,COUNTBLANK($U281:$V281)=1,COUNTBLANK($W281:$AA281)=4),IF(Data!$B281&lt;&gt;"",Scoring!$S$7)+IF(Data!$C281&lt;&gt;"",Scoring!$S$8)+IF(Data!$D281&lt;&gt;"",Scoring!$S$9)+IF(Data!$E281&lt;&gt;"",Scoring!$S$10)+IF(Data!$F281&lt;&gt;"",Scoring!$S$11)+IF(Data!$G281&lt;&gt;"",Scoring!$S$12)+IF(Data!$H281&lt;&gt;"",Scoring!$S$13)+IF(Data!$I281&lt;&gt;"",Scoring!$S$14)+IF(Data!$J281&lt;&gt;"",Scoring!$S$15)+IF(Data!$K281&lt;&gt;"",Scoring!$S$16)+IF(Data!$L281&lt;&gt;"",Scoring!$S$17)+IF(Data!$M281&lt;&gt;"",Scoring!$S$18)+IF(Data!$N281&lt;&gt;"",Scoring!$S$19)+IF(Data!$O281&lt;&gt;"",Scoring!$S$20)+IF(Data!$P281&lt;&gt;"",Scoring!$S$21)+IF(Data!$Q281&lt;&gt;"",Scoring!$S$22)+IF(Data!$R281&lt;&gt;"",Scoring!$S$23)+IF(Data!$S281&lt;&gt;"",Scoring!$S$24)+IF(Data!T281&lt;&gt;"",Scoring!$S$25)+IF(Data!$U281&lt;&gt;"",Scoring!$S$26)+IF(Data!$V281&lt;&gt;"",Scoring!$S$27)+IF(Data!$W281&lt;&gt;"",Scoring!$S$28)+IF(Data!$X281&lt;&gt;"",Scoring!$S$29)+IF(Data!$Y281&lt;&gt;"",Scoring!$S$30)+IF(Data!$Z281&lt;&gt;"",Scoring!$S$31)+IF(Data!$AA281&lt;&gt;"",Scoring!$S$32),"")</f>
        <v/>
      </c>
      <c r="BG281" s="107" t="str">
        <f>IF(BF281&lt;&gt;"",LOOKUP(BF281,Likelihoods!$A$7:$A$107,Likelihoods!Q$7:Q$107),"")</f>
        <v/>
      </c>
      <c r="BH281" s="108" t="str">
        <f>IF(AND(COUNTBLANK($B281:$E281)=3,COUNTBLANK($F281:$H281)=2,COUNTBLANK($I281:$J281)=1,COUNTBLANK($K281:$L281)=1,COUNTBLANK($M281:$N281)=1,COUNTBLANK($O281:$P281)=1,COUNTBLANK($Q281:$R281)=1,COUNTBLANK($S281:$T281)=1,COUNTBLANK($U281:$V281)=1,COUNTBLANK($W281:$AA281)=4),IF(Data!$B281&lt;&gt;"",Scoring!$T$7)+IF(Data!$C281&lt;&gt;"",Scoring!$T$8)+IF(Data!$D281&lt;&gt;"",Scoring!$T$9)+IF(Data!$E281&lt;&gt;"",Scoring!$T$10)+IF(Data!$F281&lt;&gt;"",Scoring!$T$11)+IF(Data!$G281&lt;&gt;"",Scoring!$T$12)+IF(Data!$H281&lt;&gt;"",Scoring!$T$13)+IF(Data!$I281&lt;&gt;"",Scoring!$T$14)+IF(Data!$J281&lt;&gt;"",Scoring!$T$15)+IF(Data!$K281&lt;&gt;"",Scoring!$T$16)+IF(Data!$L281&lt;&gt;"",Scoring!$T$17)+IF(Data!$M281&lt;&gt;"",Scoring!$T$18)+IF(Data!$N281&lt;&gt;"",Scoring!$T$19)+IF(Data!$O281&lt;&gt;"",Scoring!$T$20)+IF(Data!$P281&lt;&gt;"",Scoring!$T$21)+IF(Data!$Q281&lt;&gt;"",Scoring!$T$22)+IF(Data!$R281&lt;&gt;"",Scoring!$T$23)+IF(Data!$S281&lt;&gt;"",Scoring!$T$24)+IF(Data!T281&lt;&gt;"",Scoring!$T$25)+IF(Data!$U281&lt;&gt;"",Scoring!$T$26)+IF(Data!$V281&lt;&gt;"",Scoring!$T$27)+IF(Data!$W281&lt;&gt;"",Scoring!$T$28)+IF(Data!$X281&lt;&gt;"",Scoring!$T$29)+IF(Data!$Y281&lt;&gt;"",Scoring!$T$30)+IF(Data!$Z281&lt;&gt;"",Scoring!$T$31)+IF(Data!$AA281&lt;&gt;"",Scoring!$T$32),"")</f>
        <v/>
      </c>
      <c r="BI281" s="105" t="str">
        <f>IF(BH281&lt;&gt;"",LOOKUP(BH281,Likelihoods!$A$7:$A$107,Likelihoods!R$7:R$107),"")</f>
        <v/>
      </c>
      <c r="BJ281" s="108" t="str">
        <f>IF(AND(COUNTBLANK($B281:$E281)=3,COUNTBLANK($F281:$H281)=2,COUNTBLANK($I281:$J281)=1,COUNTBLANK($K281:$L281)=1,COUNTBLANK($M281:$N281)=1,COUNTBLANK($O281:$P281)=1,COUNTBLANK($Q281:$R281)=1,COUNTBLANK($S281:$T281)=1,COUNTBLANK($U281:$V281)=1,COUNTBLANK($W281:$AA281)=4),IF(Data!$B281&lt;&gt;"",Scoring!$U$7)+IF(Data!$C281&lt;&gt;"",Scoring!$U$8)+IF(Data!$D281&lt;&gt;"",Scoring!$U$9)+IF(Data!$E281&lt;&gt;"",Scoring!$U$10)+IF(Data!$F281&lt;&gt;"",Scoring!$U$11)+IF(Data!$G281&lt;&gt;"",Scoring!$U$12)+IF(Data!$H281&lt;&gt;"",Scoring!$U$13)+IF(Data!$I281&lt;&gt;"",Scoring!$U$14)+IF(Data!$J281&lt;&gt;"",Scoring!$U$15)+IF(Data!$K281&lt;&gt;"",Scoring!$U$16)+IF(Data!$L281&lt;&gt;"",Scoring!$U$17)+IF(Data!$M281&lt;&gt;"",Scoring!$U$18)+IF(Data!$N281&lt;&gt;"",Scoring!$U$19)+IF(Data!$O281&lt;&gt;"",Scoring!$U$20)+IF(Data!$P281&lt;&gt;"",Scoring!$U$21)+IF(Data!$Q281&lt;&gt;"",Scoring!$U$22)+IF(Data!$R281&lt;&gt;"",Scoring!$U$23)+IF(Data!$S281&lt;&gt;"",Scoring!$U$24)+IF(Data!T281&lt;&gt;"",Scoring!$U$25)+IF(Data!$U281&lt;&gt;"",Scoring!$U$26)+IF(Data!$V281&lt;&gt;"",Scoring!$U$27)+IF(Data!$W281&lt;&gt;"",Scoring!$U$28)+IF(Data!$X281&lt;&gt;"",Scoring!$U$29)+IF(Data!$Y281&lt;&gt;"",Scoring!$U$30)+IF(Data!$Z281&lt;&gt;"",Scoring!$U$31)+IF(Data!$AA281&lt;&gt;"",Scoring!$U$32),"")</f>
        <v/>
      </c>
      <c r="BK281" s="106" t="str">
        <f>IF(BJ281&lt;&gt;"",LOOKUP(BJ281,Likelihoods!$A$7:$A$107,Likelihoods!S$7:S$107),"")</f>
        <v/>
      </c>
      <c r="BL281" s="8"/>
      <c r="BM281" s="8"/>
      <c r="BN281" s="8"/>
      <c r="BO281" s="8"/>
      <c r="BP281" s="8"/>
      <c r="BQ281" s="8"/>
      <c r="BR281" s="8"/>
      <c r="BS281" s="8"/>
      <c r="BT281" s="8"/>
      <c r="BU281" s="8"/>
      <c r="BV281" s="8"/>
      <c r="BW281" s="8"/>
      <c r="BX281" s="8"/>
      <c r="BY281" s="8"/>
    </row>
    <row r="282" spans="1:77" ht="14.25" x14ac:dyDescent="0.2">
      <c r="A282" s="68"/>
      <c r="B282" s="101"/>
      <c r="C282" s="102"/>
      <c r="D282" s="102"/>
      <c r="E282" s="102"/>
      <c r="F282" s="101"/>
      <c r="G282" s="102"/>
      <c r="H282" s="103"/>
      <c r="I282" s="102"/>
      <c r="J282" s="102"/>
      <c r="K282" s="101"/>
      <c r="L282" s="103"/>
      <c r="M282" s="102"/>
      <c r="N282" s="103"/>
      <c r="O282" s="101"/>
      <c r="P282" s="103"/>
      <c r="Q282" s="102"/>
      <c r="R282" s="102"/>
      <c r="S282" s="101"/>
      <c r="T282" s="103"/>
      <c r="U282" s="101"/>
      <c r="V282" s="103"/>
      <c r="W282" s="102"/>
      <c r="X282" s="102"/>
      <c r="Y282" s="102"/>
      <c r="Z282" s="102"/>
      <c r="AA282" s="102"/>
      <c r="AB282" s="104" t="str">
        <f>IF(AND(COUNTBLANK($B282:$E282)=3,COUNTBLANK($F282:$H282)=2,COUNTBLANK($I282:$J282)=1,COUNTBLANK($K282:$L282)=1,COUNTBLANK($M282:$N282)=1,COUNTBLANK($O282:$P282)=1,COUNTBLANK($Q282:$R282)=1,COUNTBLANK($S282:$T282)=1,COUNTBLANK($U282:$V282)=1,COUNTBLANK($W282:$AA282)=4),IF(Data!$B282&lt;&gt;"",Scoring!$D$7)+IF(Data!$C282&lt;&gt;"",Scoring!$D$8)+IF(Data!$D282&lt;&gt;"",Scoring!$D$9)+IF(Data!$E282&lt;&gt;"",Scoring!$D$10)+IF(Data!$F282&lt;&gt;"",Scoring!$D$11)+IF(Data!$G282&lt;&gt;"",Scoring!$D$12)+IF(Data!$H282&lt;&gt;"",Scoring!$D$13)+IF(Data!$I282&lt;&gt;"",Scoring!$D$14)+IF(Data!$J282&lt;&gt;"",Scoring!$D$15)+IF(Data!$K282&lt;&gt;"",Scoring!$D$16)+IF(Data!$L282&lt;&gt;"",Scoring!$D$17)+IF(Data!$M282&lt;&gt;"",Scoring!$D$18)+IF(Data!$N282&lt;&gt;"",Scoring!$D$19)+IF(Data!$O282&lt;&gt;"",Scoring!$D$20)+IF(Data!$P282&lt;&gt;"",Scoring!$D$21)+IF(Data!$Q282&lt;&gt;"",Scoring!$D$22)+IF(Data!$R282&lt;&gt;"",Scoring!$D$23)+IF(Data!$S282&lt;&gt;"",Scoring!$D$24)+IF(Data!T282&lt;&gt;"",Scoring!$D$25)+IF(Data!$U282&lt;&gt;"",Scoring!$D$26)+IF(Data!$V282&lt;&gt;"",Scoring!$D$27)+IF(Data!$W282&lt;&gt;"",Scoring!$D$28)+IF(Data!$X282&lt;&gt;"",Scoring!$D$29)+IF(Data!$Y282&lt;&gt;"",Scoring!$D$30)+IF(Data!$Z282&lt;&gt;"",Scoring!$D$31)+IF(Data!$AA282&lt;&gt;"",Scoring!$D$32),"")</f>
        <v/>
      </c>
      <c r="AC282" s="105" t="str">
        <f>IF(AB282&lt;&gt;"",LOOKUP(AB282,Likelihoods!$A$7:$A$107,Likelihoods!B$7:B$107),"")</f>
        <v/>
      </c>
      <c r="AD282" s="264" t="str">
        <f>IF(AND(COUNTBLANK($B282:$E282)=3,COUNTBLANK($F282:$H282)=2,COUNTBLANK($I282:$J282)=1,COUNTBLANK($K282:$L282)=1,COUNTBLANK($M282:$N282)=1,COUNTBLANK($O282:$P282)=1,COUNTBLANK($Q282:$R282)=1,COUNTBLANK($S282:$T282)=1,COUNTBLANK($U282:$V282)=1,COUNTBLANK($W282:$AA282)=4),IF(Data!$B282&lt;&gt;"",Scoring!$E$7)+IF(Data!$C282&lt;&gt;"",Scoring!$E$8)+IF(Data!$D282&lt;&gt;"",Scoring!$E$9)+IF(Data!$E282&lt;&gt;"",Scoring!$E$10)+IF(Data!$F282&lt;&gt;"",Scoring!$E$11)+IF(Data!$G282&lt;&gt;"",Scoring!$E$12)+IF(Data!$H282&lt;&gt;"",Scoring!$E$13)+IF(Data!$I282&lt;&gt;"",Scoring!$E$14)+IF(Data!$J282&lt;&gt;"",Scoring!$E$15)+IF(Data!$K282&lt;&gt;"",Scoring!$E$16)+IF(Data!$L282&lt;&gt;"",Scoring!$E$17)+IF(Data!$M282&lt;&gt;"",Scoring!$E$18)+IF(Data!$N282&lt;&gt;"",Scoring!$E$19)+IF(Data!$O282&lt;&gt;"",Scoring!$E$20)+IF(Data!$P282&lt;&gt;"",Scoring!$E$21)+IF(Data!$Q282&lt;&gt;"",Scoring!$E$22)+IF(Data!$R282&lt;&gt;"",Scoring!$E$23)+IF(Data!$S282&lt;&gt;"",Scoring!$E$24)+IF(Data!V282&lt;&gt;"",Scoring!$E$25)+IF(Data!$U282&lt;&gt;"",Scoring!$E$26)+IF(Data!$V282&lt;&gt;"",Scoring!$E$27)+IF(Data!$W282&lt;&gt;"",Scoring!$E$28)+IF(Data!$X282&lt;&gt;"",Scoring!$E$29)+IF(Data!$Y282&lt;&gt;"",Scoring!$E$30)+IF(Data!$Z282&lt;&gt;"",Scoring!$E$31)+IF(Data!$AA282&lt;&gt;"",Scoring!$E$32),"")</f>
        <v/>
      </c>
      <c r="AE282" s="107" t="str">
        <f>IF(AD282&lt;&gt;"",LOOKUP(AD282,Likelihoods!$A$7:$A$107,Likelihoods!C$7:C$107),"")</f>
        <v/>
      </c>
      <c r="AF282" s="108" t="str">
        <f>IF(AND(COUNTBLANK($B282:$E282)=3,COUNTBLANK($F282:$H282)=2,COUNTBLANK($I282:$J282)=1,COUNTBLANK($K282:$L282)=1,COUNTBLANK($M282:$N282)=1,COUNTBLANK($O282:$P282)=1,COUNTBLANK($Q282:$R282)=1,COUNTBLANK($S282:$T282)=1,COUNTBLANK($U282:$V282)=1,COUNTBLANK($W282:$AA282)=4),IF(Data!$B282&lt;&gt;"",Scoring!$F$7)+IF(Data!$C282&lt;&gt;"",Scoring!$F$8)+IF(Data!$D282&lt;&gt;"",Scoring!$F$9)+IF(Data!$E282&lt;&gt;"",Scoring!$F$10)+IF(Data!$F282&lt;&gt;"",Scoring!$F$11)+IF(Data!$G282&lt;&gt;"",Scoring!$F$12)+IF(Data!$H282&lt;&gt;"",Scoring!$F$13)+IF(Data!$I282&lt;&gt;"",Scoring!$F$14)+IF(Data!$J282&lt;&gt;"",Scoring!$F$15)+IF(Data!$K282&lt;&gt;"",Scoring!$F$16)+IF(Data!$L282&lt;&gt;"",Scoring!$F$17)+IF(Data!$M282&lt;&gt;"",Scoring!$F$18)+IF(Data!$N282&lt;&gt;"",Scoring!$F$19)+IF(Data!$O282&lt;&gt;"",Scoring!$F$20)+IF(Data!$P282&lt;&gt;"",Scoring!$F$21)+IF(Data!$Q282&lt;&gt;"",Scoring!$F$22)+IF(Data!$R282&lt;&gt;"",Scoring!$F$23)+IF(Data!$S282&lt;&gt;"",Scoring!$F$24)+IF(Data!T282&lt;&gt;"",Scoring!$F$25)+IF(Data!$U282&lt;&gt;"",Scoring!$F$26)+IF(Data!$V282&lt;&gt;"",Scoring!$F$27)+IF(Data!$W282&lt;&gt;"",Scoring!$F$28)+IF(Data!$X282&lt;&gt;"",Scoring!$F$29)+IF(Data!$Y282&lt;&gt;"",Scoring!$F$30)+IF(Data!$Z282&lt;&gt;"",Scoring!$F$31)+IF(Data!$AA282&lt;&gt;"",Scoring!$F$32),"")</f>
        <v/>
      </c>
      <c r="AG282" s="105" t="str">
        <f>IF(AF282&lt;&gt;"",LOOKUP(AF282,Likelihoods!$A$7:$A$107,Likelihoods!D$7:D$107),"")</f>
        <v/>
      </c>
      <c r="AH282" s="108" t="str">
        <f>IF(AND(COUNTBLANK($B282:$E282)=3,COUNTBLANK($F282:$H282)=2,COUNTBLANK($I282:$J282)=1,COUNTBLANK($K282:$L282)=1,COUNTBLANK($M282:$N282)=1,COUNTBLANK($O282:$P282)=1,COUNTBLANK($Q282:$R282)=1,COUNTBLANK($S282:$T282)=1,COUNTBLANK($U282:$V282)=1,COUNTBLANK($W282:$AA282)=4),IF(Data!$B282&lt;&gt;"",Scoring!$G$7)+IF(Data!$C282&lt;&gt;"",Scoring!$G$8)+IF(Data!$D282&lt;&gt;"",Scoring!$G$9)+IF(Data!$E282&lt;&gt;"",Scoring!$G$10)+IF(Data!$F282&lt;&gt;"",Scoring!$G$11)+IF(Data!$G282&lt;&gt;"",Scoring!$G$12)+IF(Data!$H282&lt;&gt;"",Scoring!$G$13)+IF(Data!$I282&lt;&gt;"",Scoring!$G$14)+IF(Data!$J282&lt;&gt;"",Scoring!$G$15)+IF(Data!$K282&lt;&gt;"",Scoring!$G$16)+IF(Data!$L282&lt;&gt;"",Scoring!$G$17)+IF(Data!$M282&lt;&gt;"",Scoring!$G$18)+IF(Data!$N282&lt;&gt;"",Scoring!$G$19)+IF(Data!$O282&lt;&gt;"",Scoring!$G$20)+IF(Data!$P282&lt;&gt;"",Scoring!$G$21)+IF(Data!$Q282&lt;&gt;"",Scoring!$G$22)+IF(Data!$R282&lt;&gt;"",Scoring!$G$23)+IF(Data!$S282&lt;&gt;"",Scoring!$G$24)+IF(Data!T282&lt;&gt;"",Scoring!$G$25)+IF(Data!$U282&lt;&gt;"",Scoring!$G$26)+IF(Data!$V282&lt;&gt;"",Scoring!$G$27)+IF(Data!$W282&lt;&gt;"",Scoring!$G$28)+IF(Data!$X282&lt;&gt;"",Scoring!$G$29)+IF(Data!$Y282&lt;&gt;"",Scoring!$G$30)+IF(Data!$Z282&lt;&gt;"",Scoring!$G$31)+IF(Data!$AA282&lt;&gt;"",Scoring!$G$32),"")</f>
        <v/>
      </c>
      <c r="AI282" s="106" t="str">
        <f>IF(AH282&lt;&gt;"",LOOKUP(AH282,Likelihoods!$A$7:$A$107,Likelihoods!E$7:E$107),"")</f>
        <v/>
      </c>
      <c r="AJ282" s="104" t="str">
        <f>IF(AND(COUNTBLANK($B282:$E282)=3,COUNTBLANK($F282:$H282)=2,COUNTBLANK($I282:$J282)=1,COUNTBLANK($K282:$L282)=1,COUNTBLANK($M282:$N282)=1,COUNTBLANK($O282:$P282)=1,COUNTBLANK($Q282:$R282)=1,COUNTBLANK($S282:$T282)=1,COUNTBLANK($U282:$V282)=1,COUNTBLANK($W282:$AA282)=4),IF(Data!$B282&lt;&gt;"",Scoring!$H$7)+IF(Data!$C282&lt;&gt;"",Scoring!$H$8)+IF(Data!$D282&lt;&gt;"",Scoring!$H$9)+IF(Data!$E282&lt;&gt;"",Scoring!$H$10)+IF(Data!$F282&lt;&gt;"",Scoring!$H$11)+IF(Data!$G282&lt;&gt;"",Scoring!$H$12)+IF(Data!$H282&lt;&gt;"",Scoring!$H$13)+IF(Data!$I282&lt;&gt;"",Scoring!$H$14)+IF(Data!$J282&lt;&gt;"",Scoring!$H$15)+IF(Data!$K282&lt;&gt;"",Scoring!$H$16)+IF(Data!$L282&lt;&gt;"",Scoring!$H$17)+IF(Data!$M282&lt;&gt;"",Scoring!$H$18)+IF(Data!$N282&lt;&gt;"",Scoring!$H$19)+IF(Data!$O282&lt;&gt;"",Scoring!$H$20)+IF(Data!$P282&lt;&gt;"",Scoring!$H$21)+IF(Data!$Q282&lt;&gt;"",Scoring!$H$22)+IF(Data!$R282&lt;&gt;"",Scoring!$H$23)+IF(Data!$S282&lt;&gt;"",Scoring!$H$24)+IF(Data!T282&lt;&gt;"",Scoring!$H$25)+IF(Data!$U282&lt;&gt;"",Scoring!$H$26)+IF(Data!$V282&lt;&gt;"",Scoring!$H$27)+IF(Data!$W282&lt;&gt;"",Scoring!$H$28)+IF(Data!$X282&lt;&gt;"",Scoring!$H$29)+IF(Data!$Y282&lt;&gt;"",Scoring!$H$30)+IF(Data!$Z282&lt;&gt;"",Scoring!$H$31)+IF(Data!$AA282&lt;&gt;"",Scoring!$H$32),"")</f>
        <v/>
      </c>
      <c r="AK282" s="105" t="str">
        <f>IF(AJ282&lt;&gt;"",LOOKUP(AJ282,Likelihoods!$A$7:$A$107,Likelihoods!F$7:F$107),"")</f>
        <v/>
      </c>
      <c r="AL282" s="102" t="str">
        <f>IF(AND(COUNTBLANK($B282:$E282)=3,COUNTBLANK($F282:$H282)=2,COUNTBLANK($I282:$J282)=1,COUNTBLANK($K282:$L282)=1,COUNTBLANK($M282:$N282)=1,COUNTBLANK($O282:$P282)=1,COUNTBLANK($Q282:$R282)=1,COUNTBLANK($S282:$T282)=1,COUNTBLANK($U282:$V282)=1,COUNTBLANK($W282:$AA282)=4),IF(Data!$B282&lt;&gt;"",Scoring!$I$7)+IF(Data!$C282&lt;&gt;"",Scoring!$I$8)+IF(Data!$D282&lt;&gt;"",Scoring!$I$9)+IF(Data!$E282&lt;&gt;"",Scoring!$I$10)+IF(Data!$F282&lt;&gt;"",Scoring!$I$11)+IF(Data!$G282&lt;&gt;"",Scoring!$I$12)+IF(Data!$H282&lt;&gt;"",Scoring!$I$13)+IF(Data!$I282&lt;&gt;"",Scoring!$I$14)+IF(Data!$J282&lt;&gt;"",Scoring!$I$15)+IF(Data!$K282&lt;&gt;"",Scoring!$I$16)+IF(Data!$L282&lt;&gt;"",Scoring!$I$17)+IF(Data!$M282&lt;&gt;"",Scoring!$I$18)+IF(Data!$N282&lt;&gt;"",Scoring!$I$19)+IF(Data!$O282&lt;&gt;"",Scoring!$I$20)+IF(Data!$P282&lt;&gt;"",Scoring!$I$21)+IF(Data!$Q282&lt;&gt;"",Scoring!$I$22)+IF(Data!$R282&lt;&gt;"",Scoring!$I$23)+IF(Data!$S282&lt;&gt;"",Scoring!$I$24)+IF(Data!T282&lt;&gt;"",Scoring!$I$25)+IF(Data!$U282&lt;&gt;"",Scoring!$I$26)+IF(Data!$V282&lt;&gt;"",Scoring!$I$27)+IF(Data!$W282&lt;&gt;"",Scoring!$I$28)+IF(Data!$X282&lt;&gt;"",Scoring!$I$29)+IF(Data!$Y282&lt;&gt;"",Scoring!$I$30)+IF(Data!$Z282&lt;&gt;"",Scoring!$I$31)+IF(Data!$AA282&lt;&gt;"",Scoring!$I$32),"")</f>
        <v/>
      </c>
      <c r="AM282" s="107" t="str">
        <f>IF(AL282&lt;&gt;"",LOOKUP(AL282,Likelihoods!$A$7:$A$107,Likelihoods!G$7:G$107),"")</f>
        <v/>
      </c>
      <c r="AN282" s="281" t="str">
        <f>IF(AND(COUNTBLANK($B282:$E282)=3,COUNTBLANK($F282:$H282)=2,COUNTBLANK($I282:$J282)=1,COUNTBLANK($K282:$L282)=1,COUNTBLANK($M282:$N282)=1,COUNTBLANK($O282:$P282)=1,COUNTBLANK($Q282:$R282)=1,COUNTBLANK($S282:$T282)=1,COUNTBLANK($U282:$V282)=1,COUNTBLANK($W282:$AA282)=4),IF(Data!$B282&lt;&gt;"",Scoring!$J$7)+IF(Data!$C282&lt;&gt;"",Scoring!$J$8)+IF(Data!$D282&lt;&gt;"",Scoring!$J$9)+IF(Data!$E282&lt;&gt;"",Scoring!$J$10)+IF(Data!$F282&lt;&gt;"",Scoring!$J$11)+IF(Data!$G282&lt;&gt;"",Scoring!$J$12)+IF(Data!$H282&lt;&gt;"",Scoring!$J$13)+IF(Data!$I282&lt;&gt;"",Scoring!$J$14)+IF(Data!$J282&lt;&gt;"",Scoring!$J$15)+IF(Data!$K282&lt;&gt;"",Scoring!$J$16)+IF(Data!$L282&lt;&gt;"",Scoring!$J$17)+IF(Data!$M282&lt;&gt;"",Scoring!$J$18)+IF(Data!$N282&lt;&gt;"",Scoring!$J$19)+IF(Data!$O282&lt;&gt;"",Scoring!$J$20)+IF(Data!$P282&lt;&gt;"",Scoring!$J$21)+IF(Data!$Q282&lt;&gt;"",Scoring!$J$22)+IF(Data!$R282&lt;&gt;"",Scoring!$J$23)+IF(Data!$S282&lt;&gt;"",Scoring!$J$24)+IF(Data!AF282&lt;&gt;"",Scoring!$J$25)+IF(Data!$U282&lt;&gt;"",Scoring!$J$26)+IF(Data!$V282&lt;&gt;"",Scoring!$J$27)+IF(Data!$W282&lt;&gt;"",Scoring!$J$28)+IF(Data!$X282&lt;&gt;"",Scoring!$J$29)+IF(Data!$Y282&lt;&gt;"",Scoring!$J$30)+IF(Data!$Z282&lt;&gt;"",Scoring!$J$31)+IF(Data!$AA282&lt;&gt;"",Scoring!$J$32),"")</f>
        <v/>
      </c>
      <c r="AO282" s="276" t="str">
        <f>IF(AN282&lt;&gt;"",LOOKUP(AN282,Likelihoods!$A$7:$A$107,Likelihoods!H$7:H$107),"")</f>
        <v/>
      </c>
      <c r="AP282" s="264" t="str">
        <f>IF(AND(COUNTBLANK($B282:$E282)=3,COUNTBLANK($F282:$H282)=2,COUNTBLANK($I282:$J282)=1,COUNTBLANK($K282:$L282)=1,COUNTBLANK($M282:$N282)=1,COUNTBLANK($O282:$P282)=1,COUNTBLANK($Q282:$R282)=1,COUNTBLANK($S282:$T282)=1,COUNTBLANK($U282:$V282)=1,COUNTBLANK($W282:$AA282)=4),IF(Data!$B282&lt;&gt;"",Scoring!$K$7)+IF(Data!$C282&lt;&gt;"",Scoring!$K$8)+IF(Data!$D282&lt;&gt;"",Scoring!$K$9)+IF(Data!$E282&lt;&gt;"",Scoring!$K$10)+IF(Data!$F282&lt;&gt;"",Scoring!$K$11)+IF(Data!$G282&lt;&gt;"",Scoring!$K$12)+IF(Data!$H282&lt;&gt;"",Scoring!$K$13)+IF(Data!$I282&lt;&gt;"",Scoring!$K$14)+IF(Data!$J282&lt;&gt;"",Scoring!$K$15)+IF(Data!$K282&lt;&gt;"",Scoring!$K$16)+IF(Data!$L282&lt;&gt;"",Scoring!$K$17)+IF(Data!$M282&lt;&gt;"",Scoring!$K$18)+IF(Data!$N282&lt;&gt;"",Scoring!$K$19)+IF(Data!$O282&lt;&gt;"",Scoring!$K$20)+IF(Data!$P282&lt;&gt;"",Scoring!$K$21)+IF(Data!$Q282&lt;&gt;"",Scoring!$K$22)+IF(Data!$R282&lt;&gt;"",Scoring!$K$23)+IF(Data!$S282&lt;&gt;"",Scoring!$K$24)+IF(Data!AH282&lt;&gt;"",Scoring!$K$25)+IF(Data!$U282&lt;&gt;"",Scoring!$K$26)+IF(Data!$V282&lt;&gt;"",Scoring!$K$27)+IF(Data!$W282&lt;&gt;"",Scoring!$K$28)+IF(Data!$X282&lt;&gt;"",Scoring!$K$29)+IF(Data!$Y282&lt;&gt;"",Scoring!$K$30)+IF(Data!$Z282&lt;&gt;"",Scoring!$K$31)+IF(Data!$AA282&lt;&gt;"",Scoring!$K$32),"")</f>
        <v/>
      </c>
      <c r="AQ282" s="107" t="str">
        <f>IF(AP282&lt;&gt;"",LOOKUP(AP282,Likelihoods!$A$7:$A$107,Likelihoods!I$7:I$107),"")</f>
        <v/>
      </c>
      <c r="AR282" s="281" t="str">
        <f>IF(AND(COUNTBLANK($B282:$E282)=3,COUNTBLANK($F282:$H282)=2,COUNTBLANK($I282:$J282)=1,COUNTBLANK($K282:$L282)=1,COUNTBLANK($M282:$N282)=1,COUNTBLANK($O282:$P282)=1,COUNTBLANK($Q282:$R282)=1,COUNTBLANK($S282:$T282)=1,COUNTBLANK($U282:$V282)=1,COUNTBLANK($W282:$AA282)=4),IF(Data!$B282&lt;&gt;"",Scoring!$L$7)+IF(Data!$C282&lt;&gt;"",Scoring!$L$8)+IF(Data!$D282&lt;&gt;"",Scoring!$L$9)+IF(Data!$E282&lt;&gt;"",Scoring!$L$10)+IF(Data!$F282&lt;&gt;"",Scoring!$L$11)+IF(Data!$G282&lt;&gt;"",Scoring!$L$12)+IF(Data!$H282&lt;&gt;"",Scoring!$L$13)+IF(Data!$I282&lt;&gt;"",Scoring!$L$14)+IF(Data!$J282&lt;&gt;"",Scoring!$L$15)+IF(Data!$K282&lt;&gt;"",Scoring!$L$16)+IF(Data!$L282&lt;&gt;"",Scoring!$L$17)+IF(Data!$M282&lt;&gt;"",Scoring!$L$18)+IF(Data!$N282&lt;&gt;"",Scoring!$L$19)+IF(Data!$O282&lt;&gt;"",Scoring!$L$20)+IF(Data!$P282&lt;&gt;"",Scoring!$L$21)+IF(Data!$Q282&lt;&gt;"",Scoring!$L$22)+IF(Data!$R282&lt;&gt;"",Scoring!$L$23)+IF(Data!$S282&lt;&gt;"",Scoring!$L$24)+IF(Data!AJ282&lt;&gt;"",Scoring!$L$25)+IF(Data!$U282&lt;&gt;"",Scoring!$L$26)+IF(Data!$V282&lt;&gt;"",Scoring!$L$27)+IF(Data!$W282&lt;&gt;"",Scoring!$L$28)+IF(Data!$X282&lt;&gt;"",Scoring!$L$29)+IF(Data!$Y282&lt;&gt;"",Scoring!$L$30)+IF(Data!$Z282&lt;&gt;"",Scoring!$L$31)+IF(Data!$AA282&lt;&gt;"",Scoring!$L$32),"")</f>
        <v/>
      </c>
      <c r="AS282" s="105" t="str">
        <f>IF(AR282&lt;&gt;"",LOOKUP(AR282,Likelihoods!$A$7:$A$107,Likelihoods!J$7:J$107),"")</f>
        <v/>
      </c>
      <c r="AT282" s="108" t="str">
        <f>IF(AND(COUNTBLANK($B282:$E282)=3,COUNTBLANK($F282:$H282)=2,COUNTBLANK($I282:$J282)=1,COUNTBLANK($K282:$L282)=1,COUNTBLANK($M282:$N282)=1,COUNTBLANK($O282:$P282)=1,COUNTBLANK($Q282:$R282)=1,COUNTBLANK($S282:$T282)=1,COUNTBLANK($U282:$V282)=1,COUNTBLANK($W282:$AA282)=4),IF(Data!$B282&lt;&gt;"",Scoring!$M$7)+IF(Data!$C282&lt;&gt;"",Scoring!$M$8)+IF(Data!$D282&lt;&gt;"",Scoring!$M$9)+IF(Data!$E282&lt;&gt;"",Scoring!$M$10)+IF(Data!$F282&lt;&gt;"",Scoring!$M$11)+IF(Data!$G282&lt;&gt;"",Scoring!$M$12)+IF(Data!$H282&lt;&gt;"",Scoring!$M$13)+IF(Data!$I282&lt;&gt;"",Scoring!$M$14)+IF(Data!$J282&lt;&gt;"",Scoring!$M$15)+IF(Data!$K282&lt;&gt;"",Scoring!$M$16)+IF(Data!$L282&lt;&gt;"",Scoring!$M$17)+IF(Data!$M282&lt;&gt;"",Scoring!$M$18)+IF(Data!$N282&lt;&gt;"",Scoring!$M$19)+IF(Data!$O282&lt;&gt;"",Scoring!$M$20)+IF(Data!$P282&lt;&gt;"",Scoring!$M$21)+IF(Data!$Q282&lt;&gt;"",Scoring!$M$22)+IF(Data!$R282&lt;&gt;"",Scoring!$M$23)+IF(Data!$S282&lt;&gt;"",Scoring!$M$24)+IF(Data!T282&lt;&gt;"",Scoring!$M$25)+IF(Data!$U282&lt;&gt;"",Scoring!$M$26)+IF(Data!$V282&lt;&gt;"",Scoring!$M$27)+IF(Data!$W282&lt;&gt;"",Scoring!$M$28)+IF(Data!$X282&lt;&gt;"",Scoring!$M$29)+IF(Data!$Y282&lt;&gt;"",Scoring!$M$30)+IF(Data!$Z282&lt;&gt;"",Scoring!$M$31)+IF(Data!$AA282&lt;&gt;"",Scoring!$M$32),"")</f>
        <v/>
      </c>
      <c r="AU282" s="105" t="str">
        <f>IF(AT282&lt;&gt;"",LOOKUP(AT282,Likelihoods!$A$7:$A$107,Likelihoods!K$7:K$107),"")</f>
        <v/>
      </c>
      <c r="AV282" s="108" t="str">
        <f>IF(AND(COUNTBLANK($B282:$E282)=3,COUNTBLANK($F282:$H282)=2,COUNTBLANK($I282:$J282)=1,COUNTBLANK($K282:$L282)=1,COUNTBLANK($M282:$N282)=1,COUNTBLANK($O282:$P282)=1,COUNTBLANK($Q282:$R282)=1,COUNTBLANK($S282:$T282)=1,COUNTBLANK($U282:$V282)=1,COUNTBLANK($W282:$AA282)=4),IF(Data!$B282&lt;&gt;"",Scoring!$N$7)+IF(Data!$C282&lt;&gt;"",Scoring!$N$8)+IF(Data!$D282&lt;&gt;"",Scoring!$N$9)+IF(Data!$E282&lt;&gt;"",Scoring!$N$10)+IF(Data!$F282&lt;&gt;"",Scoring!$N$11)+IF(Data!$G282&lt;&gt;"",Scoring!$N$12)+IF(Data!$H282&lt;&gt;"",Scoring!$N$13)+IF(Data!$I282&lt;&gt;"",Scoring!$N$14)+IF(Data!$J282&lt;&gt;"",Scoring!$N$15)+IF(Data!$K282&lt;&gt;"",Scoring!$N$16)+IF(Data!$L282&lt;&gt;"",Scoring!$N$17)+IF(Data!$M282&lt;&gt;"",Scoring!$N$18)+IF(Data!$N282&lt;&gt;"",Scoring!$N$19)+IF(Data!$O282&lt;&gt;"",Scoring!$N$20)+IF(Data!$P282&lt;&gt;"",Scoring!$N$21)+IF(Data!$Q282&lt;&gt;"",Scoring!$N$22)+IF(Data!$R282&lt;&gt;"",Scoring!$N$23)+IF(Data!$S282&lt;&gt;"",Scoring!$N$24)+IF(Data!T282&lt;&gt;"",Scoring!$N$25)+IF(Data!$U282&lt;&gt;"",Scoring!$N$26)+IF(Data!$V282&lt;&gt;"",Scoring!$N$27)+IF(Data!$W282&lt;&gt;"",Scoring!$N$28)+IF(Data!$X282&lt;&gt;"",Scoring!$N$29)+IF(Data!$Y282&lt;&gt;"",Scoring!$N$30)+IF(Data!$Z282&lt;&gt;"",Scoring!$N$31)+IF(Data!$AA282&lt;&gt;"",Scoring!$N$32),"")</f>
        <v/>
      </c>
      <c r="AW282" s="106" t="str">
        <f>IF(AV282&lt;&gt;"",LOOKUP(AV282,Likelihoods!$A$7:$A$107,Likelihoods!L$7:L$107),"")</f>
        <v/>
      </c>
      <c r="AX282" s="104" t="str">
        <f>IF(AND(COUNTBLANK($B282:$E282)=3,COUNTBLANK($F282:$H282)=2,COUNTBLANK($I282:$J282)=1,COUNTBLANK($K282:$L282)=1,COUNTBLANK($M282:$N282)=1,COUNTBLANK($O282:$P282)=1,COUNTBLANK($Q282:$R282)=1,COUNTBLANK($S282:$T282)=1,COUNTBLANK($U282:$V282)=1,COUNTBLANK($W282:$AA282)=4),IF(Data!$B282&lt;&gt;"",Scoring!$O$7)+IF(Data!$C282&lt;&gt;"",Scoring!$O$8)+IF(Data!$D282&lt;&gt;"",Scoring!$O$9)+IF(Data!$E282&lt;&gt;"",Scoring!$O$10)+IF(Data!$F282&lt;&gt;"",Scoring!$O$11)+IF(Data!$G282&lt;&gt;"",Scoring!$O$12)+IF(Data!$H282&lt;&gt;"",Scoring!$O$13)+IF(Data!$I282&lt;&gt;"",Scoring!$O$14)+IF(Data!$J282&lt;&gt;"",Scoring!$O$15)+IF(Data!$K282&lt;&gt;"",Scoring!$O$16)+IF(Data!$L282&lt;&gt;"",Scoring!$O$17)+IF(Data!$M282&lt;&gt;"",Scoring!$O$18)+IF(Data!$N282&lt;&gt;"",Scoring!$O$19)+IF(Data!$O282&lt;&gt;"",Scoring!$O$20)+IF(Data!$P282&lt;&gt;"",Scoring!$O$21)+IF(Data!$Q282&lt;&gt;"",Scoring!$O$22)+IF(Data!$R282&lt;&gt;"",Scoring!$O$23)+IF(Data!$S282&lt;&gt;"",Scoring!$O$24)+IF(Data!T282&lt;&gt;"",Scoring!$O$25)+IF(Data!$U282&lt;&gt;"",Scoring!$O$26)+IF(Data!$V282&lt;&gt;"",Scoring!$O$27)+IF(Data!$W282&lt;&gt;"",Scoring!$O$28)+IF(Data!$X282&lt;&gt;"",Scoring!$O$29)+IF(Data!$Y282&lt;&gt;"",Scoring!$O$30)+IF(Data!$Z282&lt;&gt;"",Scoring!$O$31)+IF(Data!$AA282&lt;&gt;"",Scoring!$O$32),"")</f>
        <v/>
      </c>
      <c r="AY282" s="107" t="str">
        <f>IF(AX282&lt;&gt;"",LOOKUP(AX282,Likelihoods!$A$7:$A$107,Likelihoods!M$7:M$107),"")</f>
        <v/>
      </c>
      <c r="AZ282" s="108" t="str">
        <f>IF(AND(COUNTBLANK($B282:$E282)=3,COUNTBLANK($F282:$H282)=2,COUNTBLANK($I282:$J282)=1,COUNTBLANK($K282:$L282)=1,COUNTBLANK($M282:$N282)=1,COUNTBLANK($O282:$P282)=1,COUNTBLANK($Q282:$R282)=1,COUNTBLANK($S282:$T282)=1,COUNTBLANK($U282:$V282)=1,COUNTBLANK($W282:$AA282)=4),IF(Data!$B282&lt;&gt;"",Scoring!$P$7)+IF(Data!$C282&lt;&gt;"",Scoring!$P$8)+IF(Data!$D282&lt;&gt;"",Scoring!$P$9)+IF(Data!$E282&lt;&gt;"",Scoring!$P$10)+IF(Data!$F282&lt;&gt;"",Scoring!$P$11)+IF(Data!$G282&lt;&gt;"",Scoring!$P$12)+IF(Data!$H282&lt;&gt;"",Scoring!$P$13)+IF(Data!$I282&lt;&gt;"",Scoring!$P$14)+IF(Data!$J282&lt;&gt;"",Scoring!$P$15)+IF(Data!$K282&lt;&gt;"",Scoring!$P$16)+IF(Data!$L282&lt;&gt;"",Scoring!$P$17)+IF(Data!$M282&lt;&gt;"",Scoring!$P$18)+IF(Data!$N282&lt;&gt;"",Scoring!$P$19)+IF(Data!$O282&lt;&gt;"",Scoring!$P$20)+IF(Data!$P282&lt;&gt;"",Scoring!$P$21)+IF(Data!$Q282&lt;&gt;"",Scoring!$P$22)+IF(Data!$R282&lt;&gt;"",Scoring!$P$23)+IF(Data!$S282&lt;&gt;"",Scoring!$P$24)+IF(Data!T282&lt;&gt;"",Scoring!$P$25)+IF(Data!$U282&lt;&gt;"",Scoring!$P$26)+IF(Data!$V282&lt;&gt;"",Scoring!$P$27)+IF(Data!$W282&lt;&gt;"",Scoring!$P$28)+IF(Data!$X282&lt;&gt;"",Scoring!$P$29)+IF(Data!$Y282&lt;&gt;"",Scoring!$P$30)+IF(Data!$Z282&lt;&gt;"",Scoring!$P$31)+IF(Data!$AA282&lt;&gt;"",Scoring!$P$32),"")</f>
        <v/>
      </c>
      <c r="BA282" s="105" t="str">
        <f>IF(AZ282&lt;&gt;"",LOOKUP(AZ282,Likelihoods!$A$7:$A$107,Likelihoods!N$7:N$107),"")</f>
        <v/>
      </c>
      <c r="BB282" s="102" t="str">
        <f>IF(AND(COUNTBLANK($B282:$E282)=3,COUNTBLANK($F282:$H282)=2,COUNTBLANK($I282:$J282)=1,COUNTBLANK($K282:$L282)=1,COUNTBLANK($M282:$N282)=1,COUNTBLANK($O282:$P282)=1,COUNTBLANK($Q282:$R282)=1,COUNTBLANK($S282:$T282)=1,COUNTBLANK($U282:$V282)=1,COUNTBLANK($W282:$AA282)=4),IF(Data!$B282&lt;&gt;"",Scoring!$Q$7)+IF(Data!$C282&lt;&gt;"",Scoring!$Q$8)+IF(Data!$D282&lt;&gt;"",Scoring!$Q$9)+IF(Data!$E282&lt;&gt;"",Scoring!$Q$10)+IF(Data!$F282&lt;&gt;"",Scoring!$Q$11)+IF(Data!$G282&lt;&gt;"",Scoring!$Q$12)+IF(Data!$H282&lt;&gt;"",Scoring!$Q$13)+IF(Data!$I282&lt;&gt;"",Scoring!$Q$14)+IF(Data!$J282&lt;&gt;"",Scoring!$Q$15)+IF(Data!$K282&lt;&gt;"",Scoring!$Q$16)+IF(Data!$L282&lt;&gt;"",Scoring!$Q$17)+IF(Data!$M282&lt;&gt;"",Scoring!$Q$18)+IF(Data!$N282&lt;&gt;"",Scoring!$Q$19)+IF(Data!$O282&lt;&gt;"",Scoring!$Q$20)+IF(Data!$P282&lt;&gt;"",Scoring!$Q$21)+IF(Data!$Q282&lt;&gt;"",Scoring!$Q$22)+IF(Data!$R282&lt;&gt;"",Scoring!$Q$23)+IF(Data!$S282&lt;&gt;"",Scoring!$Q$24)+IF(Data!T282&lt;&gt;"",Scoring!$Q$25)+IF(Data!$U282&lt;&gt;"",Scoring!$Q$26)+IF(Data!$V282&lt;&gt;"",Scoring!$Q$27)+IF(Data!$W282&lt;&gt;"",Scoring!$Q$28)+IF(Data!$X282&lt;&gt;"",Scoring!$Q$29)+IF(Data!$Y282&lt;&gt;"",Scoring!$Q$30)+IF(Data!$Z282&lt;&gt;"",Scoring!$Q$31)+IF(Data!$AA282&lt;&gt;"",Scoring!$Q$32),"")</f>
        <v/>
      </c>
      <c r="BC282" s="107" t="str">
        <f>IF(BB282&lt;&gt;"",LOOKUP(BB282,Likelihoods!$A$7:$A$107,Likelihoods!O$7:O$107),"")</f>
        <v/>
      </c>
      <c r="BD282" s="104" t="str">
        <f>IF(AND(COUNTBLANK($B282:$E282)=3,COUNTBLANK($F282:$H282)=2,COUNTBLANK($I282:$J282)=1,COUNTBLANK($K282:$L282)=1,COUNTBLANK($M282:$N282)=1,COUNTBLANK($O282:$P282)=1,COUNTBLANK($Q282:$R282)=1,COUNTBLANK($S282:$T282)=1,COUNTBLANK($U282:$V282)=1,COUNTBLANK($W282:$AA282)=4),IF(Data!$B282&lt;&gt;"",Scoring!$R$7)+IF(Data!$C282&lt;&gt;"",Scoring!$R$8)+IF(Data!$D282&lt;&gt;"",Scoring!$R$9)+IF(Data!$E282&lt;&gt;"",Scoring!$R$10)+IF(Data!$F282&lt;&gt;"",Scoring!$R$11)+IF(Data!$G282&lt;&gt;"",Scoring!$R$12)+IF(Data!$H282&lt;&gt;"",Scoring!$R$13)+IF(Data!$I282&lt;&gt;"",Scoring!$R$14)+IF(Data!$J282&lt;&gt;"",Scoring!$R$15)+IF(Data!$K282&lt;&gt;"",Scoring!$R$16)+IF(Data!$L282&lt;&gt;"",Scoring!$R$17)+IF(Data!$M282&lt;&gt;"",Scoring!$R$18)+IF(Data!$N282&lt;&gt;"",Scoring!$R$19)+IF(Data!$O282&lt;&gt;"",Scoring!$R$20)+IF(Data!$P282&lt;&gt;"",Scoring!$R$21)+IF(Data!$Q282&lt;&gt;"",Scoring!$R$22)+IF(Data!$R282&lt;&gt;"",Scoring!$R$23)+IF(Data!$S282&lt;&gt;"",Scoring!$R$24)+IF(Data!T282&lt;&gt;"",Scoring!$R$25)+IF(Data!$U282&lt;&gt;"",Scoring!$R$26)+IF(Data!$V282&lt;&gt;"",Scoring!$R$27)+IF(Data!$W282&lt;&gt;"",Scoring!$R$28)+IF(Data!$X282&lt;&gt;"",Scoring!$R$29)+IF(Data!$Y282&lt;&gt;"",Scoring!$R$30)+IF(Data!$Z282&lt;&gt;"",Scoring!$R$31)+IF(Data!$AA282&lt;&gt;"",Scoring!$R$32),"")</f>
        <v/>
      </c>
      <c r="BE282" s="105" t="str">
        <f>IF(BD282&lt;&gt;"",LOOKUP(BD282,Likelihoods!$A$7:$A$107,Likelihoods!P$7:P$107),"")</f>
        <v/>
      </c>
      <c r="BF282" s="102" t="str">
        <f>IF(AND(COUNTBLANK($B282:$E282)=3,COUNTBLANK($F282:$H282)=2,COUNTBLANK($I282:$J282)=1,COUNTBLANK($K282:$L282)=1,COUNTBLANK($M282:$N282)=1,COUNTBLANK($O282:$P282)=1,COUNTBLANK($Q282:$R282)=1,COUNTBLANK($S282:$T282)=1,COUNTBLANK($U282:$V282)=1,COUNTBLANK($W282:$AA282)=4),IF(Data!$B282&lt;&gt;"",Scoring!$S$7)+IF(Data!$C282&lt;&gt;"",Scoring!$S$8)+IF(Data!$D282&lt;&gt;"",Scoring!$S$9)+IF(Data!$E282&lt;&gt;"",Scoring!$S$10)+IF(Data!$F282&lt;&gt;"",Scoring!$S$11)+IF(Data!$G282&lt;&gt;"",Scoring!$S$12)+IF(Data!$H282&lt;&gt;"",Scoring!$S$13)+IF(Data!$I282&lt;&gt;"",Scoring!$S$14)+IF(Data!$J282&lt;&gt;"",Scoring!$S$15)+IF(Data!$K282&lt;&gt;"",Scoring!$S$16)+IF(Data!$L282&lt;&gt;"",Scoring!$S$17)+IF(Data!$M282&lt;&gt;"",Scoring!$S$18)+IF(Data!$N282&lt;&gt;"",Scoring!$S$19)+IF(Data!$O282&lt;&gt;"",Scoring!$S$20)+IF(Data!$P282&lt;&gt;"",Scoring!$S$21)+IF(Data!$Q282&lt;&gt;"",Scoring!$S$22)+IF(Data!$R282&lt;&gt;"",Scoring!$S$23)+IF(Data!$S282&lt;&gt;"",Scoring!$S$24)+IF(Data!T282&lt;&gt;"",Scoring!$S$25)+IF(Data!$U282&lt;&gt;"",Scoring!$S$26)+IF(Data!$V282&lt;&gt;"",Scoring!$S$27)+IF(Data!$W282&lt;&gt;"",Scoring!$S$28)+IF(Data!$X282&lt;&gt;"",Scoring!$S$29)+IF(Data!$Y282&lt;&gt;"",Scoring!$S$30)+IF(Data!$Z282&lt;&gt;"",Scoring!$S$31)+IF(Data!$AA282&lt;&gt;"",Scoring!$S$32),"")</f>
        <v/>
      </c>
      <c r="BG282" s="107" t="str">
        <f>IF(BF282&lt;&gt;"",LOOKUP(BF282,Likelihoods!$A$7:$A$107,Likelihoods!Q$7:Q$107),"")</f>
        <v/>
      </c>
      <c r="BH282" s="108" t="str">
        <f>IF(AND(COUNTBLANK($B282:$E282)=3,COUNTBLANK($F282:$H282)=2,COUNTBLANK($I282:$J282)=1,COUNTBLANK($K282:$L282)=1,COUNTBLANK($M282:$N282)=1,COUNTBLANK($O282:$P282)=1,COUNTBLANK($Q282:$R282)=1,COUNTBLANK($S282:$T282)=1,COUNTBLANK($U282:$V282)=1,COUNTBLANK($W282:$AA282)=4),IF(Data!$B282&lt;&gt;"",Scoring!$T$7)+IF(Data!$C282&lt;&gt;"",Scoring!$T$8)+IF(Data!$D282&lt;&gt;"",Scoring!$T$9)+IF(Data!$E282&lt;&gt;"",Scoring!$T$10)+IF(Data!$F282&lt;&gt;"",Scoring!$T$11)+IF(Data!$G282&lt;&gt;"",Scoring!$T$12)+IF(Data!$H282&lt;&gt;"",Scoring!$T$13)+IF(Data!$I282&lt;&gt;"",Scoring!$T$14)+IF(Data!$J282&lt;&gt;"",Scoring!$T$15)+IF(Data!$K282&lt;&gt;"",Scoring!$T$16)+IF(Data!$L282&lt;&gt;"",Scoring!$T$17)+IF(Data!$M282&lt;&gt;"",Scoring!$T$18)+IF(Data!$N282&lt;&gt;"",Scoring!$T$19)+IF(Data!$O282&lt;&gt;"",Scoring!$T$20)+IF(Data!$P282&lt;&gt;"",Scoring!$T$21)+IF(Data!$Q282&lt;&gt;"",Scoring!$T$22)+IF(Data!$R282&lt;&gt;"",Scoring!$T$23)+IF(Data!$S282&lt;&gt;"",Scoring!$T$24)+IF(Data!T282&lt;&gt;"",Scoring!$T$25)+IF(Data!$U282&lt;&gt;"",Scoring!$T$26)+IF(Data!$V282&lt;&gt;"",Scoring!$T$27)+IF(Data!$W282&lt;&gt;"",Scoring!$T$28)+IF(Data!$X282&lt;&gt;"",Scoring!$T$29)+IF(Data!$Y282&lt;&gt;"",Scoring!$T$30)+IF(Data!$Z282&lt;&gt;"",Scoring!$T$31)+IF(Data!$AA282&lt;&gt;"",Scoring!$T$32),"")</f>
        <v/>
      </c>
      <c r="BI282" s="105" t="str">
        <f>IF(BH282&lt;&gt;"",LOOKUP(BH282,Likelihoods!$A$7:$A$107,Likelihoods!R$7:R$107),"")</f>
        <v/>
      </c>
      <c r="BJ282" s="108" t="str">
        <f>IF(AND(COUNTBLANK($B282:$E282)=3,COUNTBLANK($F282:$H282)=2,COUNTBLANK($I282:$J282)=1,COUNTBLANK($K282:$L282)=1,COUNTBLANK($M282:$N282)=1,COUNTBLANK($O282:$P282)=1,COUNTBLANK($Q282:$R282)=1,COUNTBLANK($S282:$T282)=1,COUNTBLANK($U282:$V282)=1,COUNTBLANK($W282:$AA282)=4),IF(Data!$B282&lt;&gt;"",Scoring!$U$7)+IF(Data!$C282&lt;&gt;"",Scoring!$U$8)+IF(Data!$D282&lt;&gt;"",Scoring!$U$9)+IF(Data!$E282&lt;&gt;"",Scoring!$U$10)+IF(Data!$F282&lt;&gt;"",Scoring!$U$11)+IF(Data!$G282&lt;&gt;"",Scoring!$U$12)+IF(Data!$H282&lt;&gt;"",Scoring!$U$13)+IF(Data!$I282&lt;&gt;"",Scoring!$U$14)+IF(Data!$J282&lt;&gt;"",Scoring!$U$15)+IF(Data!$K282&lt;&gt;"",Scoring!$U$16)+IF(Data!$L282&lt;&gt;"",Scoring!$U$17)+IF(Data!$M282&lt;&gt;"",Scoring!$U$18)+IF(Data!$N282&lt;&gt;"",Scoring!$U$19)+IF(Data!$O282&lt;&gt;"",Scoring!$U$20)+IF(Data!$P282&lt;&gt;"",Scoring!$U$21)+IF(Data!$Q282&lt;&gt;"",Scoring!$U$22)+IF(Data!$R282&lt;&gt;"",Scoring!$U$23)+IF(Data!$S282&lt;&gt;"",Scoring!$U$24)+IF(Data!T282&lt;&gt;"",Scoring!$U$25)+IF(Data!$U282&lt;&gt;"",Scoring!$U$26)+IF(Data!$V282&lt;&gt;"",Scoring!$U$27)+IF(Data!$W282&lt;&gt;"",Scoring!$U$28)+IF(Data!$X282&lt;&gt;"",Scoring!$U$29)+IF(Data!$Y282&lt;&gt;"",Scoring!$U$30)+IF(Data!$Z282&lt;&gt;"",Scoring!$U$31)+IF(Data!$AA282&lt;&gt;"",Scoring!$U$32),"")</f>
        <v/>
      </c>
      <c r="BK282" s="106" t="str">
        <f>IF(BJ282&lt;&gt;"",LOOKUP(BJ282,Likelihoods!$A$7:$A$107,Likelihoods!S$7:S$107),"")</f>
        <v/>
      </c>
      <c r="BL282" s="8"/>
      <c r="BM282" s="8"/>
      <c r="BN282" s="8"/>
      <c r="BO282" s="8"/>
      <c r="BP282" s="8"/>
      <c r="BQ282" s="8"/>
      <c r="BR282" s="8"/>
      <c r="BS282" s="8"/>
      <c r="BT282" s="8"/>
      <c r="BU282" s="8"/>
      <c r="BV282" s="8"/>
      <c r="BW282" s="8"/>
      <c r="BX282" s="8"/>
      <c r="BY282" s="8"/>
    </row>
    <row r="283" spans="1:77" ht="14.25" x14ac:dyDescent="0.2">
      <c r="A283" s="68"/>
      <c r="B283" s="101"/>
      <c r="C283" s="102"/>
      <c r="D283" s="102"/>
      <c r="E283" s="102"/>
      <c r="F283" s="101"/>
      <c r="G283" s="102"/>
      <c r="H283" s="103"/>
      <c r="I283" s="102"/>
      <c r="J283" s="102"/>
      <c r="K283" s="101"/>
      <c r="L283" s="103"/>
      <c r="M283" s="102"/>
      <c r="N283" s="103"/>
      <c r="O283" s="101"/>
      <c r="P283" s="103"/>
      <c r="Q283" s="102"/>
      <c r="R283" s="102"/>
      <c r="S283" s="101"/>
      <c r="T283" s="103"/>
      <c r="U283" s="101"/>
      <c r="V283" s="103"/>
      <c r="W283" s="102"/>
      <c r="X283" s="102"/>
      <c r="Y283" s="102"/>
      <c r="Z283" s="102"/>
      <c r="AA283" s="102"/>
      <c r="AB283" s="104" t="str">
        <f>IF(AND(COUNTBLANK($B283:$E283)=3,COUNTBLANK($F283:$H283)=2,COUNTBLANK($I283:$J283)=1,COUNTBLANK($K283:$L283)=1,COUNTBLANK($M283:$N283)=1,COUNTBLANK($O283:$P283)=1,COUNTBLANK($Q283:$R283)=1,COUNTBLANK($S283:$T283)=1,COUNTBLANK($U283:$V283)=1,COUNTBLANK($W283:$AA283)=4),IF(Data!$B283&lt;&gt;"",Scoring!$D$7)+IF(Data!$C283&lt;&gt;"",Scoring!$D$8)+IF(Data!$D283&lt;&gt;"",Scoring!$D$9)+IF(Data!$E283&lt;&gt;"",Scoring!$D$10)+IF(Data!$F283&lt;&gt;"",Scoring!$D$11)+IF(Data!$G283&lt;&gt;"",Scoring!$D$12)+IF(Data!$H283&lt;&gt;"",Scoring!$D$13)+IF(Data!$I283&lt;&gt;"",Scoring!$D$14)+IF(Data!$J283&lt;&gt;"",Scoring!$D$15)+IF(Data!$K283&lt;&gt;"",Scoring!$D$16)+IF(Data!$L283&lt;&gt;"",Scoring!$D$17)+IF(Data!$M283&lt;&gt;"",Scoring!$D$18)+IF(Data!$N283&lt;&gt;"",Scoring!$D$19)+IF(Data!$O283&lt;&gt;"",Scoring!$D$20)+IF(Data!$P283&lt;&gt;"",Scoring!$D$21)+IF(Data!$Q283&lt;&gt;"",Scoring!$D$22)+IF(Data!$R283&lt;&gt;"",Scoring!$D$23)+IF(Data!$S283&lt;&gt;"",Scoring!$D$24)+IF(Data!T283&lt;&gt;"",Scoring!$D$25)+IF(Data!$U283&lt;&gt;"",Scoring!$D$26)+IF(Data!$V283&lt;&gt;"",Scoring!$D$27)+IF(Data!$W283&lt;&gt;"",Scoring!$D$28)+IF(Data!$X283&lt;&gt;"",Scoring!$D$29)+IF(Data!$Y283&lt;&gt;"",Scoring!$D$30)+IF(Data!$Z283&lt;&gt;"",Scoring!$D$31)+IF(Data!$AA283&lt;&gt;"",Scoring!$D$32),"")</f>
        <v/>
      </c>
      <c r="AC283" s="105" t="str">
        <f>IF(AB283&lt;&gt;"",LOOKUP(AB283,Likelihoods!$A$7:$A$107,Likelihoods!B$7:B$107),"")</f>
        <v/>
      </c>
      <c r="AD283" s="264" t="str">
        <f>IF(AND(COUNTBLANK($B283:$E283)=3,COUNTBLANK($F283:$H283)=2,COUNTBLANK($I283:$J283)=1,COUNTBLANK($K283:$L283)=1,COUNTBLANK($M283:$N283)=1,COUNTBLANK($O283:$P283)=1,COUNTBLANK($Q283:$R283)=1,COUNTBLANK($S283:$T283)=1,COUNTBLANK($U283:$V283)=1,COUNTBLANK($W283:$AA283)=4),IF(Data!$B283&lt;&gt;"",Scoring!$E$7)+IF(Data!$C283&lt;&gt;"",Scoring!$E$8)+IF(Data!$D283&lt;&gt;"",Scoring!$E$9)+IF(Data!$E283&lt;&gt;"",Scoring!$E$10)+IF(Data!$F283&lt;&gt;"",Scoring!$E$11)+IF(Data!$G283&lt;&gt;"",Scoring!$E$12)+IF(Data!$H283&lt;&gt;"",Scoring!$E$13)+IF(Data!$I283&lt;&gt;"",Scoring!$E$14)+IF(Data!$J283&lt;&gt;"",Scoring!$E$15)+IF(Data!$K283&lt;&gt;"",Scoring!$E$16)+IF(Data!$L283&lt;&gt;"",Scoring!$E$17)+IF(Data!$M283&lt;&gt;"",Scoring!$E$18)+IF(Data!$N283&lt;&gt;"",Scoring!$E$19)+IF(Data!$O283&lt;&gt;"",Scoring!$E$20)+IF(Data!$P283&lt;&gt;"",Scoring!$E$21)+IF(Data!$Q283&lt;&gt;"",Scoring!$E$22)+IF(Data!$R283&lt;&gt;"",Scoring!$E$23)+IF(Data!$S283&lt;&gt;"",Scoring!$E$24)+IF(Data!V283&lt;&gt;"",Scoring!$E$25)+IF(Data!$U283&lt;&gt;"",Scoring!$E$26)+IF(Data!$V283&lt;&gt;"",Scoring!$E$27)+IF(Data!$W283&lt;&gt;"",Scoring!$E$28)+IF(Data!$X283&lt;&gt;"",Scoring!$E$29)+IF(Data!$Y283&lt;&gt;"",Scoring!$E$30)+IF(Data!$Z283&lt;&gt;"",Scoring!$E$31)+IF(Data!$AA283&lt;&gt;"",Scoring!$E$32),"")</f>
        <v/>
      </c>
      <c r="AE283" s="107" t="str">
        <f>IF(AD283&lt;&gt;"",LOOKUP(AD283,Likelihoods!$A$7:$A$107,Likelihoods!C$7:C$107),"")</f>
        <v/>
      </c>
      <c r="AF283" s="108" t="str">
        <f>IF(AND(COUNTBLANK($B283:$E283)=3,COUNTBLANK($F283:$H283)=2,COUNTBLANK($I283:$J283)=1,COUNTBLANK($K283:$L283)=1,COUNTBLANK($M283:$N283)=1,COUNTBLANK($O283:$P283)=1,COUNTBLANK($Q283:$R283)=1,COUNTBLANK($S283:$T283)=1,COUNTBLANK($U283:$V283)=1,COUNTBLANK($W283:$AA283)=4),IF(Data!$B283&lt;&gt;"",Scoring!$F$7)+IF(Data!$C283&lt;&gt;"",Scoring!$F$8)+IF(Data!$D283&lt;&gt;"",Scoring!$F$9)+IF(Data!$E283&lt;&gt;"",Scoring!$F$10)+IF(Data!$F283&lt;&gt;"",Scoring!$F$11)+IF(Data!$G283&lt;&gt;"",Scoring!$F$12)+IF(Data!$H283&lt;&gt;"",Scoring!$F$13)+IF(Data!$I283&lt;&gt;"",Scoring!$F$14)+IF(Data!$J283&lt;&gt;"",Scoring!$F$15)+IF(Data!$K283&lt;&gt;"",Scoring!$F$16)+IF(Data!$L283&lt;&gt;"",Scoring!$F$17)+IF(Data!$M283&lt;&gt;"",Scoring!$F$18)+IF(Data!$N283&lt;&gt;"",Scoring!$F$19)+IF(Data!$O283&lt;&gt;"",Scoring!$F$20)+IF(Data!$P283&lt;&gt;"",Scoring!$F$21)+IF(Data!$Q283&lt;&gt;"",Scoring!$F$22)+IF(Data!$R283&lt;&gt;"",Scoring!$F$23)+IF(Data!$S283&lt;&gt;"",Scoring!$F$24)+IF(Data!T283&lt;&gt;"",Scoring!$F$25)+IF(Data!$U283&lt;&gt;"",Scoring!$F$26)+IF(Data!$V283&lt;&gt;"",Scoring!$F$27)+IF(Data!$W283&lt;&gt;"",Scoring!$F$28)+IF(Data!$X283&lt;&gt;"",Scoring!$F$29)+IF(Data!$Y283&lt;&gt;"",Scoring!$F$30)+IF(Data!$Z283&lt;&gt;"",Scoring!$F$31)+IF(Data!$AA283&lt;&gt;"",Scoring!$F$32),"")</f>
        <v/>
      </c>
      <c r="AG283" s="105" t="str">
        <f>IF(AF283&lt;&gt;"",LOOKUP(AF283,Likelihoods!$A$7:$A$107,Likelihoods!D$7:D$107),"")</f>
        <v/>
      </c>
      <c r="AH283" s="108" t="str">
        <f>IF(AND(COUNTBLANK($B283:$E283)=3,COUNTBLANK($F283:$H283)=2,COUNTBLANK($I283:$J283)=1,COUNTBLANK($K283:$L283)=1,COUNTBLANK($M283:$N283)=1,COUNTBLANK($O283:$P283)=1,COUNTBLANK($Q283:$R283)=1,COUNTBLANK($S283:$T283)=1,COUNTBLANK($U283:$V283)=1,COUNTBLANK($W283:$AA283)=4),IF(Data!$B283&lt;&gt;"",Scoring!$G$7)+IF(Data!$C283&lt;&gt;"",Scoring!$G$8)+IF(Data!$D283&lt;&gt;"",Scoring!$G$9)+IF(Data!$E283&lt;&gt;"",Scoring!$G$10)+IF(Data!$F283&lt;&gt;"",Scoring!$G$11)+IF(Data!$G283&lt;&gt;"",Scoring!$G$12)+IF(Data!$H283&lt;&gt;"",Scoring!$G$13)+IF(Data!$I283&lt;&gt;"",Scoring!$G$14)+IF(Data!$J283&lt;&gt;"",Scoring!$G$15)+IF(Data!$K283&lt;&gt;"",Scoring!$G$16)+IF(Data!$L283&lt;&gt;"",Scoring!$G$17)+IF(Data!$M283&lt;&gt;"",Scoring!$G$18)+IF(Data!$N283&lt;&gt;"",Scoring!$G$19)+IF(Data!$O283&lt;&gt;"",Scoring!$G$20)+IF(Data!$P283&lt;&gt;"",Scoring!$G$21)+IF(Data!$Q283&lt;&gt;"",Scoring!$G$22)+IF(Data!$R283&lt;&gt;"",Scoring!$G$23)+IF(Data!$S283&lt;&gt;"",Scoring!$G$24)+IF(Data!T283&lt;&gt;"",Scoring!$G$25)+IF(Data!$U283&lt;&gt;"",Scoring!$G$26)+IF(Data!$V283&lt;&gt;"",Scoring!$G$27)+IF(Data!$W283&lt;&gt;"",Scoring!$G$28)+IF(Data!$X283&lt;&gt;"",Scoring!$G$29)+IF(Data!$Y283&lt;&gt;"",Scoring!$G$30)+IF(Data!$Z283&lt;&gt;"",Scoring!$G$31)+IF(Data!$AA283&lt;&gt;"",Scoring!$G$32),"")</f>
        <v/>
      </c>
      <c r="AI283" s="106" t="str">
        <f>IF(AH283&lt;&gt;"",LOOKUP(AH283,Likelihoods!$A$7:$A$107,Likelihoods!E$7:E$107),"")</f>
        <v/>
      </c>
      <c r="AJ283" s="104" t="str">
        <f>IF(AND(COUNTBLANK($B283:$E283)=3,COUNTBLANK($F283:$H283)=2,COUNTBLANK($I283:$J283)=1,COUNTBLANK($K283:$L283)=1,COUNTBLANK($M283:$N283)=1,COUNTBLANK($O283:$P283)=1,COUNTBLANK($Q283:$R283)=1,COUNTBLANK($S283:$T283)=1,COUNTBLANK($U283:$V283)=1,COUNTBLANK($W283:$AA283)=4),IF(Data!$B283&lt;&gt;"",Scoring!$H$7)+IF(Data!$C283&lt;&gt;"",Scoring!$H$8)+IF(Data!$D283&lt;&gt;"",Scoring!$H$9)+IF(Data!$E283&lt;&gt;"",Scoring!$H$10)+IF(Data!$F283&lt;&gt;"",Scoring!$H$11)+IF(Data!$G283&lt;&gt;"",Scoring!$H$12)+IF(Data!$H283&lt;&gt;"",Scoring!$H$13)+IF(Data!$I283&lt;&gt;"",Scoring!$H$14)+IF(Data!$J283&lt;&gt;"",Scoring!$H$15)+IF(Data!$K283&lt;&gt;"",Scoring!$H$16)+IF(Data!$L283&lt;&gt;"",Scoring!$H$17)+IF(Data!$M283&lt;&gt;"",Scoring!$H$18)+IF(Data!$N283&lt;&gt;"",Scoring!$H$19)+IF(Data!$O283&lt;&gt;"",Scoring!$H$20)+IF(Data!$P283&lt;&gt;"",Scoring!$H$21)+IF(Data!$Q283&lt;&gt;"",Scoring!$H$22)+IF(Data!$R283&lt;&gt;"",Scoring!$H$23)+IF(Data!$S283&lt;&gt;"",Scoring!$H$24)+IF(Data!T283&lt;&gt;"",Scoring!$H$25)+IF(Data!$U283&lt;&gt;"",Scoring!$H$26)+IF(Data!$V283&lt;&gt;"",Scoring!$H$27)+IF(Data!$W283&lt;&gt;"",Scoring!$H$28)+IF(Data!$X283&lt;&gt;"",Scoring!$H$29)+IF(Data!$Y283&lt;&gt;"",Scoring!$H$30)+IF(Data!$Z283&lt;&gt;"",Scoring!$H$31)+IF(Data!$AA283&lt;&gt;"",Scoring!$H$32),"")</f>
        <v/>
      </c>
      <c r="AK283" s="105" t="str">
        <f>IF(AJ283&lt;&gt;"",LOOKUP(AJ283,Likelihoods!$A$7:$A$107,Likelihoods!F$7:F$107),"")</f>
        <v/>
      </c>
      <c r="AL283" s="102" t="str">
        <f>IF(AND(COUNTBLANK($B283:$E283)=3,COUNTBLANK($F283:$H283)=2,COUNTBLANK($I283:$J283)=1,COUNTBLANK($K283:$L283)=1,COUNTBLANK($M283:$N283)=1,COUNTBLANK($O283:$P283)=1,COUNTBLANK($Q283:$R283)=1,COUNTBLANK($S283:$T283)=1,COUNTBLANK($U283:$V283)=1,COUNTBLANK($W283:$AA283)=4),IF(Data!$B283&lt;&gt;"",Scoring!$I$7)+IF(Data!$C283&lt;&gt;"",Scoring!$I$8)+IF(Data!$D283&lt;&gt;"",Scoring!$I$9)+IF(Data!$E283&lt;&gt;"",Scoring!$I$10)+IF(Data!$F283&lt;&gt;"",Scoring!$I$11)+IF(Data!$G283&lt;&gt;"",Scoring!$I$12)+IF(Data!$H283&lt;&gt;"",Scoring!$I$13)+IF(Data!$I283&lt;&gt;"",Scoring!$I$14)+IF(Data!$J283&lt;&gt;"",Scoring!$I$15)+IF(Data!$K283&lt;&gt;"",Scoring!$I$16)+IF(Data!$L283&lt;&gt;"",Scoring!$I$17)+IF(Data!$M283&lt;&gt;"",Scoring!$I$18)+IF(Data!$N283&lt;&gt;"",Scoring!$I$19)+IF(Data!$O283&lt;&gt;"",Scoring!$I$20)+IF(Data!$P283&lt;&gt;"",Scoring!$I$21)+IF(Data!$Q283&lt;&gt;"",Scoring!$I$22)+IF(Data!$R283&lt;&gt;"",Scoring!$I$23)+IF(Data!$S283&lt;&gt;"",Scoring!$I$24)+IF(Data!T283&lt;&gt;"",Scoring!$I$25)+IF(Data!$U283&lt;&gt;"",Scoring!$I$26)+IF(Data!$V283&lt;&gt;"",Scoring!$I$27)+IF(Data!$W283&lt;&gt;"",Scoring!$I$28)+IF(Data!$X283&lt;&gt;"",Scoring!$I$29)+IF(Data!$Y283&lt;&gt;"",Scoring!$I$30)+IF(Data!$Z283&lt;&gt;"",Scoring!$I$31)+IF(Data!$AA283&lt;&gt;"",Scoring!$I$32),"")</f>
        <v/>
      </c>
      <c r="AM283" s="107" t="str">
        <f>IF(AL283&lt;&gt;"",LOOKUP(AL283,Likelihoods!$A$7:$A$107,Likelihoods!G$7:G$107),"")</f>
        <v/>
      </c>
      <c r="AN283" s="281" t="str">
        <f>IF(AND(COUNTBLANK($B283:$E283)=3,COUNTBLANK($F283:$H283)=2,COUNTBLANK($I283:$J283)=1,COUNTBLANK($K283:$L283)=1,COUNTBLANK($M283:$N283)=1,COUNTBLANK($O283:$P283)=1,COUNTBLANK($Q283:$R283)=1,COUNTBLANK($S283:$T283)=1,COUNTBLANK($U283:$V283)=1,COUNTBLANK($W283:$AA283)=4),IF(Data!$B283&lt;&gt;"",Scoring!$J$7)+IF(Data!$C283&lt;&gt;"",Scoring!$J$8)+IF(Data!$D283&lt;&gt;"",Scoring!$J$9)+IF(Data!$E283&lt;&gt;"",Scoring!$J$10)+IF(Data!$F283&lt;&gt;"",Scoring!$J$11)+IF(Data!$G283&lt;&gt;"",Scoring!$J$12)+IF(Data!$H283&lt;&gt;"",Scoring!$J$13)+IF(Data!$I283&lt;&gt;"",Scoring!$J$14)+IF(Data!$J283&lt;&gt;"",Scoring!$J$15)+IF(Data!$K283&lt;&gt;"",Scoring!$J$16)+IF(Data!$L283&lt;&gt;"",Scoring!$J$17)+IF(Data!$M283&lt;&gt;"",Scoring!$J$18)+IF(Data!$N283&lt;&gt;"",Scoring!$J$19)+IF(Data!$O283&lt;&gt;"",Scoring!$J$20)+IF(Data!$P283&lt;&gt;"",Scoring!$J$21)+IF(Data!$Q283&lt;&gt;"",Scoring!$J$22)+IF(Data!$R283&lt;&gt;"",Scoring!$J$23)+IF(Data!$S283&lt;&gt;"",Scoring!$J$24)+IF(Data!AF283&lt;&gt;"",Scoring!$J$25)+IF(Data!$U283&lt;&gt;"",Scoring!$J$26)+IF(Data!$V283&lt;&gt;"",Scoring!$J$27)+IF(Data!$W283&lt;&gt;"",Scoring!$J$28)+IF(Data!$X283&lt;&gt;"",Scoring!$J$29)+IF(Data!$Y283&lt;&gt;"",Scoring!$J$30)+IF(Data!$Z283&lt;&gt;"",Scoring!$J$31)+IF(Data!$AA283&lt;&gt;"",Scoring!$J$32),"")</f>
        <v/>
      </c>
      <c r="AO283" s="276" t="str">
        <f>IF(AN283&lt;&gt;"",LOOKUP(AN283,Likelihoods!$A$7:$A$107,Likelihoods!H$7:H$107),"")</f>
        <v/>
      </c>
      <c r="AP283" s="264" t="str">
        <f>IF(AND(COUNTBLANK($B283:$E283)=3,COUNTBLANK($F283:$H283)=2,COUNTBLANK($I283:$J283)=1,COUNTBLANK($K283:$L283)=1,COUNTBLANK($M283:$N283)=1,COUNTBLANK($O283:$P283)=1,COUNTBLANK($Q283:$R283)=1,COUNTBLANK($S283:$T283)=1,COUNTBLANK($U283:$V283)=1,COUNTBLANK($W283:$AA283)=4),IF(Data!$B283&lt;&gt;"",Scoring!$K$7)+IF(Data!$C283&lt;&gt;"",Scoring!$K$8)+IF(Data!$D283&lt;&gt;"",Scoring!$K$9)+IF(Data!$E283&lt;&gt;"",Scoring!$K$10)+IF(Data!$F283&lt;&gt;"",Scoring!$K$11)+IF(Data!$G283&lt;&gt;"",Scoring!$K$12)+IF(Data!$H283&lt;&gt;"",Scoring!$K$13)+IF(Data!$I283&lt;&gt;"",Scoring!$K$14)+IF(Data!$J283&lt;&gt;"",Scoring!$K$15)+IF(Data!$K283&lt;&gt;"",Scoring!$K$16)+IF(Data!$L283&lt;&gt;"",Scoring!$K$17)+IF(Data!$M283&lt;&gt;"",Scoring!$K$18)+IF(Data!$N283&lt;&gt;"",Scoring!$K$19)+IF(Data!$O283&lt;&gt;"",Scoring!$K$20)+IF(Data!$P283&lt;&gt;"",Scoring!$K$21)+IF(Data!$Q283&lt;&gt;"",Scoring!$K$22)+IF(Data!$R283&lt;&gt;"",Scoring!$K$23)+IF(Data!$S283&lt;&gt;"",Scoring!$K$24)+IF(Data!AH283&lt;&gt;"",Scoring!$K$25)+IF(Data!$U283&lt;&gt;"",Scoring!$K$26)+IF(Data!$V283&lt;&gt;"",Scoring!$K$27)+IF(Data!$W283&lt;&gt;"",Scoring!$K$28)+IF(Data!$X283&lt;&gt;"",Scoring!$K$29)+IF(Data!$Y283&lt;&gt;"",Scoring!$K$30)+IF(Data!$Z283&lt;&gt;"",Scoring!$K$31)+IF(Data!$AA283&lt;&gt;"",Scoring!$K$32),"")</f>
        <v/>
      </c>
      <c r="AQ283" s="107" t="str">
        <f>IF(AP283&lt;&gt;"",LOOKUP(AP283,Likelihoods!$A$7:$A$107,Likelihoods!I$7:I$107),"")</f>
        <v/>
      </c>
      <c r="AR283" s="281" t="str">
        <f>IF(AND(COUNTBLANK($B283:$E283)=3,COUNTBLANK($F283:$H283)=2,COUNTBLANK($I283:$J283)=1,COUNTBLANK($K283:$L283)=1,COUNTBLANK($M283:$N283)=1,COUNTBLANK($O283:$P283)=1,COUNTBLANK($Q283:$R283)=1,COUNTBLANK($S283:$T283)=1,COUNTBLANK($U283:$V283)=1,COUNTBLANK($W283:$AA283)=4),IF(Data!$B283&lt;&gt;"",Scoring!$L$7)+IF(Data!$C283&lt;&gt;"",Scoring!$L$8)+IF(Data!$D283&lt;&gt;"",Scoring!$L$9)+IF(Data!$E283&lt;&gt;"",Scoring!$L$10)+IF(Data!$F283&lt;&gt;"",Scoring!$L$11)+IF(Data!$G283&lt;&gt;"",Scoring!$L$12)+IF(Data!$H283&lt;&gt;"",Scoring!$L$13)+IF(Data!$I283&lt;&gt;"",Scoring!$L$14)+IF(Data!$J283&lt;&gt;"",Scoring!$L$15)+IF(Data!$K283&lt;&gt;"",Scoring!$L$16)+IF(Data!$L283&lt;&gt;"",Scoring!$L$17)+IF(Data!$M283&lt;&gt;"",Scoring!$L$18)+IF(Data!$N283&lt;&gt;"",Scoring!$L$19)+IF(Data!$O283&lt;&gt;"",Scoring!$L$20)+IF(Data!$P283&lt;&gt;"",Scoring!$L$21)+IF(Data!$Q283&lt;&gt;"",Scoring!$L$22)+IF(Data!$R283&lt;&gt;"",Scoring!$L$23)+IF(Data!$S283&lt;&gt;"",Scoring!$L$24)+IF(Data!AJ283&lt;&gt;"",Scoring!$L$25)+IF(Data!$U283&lt;&gt;"",Scoring!$L$26)+IF(Data!$V283&lt;&gt;"",Scoring!$L$27)+IF(Data!$W283&lt;&gt;"",Scoring!$L$28)+IF(Data!$X283&lt;&gt;"",Scoring!$L$29)+IF(Data!$Y283&lt;&gt;"",Scoring!$L$30)+IF(Data!$Z283&lt;&gt;"",Scoring!$L$31)+IF(Data!$AA283&lt;&gt;"",Scoring!$L$32),"")</f>
        <v/>
      </c>
      <c r="AS283" s="105" t="str">
        <f>IF(AR283&lt;&gt;"",LOOKUP(AR283,Likelihoods!$A$7:$A$107,Likelihoods!J$7:J$107),"")</f>
        <v/>
      </c>
      <c r="AT283" s="108" t="str">
        <f>IF(AND(COUNTBLANK($B283:$E283)=3,COUNTBLANK($F283:$H283)=2,COUNTBLANK($I283:$J283)=1,COUNTBLANK($K283:$L283)=1,COUNTBLANK($M283:$N283)=1,COUNTBLANK($O283:$P283)=1,COUNTBLANK($Q283:$R283)=1,COUNTBLANK($S283:$T283)=1,COUNTBLANK($U283:$V283)=1,COUNTBLANK($W283:$AA283)=4),IF(Data!$B283&lt;&gt;"",Scoring!$M$7)+IF(Data!$C283&lt;&gt;"",Scoring!$M$8)+IF(Data!$D283&lt;&gt;"",Scoring!$M$9)+IF(Data!$E283&lt;&gt;"",Scoring!$M$10)+IF(Data!$F283&lt;&gt;"",Scoring!$M$11)+IF(Data!$G283&lt;&gt;"",Scoring!$M$12)+IF(Data!$H283&lt;&gt;"",Scoring!$M$13)+IF(Data!$I283&lt;&gt;"",Scoring!$M$14)+IF(Data!$J283&lt;&gt;"",Scoring!$M$15)+IF(Data!$K283&lt;&gt;"",Scoring!$M$16)+IF(Data!$L283&lt;&gt;"",Scoring!$M$17)+IF(Data!$M283&lt;&gt;"",Scoring!$M$18)+IF(Data!$N283&lt;&gt;"",Scoring!$M$19)+IF(Data!$O283&lt;&gt;"",Scoring!$M$20)+IF(Data!$P283&lt;&gt;"",Scoring!$M$21)+IF(Data!$Q283&lt;&gt;"",Scoring!$M$22)+IF(Data!$R283&lt;&gt;"",Scoring!$M$23)+IF(Data!$S283&lt;&gt;"",Scoring!$M$24)+IF(Data!T283&lt;&gt;"",Scoring!$M$25)+IF(Data!$U283&lt;&gt;"",Scoring!$M$26)+IF(Data!$V283&lt;&gt;"",Scoring!$M$27)+IF(Data!$W283&lt;&gt;"",Scoring!$M$28)+IF(Data!$X283&lt;&gt;"",Scoring!$M$29)+IF(Data!$Y283&lt;&gt;"",Scoring!$M$30)+IF(Data!$Z283&lt;&gt;"",Scoring!$M$31)+IF(Data!$AA283&lt;&gt;"",Scoring!$M$32),"")</f>
        <v/>
      </c>
      <c r="AU283" s="105" t="str">
        <f>IF(AT283&lt;&gt;"",LOOKUP(AT283,Likelihoods!$A$7:$A$107,Likelihoods!K$7:K$107),"")</f>
        <v/>
      </c>
      <c r="AV283" s="108" t="str">
        <f>IF(AND(COUNTBLANK($B283:$E283)=3,COUNTBLANK($F283:$H283)=2,COUNTBLANK($I283:$J283)=1,COUNTBLANK($K283:$L283)=1,COUNTBLANK($M283:$N283)=1,COUNTBLANK($O283:$P283)=1,COUNTBLANK($Q283:$R283)=1,COUNTBLANK($S283:$T283)=1,COUNTBLANK($U283:$V283)=1,COUNTBLANK($W283:$AA283)=4),IF(Data!$B283&lt;&gt;"",Scoring!$N$7)+IF(Data!$C283&lt;&gt;"",Scoring!$N$8)+IF(Data!$D283&lt;&gt;"",Scoring!$N$9)+IF(Data!$E283&lt;&gt;"",Scoring!$N$10)+IF(Data!$F283&lt;&gt;"",Scoring!$N$11)+IF(Data!$G283&lt;&gt;"",Scoring!$N$12)+IF(Data!$H283&lt;&gt;"",Scoring!$N$13)+IF(Data!$I283&lt;&gt;"",Scoring!$N$14)+IF(Data!$J283&lt;&gt;"",Scoring!$N$15)+IF(Data!$K283&lt;&gt;"",Scoring!$N$16)+IF(Data!$L283&lt;&gt;"",Scoring!$N$17)+IF(Data!$M283&lt;&gt;"",Scoring!$N$18)+IF(Data!$N283&lt;&gt;"",Scoring!$N$19)+IF(Data!$O283&lt;&gt;"",Scoring!$N$20)+IF(Data!$P283&lt;&gt;"",Scoring!$N$21)+IF(Data!$Q283&lt;&gt;"",Scoring!$N$22)+IF(Data!$R283&lt;&gt;"",Scoring!$N$23)+IF(Data!$S283&lt;&gt;"",Scoring!$N$24)+IF(Data!T283&lt;&gt;"",Scoring!$N$25)+IF(Data!$U283&lt;&gt;"",Scoring!$N$26)+IF(Data!$V283&lt;&gt;"",Scoring!$N$27)+IF(Data!$W283&lt;&gt;"",Scoring!$N$28)+IF(Data!$X283&lt;&gt;"",Scoring!$N$29)+IF(Data!$Y283&lt;&gt;"",Scoring!$N$30)+IF(Data!$Z283&lt;&gt;"",Scoring!$N$31)+IF(Data!$AA283&lt;&gt;"",Scoring!$N$32),"")</f>
        <v/>
      </c>
      <c r="AW283" s="106" t="str">
        <f>IF(AV283&lt;&gt;"",LOOKUP(AV283,Likelihoods!$A$7:$A$107,Likelihoods!L$7:L$107),"")</f>
        <v/>
      </c>
      <c r="AX283" s="104" t="str">
        <f>IF(AND(COUNTBLANK($B283:$E283)=3,COUNTBLANK($F283:$H283)=2,COUNTBLANK($I283:$J283)=1,COUNTBLANK($K283:$L283)=1,COUNTBLANK($M283:$N283)=1,COUNTBLANK($O283:$P283)=1,COUNTBLANK($Q283:$R283)=1,COUNTBLANK($S283:$T283)=1,COUNTBLANK($U283:$V283)=1,COUNTBLANK($W283:$AA283)=4),IF(Data!$B283&lt;&gt;"",Scoring!$O$7)+IF(Data!$C283&lt;&gt;"",Scoring!$O$8)+IF(Data!$D283&lt;&gt;"",Scoring!$O$9)+IF(Data!$E283&lt;&gt;"",Scoring!$O$10)+IF(Data!$F283&lt;&gt;"",Scoring!$O$11)+IF(Data!$G283&lt;&gt;"",Scoring!$O$12)+IF(Data!$H283&lt;&gt;"",Scoring!$O$13)+IF(Data!$I283&lt;&gt;"",Scoring!$O$14)+IF(Data!$J283&lt;&gt;"",Scoring!$O$15)+IF(Data!$K283&lt;&gt;"",Scoring!$O$16)+IF(Data!$L283&lt;&gt;"",Scoring!$O$17)+IF(Data!$M283&lt;&gt;"",Scoring!$O$18)+IF(Data!$N283&lt;&gt;"",Scoring!$O$19)+IF(Data!$O283&lt;&gt;"",Scoring!$O$20)+IF(Data!$P283&lt;&gt;"",Scoring!$O$21)+IF(Data!$Q283&lt;&gt;"",Scoring!$O$22)+IF(Data!$R283&lt;&gt;"",Scoring!$O$23)+IF(Data!$S283&lt;&gt;"",Scoring!$O$24)+IF(Data!T283&lt;&gt;"",Scoring!$O$25)+IF(Data!$U283&lt;&gt;"",Scoring!$O$26)+IF(Data!$V283&lt;&gt;"",Scoring!$O$27)+IF(Data!$W283&lt;&gt;"",Scoring!$O$28)+IF(Data!$X283&lt;&gt;"",Scoring!$O$29)+IF(Data!$Y283&lt;&gt;"",Scoring!$O$30)+IF(Data!$Z283&lt;&gt;"",Scoring!$O$31)+IF(Data!$AA283&lt;&gt;"",Scoring!$O$32),"")</f>
        <v/>
      </c>
      <c r="AY283" s="107" t="str">
        <f>IF(AX283&lt;&gt;"",LOOKUP(AX283,Likelihoods!$A$7:$A$107,Likelihoods!M$7:M$107),"")</f>
        <v/>
      </c>
      <c r="AZ283" s="108" t="str">
        <f>IF(AND(COUNTBLANK($B283:$E283)=3,COUNTBLANK($F283:$H283)=2,COUNTBLANK($I283:$J283)=1,COUNTBLANK($K283:$L283)=1,COUNTBLANK($M283:$N283)=1,COUNTBLANK($O283:$P283)=1,COUNTBLANK($Q283:$R283)=1,COUNTBLANK($S283:$T283)=1,COUNTBLANK($U283:$V283)=1,COUNTBLANK($W283:$AA283)=4),IF(Data!$B283&lt;&gt;"",Scoring!$P$7)+IF(Data!$C283&lt;&gt;"",Scoring!$P$8)+IF(Data!$D283&lt;&gt;"",Scoring!$P$9)+IF(Data!$E283&lt;&gt;"",Scoring!$P$10)+IF(Data!$F283&lt;&gt;"",Scoring!$P$11)+IF(Data!$G283&lt;&gt;"",Scoring!$P$12)+IF(Data!$H283&lt;&gt;"",Scoring!$P$13)+IF(Data!$I283&lt;&gt;"",Scoring!$P$14)+IF(Data!$J283&lt;&gt;"",Scoring!$P$15)+IF(Data!$K283&lt;&gt;"",Scoring!$P$16)+IF(Data!$L283&lt;&gt;"",Scoring!$P$17)+IF(Data!$M283&lt;&gt;"",Scoring!$P$18)+IF(Data!$N283&lt;&gt;"",Scoring!$P$19)+IF(Data!$O283&lt;&gt;"",Scoring!$P$20)+IF(Data!$P283&lt;&gt;"",Scoring!$P$21)+IF(Data!$Q283&lt;&gt;"",Scoring!$P$22)+IF(Data!$R283&lt;&gt;"",Scoring!$P$23)+IF(Data!$S283&lt;&gt;"",Scoring!$P$24)+IF(Data!T283&lt;&gt;"",Scoring!$P$25)+IF(Data!$U283&lt;&gt;"",Scoring!$P$26)+IF(Data!$V283&lt;&gt;"",Scoring!$P$27)+IF(Data!$W283&lt;&gt;"",Scoring!$P$28)+IF(Data!$X283&lt;&gt;"",Scoring!$P$29)+IF(Data!$Y283&lt;&gt;"",Scoring!$P$30)+IF(Data!$Z283&lt;&gt;"",Scoring!$P$31)+IF(Data!$AA283&lt;&gt;"",Scoring!$P$32),"")</f>
        <v/>
      </c>
      <c r="BA283" s="105" t="str">
        <f>IF(AZ283&lt;&gt;"",LOOKUP(AZ283,Likelihoods!$A$7:$A$107,Likelihoods!N$7:N$107),"")</f>
        <v/>
      </c>
      <c r="BB283" s="102" t="str">
        <f>IF(AND(COUNTBLANK($B283:$E283)=3,COUNTBLANK($F283:$H283)=2,COUNTBLANK($I283:$J283)=1,COUNTBLANK($K283:$L283)=1,COUNTBLANK($M283:$N283)=1,COUNTBLANK($O283:$P283)=1,COUNTBLANK($Q283:$R283)=1,COUNTBLANK($S283:$T283)=1,COUNTBLANK($U283:$V283)=1,COUNTBLANK($W283:$AA283)=4),IF(Data!$B283&lt;&gt;"",Scoring!$Q$7)+IF(Data!$C283&lt;&gt;"",Scoring!$Q$8)+IF(Data!$D283&lt;&gt;"",Scoring!$Q$9)+IF(Data!$E283&lt;&gt;"",Scoring!$Q$10)+IF(Data!$F283&lt;&gt;"",Scoring!$Q$11)+IF(Data!$G283&lt;&gt;"",Scoring!$Q$12)+IF(Data!$H283&lt;&gt;"",Scoring!$Q$13)+IF(Data!$I283&lt;&gt;"",Scoring!$Q$14)+IF(Data!$J283&lt;&gt;"",Scoring!$Q$15)+IF(Data!$K283&lt;&gt;"",Scoring!$Q$16)+IF(Data!$L283&lt;&gt;"",Scoring!$Q$17)+IF(Data!$M283&lt;&gt;"",Scoring!$Q$18)+IF(Data!$N283&lt;&gt;"",Scoring!$Q$19)+IF(Data!$O283&lt;&gt;"",Scoring!$Q$20)+IF(Data!$P283&lt;&gt;"",Scoring!$Q$21)+IF(Data!$Q283&lt;&gt;"",Scoring!$Q$22)+IF(Data!$R283&lt;&gt;"",Scoring!$Q$23)+IF(Data!$S283&lt;&gt;"",Scoring!$Q$24)+IF(Data!T283&lt;&gt;"",Scoring!$Q$25)+IF(Data!$U283&lt;&gt;"",Scoring!$Q$26)+IF(Data!$V283&lt;&gt;"",Scoring!$Q$27)+IF(Data!$W283&lt;&gt;"",Scoring!$Q$28)+IF(Data!$X283&lt;&gt;"",Scoring!$Q$29)+IF(Data!$Y283&lt;&gt;"",Scoring!$Q$30)+IF(Data!$Z283&lt;&gt;"",Scoring!$Q$31)+IF(Data!$AA283&lt;&gt;"",Scoring!$Q$32),"")</f>
        <v/>
      </c>
      <c r="BC283" s="107" t="str">
        <f>IF(BB283&lt;&gt;"",LOOKUP(BB283,Likelihoods!$A$7:$A$107,Likelihoods!O$7:O$107),"")</f>
        <v/>
      </c>
      <c r="BD283" s="104" t="str">
        <f>IF(AND(COUNTBLANK($B283:$E283)=3,COUNTBLANK($F283:$H283)=2,COUNTBLANK($I283:$J283)=1,COUNTBLANK($K283:$L283)=1,COUNTBLANK($M283:$N283)=1,COUNTBLANK($O283:$P283)=1,COUNTBLANK($Q283:$R283)=1,COUNTBLANK($S283:$T283)=1,COUNTBLANK($U283:$V283)=1,COUNTBLANK($W283:$AA283)=4),IF(Data!$B283&lt;&gt;"",Scoring!$R$7)+IF(Data!$C283&lt;&gt;"",Scoring!$R$8)+IF(Data!$D283&lt;&gt;"",Scoring!$R$9)+IF(Data!$E283&lt;&gt;"",Scoring!$R$10)+IF(Data!$F283&lt;&gt;"",Scoring!$R$11)+IF(Data!$G283&lt;&gt;"",Scoring!$R$12)+IF(Data!$H283&lt;&gt;"",Scoring!$R$13)+IF(Data!$I283&lt;&gt;"",Scoring!$R$14)+IF(Data!$J283&lt;&gt;"",Scoring!$R$15)+IF(Data!$K283&lt;&gt;"",Scoring!$R$16)+IF(Data!$L283&lt;&gt;"",Scoring!$R$17)+IF(Data!$M283&lt;&gt;"",Scoring!$R$18)+IF(Data!$N283&lt;&gt;"",Scoring!$R$19)+IF(Data!$O283&lt;&gt;"",Scoring!$R$20)+IF(Data!$P283&lt;&gt;"",Scoring!$R$21)+IF(Data!$Q283&lt;&gt;"",Scoring!$R$22)+IF(Data!$R283&lt;&gt;"",Scoring!$R$23)+IF(Data!$S283&lt;&gt;"",Scoring!$R$24)+IF(Data!T283&lt;&gt;"",Scoring!$R$25)+IF(Data!$U283&lt;&gt;"",Scoring!$R$26)+IF(Data!$V283&lt;&gt;"",Scoring!$R$27)+IF(Data!$W283&lt;&gt;"",Scoring!$R$28)+IF(Data!$X283&lt;&gt;"",Scoring!$R$29)+IF(Data!$Y283&lt;&gt;"",Scoring!$R$30)+IF(Data!$Z283&lt;&gt;"",Scoring!$R$31)+IF(Data!$AA283&lt;&gt;"",Scoring!$R$32),"")</f>
        <v/>
      </c>
      <c r="BE283" s="105" t="str">
        <f>IF(BD283&lt;&gt;"",LOOKUP(BD283,Likelihoods!$A$7:$A$107,Likelihoods!P$7:P$107),"")</f>
        <v/>
      </c>
      <c r="BF283" s="102" t="str">
        <f>IF(AND(COUNTBLANK($B283:$E283)=3,COUNTBLANK($F283:$H283)=2,COUNTBLANK($I283:$J283)=1,COUNTBLANK($K283:$L283)=1,COUNTBLANK($M283:$N283)=1,COUNTBLANK($O283:$P283)=1,COUNTBLANK($Q283:$R283)=1,COUNTBLANK($S283:$T283)=1,COUNTBLANK($U283:$V283)=1,COUNTBLANK($W283:$AA283)=4),IF(Data!$B283&lt;&gt;"",Scoring!$S$7)+IF(Data!$C283&lt;&gt;"",Scoring!$S$8)+IF(Data!$D283&lt;&gt;"",Scoring!$S$9)+IF(Data!$E283&lt;&gt;"",Scoring!$S$10)+IF(Data!$F283&lt;&gt;"",Scoring!$S$11)+IF(Data!$G283&lt;&gt;"",Scoring!$S$12)+IF(Data!$H283&lt;&gt;"",Scoring!$S$13)+IF(Data!$I283&lt;&gt;"",Scoring!$S$14)+IF(Data!$J283&lt;&gt;"",Scoring!$S$15)+IF(Data!$K283&lt;&gt;"",Scoring!$S$16)+IF(Data!$L283&lt;&gt;"",Scoring!$S$17)+IF(Data!$M283&lt;&gt;"",Scoring!$S$18)+IF(Data!$N283&lt;&gt;"",Scoring!$S$19)+IF(Data!$O283&lt;&gt;"",Scoring!$S$20)+IF(Data!$P283&lt;&gt;"",Scoring!$S$21)+IF(Data!$Q283&lt;&gt;"",Scoring!$S$22)+IF(Data!$R283&lt;&gt;"",Scoring!$S$23)+IF(Data!$S283&lt;&gt;"",Scoring!$S$24)+IF(Data!T283&lt;&gt;"",Scoring!$S$25)+IF(Data!$U283&lt;&gt;"",Scoring!$S$26)+IF(Data!$V283&lt;&gt;"",Scoring!$S$27)+IF(Data!$W283&lt;&gt;"",Scoring!$S$28)+IF(Data!$X283&lt;&gt;"",Scoring!$S$29)+IF(Data!$Y283&lt;&gt;"",Scoring!$S$30)+IF(Data!$Z283&lt;&gt;"",Scoring!$S$31)+IF(Data!$AA283&lt;&gt;"",Scoring!$S$32),"")</f>
        <v/>
      </c>
      <c r="BG283" s="107" t="str">
        <f>IF(BF283&lt;&gt;"",LOOKUP(BF283,Likelihoods!$A$7:$A$107,Likelihoods!Q$7:Q$107),"")</f>
        <v/>
      </c>
      <c r="BH283" s="108" t="str">
        <f>IF(AND(COUNTBLANK($B283:$E283)=3,COUNTBLANK($F283:$H283)=2,COUNTBLANK($I283:$J283)=1,COUNTBLANK($K283:$L283)=1,COUNTBLANK($M283:$N283)=1,COUNTBLANK($O283:$P283)=1,COUNTBLANK($Q283:$R283)=1,COUNTBLANK($S283:$T283)=1,COUNTBLANK($U283:$V283)=1,COUNTBLANK($W283:$AA283)=4),IF(Data!$B283&lt;&gt;"",Scoring!$T$7)+IF(Data!$C283&lt;&gt;"",Scoring!$T$8)+IF(Data!$D283&lt;&gt;"",Scoring!$T$9)+IF(Data!$E283&lt;&gt;"",Scoring!$T$10)+IF(Data!$F283&lt;&gt;"",Scoring!$T$11)+IF(Data!$G283&lt;&gt;"",Scoring!$T$12)+IF(Data!$H283&lt;&gt;"",Scoring!$T$13)+IF(Data!$I283&lt;&gt;"",Scoring!$T$14)+IF(Data!$J283&lt;&gt;"",Scoring!$T$15)+IF(Data!$K283&lt;&gt;"",Scoring!$T$16)+IF(Data!$L283&lt;&gt;"",Scoring!$T$17)+IF(Data!$M283&lt;&gt;"",Scoring!$T$18)+IF(Data!$N283&lt;&gt;"",Scoring!$T$19)+IF(Data!$O283&lt;&gt;"",Scoring!$T$20)+IF(Data!$P283&lt;&gt;"",Scoring!$T$21)+IF(Data!$Q283&lt;&gt;"",Scoring!$T$22)+IF(Data!$R283&lt;&gt;"",Scoring!$T$23)+IF(Data!$S283&lt;&gt;"",Scoring!$T$24)+IF(Data!T283&lt;&gt;"",Scoring!$T$25)+IF(Data!$U283&lt;&gt;"",Scoring!$T$26)+IF(Data!$V283&lt;&gt;"",Scoring!$T$27)+IF(Data!$W283&lt;&gt;"",Scoring!$T$28)+IF(Data!$X283&lt;&gt;"",Scoring!$T$29)+IF(Data!$Y283&lt;&gt;"",Scoring!$T$30)+IF(Data!$Z283&lt;&gt;"",Scoring!$T$31)+IF(Data!$AA283&lt;&gt;"",Scoring!$T$32),"")</f>
        <v/>
      </c>
      <c r="BI283" s="105" t="str">
        <f>IF(BH283&lt;&gt;"",LOOKUP(BH283,Likelihoods!$A$7:$A$107,Likelihoods!R$7:R$107),"")</f>
        <v/>
      </c>
      <c r="BJ283" s="108" t="str">
        <f>IF(AND(COUNTBLANK($B283:$E283)=3,COUNTBLANK($F283:$H283)=2,COUNTBLANK($I283:$J283)=1,COUNTBLANK($K283:$L283)=1,COUNTBLANK($M283:$N283)=1,COUNTBLANK($O283:$P283)=1,COUNTBLANK($Q283:$R283)=1,COUNTBLANK($S283:$T283)=1,COUNTBLANK($U283:$V283)=1,COUNTBLANK($W283:$AA283)=4),IF(Data!$B283&lt;&gt;"",Scoring!$U$7)+IF(Data!$C283&lt;&gt;"",Scoring!$U$8)+IF(Data!$D283&lt;&gt;"",Scoring!$U$9)+IF(Data!$E283&lt;&gt;"",Scoring!$U$10)+IF(Data!$F283&lt;&gt;"",Scoring!$U$11)+IF(Data!$G283&lt;&gt;"",Scoring!$U$12)+IF(Data!$H283&lt;&gt;"",Scoring!$U$13)+IF(Data!$I283&lt;&gt;"",Scoring!$U$14)+IF(Data!$J283&lt;&gt;"",Scoring!$U$15)+IF(Data!$K283&lt;&gt;"",Scoring!$U$16)+IF(Data!$L283&lt;&gt;"",Scoring!$U$17)+IF(Data!$M283&lt;&gt;"",Scoring!$U$18)+IF(Data!$N283&lt;&gt;"",Scoring!$U$19)+IF(Data!$O283&lt;&gt;"",Scoring!$U$20)+IF(Data!$P283&lt;&gt;"",Scoring!$U$21)+IF(Data!$Q283&lt;&gt;"",Scoring!$U$22)+IF(Data!$R283&lt;&gt;"",Scoring!$U$23)+IF(Data!$S283&lt;&gt;"",Scoring!$U$24)+IF(Data!T283&lt;&gt;"",Scoring!$U$25)+IF(Data!$U283&lt;&gt;"",Scoring!$U$26)+IF(Data!$V283&lt;&gt;"",Scoring!$U$27)+IF(Data!$W283&lt;&gt;"",Scoring!$U$28)+IF(Data!$X283&lt;&gt;"",Scoring!$U$29)+IF(Data!$Y283&lt;&gt;"",Scoring!$U$30)+IF(Data!$Z283&lt;&gt;"",Scoring!$U$31)+IF(Data!$AA283&lt;&gt;"",Scoring!$U$32),"")</f>
        <v/>
      </c>
      <c r="BK283" s="106" t="str">
        <f>IF(BJ283&lt;&gt;"",LOOKUP(BJ283,Likelihoods!$A$7:$A$107,Likelihoods!S$7:S$107),"")</f>
        <v/>
      </c>
      <c r="BL283" s="8"/>
      <c r="BM283" s="8"/>
      <c r="BN283" s="8"/>
      <c r="BO283" s="8"/>
      <c r="BP283" s="8"/>
      <c r="BQ283" s="8"/>
      <c r="BR283" s="8"/>
      <c r="BS283" s="8"/>
      <c r="BT283" s="8"/>
      <c r="BU283" s="8"/>
      <c r="BV283" s="8"/>
      <c r="BW283" s="8"/>
      <c r="BX283" s="8"/>
      <c r="BY283" s="8"/>
    </row>
    <row r="284" spans="1:77" ht="14.25" x14ac:dyDescent="0.2">
      <c r="A284" s="68"/>
      <c r="B284" s="101"/>
      <c r="C284" s="102"/>
      <c r="D284" s="102"/>
      <c r="E284" s="102"/>
      <c r="F284" s="101"/>
      <c r="G284" s="102"/>
      <c r="H284" s="103"/>
      <c r="I284" s="102"/>
      <c r="J284" s="102"/>
      <c r="K284" s="101"/>
      <c r="L284" s="103"/>
      <c r="M284" s="102"/>
      <c r="N284" s="103"/>
      <c r="O284" s="101"/>
      <c r="P284" s="103"/>
      <c r="Q284" s="102"/>
      <c r="R284" s="102"/>
      <c r="S284" s="101"/>
      <c r="T284" s="103"/>
      <c r="U284" s="101"/>
      <c r="V284" s="103"/>
      <c r="W284" s="102"/>
      <c r="X284" s="102"/>
      <c r="Y284" s="102"/>
      <c r="Z284" s="102"/>
      <c r="AA284" s="102"/>
      <c r="AB284" s="104" t="str">
        <f>IF(AND(COUNTBLANK($B284:$E284)=3,COUNTBLANK($F284:$H284)=2,COUNTBLANK($I284:$J284)=1,COUNTBLANK($K284:$L284)=1,COUNTBLANK($M284:$N284)=1,COUNTBLANK($O284:$P284)=1,COUNTBLANK($Q284:$R284)=1,COUNTBLANK($S284:$T284)=1,COUNTBLANK($U284:$V284)=1,COUNTBLANK($W284:$AA284)=4),IF(Data!$B284&lt;&gt;"",Scoring!$D$7)+IF(Data!$C284&lt;&gt;"",Scoring!$D$8)+IF(Data!$D284&lt;&gt;"",Scoring!$D$9)+IF(Data!$E284&lt;&gt;"",Scoring!$D$10)+IF(Data!$F284&lt;&gt;"",Scoring!$D$11)+IF(Data!$G284&lt;&gt;"",Scoring!$D$12)+IF(Data!$H284&lt;&gt;"",Scoring!$D$13)+IF(Data!$I284&lt;&gt;"",Scoring!$D$14)+IF(Data!$J284&lt;&gt;"",Scoring!$D$15)+IF(Data!$K284&lt;&gt;"",Scoring!$D$16)+IF(Data!$L284&lt;&gt;"",Scoring!$D$17)+IF(Data!$M284&lt;&gt;"",Scoring!$D$18)+IF(Data!$N284&lt;&gt;"",Scoring!$D$19)+IF(Data!$O284&lt;&gt;"",Scoring!$D$20)+IF(Data!$P284&lt;&gt;"",Scoring!$D$21)+IF(Data!$Q284&lt;&gt;"",Scoring!$D$22)+IF(Data!$R284&lt;&gt;"",Scoring!$D$23)+IF(Data!$S284&lt;&gt;"",Scoring!$D$24)+IF(Data!T284&lt;&gt;"",Scoring!$D$25)+IF(Data!$U284&lt;&gt;"",Scoring!$D$26)+IF(Data!$V284&lt;&gt;"",Scoring!$D$27)+IF(Data!$W284&lt;&gt;"",Scoring!$D$28)+IF(Data!$X284&lt;&gt;"",Scoring!$D$29)+IF(Data!$Y284&lt;&gt;"",Scoring!$D$30)+IF(Data!$Z284&lt;&gt;"",Scoring!$D$31)+IF(Data!$AA284&lt;&gt;"",Scoring!$D$32),"")</f>
        <v/>
      </c>
      <c r="AC284" s="105" t="str">
        <f>IF(AB284&lt;&gt;"",LOOKUP(AB284,Likelihoods!$A$7:$A$107,Likelihoods!B$7:B$107),"")</f>
        <v/>
      </c>
      <c r="AD284" s="264" t="str">
        <f>IF(AND(COUNTBLANK($B284:$E284)=3,COUNTBLANK($F284:$H284)=2,COUNTBLANK($I284:$J284)=1,COUNTBLANK($K284:$L284)=1,COUNTBLANK($M284:$N284)=1,COUNTBLANK($O284:$P284)=1,COUNTBLANK($Q284:$R284)=1,COUNTBLANK($S284:$T284)=1,COUNTBLANK($U284:$V284)=1,COUNTBLANK($W284:$AA284)=4),IF(Data!$B284&lt;&gt;"",Scoring!$E$7)+IF(Data!$C284&lt;&gt;"",Scoring!$E$8)+IF(Data!$D284&lt;&gt;"",Scoring!$E$9)+IF(Data!$E284&lt;&gt;"",Scoring!$E$10)+IF(Data!$F284&lt;&gt;"",Scoring!$E$11)+IF(Data!$G284&lt;&gt;"",Scoring!$E$12)+IF(Data!$H284&lt;&gt;"",Scoring!$E$13)+IF(Data!$I284&lt;&gt;"",Scoring!$E$14)+IF(Data!$J284&lt;&gt;"",Scoring!$E$15)+IF(Data!$K284&lt;&gt;"",Scoring!$E$16)+IF(Data!$L284&lt;&gt;"",Scoring!$E$17)+IF(Data!$M284&lt;&gt;"",Scoring!$E$18)+IF(Data!$N284&lt;&gt;"",Scoring!$E$19)+IF(Data!$O284&lt;&gt;"",Scoring!$E$20)+IF(Data!$P284&lt;&gt;"",Scoring!$E$21)+IF(Data!$Q284&lt;&gt;"",Scoring!$E$22)+IF(Data!$R284&lt;&gt;"",Scoring!$E$23)+IF(Data!$S284&lt;&gt;"",Scoring!$E$24)+IF(Data!V284&lt;&gt;"",Scoring!$E$25)+IF(Data!$U284&lt;&gt;"",Scoring!$E$26)+IF(Data!$V284&lt;&gt;"",Scoring!$E$27)+IF(Data!$W284&lt;&gt;"",Scoring!$E$28)+IF(Data!$X284&lt;&gt;"",Scoring!$E$29)+IF(Data!$Y284&lt;&gt;"",Scoring!$E$30)+IF(Data!$Z284&lt;&gt;"",Scoring!$E$31)+IF(Data!$AA284&lt;&gt;"",Scoring!$E$32),"")</f>
        <v/>
      </c>
      <c r="AE284" s="107" t="str">
        <f>IF(AD284&lt;&gt;"",LOOKUP(AD284,Likelihoods!$A$7:$A$107,Likelihoods!C$7:C$107),"")</f>
        <v/>
      </c>
      <c r="AF284" s="108" t="str">
        <f>IF(AND(COUNTBLANK($B284:$E284)=3,COUNTBLANK($F284:$H284)=2,COUNTBLANK($I284:$J284)=1,COUNTBLANK($K284:$L284)=1,COUNTBLANK($M284:$N284)=1,COUNTBLANK($O284:$P284)=1,COUNTBLANK($Q284:$R284)=1,COUNTBLANK($S284:$T284)=1,COUNTBLANK($U284:$V284)=1,COUNTBLANK($W284:$AA284)=4),IF(Data!$B284&lt;&gt;"",Scoring!$F$7)+IF(Data!$C284&lt;&gt;"",Scoring!$F$8)+IF(Data!$D284&lt;&gt;"",Scoring!$F$9)+IF(Data!$E284&lt;&gt;"",Scoring!$F$10)+IF(Data!$F284&lt;&gt;"",Scoring!$F$11)+IF(Data!$G284&lt;&gt;"",Scoring!$F$12)+IF(Data!$H284&lt;&gt;"",Scoring!$F$13)+IF(Data!$I284&lt;&gt;"",Scoring!$F$14)+IF(Data!$J284&lt;&gt;"",Scoring!$F$15)+IF(Data!$K284&lt;&gt;"",Scoring!$F$16)+IF(Data!$L284&lt;&gt;"",Scoring!$F$17)+IF(Data!$M284&lt;&gt;"",Scoring!$F$18)+IF(Data!$N284&lt;&gt;"",Scoring!$F$19)+IF(Data!$O284&lt;&gt;"",Scoring!$F$20)+IF(Data!$P284&lt;&gt;"",Scoring!$F$21)+IF(Data!$Q284&lt;&gt;"",Scoring!$F$22)+IF(Data!$R284&lt;&gt;"",Scoring!$F$23)+IF(Data!$S284&lt;&gt;"",Scoring!$F$24)+IF(Data!T284&lt;&gt;"",Scoring!$F$25)+IF(Data!$U284&lt;&gt;"",Scoring!$F$26)+IF(Data!$V284&lt;&gt;"",Scoring!$F$27)+IF(Data!$W284&lt;&gt;"",Scoring!$F$28)+IF(Data!$X284&lt;&gt;"",Scoring!$F$29)+IF(Data!$Y284&lt;&gt;"",Scoring!$F$30)+IF(Data!$Z284&lt;&gt;"",Scoring!$F$31)+IF(Data!$AA284&lt;&gt;"",Scoring!$F$32),"")</f>
        <v/>
      </c>
      <c r="AG284" s="105" t="str">
        <f>IF(AF284&lt;&gt;"",LOOKUP(AF284,Likelihoods!$A$7:$A$107,Likelihoods!D$7:D$107),"")</f>
        <v/>
      </c>
      <c r="AH284" s="108" t="str">
        <f>IF(AND(COUNTBLANK($B284:$E284)=3,COUNTBLANK($F284:$H284)=2,COUNTBLANK($I284:$J284)=1,COUNTBLANK($K284:$L284)=1,COUNTBLANK($M284:$N284)=1,COUNTBLANK($O284:$P284)=1,COUNTBLANK($Q284:$R284)=1,COUNTBLANK($S284:$T284)=1,COUNTBLANK($U284:$V284)=1,COUNTBLANK($W284:$AA284)=4),IF(Data!$B284&lt;&gt;"",Scoring!$G$7)+IF(Data!$C284&lt;&gt;"",Scoring!$G$8)+IF(Data!$D284&lt;&gt;"",Scoring!$G$9)+IF(Data!$E284&lt;&gt;"",Scoring!$G$10)+IF(Data!$F284&lt;&gt;"",Scoring!$G$11)+IF(Data!$G284&lt;&gt;"",Scoring!$G$12)+IF(Data!$H284&lt;&gt;"",Scoring!$G$13)+IF(Data!$I284&lt;&gt;"",Scoring!$G$14)+IF(Data!$J284&lt;&gt;"",Scoring!$G$15)+IF(Data!$K284&lt;&gt;"",Scoring!$G$16)+IF(Data!$L284&lt;&gt;"",Scoring!$G$17)+IF(Data!$M284&lt;&gt;"",Scoring!$G$18)+IF(Data!$N284&lt;&gt;"",Scoring!$G$19)+IF(Data!$O284&lt;&gt;"",Scoring!$G$20)+IF(Data!$P284&lt;&gt;"",Scoring!$G$21)+IF(Data!$Q284&lt;&gt;"",Scoring!$G$22)+IF(Data!$R284&lt;&gt;"",Scoring!$G$23)+IF(Data!$S284&lt;&gt;"",Scoring!$G$24)+IF(Data!T284&lt;&gt;"",Scoring!$G$25)+IF(Data!$U284&lt;&gt;"",Scoring!$G$26)+IF(Data!$V284&lt;&gt;"",Scoring!$G$27)+IF(Data!$W284&lt;&gt;"",Scoring!$G$28)+IF(Data!$X284&lt;&gt;"",Scoring!$G$29)+IF(Data!$Y284&lt;&gt;"",Scoring!$G$30)+IF(Data!$Z284&lt;&gt;"",Scoring!$G$31)+IF(Data!$AA284&lt;&gt;"",Scoring!$G$32),"")</f>
        <v/>
      </c>
      <c r="AI284" s="106" t="str">
        <f>IF(AH284&lt;&gt;"",LOOKUP(AH284,Likelihoods!$A$7:$A$107,Likelihoods!E$7:E$107),"")</f>
        <v/>
      </c>
      <c r="AJ284" s="104" t="str">
        <f>IF(AND(COUNTBLANK($B284:$E284)=3,COUNTBLANK($F284:$H284)=2,COUNTBLANK($I284:$J284)=1,COUNTBLANK($K284:$L284)=1,COUNTBLANK($M284:$N284)=1,COUNTBLANK($O284:$P284)=1,COUNTBLANK($Q284:$R284)=1,COUNTBLANK($S284:$T284)=1,COUNTBLANK($U284:$V284)=1,COUNTBLANK($W284:$AA284)=4),IF(Data!$B284&lt;&gt;"",Scoring!$H$7)+IF(Data!$C284&lt;&gt;"",Scoring!$H$8)+IF(Data!$D284&lt;&gt;"",Scoring!$H$9)+IF(Data!$E284&lt;&gt;"",Scoring!$H$10)+IF(Data!$F284&lt;&gt;"",Scoring!$H$11)+IF(Data!$G284&lt;&gt;"",Scoring!$H$12)+IF(Data!$H284&lt;&gt;"",Scoring!$H$13)+IF(Data!$I284&lt;&gt;"",Scoring!$H$14)+IF(Data!$J284&lt;&gt;"",Scoring!$H$15)+IF(Data!$K284&lt;&gt;"",Scoring!$H$16)+IF(Data!$L284&lt;&gt;"",Scoring!$H$17)+IF(Data!$M284&lt;&gt;"",Scoring!$H$18)+IF(Data!$N284&lt;&gt;"",Scoring!$H$19)+IF(Data!$O284&lt;&gt;"",Scoring!$H$20)+IF(Data!$P284&lt;&gt;"",Scoring!$H$21)+IF(Data!$Q284&lt;&gt;"",Scoring!$H$22)+IF(Data!$R284&lt;&gt;"",Scoring!$H$23)+IF(Data!$S284&lt;&gt;"",Scoring!$H$24)+IF(Data!T284&lt;&gt;"",Scoring!$H$25)+IF(Data!$U284&lt;&gt;"",Scoring!$H$26)+IF(Data!$V284&lt;&gt;"",Scoring!$H$27)+IF(Data!$W284&lt;&gt;"",Scoring!$H$28)+IF(Data!$X284&lt;&gt;"",Scoring!$H$29)+IF(Data!$Y284&lt;&gt;"",Scoring!$H$30)+IF(Data!$Z284&lt;&gt;"",Scoring!$H$31)+IF(Data!$AA284&lt;&gt;"",Scoring!$H$32),"")</f>
        <v/>
      </c>
      <c r="AK284" s="105" t="str">
        <f>IF(AJ284&lt;&gt;"",LOOKUP(AJ284,Likelihoods!$A$7:$A$107,Likelihoods!F$7:F$107),"")</f>
        <v/>
      </c>
      <c r="AL284" s="102" t="str">
        <f>IF(AND(COUNTBLANK($B284:$E284)=3,COUNTBLANK($F284:$H284)=2,COUNTBLANK($I284:$J284)=1,COUNTBLANK($K284:$L284)=1,COUNTBLANK($M284:$N284)=1,COUNTBLANK($O284:$P284)=1,COUNTBLANK($Q284:$R284)=1,COUNTBLANK($S284:$T284)=1,COUNTBLANK($U284:$V284)=1,COUNTBLANK($W284:$AA284)=4),IF(Data!$B284&lt;&gt;"",Scoring!$I$7)+IF(Data!$C284&lt;&gt;"",Scoring!$I$8)+IF(Data!$D284&lt;&gt;"",Scoring!$I$9)+IF(Data!$E284&lt;&gt;"",Scoring!$I$10)+IF(Data!$F284&lt;&gt;"",Scoring!$I$11)+IF(Data!$G284&lt;&gt;"",Scoring!$I$12)+IF(Data!$H284&lt;&gt;"",Scoring!$I$13)+IF(Data!$I284&lt;&gt;"",Scoring!$I$14)+IF(Data!$J284&lt;&gt;"",Scoring!$I$15)+IF(Data!$K284&lt;&gt;"",Scoring!$I$16)+IF(Data!$L284&lt;&gt;"",Scoring!$I$17)+IF(Data!$M284&lt;&gt;"",Scoring!$I$18)+IF(Data!$N284&lt;&gt;"",Scoring!$I$19)+IF(Data!$O284&lt;&gt;"",Scoring!$I$20)+IF(Data!$P284&lt;&gt;"",Scoring!$I$21)+IF(Data!$Q284&lt;&gt;"",Scoring!$I$22)+IF(Data!$R284&lt;&gt;"",Scoring!$I$23)+IF(Data!$S284&lt;&gt;"",Scoring!$I$24)+IF(Data!T284&lt;&gt;"",Scoring!$I$25)+IF(Data!$U284&lt;&gt;"",Scoring!$I$26)+IF(Data!$V284&lt;&gt;"",Scoring!$I$27)+IF(Data!$W284&lt;&gt;"",Scoring!$I$28)+IF(Data!$X284&lt;&gt;"",Scoring!$I$29)+IF(Data!$Y284&lt;&gt;"",Scoring!$I$30)+IF(Data!$Z284&lt;&gt;"",Scoring!$I$31)+IF(Data!$AA284&lt;&gt;"",Scoring!$I$32),"")</f>
        <v/>
      </c>
      <c r="AM284" s="107" t="str">
        <f>IF(AL284&lt;&gt;"",LOOKUP(AL284,Likelihoods!$A$7:$A$107,Likelihoods!G$7:G$107),"")</f>
        <v/>
      </c>
      <c r="AN284" s="281" t="str">
        <f>IF(AND(COUNTBLANK($B284:$E284)=3,COUNTBLANK($F284:$H284)=2,COUNTBLANK($I284:$J284)=1,COUNTBLANK($K284:$L284)=1,COUNTBLANK($M284:$N284)=1,COUNTBLANK($O284:$P284)=1,COUNTBLANK($Q284:$R284)=1,COUNTBLANK($S284:$T284)=1,COUNTBLANK($U284:$V284)=1,COUNTBLANK($W284:$AA284)=4),IF(Data!$B284&lt;&gt;"",Scoring!$J$7)+IF(Data!$C284&lt;&gt;"",Scoring!$J$8)+IF(Data!$D284&lt;&gt;"",Scoring!$J$9)+IF(Data!$E284&lt;&gt;"",Scoring!$J$10)+IF(Data!$F284&lt;&gt;"",Scoring!$J$11)+IF(Data!$G284&lt;&gt;"",Scoring!$J$12)+IF(Data!$H284&lt;&gt;"",Scoring!$J$13)+IF(Data!$I284&lt;&gt;"",Scoring!$J$14)+IF(Data!$J284&lt;&gt;"",Scoring!$J$15)+IF(Data!$K284&lt;&gt;"",Scoring!$J$16)+IF(Data!$L284&lt;&gt;"",Scoring!$J$17)+IF(Data!$M284&lt;&gt;"",Scoring!$J$18)+IF(Data!$N284&lt;&gt;"",Scoring!$J$19)+IF(Data!$O284&lt;&gt;"",Scoring!$J$20)+IF(Data!$P284&lt;&gt;"",Scoring!$J$21)+IF(Data!$Q284&lt;&gt;"",Scoring!$J$22)+IF(Data!$R284&lt;&gt;"",Scoring!$J$23)+IF(Data!$S284&lt;&gt;"",Scoring!$J$24)+IF(Data!AF284&lt;&gt;"",Scoring!$J$25)+IF(Data!$U284&lt;&gt;"",Scoring!$J$26)+IF(Data!$V284&lt;&gt;"",Scoring!$J$27)+IF(Data!$W284&lt;&gt;"",Scoring!$J$28)+IF(Data!$X284&lt;&gt;"",Scoring!$J$29)+IF(Data!$Y284&lt;&gt;"",Scoring!$J$30)+IF(Data!$Z284&lt;&gt;"",Scoring!$J$31)+IF(Data!$AA284&lt;&gt;"",Scoring!$J$32),"")</f>
        <v/>
      </c>
      <c r="AO284" s="276" t="str">
        <f>IF(AN284&lt;&gt;"",LOOKUP(AN284,Likelihoods!$A$7:$A$107,Likelihoods!H$7:H$107),"")</f>
        <v/>
      </c>
      <c r="AP284" s="264" t="str">
        <f>IF(AND(COUNTBLANK($B284:$E284)=3,COUNTBLANK($F284:$H284)=2,COUNTBLANK($I284:$J284)=1,COUNTBLANK($K284:$L284)=1,COUNTBLANK($M284:$N284)=1,COUNTBLANK($O284:$P284)=1,COUNTBLANK($Q284:$R284)=1,COUNTBLANK($S284:$T284)=1,COUNTBLANK($U284:$V284)=1,COUNTBLANK($W284:$AA284)=4),IF(Data!$B284&lt;&gt;"",Scoring!$K$7)+IF(Data!$C284&lt;&gt;"",Scoring!$K$8)+IF(Data!$D284&lt;&gt;"",Scoring!$K$9)+IF(Data!$E284&lt;&gt;"",Scoring!$K$10)+IF(Data!$F284&lt;&gt;"",Scoring!$K$11)+IF(Data!$G284&lt;&gt;"",Scoring!$K$12)+IF(Data!$H284&lt;&gt;"",Scoring!$K$13)+IF(Data!$I284&lt;&gt;"",Scoring!$K$14)+IF(Data!$J284&lt;&gt;"",Scoring!$K$15)+IF(Data!$K284&lt;&gt;"",Scoring!$K$16)+IF(Data!$L284&lt;&gt;"",Scoring!$K$17)+IF(Data!$M284&lt;&gt;"",Scoring!$K$18)+IF(Data!$N284&lt;&gt;"",Scoring!$K$19)+IF(Data!$O284&lt;&gt;"",Scoring!$K$20)+IF(Data!$P284&lt;&gt;"",Scoring!$K$21)+IF(Data!$Q284&lt;&gt;"",Scoring!$K$22)+IF(Data!$R284&lt;&gt;"",Scoring!$K$23)+IF(Data!$S284&lt;&gt;"",Scoring!$K$24)+IF(Data!AH284&lt;&gt;"",Scoring!$K$25)+IF(Data!$U284&lt;&gt;"",Scoring!$K$26)+IF(Data!$V284&lt;&gt;"",Scoring!$K$27)+IF(Data!$W284&lt;&gt;"",Scoring!$K$28)+IF(Data!$X284&lt;&gt;"",Scoring!$K$29)+IF(Data!$Y284&lt;&gt;"",Scoring!$K$30)+IF(Data!$Z284&lt;&gt;"",Scoring!$K$31)+IF(Data!$AA284&lt;&gt;"",Scoring!$K$32),"")</f>
        <v/>
      </c>
      <c r="AQ284" s="107" t="str">
        <f>IF(AP284&lt;&gt;"",LOOKUP(AP284,Likelihoods!$A$7:$A$107,Likelihoods!I$7:I$107),"")</f>
        <v/>
      </c>
      <c r="AR284" s="281" t="str">
        <f>IF(AND(COUNTBLANK($B284:$E284)=3,COUNTBLANK($F284:$H284)=2,COUNTBLANK($I284:$J284)=1,COUNTBLANK($K284:$L284)=1,COUNTBLANK($M284:$N284)=1,COUNTBLANK($O284:$P284)=1,COUNTBLANK($Q284:$R284)=1,COUNTBLANK($S284:$T284)=1,COUNTBLANK($U284:$V284)=1,COUNTBLANK($W284:$AA284)=4),IF(Data!$B284&lt;&gt;"",Scoring!$L$7)+IF(Data!$C284&lt;&gt;"",Scoring!$L$8)+IF(Data!$D284&lt;&gt;"",Scoring!$L$9)+IF(Data!$E284&lt;&gt;"",Scoring!$L$10)+IF(Data!$F284&lt;&gt;"",Scoring!$L$11)+IF(Data!$G284&lt;&gt;"",Scoring!$L$12)+IF(Data!$H284&lt;&gt;"",Scoring!$L$13)+IF(Data!$I284&lt;&gt;"",Scoring!$L$14)+IF(Data!$J284&lt;&gt;"",Scoring!$L$15)+IF(Data!$K284&lt;&gt;"",Scoring!$L$16)+IF(Data!$L284&lt;&gt;"",Scoring!$L$17)+IF(Data!$M284&lt;&gt;"",Scoring!$L$18)+IF(Data!$N284&lt;&gt;"",Scoring!$L$19)+IF(Data!$O284&lt;&gt;"",Scoring!$L$20)+IF(Data!$P284&lt;&gt;"",Scoring!$L$21)+IF(Data!$Q284&lt;&gt;"",Scoring!$L$22)+IF(Data!$R284&lt;&gt;"",Scoring!$L$23)+IF(Data!$S284&lt;&gt;"",Scoring!$L$24)+IF(Data!AJ284&lt;&gt;"",Scoring!$L$25)+IF(Data!$U284&lt;&gt;"",Scoring!$L$26)+IF(Data!$V284&lt;&gt;"",Scoring!$L$27)+IF(Data!$W284&lt;&gt;"",Scoring!$L$28)+IF(Data!$X284&lt;&gt;"",Scoring!$L$29)+IF(Data!$Y284&lt;&gt;"",Scoring!$L$30)+IF(Data!$Z284&lt;&gt;"",Scoring!$L$31)+IF(Data!$AA284&lt;&gt;"",Scoring!$L$32),"")</f>
        <v/>
      </c>
      <c r="AS284" s="105" t="str">
        <f>IF(AR284&lt;&gt;"",LOOKUP(AR284,Likelihoods!$A$7:$A$107,Likelihoods!J$7:J$107),"")</f>
        <v/>
      </c>
      <c r="AT284" s="108" t="str">
        <f>IF(AND(COUNTBLANK($B284:$E284)=3,COUNTBLANK($F284:$H284)=2,COUNTBLANK($I284:$J284)=1,COUNTBLANK($K284:$L284)=1,COUNTBLANK($M284:$N284)=1,COUNTBLANK($O284:$P284)=1,COUNTBLANK($Q284:$R284)=1,COUNTBLANK($S284:$T284)=1,COUNTBLANK($U284:$V284)=1,COUNTBLANK($W284:$AA284)=4),IF(Data!$B284&lt;&gt;"",Scoring!$M$7)+IF(Data!$C284&lt;&gt;"",Scoring!$M$8)+IF(Data!$D284&lt;&gt;"",Scoring!$M$9)+IF(Data!$E284&lt;&gt;"",Scoring!$M$10)+IF(Data!$F284&lt;&gt;"",Scoring!$M$11)+IF(Data!$G284&lt;&gt;"",Scoring!$M$12)+IF(Data!$H284&lt;&gt;"",Scoring!$M$13)+IF(Data!$I284&lt;&gt;"",Scoring!$M$14)+IF(Data!$J284&lt;&gt;"",Scoring!$M$15)+IF(Data!$K284&lt;&gt;"",Scoring!$M$16)+IF(Data!$L284&lt;&gt;"",Scoring!$M$17)+IF(Data!$M284&lt;&gt;"",Scoring!$M$18)+IF(Data!$N284&lt;&gt;"",Scoring!$M$19)+IF(Data!$O284&lt;&gt;"",Scoring!$M$20)+IF(Data!$P284&lt;&gt;"",Scoring!$M$21)+IF(Data!$Q284&lt;&gt;"",Scoring!$M$22)+IF(Data!$R284&lt;&gt;"",Scoring!$M$23)+IF(Data!$S284&lt;&gt;"",Scoring!$M$24)+IF(Data!T284&lt;&gt;"",Scoring!$M$25)+IF(Data!$U284&lt;&gt;"",Scoring!$M$26)+IF(Data!$V284&lt;&gt;"",Scoring!$M$27)+IF(Data!$W284&lt;&gt;"",Scoring!$M$28)+IF(Data!$X284&lt;&gt;"",Scoring!$M$29)+IF(Data!$Y284&lt;&gt;"",Scoring!$M$30)+IF(Data!$Z284&lt;&gt;"",Scoring!$M$31)+IF(Data!$AA284&lt;&gt;"",Scoring!$M$32),"")</f>
        <v/>
      </c>
      <c r="AU284" s="105" t="str">
        <f>IF(AT284&lt;&gt;"",LOOKUP(AT284,Likelihoods!$A$7:$A$107,Likelihoods!K$7:K$107),"")</f>
        <v/>
      </c>
      <c r="AV284" s="108" t="str">
        <f>IF(AND(COUNTBLANK($B284:$E284)=3,COUNTBLANK($F284:$H284)=2,COUNTBLANK($I284:$J284)=1,COUNTBLANK($K284:$L284)=1,COUNTBLANK($M284:$N284)=1,COUNTBLANK($O284:$P284)=1,COUNTBLANK($Q284:$R284)=1,COUNTBLANK($S284:$T284)=1,COUNTBLANK($U284:$V284)=1,COUNTBLANK($W284:$AA284)=4),IF(Data!$B284&lt;&gt;"",Scoring!$N$7)+IF(Data!$C284&lt;&gt;"",Scoring!$N$8)+IF(Data!$D284&lt;&gt;"",Scoring!$N$9)+IF(Data!$E284&lt;&gt;"",Scoring!$N$10)+IF(Data!$F284&lt;&gt;"",Scoring!$N$11)+IF(Data!$G284&lt;&gt;"",Scoring!$N$12)+IF(Data!$H284&lt;&gt;"",Scoring!$N$13)+IF(Data!$I284&lt;&gt;"",Scoring!$N$14)+IF(Data!$J284&lt;&gt;"",Scoring!$N$15)+IF(Data!$K284&lt;&gt;"",Scoring!$N$16)+IF(Data!$L284&lt;&gt;"",Scoring!$N$17)+IF(Data!$M284&lt;&gt;"",Scoring!$N$18)+IF(Data!$N284&lt;&gt;"",Scoring!$N$19)+IF(Data!$O284&lt;&gt;"",Scoring!$N$20)+IF(Data!$P284&lt;&gt;"",Scoring!$N$21)+IF(Data!$Q284&lt;&gt;"",Scoring!$N$22)+IF(Data!$R284&lt;&gt;"",Scoring!$N$23)+IF(Data!$S284&lt;&gt;"",Scoring!$N$24)+IF(Data!T284&lt;&gt;"",Scoring!$N$25)+IF(Data!$U284&lt;&gt;"",Scoring!$N$26)+IF(Data!$V284&lt;&gt;"",Scoring!$N$27)+IF(Data!$W284&lt;&gt;"",Scoring!$N$28)+IF(Data!$X284&lt;&gt;"",Scoring!$N$29)+IF(Data!$Y284&lt;&gt;"",Scoring!$N$30)+IF(Data!$Z284&lt;&gt;"",Scoring!$N$31)+IF(Data!$AA284&lt;&gt;"",Scoring!$N$32),"")</f>
        <v/>
      </c>
      <c r="AW284" s="106" t="str">
        <f>IF(AV284&lt;&gt;"",LOOKUP(AV284,Likelihoods!$A$7:$A$107,Likelihoods!L$7:L$107),"")</f>
        <v/>
      </c>
      <c r="AX284" s="104" t="str">
        <f>IF(AND(COUNTBLANK($B284:$E284)=3,COUNTBLANK($F284:$H284)=2,COUNTBLANK($I284:$J284)=1,COUNTBLANK($K284:$L284)=1,COUNTBLANK($M284:$N284)=1,COUNTBLANK($O284:$P284)=1,COUNTBLANK($Q284:$R284)=1,COUNTBLANK($S284:$T284)=1,COUNTBLANK($U284:$V284)=1,COUNTBLANK($W284:$AA284)=4),IF(Data!$B284&lt;&gt;"",Scoring!$O$7)+IF(Data!$C284&lt;&gt;"",Scoring!$O$8)+IF(Data!$D284&lt;&gt;"",Scoring!$O$9)+IF(Data!$E284&lt;&gt;"",Scoring!$O$10)+IF(Data!$F284&lt;&gt;"",Scoring!$O$11)+IF(Data!$G284&lt;&gt;"",Scoring!$O$12)+IF(Data!$H284&lt;&gt;"",Scoring!$O$13)+IF(Data!$I284&lt;&gt;"",Scoring!$O$14)+IF(Data!$J284&lt;&gt;"",Scoring!$O$15)+IF(Data!$K284&lt;&gt;"",Scoring!$O$16)+IF(Data!$L284&lt;&gt;"",Scoring!$O$17)+IF(Data!$M284&lt;&gt;"",Scoring!$O$18)+IF(Data!$N284&lt;&gt;"",Scoring!$O$19)+IF(Data!$O284&lt;&gt;"",Scoring!$O$20)+IF(Data!$P284&lt;&gt;"",Scoring!$O$21)+IF(Data!$Q284&lt;&gt;"",Scoring!$O$22)+IF(Data!$R284&lt;&gt;"",Scoring!$O$23)+IF(Data!$S284&lt;&gt;"",Scoring!$O$24)+IF(Data!T284&lt;&gt;"",Scoring!$O$25)+IF(Data!$U284&lt;&gt;"",Scoring!$O$26)+IF(Data!$V284&lt;&gt;"",Scoring!$O$27)+IF(Data!$W284&lt;&gt;"",Scoring!$O$28)+IF(Data!$X284&lt;&gt;"",Scoring!$O$29)+IF(Data!$Y284&lt;&gt;"",Scoring!$O$30)+IF(Data!$Z284&lt;&gt;"",Scoring!$O$31)+IF(Data!$AA284&lt;&gt;"",Scoring!$O$32),"")</f>
        <v/>
      </c>
      <c r="AY284" s="107" t="str">
        <f>IF(AX284&lt;&gt;"",LOOKUP(AX284,Likelihoods!$A$7:$A$107,Likelihoods!M$7:M$107),"")</f>
        <v/>
      </c>
      <c r="AZ284" s="108" t="str">
        <f>IF(AND(COUNTBLANK($B284:$E284)=3,COUNTBLANK($F284:$H284)=2,COUNTBLANK($I284:$J284)=1,COUNTBLANK($K284:$L284)=1,COUNTBLANK($M284:$N284)=1,COUNTBLANK($O284:$P284)=1,COUNTBLANK($Q284:$R284)=1,COUNTBLANK($S284:$T284)=1,COUNTBLANK($U284:$V284)=1,COUNTBLANK($W284:$AA284)=4),IF(Data!$B284&lt;&gt;"",Scoring!$P$7)+IF(Data!$C284&lt;&gt;"",Scoring!$P$8)+IF(Data!$D284&lt;&gt;"",Scoring!$P$9)+IF(Data!$E284&lt;&gt;"",Scoring!$P$10)+IF(Data!$F284&lt;&gt;"",Scoring!$P$11)+IF(Data!$G284&lt;&gt;"",Scoring!$P$12)+IF(Data!$H284&lt;&gt;"",Scoring!$P$13)+IF(Data!$I284&lt;&gt;"",Scoring!$P$14)+IF(Data!$J284&lt;&gt;"",Scoring!$P$15)+IF(Data!$K284&lt;&gt;"",Scoring!$P$16)+IF(Data!$L284&lt;&gt;"",Scoring!$P$17)+IF(Data!$M284&lt;&gt;"",Scoring!$P$18)+IF(Data!$N284&lt;&gt;"",Scoring!$P$19)+IF(Data!$O284&lt;&gt;"",Scoring!$P$20)+IF(Data!$P284&lt;&gt;"",Scoring!$P$21)+IF(Data!$Q284&lt;&gt;"",Scoring!$P$22)+IF(Data!$R284&lt;&gt;"",Scoring!$P$23)+IF(Data!$S284&lt;&gt;"",Scoring!$P$24)+IF(Data!T284&lt;&gt;"",Scoring!$P$25)+IF(Data!$U284&lt;&gt;"",Scoring!$P$26)+IF(Data!$V284&lt;&gt;"",Scoring!$P$27)+IF(Data!$W284&lt;&gt;"",Scoring!$P$28)+IF(Data!$X284&lt;&gt;"",Scoring!$P$29)+IF(Data!$Y284&lt;&gt;"",Scoring!$P$30)+IF(Data!$Z284&lt;&gt;"",Scoring!$P$31)+IF(Data!$AA284&lt;&gt;"",Scoring!$P$32),"")</f>
        <v/>
      </c>
      <c r="BA284" s="105" t="str">
        <f>IF(AZ284&lt;&gt;"",LOOKUP(AZ284,Likelihoods!$A$7:$A$107,Likelihoods!N$7:N$107),"")</f>
        <v/>
      </c>
      <c r="BB284" s="102" t="str">
        <f>IF(AND(COUNTBLANK($B284:$E284)=3,COUNTBLANK($F284:$H284)=2,COUNTBLANK($I284:$J284)=1,COUNTBLANK($K284:$L284)=1,COUNTBLANK($M284:$N284)=1,COUNTBLANK($O284:$P284)=1,COUNTBLANK($Q284:$R284)=1,COUNTBLANK($S284:$T284)=1,COUNTBLANK($U284:$V284)=1,COUNTBLANK($W284:$AA284)=4),IF(Data!$B284&lt;&gt;"",Scoring!$Q$7)+IF(Data!$C284&lt;&gt;"",Scoring!$Q$8)+IF(Data!$D284&lt;&gt;"",Scoring!$Q$9)+IF(Data!$E284&lt;&gt;"",Scoring!$Q$10)+IF(Data!$F284&lt;&gt;"",Scoring!$Q$11)+IF(Data!$G284&lt;&gt;"",Scoring!$Q$12)+IF(Data!$H284&lt;&gt;"",Scoring!$Q$13)+IF(Data!$I284&lt;&gt;"",Scoring!$Q$14)+IF(Data!$J284&lt;&gt;"",Scoring!$Q$15)+IF(Data!$K284&lt;&gt;"",Scoring!$Q$16)+IF(Data!$L284&lt;&gt;"",Scoring!$Q$17)+IF(Data!$M284&lt;&gt;"",Scoring!$Q$18)+IF(Data!$N284&lt;&gt;"",Scoring!$Q$19)+IF(Data!$O284&lt;&gt;"",Scoring!$Q$20)+IF(Data!$P284&lt;&gt;"",Scoring!$Q$21)+IF(Data!$Q284&lt;&gt;"",Scoring!$Q$22)+IF(Data!$R284&lt;&gt;"",Scoring!$Q$23)+IF(Data!$S284&lt;&gt;"",Scoring!$Q$24)+IF(Data!T284&lt;&gt;"",Scoring!$Q$25)+IF(Data!$U284&lt;&gt;"",Scoring!$Q$26)+IF(Data!$V284&lt;&gt;"",Scoring!$Q$27)+IF(Data!$W284&lt;&gt;"",Scoring!$Q$28)+IF(Data!$X284&lt;&gt;"",Scoring!$Q$29)+IF(Data!$Y284&lt;&gt;"",Scoring!$Q$30)+IF(Data!$Z284&lt;&gt;"",Scoring!$Q$31)+IF(Data!$AA284&lt;&gt;"",Scoring!$Q$32),"")</f>
        <v/>
      </c>
      <c r="BC284" s="107" t="str">
        <f>IF(BB284&lt;&gt;"",LOOKUP(BB284,Likelihoods!$A$7:$A$107,Likelihoods!O$7:O$107),"")</f>
        <v/>
      </c>
      <c r="BD284" s="104" t="str">
        <f>IF(AND(COUNTBLANK($B284:$E284)=3,COUNTBLANK($F284:$H284)=2,COUNTBLANK($I284:$J284)=1,COUNTBLANK($K284:$L284)=1,COUNTBLANK($M284:$N284)=1,COUNTBLANK($O284:$P284)=1,COUNTBLANK($Q284:$R284)=1,COUNTBLANK($S284:$T284)=1,COUNTBLANK($U284:$V284)=1,COUNTBLANK($W284:$AA284)=4),IF(Data!$B284&lt;&gt;"",Scoring!$R$7)+IF(Data!$C284&lt;&gt;"",Scoring!$R$8)+IF(Data!$D284&lt;&gt;"",Scoring!$R$9)+IF(Data!$E284&lt;&gt;"",Scoring!$R$10)+IF(Data!$F284&lt;&gt;"",Scoring!$R$11)+IF(Data!$G284&lt;&gt;"",Scoring!$R$12)+IF(Data!$H284&lt;&gt;"",Scoring!$R$13)+IF(Data!$I284&lt;&gt;"",Scoring!$R$14)+IF(Data!$J284&lt;&gt;"",Scoring!$R$15)+IF(Data!$K284&lt;&gt;"",Scoring!$R$16)+IF(Data!$L284&lt;&gt;"",Scoring!$R$17)+IF(Data!$M284&lt;&gt;"",Scoring!$R$18)+IF(Data!$N284&lt;&gt;"",Scoring!$R$19)+IF(Data!$O284&lt;&gt;"",Scoring!$R$20)+IF(Data!$P284&lt;&gt;"",Scoring!$R$21)+IF(Data!$Q284&lt;&gt;"",Scoring!$R$22)+IF(Data!$R284&lt;&gt;"",Scoring!$R$23)+IF(Data!$S284&lt;&gt;"",Scoring!$R$24)+IF(Data!T284&lt;&gt;"",Scoring!$R$25)+IF(Data!$U284&lt;&gt;"",Scoring!$R$26)+IF(Data!$V284&lt;&gt;"",Scoring!$R$27)+IF(Data!$W284&lt;&gt;"",Scoring!$R$28)+IF(Data!$X284&lt;&gt;"",Scoring!$R$29)+IF(Data!$Y284&lt;&gt;"",Scoring!$R$30)+IF(Data!$Z284&lt;&gt;"",Scoring!$R$31)+IF(Data!$AA284&lt;&gt;"",Scoring!$R$32),"")</f>
        <v/>
      </c>
      <c r="BE284" s="105" t="str">
        <f>IF(BD284&lt;&gt;"",LOOKUP(BD284,Likelihoods!$A$7:$A$107,Likelihoods!P$7:P$107),"")</f>
        <v/>
      </c>
      <c r="BF284" s="102" t="str">
        <f>IF(AND(COUNTBLANK($B284:$E284)=3,COUNTBLANK($F284:$H284)=2,COUNTBLANK($I284:$J284)=1,COUNTBLANK($K284:$L284)=1,COUNTBLANK($M284:$N284)=1,COUNTBLANK($O284:$P284)=1,COUNTBLANK($Q284:$R284)=1,COUNTBLANK($S284:$T284)=1,COUNTBLANK($U284:$V284)=1,COUNTBLANK($W284:$AA284)=4),IF(Data!$B284&lt;&gt;"",Scoring!$S$7)+IF(Data!$C284&lt;&gt;"",Scoring!$S$8)+IF(Data!$D284&lt;&gt;"",Scoring!$S$9)+IF(Data!$E284&lt;&gt;"",Scoring!$S$10)+IF(Data!$F284&lt;&gt;"",Scoring!$S$11)+IF(Data!$G284&lt;&gt;"",Scoring!$S$12)+IF(Data!$H284&lt;&gt;"",Scoring!$S$13)+IF(Data!$I284&lt;&gt;"",Scoring!$S$14)+IF(Data!$J284&lt;&gt;"",Scoring!$S$15)+IF(Data!$K284&lt;&gt;"",Scoring!$S$16)+IF(Data!$L284&lt;&gt;"",Scoring!$S$17)+IF(Data!$M284&lt;&gt;"",Scoring!$S$18)+IF(Data!$N284&lt;&gt;"",Scoring!$S$19)+IF(Data!$O284&lt;&gt;"",Scoring!$S$20)+IF(Data!$P284&lt;&gt;"",Scoring!$S$21)+IF(Data!$Q284&lt;&gt;"",Scoring!$S$22)+IF(Data!$R284&lt;&gt;"",Scoring!$S$23)+IF(Data!$S284&lt;&gt;"",Scoring!$S$24)+IF(Data!T284&lt;&gt;"",Scoring!$S$25)+IF(Data!$U284&lt;&gt;"",Scoring!$S$26)+IF(Data!$V284&lt;&gt;"",Scoring!$S$27)+IF(Data!$W284&lt;&gt;"",Scoring!$S$28)+IF(Data!$X284&lt;&gt;"",Scoring!$S$29)+IF(Data!$Y284&lt;&gt;"",Scoring!$S$30)+IF(Data!$Z284&lt;&gt;"",Scoring!$S$31)+IF(Data!$AA284&lt;&gt;"",Scoring!$S$32),"")</f>
        <v/>
      </c>
      <c r="BG284" s="107" t="str">
        <f>IF(BF284&lt;&gt;"",LOOKUP(BF284,Likelihoods!$A$7:$A$107,Likelihoods!Q$7:Q$107),"")</f>
        <v/>
      </c>
      <c r="BH284" s="108" t="str">
        <f>IF(AND(COUNTBLANK($B284:$E284)=3,COUNTBLANK($F284:$H284)=2,COUNTBLANK($I284:$J284)=1,COUNTBLANK($K284:$L284)=1,COUNTBLANK($M284:$N284)=1,COUNTBLANK($O284:$P284)=1,COUNTBLANK($Q284:$R284)=1,COUNTBLANK($S284:$T284)=1,COUNTBLANK($U284:$V284)=1,COUNTBLANK($W284:$AA284)=4),IF(Data!$B284&lt;&gt;"",Scoring!$T$7)+IF(Data!$C284&lt;&gt;"",Scoring!$T$8)+IF(Data!$D284&lt;&gt;"",Scoring!$T$9)+IF(Data!$E284&lt;&gt;"",Scoring!$T$10)+IF(Data!$F284&lt;&gt;"",Scoring!$T$11)+IF(Data!$G284&lt;&gt;"",Scoring!$T$12)+IF(Data!$H284&lt;&gt;"",Scoring!$T$13)+IF(Data!$I284&lt;&gt;"",Scoring!$T$14)+IF(Data!$J284&lt;&gt;"",Scoring!$T$15)+IF(Data!$K284&lt;&gt;"",Scoring!$T$16)+IF(Data!$L284&lt;&gt;"",Scoring!$T$17)+IF(Data!$M284&lt;&gt;"",Scoring!$T$18)+IF(Data!$N284&lt;&gt;"",Scoring!$T$19)+IF(Data!$O284&lt;&gt;"",Scoring!$T$20)+IF(Data!$P284&lt;&gt;"",Scoring!$T$21)+IF(Data!$Q284&lt;&gt;"",Scoring!$T$22)+IF(Data!$R284&lt;&gt;"",Scoring!$T$23)+IF(Data!$S284&lt;&gt;"",Scoring!$T$24)+IF(Data!T284&lt;&gt;"",Scoring!$T$25)+IF(Data!$U284&lt;&gt;"",Scoring!$T$26)+IF(Data!$V284&lt;&gt;"",Scoring!$T$27)+IF(Data!$W284&lt;&gt;"",Scoring!$T$28)+IF(Data!$X284&lt;&gt;"",Scoring!$T$29)+IF(Data!$Y284&lt;&gt;"",Scoring!$T$30)+IF(Data!$Z284&lt;&gt;"",Scoring!$T$31)+IF(Data!$AA284&lt;&gt;"",Scoring!$T$32),"")</f>
        <v/>
      </c>
      <c r="BI284" s="105" t="str">
        <f>IF(BH284&lt;&gt;"",LOOKUP(BH284,Likelihoods!$A$7:$A$107,Likelihoods!R$7:R$107),"")</f>
        <v/>
      </c>
      <c r="BJ284" s="108" t="str">
        <f>IF(AND(COUNTBLANK($B284:$E284)=3,COUNTBLANK($F284:$H284)=2,COUNTBLANK($I284:$J284)=1,COUNTBLANK($K284:$L284)=1,COUNTBLANK($M284:$N284)=1,COUNTBLANK($O284:$P284)=1,COUNTBLANK($Q284:$R284)=1,COUNTBLANK($S284:$T284)=1,COUNTBLANK($U284:$V284)=1,COUNTBLANK($W284:$AA284)=4),IF(Data!$B284&lt;&gt;"",Scoring!$U$7)+IF(Data!$C284&lt;&gt;"",Scoring!$U$8)+IF(Data!$D284&lt;&gt;"",Scoring!$U$9)+IF(Data!$E284&lt;&gt;"",Scoring!$U$10)+IF(Data!$F284&lt;&gt;"",Scoring!$U$11)+IF(Data!$G284&lt;&gt;"",Scoring!$U$12)+IF(Data!$H284&lt;&gt;"",Scoring!$U$13)+IF(Data!$I284&lt;&gt;"",Scoring!$U$14)+IF(Data!$J284&lt;&gt;"",Scoring!$U$15)+IF(Data!$K284&lt;&gt;"",Scoring!$U$16)+IF(Data!$L284&lt;&gt;"",Scoring!$U$17)+IF(Data!$M284&lt;&gt;"",Scoring!$U$18)+IF(Data!$N284&lt;&gt;"",Scoring!$U$19)+IF(Data!$O284&lt;&gt;"",Scoring!$U$20)+IF(Data!$P284&lt;&gt;"",Scoring!$U$21)+IF(Data!$Q284&lt;&gt;"",Scoring!$U$22)+IF(Data!$R284&lt;&gt;"",Scoring!$U$23)+IF(Data!$S284&lt;&gt;"",Scoring!$U$24)+IF(Data!T284&lt;&gt;"",Scoring!$U$25)+IF(Data!$U284&lt;&gt;"",Scoring!$U$26)+IF(Data!$V284&lt;&gt;"",Scoring!$U$27)+IF(Data!$W284&lt;&gt;"",Scoring!$U$28)+IF(Data!$X284&lt;&gt;"",Scoring!$U$29)+IF(Data!$Y284&lt;&gt;"",Scoring!$U$30)+IF(Data!$Z284&lt;&gt;"",Scoring!$U$31)+IF(Data!$AA284&lt;&gt;"",Scoring!$U$32),"")</f>
        <v/>
      </c>
      <c r="BK284" s="106" t="str">
        <f>IF(BJ284&lt;&gt;"",LOOKUP(BJ284,Likelihoods!$A$7:$A$107,Likelihoods!S$7:S$107),"")</f>
        <v/>
      </c>
      <c r="BL284" s="8"/>
      <c r="BM284" s="8"/>
      <c r="BN284" s="8"/>
      <c r="BO284" s="8"/>
      <c r="BP284" s="8"/>
      <c r="BQ284" s="8"/>
      <c r="BR284" s="8"/>
      <c r="BS284" s="8"/>
      <c r="BT284" s="8"/>
      <c r="BU284" s="8"/>
      <c r="BV284" s="8"/>
      <c r="BW284" s="8"/>
      <c r="BX284" s="8"/>
      <c r="BY284" s="8"/>
    </row>
    <row r="285" spans="1:77" ht="14.25" x14ac:dyDescent="0.2">
      <c r="A285" s="68"/>
      <c r="B285" s="101"/>
      <c r="C285" s="102"/>
      <c r="D285" s="102"/>
      <c r="E285" s="102"/>
      <c r="F285" s="101"/>
      <c r="G285" s="102"/>
      <c r="H285" s="103"/>
      <c r="I285" s="102"/>
      <c r="J285" s="102"/>
      <c r="K285" s="101"/>
      <c r="L285" s="103"/>
      <c r="M285" s="102"/>
      <c r="N285" s="103"/>
      <c r="O285" s="101"/>
      <c r="P285" s="103"/>
      <c r="Q285" s="102"/>
      <c r="R285" s="102"/>
      <c r="S285" s="101"/>
      <c r="T285" s="103"/>
      <c r="U285" s="101"/>
      <c r="V285" s="103"/>
      <c r="W285" s="102"/>
      <c r="X285" s="102"/>
      <c r="Y285" s="102"/>
      <c r="Z285" s="102"/>
      <c r="AA285" s="102"/>
      <c r="AB285" s="104" t="str">
        <f>IF(AND(COUNTBLANK($B285:$E285)=3,COUNTBLANK($F285:$H285)=2,COUNTBLANK($I285:$J285)=1,COUNTBLANK($K285:$L285)=1,COUNTBLANK($M285:$N285)=1,COUNTBLANK($O285:$P285)=1,COUNTBLANK($Q285:$R285)=1,COUNTBLANK($S285:$T285)=1,COUNTBLANK($U285:$V285)=1,COUNTBLANK($W285:$AA285)=4),IF(Data!$B285&lt;&gt;"",Scoring!$D$7)+IF(Data!$C285&lt;&gt;"",Scoring!$D$8)+IF(Data!$D285&lt;&gt;"",Scoring!$D$9)+IF(Data!$E285&lt;&gt;"",Scoring!$D$10)+IF(Data!$F285&lt;&gt;"",Scoring!$D$11)+IF(Data!$G285&lt;&gt;"",Scoring!$D$12)+IF(Data!$H285&lt;&gt;"",Scoring!$D$13)+IF(Data!$I285&lt;&gt;"",Scoring!$D$14)+IF(Data!$J285&lt;&gt;"",Scoring!$D$15)+IF(Data!$K285&lt;&gt;"",Scoring!$D$16)+IF(Data!$L285&lt;&gt;"",Scoring!$D$17)+IF(Data!$M285&lt;&gt;"",Scoring!$D$18)+IF(Data!$N285&lt;&gt;"",Scoring!$D$19)+IF(Data!$O285&lt;&gt;"",Scoring!$D$20)+IF(Data!$P285&lt;&gt;"",Scoring!$D$21)+IF(Data!$Q285&lt;&gt;"",Scoring!$D$22)+IF(Data!$R285&lt;&gt;"",Scoring!$D$23)+IF(Data!$S285&lt;&gt;"",Scoring!$D$24)+IF(Data!T285&lt;&gt;"",Scoring!$D$25)+IF(Data!$U285&lt;&gt;"",Scoring!$D$26)+IF(Data!$V285&lt;&gt;"",Scoring!$D$27)+IF(Data!$W285&lt;&gt;"",Scoring!$D$28)+IF(Data!$X285&lt;&gt;"",Scoring!$D$29)+IF(Data!$Y285&lt;&gt;"",Scoring!$D$30)+IF(Data!$Z285&lt;&gt;"",Scoring!$D$31)+IF(Data!$AA285&lt;&gt;"",Scoring!$D$32),"")</f>
        <v/>
      </c>
      <c r="AC285" s="105" t="str">
        <f>IF(AB285&lt;&gt;"",LOOKUP(AB285,Likelihoods!$A$7:$A$107,Likelihoods!B$7:B$107),"")</f>
        <v/>
      </c>
      <c r="AD285" s="264" t="str">
        <f>IF(AND(COUNTBLANK($B285:$E285)=3,COUNTBLANK($F285:$H285)=2,COUNTBLANK($I285:$J285)=1,COUNTBLANK($K285:$L285)=1,COUNTBLANK($M285:$N285)=1,COUNTBLANK($O285:$P285)=1,COUNTBLANK($Q285:$R285)=1,COUNTBLANK($S285:$T285)=1,COUNTBLANK($U285:$V285)=1,COUNTBLANK($W285:$AA285)=4),IF(Data!$B285&lt;&gt;"",Scoring!$E$7)+IF(Data!$C285&lt;&gt;"",Scoring!$E$8)+IF(Data!$D285&lt;&gt;"",Scoring!$E$9)+IF(Data!$E285&lt;&gt;"",Scoring!$E$10)+IF(Data!$F285&lt;&gt;"",Scoring!$E$11)+IF(Data!$G285&lt;&gt;"",Scoring!$E$12)+IF(Data!$H285&lt;&gt;"",Scoring!$E$13)+IF(Data!$I285&lt;&gt;"",Scoring!$E$14)+IF(Data!$J285&lt;&gt;"",Scoring!$E$15)+IF(Data!$K285&lt;&gt;"",Scoring!$E$16)+IF(Data!$L285&lt;&gt;"",Scoring!$E$17)+IF(Data!$M285&lt;&gt;"",Scoring!$E$18)+IF(Data!$N285&lt;&gt;"",Scoring!$E$19)+IF(Data!$O285&lt;&gt;"",Scoring!$E$20)+IF(Data!$P285&lt;&gt;"",Scoring!$E$21)+IF(Data!$Q285&lt;&gt;"",Scoring!$E$22)+IF(Data!$R285&lt;&gt;"",Scoring!$E$23)+IF(Data!$S285&lt;&gt;"",Scoring!$E$24)+IF(Data!V285&lt;&gt;"",Scoring!$E$25)+IF(Data!$U285&lt;&gt;"",Scoring!$E$26)+IF(Data!$V285&lt;&gt;"",Scoring!$E$27)+IF(Data!$W285&lt;&gt;"",Scoring!$E$28)+IF(Data!$X285&lt;&gt;"",Scoring!$E$29)+IF(Data!$Y285&lt;&gt;"",Scoring!$E$30)+IF(Data!$Z285&lt;&gt;"",Scoring!$E$31)+IF(Data!$AA285&lt;&gt;"",Scoring!$E$32),"")</f>
        <v/>
      </c>
      <c r="AE285" s="107" t="str">
        <f>IF(AD285&lt;&gt;"",LOOKUP(AD285,Likelihoods!$A$7:$A$107,Likelihoods!C$7:C$107),"")</f>
        <v/>
      </c>
      <c r="AF285" s="108" t="str">
        <f>IF(AND(COUNTBLANK($B285:$E285)=3,COUNTBLANK($F285:$H285)=2,COUNTBLANK($I285:$J285)=1,COUNTBLANK($K285:$L285)=1,COUNTBLANK($M285:$N285)=1,COUNTBLANK($O285:$P285)=1,COUNTBLANK($Q285:$R285)=1,COUNTBLANK($S285:$T285)=1,COUNTBLANK($U285:$V285)=1,COUNTBLANK($W285:$AA285)=4),IF(Data!$B285&lt;&gt;"",Scoring!$F$7)+IF(Data!$C285&lt;&gt;"",Scoring!$F$8)+IF(Data!$D285&lt;&gt;"",Scoring!$F$9)+IF(Data!$E285&lt;&gt;"",Scoring!$F$10)+IF(Data!$F285&lt;&gt;"",Scoring!$F$11)+IF(Data!$G285&lt;&gt;"",Scoring!$F$12)+IF(Data!$H285&lt;&gt;"",Scoring!$F$13)+IF(Data!$I285&lt;&gt;"",Scoring!$F$14)+IF(Data!$J285&lt;&gt;"",Scoring!$F$15)+IF(Data!$K285&lt;&gt;"",Scoring!$F$16)+IF(Data!$L285&lt;&gt;"",Scoring!$F$17)+IF(Data!$M285&lt;&gt;"",Scoring!$F$18)+IF(Data!$N285&lt;&gt;"",Scoring!$F$19)+IF(Data!$O285&lt;&gt;"",Scoring!$F$20)+IF(Data!$P285&lt;&gt;"",Scoring!$F$21)+IF(Data!$Q285&lt;&gt;"",Scoring!$F$22)+IF(Data!$R285&lt;&gt;"",Scoring!$F$23)+IF(Data!$S285&lt;&gt;"",Scoring!$F$24)+IF(Data!T285&lt;&gt;"",Scoring!$F$25)+IF(Data!$U285&lt;&gt;"",Scoring!$F$26)+IF(Data!$V285&lt;&gt;"",Scoring!$F$27)+IF(Data!$W285&lt;&gt;"",Scoring!$F$28)+IF(Data!$X285&lt;&gt;"",Scoring!$F$29)+IF(Data!$Y285&lt;&gt;"",Scoring!$F$30)+IF(Data!$Z285&lt;&gt;"",Scoring!$F$31)+IF(Data!$AA285&lt;&gt;"",Scoring!$F$32),"")</f>
        <v/>
      </c>
      <c r="AG285" s="105" t="str">
        <f>IF(AF285&lt;&gt;"",LOOKUP(AF285,Likelihoods!$A$7:$A$107,Likelihoods!D$7:D$107),"")</f>
        <v/>
      </c>
      <c r="AH285" s="108" t="str">
        <f>IF(AND(COUNTBLANK($B285:$E285)=3,COUNTBLANK($F285:$H285)=2,COUNTBLANK($I285:$J285)=1,COUNTBLANK($K285:$L285)=1,COUNTBLANK($M285:$N285)=1,COUNTBLANK($O285:$P285)=1,COUNTBLANK($Q285:$R285)=1,COUNTBLANK($S285:$T285)=1,COUNTBLANK($U285:$V285)=1,COUNTBLANK($W285:$AA285)=4),IF(Data!$B285&lt;&gt;"",Scoring!$G$7)+IF(Data!$C285&lt;&gt;"",Scoring!$G$8)+IF(Data!$D285&lt;&gt;"",Scoring!$G$9)+IF(Data!$E285&lt;&gt;"",Scoring!$G$10)+IF(Data!$F285&lt;&gt;"",Scoring!$G$11)+IF(Data!$G285&lt;&gt;"",Scoring!$G$12)+IF(Data!$H285&lt;&gt;"",Scoring!$G$13)+IF(Data!$I285&lt;&gt;"",Scoring!$G$14)+IF(Data!$J285&lt;&gt;"",Scoring!$G$15)+IF(Data!$K285&lt;&gt;"",Scoring!$G$16)+IF(Data!$L285&lt;&gt;"",Scoring!$G$17)+IF(Data!$M285&lt;&gt;"",Scoring!$G$18)+IF(Data!$N285&lt;&gt;"",Scoring!$G$19)+IF(Data!$O285&lt;&gt;"",Scoring!$G$20)+IF(Data!$P285&lt;&gt;"",Scoring!$G$21)+IF(Data!$Q285&lt;&gt;"",Scoring!$G$22)+IF(Data!$R285&lt;&gt;"",Scoring!$G$23)+IF(Data!$S285&lt;&gt;"",Scoring!$G$24)+IF(Data!T285&lt;&gt;"",Scoring!$G$25)+IF(Data!$U285&lt;&gt;"",Scoring!$G$26)+IF(Data!$V285&lt;&gt;"",Scoring!$G$27)+IF(Data!$W285&lt;&gt;"",Scoring!$G$28)+IF(Data!$X285&lt;&gt;"",Scoring!$G$29)+IF(Data!$Y285&lt;&gt;"",Scoring!$G$30)+IF(Data!$Z285&lt;&gt;"",Scoring!$G$31)+IF(Data!$AA285&lt;&gt;"",Scoring!$G$32),"")</f>
        <v/>
      </c>
      <c r="AI285" s="106" t="str">
        <f>IF(AH285&lt;&gt;"",LOOKUP(AH285,Likelihoods!$A$7:$A$107,Likelihoods!E$7:E$107),"")</f>
        <v/>
      </c>
      <c r="AJ285" s="104" t="str">
        <f>IF(AND(COUNTBLANK($B285:$E285)=3,COUNTBLANK($F285:$H285)=2,COUNTBLANK($I285:$J285)=1,COUNTBLANK($K285:$L285)=1,COUNTBLANK($M285:$N285)=1,COUNTBLANK($O285:$P285)=1,COUNTBLANK($Q285:$R285)=1,COUNTBLANK($S285:$T285)=1,COUNTBLANK($U285:$V285)=1,COUNTBLANK($W285:$AA285)=4),IF(Data!$B285&lt;&gt;"",Scoring!$H$7)+IF(Data!$C285&lt;&gt;"",Scoring!$H$8)+IF(Data!$D285&lt;&gt;"",Scoring!$H$9)+IF(Data!$E285&lt;&gt;"",Scoring!$H$10)+IF(Data!$F285&lt;&gt;"",Scoring!$H$11)+IF(Data!$G285&lt;&gt;"",Scoring!$H$12)+IF(Data!$H285&lt;&gt;"",Scoring!$H$13)+IF(Data!$I285&lt;&gt;"",Scoring!$H$14)+IF(Data!$J285&lt;&gt;"",Scoring!$H$15)+IF(Data!$K285&lt;&gt;"",Scoring!$H$16)+IF(Data!$L285&lt;&gt;"",Scoring!$H$17)+IF(Data!$M285&lt;&gt;"",Scoring!$H$18)+IF(Data!$N285&lt;&gt;"",Scoring!$H$19)+IF(Data!$O285&lt;&gt;"",Scoring!$H$20)+IF(Data!$P285&lt;&gt;"",Scoring!$H$21)+IF(Data!$Q285&lt;&gt;"",Scoring!$H$22)+IF(Data!$R285&lt;&gt;"",Scoring!$H$23)+IF(Data!$S285&lt;&gt;"",Scoring!$H$24)+IF(Data!T285&lt;&gt;"",Scoring!$H$25)+IF(Data!$U285&lt;&gt;"",Scoring!$H$26)+IF(Data!$V285&lt;&gt;"",Scoring!$H$27)+IF(Data!$W285&lt;&gt;"",Scoring!$H$28)+IF(Data!$X285&lt;&gt;"",Scoring!$H$29)+IF(Data!$Y285&lt;&gt;"",Scoring!$H$30)+IF(Data!$Z285&lt;&gt;"",Scoring!$H$31)+IF(Data!$AA285&lt;&gt;"",Scoring!$H$32),"")</f>
        <v/>
      </c>
      <c r="AK285" s="105" t="str">
        <f>IF(AJ285&lt;&gt;"",LOOKUP(AJ285,Likelihoods!$A$7:$A$107,Likelihoods!F$7:F$107),"")</f>
        <v/>
      </c>
      <c r="AL285" s="102" t="str">
        <f>IF(AND(COUNTBLANK($B285:$E285)=3,COUNTBLANK($F285:$H285)=2,COUNTBLANK($I285:$J285)=1,COUNTBLANK($K285:$L285)=1,COUNTBLANK($M285:$N285)=1,COUNTBLANK($O285:$P285)=1,COUNTBLANK($Q285:$R285)=1,COUNTBLANK($S285:$T285)=1,COUNTBLANK($U285:$V285)=1,COUNTBLANK($W285:$AA285)=4),IF(Data!$B285&lt;&gt;"",Scoring!$I$7)+IF(Data!$C285&lt;&gt;"",Scoring!$I$8)+IF(Data!$D285&lt;&gt;"",Scoring!$I$9)+IF(Data!$E285&lt;&gt;"",Scoring!$I$10)+IF(Data!$F285&lt;&gt;"",Scoring!$I$11)+IF(Data!$G285&lt;&gt;"",Scoring!$I$12)+IF(Data!$H285&lt;&gt;"",Scoring!$I$13)+IF(Data!$I285&lt;&gt;"",Scoring!$I$14)+IF(Data!$J285&lt;&gt;"",Scoring!$I$15)+IF(Data!$K285&lt;&gt;"",Scoring!$I$16)+IF(Data!$L285&lt;&gt;"",Scoring!$I$17)+IF(Data!$M285&lt;&gt;"",Scoring!$I$18)+IF(Data!$N285&lt;&gt;"",Scoring!$I$19)+IF(Data!$O285&lt;&gt;"",Scoring!$I$20)+IF(Data!$P285&lt;&gt;"",Scoring!$I$21)+IF(Data!$Q285&lt;&gt;"",Scoring!$I$22)+IF(Data!$R285&lt;&gt;"",Scoring!$I$23)+IF(Data!$S285&lt;&gt;"",Scoring!$I$24)+IF(Data!T285&lt;&gt;"",Scoring!$I$25)+IF(Data!$U285&lt;&gt;"",Scoring!$I$26)+IF(Data!$V285&lt;&gt;"",Scoring!$I$27)+IF(Data!$W285&lt;&gt;"",Scoring!$I$28)+IF(Data!$X285&lt;&gt;"",Scoring!$I$29)+IF(Data!$Y285&lt;&gt;"",Scoring!$I$30)+IF(Data!$Z285&lt;&gt;"",Scoring!$I$31)+IF(Data!$AA285&lt;&gt;"",Scoring!$I$32),"")</f>
        <v/>
      </c>
      <c r="AM285" s="107" t="str">
        <f>IF(AL285&lt;&gt;"",LOOKUP(AL285,Likelihoods!$A$7:$A$107,Likelihoods!G$7:G$107),"")</f>
        <v/>
      </c>
      <c r="AN285" s="281" t="str">
        <f>IF(AND(COUNTBLANK($B285:$E285)=3,COUNTBLANK($F285:$H285)=2,COUNTBLANK($I285:$J285)=1,COUNTBLANK($K285:$L285)=1,COUNTBLANK($M285:$N285)=1,COUNTBLANK($O285:$P285)=1,COUNTBLANK($Q285:$R285)=1,COUNTBLANK($S285:$T285)=1,COUNTBLANK($U285:$V285)=1,COUNTBLANK($W285:$AA285)=4),IF(Data!$B285&lt;&gt;"",Scoring!$J$7)+IF(Data!$C285&lt;&gt;"",Scoring!$J$8)+IF(Data!$D285&lt;&gt;"",Scoring!$J$9)+IF(Data!$E285&lt;&gt;"",Scoring!$J$10)+IF(Data!$F285&lt;&gt;"",Scoring!$J$11)+IF(Data!$G285&lt;&gt;"",Scoring!$J$12)+IF(Data!$H285&lt;&gt;"",Scoring!$J$13)+IF(Data!$I285&lt;&gt;"",Scoring!$J$14)+IF(Data!$J285&lt;&gt;"",Scoring!$J$15)+IF(Data!$K285&lt;&gt;"",Scoring!$J$16)+IF(Data!$L285&lt;&gt;"",Scoring!$J$17)+IF(Data!$M285&lt;&gt;"",Scoring!$J$18)+IF(Data!$N285&lt;&gt;"",Scoring!$J$19)+IF(Data!$O285&lt;&gt;"",Scoring!$J$20)+IF(Data!$P285&lt;&gt;"",Scoring!$J$21)+IF(Data!$Q285&lt;&gt;"",Scoring!$J$22)+IF(Data!$R285&lt;&gt;"",Scoring!$J$23)+IF(Data!$S285&lt;&gt;"",Scoring!$J$24)+IF(Data!AF285&lt;&gt;"",Scoring!$J$25)+IF(Data!$U285&lt;&gt;"",Scoring!$J$26)+IF(Data!$V285&lt;&gt;"",Scoring!$J$27)+IF(Data!$W285&lt;&gt;"",Scoring!$J$28)+IF(Data!$X285&lt;&gt;"",Scoring!$J$29)+IF(Data!$Y285&lt;&gt;"",Scoring!$J$30)+IF(Data!$Z285&lt;&gt;"",Scoring!$J$31)+IF(Data!$AA285&lt;&gt;"",Scoring!$J$32),"")</f>
        <v/>
      </c>
      <c r="AO285" s="276" t="str">
        <f>IF(AN285&lt;&gt;"",LOOKUP(AN285,Likelihoods!$A$7:$A$107,Likelihoods!H$7:H$107),"")</f>
        <v/>
      </c>
      <c r="AP285" s="264" t="str">
        <f>IF(AND(COUNTBLANK($B285:$E285)=3,COUNTBLANK($F285:$H285)=2,COUNTBLANK($I285:$J285)=1,COUNTBLANK($K285:$L285)=1,COUNTBLANK($M285:$N285)=1,COUNTBLANK($O285:$P285)=1,COUNTBLANK($Q285:$R285)=1,COUNTBLANK($S285:$T285)=1,COUNTBLANK($U285:$V285)=1,COUNTBLANK($W285:$AA285)=4),IF(Data!$B285&lt;&gt;"",Scoring!$K$7)+IF(Data!$C285&lt;&gt;"",Scoring!$K$8)+IF(Data!$D285&lt;&gt;"",Scoring!$K$9)+IF(Data!$E285&lt;&gt;"",Scoring!$K$10)+IF(Data!$F285&lt;&gt;"",Scoring!$K$11)+IF(Data!$G285&lt;&gt;"",Scoring!$K$12)+IF(Data!$H285&lt;&gt;"",Scoring!$K$13)+IF(Data!$I285&lt;&gt;"",Scoring!$K$14)+IF(Data!$J285&lt;&gt;"",Scoring!$K$15)+IF(Data!$K285&lt;&gt;"",Scoring!$K$16)+IF(Data!$L285&lt;&gt;"",Scoring!$K$17)+IF(Data!$M285&lt;&gt;"",Scoring!$K$18)+IF(Data!$N285&lt;&gt;"",Scoring!$K$19)+IF(Data!$O285&lt;&gt;"",Scoring!$K$20)+IF(Data!$P285&lt;&gt;"",Scoring!$K$21)+IF(Data!$Q285&lt;&gt;"",Scoring!$K$22)+IF(Data!$R285&lt;&gt;"",Scoring!$K$23)+IF(Data!$S285&lt;&gt;"",Scoring!$K$24)+IF(Data!AH285&lt;&gt;"",Scoring!$K$25)+IF(Data!$U285&lt;&gt;"",Scoring!$K$26)+IF(Data!$V285&lt;&gt;"",Scoring!$K$27)+IF(Data!$W285&lt;&gt;"",Scoring!$K$28)+IF(Data!$X285&lt;&gt;"",Scoring!$K$29)+IF(Data!$Y285&lt;&gt;"",Scoring!$K$30)+IF(Data!$Z285&lt;&gt;"",Scoring!$K$31)+IF(Data!$AA285&lt;&gt;"",Scoring!$K$32),"")</f>
        <v/>
      </c>
      <c r="AQ285" s="107" t="str">
        <f>IF(AP285&lt;&gt;"",LOOKUP(AP285,Likelihoods!$A$7:$A$107,Likelihoods!I$7:I$107),"")</f>
        <v/>
      </c>
      <c r="AR285" s="281" t="str">
        <f>IF(AND(COUNTBLANK($B285:$E285)=3,COUNTBLANK($F285:$H285)=2,COUNTBLANK($I285:$J285)=1,COUNTBLANK($K285:$L285)=1,COUNTBLANK($M285:$N285)=1,COUNTBLANK($O285:$P285)=1,COUNTBLANK($Q285:$R285)=1,COUNTBLANK($S285:$T285)=1,COUNTBLANK($U285:$V285)=1,COUNTBLANK($W285:$AA285)=4),IF(Data!$B285&lt;&gt;"",Scoring!$L$7)+IF(Data!$C285&lt;&gt;"",Scoring!$L$8)+IF(Data!$D285&lt;&gt;"",Scoring!$L$9)+IF(Data!$E285&lt;&gt;"",Scoring!$L$10)+IF(Data!$F285&lt;&gt;"",Scoring!$L$11)+IF(Data!$G285&lt;&gt;"",Scoring!$L$12)+IF(Data!$H285&lt;&gt;"",Scoring!$L$13)+IF(Data!$I285&lt;&gt;"",Scoring!$L$14)+IF(Data!$J285&lt;&gt;"",Scoring!$L$15)+IF(Data!$K285&lt;&gt;"",Scoring!$L$16)+IF(Data!$L285&lt;&gt;"",Scoring!$L$17)+IF(Data!$M285&lt;&gt;"",Scoring!$L$18)+IF(Data!$N285&lt;&gt;"",Scoring!$L$19)+IF(Data!$O285&lt;&gt;"",Scoring!$L$20)+IF(Data!$P285&lt;&gt;"",Scoring!$L$21)+IF(Data!$Q285&lt;&gt;"",Scoring!$L$22)+IF(Data!$R285&lt;&gt;"",Scoring!$L$23)+IF(Data!$S285&lt;&gt;"",Scoring!$L$24)+IF(Data!AJ285&lt;&gt;"",Scoring!$L$25)+IF(Data!$U285&lt;&gt;"",Scoring!$L$26)+IF(Data!$V285&lt;&gt;"",Scoring!$L$27)+IF(Data!$W285&lt;&gt;"",Scoring!$L$28)+IF(Data!$X285&lt;&gt;"",Scoring!$L$29)+IF(Data!$Y285&lt;&gt;"",Scoring!$L$30)+IF(Data!$Z285&lt;&gt;"",Scoring!$L$31)+IF(Data!$AA285&lt;&gt;"",Scoring!$L$32),"")</f>
        <v/>
      </c>
      <c r="AS285" s="105" t="str">
        <f>IF(AR285&lt;&gt;"",LOOKUP(AR285,Likelihoods!$A$7:$A$107,Likelihoods!J$7:J$107),"")</f>
        <v/>
      </c>
      <c r="AT285" s="108" t="str">
        <f>IF(AND(COUNTBLANK($B285:$E285)=3,COUNTBLANK($F285:$H285)=2,COUNTBLANK($I285:$J285)=1,COUNTBLANK($K285:$L285)=1,COUNTBLANK($M285:$N285)=1,COUNTBLANK($O285:$P285)=1,COUNTBLANK($Q285:$R285)=1,COUNTBLANK($S285:$T285)=1,COUNTBLANK($U285:$V285)=1,COUNTBLANK($W285:$AA285)=4),IF(Data!$B285&lt;&gt;"",Scoring!$M$7)+IF(Data!$C285&lt;&gt;"",Scoring!$M$8)+IF(Data!$D285&lt;&gt;"",Scoring!$M$9)+IF(Data!$E285&lt;&gt;"",Scoring!$M$10)+IF(Data!$F285&lt;&gt;"",Scoring!$M$11)+IF(Data!$G285&lt;&gt;"",Scoring!$M$12)+IF(Data!$H285&lt;&gt;"",Scoring!$M$13)+IF(Data!$I285&lt;&gt;"",Scoring!$M$14)+IF(Data!$J285&lt;&gt;"",Scoring!$M$15)+IF(Data!$K285&lt;&gt;"",Scoring!$M$16)+IF(Data!$L285&lt;&gt;"",Scoring!$M$17)+IF(Data!$M285&lt;&gt;"",Scoring!$M$18)+IF(Data!$N285&lt;&gt;"",Scoring!$M$19)+IF(Data!$O285&lt;&gt;"",Scoring!$M$20)+IF(Data!$P285&lt;&gt;"",Scoring!$M$21)+IF(Data!$Q285&lt;&gt;"",Scoring!$M$22)+IF(Data!$R285&lt;&gt;"",Scoring!$M$23)+IF(Data!$S285&lt;&gt;"",Scoring!$M$24)+IF(Data!T285&lt;&gt;"",Scoring!$M$25)+IF(Data!$U285&lt;&gt;"",Scoring!$M$26)+IF(Data!$V285&lt;&gt;"",Scoring!$M$27)+IF(Data!$W285&lt;&gt;"",Scoring!$M$28)+IF(Data!$X285&lt;&gt;"",Scoring!$M$29)+IF(Data!$Y285&lt;&gt;"",Scoring!$M$30)+IF(Data!$Z285&lt;&gt;"",Scoring!$M$31)+IF(Data!$AA285&lt;&gt;"",Scoring!$M$32),"")</f>
        <v/>
      </c>
      <c r="AU285" s="105" t="str">
        <f>IF(AT285&lt;&gt;"",LOOKUP(AT285,Likelihoods!$A$7:$A$107,Likelihoods!K$7:K$107),"")</f>
        <v/>
      </c>
      <c r="AV285" s="108" t="str">
        <f>IF(AND(COUNTBLANK($B285:$E285)=3,COUNTBLANK($F285:$H285)=2,COUNTBLANK($I285:$J285)=1,COUNTBLANK($K285:$L285)=1,COUNTBLANK($M285:$N285)=1,COUNTBLANK($O285:$P285)=1,COUNTBLANK($Q285:$R285)=1,COUNTBLANK($S285:$T285)=1,COUNTBLANK($U285:$V285)=1,COUNTBLANK($W285:$AA285)=4),IF(Data!$B285&lt;&gt;"",Scoring!$N$7)+IF(Data!$C285&lt;&gt;"",Scoring!$N$8)+IF(Data!$D285&lt;&gt;"",Scoring!$N$9)+IF(Data!$E285&lt;&gt;"",Scoring!$N$10)+IF(Data!$F285&lt;&gt;"",Scoring!$N$11)+IF(Data!$G285&lt;&gt;"",Scoring!$N$12)+IF(Data!$H285&lt;&gt;"",Scoring!$N$13)+IF(Data!$I285&lt;&gt;"",Scoring!$N$14)+IF(Data!$J285&lt;&gt;"",Scoring!$N$15)+IF(Data!$K285&lt;&gt;"",Scoring!$N$16)+IF(Data!$L285&lt;&gt;"",Scoring!$N$17)+IF(Data!$M285&lt;&gt;"",Scoring!$N$18)+IF(Data!$N285&lt;&gt;"",Scoring!$N$19)+IF(Data!$O285&lt;&gt;"",Scoring!$N$20)+IF(Data!$P285&lt;&gt;"",Scoring!$N$21)+IF(Data!$Q285&lt;&gt;"",Scoring!$N$22)+IF(Data!$R285&lt;&gt;"",Scoring!$N$23)+IF(Data!$S285&lt;&gt;"",Scoring!$N$24)+IF(Data!T285&lt;&gt;"",Scoring!$N$25)+IF(Data!$U285&lt;&gt;"",Scoring!$N$26)+IF(Data!$V285&lt;&gt;"",Scoring!$N$27)+IF(Data!$W285&lt;&gt;"",Scoring!$N$28)+IF(Data!$X285&lt;&gt;"",Scoring!$N$29)+IF(Data!$Y285&lt;&gt;"",Scoring!$N$30)+IF(Data!$Z285&lt;&gt;"",Scoring!$N$31)+IF(Data!$AA285&lt;&gt;"",Scoring!$N$32),"")</f>
        <v/>
      </c>
      <c r="AW285" s="106" t="str">
        <f>IF(AV285&lt;&gt;"",LOOKUP(AV285,Likelihoods!$A$7:$A$107,Likelihoods!L$7:L$107),"")</f>
        <v/>
      </c>
      <c r="AX285" s="104" t="str">
        <f>IF(AND(COUNTBLANK($B285:$E285)=3,COUNTBLANK($F285:$H285)=2,COUNTBLANK($I285:$J285)=1,COUNTBLANK($K285:$L285)=1,COUNTBLANK($M285:$N285)=1,COUNTBLANK($O285:$P285)=1,COUNTBLANK($Q285:$R285)=1,COUNTBLANK($S285:$T285)=1,COUNTBLANK($U285:$V285)=1,COUNTBLANK($W285:$AA285)=4),IF(Data!$B285&lt;&gt;"",Scoring!$O$7)+IF(Data!$C285&lt;&gt;"",Scoring!$O$8)+IF(Data!$D285&lt;&gt;"",Scoring!$O$9)+IF(Data!$E285&lt;&gt;"",Scoring!$O$10)+IF(Data!$F285&lt;&gt;"",Scoring!$O$11)+IF(Data!$G285&lt;&gt;"",Scoring!$O$12)+IF(Data!$H285&lt;&gt;"",Scoring!$O$13)+IF(Data!$I285&lt;&gt;"",Scoring!$O$14)+IF(Data!$J285&lt;&gt;"",Scoring!$O$15)+IF(Data!$K285&lt;&gt;"",Scoring!$O$16)+IF(Data!$L285&lt;&gt;"",Scoring!$O$17)+IF(Data!$M285&lt;&gt;"",Scoring!$O$18)+IF(Data!$N285&lt;&gt;"",Scoring!$O$19)+IF(Data!$O285&lt;&gt;"",Scoring!$O$20)+IF(Data!$P285&lt;&gt;"",Scoring!$O$21)+IF(Data!$Q285&lt;&gt;"",Scoring!$O$22)+IF(Data!$R285&lt;&gt;"",Scoring!$O$23)+IF(Data!$S285&lt;&gt;"",Scoring!$O$24)+IF(Data!T285&lt;&gt;"",Scoring!$O$25)+IF(Data!$U285&lt;&gt;"",Scoring!$O$26)+IF(Data!$V285&lt;&gt;"",Scoring!$O$27)+IF(Data!$W285&lt;&gt;"",Scoring!$O$28)+IF(Data!$X285&lt;&gt;"",Scoring!$O$29)+IF(Data!$Y285&lt;&gt;"",Scoring!$O$30)+IF(Data!$Z285&lt;&gt;"",Scoring!$O$31)+IF(Data!$AA285&lt;&gt;"",Scoring!$O$32),"")</f>
        <v/>
      </c>
      <c r="AY285" s="107" t="str">
        <f>IF(AX285&lt;&gt;"",LOOKUP(AX285,Likelihoods!$A$7:$A$107,Likelihoods!M$7:M$107),"")</f>
        <v/>
      </c>
      <c r="AZ285" s="108" t="str">
        <f>IF(AND(COUNTBLANK($B285:$E285)=3,COUNTBLANK($F285:$H285)=2,COUNTBLANK($I285:$J285)=1,COUNTBLANK($K285:$L285)=1,COUNTBLANK($M285:$N285)=1,COUNTBLANK($O285:$P285)=1,COUNTBLANK($Q285:$R285)=1,COUNTBLANK($S285:$T285)=1,COUNTBLANK($U285:$V285)=1,COUNTBLANK($W285:$AA285)=4),IF(Data!$B285&lt;&gt;"",Scoring!$P$7)+IF(Data!$C285&lt;&gt;"",Scoring!$P$8)+IF(Data!$D285&lt;&gt;"",Scoring!$P$9)+IF(Data!$E285&lt;&gt;"",Scoring!$P$10)+IF(Data!$F285&lt;&gt;"",Scoring!$P$11)+IF(Data!$G285&lt;&gt;"",Scoring!$P$12)+IF(Data!$H285&lt;&gt;"",Scoring!$P$13)+IF(Data!$I285&lt;&gt;"",Scoring!$P$14)+IF(Data!$J285&lt;&gt;"",Scoring!$P$15)+IF(Data!$K285&lt;&gt;"",Scoring!$P$16)+IF(Data!$L285&lt;&gt;"",Scoring!$P$17)+IF(Data!$M285&lt;&gt;"",Scoring!$P$18)+IF(Data!$N285&lt;&gt;"",Scoring!$P$19)+IF(Data!$O285&lt;&gt;"",Scoring!$P$20)+IF(Data!$P285&lt;&gt;"",Scoring!$P$21)+IF(Data!$Q285&lt;&gt;"",Scoring!$P$22)+IF(Data!$R285&lt;&gt;"",Scoring!$P$23)+IF(Data!$S285&lt;&gt;"",Scoring!$P$24)+IF(Data!T285&lt;&gt;"",Scoring!$P$25)+IF(Data!$U285&lt;&gt;"",Scoring!$P$26)+IF(Data!$V285&lt;&gt;"",Scoring!$P$27)+IF(Data!$W285&lt;&gt;"",Scoring!$P$28)+IF(Data!$X285&lt;&gt;"",Scoring!$P$29)+IF(Data!$Y285&lt;&gt;"",Scoring!$P$30)+IF(Data!$Z285&lt;&gt;"",Scoring!$P$31)+IF(Data!$AA285&lt;&gt;"",Scoring!$P$32),"")</f>
        <v/>
      </c>
      <c r="BA285" s="105" t="str">
        <f>IF(AZ285&lt;&gt;"",LOOKUP(AZ285,Likelihoods!$A$7:$A$107,Likelihoods!N$7:N$107),"")</f>
        <v/>
      </c>
      <c r="BB285" s="102" t="str">
        <f>IF(AND(COUNTBLANK($B285:$E285)=3,COUNTBLANK($F285:$H285)=2,COUNTBLANK($I285:$J285)=1,COUNTBLANK($K285:$L285)=1,COUNTBLANK($M285:$N285)=1,COUNTBLANK($O285:$P285)=1,COUNTBLANK($Q285:$R285)=1,COUNTBLANK($S285:$T285)=1,COUNTBLANK($U285:$V285)=1,COUNTBLANK($W285:$AA285)=4),IF(Data!$B285&lt;&gt;"",Scoring!$Q$7)+IF(Data!$C285&lt;&gt;"",Scoring!$Q$8)+IF(Data!$D285&lt;&gt;"",Scoring!$Q$9)+IF(Data!$E285&lt;&gt;"",Scoring!$Q$10)+IF(Data!$F285&lt;&gt;"",Scoring!$Q$11)+IF(Data!$G285&lt;&gt;"",Scoring!$Q$12)+IF(Data!$H285&lt;&gt;"",Scoring!$Q$13)+IF(Data!$I285&lt;&gt;"",Scoring!$Q$14)+IF(Data!$J285&lt;&gt;"",Scoring!$Q$15)+IF(Data!$K285&lt;&gt;"",Scoring!$Q$16)+IF(Data!$L285&lt;&gt;"",Scoring!$Q$17)+IF(Data!$M285&lt;&gt;"",Scoring!$Q$18)+IF(Data!$N285&lt;&gt;"",Scoring!$Q$19)+IF(Data!$O285&lt;&gt;"",Scoring!$Q$20)+IF(Data!$P285&lt;&gt;"",Scoring!$Q$21)+IF(Data!$Q285&lt;&gt;"",Scoring!$Q$22)+IF(Data!$R285&lt;&gt;"",Scoring!$Q$23)+IF(Data!$S285&lt;&gt;"",Scoring!$Q$24)+IF(Data!T285&lt;&gt;"",Scoring!$Q$25)+IF(Data!$U285&lt;&gt;"",Scoring!$Q$26)+IF(Data!$V285&lt;&gt;"",Scoring!$Q$27)+IF(Data!$W285&lt;&gt;"",Scoring!$Q$28)+IF(Data!$X285&lt;&gt;"",Scoring!$Q$29)+IF(Data!$Y285&lt;&gt;"",Scoring!$Q$30)+IF(Data!$Z285&lt;&gt;"",Scoring!$Q$31)+IF(Data!$AA285&lt;&gt;"",Scoring!$Q$32),"")</f>
        <v/>
      </c>
      <c r="BC285" s="107" t="str">
        <f>IF(BB285&lt;&gt;"",LOOKUP(BB285,Likelihoods!$A$7:$A$107,Likelihoods!O$7:O$107),"")</f>
        <v/>
      </c>
      <c r="BD285" s="104" t="str">
        <f>IF(AND(COUNTBLANK($B285:$E285)=3,COUNTBLANK($F285:$H285)=2,COUNTBLANK($I285:$J285)=1,COUNTBLANK($K285:$L285)=1,COUNTBLANK($M285:$N285)=1,COUNTBLANK($O285:$P285)=1,COUNTBLANK($Q285:$R285)=1,COUNTBLANK($S285:$T285)=1,COUNTBLANK($U285:$V285)=1,COUNTBLANK($W285:$AA285)=4),IF(Data!$B285&lt;&gt;"",Scoring!$R$7)+IF(Data!$C285&lt;&gt;"",Scoring!$R$8)+IF(Data!$D285&lt;&gt;"",Scoring!$R$9)+IF(Data!$E285&lt;&gt;"",Scoring!$R$10)+IF(Data!$F285&lt;&gt;"",Scoring!$R$11)+IF(Data!$G285&lt;&gt;"",Scoring!$R$12)+IF(Data!$H285&lt;&gt;"",Scoring!$R$13)+IF(Data!$I285&lt;&gt;"",Scoring!$R$14)+IF(Data!$J285&lt;&gt;"",Scoring!$R$15)+IF(Data!$K285&lt;&gt;"",Scoring!$R$16)+IF(Data!$L285&lt;&gt;"",Scoring!$R$17)+IF(Data!$M285&lt;&gt;"",Scoring!$R$18)+IF(Data!$N285&lt;&gt;"",Scoring!$R$19)+IF(Data!$O285&lt;&gt;"",Scoring!$R$20)+IF(Data!$P285&lt;&gt;"",Scoring!$R$21)+IF(Data!$Q285&lt;&gt;"",Scoring!$R$22)+IF(Data!$R285&lt;&gt;"",Scoring!$R$23)+IF(Data!$S285&lt;&gt;"",Scoring!$R$24)+IF(Data!T285&lt;&gt;"",Scoring!$R$25)+IF(Data!$U285&lt;&gt;"",Scoring!$R$26)+IF(Data!$V285&lt;&gt;"",Scoring!$R$27)+IF(Data!$W285&lt;&gt;"",Scoring!$R$28)+IF(Data!$X285&lt;&gt;"",Scoring!$R$29)+IF(Data!$Y285&lt;&gt;"",Scoring!$R$30)+IF(Data!$Z285&lt;&gt;"",Scoring!$R$31)+IF(Data!$AA285&lt;&gt;"",Scoring!$R$32),"")</f>
        <v/>
      </c>
      <c r="BE285" s="105" t="str">
        <f>IF(BD285&lt;&gt;"",LOOKUP(BD285,Likelihoods!$A$7:$A$107,Likelihoods!P$7:P$107),"")</f>
        <v/>
      </c>
      <c r="BF285" s="102" t="str">
        <f>IF(AND(COUNTBLANK($B285:$E285)=3,COUNTBLANK($F285:$H285)=2,COUNTBLANK($I285:$J285)=1,COUNTBLANK($K285:$L285)=1,COUNTBLANK($M285:$N285)=1,COUNTBLANK($O285:$P285)=1,COUNTBLANK($Q285:$R285)=1,COUNTBLANK($S285:$T285)=1,COUNTBLANK($U285:$V285)=1,COUNTBLANK($W285:$AA285)=4),IF(Data!$B285&lt;&gt;"",Scoring!$S$7)+IF(Data!$C285&lt;&gt;"",Scoring!$S$8)+IF(Data!$D285&lt;&gt;"",Scoring!$S$9)+IF(Data!$E285&lt;&gt;"",Scoring!$S$10)+IF(Data!$F285&lt;&gt;"",Scoring!$S$11)+IF(Data!$G285&lt;&gt;"",Scoring!$S$12)+IF(Data!$H285&lt;&gt;"",Scoring!$S$13)+IF(Data!$I285&lt;&gt;"",Scoring!$S$14)+IF(Data!$J285&lt;&gt;"",Scoring!$S$15)+IF(Data!$K285&lt;&gt;"",Scoring!$S$16)+IF(Data!$L285&lt;&gt;"",Scoring!$S$17)+IF(Data!$M285&lt;&gt;"",Scoring!$S$18)+IF(Data!$N285&lt;&gt;"",Scoring!$S$19)+IF(Data!$O285&lt;&gt;"",Scoring!$S$20)+IF(Data!$P285&lt;&gt;"",Scoring!$S$21)+IF(Data!$Q285&lt;&gt;"",Scoring!$S$22)+IF(Data!$R285&lt;&gt;"",Scoring!$S$23)+IF(Data!$S285&lt;&gt;"",Scoring!$S$24)+IF(Data!T285&lt;&gt;"",Scoring!$S$25)+IF(Data!$U285&lt;&gt;"",Scoring!$S$26)+IF(Data!$V285&lt;&gt;"",Scoring!$S$27)+IF(Data!$W285&lt;&gt;"",Scoring!$S$28)+IF(Data!$X285&lt;&gt;"",Scoring!$S$29)+IF(Data!$Y285&lt;&gt;"",Scoring!$S$30)+IF(Data!$Z285&lt;&gt;"",Scoring!$S$31)+IF(Data!$AA285&lt;&gt;"",Scoring!$S$32),"")</f>
        <v/>
      </c>
      <c r="BG285" s="107" t="str">
        <f>IF(BF285&lt;&gt;"",LOOKUP(BF285,Likelihoods!$A$7:$A$107,Likelihoods!Q$7:Q$107),"")</f>
        <v/>
      </c>
      <c r="BH285" s="108" t="str">
        <f>IF(AND(COUNTBLANK($B285:$E285)=3,COUNTBLANK($F285:$H285)=2,COUNTBLANK($I285:$J285)=1,COUNTBLANK($K285:$L285)=1,COUNTBLANK($M285:$N285)=1,COUNTBLANK($O285:$P285)=1,COUNTBLANK($Q285:$R285)=1,COUNTBLANK($S285:$T285)=1,COUNTBLANK($U285:$V285)=1,COUNTBLANK($W285:$AA285)=4),IF(Data!$B285&lt;&gt;"",Scoring!$T$7)+IF(Data!$C285&lt;&gt;"",Scoring!$T$8)+IF(Data!$D285&lt;&gt;"",Scoring!$T$9)+IF(Data!$E285&lt;&gt;"",Scoring!$T$10)+IF(Data!$F285&lt;&gt;"",Scoring!$T$11)+IF(Data!$G285&lt;&gt;"",Scoring!$T$12)+IF(Data!$H285&lt;&gt;"",Scoring!$T$13)+IF(Data!$I285&lt;&gt;"",Scoring!$T$14)+IF(Data!$J285&lt;&gt;"",Scoring!$T$15)+IF(Data!$K285&lt;&gt;"",Scoring!$T$16)+IF(Data!$L285&lt;&gt;"",Scoring!$T$17)+IF(Data!$M285&lt;&gt;"",Scoring!$T$18)+IF(Data!$N285&lt;&gt;"",Scoring!$T$19)+IF(Data!$O285&lt;&gt;"",Scoring!$T$20)+IF(Data!$P285&lt;&gt;"",Scoring!$T$21)+IF(Data!$Q285&lt;&gt;"",Scoring!$T$22)+IF(Data!$R285&lt;&gt;"",Scoring!$T$23)+IF(Data!$S285&lt;&gt;"",Scoring!$T$24)+IF(Data!T285&lt;&gt;"",Scoring!$T$25)+IF(Data!$U285&lt;&gt;"",Scoring!$T$26)+IF(Data!$V285&lt;&gt;"",Scoring!$T$27)+IF(Data!$W285&lt;&gt;"",Scoring!$T$28)+IF(Data!$X285&lt;&gt;"",Scoring!$T$29)+IF(Data!$Y285&lt;&gt;"",Scoring!$T$30)+IF(Data!$Z285&lt;&gt;"",Scoring!$T$31)+IF(Data!$AA285&lt;&gt;"",Scoring!$T$32),"")</f>
        <v/>
      </c>
      <c r="BI285" s="105" t="str">
        <f>IF(BH285&lt;&gt;"",LOOKUP(BH285,Likelihoods!$A$7:$A$107,Likelihoods!R$7:R$107),"")</f>
        <v/>
      </c>
      <c r="BJ285" s="108" t="str">
        <f>IF(AND(COUNTBLANK($B285:$E285)=3,COUNTBLANK($F285:$H285)=2,COUNTBLANK($I285:$J285)=1,COUNTBLANK($K285:$L285)=1,COUNTBLANK($M285:$N285)=1,COUNTBLANK($O285:$P285)=1,COUNTBLANK($Q285:$R285)=1,COUNTBLANK($S285:$T285)=1,COUNTBLANK($U285:$V285)=1,COUNTBLANK($W285:$AA285)=4),IF(Data!$B285&lt;&gt;"",Scoring!$U$7)+IF(Data!$C285&lt;&gt;"",Scoring!$U$8)+IF(Data!$D285&lt;&gt;"",Scoring!$U$9)+IF(Data!$E285&lt;&gt;"",Scoring!$U$10)+IF(Data!$F285&lt;&gt;"",Scoring!$U$11)+IF(Data!$G285&lt;&gt;"",Scoring!$U$12)+IF(Data!$H285&lt;&gt;"",Scoring!$U$13)+IF(Data!$I285&lt;&gt;"",Scoring!$U$14)+IF(Data!$J285&lt;&gt;"",Scoring!$U$15)+IF(Data!$K285&lt;&gt;"",Scoring!$U$16)+IF(Data!$L285&lt;&gt;"",Scoring!$U$17)+IF(Data!$M285&lt;&gt;"",Scoring!$U$18)+IF(Data!$N285&lt;&gt;"",Scoring!$U$19)+IF(Data!$O285&lt;&gt;"",Scoring!$U$20)+IF(Data!$P285&lt;&gt;"",Scoring!$U$21)+IF(Data!$Q285&lt;&gt;"",Scoring!$U$22)+IF(Data!$R285&lt;&gt;"",Scoring!$U$23)+IF(Data!$S285&lt;&gt;"",Scoring!$U$24)+IF(Data!T285&lt;&gt;"",Scoring!$U$25)+IF(Data!$U285&lt;&gt;"",Scoring!$U$26)+IF(Data!$V285&lt;&gt;"",Scoring!$U$27)+IF(Data!$W285&lt;&gt;"",Scoring!$U$28)+IF(Data!$X285&lt;&gt;"",Scoring!$U$29)+IF(Data!$Y285&lt;&gt;"",Scoring!$U$30)+IF(Data!$Z285&lt;&gt;"",Scoring!$U$31)+IF(Data!$AA285&lt;&gt;"",Scoring!$U$32),"")</f>
        <v/>
      </c>
      <c r="BK285" s="106" t="str">
        <f>IF(BJ285&lt;&gt;"",LOOKUP(BJ285,Likelihoods!$A$7:$A$107,Likelihoods!S$7:S$107),"")</f>
        <v/>
      </c>
      <c r="BL285" s="8"/>
      <c r="BM285" s="8"/>
      <c r="BN285" s="8"/>
      <c r="BO285" s="8"/>
      <c r="BP285" s="8"/>
      <c r="BQ285" s="8"/>
      <c r="BR285" s="8"/>
      <c r="BS285" s="8"/>
      <c r="BT285" s="8"/>
      <c r="BU285" s="8"/>
      <c r="BV285" s="8"/>
      <c r="BW285" s="8"/>
      <c r="BX285" s="8"/>
      <c r="BY285" s="8"/>
    </row>
    <row r="286" spans="1:77" ht="14.25" x14ac:dyDescent="0.2">
      <c r="A286" s="68"/>
      <c r="B286" s="101"/>
      <c r="C286" s="102"/>
      <c r="D286" s="102"/>
      <c r="E286" s="102"/>
      <c r="F286" s="101"/>
      <c r="G286" s="102"/>
      <c r="H286" s="103"/>
      <c r="I286" s="102"/>
      <c r="J286" s="102"/>
      <c r="K286" s="101"/>
      <c r="L286" s="103"/>
      <c r="M286" s="102"/>
      <c r="N286" s="103"/>
      <c r="O286" s="101"/>
      <c r="P286" s="103"/>
      <c r="Q286" s="102"/>
      <c r="R286" s="102"/>
      <c r="S286" s="101"/>
      <c r="T286" s="103"/>
      <c r="U286" s="101"/>
      <c r="V286" s="103"/>
      <c r="W286" s="102"/>
      <c r="X286" s="102"/>
      <c r="Y286" s="102"/>
      <c r="Z286" s="102"/>
      <c r="AA286" s="102"/>
      <c r="AB286" s="104" t="str">
        <f>IF(AND(COUNTBLANK($B286:$E286)=3,COUNTBLANK($F286:$H286)=2,COUNTBLANK($I286:$J286)=1,COUNTBLANK($K286:$L286)=1,COUNTBLANK($M286:$N286)=1,COUNTBLANK($O286:$P286)=1,COUNTBLANK($Q286:$R286)=1,COUNTBLANK($S286:$T286)=1,COUNTBLANK($U286:$V286)=1,COUNTBLANK($W286:$AA286)=4),IF(Data!$B286&lt;&gt;"",Scoring!$D$7)+IF(Data!$C286&lt;&gt;"",Scoring!$D$8)+IF(Data!$D286&lt;&gt;"",Scoring!$D$9)+IF(Data!$E286&lt;&gt;"",Scoring!$D$10)+IF(Data!$F286&lt;&gt;"",Scoring!$D$11)+IF(Data!$G286&lt;&gt;"",Scoring!$D$12)+IF(Data!$H286&lt;&gt;"",Scoring!$D$13)+IF(Data!$I286&lt;&gt;"",Scoring!$D$14)+IF(Data!$J286&lt;&gt;"",Scoring!$D$15)+IF(Data!$K286&lt;&gt;"",Scoring!$D$16)+IF(Data!$L286&lt;&gt;"",Scoring!$D$17)+IF(Data!$M286&lt;&gt;"",Scoring!$D$18)+IF(Data!$N286&lt;&gt;"",Scoring!$D$19)+IF(Data!$O286&lt;&gt;"",Scoring!$D$20)+IF(Data!$P286&lt;&gt;"",Scoring!$D$21)+IF(Data!$Q286&lt;&gt;"",Scoring!$D$22)+IF(Data!$R286&lt;&gt;"",Scoring!$D$23)+IF(Data!$S286&lt;&gt;"",Scoring!$D$24)+IF(Data!T286&lt;&gt;"",Scoring!$D$25)+IF(Data!$U286&lt;&gt;"",Scoring!$D$26)+IF(Data!$V286&lt;&gt;"",Scoring!$D$27)+IF(Data!$W286&lt;&gt;"",Scoring!$D$28)+IF(Data!$X286&lt;&gt;"",Scoring!$D$29)+IF(Data!$Y286&lt;&gt;"",Scoring!$D$30)+IF(Data!$Z286&lt;&gt;"",Scoring!$D$31)+IF(Data!$AA286&lt;&gt;"",Scoring!$D$32),"")</f>
        <v/>
      </c>
      <c r="AC286" s="105" t="str">
        <f>IF(AB286&lt;&gt;"",LOOKUP(AB286,Likelihoods!$A$7:$A$107,Likelihoods!B$7:B$107),"")</f>
        <v/>
      </c>
      <c r="AD286" s="264" t="str">
        <f>IF(AND(COUNTBLANK($B286:$E286)=3,COUNTBLANK($F286:$H286)=2,COUNTBLANK($I286:$J286)=1,COUNTBLANK($K286:$L286)=1,COUNTBLANK($M286:$N286)=1,COUNTBLANK($O286:$P286)=1,COUNTBLANK($Q286:$R286)=1,COUNTBLANK($S286:$T286)=1,COUNTBLANK($U286:$V286)=1,COUNTBLANK($W286:$AA286)=4),IF(Data!$B286&lt;&gt;"",Scoring!$E$7)+IF(Data!$C286&lt;&gt;"",Scoring!$E$8)+IF(Data!$D286&lt;&gt;"",Scoring!$E$9)+IF(Data!$E286&lt;&gt;"",Scoring!$E$10)+IF(Data!$F286&lt;&gt;"",Scoring!$E$11)+IF(Data!$G286&lt;&gt;"",Scoring!$E$12)+IF(Data!$H286&lt;&gt;"",Scoring!$E$13)+IF(Data!$I286&lt;&gt;"",Scoring!$E$14)+IF(Data!$J286&lt;&gt;"",Scoring!$E$15)+IF(Data!$K286&lt;&gt;"",Scoring!$E$16)+IF(Data!$L286&lt;&gt;"",Scoring!$E$17)+IF(Data!$M286&lt;&gt;"",Scoring!$E$18)+IF(Data!$N286&lt;&gt;"",Scoring!$E$19)+IF(Data!$O286&lt;&gt;"",Scoring!$E$20)+IF(Data!$P286&lt;&gt;"",Scoring!$E$21)+IF(Data!$Q286&lt;&gt;"",Scoring!$E$22)+IF(Data!$R286&lt;&gt;"",Scoring!$E$23)+IF(Data!$S286&lt;&gt;"",Scoring!$E$24)+IF(Data!V286&lt;&gt;"",Scoring!$E$25)+IF(Data!$U286&lt;&gt;"",Scoring!$E$26)+IF(Data!$V286&lt;&gt;"",Scoring!$E$27)+IF(Data!$W286&lt;&gt;"",Scoring!$E$28)+IF(Data!$X286&lt;&gt;"",Scoring!$E$29)+IF(Data!$Y286&lt;&gt;"",Scoring!$E$30)+IF(Data!$Z286&lt;&gt;"",Scoring!$E$31)+IF(Data!$AA286&lt;&gt;"",Scoring!$E$32),"")</f>
        <v/>
      </c>
      <c r="AE286" s="107" t="str">
        <f>IF(AD286&lt;&gt;"",LOOKUP(AD286,Likelihoods!$A$7:$A$107,Likelihoods!C$7:C$107),"")</f>
        <v/>
      </c>
      <c r="AF286" s="108" t="str">
        <f>IF(AND(COUNTBLANK($B286:$E286)=3,COUNTBLANK($F286:$H286)=2,COUNTBLANK($I286:$J286)=1,COUNTBLANK($K286:$L286)=1,COUNTBLANK($M286:$N286)=1,COUNTBLANK($O286:$P286)=1,COUNTBLANK($Q286:$R286)=1,COUNTBLANK($S286:$T286)=1,COUNTBLANK($U286:$V286)=1,COUNTBLANK($W286:$AA286)=4),IF(Data!$B286&lt;&gt;"",Scoring!$F$7)+IF(Data!$C286&lt;&gt;"",Scoring!$F$8)+IF(Data!$D286&lt;&gt;"",Scoring!$F$9)+IF(Data!$E286&lt;&gt;"",Scoring!$F$10)+IF(Data!$F286&lt;&gt;"",Scoring!$F$11)+IF(Data!$G286&lt;&gt;"",Scoring!$F$12)+IF(Data!$H286&lt;&gt;"",Scoring!$F$13)+IF(Data!$I286&lt;&gt;"",Scoring!$F$14)+IF(Data!$J286&lt;&gt;"",Scoring!$F$15)+IF(Data!$K286&lt;&gt;"",Scoring!$F$16)+IF(Data!$L286&lt;&gt;"",Scoring!$F$17)+IF(Data!$M286&lt;&gt;"",Scoring!$F$18)+IF(Data!$N286&lt;&gt;"",Scoring!$F$19)+IF(Data!$O286&lt;&gt;"",Scoring!$F$20)+IF(Data!$P286&lt;&gt;"",Scoring!$F$21)+IF(Data!$Q286&lt;&gt;"",Scoring!$F$22)+IF(Data!$R286&lt;&gt;"",Scoring!$F$23)+IF(Data!$S286&lt;&gt;"",Scoring!$F$24)+IF(Data!T286&lt;&gt;"",Scoring!$F$25)+IF(Data!$U286&lt;&gt;"",Scoring!$F$26)+IF(Data!$V286&lt;&gt;"",Scoring!$F$27)+IF(Data!$W286&lt;&gt;"",Scoring!$F$28)+IF(Data!$X286&lt;&gt;"",Scoring!$F$29)+IF(Data!$Y286&lt;&gt;"",Scoring!$F$30)+IF(Data!$Z286&lt;&gt;"",Scoring!$F$31)+IF(Data!$AA286&lt;&gt;"",Scoring!$F$32),"")</f>
        <v/>
      </c>
      <c r="AG286" s="105" t="str">
        <f>IF(AF286&lt;&gt;"",LOOKUP(AF286,Likelihoods!$A$7:$A$107,Likelihoods!D$7:D$107),"")</f>
        <v/>
      </c>
      <c r="AH286" s="108" t="str">
        <f>IF(AND(COUNTBLANK($B286:$E286)=3,COUNTBLANK($F286:$H286)=2,COUNTBLANK($I286:$J286)=1,COUNTBLANK($K286:$L286)=1,COUNTBLANK($M286:$N286)=1,COUNTBLANK($O286:$P286)=1,COUNTBLANK($Q286:$R286)=1,COUNTBLANK($S286:$T286)=1,COUNTBLANK($U286:$V286)=1,COUNTBLANK($W286:$AA286)=4),IF(Data!$B286&lt;&gt;"",Scoring!$G$7)+IF(Data!$C286&lt;&gt;"",Scoring!$G$8)+IF(Data!$D286&lt;&gt;"",Scoring!$G$9)+IF(Data!$E286&lt;&gt;"",Scoring!$G$10)+IF(Data!$F286&lt;&gt;"",Scoring!$G$11)+IF(Data!$G286&lt;&gt;"",Scoring!$G$12)+IF(Data!$H286&lt;&gt;"",Scoring!$G$13)+IF(Data!$I286&lt;&gt;"",Scoring!$G$14)+IF(Data!$J286&lt;&gt;"",Scoring!$G$15)+IF(Data!$K286&lt;&gt;"",Scoring!$G$16)+IF(Data!$L286&lt;&gt;"",Scoring!$G$17)+IF(Data!$M286&lt;&gt;"",Scoring!$G$18)+IF(Data!$N286&lt;&gt;"",Scoring!$G$19)+IF(Data!$O286&lt;&gt;"",Scoring!$G$20)+IF(Data!$P286&lt;&gt;"",Scoring!$G$21)+IF(Data!$Q286&lt;&gt;"",Scoring!$G$22)+IF(Data!$R286&lt;&gt;"",Scoring!$G$23)+IF(Data!$S286&lt;&gt;"",Scoring!$G$24)+IF(Data!T286&lt;&gt;"",Scoring!$G$25)+IF(Data!$U286&lt;&gt;"",Scoring!$G$26)+IF(Data!$V286&lt;&gt;"",Scoring!$G$27)+IF(Data!$W286&lt;&gt;"",Scoring!$G$28)+IF(Data!$X286&lt;&gt;"",Scoring!$G$29)+IF(Data!$Y286&lt;&gt;"",Scoring!$G$30)+IF(Data!$Z286&lt;&gt;"",Scoring!$G$31)+IF(Data!$AA286&lt;&gt;"",Scoring!$G$32),"")</f>
        <v/>
      </c>
      <c r="AI286" s="106" t="str">
        <f>IF(AH286&lt;&gt;"",LOOKUP(AH286,Likelihoods!$A$7:$A$107,Likelihoods!E$7:E$107),"")</f>
        <v/>
      </c>
      <c r="AJ286" s="104" t="str">
        <f>IF(AND(COUNTBLANK($B286:$E286)=3,COUNTBLANK($F286:$H286)=2,COUNTBLANK($I286:$J286)=1,COUNTBLANK($K286:$L286)=1,COUNTBLANK($M286:$N286)=1,COUNTBLANK($O286:$P286)=1,COUNTBLANK($Q286:$R286)=1,COUNTBLANK($S286:$T286)=1,COUNTBLANK($U286:$V286)=1,COUNTBLANK($W286:$AA286)=4),IF(Data!$B286&lt;&gt;"",Scoring!$H$7)+IF(Data!$C286&lt;&gt;"",Scoring!$H$8)+IF(Data!$D286&lt;&gt;"",Scoring!$H$9)+IF(Data!$E286&lt;&gt;"",Scoring!$H$10)+IF(Data!$F286&lt;&gt;"",Scoring!$H$11)+IF(Data!$G286&lt;&gt;"",Scoring!$H$12)+IF(Data!$H286&lt;&gt;"",Scoring!$H$13)+IF(Data!$I286&lt;&gt;"",Scoring!$H$14)+IF(Data!$J286&lt;&gt;"",Scoring!$H$15)+IF(Data!$K286&lt;&gt;"",Scoring!$H$16)+IF(Data!$L286&lt;&gt;"",Scoring!$H$17)+IF(Data!$M286&lt;&gt;"",Scoring!$H$18)+IF(Data!$N286&lt;&gt;"",Scoring!$H$19)+IF(Data!$O286&lt;&gt;"",Scoring!$H$20)+IF(Data!$P286&lt;&gt;"",Scoring!$H$21)+IF(Data!$Q286&lt;&gt;"",Scoring!$H$22)+IF(Data!$R286&lt;&gt;"",Scoring!$H$23)+IF(Data!$S286&lt;&gt;"",Scoring!$H$24)+IF(Data!T286&lt;&gt;"",Scoring!$H$25)+IF(Data!$U286&lt;&gt;"",Scoring!$H$26)+IF(Data!$V286&lt;&gt;"",Scoring!$H$27)+IF(Data!$W286&lt;&gt;"",Scoring!$H$28)+IF(Data!$X286&lt;&gt;"",Scoring!$H$29)+IF(Data!$Y286&lt;&gt;"",Scoring!$H$30)+IF(Data!$Z286&lt;&gt;"",Scoring!$H$31)+IF(Data!$AA286&lt;&gt;"",Scoring!$H$32),"")</f>
        <v/>
      </c>
      <c r="AK286" s="105" t="str">
        <f>IF(AJ286&lt;&gt;"",LOOKUP(AJ286,Likelihoods!$A$7:$A$107,Likelihoods!F$7:F$107),"")</f>
        <v/>
      </c>
      <c r="AL286" s="102" t="str">
        <f>IF(AND(COUNTBLANK($B286:$E286)=3,COUNTBLANK($F286:$H286)=2,COUNTBLANK($I286:$J286)=1,COUNTBLANK($K286:$L286)=1,COUNTBLANK($M286:$N286)=1,COUNTBLANK($O286:$P286)=1,COUNTBLANK($Q286:$R286)=1,COUNTBLANK($S286:$T286)=1,COUNTBLANK($U286:$V286)=1,COUNTBLANK($W286:$AA286)=4),IF(Data!$B286&lt;&gt;"",Scoring!$I$7)+IF(Data!$C286&lt;&gt;"",Scoring!$I$8)+IF(Data!$D286&lt;&gt;"",Scoring!$I$9)+IF(Data!$E286&lt;&gt;"",Scoring!$I$10)+IF(Data!$F286&lt;&gt;"",Scoring!$I$11)+IF(Data!$G286&lt;&gt;"",Scoring!$I$12)+IF(Data!$H286&lt;&gt;"",Scoring!$I$13)+IF(Data!$I286&lt;&gt;"",Scoring!$I$14)+IF(Data!$J286&lt;&gt;"",Scoring!$I$15)+IF(Data!$K286&lt;&gt;"",Scoring!$I$16)+IF(Data!$L286&lt;&gt;"",Scoring!$I$17)+IF(Data!$M286&lt;&gt;"",Scoring!$I$18)+IF(Data!$N286&lt;&gt;"",Scoring!$I$19)+IF(Data!$O286&lt;&gt;"",Scoring!$I$20)+IF(Data!$P286&lt;&gt;"",Scoring!$I$21)+IF(Data!$Q286&lt;&gt;"",Scoring!$I$22)+IF(Data!$R286&lt;&gt;"",Scoring!$I$23)+IF(Data!$S286&lt;&gt;"",Scoring!$I$24)+IF(Data!T286&lt;&gt;"",Scoring!$I$25)+IF(Data!$U286&lt;&gt;"",Scoring!$I$26)+IF(Data!$V286&lt;&gt;"",Scoring!$I$27)+IF(Data!$W286&lt;&gt;"",Scoring!$I$28)+IF(Data!$X286&lt;&gt;"",Scoring!$I$29)+IF(Data!$Y286&lt;&gt;"",Scoring!$I$30)+IF(Data!$Z286&lt;&gt;"",Scoring!$I$31)+IF(Data!$AA286&lt;&gt;"",Scoring!$I$32),"")</f>
        <v/>
      </c>
      <c r="AM286" s="107" t="str">
        <f>IF(AL286&lt;&gt;"",LOOKUP(AL286,Likelihoods!$A$7:$A$107,Likelihoods!G$7:G$107),"")</f>
        <v/>
      </c>
      <c r="AN286" s="281" t="str">
        <f>IF(AND(COUNTBLANK($B286:$E286)=3,COUNTBLANK($F286:$H286)=2,COUNTBLANK($I286:$J286)=1,COUNTBLANK($K286:$L286)=1,COUNTBLANK($M286:$N286)=1,COUNTBLANK($O286:$P286)=1,COUNTBLANK($Q286:$R286)=1,COUNTBLANK($S286:$T286)=1,COUNTBLANK($U286:$V286)=1,COUNTBLANK($W286:$AA286)=4),IF(Data!$B286&lt;&gt;"",Scoring!$J$7)+IF(Data!$C286&lt;&gt;"",Scoring!$J$8)+IF(Data!$D286&lt;&gt;"",Scoring!$J$9)+IF(Data!$E286&lt;&gt;"",Scoring!$J$10)+IF(Data!$F286&lt;&gt;"",Scoring!$J$11)+IF(Data!$G286&lt;&gt;"",Scoring!$J$12)+IF(Data!$H286&lt;&gt;"",Scoring!$J$13)+IF(Data!$I286&lt;&gt;"",Scoring!$J$14)+IF(Data!$J286&lt;&gt;"",Scoring!$J$15)+IF(Data!$K286&lt;&gt;"",Scoring!$J$16)+IF(Data!$L286&lt;&gt;"",Scoring!$J$17)+IF(Data!$M286&lt;&gt;"",Scoring!$J$18)+IF(Data!$N286&lt;&gt;"",Scoring!$J$19)+IF(Data!$O286&lt;&gt;"",Scoring!$J$20)+IF(Data!$P286&lt;&gt;"",Scoring!$J$21)+IF(Data!$Q286&lt;&gt;"",Scoring!$J$22)+IF(Data!$R286&lt;&gt;"",Scoring!$J$23)+IF(Data!$S286&lt;&gt;"",Scoring!$J$24)+IF(Data!AF286&lt;&gt;"",Scoring!$J$25)+IF(Data!$U286&lt;&gt;"",Scoring!$J$26)+IF(Data!$V286&lt;&gt;"",Scoring!$J$27)+IF(Data!$W286&lt;&gt;"",Scoring!$J$28)+IF(Data!$X286&lt;&gt;"",Scoring!$J$29)+IF(Data!$Y286&lt;&gt;"",Scoring!$J$30)+IF(Data!$Z286&lt;&gt;"",Scoring!$J$31)+IF(Data!$AA286&lt;&gt;"",Scoring!$J$32),"")</f>
        <v/>
      </c>
      <c r="AO286" s="276" t="str">
        <f>IF(AN286&lt;&gt;"",LOOKUP(AN286,Likelihoods!$A$7:$A$107,Likelihoods!H$7:H$107),"")</f>
        <v/>
      </c>
      <c r="AP286" s="264" t="str">
        <f>IF(AND(COUNTBLANK($B286:$E286)=3,COUNTBLANK($F286:$H286)=2,COUNTBLANK($I286:$J286)=1,COUNTBLANK($K286:$L286)=1,COUNTBLANK($M286:$N286)=1,COUNTBLANK($O286:$P286)=1,COUNTBLANK($Q286:$R286)=1,COUNTBLANK($S286:$T286)=1,COUNTBLANK($U286:$V286)=1,COUNTBLANK($W286:$AA286)=4),IF(Data!$B286&lt;&gt;"",Scoring!$K$7)+IF(Data!$C286&lt;&gt;"",Scoring!$K$8)+IF(Data!$D286&lt;&gt;"",Scoring!$K$9)+IF(Data!$E286&lt;&gt;"",Scoring!$K$10)+IF(Data!$F286&lt;&gt;"",Scoring!$K$11)+IF(Data!$G286&lt;&gt;"",Scoring!$K$12)+IF(Data!$H286&lt;&gt;"",Scoring!$K$13)+IF(Data!$I286&lt;&gt;"",Scoring!$K$14)+IF(Data!$J286&lt;&gt;"",Scoring!$K$15)+IF(Data!$K286&lt;&gt;"",Scoring!$K$16)+IF(Data!$L286&lt;&gt;"",Scoring!$K$17)+IF(Data!$M286&lt;&gt;"",Scoring!$K$18)+IF(Data!$N286&lt;&gt;"",Scoring!$K$19)+IF(Data!$O286&lt;&gt;"",Scoring!$K$20)+IF(Data!$P286&lt;&gt;"",Scoring!$K$21)+IF(Data!$Q286&lt;&gt;"",Scoring!$K$22)+IF(Data!$R286&lt;&gt;"",Scoring!$K$23)+IF(Data!$S286&lt;&gt;"",Scoring!$K$24)+IF(Data!AH286&lt;&gt;"",Scoring!$K$25)+IF(Data!$U286&lt;&gt;"",Scoring!$K$26)+IF(Data!$V286&lt;&gt;"",Scoring!$K$27)+IF(Data!$W286&lt;&gt;"",Scoring!$K$28)+IF(Data!$X286&lt;&gt;"",Scoring!$K$29)+IF(Data!$Y286&lt;&gt;"",Scoring!$K$30)+IF(Data!$Z286&lt;&gt;"",Scoring!$K$31)+IF(Data!$AA286&lt;&gt;"",Scoring!$K$32),"")</f>
        <v/>
      </c>
      <c r="AQ286" s="107" t="str">
        <f>IF(AP286&lt;&gt;"",LOOKUP(AP286,Likelihoods!$A$7:$A$107,Likelihoods!I$7:I$107),"")</f>
        <v/>
      </c>
      <c r="AR286" s="281" t="str">
        <f>IF(AND(COUNTBLANK($B286:$E286)=3,COUNTBLANK($F286:$H286)=2,COUNTBLANK($I286:$J286)=1,COUNTBLANK($K286:$L286)=1,COUNTBLANK($M286:$N286)=1,COUNTBLANK($O286:$P286)=1,COUNTBLANK($Q286:$R286)=1,COUNTBLANK($S286:$T286)=1,COUNTBLANK($U286:$V286)=1,COUNTBLANK($W286:$AA286)=4),IF(Data!$B286&lt;&gt;"",Scoring!$L$7)+IF(Data!$C286&lt;&gt;"",Scoring!$L$8)+IF(Data!$D286&lt;&gt;"",Scoring!$L$9)+IF(Data!$E286&lt;&gt;"",Scoring!$L$10)+IF(Data!$F286&lt;&gt;"",Scoring!$L$11)+IF(Data!$G286&lt;&gt;"",Scoring!$L$12)+IF(Data!$H286&lt;&gt;"",Scoring!$L$13)+IF(Data!$I286&lt;&gt;"",Scoring!$L$14)+IF(Data!$J286&lt;&gt;"",Scoring!$L$15)+IF(Data!$K286&lt;&gt;"",Scoring!$L$16)+IF(Data!$L286&lt;&gt;"",Scoring!$L$17)+IF(Data!$M286&lt;&gt;"",Scoring!$L$18)+IF(Data!$N286&lt;&gt;"",Scoring!$L$19)+IF(Data!$O286&lt;&gt;"",Scoring!$L$20)+IF(Data!$P286&lt;&gt;"",Scoring!$L$21)+IF(Data!$Q286&lt;&gt;"",Scoring!$L$22)+IF(Data!$R286&lt;&gt;"",Scoring!$L$23)+IF(Data!$S286&lt;&gt;"",Scoring!$L$24)+IF(Data!AJ286&lt;&gt;"",Scoring!$L$25)+IF(Data!$U286&lt;&gt;"",Scoring!$L$26)+IF(Data!$V286&lt;&gt;"",Scoring!$L$27)+IF(Data!$W286&lt;&gt;"",Scoring!$L$28)+IF(Data!$X286&lt;&gt;"",Scoring!$L$29)+IF(Data!$Y286&lt;&gt;"",Scoring!$L$30)+IF(Data!$Z286&lt;&gt;"",Scoring!$L$31)+IF(Data!$AA286&lt;&gt;"",Scoring!$L$32),"")</f>
        <v/>
      </c>
      <c r="AS286" s="105" t="str">
        <f>IF(AR286&lt;&gt;"",LOOKUP(AR286,Likelihoods!$A$7:$A$107,Likelihoods!J$7:J$107),"")</f>
        <v/>
      </c>
      <c r="AT286" s="108" t="str">
        <f>IF(AND(COUNTBLANK($B286:$E286)=3,COUNTBLANK($F286:$H286)=2,COUNTBLANK($I286:$J286)=1,COUNTBLANK($K286:$L286)=1,COUNTBLANK($M286:$N286)=1,COUNTBLANK($O286:$P286)=1,COUNTBLANK($Q286:$R286)=1,COUNTBLANK($S286:$T286)=1,COUNTBLANK($U286:$V286)=1,COUNTBLANK($W286:$AA286)=4),IF(Data!$B286&lt;&gt;"",Scoring!$M$7)+IF(Data!$C286&lt;&gt;"",Scoring!$M$8)+IF(Data!$D286&lt;&gt;"",Scoring!$M$9)+IF(Data!$E286&lt;&gt;"",Scoring!$M$10)+IF(Data!$F286&lt;&gt;"",Scoring!$M$11)+IF(Data!$G286&lt;&gt;"",Scoring!$M$12)+IF(Data!$H286&lt;&gt;"",Scoring!$M$13)+IF(Data!$I286&lt;&gt;"",Scoring!$M$14)+IF(Data!$J286&lt;&gt;"",Scoring!$M$15)+IF(Data!$K286&lt;&gt;"",Scoring!$M$16)+IF(Data!$L286&lt;&gt;"",Scoring!$M$17)+IF(Data!$M286&lt;&gt;"",Scoring!$M$18)+IF(Data!$N286&lt;&gt;"",Scoring!$M$19)+IF(Data!$O286&lt;&gt;"",Scoring!$M$20)+IF(Data!$P286&lt;&gt;"",Scoring!$M$21)+IF(Data!$Q286&lt;&gt;"",Scoring!$M$22)+IF(Data!$R286&lt;&gt;"",Scoring!$M$23)+IF(Data!$S286&lt;&gt;"",Scoring!$M$24)+IF(Data!T286&lt;&gt;"",Scoring!$M$25)+IF(Data!$U286&lt;&gt;"",Scoring!$M$26)+IF(Data!$V286&lt;&gt;"",Scoring!$M$27)+IF(Data!$W286&lt;&gt;"",Scoring!$M$28)+IF(Data!$X286&lt;&gt;"",Scoring!$M$29)+IF(Data!$Y286&lt;&gt;"",Scoring!$M$30)+IF(Data!$Z286&lt;&gt;"",Scoring!$M$31)+IF(Data!$AA286&lt;&gt;"",Scoring!$M$32),"")</f>
        <v/>
      </c>
      <c r="AU286" s="105" t="str">
        <f>IF(AT286&lt;&gt;"",LOOKUP(AT286,Likelihoods!$A$7:$A$107,Likelihoods!K$7:K$107),"")</f>
        <v/>
      </c>
      <c r="AV286" s="108" t="str">
        <f>IF(AND(COUNTBLANK($B286:$E286)=3,COUNTBLANK($F286:$H286)=2,COUNTBLANK($I286:$J286)=1,COUNTBLANK($K286:$L286)=1,COUNTBLANK($M286:$N286)=1,COUNTBLANK($O286:$P286)=1,COUNTBLANK($Q286:$R286)=1,COUNTBLANK($S286:$T286)=1,COUNTBLANK($U286:$V286)=1,COUNTBLANK($W286:$AA286)=4),IF(Data!$B286&lt;&gt;"",Scoring!$N$7)+IF(Data!$C286&lt;&gt;"",Scoring!$N$8)+IF(Data!$D286&lt;&gt;"",Scoring!$N$9)+IF(Data!$E286&lt;&gt;"",Scoring!$N$10)+IF(Data!$F286&lt;&gt;"",Scoring!$N$11)+IF(Data!$G286&lt;&gt;"",Scoring!$N$12)+IF(Data!$H286&lt;&gt;"",Scoring!$N$13)+IF(Data!$I286&lt;&gt;"",Scoring!$N$14)+IF(Data!$J286&lt;&gt;"",Scoring!$N$15)+IF(Data!$K286&lt;&gt;"",Scoring!$N$16)+IF(Data!$L286&lt;&gt;"",Scoring!$N$17)+IF(Data!$M286&lt;&gt;"",Scoring!$N$18)+IF(Data!$N286&lt;&gt;"",Scoring!$N$19)+IF(Data!$O286&lt;&gt;"",Scoring!$N$20)+IF(Data!$P286&lt;&gt;"",Scoring!$N$21)+IF(Data!$Q286&lt;&gt;"",Scoring!$N$22)+IF(Data!$R286&lt;&gt;"",Scoring!$N$23)+IF(Data!$S286&lt;&gt;"",Scoring!$N$24)+IF(Data!T286&lt;&gt;"",Scoring!$N$25)+IF(Data!$U286&lt;&gt;"",Scoring!$N$26)+IF(Data!$V286&lt;&gt;"",Scoring!$N$27)+IF(Data!$W286&lt;&gt;"",Scoring!$N$28)+IF(Data!$X286&lt;&gt;"",Scoring!$N$29)+IF(Data!$Y286&lt;&gt;"",Scoring!$N$30)+IF(Data!$Z286&lt;&gt;"",Scoring!$N$31)+IF(Data!$AA286&lt;&gt;"",Scoring!$N$32),"")</f>
        <v/>
      </c>
      <c r="AW286" s="106" t="str">
        <f>IF(AV286&lt;&gt;"",LOOKUP(AV286,Likelihoods!$A$7:$A$107,Likelihoods!L$7:L$107),"")</f>
        <v/>
      </c>
      <c r="AX286" s="104" t="str">
        <f>IF(AND(COUNTBLANK($B286:$E286)=3,COUNTBLANK($F286:$H286)=2,COUNTBLANK($I286:$J286)=1,COUNTBLANK($K286:$L286)=1,COUNTBLANK($M286:$N286)=1,COUNTBLANK($O286:$P286)=1,COUNTBLANK($Q286:$R286)=1,COUNTBLANK($S286:$T286)=1,COUNTBLANK($U286:$V286)=1,COUNTBLANK($W286:$AA286)=4),IF(Data!$B286&lt;&gt;"",Scoring!$O$7)+IF(Data!$C286&lt;&gt;"",Scoring!$O$8)+IF(Data!$D286&lt;&gt;"",Scoring!$O$9)+IF(Data!$E286&lt;&gt;"",Scoring!$O$10)+IF(Data!$F286&lt;&gt;"",Scoring!$O$11)+IF(Data!$G286&lt;&gt;"",Scoring!$O$12)+IF(Data!$H286&lt;&gt;"",Scoring!$O$13)+IF(Data!$I286&lt;&gt;"",Scoring!$O$14)+IF(Data!$J286&lt;&gt;"",Scoring!$O$15)+IF(Data!$K286&lt;&gt;"",Scoring!$O$16)+IF(Data!$L286&lt;&gt;"",Scoring!$O$17)+IF(Data!$M286&lt;&gt;"",Scoring!$O$18)+IF(Data!$N286&lt;&gt;"",Scoring!$O$19)+IF(Data!$O286&lt;&gt;"",Scoring!$O$20)+IF(Data!$P286&lt;&gt;"",Scoring!$O$21)+IF(Data!$Q286&lt;&gt;"",Scoring!$O$22)+IF(Data!$R286&lt;&gt;"",Scoring!$O$23)+IF(Data!$S286&lt;&gt;"",Scoring!$O$24)+IF(Data!T286&lt;&gt;"",Scoring!$O$25)+IF(Data!$U286&lt;&gt;"",Scoring!$O$26)+IF(Data!$V286&lt;&gt;"",Scoring!$O$27)+IF(Data!$W286&lt;&gt;"",Scoring!$O$28)+IF(Data!$X286&lt;&gt;"",Scoring!$O$29)+IF(Data!$Y286&lt;&gt;"",Scoring!$O$30)+IF(Data!$Z286&lt;&gt;"",Scoring!$O$31)+IF(Data!$AA286&lt;&gt;"",Scoring!$O$32),"")</f>
        <v/>
      </c>
      <c r="AY286" s="107" t="str">
        <f>IF(AX286&lt;&gt;"",LOOKUP(AX286,Likelihoods!$A$7:$A$107,Likelihoods!M$7:M$107),"")</f>
        <v/>
      </c>
      <c r="AZ286" s="108" t="str">
        <f>IF(AND(COUNTBLANK($B286:$E286)=3,COUNTBLANK($F286:$H286)=2,COUNTBLANK($I286:$J286)=1,COUNTBLANK($K286:$L286)=1,COUNTBLANK($M286:$N286)=1,COUNTBLANK($O286:$P286)=1,COUNTBLANK($Q286:$R286)=1,COUNTBLANK($S286:$T286)=1,COUNTBLANK($U286:$V286)=1,COUNTBLANK($W286:$AA286)=4),IF(Data!$B286&lt;&gt;"",Scoring!$P$7)+IF(Data!$C286&lt;&gt;"",Scoring!$P$8)+IF(Data!$D286&lt;&gt;"",Scoring!$P$9)+IF(Data!$E286&lt;&gt;"",Scoring!$P$10)+IF(Data!$F286&lt;&gt;"",Scoring!$P$11)+IF(Data!$G286&lt;&gt;"",Scoring!$P$12)+IF(Data!$H286&lt;&gt;"",Scoring!$P$13)+IF(Data!$I286&lt;&gt;"",Scoring!$P$14)+IF(Data!$J286&lt;&gt;"",Scoring!$P$15)+IF(Data!$K286&lt;&gt;"",Scoring!$P$16)+IF(Data!$L286&lt;&gt;"",Scoring!$P$17)+IF(Data!$M286&lt;&gt;"",Scoring!$P$18)+IF(Data!$N286&lt;&gt;"",Scoring!$P$19)+IF(Data!$O286&lt;&gt;"",Scoring!$P$20)+IF(Data!$P286&lt;&gt;"",Scoring!$P$21)+IF(Data!$Q286&lt;&gt;"",Scoring!$P$22)+IF(Data!$R286&lt;&gt;"",Scoring!$P$23)+IF(Data!$S286&lt;&gt;"",Scoring!$P$24)+IF(Data!T286&lt;&gt;"",Scoring!$P$25)+IF(Data!$U286&lt;&gt;"",Scoring!$P$26)+IF(Data!$V286&lt;&gt;"",Scoring!$P$27)+IF(Data!$W286&lt;&gt;"",Scoring!$P$28)+IF(Data!$X286&lt;&gt;"",Scoring!$P$29)+IF(Data!$Y286&lt;&gt;"",Scoring!$P$30)+IF(Data!$Z286&lt;&gt;"",Scoring!$P$31)+IF(Data!$AA286&lt;&gt;"",Scoring!$P$32),"")</f>
        <v/>
      </c>
      <c r="BA286" s="105" t="str">
        <f>IF(AZ286&lt;&gt;"",LOOKUP(AZ286,Likelihoods!$A$7:$A$107,Likelihoods!N$7:N$107),"")</f>
        <v/>
      </c>
      <c r="BB286" s="102" t="str">
        <f>IF(AND(COUNTBLANK($B286:$E286)=3,COUNTBLANK($F286:$H286)=2,COUNTBLANK($I286:$J286)=1,COUNTBLANK($K286:$L286)=1,COUNTBLANK($M286:$N286)=1,COUNTBLANK($O286:$P286)=1,COUNTBLANK($Q286:$R286)=1,COUNTBLANK($S286:$T286)=1,COUNTBLANK($U286:$V286)=1,COUNTBLANK($W286:$AA286)=4),IF(Data!$B286&lt;&gt;"",Scoring!$Q$7)+IF(Data!$C286&lt;&gt;"",Scoring!$Q$8)+IF(Data!$D286&lt;&gt;"",Scoring!$Q$9)+IF(Data!$E286&lt;&gt;"",Scoring!$Q$10)+IF(Data!$F286&lt;&gt;"",Scoring!$Q$11)+IF(Data!$G286&lt;&gt;"",Scoring!$Q$12)+IF(Data!$H286&lt;&gt;"",Scoring!$Q$13)+IF(Data!$I286&lt;&gt;"",Scoring!$Q$14)+IF(Data!$J286&lt;&gt;"",Scoring!$Q$15)+IF(Data!$K286&lt;&gt;"",Scoring!$Q$16)+IF(Data!$L286&lt;&gt;"",Scoring!$Q$17)+IF(Data!$M286&lt;&gt;"",Scoring!$Q$18)+IF(Data!$N286&lt;&gt;"",Scoring!$Q$19)+IF(Data!$O286&lt;&gt;"",Scoring!$Q$20)+IF(Data!$P286&lt;&gt;"",Scoring!$Q$21)+IF(Data!$Q286&lt;&gt;"",Scoring!$Q$22)+IF(Data!$R286&lt;&gt;"",Scoring!$Q$23)+IF(Data!$S286&lt;&gt;"",Scoring!$Q$24)+IF(Data!T286&lt;&gt;"",Scoring!$Q$25)+IF(Data!$U286&lt;&gt;"",Scoring!$Q$26)+IF(Data!$V286&lt;&gt;"",Scoring!$Q$27)+IF(Data!$W286&lt;&gt;"",Scoring!$Q$28)+IF(Data!$X286&lt;&gt;"",Scoring!$Q$29)+IF(Data!$Y286&lt;&gt;"",Scoring!$Q$30)+IF(Data!$Z286&lt;&gt;"",Scoring!$Q$31)+IF(Data!$AA286&lt;&gt;"",Scoring!$Q$32),"")</f>
        <v/>
      </c>
      <c r="BC286" s="107" t="str">
        <f>IF(BB286&lt;&gt;"",LOOKUP(BB286,Likelihoods!$A$7:$A$107,Likelihoods!O$7:O$107),"")</f>
        <v/>
      </c>
      <c r="BD286" s="104" t="str">
        <f>IF(AND(COUNTBLANK($B286:$E286)=3,COUNTBLANK($F286:$H286)=2,COUNTBLANK($I286:$J286)=1,COUNTBLANK($K286:$L286)=1,COUNTBLANK($M286:$N286)=1,COUNTBLANK($O286:$P286)=1,COUNTBLANK($Q286:$R286)=1,COUNTBLANK($S286:$T286)=1,COUNTBLANK($U286:$V286)=1,COUNTBLANK($W286:$AA286)=4),IF(Data!$B286&lt;&gt;"",Scoring!$R$7)+IF(Data!$C286&lt;&gt;"",Scoring!$R$8)+IF(Data!$D286&lt;&gt;"",Scoring!$R$9)+IF(Data!$E286&lt;&gt;"",Scoring!$R$10)+IF(Data!$F286&lt;&gt;"",Scoring!$R$11)+IF(Data!$G286&lt;&gt;"",Scoring!$R$12)+IF(Data!$H286&lt;&gt;"",Scoring!$R$13)+IF(Data!$I286&lt;&gt;"",Scoring!$R$14)+IF(Data!$J286&lt;&gt;"",Scoring!$R$15)+IF(Data!$K286&lt;&gt;"",Scoring!$R$16)+IF(Data!$L286&lt;&gt;"",Scoring!$R$17)+IF(Data!$M286&lt;&gt;"",Scoring!$R$18)+IF(Data!$N286&lt;&gt;"",Scoring!$R$19)+IF(Data!$O286&lt;&gt;"",Scoring!$R$20)+IF(Data!$P286&lt;&gt;"",Scoring!$R$21)+IF(Data!$Q286&lt;&gt;"",Scoring!$R$22)+IF(Data!$R286&lt;&gt;"",Scoring!$R$23)+IF(Data!$S286&lt;&gt;"",Scoring!$R$24)+IF(Data!T286&lt;&gt;"",Scoring!$R$25)+IF(Data!$U286&lt;&gt;"",Scoring!$R$26)+IF(Data!$V286&lt;&gt;"",Scoring!$R$27)+IF(Data!$W286&lt;&gt;"",Scoring!$R$28)+IF(Data!$X286&lt;&gt;"",Scoring!$R$29)+IF(Data!$Y286&lt;&gt;"",Scoring!$R$30)+IF(Data!$Z286&lt;&gt;"",Scoring!$R$31)+IF(Data!$AA286&lt;&gt;"",Scoring!$R$32),"")</f>
        <v/>
      </c>
      <c r="BE286" s="105" t="str">
        <f>IF(BD286&lt;&gt;"",LOOKUP(BD286,Likelihoods!$A$7:$A$107,Likelihoods!P$7:P$107),"")</f>
        <v/>
      </c>
      <c r="BF286" s="102" t="str">
        <f>IF(AND(COUNTBLANK($B286:$E286)=3,COUNTBLANK($F286:$H286)=2,COUNTBLANK($I286:$J286)=1,COUNTBLANK($K286:$L286)=1,COUNTBLANK($M286:$N286)=1,COUNTBLANK($O286:$P286)=1,COUNTBLANK($Q286:$R286)=1,COUNTBLANK($S286:$T286)=1,COUNTBLANK($U286:$V286)=1,COUNTBLANK($W286:$AA286)=4),IF(Data!$B286&lt;&gt;"",Scoring!$S$7)+IF(Data!$C286&lt;&gt;"",Scoring!$S$8)+IF(Data!$D286&lt;&gt;"",Scoring!$S$9)+IF(Data!$E286&lt;&gt;"",Scoring!$S$10)+IF(Data!$F286&lt;&gt;"",Scoring!$S$11)+IF(Data!$G286&lt;&gt;"",Scoring!$S$12)+IF(Data!$H286&lt;&gt;"",Scoring!$S$13)+IF(Data!$I286&lt;&gt;"",Scoring!$S$14)+IF(Data!$J286&lt;&gt;"",Scoring!$S$15)+IF(Data!$K286&lt;&gt;"",Scoring!$S$16)+IF(Data!$L286&lt;&gt;"",Scoring!$S$17)+IF(Data!$M286&lt;&gt;"",Scoring!$S$18)+IF(Data!$N286&lt;&gt;"",Scoring!$S$19)+IF(Data!$O286&lt;&gt;"",Scoring!$S$20)+IF(Data!$P286&lt;&gt;"",Scoring!$S$21)+IF(Data!$Q286&lt;&gt;"",Scoring!$S$22)+IF(Data!$R286&lt;&gt;"",Scoring!$S$23)+IF(Data!$S286&lt;&gt;"",Scoring!$S$24)+IF(Data!T286&lt;&gt;"",Scoring!$S$25)+IF(Data!$U286&lt;&gt;"",Scoring!$S$26)+IF(Data!$V286&lt;&gt;"",Scoring!$S$27)+IF(Data!$W286&lt;&gt;"",Scoring!$S$28)+IF(Data!$X286&lt;&gt;"",Scoring!$S$29)+IF(Data!$Y286&lt;&gt;"",Scoring!$S$30)+IF(Data!$Z286&lt;&gt;"",Scoring!$S$31)+IF(Data!$AA286&lt;&gt;"",Scoring!$S$32),"")</f>
        <v/>
      </c>
      <c r="BG286" s="107" t="str">
        <f>IF(BF286&lt;&gt;"",LOOKUP(BF286,Likelihoods!$A$7:$A$107,Likelihoods!Q$7:Q$107),"")</f>
        <v/>
      </c>
      <c r="BH286" s="108" t="str">
        <f>IF(AND(COUNTBLANK($B286:$E286)=3,COUNTBLANK($F286:$H286)=2,COUNTBLANK($I286:$J286)=1,COUNTBLANK($K286:$L286)=1,COUNTBLANK($M286:$N286)=1,COUNTBLANK($O286:$P286)=1,COUNTBLANK($Q286:$R286)=1,COUNTBLANK($S286:$T286)=1,COUNTBLANK($U286:$V286)=1,COUNTBLANK($W286:$AA286)=4),IF(Data!$B286&lt;&gt;"",Scoring!$T$7)+IF(Data!$C286&lt;&gt;"",Scoring!$T$8)+IF(Data!$D286&lt;&gt;"",Scoring!$T$9)+IF(Data!$E286&lt;&gt;"",Scoring!$T$10)+IF(Data!$F286&lt;&gt;"",Scoring!$T$11)+IF(Data!$G286&lt;&gt;"",Scoring!$T$12)+IF(Data!$H286&lt;&gt;"",Scoring!$T$13)+IF(Data!$I286&lt;&gt;"",Scoring!$T$14)+IF(Data!$J286&lt;&gt;"",Scoring!$T$15)+IF(Data!$K286&lt;&gt;"",Scoring!$T$16)+IF(Data!$L286&lt;&gt;"",Scoring!$T$17)+IF(Data!$M286&lt;&gt;"",Scoring!$T$18)+IF(Data!$N286&lt;&gt;"",Scoring!$T$19)+IF(Data!$O286&lt;&gt;"",Scoring!$T$20)+IF(Data!$P286&lt;&gt;"",Scoring!$T$21)+IF(Data!$Q286&lt;&gt;"",Scoring!$T$22)+IF(Data!$R286&lt;&gt;"",Scoring!$T$23)+IF(Data!$S286&lt;&gt;"",Scoring!$T$24)+IF(Data!T286&lt;&gt;"",Scoring!$T$25)+IF(Data!$U286&lt;&gt;"",Scoring!$T$26)+IF(Data!$V286&lt;&gt;"",Scoring!$T$27)+IF(Data!$W286&lt;&gt;"",Scoring!$T$28)+IF(Data!$X286&lt;&gt;"",Scoring!$T$29)+IF(Data!$Y286&lt;&gt;"",Scoring!$T$30)+IF(Data!$Z286&lt;&gt;"",Scoring!$T$31)+IF(Data!$AA286&lt;&gt;"",Scoring!$T$32),"")</f>
        <v/>
      </c>
      <c r="BI286" s="105" t="str">
        <f>IF(BH286&lt;&gt;"",LOOKUP(BH286,Likelihoods!$A$7:$A$107,Likelihoods!R$7:R$107),"")</f>
        <v/>
      </c>
      <c r="BJ286" s="108" t="str">
        <f>IF(AND(COUNTBLANK($B286:$E286)=3,COUNTBLANK($F286:$H286)=2,COUNTBLANK($I286:$J286)=1,COUNTBLANK($K286:$L286)=1,COUNTBLANK($M286:$N286)=1,COUNTBLANK($O286:$P286)=1,COUNTBLANK($Q286:$R286)=1,COUNTBLANK($S286:$T286)=1,COUNTBLANK($U286:$V286)=1,COUNTBLANK($W286:$AA286)=4),IF(Data!$B286&lt;&gt;"",Scoring!$U$7)+IF(Data!$C286&lt;&gt;"",Scoring!$U$8)+IF(Data!$D286&lt;&gt;"",Scoring!$U$9)+IF(Data!$E286&lt;&gt;"",Scoring!$U$10)+IF(Data!$F286&lt;&gt;"",Scoring!$U$11)+IF(Data!$G286&lt;&gt;"",Scoring!$U$12)+IF(Data!$H286&lt;&gt;"",Scoring!$U$13)+IF(Data!$I286&lt;&gt;"",Scoring!$U$14)+IF(Data!$J286&lt;&gt;"",Scoring!$U$15)+IF(Data!$K286&lt;&gt;"",Scoring!$U$16)+IF(Data!$L286&lt;&gt;"",Scoring!$U$17)+IF(Data!$M286&lt;&gt;"",Scoring!$U$18)+IF(Data!$N286&lt;&gt;"",Scoring!$U$19)+IF(Data!$O286&lt;&gt;"",Scoring!$U$20)+IF(Data!$P286&lt;&gt;"",Scoring!$U$21)+IF(Data!$Q286&lt;&gt;"",Scoring!$U$22)+IF(Data!$R286&lt;&gt;"",Scoring!$U$23)+IF(Data!$S286&lt;&gt;"",Scoring!$U$24)+IF(Data!T286&lt;&gt;"",Scoring!$U$25)+IF(Data!$U286&lt;&gt;"",Scoring!$U$26)+IF(Data!$V286&lt;&gt;"",Scoring!$U$27)+IF(Data!$W286&lt;&gt;"",Scoring!$U$28)+IF(Data!$X286&lt;&gt;"",Scoring!$U$29)+IF(Data!$Y286&lt;&gt;"",Scoring!$U$30)+IF(Data!$Z286&lt;&gt;"",Scoring!$U$31)+IF(Data!$AA286&lt;&gt;"",Scoring!$U$32),"")</f>
        <v/>
      </c>
      <c r="BK286" s="106" t="str">
        <f>IF(BJ286&lt;&gt;"",LOOKUP(BJ286,Likelihoods!$A$7:$A$107,Likelihoods!S$7:S$107),"")</f>
        <v/>
      </c>
      <c r="BL286" s="8"/>
      <c r="BM286" s="8"/>
      <c r="BN286" s="8"/>
      <c r="BO286" s="8"/>
      <c r="BP286" s="8"/>
      <c r="BQ286" s="8"/>
      <c r="BR286" s="8"/>
      <c r="BS286" s="8"/>
      <c r="BT286" s="8"/>
      <c r="BU286" s="8"/>
      <c r="BV286" s="8"/>
      <c r="BW286" s="8"/>
      <c r="BX286" s="8"/>
      <c r="BY286" s="8"/>
    </row>
    <row r="287" spans="1:77" ht="14.25" x14ac:dyDescent="0.2">
      <c r="A287" s="68"/>
      <c r="B287" s="101"/>
      <c r="C287" s="102"/>
      <c r="D287" s="102"/>
      <c r="E287" s="102"/>
      <c r="F287" s="101"/>
      <c r="G287" s="102"/>
      <c r="H287" s="103"/>
      <c r="I287" s="102"/>
      <c r="J287" s="102"/>
      <c r="K287" s="101"/>
      <c r="L287" s="103"/>
      <c r="M287" s="102"/>
      <c r="N287" s="103"/>
      <c r="O287" s="101"/>
      <c r="P287" s="103"/>
      <c r="Q287" s="102"/>
      <c r="R287" s="102"/>
      <c r="S287" s="101"/>
      <c r="T287" s="103"/>
      <c r="U287" s="101"/>
      <c r="V287" s="103"/>
      <c r="W287" s="102"/>
      <c r="X287" s="102"/>
      <c r="Y287" s="102"/>
      <c r="Z287" s="102"/>
      <c r="AA287" s="102"/>
      <c r="AB287" s="104" t="str">
        <f>IF(AND(COUNTBLANK($B287:$E287)=3,COUNTBLANK($F287:$H287)=2,COUNTBLANK($I287:$J287)=1,COUNTBLANK($K287:$L287)=1,COUNTBLANK($M287:$N287)=1,COUNTBLANK($O287:$P287)=1,COUNTBLANK($Q287:$R287)=1,COUNTBLANK($S287:$T287)=1,COUNTBLANK($U287:$V287)=1,COUNTBLANK($W287:$AA287)=4),IF(Data!$B287&lt;&gt;"",Scoring!$D$7)+IF(Data!$C287&lt;&gt;"",Scoring!$D$8)+IF(Data!$D287&lt;&gt;"",Scoring!$D$9)+IF(Data!$E287&lt;&gt;"",Scoring!$D$10)+IF(Data!$F287&lt;&gt;"",Scoring!$D$11)+IF(Data!$G287&lt;&gt;"",Scoring!$D$12)+IF(Data!$H287&lt;&gt;"",Scoring!$D$13)+IF(Data!$I287&lt;&gt;"",Scoring!$D$14)+IF(Data!$J287&lt;&gt;"",Scoring!$D$15)+IF(Data!$K287&lt;&gt;"",Scoring!$D$16)+IF(Data!$L287&lt;&gt;"",Scoring!$D$17)+IF(Data!$M287&lt;&gt;"",Scoring!$D$18)+IF(Data!$N287&lt;&gt;"",Scoring!$D$19)+IF(Data!$O287&lt;&gt;"",Scoring!$D$20)+IF(Data!$P287&lt;&gt;"",Scoring!$D$21)+IF(Data!$Q287&lt;&gt;"",Scoring!$D$22)+IF(Data!$R287&lt;&gt;"",Scoring!$D$23)+IF(Data!$S287&lt;&gt;"",Scoring!$D$24)+IF(Data!T287&lt;&gt;"",Scoring!$D$25)+IF(Data!$U287&lt;&gt;"",Scoring!$D$26)+IF(Data!$V287&lt;&gt;"",Scoring!$D$27)+IF(Data!$W287&lt;&gt;"",Scoring!$D$28)+IF(Data!$X287&lt;&gt;"",Scoring!$D$29)+IF(Data!$Y287&lt;&gt;"",Scoring!$D$30)+IF(Data!$Z287&lt;&gt;"",Scoring!$D$31)+IF(Data!$AA287&lt;&gt;"",Scoring!$D$32),"")</f>
        <v/>
      </c>
      <c r="AC287" s="105" t="str">
        <f>IF(AB287&lt;&gt;"",LOOKUP(AB287,Likelihoods!$A$7:$A$107,Likelihoods!B$7:B$107),"")</f>
        <v/>
      </c>
      <c r="AD287" s="264" t="str">
        <f>IF(AND(COUNTBLANK($B287:$E287)=3,COUNTBLANK($F287:$H287)=2,COUNTBLANK($I287:$J287)=1,COUNTBLANK($K287:$L287)=1,COUNTBLANK($M287:$N287)=1,COUNTBLANK($O287:$P287)=1,COUNTBLANK($Q287:$R287)=1,COUNTBLANK($S287:$T287)=1,COUNTBLANK($U287:$V287)=1,COUNTBLANK($W287:$AA287)=4),IF(Data!$B287&lt;&gt;"",Scoring!$E$7)+IF(Data!$C287&lt;&gt;"",Scoring!$E$8)+IF(Data!$D287&lt;&gt;"",Scoring!$E$9)+IF(Data!$E287&lt;&gt;"",Scoring!$E$10)+IF(Data!$F287&lt;&gt;"",Scoring!$E$11)+IF(Data!$G287&lt;&gt;"",Scoring!$E$12)+IF(Data!$H287&lt;&gt;"",Scoring!$E$13)+IF(Data!$I287&lt;&gt;"",Scoring!$E$14)+IF(Data!$J287&lt;&gt;"",Scoring!$E$15)+IF(Data!$K287&lt;&gt;"",Scoring!$E$16)+IF(Data!$L287&lt;&gt;"",Scoring!$E$17)+IF(Data!$M287&lt;&gt;"",Scoring!$E$18)+IF(Data!$N287&lt;&gt;"",Scoring!$E$19)+IF(Data!$O287&lt;&gt;"",Scoring!$E$20)+IF(Data!$P287&lt;&gt;"",Scoring!$E$21)+IF(Data!$Q287&lt;&gt;"",Scoring!$E$22)+IF(Data!$R287&lt;&gt;"",Scoring!$E$23)+IF(Data!$S287&lt;&gt;"",Scoring!$E$24)+IF(Data!V287&lt;&gt;"",Scoring!$E$25)+IF(Data!$U287&lt;&gt;"",Scoring!$E$26)+IF(Data!$V287&lt;&gt;"",Scoring!$E$27)+IF(Data!$W287&lt;&gt;"",Scoring!$E$28)+IF(Data!$X287&lt;&gt;"",Scoring!$E$29)+IF(Data!$Y287&lt;&gt;"",Scoring!$E$30)+IF(Data!$Z287&lt;&gt;"",Scoring!$E$31)+IF(Data!$AA287&lt;&gt;"",Scoring!$E$32),"")</f>
        <v/>
      </c>
      <c r="AE287" s="107" t="str">
        <f>IF(AD287&lt;&gt;"",LOOKUP(AD287,Likelihoods!$A$7:$A$107,Likelihoods!C$7:C$107),"")</f>
        <v/>
      </c>
      <c r="AF287" s="108" t="str">
        <f>IF(AND(COUNTBLANK($B287:$E287)=3,COUNTBLANK($F287:$H287)=2,COUNTBLANK($I287:$J287)=1,COUNTBLANK($K287:$L287)=1,COUNTBLANK($M287:$N287)=1,COUNTBLANK($O287:$P287)=1,COUNTBLANK($Q287:$R287)=1,COUNTBLANK($S287:$T287)=1,COUNTBLANK($U287:$V287)=1,COUNTBLANK($W287:$AA287)=4),IF(Data!$B287&lt;&gt;"",Scoring!$F$7)+IF(Data!$C287&lt;&gt;"",Scoring!$F$8)+IF(Data!$D287&lt;&gt;"",Scoring!$F$9)+IF(Data!$E287&lt;&gt;"",Scoring!$F$10)+IF(Data!$F287&lt;&gt;"",Scoring!$F$11)+IF(Data!$G287&lt;&gt;"",Scoring!$F$12)+IF(Data!$H287&lt;&gt;"",Scoring!$F$13)+IF(Data!$I287&lt;&gt;"",Scoring!$F$14)+IF(Data!$J287&lt;&gt;"",Scoring!$F$15)+IF(Data!$K287&lt;&gt;"",Scoring!$F$16)+IF(Data!$L287&lt;&gt;"",Scoring!$F$17)+IF(Data!$M287&lt;&gt;"",Scoring!$F$18)+IF(Data!$N287&lt;&gt;"",Scoring!$F$19)+IF(Data!$O287&lt;&gt;"",Scoring!$F$20)+IF(Data!$P287&lt;&gt;"",Scoring!$F$21)+IF(Data!$Q287&lt;&gt;"",Scoring!$F$22)+IF(Data!$R287&lt;&gt;"",Scoring!$F$23)+IF(Data!$S287&lt;&gt;"",Scoring!$F$24)+IF(Data!T287&lt;&gt;"",Scoring!$F$25)+IF(Data!$U287&lt;&gt;"",Scoring!$F$26)+IF(Data!$V287&lt;&gt;"",Scoring!$F$27)+IF(Data!$W287&lt;&gt;"",Scoring!$F$28)+IF(Data!$X287&lt;&gt;"",Scoring!$F$29)+IF(Data!$Y287&lt;&gt;"",Scoring!$F$30)+IF(Data!$Z287&lt;&gt;"",Scoring!$F$31)+IF(Data!$AA287&lt;&gt;"",Scoring!$F$32),"")</f>
        <v/>
      </c>
      <c r="AG287" s="105" t="str">
        <f>IF(AF287&lt;&gt;"",LOOKUP(AF287,Likelihoods!$A$7:$A$107,Likelihoods!D$7:D$107),"")</f>
        <v/>
      </c>
      <c r="AH287" s="108" t="str">
        <f>IF(AND(COUNTBLANK($B287:$E287)=3,COUNTBLANK($F287:$H287)=2,COUNTBLANK($I287:$J287)=1,COUNTBLANK($K287:$L287)=1,COUNTBLANK($M287:$N287)=1,COUNTBLANK($O287:$P287)=1,COUNTBLANK($Q287:$R287)=1,COUNTBLANK($S287:$T287)=1,COUNTBLANK($U287:$V287)=1,COUNTBLANK($W287:$AA287)=4),IF(Data!$B287&lt;&gt;"",Scoring!$G$7)+IF(Data!$C287&lt;&gt;"",Scoring!$G$8)+IF(Data!$D287&lt;&gt;"",Scoring!$G$9)+IF(Data!$E287&lt;&gt;"",Scoring!$G$10)+IF(Data!$F287&lt;&gt;"",Scoring!$G$11)+IF(Data!$G287&lt;&gt;"",Scoring!$G$12)+IF(Data!$H287&lt;&gt;"",Scoring!$G$13)+IF(Data!$I287&lt;&gt;"",Scoring!$G$14)+IF(Data!$J287&lt;&gt;"",Scoring!$G$15)+IF(Data!$K287&lt;&gt;"",Scoring!$G$16)+IF(Data!$L287&lt;&gt;"",Scoring!$G$17)+IF(Data!$M287&lt;&gt;"",Scoring!$G$18)+IF(Data!$N287&lt;&gt;"",Scoring!$G$19)+IF(Data!$O287&lt;&gt;"",Scoring!$G$20)+IF(Data!$P287&lt;&gt;"",Scoring!$G$21)+IF(Data!$Q287&lt;&gt;"",Scoring!$G$22)+IF(Data!$R287&lt;&gt;"",Scoring!$G$23)+IF(Data!$S287&lt;&gt;"",Scoring!$G$24)+IF(Data!T287&lt;&gt;"",Scoring!$G$25)+IF(Data!$U287&lt;&gt;"",Scoring!$G$26)+IF(Data!$V287&lt;&gt;"",Scoring!$G$27)+IF(Data!$W287&lt;&gt;"",Scoring!$G$28)+IF(Data!$X287&lt;&gt;"",Scoring!$G$29)+IF(Data!$Y287&lt;&gt;"",Scoring!$G$30)+IF(Data!$Z287&lt;&gt;"",Scoring!$G$31)+IF(Data!$AA287&lt;&gt;"",Scoring!$G$32),"")</f>
        <v/>
      </c>
      <c r="AI287" s="106" t="str">
        <f>IF(AH287&lt;&gt;"",LOOKUP(AH287,Likelihoods!$A$7:$A$107,Likelihoods!E$7:E$107),"")</f>
        <v/>
      </c>
      <c r="AJ287" s="104" t="str">
        <f>IF(AND(COUNTBLANK($B287:$E287)=3,COUNTBLANK($F287:$H287)=2,COUNTBLANK($I287:$J287)=1,COUNTBLANK($K287:$L287)=1,COUNTBLANK($M287:$N287)=1,COUNTBLANK($O287:$P287)=1,COUNTBLANK($Q287:$R287)=1,COUNTBLANK($S287:$T287)=1,COUNTBLANK($U287:$V287)=1,COUNTBLANK($W287:$AA287)=4),IF(Data!$B287&lt;&gt;"",Scoring!$H$7)+IF(Data!$C287&lt;&gt;"",Scoring!$H$8)+IF(Data!$D287&lt;&gt;"",Scoring!$H$9)+IF(Data!$E287&lt;&gt;"",Scoring!$H$10)+IF(Data!$F287&lt;&gt;"",Scoring!$H$11)+IF(Data!$G287&lt;&gt;"",Scoring!$H$12)+IF(Data!$H287&lt;&gt;"",Scoring!$H$13)+IF(Data!$I287&lt;&gt;"",Scoring!$H$14)+IF(Data!$J287&lt;&gt;"",Scoring!$H$15)+IF(Data!$K287&lt;&gt;"",Scoring!$H$16)+IF(Data!$L287&lt;&gt;"",Scoring!$H$17)+IF(Data!$M287&lt;&gt;"",Scoring!$H$18)+IF(Data!$N287&lt;&gt;"",Scoring!$H$19)+IF(Data!$O287&lt;&gt;"",Scoring!$H$20)+IF(Data!$P287&lt;&gt;"",Scoring!$H$21)+IF(Data!$Q287&lt;&gt;"",Scoring!$H$22)+IF(Data!$R287&lt;&gt;"",Scoring!$H$23)+IF(Data!$S287&lt;&gt;"",Scoring!$H$24)+IF(Data!T287&lt;&gt;"",Scoring!$H$25)+IF(Data!$U287&lt;&gt;"",Scoring!$H$26)+IF(Data!$V287&lt;&gt;"",Scoring!$H$27)+IF(Data!$W287&lt;&gt;"",Scoring!$H$28)+IF(Data!$X287&lt;&gt;"",Scoring!$H$29)+IF(Data!$Y287&lt;&gt;"",Scoring!$H$30)+IF(Data!$Z287&lt;&gt;"",Scoring!$H$31)+IF(Data!$AA287&lt;&gt;"",Scoring!$H$32),"")</f>
        <v/>
      </c>
      <c r="AK287" s="105" t="str">
        <f>IF(AJ287&lt;&gt;"",LOOKUP(AJ287,Likelihoods!$A$7:$A$107,Likelihoods!F$7:F$107),"")</f>
        <v/>
      </c>
      <c r="AL287" s="102" t="str">
        <f>IF(AND(COUNTBLANK($B287:$E287)=3,COUNTBLANK($F287:$H287)=2,COUNTBLANK($I287:$J287)=1,COUNTBLANK($K287:$L287)=1,COUNTBLANK($M287:$N287)=1,COUNTBLANK($O287:$P287)=1,COUNTBLANK($Q287:$R287)=1,COUNTBLANK($S287:$T287)=1,COUNTBLANK($U287:$V287)=1,COUNTBLANK($W287:$AA287)=4),IF(Data!$B287&lt;&gt;"",Scoring!$I$7)+IF(Data!$C287&lt;&gt;"",Scoring!$I$8)+IF(Data!$D287&lt;&gt;"",Scoring!$I$9)+IF(Data!$E287&lt;&gt;"",Scoring!$I$10)+IF(Data!$F287&lt;&gt;"",Scoring!$I$11)+IF(Data!$G287&lt;&gt;"",Scoring!$I$12)+IF(Data!$H287&lt;&gt;"",Scoring!$I$13)+IF(Data!$I287&lt;&gt;"",Scoring!$I$14)+IF(Data!$J287&lt;&gt;"",Scoring!$I$15)+IF(Data!$K287&lt;&gt;"",Scoring!$I$16)+IF(Data!$L287&lt;&gt;"",Scoring!$I$17)+IF(Data!$M287&lt;&gt;"",Scoring!$I$18)+IF(Data!$N287&lt;&gt;"",Scoring!$I$19)+IF(Data!$O287&lt;&gt;"",Scoring!$I$20)+IF(Data!$P287&lt;&gt;"",Scoring!$I$21)+IF(Data!$Q287&lt;&gt;"",Scoring!$I$22)+IF(Data!$R287&lt;&gt;"",Scoring!$I$23)+IF(Data!$S287&lt;&gt;"",Scoring!$I$24)+IF(Data!T287&lt;&gt;"",Scoring!$I$25)+IF(Data!$U287&lt;&gt;"",Scoring!$I$26)+IF(Data!$V287&lt;&gt;"",Scoring!$I$27)+IF(Data!$W287&lt;&gt;"",Scoring!$I$28)+IF(Data!$X287&lt;&gt;"",Scoring!$I$29)+IF(Data!$Y287&lt;&gt;"",Scoring!$I$30)+IF(Data!$Z287&lt;&gt;"",Scoring!$I$31)+IF(Data!$AA287&lt;&gt;"",Scoring!$I$32),"")</f>
        <v/>
      </c>
      <c r="AM287" s="107" t="str">
        <f>IF(AL287&lt;&gt;"",LOOKUP(AL287,Likelihoods!$A$7:$A$107,Likelihoods!G$7:G$107),"")</f>
        <v/>
      </c>
      <c r="AN287" s="281" t="str">
        <f>IF(AND(COUNTBLANK($B287:$E287)=3,COUNTBLANK($F287:$H287)=2,COUNTBLANK($I287:$J287)=1,COUNTBLANK($K287:$L287)=1,COUNTBLANK($M287:$N287)=1,COUNTBLANK($O287:$P287)=1,COUNTBLANK($Q287:$R287)=1,COUNTBLANK($S287:$T287)=1,COUNTBLANK($U287:$V287)=1,COUNTBLANK($W287:$AA287)=4),IF(Data!$B287&lt;&gt;"",Scoring!$J$7)+IF(Data!$C287&lt;&gt;"",Scoring!$J$8)+IF(Data!$D287&lt;&gt;"",Scoring!$J$9)+IF(Data!$E287&lt;&gt;"",Scoring!$J$10)+IF(Data!$F287&lt;&gt;"",Scoring!$J$11)+IF(Data!$G287&lt;&gt;"",Scoring!$J$12)+IF(Data!$H287&lt;&gt;"",Scoring!$J$13)+IF(Data!$I287&lt;&gt;"",Scoring!$J$14)+IF(Data!$J287&lt;&gt;"",Scoring!$J$15)+IF(Data!$K287&lt;&gt;"",Scoring!$J$16)+IF(Data!$L287&lt;&gt;"",Scoring!$J$17)+IF(Data!$M287&lt;&gt;"",Scoring!$J$18)+IF(Data!$N287&lt;&gt;"",Scoring!$J$19)+IF(Data!$O287&lt;&gt;"",Scoring!$J$20)+IF(Data!$P287&lt;&gt;"",Scoring!$J$21)+IF(Data!$Q287&lt;&gt;"",Scoring!$J$22)+IF(Data!$R287&lt;&gt;"",Scoring!$J$23)+IF(Data!$S287&lt;&gt;"",Scoring!$J$24)+IF(Data!AF287&lt;&gt;"",Scoring!$J$25)+IF(Data!$U287&lt;&gt;"",Scoring!$J$26)+IF(Data!$V287&lt;&gt;"",Scoring!$J$27)+IF(Data!$W287&lt;&gt;"",Scoring!$J$28)+IF(Data!$X287&lt;&gt;"",Scoring!$J$29)+IF(Data!$Y287&lt;&gt;"",Scoring!$J$30)+IF(Data!$Z287&lt;&gt;"",Scoring!$J$31)+IF(Data!$AA287&lt;&gt;"",Scoring!$J$32),"")</f>
        <v/>
      </c>
      <c r="AO287" s="276" t="str">
        <f>IF(AN287&lt;&gt;"",LOOKUP(AN287,Likelihoods!$A$7:$A$107,Likelihoods!H$7:H$107),"")</f>
        <v/>
      </c>
      <c r="AP287" s="264" t="str">
        <f>IF(AND(COUNTBLANK($B287:$E287)=3,COUNTBLANK($F287:$H287)=2,COUNTBLANK($I287:$J287)=1,COUNTBLANK($K287:$L287)=1,COUNTBLANK($M287:$N287)=1,COUNTBLANK($O287:$P287)=1,COUNTBLANK($Q287:$R287)=1,COUNTBLANK($S287:$T287)=1,COUNTBLANK($U287:$V287)=1,COUNTBLANK($W287:$AA287)=4),IF(Data!$B287&lt;&gt;"",Scoring!$K$7)+IF(Data!$C287&lt;&gt;"",Scoring!$K$8)+IF(Data!$D287&lt;&gt;"",Scoring!$K$9)+IF(Data!$E287&lt;&gt;"",Scoring!$K$10)+IF(Data!$F287&lt;&gt;"",Scoring!$K$11)+IF(Data!$G287&lt;&gt;"",Scoring!$K$12)+IF(Data!$H287&lt;&gt;"",Scoring!$K$13)+IF(Data!$I287&lt;&gt;"",Scoring!$K$14)+IF(Data!$J287&lt;&gt;"",Scoring!$K$15)+IF(Data!$K287&lt;&gt;"",Scoring!$K$16)+IF(Data!$L287&lt;&gt;"",Scoring!$K$17)+IF(Data!$M287&lt;&gt;"",Scoring!$K$18)+IF(Data!$N287&lt;&gt;"",Scoring!$K$19)+IF(Data!$O287&lt;&gt;"",Scoring!$K$20)+IF(Data!$P287&lt;&gt;"",Scoring!$K$21)+IF(Data!$Q287&lt;&gt;"",Scoring!$K$22)+IF(Data!$R287&lt;&gt;"",Scoring!$K$23)+IF(Data!$S287&lt;&gt;"",Scoring!$K$24)+IF(Data!AH287&lt;&gt;"",Scoring!$K$25)+IF(Data!$U287&lt;&gt;"",Scoring!$K$26)+IF(Data!$V287&lt;&gt;"",Scoring!$K$27)+IF(Data!$W287&lt;&gt;"",Scoring!$K$28)+IF(Data!$X287&lt;&gt;"",Scoring!$K$29)+IF(Data!$Y287&lt;&gt;"",Scoring!$K$30)+IF(Data!$Z287&lt;&gt;"",Scoring!$K$31)+IF(Data!$AA287&lt;&gt;"",Scoring!$K$32),"")</f>
        <v/>
      </c>
      <c r="AQ287" s="107" t="str">
        <f>IF(AP287&lt;&gt;"",LOOKUP(AP287,Likelihoods!$A$7:$A$107,Likelihoods!I$7:I$107),"")</f>
        <v/>
      </c>
      <c r="AR287" s="281" t="str">
        <f>IF(AND(COUNTBLANK($B287:$E287)=3,COUNTBLANK($F287:$H287)=2,COUNTBLANK($I287:$J287)=1,COUNTBLANK($K287:$L287)=1,COUNTBLANK($M287:$N287)=1,COUNTBLANK($O287:$P287)=1,COUNTBLANK($Q287:$R287)=1,COUNTBLANK($S287:$T287)=1,COUNTBLANK($U287:$V287)=1,COUNTBLANK($W287:$AA287)=4),IF(Data!$B287&lt;&gt;"",Scoring!$L$7)+IF(Data!$C287&lt;&gt;"",Scoring!$L$8)+IF(Data!$D287&lt;&gt;"",Scoring!$L$9)+IF(Data!$E287&lt;&gt;"",Scoring!$L$10)+IF(Data!$F287&lt;&gt;"",Scoring!$L$11)+IF(Data!$G287&lt;&gt;"",Scoring!$L$12)+IF(Data!$H287&lt;&gt;"",Scoring!$L$13)+IF(Data!$I287&lt;&gt;"",Scoring!$L$14)+IF(Data!$J287&lt;&gt;"",Scoring!$L$15)+IF(Data!$K287&lt;&gt;"",Scoring!$L$16)+IF(Data!$L287&lt;&gt;"",Scoring!$L$17)+IF(Data!$M287&lt;&gt;"",Scoring!$L$18)+IF(Data!$N287&lt;&gt;"",Scoring!$L$19)+IF(Data!$O287&lt;&gt;"",Scoring!$L$20)+IF(Data!$P287&lt;&gt;"",Scoring!$L$21)+IF(Data!$Q287&lt;&gt;"",Scoring!$L$22)+IF(Data!$R287&lt;&gt;"",Scoring!$L$23)+IF(Data!$S287&lt;&gt;"",Scoring!$L$24)+IF(Data!AJ287&lt;&gt;"",Scoring!$L$25)+IF(Data!$U287&lt;&gt;"",Scoring!$L$26)+IF(Data!$V287&lt;&gt;"",Scoring!$L$27)+IF(Data!$W287&lt;&gt;"",Scoring!$L$28)+IF(Data!$X287&lt;&gt;"",Scoring!$L$29)+IF(Data!$Y287&lt;&gt;"",Scoring!$L$30)+IF(Data!$Z287&lt;&gt;"",Scoring!$L$31)+IF(Data!$AA287&lt;&gt;"",Scoring!$L$32),"")</f>
        <v/>
      </c>
      <c r="AS287" s="105" t="str">
        <f>IF(AR287&lt;&gt;"",LOOKUP(AR287,Likelihoods!$A$7:$A$107,Likelihoods!J$7:J$107),"")</f>
        <v/>
      </c>
      <c r="AT287" s="108" t="str">
        <f>IF(AND(COUNTBLANK($B287:$E287)=3,COUNTBLANK($F287:$H287)=2,COUNTBLANK($I287:$J287)=1,COUNTBLANK($K287:$L287)=1,COUNTBLANK($M287:$N287)=1,COUNTBLANK($O287:$P287)=1,COUNTBLANK($Q287:$R287)=1,COUNTBLANK($S287:$T287)=1,COUNTBLANK($U287:$V287)=1,COUNTBLANK($W287:$AA287)=4),IF(Data!$B287&lt;&gt;"",Scoring!$M$7)+IF(Data!$C287&lt;&gt;"",Scoring!$M$8)+IF(Data!$D287&lt;&gt;"",Scoring!$M$9)+IF(Data!$E287&lt;&gt;"",Scoring!$M$10)+IF(Data!$F287&lt;&gt;"",Scoring!$M$11)+IF(Data!$G287&lt;&gt;"",Scoring!$M$12)+IF(Data!$H287&lt;&gt;"",Scoring!$M$13)+IF(Data!$I287&lt;&gt;"",Scoring!$M$14)+IF(Data!$J287&lt;&gt;"",Scoring!$M$15)+IF(Data!$K287&lt;&gt;"",Scoring!$M$16)+IF(Data!$L287&lt;&gt;"",Scoring!$M$17)+IF(Data!$M287&lt;&gt;"",Scoring!$M$18)+IF(Data!$N287&lt;&gt;"",Scoring!$M$19)+IF(Data!$O287&lt;&gt;"",Scoring!$M$20)+IF(Data!$P287&lt;&gt;"",Scoring!$M$21)+IF(Data!$Q287&lt;&gt;"",Scoring!$M$22)+IF(Data!$R287&lt;&gt;"",Scoring!$M$23)+IF(Data!$S287&lt;&gt;"",Scoring!$M$24)+IF(Data!T287&lt;&gt;"",Scoring!$M$25)+IF(Data!$U287&lt;&gt;"",Scoring!$M$26)+IF(Data!$V287&lt;&gt;"",Scoring!$M$27)+IF(Data!$W287&lt;&gt;"",Scoring!$M$28)+IF(Data!$X287&lt;&gt;"",Scoring!$M$29)+IF(Data!$Y287&lt;&gt;"",Scoring!$M$30)+IF(Data!$Z287&lt;&gt;"",Scoring!$M$31)+IF(Data!$AA287&lt;&gt;"",Scoring!$M$32),"")</f>
        <v/>
      </c>
      <c r="AU287" s="105" t="str">
        <f>IF(AT287&lt;&gt;"",LOOKUP(AT287,Likelihoods!$A$7:$A$107,Likelihoods!K$7:K$107),"")</f>
        <v/>
      </c>
      <c r="AV287" s="108" t="str">
        <f>IF(AND(COUNTBLANK($B287:$E287)=3,COUNTBLANK($F287:$H287)=2,COUNTBLANK($I287:$J287)=1,COUNTBLANK($K287:$L287)=1,COUNTBLANK($M287:$N287)=1,COUNTBLANK($O287:$P287)=1,COUNTBLANK($Q287:$R287)=1,COUNTBLANK($S287:$T287)=1,COUNTBLANK($U287:$V287)=1,COUNTBLANK($W287:$AA287)=4),IF(Data!$B287&lt;&gt;"",Scoring!$N$7)+IF(Data!$C287&lt;&gt;"",Scoring!$N$8)+IF(Data!$D287&lt;&gt;"",Scoring!$N$9)+IF(Data!$E287&lt;&gt;"",Scoring!$N$10)+IF(Data!$F287&lt;&gt;"",Scoring!$N$11)+IF(Data!$G287&lt;&gt;"",Scoring!$N$12)+IF(Data!$H287&lt;&gt;"",Scoring!$N$13)+IF(Data!$I287&lt;&gt;"",Scoring!$N$14)+IF(Data!$J287&lt;&gt;"",Scoring!$N$15)+IF(Data!$K287&lt;&gt;"",Scoring!$N$16)+IF(Data!$L287&lt;&gt;"",Scoring!$N$17)+IF(Data!$M287&lt;&gt;"",Scoring!$N$18)+IF(Data!$N287&lt;&gt;"",Scoring!$N$19)+IF(Data!$O287&lt;&gt;"",Scoring!$N$20)+IF(Data!$P287&lt;&gt;"",Scoring!$N$21)+IF(Data!$Q287&lt;&gt;"",Scoring!$N$22)+IF(Data!$R287&lt;&gt;"",Scoring!$N$23)+IF(Data!$S287&lt;&gt;"",Scoring!$N$24)+IF(Data!T287&lt;&gt;"",Scoring!$N$25)+IF(Data!$U287&lt;&gt;"",Scoring!$N$26)+IF(Data!$V287&lt;&gt;"",Scoring!$N$27)+IF(Data!$W287&lt;&gt;"",Scoring!$N$28)+IF(Data!$X287&lt;&gt;"",Scoring!$N$29)+IF(Data!$Y287&lt;&gt;"",Scoring!$N$30)+IF(Data!$Z287&lt;&gt;"",Scoring!$N$31)+IF(Data!$AA287&lt;&gt;"",Scoring!$N$32),"")</f>
        <v/>
      </c>
      <c r="AW287" s="106" t="str">
        <f>IF(AV287&lt;&gt;"",LOOKUP(AV287,Likelihoods!$A$7:$A$107,Likelihoods!L$7:L$107),"")</f>
        <v/>
      </c>
      <c r="AX287" s="104" t="str">
        <f>IF(AND(COUNTBLANK($B287:$E287)=3,COUNTBLANK($F287:$H287)=2,COUNTBLANK($I287:$J287)=1,COUNTBLANK($K287:$L287)=1,COUNTBLANK($M287:$N287)=1,COUNTBLANK($O287:$P287)=1,COUNTBLANK($Q287:$R287)=1,COUNTBLANK($S287:$T287)=1,COUNTBLANK($U287:$V287)=1,COUNTBLANK($W287:$AA287)=4),IF(Data!$B287&lt;&gt;"",Scoring!$O$7)+IF(Data!$C287&lt;&gt;"",Scoring!$O$8)+IF(Data!$D287&lt;&gt;"",Scoring!$O$9)+IF(Data!$E287&lt;&gt;"",Scoring!$O$10)+IF(Data!$F287&lt;&gt;"",Scoring!$O$11)+IF(Data!$G287&lt;&gt;"",Scoring!$O$12)+IF(Data!$H287&lt;&gt;"",Scoring!$O$13)+IF(Data!$I287&lt;&gt;"",Scoring!$O$14)+IF(Data!$J287&lt;&gt;"",Scoring!$O$15)+IF(Data!$K287&lt;&gt;"",Scoring!$O$16)+IF(Data!$L287&lt;&gt;"",Scoring!$O$17)+IF(Data!$M287&lt;&gt;"",Scoring!$O$18)+IF(Data!$N287&lt;&gt;"",Scoring!$O$19)+IF(Data!$O287&lt;&gt;"",Scoring!$O$20)+IF(Data!$P287&lt;&gt;"",Scoring!$O$21)+IF(Data!$Q287&lt;&gt;"",Scoring!$O$22)+IF(Data!$R287&lt;&gt;"",Scoring!$O$23)+IF(Data!$S287&lt;&gt;"",Scoring!$O$24)+IF(Data!T287&lt;&gt;"",Scoring!$O$25)+IF(Data!$U287&lt;&gt;"",Scoring!$O$26)+IF(Data!$V287&lt;&gt;"",Scoring!$O$27)+IF(Data!$W287&lt;&gt;"",Scoring!$O$28)+IF(Data!$X287&lt;&gt;"",Scoring!$O$29)+IF(Data!$Y287&lt;&gt;"",Scoring!$O$30)+IF(Data!$Z287&lt;&gt;"",Scoring!$O$31)+IF(Data!$AA287&lt;&gt;"",Scoring!$O$32),"")</f>
        <v/>
      </c>
      <c r="AY287" s="107" t="str">
        <f>IF(AX287&lt;&gt;"",LOOKUP(AX287,Likelihoods!$A$7:$A$107,Likelihoods!M$7:M$107),"")</f>
        <v/>
      </c>
      <c r="AZ287" s="108" t="str">
        <f>IF(AND(COUNTBLANK($B287:$E287)=3,COUNTBLANK($F287:$H287)=2,COUNTBLANK($I287:$J287)=1,COUNTBLANK($K287:$L287)=1,COUNTBLANK($M287:$N287)=1,COUNTBLANK($O287:$P287)=1,COUNTBLANK($Q287:$R287)=1,COUNTBLANK($S287:$T287)=1,COUNTBLANK($U287:$V287)=1,COUNTBLANK($W287:$AA287)=4),IF(Data!$B287&lt;&gt;"",Scoring!$P$7)+IF(Data!$C287&lt;&gt;"",Scoring!$P$8)+IF(Data!$D287&lt;&gt;"",Scoring!$P$9)+IF(Data!$E287&lt;&gt;"",Scoring!$P$10)+IF(Data!$F287&lt;&gt;"",Scoring!$P$11)+IF(Data!$G287&lt;&gt;"",Scoring!$P$12)+IF(Data!$H287&lt;&gt;"",Scoring!$P$13)+IF(Data!$I287&lt;&gt;"",Scoring!$P$14)+IF(Data!$J287&lt;&gt;"",Scoring!$P$15)+IF(Data!$K287&lt;&gt;"",Scoring!$P$16)+IF(Data!$L287&lt;&gt;"",Scoring!$P$17)+IF(Data!$M287&lt;&gt;"",Scoring!$P$18)+IF(Data!$N287&lt;&gt;"",Scoring!$P$19)+IF(Data!$O287&lt;&gt;"",Scoring!$P$20)+IF(Data!$P287&lt;&gt;"",Scoring!$P$21)+IF(Data!$Q287&lt;&gt;"",Scoring!$P$22)+IF(Data!$R287&lt;&gt;"",Scoring!$P$23)+IF(Data!$S287&lt;&gt;"",Scoring!$P$24)+IF(Data!T287&lt;&gt;"",Scoring!$P$25)+IF(Data!$U287&lt;&gt;"",Scoring!$P$26)+IF(Data!$V287&lt;&gt;"",Scoring!$P$27)+IF(Data!$W287&lt;&gt;"",Scoring!$P$28)+IF(Data!$X287&lt;&gt;"",Scoring!$P$29)+IF(Data!$Y287&lt;&gt;"",Scoring!$P$30)+IF(Data!$Z287&lt;&gt;"",Scoring!$P$31)+IF(Data!$AA287&lt;&gt;"",Scoring!$P$32),"")</f>
        <v/>
      </c>
      <c r="BA287" s="105" t="str">
        <f>IF(AZ287&lt;&gt;"",LOOKUP(AZ287,Likelihoods!$A$7:$A$107,Likelihoods!N$7:N$107),"")</f>
        <v/>
      </c>
      <c r="BB287" s="102" t="str">
        <f>IF(AND(COUNTBLANK($B287:$E287)=3,COUNTBLANK($F287:$H287)=2,COUNTBLANK($I287:$J287)=1,COUNTBLANK($K287:$L287)=1,COUNTBLANK($M287:$N287)=1,COUNTBLANK($O287:$P287)=1,COUNTBLANK($Q287:$R287)=1,COUNTBLANK($S287:$T287)=1,COUNTBLANK($U287:$V287)=1,COUNTBLANK($W287:$AA287)=4),IF(Data!$B287&lt;&gt;"",Scoring!$Q$7)+IF(Data!$C287&lt;&gt;"",Scoring!$Q$8)+IF(Data!$D287&lt;&gt;"",Scoring!$Q$9)+IF(Data!$E287&lt;&gt;"",Scoring!$Q$10)+IF(Data!$F287&lt;&gt;"",Scoring!$Q$11)+IF(Data!$G287&lt;&gt;"",Scoring!$Q$12)+IF(Data!$H287&lt;&gt;"",Scoring!$Q$13)+IF(Data!$I287&lt;&gt;"",Scoring!$Q$14)+IF(Data!$J287&lt;&gt;"",Scoring!$Q$15)+IF(Data!$K287&lt;&gt;"",Scoring!$Q$16)+IF(Data!$L287&lt;&gt;"",Scoring!$Q$17)+IF(Data!$M287&lt;&gt;"",Scoring!$Q$18)+IF(Data!$N287&lt;&gt;"",Scoring!$Q$19)+IF(Data!$O287&lt;&gt;"",Scoring!$Q$20)+IF(Data!$P287&lt;&gt;"",Scoring!$Q$21)+IF(Data!$Q287&lt;&gt;"",Scoring!$Q$22)+IF(Data!$R287&lt;&gt;"",Scoring!$Q$23)+IF(Data!$S287&lt;&gt;"",Scoring!$Q$24)+IF(Data!T287&lt;&gt;"",Scoring!$Q$25)+IF(Data!$U287&lt;&gt;"",Scoring!$Q$26)+IF(Data!$V287&lt;&gt;"",Scoring!$Q$27)+IF(Data!$W287&lt;&gt;"",Scoring!$Q$28)+IF(Data!$X287&lt;&gt;"",Scoring!$Q$29)+IF(Data!$Y287&lt;&gt;"",Scoring!$Q$30)+IF(Data!$Z287&lt;&gt;"",Scoring!$Q$31)+IF(Data!$AA287&lt;&gt;"",Scoring!$Q$32),"")</f>
        <v/>
      </c>
      <c r="BC287" s="107" t="str">
        <f>IF(BB287&lt;&gt;"",LOOKUP(BB287,Likelihoods!$A$7:$A$107,Likelihoods!O$7:O$107),"")</f>
        <v/>
      </c>
      <c r="BD287" s="104" t="str">
        <f>IF(AND(COUNTBLANK($B287:$E287)=3,COUNTBLANK($F287:$H287)=2,COUNTBLANK($I287:$J287)=1,COUNTBLANK($K287:$L287)=1,COUNTBLANK($M287:$N287)=1,COUNTBLANK($O287:$P287)=1,COUNTBLANK($Q287:$R287)=1,COUNTBLANK($S287:$T287)=1,COUNTBLANK($U287:$V287)=1,COUNTBLANK($W287:$AA287)=4),IF(Data!$B287&lt;&gt;"",Scoring!$R$7)+IF(Data!$C287&lt;&gt;"",Scoring!$R$8)+IF(Data!$D287&lt;&gt;"",Scoring!$R$9)+IF(Data!$E287&lt;&gt;"",Scoring!$R$10)+IF(Data!$F287&lt;&gt;"",Scoring!$R$11)+IF(Data!$G287&lt;&gt;"",Scoring!$R$12)+IF(Data!$H287&lt;&gt;"",Scoring!$R$13)+IF(Data!$I287&lt;&gt;"",Scoring!$R$14)+IF(Data!$J287&lt;&gt;"",Scoring!$R$15)+IF(Data!$K287&lt;&gt;"",Scoring!$R$16)+IF(Data!$L287&lt;&gt;"",Scoring!$R$17)+IF(Data!$M287&lt;&gt;"",Scoring!$R$18)+IF(Data!$N287&lt;&gt;"",Scoring!$R$19)+IF(Data!$O287&lt;&gt;"",Scoring!$R$20)+IF(Data!$P287&lt;&gt;"",Scoring!$R$21)+IF(Data!$Q287&lt;&gt;"",Scoring!$R$22)+IF(Data!$R287&lt;&gt;"",Scoring!$R$23)+IF(Data!$S287&lt;&gt;"",Scoring!$R$24)+IF(Data!T287&lt;&gt;"",Scoring!$R$25)+IF(Data!$U287&lt;&gt;"",Scoring!$R$26)+IF(Data!$V287&lt;&gt;"",Scoring!$R$27)+IF(Data!$W287&lt;&gt;"",Scoring!$R$28)+IF(Data!$X287&lt;&gt;"",Scoring!$R$29)+IF(Data!$Y287&lt;&gt;"",Scoring!$R$30)+IF(Data!$Z287&lt;&gt;"",Scoring!$R$31)+IF(Data!$AA287&lt;&gt;"",Scoring!$R$32),"")</f>
        <v/>
      </c>
      <c r="BE287" s="105" t="str">
        <f>IF(BD287&lt;&gt;"",LOOKUP(BD287,Likelihoods!$A$7:$A$107,Likelihoods!P$7:P$107),"")</f>
        <v/>
      </c>
      <c r="BF287" s="102" t="str">
        <f>IF(AND(COUNTBLANK($B287:$E287)=3,COUNTBLANK($F287:$H287)=2,COUNTBLANK($I287:$J287)=1,COUNTBLANK($K287:$L287)=1,COUNTBLANK($M287:$N287)=1,COUNTBLANK($O287:$P287)=1,COUNTBLANK($Q287:$R287)=1,COUNTBLANK($S287:$T287)=1,COUNTBLANK($U287:$V287)=1,COUNTBLANK($W287:$AA287)=4),IF(Data!$B287&lt;&gt;"",Scoring!$S$7)+IF(Data!$C287&lt;&gt;"",Scoring!$S$8)+IF(Data!$D287&lt;&gt;"",Scoring!$S$9)+IF(Data!$E287&lt;&gt;"",Scoring!$S$10)+IF(Data!$F287&lt;&gt;"",Scoring!$S$11)+IF(Data!$G287&lt;&gt;"",Scoring!$S$12)+IF(Data!$H287&lt;&gt;"",Scoring!$S$13)+IF(Data!$I287&lt;&gt;"",Scoring!$S$14)+IF(Data!$J287&lt;&gt;"",Scoring!$S$15)+IF(Data!$K287&lt;&gt;"",Scoring!$S$16)+IF(Data!$L287&lt;&gt;"",Scoring!$S$17)+IF(Data!$M287&lt;&gt;"",Scoring!$S$18)+IF(Data!$N287&lt;&gt;"",Scoring!$S$19)+IF(Data!$O287&lt;&gt;"",Scoring!$S$20)+IF(Data!$P287&lt;&gt;"",Scoring!$S$21)+IF(Data!$Q287&lt;&gt;"",Scoring!$S$22)+IF(Data!$R287&lt;&gt;"",Scoring!$S$23)+IF(Data!$S287&lt;&gt;"",Scoring!$S$24)+IF(Data!T287&lt;&gt;"",Scoring!$S$25)+IF(Data!$U287&lt;&gt;"",Scoring!$S$26)+IF(Data!$V287&lt;&gt;"",Scoring!$S$27)+IF(Data!$W287&lt;&gt;"",Scoring!$S$28)+IF(Data!$X287&lt;&gt;"",Scoring!$S$29)+IF(Data!$Y287&lt;&gt;"",Scoring!$S$30)+IF(Data!$Z287&lt;&gt;"",Scoring!$S$31)+IF(Data!$AA287&lt;&gt;"",Scoring!$S$32),"")</f>
        <v/>
      </c>
      <c r="BG287" s="107" t="str">
        <f>IF(BF287&lt;&gt;"",LOOKUP(BF287,Likelihoods!$A$7:$A$107,Likelihoods!Q$7:Q$107),"")</f>
        <v/>
      </c>
      <c r="BH287" s="108" t="str">
        <f>IF(AND(COUNTBLANK($B287:$E287)=3,COUNTBLANK($F287:$H287)=2,COUNTBLANK($I287:$J287)=1,COUNTBLANK($K287:$L287)=1,COUNTBLANK($M287:$N287)=1,COUNTBLANK($O287:$P287)=1,COUNTBLANK($Q287:$R287)=1,COUNTBLANK($S287:$T287)=1,COUNTBLANK($U287:$V287)=1,COUNTBLANK($W287:$AA287)=4),IF(Data!$B287&lt;&gt;"",Scoring!$T$7)+IF(Data!$C287&lt;&gt;"",Scoring!$T$8)+IF(Data!$D287&lt;&gt;"",Scoring!$T$9)+IF(Data!$E287&lt;&gt;"",Scoring!$T$10)+IF(Data!$F287&lt;&gt;"",Scoring!$T$11)+IF(Data!$G287&lt;&gt;"",Scoring!$T$12)+IF(Data!$H287&lt;&gt;"",Scoring!$T$13)+IF(Data!$I287&lt;&gt;"",Scoring!$T$14)+IF(Data!$J287&lt;&gt;"",Scoring!$T$15)+IF(Data!$K287&lt;&gt;"",Scoring!$T$16)+IF(Data!$L287&lt;&gt;"",Scoring!$T$17)+IF(Data!$M287&lt;&gt;"",Scoring!$T$18)+IF(Data!$N287&lt;&gt;"",Scoring!$T$19)+IF(Data!$O287&lt;&gt;"",Scoring!$T$20)+IF(Data!$P287&lt;&gt;"",Scoring!$T$21)+IF(Data!$Q287&lt;&gt;"",Scoring!$T$22)+IF(Data!$R287&lt;&gt;"",Scoring!$T$23)+IF(Data!$S287&lt;&gt;"",Scoring!$T$24)+IF(Data!T287&lt;&gt;"",Scoring!$T$25)+IF(Data!$U287&lt;&gt;"",Scoring!$T$26)+IF(Data!$V287&lt;&gt;"",Scoring!$T$27)+IF(Data!$W287&lt;&gt;"",Scoring!$T$28)+IF(Data!$X287&lt;&gt;"",Scoring!$T$29)+IF(Data!$Y287&lt;&gt;"",Scoring!$T$30)+IF(Data!$Z287&lt;&gt;"",Scoring!$T$31)+IF(Data!$AA287&lt;&gt;"",Scoring!$T$32),"")</f>
        <v/>
      </c>
      <c r="BI287" s="105" t="str">
        <f>IF(BH287&lt;&gt;"",LOOKUP(BH287,Likelihoods!$A$7:$A$107,Likelihoods!R$7:R$107),"")</f>
        <v/>
      </c>
      <c r="BJ287" s="108" t="str">
        <f>IF(AND(COUNTBLANK($B287:$E287)=3,COUNTBLANK($F287:$H287)=2,COUNTBLANK($I287:$J287)=1,COUNTBLANK($K287:$L287)=1,COUNTBLANK($M287:$N287)=1,COUNTBLANK($O287:$P287)=1,COUNTBLANK($Q287:$R287)=1,COUNTBLANK($S287:$T287)=1,COUNTBLANK($U287:$V287)=1,COUNTBLANK($W287:$AA287)=4),IF(Data!$B287&lt;&gt;"",Scoring!$U$7)+IF(Data!$C287&lt;&gt;"",Scoring!$U$8)+IF(Data!$D287&lt;&gt;"",Scoring!$U$9)+IF(Data!$E287&lt;&gt;"",Scoring!$U$10)+IF(Data!$F287&lt;&gt;"",Scoring!$U$11)+IF(Data!$G287&lt;&gt;"",Scoring!$U$12)+IF(Data!$H287&lt;&gt;"",Scoring!$U$13)+IF(Data!$I287&lt;&gt;"",Scoring!$U$14)+IF(Data!$J287&lt;&gt;"",Scoring!$U$15)+IF(Data!$K287&lt;&gt;"",Scoring!$U$16)+IF(Data!$L287&lt;&gt;"",Scoring!$U$17)+IF(Data!$M287&lt;&gt;"",Scoring!$U$18)+IF(Data!$N287&lt;&gt;"",Scoring!$U$19)+IF(Data!$O287&lt;&gt;"",Scoring!$U$20)+IF(Data!$P287&lt;&gt;"",Scoring!$U$21)+IF(Data!$Q287&lt;&gt;"",Scoring!$U$22)+IF(Data!$R287&lt;&gt;"",Scoring!$U$23)+IF(Data!$S287&lt;&gt;"",Scoring!$U$24)+IF(Data!T287&lt;&gt;"",Scoring!$U$25)+IF(Data!$U287&lt;&gt;"",Scoring!$U$26)+IF(Data!$V287&lt;&gt;"",Scoring!$U$27)+IF(Data!$W287&lt;&gt;"",Scoring!$U$28)+IF(Data!$X287&lt;&gt;"",Scoring!$U$29)+IF(Data!$Y287&lt;&gt;"",Scoring!$U$30)+IF(Data!$Z287&lt;&gt;"",Scoring!$U$31)+IF(Data!$AA287&lt;&gt;"",Scoring!$U$32),"")</f>
        <v/>
      </c>
      <c r="BK287" s="106" t="str">
        <f>IF(BJ287&lt;&gt;"",LOOKUP(BJ287,Likelihoods!$A$7:$A$107,Likelihoods!S$7:S$107),"")</f>
        <v/>
      </c>
      <c r="BL287" s="8"/>
      <c r="BM287" s="8"/>
      <c r="BN287" s="8"/>
      <c r="BO287" s="8"/>
      <c r="BP287" s="8"/>
      <c r="BQ287" s="8"/>
      <c r="BR287" s="8"/>
      <c r="BS287" s="8"/>
      <c r="BT287" s="8"/>
      <c r="BU287" s="8"/>
      <c r="BV287" s="8"/>
      <c r="BW287" s="8"/>
      <c r="BX287" s="8"/>
      <c r="BY287" s="8"/>
    </row>
    <row r="288" spans="1:77" ht="14.25" x14ac:dyDescent="0.2">
      <c r="A288" s="68"/>
      <c r="B288" s="101"/>
      <c r="C288" s="102"/>
      <c r="D288" s="102"/>
      <c r="E288" s="102"/>
      <c r="F288" s="101"/>
      <c r="G288" s="102"/>
      <c r="H288" s="103"/>
      <c r="I288" s="102"/>
      <c r="J288" s="102"/>
      <c r="K288" s="101"/>
      <c r="L288" s="103"/>
      <c r="M288" s="102"/>
      <c r="N288" s="103"/>
      <c r="O288" s="101"/>
      <c r="P288" s="103"/>
      <c r="Q288" s="102"/>
      <c r="R288" s="102"/>
      <c r="S288" s="101"/>
      <c r="T288" s="103"/>
      <c r="U288" s="101"/>
      <c r="V288" s="103"/>
      <c r="W288" s="102"/>
      <c r="X288" s="102"/>
      <c r="Y288" s="102"/>
      <c r="Z288" s="102"/>
      <c r="AA288" s="102"/>
      <c r="AB288" s="104" t="str">
        <f>IF(AND(COUNTBLANK($B288:$E288)=3,COUNTBLANK($F288:$H288)=2,COUNTBLANK($I288:$J288)=1,COUNTBLANK($K288:$L288)=1,COUNTBLANK($M288:$N288)=1,COUNTBLANK($O288:$P288)=1,COUNTBLANK($Q288:$R288)=1,COUNTBLANK($S288:$T288)=1,COUNTBLANK($U288:$V288)=1,COUNTBLANK($W288:$AA288)=4),IF(Data!$B288&lt;&gt;"",Scoring!$D$7)+IF(Data!$C288&lt;&gt;"",Scoring!$D$8)+IF(Data!$D288&lt;&gt;"",Scoring!$D$9)+IF(Data!$E288&lt;&gt;"",Scoring!$D$10)+IF(Data!$F288&lt;&gt;"",Scoring!$D$11)+IF(Data!$G288&lt;&gt;"",Scoring!$D$12)+IF(Data!$H288&lt;&gt;"",Scoring!$D$13)+IF(Data!$I288&lt;&gt;"",Scoring!$D$14)+IF(Data!$J288&lt;&gt;"",Scoring!$D$15)+IF(Data!$K288&lt;&gt;"",Scoring!$D$16)+IF(Data!$L288&lt;&gt;"",Scoring!$D$17)+IF(Data!$M288&lt;&gt;"",Scoring!$D$18)+IF(Data!$N288&lt;&gt;"",Scoring!$D$19)+IF(Data!$O288&lt;&gt;"",Scoring!$D$20)+IF(Data!$P288&lt;&gt;"",Scoring!$D$21)+IF(Data!$Q288&lt;&gt;"",Scoring!$D$22)+IF(Data!$R288&lt;&gt;"",Scoring!$D$23)+IF(Data!$S288&lt;&gt;"",Scoring!$D$24)+IF(Data!T288&lt;&gt;"",Scoring!$D$25)+IF(Data!$U288&lt;&gt;"",Scoring!$D$26)+IF(Data!$V288&lt;&gt;"",Scoring!$D$27)+IF(Data!$W288&lt;&gt;"",Scoring!$D$28)+IF(Data!$X288&lt;&gt;"",Scoring!$D$29)+IF(Data!$Y288&lt;&gt;"",Scoring!$D$30)+IF(Data!$Z288&lt;&gt;"",Scoring!$D$31)+IF(Data!$AA288&lt;&gt;"",Scoring!$D$32),"")</f>
        <v/>
      </c>
      <c r="AC288" s="105" t="str">
        <f>IF(AB288&lt;&gt;"",LOOKUP(AB288,Likelihoods!$A$7:$A$107,Likelihoods!B$7:B$107),"")</f>
        <v/>
      </c>
      <c r="AD288" s="264" t="str">
        <f>IF(AND(COUNTBLANK($B288:$E288)=3,COUNTBLANK($F288:$H288)=2,COUNTBLANK($I288:$J288)=1,COUNTBLANK($K288:$L288)=1,COUNTBLANK($M288:$N288)=1,COUNTBLANK($O288:$P288)=1,COUNTBLANK($Q288:$R288)=1,COUNTBLANK($S288:$T288)=1,COUNTBLANK($U288:$V288)=1,COUNTBLANK($W288:$AA288)=4),IF(Data!$B288&lt;&gt;"",Scoring!$E$7)+IF(Data!$C288&lt;&gt;"",Scoring!$E$8)+IF(Data!$D288&lt;&gt;"",Scoring!$E$9)+IF(Data!$E288&lt;&gt;"",Scoring!$E$10)+IF(Data!$F288&lt;&gt;"",Scoring!$E$11)+IF(Data!$G288&lt;&gt;"",Scoring!$E$12)+IF(Data!$H288&lt;&gt;"",Scoring!$E$13)+IF(Data!$I288&lt;&gt;"",Scoring!$E$14)+IF(Data!$J288&lt;&gt;"",Scoring!$E$15)+IF(Data!$K288&lt;&gt;"",Scoring!$E$16)+IF(Data!$L288&lt;&gt;"",Scoring!$E$17)+IF(Data!$M288&lt;&gt;"",Scoring!$E$18)+IF(Data!$N288&lt;&gt;"",Scoring!$E$19)+IF(Data!$O288&lt;&gt;"",Scoring!$E$20)+IF(Data!$P288&lt;&gt;"",Scoring!$E$21)+IF(Data!$Q288&lt;&gt;"",Scoring!$E$22)+IF(Data!$R288&lt;&gt;"",Scoring!$E$23)+IF(Data!$S288&lt;&gt;"",Scoring!$E$24)+IF(Data!V288&lt;&gt;"",Scoring!$E$25)+IF(Data!$U288&lt;&gt;"",Scoring!$E$26)+IF(Data!$V288&lt;&gt;"",Scoring!$E$27)+IF(Data!$W288&lt;&gt;"",Scoring!$E$28)+IF(Data!$X288&lt;&gt;"",Scoring!$E$29)+IF(Data!$Y288&lt;&gt;"",Scoring!$E$30)+IF(Data!$Z288&lt;&gt;"",Scoring!$E$31)+IF(Data!$AA288&lt;&gt;"",Scoring!$E$32),"")</f>
        <v/>
      </c>
      <c r="AE288" s="107" t="str">
        <f>IF(AD288&lt;&gt;"",LOOKUP(AD288,Likelihoods!$A$7:$A$107,Likelihoods!C$7:C$107),"")</f>
        <v/>
      </c>
      <c r="AF288" s="108" t="str">
        <f>IF(AND(COUNTBLANK($B288:$E288)=3,COUNTBLANK($F288:$H288)=2,COUNTBLANK($I288:$J288)=1,COUNTBLANK($K288:$L288)=1,COUNTBLANK($M288:$N288)=1,COUNTBLANK($O288:$P288)=1,COUNTBLANK($Q288:$R288)=1,COUNTBLANK($S288:$T288)=1,COUNTBLANK($U288:$V288)=1,COUNTBLANK($W288:$AA288)=4),IF(Data!$B288&lt;&gt;"",Scoring!$F$7)+IF(Data!$C288&lt;&gt;"",Scoring!$F$8)+IF(Data!$D288&lt;&gt;"",Scoring!$F$9)+IF(Data!$E288&lt;&gt;"",Scoring!$F$10)+IF(Data!$F288&lt;&gt;"",Scoring!$F$11)+IF(Data!$G288&lt;&gt;"",Scoring!$F$12)+IF(Data!$H288&lt;&gt;"",Scoring!$F$13)+IF(Data!$I288&lt;&gt;"",Scoring!$F$14)+IF(Data!$J288&lt;&gt;"",Scoring!$F$15)+IF(Data!$K288&lt;&gt;"",Scoring!$F$16)+IF(Data!$L288&lt;&gt;"",Scoring!$F$17)+IF(Data!$M288&lt;&gt;"",Scoring!$F$18)+IF(Data!$N288&lt;&gt;"",Scoring!$F$19)+IF(Data!$O288&lt;&gt;"",Scoring!$F$20)+IF(Data!$P288&lt;&gt;"",Scoring!$F$21)+IF(Data!$Q288&lt;&gt;"",Scoring!$F$22)+IF(Data!$R288&lt;&gt;"",Scoring!$F$23)+IF(Data!$S288&lt;&gt;"",Scoring!$F$24)+IF(Data!T288&lt;&gt;"",Scoring!$F$25)+IF(Data!$U288&lt;&gt;"",Scoring!$F$26)+IF(Data!$V288&lt;&gt;"",Scoring!$F$27)+IF(Data!$W288&lt;&gt;"",Scoring!$F$28)+IF(Data!$X288&lt;&gt;"",Scoring!$F$29)+IF(Data!$Y288&lt;&gt;"",Scoring!$F$30)+IF(Data!$Z288&lt;&gt;"",Scoring!$F$31)+IF(Data!$AA288&lt;&gt;"",Scoring!$F$32),"")</f>
        <v/>
      </c>
      <c r="AG288" s="105" t="str">
        <f>IF(AF288&lt;&gt;"",LOOKUP(AF288,Likelihoods!$A$7:$A$107,Likelihoods!D$7:D$107),"")</f>
        <v/>
      </c>
      <c r="AH288" s="108" t="str">
        <f>IF(AND(COUNTBLANK($B288:$E288)=3,COUNTBLANK($F288:$H288)=2,COUNTBLANK($I288:$J288)=1,COUNTBLANK($K288:$L288)=1,COUNTBLANK($M288:$N288)=1,COUNTBLANK($O288:$P288)=1,COUNTBLANK($Q288:$R288)=1,COUNTBLANK($S288:$T288)=1,COUNTBLANK($U288:$V288)=1,COUNTBLANK($W288:$AA288)=4),IF(Data!$B288&lt;&gt;"",Scoring!$G$7)+IF(Data!$C288&lt;&gt;"",Scoring!$G$8)+IF(Data!$D288&lt;&gt;"",Scoring!$G$9)+IF(Data!$E288&lt;&gt;"",Scoring!$G$10)+IF(Data!$F288&lt;&gt;"",Scoring!$G$11)+IF(Data!$G288&lt;&gt;"",Scoring!$G$12)+IF(Data!$H288&lt;&gt;"",Scoring!$G$13)+IF(Data!$I288&lt;&gt;"",Scoring!$G$14)+IF(Data!$J288&lt;&gt;"",Scoring!$G$15)+IF(Data!$K288&lt;&gt;"",Scoring!$G$16)+IF(Data!$L288&lt;&gt;"",Scoring!$G$17)+IF(Data!$M288&lt;&gt;"",Scoring!$G$18)+IF(Data!$N288&lt;&gt;"",Scoring!$G$19)+IF(Data!$O288&lt;&gt;"",Scoring!$G$20)+IF(Data!$P288&lt;&gt;"",Scoring!$G$21)+IF(Data!$Q288&lt;&gt;"",Scoring!$G$22)+IF(Data!$R288&lt;&gt;"",Scoring!$G$23)+IF(Data!$S288&lt;&gt;"",Scoring!$G$24)+IF(Data!T288&lt;&gt;"",Scoring!$G$25)+IF(Data!$U288&lt;&gt;"",Scoring!$G$26)+IF(Data!$V288&lt;&gt;"",Scoring!$G$27)+IF(Data!$W288&lt;&gt;"",Scoring!$G$28)+IF(Data!$X288&lt;&gt;"",Scoring!$G$29)+IF(Data!$Y288&lt;&gt;"",Scoring!$G$30)+IF(Data!$Z288&lt;&gt;"",Scoring!$G$31)+IF(Data!$AA288&lt;&gt;"",Scoring!$G$32),"")</f>
        <v/>
      </c>
      <c r="AI288" s="106" t="str">
        <f>IF(AH288&lt;&gt;"",LOOKUP(AH288,Likelihoods!$A$7:$A$107,Likelihoods!E$7:E$107),"")</f>
        <v/>
      </c>
      <c r="AJ288" s="104" t="str">
        <f>IF(AND(COUNTBLANK($B288:$E288)=3,COUNTBLANK($F288:$H288)=2,COUNTBLANK($I288:$J288)=1,COUNTBLANK($K288:$L288)=1,COUNTBLANK($M288:$N288)=1,COUNTBLANK($O288:$P288)=1,COUNTBLANK($Q288:$R288)=1,COUNTBLANK($S288:$T288)=1,COUNTBLANK($U288:$V288)=1,COUNTBLANK($W288:$AA288)=4),IF(Data!$B288&lt;&gt;"",Scoring!$H$7)+IF(Data!$C288&lt;&gt;"",Scoring!$H$8)+IF(Data!$D288&lt;&gt;"",Scoring!$H$9)+IF(Data!$E288&lt;&gt;"",Scoring!$H$10)+IF(Data!$F288&lt;&gt;"",Scoring!$H$11)+IF(Data!$G288&lt;&gt;"",Scoring!$H$12)+IF(Data!$H288&lt;&gt;"",Scoring!$H$13)+IF(Data!$I288&lt;&gt;"",Scoring!$H$14)+IF(Data!$J288&lt;&gt;"",Scoring!$H$15)+IF(Data!$K288&lt;&gt;"",Scoring!$H$16)+IF(Data!$L288&lt;&gt;"",Scoring!$H$17)+IF(Data!$M288&lt;&gt;"",Scoring!$H$18)+IF(Data!$N288&lt;&gt;"",Scoring!$H$19)+IF(Data!$O288&lt;&gt;"",Scoring!$H$20)+IF(Data!$P288&lt;&gt;"",Scoring!$H$21)+IF(Data!$Q288&lt;&gt;"",Scoring!$H$22)+IF(Data!$R288&lt;&gt;"",Scoring!$H$23)+IF(Data!$S288&lt;&gt;"",Scoring!$H$24)+IF(Data!T288&lt;&gt;"",Scoring!$H$25)+IF(Data!$U288&lt;&gt;"",Scoring!$H$26)+IF(Data!$V288&lt;&gt;"",Scoring!$H$27)+IF(Data!$W288&lt;&gt;"",Scoring!$H$28)+IF(Data!$X288&lt;&gt;"",Scoring!$H$29)+IF(Data!$Y288&lt;&gt;"",Scoring!$H$30)+IF(Data!$Z288&lt;&gt;"",Scoring!$H$31)+IF(Data!$AA288&lt;&gt;"",Scoring!$H$32),"")</f>
        <v/>
      </c>
      <c r="AK288" s="105" t="str">
        <f>IF(AJ288&lt;&gt;"",LOOKUP(AJ288,Likelihoods!$A$7:$A$107,Likelihoods!F$7:F$107),"")</f>
        <v/>
      </c>
      <c r="AL288" s="102" t="str">
        <f>IF(AND(COUNTBLANK($B288:$E288)=3,COUNTBLANK($F288:$H288)=2,COUNTBLANK($I288:$J288)=1,COUNTBLANK($K288:$L288)=1,COUNTBLANK($M288:$N288)=1,COUNTBLANK($O288:$P288)=1,COUNTBLANK($Q288:$R288)=1,COUNTBLANK($S288:$T288)=1,COUNTBLANK($U288:$V288)=1,COUNTBLANK($W288:$AA288)=4),IF(Data!$B288&lt;&gt;"",Scoring!$I$7)+IF(Data!$C288&lt;&gt;"",Scoring!$I$8)+IF(Data!$D288&lt;&gt;"",Scoring!$I$9)+IF(Data!$E288&lt;&gt;"",Scoring!$I$10)+IF(Data!$F288&lt;&gt;"",Scoring!$I$11)+IF(Data!$G288&lt;&gt;"",Scoring!$I$12)+IF(Data!$H288&lt;&gt;"",Scoring!$I$13)+IF(Data!$I288&lt;&gt;"",Scoring!$I$14)+IF(Data!$J288&lt;&gt;"",Scoring!$I$15)+IF(Data!$K288&lt;&gt;"",Scoring!$I$16)+IF(Data!$L288&lt;&gt;"",Scoring!$I$17)+IF(Data!$M288&lt;&gt;"",Scoring!$I$18)+IF(Data!$N288&lt;&gt;"",Scoring!$I$19)+IF(Data!$O288&lt;&gt;"",Scoring!$I$20)+IF(Data!$P288&lt;&gt;"",Scoring!$I$21)+IF(Data!$Q288&lt;&gt;"",Scoring!$I$22)+IF(Data!$R288&lt;&gt;"",Scoring!$I$23)+IF(Data!$S288&lt;&gt;"",Scoring!$I$24)+IF(Data!T288&lt;&gt;"",Scoring!$I$25)+IF(Data!$U288&lt;&gt;"",Scoring!$I$26)+IF(Data!$V288&lt;&gt;"",Scoring!$I$27)+IF(Data!$W288&lt;&gt;"",Scoring!$I$28)+IF(Data!$X288&lt;&gt;"",Scoring!$I$29)+IF(Data!$Y288&lt;&gt;"",Scoring!$I$30)+IF(Data!$Z288&lt;&gt;"",Scoring!$I$31)+IF(Data!$AA288&lt;&gt;"",Scoring!$I$32),"")</f>
        <v/>
      </c>
      <c r="AM288" s="107" t="str">
        <f>IF(AL288&lt;&gt;"",LOOKUP(AL288,Likelihoods!$A$7:$A$107,Likelihoods!G$7:G$107),"")</f>
        <v/>
      </c>
      <c r="AN288" s="281" t="str">
        <f>IF(AND(COUNTBLANK($B288:$E288)=3,COUNTBLANK($F288:$H288)=2,COUNTBLANK($I288:$J288)=1,COUNTBLANK($K288:$L288)=1,COUNTBLANK($M288:$N288)=1,COUNTBLANK($O288:$P288)=1,COUNTBLANK($Q288:$R288)=1,COUNTBLANK($S288:$T288)=1,COUNTBLANK($U288:$V288)=1,COUNTBLANK($W288:$AA288)=4),IF(Data!$B288&lt;&gt;"",Scoring!$J$7)+IF(Data!$C288&lt;&gt;"",Scoring!$J$8)+IF(Data!$D288&lt;&gt;"",Scoring!$J$9)+IF(Data!$E288&lt;&gt;"",Scoring!$J$10)+IF(Data!$F288&lt;&gt;"",Scoring!$J$11)+IF(Data!$G288&lt;&gt;"",Scoring!$J$12)+IF(Data!$H288&lt;&gt;"",Scoring!$J$13)+IF(Data!$I288&lt;&gt;"",Scoring!$J$14)+IF(Data!$J288&lt;&gt;"",Scoring!$J$15)+IF(Data!$K288&lt;&gt;"",Scoring!$J$16)+IF(Data!$L288&lt;&gt;"",Scoring!$J$17)+IF(Data!$M288&lt;&gt;"",Scoring!$J$18)+IF(Data!$N288&lt;&gt;"",Scoring!$J$19)+IF(Data!$O288&lt;&gt;"",Scoring!$J$20)+IF(Data!$P288&lt;&gt;"",Scoring!$J$21)+IF(Data!$Q288&lt;&gt;"",Scoring!$J$22)+IF(Data!$R288&lt;&gt;"",Scoring!$J$23)+IF(Data!$S288&lt;&gt;"",Scoring!$J$24)+IF(Data!AF288&lt;&gt;"",Scoring!$J$25)+IF(Data!$U288&lt;&gt;"",Scoring!$J$26)+IF(Data!$V288&lt;&gt;"",Scoring!$J$27)+IF(Data!$W288&lt;&gt;"",Scoring!$J$28)+IF(Data!$X288&lt;&gt;"",Scoring!$J$29)+IF(Data!$Y288&lt;&gt;"",Scoring!$J$30)+IF(Data!$Z288&lt;&gt;"",Scoring!$J$31)+IF(Data!$AA288&lt;&gt;"",Scoring!$J$32),"")</f>
        <v/>
      </c>
      <c r="AO288" s="276" t="str">
        <f>IF(AN288&lt;&gt;"",LOOKUP(AN288,Likelihoods!$A$7:$A$107,Likelihoods!H$7:H$107),"")</f>
        <v/>
      </c>
      <c r="AP288" s="264" t="str">
        <f>IF(AND(COUNTBLANK($B288:$E288)=3,COUNTBLANK($F288:$H288)=2,COUNTBLANK($I288:$J288)=1,COUNTBLANK($K288:$L288)=1,COUNTBLANK($M288:$N288)=1,COUNTBLANK($O288:$P288)=1,COUNTBLANK($Q288:$R288)=1,COUNTBLANK($S288:$T288)=1,COUNTBLANK($U288:$V288)=1,COUNTBLANK($W288:$AA288)=4),IF(Data!$B288&lt;&gt;"",Scoring!$K$7)+IF(Data!$C288&lt;&gt;"",Scoring!$K$8)+IF(Data!$D288&lt;&gt;"",Scoring!$K$9)+IF(Data!$E288&lt;&gt;"",Scoring!$K$10)+IF(Data!$F288&lt;&gt;"",Scoring!$K$11)+IF(Data!$G288&lt;&gt;"",Scoring!$K$12)+IF(Data!$H288&lt;&gt;"",Scoring!$K$13)+IF(Data!$I288&lt;&gt;"",Scoring!$K$14)+IF(Data!$J288&lt;&gt;"",Scoring!$K$15)+IF(Data!$K288&lt;&gt;"",Scoring!$K$16)+IF(Data!$L288&lt;&gt;"",Scoring!$K$17)+IF(Data!$M288&lt;&gt;"",Scoring!$K$18)+IF(Data!$N288&lt;&gt;"",Scoring!$K$19)+IF(Data!$O288&lt;&gt;"",Scoring!$K$20)+IF(Data!$P288&lt;&gt;"",Scoring!$K$21)+IF(Data!$Q288&lt;&gt;"",Scoring!$K$22)+IF(Data!$R288&lt;&gt;"",Scoring!$K$23)+IF(Data!$S288&lt;&gt;"",Scoring!$K$24)+IF(Data!AH288&lt;&gt;"",Scoring!$K$25)+IF(Data!$U288&lt;&gt;"",Scoring!$K$26)+IF(Data!$V288&lt;&gt;"",Scoring!$K$27)+IF(Data!$W288&lt;&gt;"",Scoring!$K$28)+IF(Data!$X288&lt;&gt;"",Scoring!$K$29)+IF(Data!$Y288&lt;&gt;"",Scoring!$K$30)+IF(Data!$Z288&lt;&gt;"",Scoring!$K$31)+IF(Data!$AA288&lt;&gt;"",Scoring!$K$32),"")</f>
        <v/>
      </c>
      <c r="AQ288" s="107" t="str">
        <f>IF(AP288&lt;&gt;"",LOOKUP(AP288,Likelihoods!$A$7:$A$107,Likelihoods!I$7:I$107),"")</f>
        <v/>
      </c>
      <c r="AR288" s="281" t="str">
        <f>IF(AND(COUNTBLANK($B288:$E288)=3,COUNTBLANK($F288:$H288)=2,COUNTBLANK($I288:$J288)=1,COUNTBLANK($K288:$L288)=1,COUNTBLANK($M288:$N288)=1,COUNTBLANK($O288:$P288)=1,COUNTBLANK($Q288:$R288)=1,COUNTBLANK($S288:$T288)=1,COUNTBLANK($U288:$V288)=1,COUNTBLANK($W288:$AA288)=4),IF(Data!$B288&lt;&gt;"",Scoring!$L$7)+IF(Data!$C288&lt;&gt;"",Scoring!$L$8)+IF(Data!$D288&lt;&gt;"",Scoring!$L$9)+IF(Data!$E288&lt;&gt;"",Scoring!$L$10)+IF(Data!$F288&lt;&gt;"",Scoring!$L$11)+IF(Data!$G288&lt;&gt;"",Scoring!$L$12)+IF(Data!$H288&lt;&gt;"",Scoring!$L$13)+IF(Data!$I288&lt;&gt;"",Scoring!$L$14)+IF(Data!$J288&lt;&gt;"",Scoring!$L$15)+IF(Data!$K288&lt;&gt;"",Scoring!$L$16)+IF(Data!$L288&lt;&gt;"",Scoring!$L$17)+IF(Data!$M288&lt;&gt;"",Scoring!$L$18)+IF(Data!$N288&lt;&gt;"",Scoring!$L$19)+IF(Data!$O288&lt;&gt;"",Scoring!$L$20)+IF(Data!$P288&lt;&gt;"",Scoring!$L$21)+IF(Data!$Q288&lt;&gt;"",Scoring!$L$22)+IF(Data!$R288&lt;&gt;"",Scoring!$L$23)+IF(Data!$S288&lt;&gt;"",Scoring!$L$24)+IF(Data!AJ288&lt;&gt;"",Scoring!$L$25)+IF(Data!$U288&lt;&gt;"",Scoring!$L$26)+IF(Data!$V288&lt;&gt;"",Scoring!$L$27)+IF(Data!$W288&lt;&gt;"",Scoring!$L$28)+IF(Data!$X288&lt;&gt;"",Scoring!$L$29)+IF(Data!$Y288&lt;&gt;"",Scoring!$L$30)+IF(Data!$Z288&lt;&gt;"",Scoring!$L$31)+IF(Data!$AA288&lt;&gt;"",Scoring!$L$32),"")</f>
        <v/>
      </c>
      <c r="AS288" s="105" t="str">
        <f>IF(AR288&lt;&gt;"",LOOKUP(AR288,Likelihoods!$A$7:$A$107,Likelihoods!J$7:J$107),"")</f>
        <v/>
      </c>
      <c r="AT288" s="108" t="str">
        <f>IF(AND(COUNTBLANK($B288:$E288)=3,COUNTBLANK($F288:$H288)=2,COUNTBLANK($I288:$J288)=1,COUNTBLANK($K288:$L288)=1,COUNTBLANK($M288:$N288)=1,COUNTBLANK($O288:$P288)=1,COUNTBLANK($Q288:$R288)=1,COUNTBLANK($S288:$T288)=1,COUNTBLANK($U288:$V288)=1,COUNTBLANK($W288:$AA288)=4),IF(Data!$B288&lt;&gt;"",Scoring!$M$7)+IF(Data!$C288&lt;&gt;"",Scoring!$M$8)+IF(Data!$D288&lt;&gt;"",Scoring!$M$9)+IF(Data!$E288&lt;&gt;"",Scoring!$M$10)+IF(Data!$F288&lt;&gt;"",Scoring!$M$11)+IF(Data!$G288&lt;&gt;"",Scoring!$M$12)+IF(Data!$H288&lt;&gt;"",Scoring!$M$13)+IF(Data!$I288&lt;&gt;"",Scoring!$M$14)+IF(Data!$J288&lt;&gt;"",Scoring!$M$15)+IF(Data!$K288&lt;&gt;"",Scoring!$M$16)+IF(Data!$L288&lt;&gt;"",Scoring!$M$17)+IF(Data!$M288&lt;&gt;"",Scoring!$M$18)+IF(Data!$N288&lt;&gt;"",Scoring!$M$19)+IF(Data!$O288&lt;&gt;"",Scoring!$M$20)+IF(Data!$P288&lt;&gt;"",Scoring!$M$21)+IF(Data!$Q288&lt;&gt;"",Scoring!$M$22)+IF(Data!$R288&lt;&gt;"",Scoring!$M$23)+IF(Data!$S288&lt;&gt;"",Scoring!$M$24)+IF(Data!T288&lt;&gt;"",Scoring!$M$25)+IF(Data!$U288&lt;&gt;"",Scoring!$M$26)+IF(Data!$V288&lt;&gt;"",Scoring!$M$27)+IF(Data!$W288&lt;&gt;"",Scoring!$M$28)+IF(Data!$X288&lt;&gt;"",Scoring!$M$29)+IF(Data!$Y288&lt;&gt;"",Scoring!$M$30)+IF(Data!$Z288&lt;&gt;"",Scoring!$M$31)+IF(Data!$AA288&lt;&gt;"",Scoring!$M$32),"")</f>
        <v/>
      </c>
      <c r="AU288" s="105" t="str">
        <f>IF(AT288&lt;&gt;"",LOOKUP(AT288,Likelihoods!$A$7:$A$107,Likelihoods!K$7:K$107),"")</f>
        <v/>
      </c>
      <c r="AV288" s="108" t="str">
        <f>IF(AND(COUNTBLANK($B288:$E288)=3,COUNTBLANK($F288:$H288)=2,COUNTBLANK($I288:$J288)=1,COUNTBLANK($K288:$L288)=1,COUNTBLANK($M288:$N288)=1,COUNTBLANK($O288:$P288)=1,COUNTBLANK($Q288:$R288)=1,COUNTBLANK($S288:$T288)=1,COUNTBLANK($U288:$V288)=1,COUNTBLANK($W288:$AA288)=4),IF(Data!$B288&lt;&gt;"",Scoring!$N$7)+IF(Data!$C288&lt;&gt;"",Scoring!$N$8)+IF(Data!$D288&lt;&gt;"",Scoring!$N$9)+IF(Data!$E288&lt;&gt;"",Scoring!$N$10)+IF(Data!$F288&lt;&gt;"",Scoring!$N$11)+IF(Data!$G288&lt;&gt;"",Scoring!$N$12)+IF(Data!$H288&lt;&gt;"",Scoring!$N$13)+IF(Data!$I288&lt;&gt;"",Scoring!$N$14)+IF(Data!$J288&lt;&gt;"",Scoring!$N$15)+IF(Data!$K288&lt;&gt;"",Scoring!$N$16)+IF(Data!$L288&lt;&gt;"",Scoring!$N$17)+IF(Data!$M288&lt;&gt;"",Scoring!$N$18)+IF(Data!$N288&lt;&gt;"",Scoring!$N$19)+IF(Data!$O288&lt;&gt;"",Scoring!$N$20)+IF(Data!$P288&lt;&gt;"",Scoring!$N$21)+IF(Data!$Q288&lt;&gt;"",Scoring!$N$22)+IF(Data!$R288&lt;&gt;"",Scoring!$N$23)+IF(Data!$S288&lt;&gt;"",Scoring!$N$24)+IF(Data!T288&lt;&gt;"",Scoring!$N$25)+IF(Data!$U288&lt;&gt;"",Scoring!$N$26)+IF(Data!$V288&lt;&gt;"",Scoring!$N$27)+IF(Data!$W288&lt;&gt;"",Scoring!$N$28)+IF(Data!$X288&lt;&gt;"",Scoring!$N$29)+IF(Data!$Y288&lt;&gt;"",Scoring!$N$30)+IF(Data!$Z288&lt;&gt;"",Scoring!$N$31)+IF(Data!$AA288&lt;&gt;"",Scoring!$N$32),"")</f>
        <v/>
      </c>
      <c r="AW288" s="106" t="str">
        <f>IF(AV288&lt;&gt;"",LOOKUP(AV288,Likelihoods!$A$7:$A$107,Likelihoods!L$7:L$107),"")</f>
        <v/>
      </c>
      <c r="AX288" s="104" t="str">
        <f>IF(AND(COUNTBLANK($B288:$E288)=3,COUNTBLANK($F288:$H288)=2,COUNTBLANK($I288:$J288)=1,COUNTBLANK($K288:$L288)=1,COUNTBLANK($M288:$N288)=1,COUNTBLANK($O288:$P288)=1,COUNTBLANK($Q288:$R288)=1,COUNTBLANK($S288:$T288)=1,COUNTBLANK($U288:$V288)=1,COUNTBLANK($W288:$AA288)=4),IF(Data!$B288&lt;&gt;"",Scoring!$O$7)+IF(Data!$C288&lt;&gt;"",Scoring!$O$8)+IF(Data!$D288&lt;&gt;"",Scoring!$O$9)+IF(Data!$E288&lt;&gt;"",Scoring!$O$10)+IF(Data!$F288&lt;&gt;"",Scoring!$O$11)+IF(Data!$G288&lt;&gt;"",Scoring!$O$12)+IF(Data!$H288&lt;&gt;"",Scoring!$O$13)+IF(Data!$I288&lt;&gt;"",Scoring!$O$14)+IF(Data!$J288&lt;&gt;"",Scoring!$O$15)+IF(Data!$K288&lt;&gt;"",Scoring!$O$16)+IF(Data!$L288&lt;&gt;"",Scoring!$O$17)+IF(Data!$M288&lt;&gt;"",Scoring!$O$18)+IF(Data!$N288&lt;&gt;"",Scoring!$O$19)+IF(Data!$O288&lt;&gt;"",Scoring!$O$20)+IF(Data!$P288&lt;&gt;"",Scoring!$O$21)+IF(Data!$Q288&lt;&gt;"",Scoring!$O$22)+IF(Data!$R288&lt;&gt;"",Scoring!$O$23)+IF(Data!$S288&lt;&gt;"",Scoring!$O$24)+IF(Data!T288&lt;&gt;"",Scoring!$O$25)+IF(Data!$U288&lt;&gt;"",Scoring!$O$26)+IF(Data!$V288&lt;&gt;"",Scoring!$O$27)+IF(Data!$W288&lt;&gt;"",Scoring!$O$28)+IF(Data!$X288&lt;&gt;"",Scoring!$O$29)+IF(Data!$Y288&lt;&gt;"",Scoring!$O$30)+IF(Data!$Z288&lt;&gt;"",Scoring!$O$31)+IF(Data!$AA288&lt;&gt;"",Scoring!$O$32),"")</f>
        <v/>
      </c>
      <c r="AY288" s="107" t="str">
        <f>IF(AX288&lt;&gt;"",LOOKUP(AX288,Likelihoods!$A$7:$A$107,Likelihoods!M$7:M$107),"")</f>
        <v/>
      </c>
      <c r="AZ288" s="108" t="str">
        <f>IF(AND(COUNTBLANK($B288:$E288)=3,COUNTBLANK($F288:$H288)=2,COUNTBLANK($I288:$J288)=1,COUNTBLANK($K288:$L288)=1,COUNTBLANK($M288:$N288)=1,COUNTBLANK($O288:$P288)=1,COUNTBLANK($Q288:$R288)=1,COUNTBLANK($S288:$T288)=1,COUNTBLANK($U288:$V288)=1,COUNTBLANK($W288:$AA288)=4),IF(Data!$B288&lt;&gt;"",Scoring!$P$7)+IF(Data!$C288&lt;&gt;"",Scoring!$P$8)+IF(Data!$D288&lt;&gt;"",Scoring!$P$9)+IF(Data!$E288&lt;&gt;"",Scoring!$P$10)+IF(Data!$F288&lt;&gt;"",Scoring!$P$11)+IF(Data!$G288&lt;&gt;"",Scoring!$P$12)+IF(Data!$H288&lt;&gt;"",Scoring!$P$13)+IF(Data!$I288&lt;&gt;"",Scoring!$P$14)+IF(Data!$J288&lt;&gt;"",Scoring!$P$15)+IF(Data!$K288&lt;&gt;"",Scoring!$P$16)+IF(Data!$L288&lt;&gt;"",Scoring!$P$17)+IF(Data!$M288&lt;&gt;"",Scoring!$P$18)+IF(Data!$N288&lt;&gt;"",Scoring!$P$19)+IF(Data!$O288&lt;&gt;"",Scoring!$P$20)+IF(Data!$P288&lt;&gt;"",Scoring!$P$21)+IF(Data!$Q288&lt;&gt;"",Scoring!$P$22)+IF(Data!$R288&lt;&gt;"",Scoring!$P$23)+IF(Data!$S288&lt;&gt;"",Scoring!$P$24)+IF(Data!T288&lt;&gt;"",Scoring!$P$25)+IF(Data!$U288&lt;&gt;"",Scoring!$P$26)+IF(Data!$V288&lt;&gt;"",Scoring!$P$27)+IF(Data!$W288&lt;&gt;"",Scoring!$P$28)+IF(Data!$X288&lt;&gt;"",Scoring!$P$29)+IF(Data!$Y288&lt;&gt;"",Scoring!$P$30)+IF(Data!$Z288&lt;&gt;"",Scoring!$P$31)+IF(Data!$AA288&lt;&gt;"",Scoring!$P$32),"")</f>
        <v/>
      </c>
      <c r="BA288" s="105" t="str">
        <f>IF(AZ288&lt;&gt;"",LOOKUP(AZ288,Likelihoods!$A$7:$A$107,Likelihoods!N$7:N$107),"")</f>
        <v/>
      </c>
      <c r="BB288" s="102" t="str">
        <f>IF(AND(COUNTBLANK($B288:$E288)=3,COUNTBLANK($F288:$H288)=2,COUNTBLANK($I288:$J288)=1,COUNTBLANK($K288:$L288)=1,COUNTBLANK($M288:$N288)=1,COUNTBLANK($O288:$P288)=1,COUNTBLANK($Q288:$R288)=1,COUNTBLANK($S288:$T288)=1,COUNTBLANK($U288:$V288)=1,COUNTBLANK($W288:$AA288)=4),IF(Data!$B288&lt;&gt;"",Scoring!$Q$7)+IF(Data!$C288&lt;&gt;"",Scoring!$Q$8)+IF(Data!$D288&lt;&gt;"",Scoring!$Q$9)+IF(Data!$E288&lt;&gt;"",Scoring!$Q$10)+IF(Data!$F288&lt;&gt;"",Scoring!$Q$11)+IF(Data!$G288&lt;&gt;"",Scoring!$Q$12)+IF(Data!$H288&lt;&gt;"",Scoring!$Q$13)+IF(Data!$I288&lt;&gt;"",Scoring!$Q$14)+IF(Data!$J288&lt;&gt;"",Scoring!$Q$15)+IF(Data!$K288&lt;&gt;"",Scoring!$Q$16)+IF(Data!$L288&lt;&gt;"",Scoring!$Q$17)+IF(Data!$M288&lt;&gt;"",Scoring!$Q$18)+IF(Data!$N288&lt;&gt;"",Scoring!$Q$19)+IF(Data!$O288&lt;&gt;"",Scoring!$Q$20)+IF(Data!$P288&lt;&gt;"",Scoring!$Q$21)+IF(Data!$Q288&lt;&gt;"",Scoring!$Q$22)+IF(Data!$R288&lt;&gt;"",Scoring!$Q$23)+IF(Data!$S288&lt;&gt;"",Scoring!$Q$24)+IF(Data!T288&lt;&gt;"",Scoring!$Q$25)+IF(Data!$U288&lt;&gt;"",Scoring!$Q$26)+IF(Data!$V288&lt;&gt;"",Scoring!$Q$27)+IF(Data!$W288&lt;&gt;"",Scoring!$Q$28)+IF(Data!$X288&lt;&gt;"",Scoring!$Q$29)+IF(Data!$Y288&lt;&gt;"",Scoring!$Q$30)+IF(Data!$Z288&lt;&gt;"",Scoring!$Q$31)+IF(Data!$AA288&lt;&gt;"",Scoring!$Q$32),"")</f>
        <v/>
      </c>
      <c r="BC288" s="107" t="str">
        <f>IF(BB288&lt;&gt;"",LOOKUP(BB288,Likelihoods!$A$7:$A$107,Likelihoods!O$7:O$107),"")</f>
        <v/>
      </c>
      <c r="BD288" s="104" t="str">
        <f>IF(AND(COUNTBLANK($B288:$E288)=3,COUNTBLANK($F288:$H288)=2,COUNTBLANK($I288:$J288)=1,COUNTBLANK($K288:$L288)=1,COUNTBLANK($M288:$N288)=1,COUNTBLANK($O288:$P288)=1,COUNTBLANK($Q288:$R288)=1,COUNTBLANK($S288:$T288)=1,COUNTBLANK($U288:$V288)=1,COUNTBLANK($W288:$AA288)=4),IF(Data!$B288&lt;&gt;"",Scoring!$R$7)+IF(Data!$C288&lt;&gt;"",Scoring!$R$8)+IF(Data!$D288&lt;&gt;"",Scoring!$R$9)+IF(Data!$E288&lt;&gt;"",Scoring!$R$10)+IF(Data!$F288&lt;&gt;"",Scoring!$R$11)+IF(Data!$G288&lt;&gt;"",Scoring!$R$12)+IF(Data!$H288&lt;&gt;"",Scoring!$R$13)+IF(Data!$I288&lt;&gt;"",Scoring!$R$14)+IF(Data!$J288&lt;&gt;"",Scoring!$R$15)+IF(Data!$K288&lt;&gt;"",Scoring!$R$16)+IF(Data!$L288&lt;&gt;"",Scoring!$R$17)+IF(Data!$M288&lt;&gt;"",Scoring!$R$18)+IF(Data!$N288&lt;&gt;"",Scoring!$R$19)+IF(Data!$O288&lt;&gt;"",Scoring!$R$20)+IF(Data!$P288&lt;&gt;"",Scoring!$R$21)+IF(Data!$Q288&lt;&gt;"",Scoring!$R$22)+IF(Data!$R288&lt;&gt;"",Scoring!$R$23)+IF(Data!$S288&lt;&gt;"",Scoring!$R$24)+IF(Data!T288&lt;&gt;"",Scoring!$R$25)+IF(Data!$U288&lt;&gt;"",Scoring!$R$26)+IF(Data!$V288&lt;&gt;"",Scoring!$R$27)+IF(Data!$W288&lt;&gt;"",Scoring!$R$28)+IF(Data!$X288&lt;&gt;"",Scoring!$R$29)+IF(Data!$Y288&lt;&gt;"",Scoring!$R$30)+IF(Data!$Z288&lt;&gt;"",Scoring!$R$31)+IF(Data!$AA288&lt;&gt;"",Scoring!$R$32),"")</f>
        <v/>
      </c>
      <c r="BE288" s="105" t="str">
        <f>IF(BD288&lt;&gt;"",LOOKUP(BD288,Likelihoods!$A$7:$A$107,Likelihoods!P$7:P$107),"")</f>
        <v/>
      </c>
      <c r="BF288" s="102" t="str">
        <f>IF(AND(COUNTBLANK($B288:$E288)=3,COUNTBLANK($F288:$H288)=2,COUNTBLANK($I288:$J288)=1,COUNTBLANK($K288:$L288)=1,COUNTBLANK($M288:$N288)=1,COUNTBLANK($O288:$P288)=1,COUNTBLANK($Q288:$R288)=1,COUNTBLANK($S288:$T288)=1,COUNTBLANK($U288:$V288)=1,COUNTBLANK($W288:$AA288)=4),IF(Data!$B288&lt;&gt;"",Scoring!$S$7)+IF(Data!$C288&lt;&gt;"",Scoring!$S$8)+IF(Data!$D288&lt;&gt;"",Scoring!$S$9)+IF(Data!$E288&lt;&gt;"",Scoring!$S$10)+IF(Data!$F288&lt;&gt;"",Scoring!$S$11)+IF(Data!$G288&lt;&gt;"",Scoring!$S$12)+IF(Data!$H288&lt;&gt;"",Scoring!$S$13)+IF(Data!$I288&lt;&gt;"",Scoring!$S$14)+IF(Data!$J288&lt;&gt;"",Scoring!$S$15)+IF(Data!$K288&lt;&gt;"",Scoring!$S$16)+IF(Data!$L288&lt;&gt;"",Scoring!$S$17)+IF(Data!$M288&lt;&gt;"",Scoring!$S$18)+IF(Data!$N288&lt;&gt;"",Scoring!$S$19)+IF(Data!$O288&lt;&gt;"",Scoring!$S$20)+IF(Data!$P288&lt;&gt;"",Scoring!$S$21)+IF(Data!$Q288&lt;&gt;"",Scoring!$S$22)+IF(Data!$R288&lt;&gt;"",Scoring!$S$23)+IF(Data!$S288&lt;&gt;"",Scoring!$S$24)+IF(Data!T288&lt;&gt;"",Scoring!$S$25)+IF(Data!$U288&lt;&gt;"",Scoring!$S$26)+IF(Data!$V288&lt;&gt;"",Scoring!$S$27)+IF(Data!$W288&lt;&gt;"",Scoring!$S$28)+IF(Data!$X288&lt;&gt;"",Scoring!$S$29)+IF(Data!$Y288&lt;&gt;"",Scoring!$S$30)+IF(Data!$Z288&lt;&gt;"",Scoring!$S$31)+IF(Data!$AA288&lt;&gt;"",Scoring!$S$32),"")</f>
        <v/>
      </c>
      <c r="BG288" s="107" t="str">
        <f>IF(BF288&lt;&gt;"",LOOKUP(BF288,Likelihoods!$A$7:$A$107,Likelihoods!Q$7:Q$107),"")</f>
        <v/>
      </c>
      <c r="BH288" s="108" t="str">
        <f>IF(AND(COUNTBLANK($B288:$E288)=3,COUNTBLANK($F288:$H288)=2,COUNTBLANK($I288:$J288)=1,COUNTBLANK($K288:$L288)=1,COUNTBLANK($M288:$N288)=1,COUNTBLANK($O288:$P288)=1,COUNTBLANK($Q288:$R288)=1,COUNTBLANK($S288:$T288)=1,COUNTBLANK($U288:$V288)=1,COUNTBLANK($W288:$AA288)=4),IF(Data!$B288&lt;&gt;"",Scoring!$T$7)+IF(Data!$C288&lt;&gt;"",Scoring!$T$8)+IF(Data!$D288&lt;&gt;"",Scoring!$T$9)+IF(Data!$E288&lt;&gt;"",Scoring!$T$10)+IF(Data!$F288&lt;&gt;"",Scoring!$T$11)+IF(Data!$G288&lt;&gt;"",Scoring!$T$12)+IF(Data!$H288&lt;&gt;"",Scoring!$T$13)+IF(Data!$I288&lt;&gt;"",Scoring!$T$14)+IF(Data!$J288&lt;&gt;"",Scoring!$T$15)+IF(Data!$K288&lt;&gt;"",Scoring!$T$16)+IF(Data!$L288&lt;&gt;"",Scoring!$T$17)+IF(Data!$M288&lt;&gt;"",Scoring!$T$18)+IF(Data!$N288&lt;&gt;"",Scoring!$T$19)+IF(Data!$O288&lt;&gt;"",Scoring!$T$20)+IF(Data!$P288&lt;&gt;"",Scoring!$T$21)+IF(Data!$Q288&lt;&gt;"",Scoring!$T$22)+IF(Data!$R288&lt;&gt;"",Scoring!$T$23)+IF(Data!$S288&lt;&gt;"",Scoring!$T$24)+IF(Data!T288&lt;&gt;"",Scoring!$T$25)+IF(Data!$U288&lt;&gt;"",Scoring!$T$26)+IF(Data!$V288&lt;&gt;"",Scoring!$T$27)+IF(Data!$W288&lt;&gt;"",Scoring!$T$28)+IF(Data!$X288&lt;&gt;"",Scoring!$T$29)+IF(Data!$Y288&lt;&gt;"",Scoring!$T$30)+IF(Data!$Z288&lt;&gt;"",Scoring!$T$31)+IF(Data!$AA288&lt;&gt;"",Scoring!$T$32),"")</f>
        <v/>
      </c>
      <c r="BI288" s="105" t="str">
        <f>IF(BH288&lt;&gt;"",LOOKUP(BH288,Likelihoods!$A$7:$A$107,Likelihoods!R$7:R$107),"")</f>
        <v/>
      </c>
      <c r="BJ288" s="108" t="str">
        <f>IF(AND(COUNTBLANK($B288:$E288)=3,COUNTBLANK($F288:$H288)=2,COUNTBLANK($I288:$J288)=1,COUNTBLANK($K288:$L288)=1,COUNTBLANK($M288:$N288)=1,COUNTBLANK($O288:$P288)=1,COUNTBLANK($Q288:$R288)=1,COUNTBLANK($S288:$T288)=1,COUNTBLANK($U288:$V288)=1,COUNTBLANK($W288:$AA288)=4),IF(Data!$B288&lt;&gt;"",Scoring!$U$7)+IF(Data!$C288&lt;&gt;"",Scoring!$U$8)+IF(Data!$D288&lt;&gt;"",Scoring!$U$9)+IF(Data!$E288&lt;&gt;"",Scoring!$U$10)+IF(Data!$F288&lt;&gt;"",Scoring!$U$11)+IF(Data!$G288&lt;&gt;"",Scoring!$U$12)+IF(Data!$H288&lt;&gt;"",Scoring!$U$13)+IF(Data!$I288&lt;&gt;"",Scoring!$U$14)+IF(Data!$J288&lt;&gt;"",Scoring!$U$15)+IF(Data!$K288&lt;&gt;"",Scoring!$U$16)+IF(Data!$L288&lt;&gt;"",Scoring!$U$17)+IF(Data!$M288&lt;&gt;"",Scoring!$U$18)+IF(Data!$N288&lt;&gt;"",Scoring!$U$19)+IF(Data!$O288&lt;&gt;"",Scoring!$U$20)+IF(Data!$P288&lt;&gt;"",Scoring!$U$21)+IF(Data!$Q288&lt;&gt;"",Scoring!$U$22)+IF(Data!$R288&lt;&gt;"",Scoring!$U$23)+IF(Data!$S288&lt;&gt;"",Scoring!$U$24)+IF(Data!T288&lt;&gt;"",Scoring!$U$25)+IF(Data!$U288&lt;&gt;"",Scoring!$U$26)+IF(Data!$V288&lt;&gt;"",Scoring!$U$27)+IF(Data!$W288&lt;&gt;"",Scoring!$U$28)+IF(Data!$X288&lt;&gt;"",Scoring!$U$29)+IF(Data!$Y288&lt;&gt;"",Scoring!$U$30)+IF(Data!$Z288&lt;&gt;"",Scoring!$U$31)+IF(Data!$AA288&lt;&gt;"",Scoring!$U$32),"")</f>
        <v/>
      </c>
      <c r="BK288" s="106" t="str">
        <f>IF(BJ288&lt;&gt;"",LOOKUP(BJ288,Likelihoods!$A$7:$A$107,Likelihoods!S$7:S$107),"")</f>
        <v/>
      </c>
      <c r="BL288" s="8"/>
      <c r="BM288" s="8"/>
      <c r="BN288" s="8"/>
      <c r="BO288" s="8"/>
      <c r="BP288" s="8"/>
      <c r="BQ288" s="8"/>
      <c r="BR288" s="8"/>
      <c r="BS288" s="8"/>
      <c r="BT288" s="8"/>
      <c r="BU288" s="8"/>
      <c r="BV288" s="8"/>
      <c r="BW288" s="8"/>
      <c r="BX288" s="8"/>
      <c r="BY288" s="8"/>
    </row>
    <row r="289" spans="1:77" ht="14.25" x14ac:dyDescent="0.2">
      <c r="A289" s="68"/>
      <c r="B289" s="101"/>
      <c r="C289" s="102"/>
      <c r="D289" s="102"/>
      <c r="E289" s="102"/>
      <c r="F289" s="101"/>
      <c r="G289" s="102"/>
      <c r="H289" s="103"/>
      <c r="I289" s="102"/>
      <c r="J289" s="102"/>
      <c r="K289" s="101"/>
      <c r="L289" s="103"/>
      <c r="M289" s="102"/>
      <c r="N289" s="103"/>
      <c r="O289" s="101"/>
      <c r="P289" s="103"/>
      <c r="Q289" s="102"/>
      <c r="R289" s="102"/>
      <c r="S289" s="101"/>
      <c r="T289" s="103"/>
      <c r="U289" s="101"/>
      <c r="V289" s="103"/>
      <c r="W289" s="102"/>
      <c r="X289" s="102"/>
      <c r="Y289" s="102"/>
      <c r="Z289" s="102"/>
      <c r="AA289" s="102"/>
      <c r="AB289" s="104" t="str">
        <f>IF(AND(COUNTBLANK($B289:$E289)=3,COUNTBLANK($F289:$H289)=2,COUNTBLANK($I289:$J289)=1,COUNTBLANK($K289:$L289)=1,COUNTBLANK($M289:$N289)=1,COUNTBLANK($O289:$P289)=1,COUNTBLANK($Q289:$R289)=1,COUNTBLANK($S289:$T289)=1,COUNTBLANK($U289:$V289)=1,COUNTBLANK($W289:$AA289)=4),IF(Data!$B289&lt;&gt;"",Scoring!$D$7)+IF(Data!$C289&lt;&gt;"",Scoring!$D$8)+IF(Data!$D289&lt;&gt;"",Scoring!$D$9)+IF(Data!$E289&lt;&gt;"",Scoring!$D$10)+IF(Data!$F289&lt;&gt;"",Scoring!$D$11)+IF(Data!$G289&lt;&gt;"",Scoring!$D$12)+IF(Data!$H289&lt;&gt;"",Scoring!$D$13)+IF(Data!$I289&lt;&gt;"",Scoring!$D$14)+IF(Data!$J289&lt;&gt;"",Scoring!$D$15)+IF(Data!$K289&lt;&gt;"",Scoring!$D$16)+IF(Data!$L289&lt;&gt;"",Scoring!$D$17)+IF(Data!$M289&lt;&gt;"",Scoring!$D$18)+IF(Data!$N289&lt;&gt;"",Scoring!$D$19)+IF(Data!$O289&lt;&gt;"",Scoring!$D$20)+IF(Data!$P289&lt;&gt;"",Scoring!$D$21)+IF(Data!$Q289&lt;&gt;"",Scoring!$D$22)+IF(Data!$R289&lt;&gt;"",Scoring!$D$23)+IF(Data!$S289&lt;&gt;"",Scoring!$D$24)+IF(Data!T289&lt;&gt;"",Scoring!$D$25)+IF(Data!$U289&lt;&gt;"",Scoring!$D$26)+IF(Data!$V289&lt;&gt;"",Scoring!$D$27)+IF(Data!$W289&lt;&gt;"",Scoring!$D$28)+IF(Data!$X289&lt;&gt;"",Scoring!$D$29)+IF(Data!$Y289&lt;&gt;"",Scoring!$D$30)+IF(Data!$Z289&lt;&gt;"",Scoring!$D$31)+IF(Data!$AA289&lt;&gt;"",Scoring!$D$32),"")</f>
        <v/>
      </c>
      <c r="AC289" s="105" t="str">
        <f>IF(AB289&lt;&gt;"",LOOKUP(AB289,Likelihoods!$A$7:$A$107,Likelihoods!B$7:B$107),"")</f>
        <v/>
      </c>
      <c r="AD289" s="264" t="str">
        <f>IF(AND(COUNTBLANK($B289:$E289)=3,COUNTBLANK($F289:$H289)=2,COUNTBLANK($I289:$J289)=1,COUNTBLANK($K289:$L289)=1,COUNTBLANK($M289:$N289)=1,COUNTBLANK($O289:$P289)=1,COUNTBLANK($Q289:$R289)=1,COUNTBLANK($S289:$T289)=1,COUNTBLANK($U289:$V289)=1,COUNTBLANK($W289:$AA289)=4),IF(Data!$B289&lt;&gt;"",Scoring!$E$7)+IF(Data!$C289&lt;&gt;"",Scoring!$E$8)+IF(Data!$D289&lt;&gt;"",Scoring!$E$9)+IF(Data!$E289&lt;&gt;"",Scoring!$E$10)+IF(Data!$F289&lt;&gt;"",Scoring!$E$11)+IF(Data!$G289&lt;&gt;"",Scoring!$E$12)+IF(Data!$H289&lt;&gt;"",Scoring!$E$13)+IF(Data!$I289&lt;&gt;"",Scoring!$E$14)+IF(Data!$J289&lt;&gt;"",Scoring!$E$15)+IF(Data!$K289&lt;&gt;"",Scoring!$E$16)+IF(Data!$L289&lt;&gt;"",Scoring!$E$17)+IF(Data!$M289&lt;&gt;"",Scoring!$E$18)+IF(Data!$N289&lt;&gt;"",Scoring!$E$19)+IF(Data!$O289&lt;&gt;"",Scoring!$E$20)+IF(Data!$P289&lt;&gt;"",Scoring!$E$21)+IF(Data!$Q289&lt;&gt;"",Scoring!$E$22)+IF(Data!$R289&lt;&gt;"",Scoring!$E$23)+IF(Data!$S289&lt;&gt;"",Scoring!$E$24)+IF(Data!V289&lt;&gt;"",Scoring!$E$25)+IF(Data!$U289&lt;&gt;"",Scoring!$E$26)+IF(Data!$V289&lt;&gt;"",Scoring!$E$27)+IF(Data!$W289&lt;&gt;"",Scoring!$E$28)+IF(Data!$X289&lt;&gt;"",Scoring!$E$29)+IF(Data!$Y289&lt;&gt;"",Scoring!$E$30)+IF(Data!$Z289&lt;&gt;"",Scoring!$E$31)+IF(Data!$AA289&lt;&gt;"",Scoring!$E$32),"")</f>
        <v/>
      </c>
      <c r="AE289" s="107" t="str">
        <f>IF(AD289&lt;&gt;"",LOOKUP(AD289,Likelihoods!$A$7:$A$107,Likelihoods!C$7:C$107),"")</f>
        <v/>
      </c>
      <c r="AF289" s="108" t="str">
        <f>IF(AND(COUNTBLANK($B289:$E289)=3,COUNTBLANK($F289:$H289)=2,COUNTBLANK($I289:$J289)=1,COUNTBLANK($K289:$L289)=1,COUNTBLANK($M289:$N289)=1,COUNTBLANK($O289:$P289)=1,COUNTBLANK($Q289:$R289)=1,COUNTBLANK($S289:$T289)=1,COUNTBLANK($U289:$V289)=1,COUNTBLANK($W289:$AA289)=4),IF(Data!$B289&lt;&gt;"",Scoring!$F$7)+IF(Data!$C289&lt;&gt;"",Scoring!$F$8)+IF(Data!$D289&lt;&gt;"",Scoring!$F$9)+IF(Data!$E289&lt;&gt;"",Scoring!$F$10)+IF(Data!$F289&lt;&gt;"",Scoring!$F$11)+IF(Data!$G289&lt;&gt;"",Scoring!$F$12)+IF(Data!$H289&lt;&gt;"",Scoring!$F$13)+IF(Data!$I289&lt;&gt;"",Scoring!$F$14)+IF(Data!$J289&lt;&gt;"",Scoring!$F$15)+IF(Data!$K289&lt;&gt;"",Scoring!$F$16)+IF(Data!$L289&lt;&gt;"",Scoring!$F$17)+IF(Data!$M289&lt;&gt;"",Scoring!$F$18)+IF(Data!$N289&lt;&gt;"",Scoring!$F$19)+IF(Data!$O289&lt;&gt;"",Scoring!$F$20)+IF(Data!$P289&lt;&gt;"",Scoring!$F$21)+IF(Data!$Q289&lt;&gt;"",Scoring!$F$22)+IF(Data!$R289&lt;&gt;"",Scoring!$F$23)+IF(Data!$S289&lt;&gt;"",Scoring!$F$24)+IF(Data!T289&lt;&gt;"",Scoring!$F$25)+IF(Data!$U289&lt;&gt;"",Scoring!$F$26)+IF(Data!$V289&lt;&gt;"",Scoring!$F$27)+IF(Data!$W289&lt;&gt;"",Scoring!$F$28)+IF(Data!$X289&lt;&gt;"",Scoring!$F$29)+IF(Data!$Y289&lt;&gt;"",Scoring!$F$30)+IF(Data!$Z289&lt;&gt;"",Scoring!$F$31)+IF(Data!$AA289&lt;&gt;"",Scoring!$F$32),"")</f>
        <v/>
      </c>
      <c r="AG289" s="105" t="str">
        <f>IF(AF289&lt;&gt;"",LOOKUP(AF289,Likelihoods!$A$7:$A$107,Likelihoods!D$7:D$107),"")</f>
        <v/>
      </c>
      <c r="AH289" s="108" t="str">
        <f>IF(AND(COUNTBLANK($B289:$E289)=3,COUNTBLANK($F289:$H289)=2,COUNTBLANK($I289:$J289)=1,COUNTBLANK($K289:$L289)=1,COUNTBLANK($M289:$N289)=1,COUNTBLANK($O289:$P289)=1,COUNTBLANK($Q289:$R289)=1,COUNTBLANK($S289:$T289)=1,COUNTBLANK($U289:$V289)=1,COUNTBLANK($W289:$AA289)=4),IF(Data!$B289&lt;&gt;"",Scoring!$G$7)+IF(Data!$C289&lt;&gt;"",Scoring!$G$8)+IF(Data!$D289&lt;&gt;"",Scoring!$G$9)+IF(Data!$E289&lt;&gt;"",Scoring!$G$10)+IF(Data!$F289&lt;&gt;"",Scoring!$G$11)+IF(Data!$G289&lt;&gt;"",Scoring!$G$12)+IF(Data!$H289&lt;&gt;"",Scoring!$G$13)+IF(Data!$I289&lt;&gt;"",Scoring!$G$14)+IF(Data!$J289&lt;&gt;"",Scoring!$G$15)+IF(Data!$K289&lt;&gt;"",Scoring!$G$16)+IF(Data!$L289&lt;&gt;"",Scoring!$G$17)+IF(Data!$M289&lt;&gt;"",Scoring!$G$18)+IF(Data!$N289&lt;&gt;"",Scoring!$G$19)+IF(Data!$O289&lt;&gt;"",Scoring!$G$20)+IF(Data!$P289&lt;&gt;"",Scoring!$G$21)+IF(Data!$Q289&lt;&gt;"",Scoring!$G$22)+IF(Data!$R289&lt;&gt;"",Scoring!$G$23)+IF(Data!$S289&lt;&gt;"",Scoring!$G$24)+IF(Data!T289&lt;&gt;"",Scoring!$G$25)+IF(Data!$U289&lt;&gt;"",Scoring!$G$26)+IF(Data!$V289&lt;&gt;"",Scoring!$G$27)+IF(Data!$W289&lt;&gt;"",Scoring!$G$28)+IF(Data!$X289&lt;&gt;"",Scoring!$G$29)+IF(Data!$Y289&lt;&gt;"",Scoring!$G$30)+IF(Data!$Z289&lt;&gt;"",Scoring!$G$31)+IF(Data!$AA289&lt;&gt;"",Scoring!$G$32),"")</f>
        <v/>
      </c>
      <c r="AI289" s="106" t="str">
        <f>IF(AH289&lt;&gt;"",LOOKUP(AH289,Likelihoods!$A$7:$A$107,Likelihoods!E$7:E$107),"")</f>
        <v/>
      </c>
      <c r="AJ289" s="104" t="str">
        <f>IF(AND(COUNTBLANK($B289:$E289)=3,COUNTBLANK($F289:$H289)=2,COUNTBLANK($I289:$J289)=1,COUNTBLANK($K289:$L289)=1,COUNTBLANK($M289:$N289)=1,COUNTBLANK($O289:$P289)=1,COUNTBLANK($Q289:$R289)=1,COUNTBLANK($S289:$T289)=1,COUNTBLANK($U289:$V289)=1,COUNTBLANK($W289:$AA289)=4),IF(Data!$B289&lt;&gt;"",Scoring!$H$7)+IF(Data!$C289&lt;&gt;"",Scoring!$H$8)+IF(Data!$D289&lt;&gt;"",Scoring!$H$9)+IF(Data!$E289&lt;&gt;"",Scoring!$H$10)+IF(Data!$F289&lt;&gt;"",Scoring!$H$11)+IF(Data!$G289&lt;&gt;"",Scoring!$H$12)+IF(Data!$H289&lt;&gt;"",Scoring!$H$13)+IF(Data!$I289&lt;&gt;"",Scoring!$H$14)+IF(Data!$J289&lt;&gt;"",Scoring!$H$15)+IF(Data!$K289&lt;&gt;"",Scoring!$H$16)+IF(Data!$L289&lt;&gt;"",Scoring!$H$17)+IF(Data!$M289&lt;&gt;"",Scoring!$H$18)+IF(Data!$N289&lt;&gt;"",Scoring!$H$19)+IF(Data!$O289&lt;&gt;"",Scoring!$H$20)+IF(Data!$P289&lt;&gt;"",Scoring!$H$21)+IF(Data!$Q289&lt;&gt;"",Scoring!$H$22)+IF(Data!$R289&lt;&gt;"",Scoring!$H$23)+IF(Data!$S289&lt;&gt;"",Scoring!$H$24)+IF(Data!T289&lt;&gt;"",Scoring!$H$25)+IF(Data!$U289&lt;&gt;"",Scoring!$H$26)+IF(Data!$V289&lt;&gt;"",Scoring!$H$27)+IF(Data!$W289&lt;&gt;"",Scoring!$H$28)+IF(Data!$X289&lt;&gt;"",Scoring!$H$29)+IF(Data!$Y289&lt;&gt;"",Scoring!$H$30)+IF(Data!$Z289&lt;&gt;"",Scoring!$H$31)+IF(Data!$AA289&lt;&gt;"",Scoring!$H$32),"")</f>
        <v/>
      </c>
      <c r="AK289" s="105" t="str">
        <f>IF(AJ289&lt;&gt;"",LOOKUP(AJ289,Likelihoods!$A$7:$A$107,Likelihoods!F$7:F$107),"")</f>
        <v/>
      </c>
      <c r="AL289" s="102" t="str">
        <f>IF(AND(COUNTBLANK($B289:$E289)=3,COUNTBLANK($F289:$H289)=2,COUNTBLANK($I289:$J289)=1,COUNTBLANK($K289:$L289)=1,COUNTBLANK($M289:$N289)=1,COUNTBLANK($O289:$P289)=1,COUNTBLANK($Q289:$R289)=1,COUNTBLANK($S289:$T289)=1,COUNTBLANK($U289:$V289)=1,COUNTBLANK($W289:$AA289)=4),IF(Data!$B289&lt;&gt;"",Scoring!$I$7)+IF(Data!$C289&lt;&gt;"",Scoring!$I$8)+IF(Data!$D289&lt;&gt;"",Scoring!$I$9)+IF(Data!$E289&lt;&gt;"",Scoring!$I$10)+IF(Data!$F289&lt;&gt;"",Scoring!$I$11)+IF(Data!$G289&lt;&gt;"",Scoring!$I$12)+IF(Data!$H289&lt;&gt;"",Scoring!$I$13)+IF(Data!$I289&lt;&gt;"",Scoring!$I$14)+IF(Data!$J289&lt;&gt;"",Scoring!$I$15)+IF(Data!$K289&lt;&gt;"",Scoring!$I$16)+IF(Data!$L289&lt;&gt;"",Scoring!$I$17)+IF(Data!$M289&lt;&gt;"",Scoring!$I$18)+IF(Data!$N289&lt;&gt;"",Scoring!$I$19)+IF(Data!$O289&lt;&gt;"",Scoring!$I$20)+IF(Data!$P289&lt;&gt;"",Scoring!$I$21)+IF(Data!$Q289&lt;&gt;"",Scoring!$I$22)+IF(Data!$R289&lt;&gt;"",Scoring!$I$23)+IF(Data!$S289&lt;&gt;"",Scoring!$I$24)+IF(Data!T289&lt;&gt;"",Scoring!$I$25)+IF(Data!$U289&lt;&gt;"",Scoring!$I$26)+IF(Data!$V289&lt;&gt;"",Scoring!$I$27)+IF(Data!$W289&lt;&gt;"",Scoring!$I$28)+IF(Data!$X289&lt;&gt;"",Scoring!$I$29)+IF(Data!$Y289&lt;&gt;"",Scoring!$I$30)+IF(Data!$Z289&lt;&gt;"",Scoring!$I$31)+IF(Data!$AA289&lt;&gt;"",Scoring!$I$32),"")</f>
        <v/>
      </c>
      <c r="AM289" s="107" t="str">
        <f>IF(AL289&lt;&gt;"",LOOKUP(AL289,Likelihoods!$A$7:$A$107,Likelihoods!G$7:G$107),"")</f>
        <v/>
      </c>
      <c r="AN289" s="281" t="str">
        <f>IF(AND(COUNTBLANK($B289:$E289)=3,COUNTBLANK($F289:$H289)=2,COUNTBLANK($I289:$J289)=1,COUNTBLANK($K289:$L289)=1,COUNTBLANK($M289:$N289)=1,COUNTBLANK($O289:$P289)=1,COUNTBLANK($Q289:$R289)=1,COUNTBLANK($S289:$T289)=1,COUNTBLANK($U289:$V289)=1,COUNTBLANK($W289:$AA289)=4),IF(Data!$B289&lt;&gt;"",Scoring!$J$7)+IF(Data!$C289&lt;&gt;"",Scoring!$J$8)+IF(Data!$D289&lt;&gt;"",Scoring!$J$9)+IF(Data!$E289&lt;&gt;"",Scoring!$J$10)+IF(Data!$F289&lt;&gt;"",Scoring!$J$11)+IF(Data!$G289&lt;&gt;"",Scoring!$J$12)+IF(Data!$H289&lt;&gt;"",Scoring!$J$13)+IF(Data!$I289&lt;&gt;"",Scoring!$J$14)+IF(Data!$J289&lt;&gt;"",Scoring!$J$15)+IF(Data!$K289&lt;&gt;"",Scoring!$J$16)+IF(Data!$L289&lt;&gt;"",Scoring!$J$17)+IF(Data!$M289&lt;&gt;"",Scoring!$J$18)+IF(Data!$N289&lt;&gt;"",Scoring!$J$19)+IF(Data!$O289&lt;&gt;"",Scoring!$J$20)+IF(Data!$P289&lt;&gt;"",Scoring!$J$21)+IF(Data!$Q289&lt;&gt;"",Scoring!$J$22)+IF(Data!$R289&lt;&gt;"",Scoring!$J$23)+IF(Data!$S289&lt;&gt;"",Scoring!$J$24)+IF(Data!AF289&lt;&gt;"",Scoring!$J$25)+IF(Data!$U289&lt;&gt;"",Scoring!$J$26)+IF(Data!$V289&lt;&gt;"",Scoring!$J$27)+IF(Data!$W289&lt;&gt;"",Scoring!$J$28)+IF(Data!$X289&lt;&gt;"",Scoring!$J$29)+IF(Data!$Y289&lt;&gt;"",Scoring!$J$30)+IF(Data!$Z289&lt;&gt;"",Scoring!$J$31)+IF(Data!$AA289&lt;&gt;"",Scoring!$J$32),"")</f>
        <v/>
      </c>
      <c r="AO289" s="276" t="str">
        <f>IF(AN289&lt;&gt;"",LOOKUP(AN289,Likelihoods!$A$7:$A$107,Likelihoods!H$7:H$107),"")</f>
        <v/>
      </c>
      <c r="AP289" s="264" t="str">
        <f>IF(AND(COUNTBLANK($B289:$E289)=3,COUNTBLANK($F289:$H289)=2,COUNTBLANK($I289:$J289)=1,COUNTBLANK($K289:$L289)=1,COUNTBLANK($M289:$N289)=1,COUNTBLANK($O289:$P289)=1,COUNTBLANK($Q289:$R289)=1,COUNTBLANK($S289:$T289)=1,COUNTBLANK($U289:$V289)=1,COUNTBLANK($W289:$AA289)=4),IF(Data!$B289&lt;&gt;"",Scoring!$K$7)+IF(Data!$C289&lt;&gt;"",Scoring!$K$8)+IF(Data!$D289&lt;&gt;"",Scoring!$K$9)+IF(Data!$E289&lt;&gt;"",Scoring!$K$10)+IF(Data!$F289&lt;&gt;"",Scoring!$K$11)+IF(Data!$G289&lt;&gt;"",Scoring!$K$12)+IF(Data!$H289&lt;&gt;"",Scoring!$K$13)+IF(Data!$I289&lt;&gt;"",Scoring!$K$14)+IF(Data!$J289&lt;&gt;"",Scoring!$K$15)+IF(Data!$K289&lt;&gt;"",Scoring!$K$16)+IF(Data!$L289&lt;&gt;"",Scoring!$K$17)+IF(Data!$M289&lt;&gt;"",Scoring!$K$18)+IF(Data!$N289&lt;&gt;"",Scoring!$K$19)+IF(Data!$O289&lt;&gt;"",Scoring!$K$20)+IF(Data!$P289&lt;&gt;"",Scoring!$K$21)+IF(Data!$Q289&lt;&gt;"",Scoring!$K$22)+IF(Data!$R289&lt;&gt;"",Scoring!$K$23)+IF(Data!$S289&lt;&gt;"",Scoring!$K$24)+IF(Data!AH289&lt;&gt;"",Scoring!$K$25)+IF(Data!$U289&lt;&gt;"",Scoring!$K$26)+IF(Data!$V289&lt;&gt;"",Scoring!$K$27)+IF(Data!$W289&lt;&gt;"",Scoring!$K$28)+IF(Data!$X289&lt;&gt;"",Scoring!$K$29)+IF(Data!$Y289&lt;&gt;"",Scoring!$K$30)+IF(Data!$Z289&lt;&gt;"",Scoring!$K$31)+IF(Data!$AA289&lt;&gt;"",Scoring!$K$32),"")</f>
        <v/>
      </c>
      <c r="AQ289" s="107" t="str">
        <f>IF(AP289&lt;&gt;"",LOOKUP(AP289,Likelihoods!$A$7:$A$107,Likelihoods!I$7:I$107),"")</f>
        <v/>
      </c>
      <c r="AR289" s="281" t="str">
        <f>IF(AND(COUNTBLANK($B289:$E289)=3,COUNTBLANK($F289:$H289)=2,COUNTBLANK($I289:$J289)=1,COUNTBLANK($K289:$L289)=1,COUNTBLANK($M289:$N289)=1,COUNTBLANK($O289:$P289)=1,COUNTBLANK($Q289:$R289)=1,COUNTBLANK($S289:$T289)=1,COUNTBLANK($U289:$V289)=1,COUNTBLANK($W289:$AA289)=4),IF(Data!$B289&lt;&gt;"",Scoring!$L$7)+IF(Data!$C289&lt;&gt;"",Scoring!$L$8)+IF(Data!$D289&lt;&gt;"",Scoring!$L$9)+IF(Data!$E289&lt;&gt;"",Scoring!$L$10)+IF(Data!$F289&lt;&gt;"",Scoring!$L$11)+IF(Data!$G289&lt;&gt;"",Scoring!$L$12)+IF(Data!$H289&lt;&gt;"",Scoring!$L$13)+IF(Data!$I289&lt;&gt;"",Scoring!$L$14)+IF(Data!$J289&lt;&gt;"",Scoring!$L$15)+IF(Data!$K289&lt;&gt;"",Scoring!$L$16)+IF(Data!$L289&lt;&gt;"",Scoring!$L$17)+IF(Data!$M289&lt;&gt;"",Scoring!$L$18)+IF(Data!$N289&lt;&gt;"",Scoring!$L$19)+IF(Data!$O289&lt;&gt;"",Scoring!$L$20)+IF(Data!$P289&lt;&gt;"",Scoring!$L$21)+IF(Data!$Q289&lt;&gt;"",Scoring!$L$22)+IF(Data!$R289&lt;&gt;"",Scoring!$L$23)+IF(Data!$S289&lt;&gt;"",Scoring!$L$24)+IF(Data!AJ289&lt;&gt;"",Scoring!$L$25)+IF(Data!$U289&lt;&gt;"",Scoring!$L$26)+IF(Data!$V289&lt;&gt;"",Scoring!$L$27)+IF(Data!$W289&lt;&gt;"",Scoring!$L$28)+IF(Data!$X289&lt;&gt;"",Scoring!$L$29)+IF(Data!$Y289&lt;&gt;"",Scoring!$L$30)+IF(Data!$Z289&lt;&gt;"",Scoring!$L$31)+IF(Data!$AA289&lt;&gt;"",Scoring!$L$32),"")</f>
        <v/>
      </c>
      <c r="AS289" s="105" t="str">
        <f>IF(AR289&lt;&gt;"",LOOKUP(AR289,Likelihoods!$A$7:$A$107,Likelihoods!J$7:J$107),"")</f>
        <v/>
      </c>
      <c r="AT289" s="108" t="str">
        <f>IF(AND(COUNTBLANK($B289:$E289)=3,COUNTBLANK($F289:$H289)=2,COUNTBLANK($I289:$J289)=1,COUNTBLANK($K289:$L289)=1,COUNTBLANK($M289:$N289)=1,COUNTBLANK($O289:$P289)=1,COUNTBLANK($Q289:$R289)=1,COUNTBLANK($S289:$T289)=1,COUNTBLANK($U289:$V289)=1,COUNTBLANK($W289:$AA289)=4),IF(Data!$B289&lt;&gt;"",Scoring!$M$7)+IF(Data!$C289&lt;&gt;"",Scoring!$M$8)+IF(Data!$D289&lt;&gt;"",Scoring!$M$9)+IF(Data!$E289&lt;&gt;"",Scoring!$M$10)+IF(Data!$F289&lt;&gt;"",Scoring!$M$11)+IF(Data!$G289&lt;&gt;"",Scoring!$M$12)+IF(Data!$H289&lt;&gt;"",Scoring!$M$13)+IF(Data!$I289&lt;&gt;"",Scoring!$M$14)+IF(Data!$J289&lt;&gt;"",Scoring!$M$15)+IF(Data!$K289&lt;&gt;"",Scoring!$M$16)+IF(Data!$L289&lt;&gt;"",Scoring!$M$17)+IF(Data!$M289&lt;&gt;"",Scoring!$M$18)+IF(Data!$N289&lt;&gt;"",Scoring!$M$19)+IF(Data!$O289&lt;&gt;"",Scoring!$M$20)+IF(Data!$P289&lt;&gt;"",Scoring!$M$21)+IF(Data!$Q289&lt;&gt;"",Scoring!$M$22)+IF(Data!$R289&lt;&gt;"",Scoring!$M$23)+IF(Data!$S289&lt;&gt;"",Scoring!$M$24)+IF(Data!T289&lt;&gt;"",Scoring!$M$25)+IF(Data!$U289&lt;&gt;"",Scoring!$M$26)+IF(Data!$V289&lt;&gt;"",Scoring!$M$27)+IF(Data!$W289&lt;&gt;"",Scoring!$M$28)+IF(Data!$X289&lt;&gt;"",Scoring!$M$29)+IF(Data!$Y289&lt;&gt;"",Scoring!$M$30)+IF(Data!$Z289&lt;&gt;"",Scoring!$M$31)+IF(Data!$AA289&lt;&gt;"",Scoring!$M$32),"")</f>
        <v/>
      </c>
      <c r="AU289" s="105" t="str">
        <f>IF(AT289&lt;&gt;"",LOOKUP(AT289,Likelihoods!$A$7:$A$107,Likelihoods!K$7:K$107),"")</f>
        <v/>
      </c>
      <c r="AV289" s="108" t="str">
        <f>IF(AND(COUNTBLANK($B289:$E289)=3,COUNTBLANK($F289:$H289)=2,COUNTBLANK($I289:$J289)=1,COUNTBLANK($K289:$L289)=1,COUNTBLANK($M289:$N289)=1,COUNTBLANK($O289:$P289)=1,COUNTBLANK($Q289:$R289)=1,COUNTBLANK($S289:$T289)=1,COUNTBLANK($U289:$V289)=1,COUNTBLANK($W289:$AA289)=4),IF(Data!$B289&lt;&gt;"",Scoring!$N$7)+IF(Data!$C289&lt;&gt;"",Scoring!$N$8)+IF(Data!$D289&lt;&gt;"",Scoring!$N$9)+IF(Data!$E289&lt;&gt;"",Scoring!$N$10)+IF(Data!$F289&lt;&gt;"",Scoring!$N$11)+IF(Data!$G289&lt;&gt;"",Scoring!$N$12)+IF(Data!$H289&lt;&gt;"",Scoring!$N$13)+IF(Data!$I289&lt;&gt;"",Scoring!$N$14)+IF(Data!$J289&lt;&gt;"",Scoring!$N$15)+IF(Data!$K289&lt;&gt;"",Scoring!$N$16)+IF(Data!$L289&lt;&gt;"",Scoring!$N$17)+IF(Data!$M289&lt;&gt;"",Scoring!$N$18)+IF(Data!$N289&lt;&gt;"",Scoring!$N$19)+IF(Data!$O289&lt;&gt;"",Scoring!$N$20)+IF(Data!$P289&lt;&gt;"",Scoring!$N$21)+IF(Data!$Q289&lt;&gt;"",Scoring!$N$22)+IF(Data!$R289&lt;&gt;"",Scoring!$N$23)+IF(Data!$S289&lt;&gt;"",Scoring!$N$24)+IF(Data!T289&lt;&gt;"",Scoring!$N$25)+IF(Data!$U289&lt;&gt;"",Scoring!$N$26)+IF(Data!$V289&lt;&gt;"",Scoring!$N$27)+IF(Data!$W289&lt;&gt;"",Scoring!$N$28)+IF(Data!$X289&lt;&gt;"",Scoring!$N$29)+IF(Data!$Y289&lt;&gt;"",Scoring!$N$30)+IF(Data!$Z289&lt;&gt;"",Scoring!$N$31)+IF(Data!$AA289&lt;&gt;"",Scoring!$N$32),"")</f>
        <v/>
      </c>
      <c r="AW289" s="106" t="str">
        <f>IF(AV289&lt;&gt;"",LOOKUP(AV289,Likelihoods!$A$7:$A$107,Likelihoods!L$7:L$107),"")</f>
        <v/>
      </c>
      <c r="AX289" s="104" t="str">
        <f>IF(AND(COUNTBLANK($B289:$E289)=3,COUNTBLANK($F289:$H289)=2,COUNTBLANK($I289:$J289)=1,COUNTBLANK($K289:$L289)=1,COUNTBLANK($M289:$N289)=1,COUNTBLANK($O289:$P289)=1,COUNTBLANK($Q289:$R289)=1,COUNTBLANK($S289:$T289)=1,COUNTBLANK($U289:$V289)=1,COUNTBLANK($W289:$AA289)=4),IF(Data!$B289&lt;&gt;"",Scoring!$O$7)+IF(Data!$C289&lt;&gt;"",Scoring!$O$8)+IF(Data!$D289&lt;&gt;"",Scoring!$O$9)+IF(Data!$E289&lt;&gt;"",Scoring!$O$10)+IF(Data!$F289&lt;&gt;"",Scoring!$O$11)+IF(Data!$G289&lt;&gt;"",Scoring!$O$12)+IF(Data!$H289&lt;&gt;"",Scoring!$O$13)+IF(Data!$I289&lt;&gt;"",Scoring!$O$14)+IF(Data!$J289&lt;&gt;"",Scoring!$O$15)+IF(Data!$K289&lt;&gt;"",Scoring!$O$16)+IF(Data!$L289&lt;&gt;"",Scoring!$O$17)+IF(Data!$M289&lt;&gt;"",Scoring!$O$18)+IF(Data!$N289&lt;&gt;"",Scoring!$O$19)+IF(Data!$O289&lt;&gt;"",Scoring!$O$20)+IF(Data!$P289&lt;&gt;"",Scoring!$O$21)+IF(Data!$Q289&lt;&gt;"",Scoring!$O$22)+IF(Data!$R289&lt;&gt;"",Scoring!$O$23)+IF(Data!$S289&lt;&gt;"",Scoring!$O$24)+IF(Data!T289&lt;&gt;"",Scoring!$O$25)+IF(Data!$U289&lt;&gt;"",Scoring!$O$26)+IF(Data!$V289&lt;&gt;"",Scoring!$O$27)+IF(Data!$W289&lt;&gt;"",Scoring!$O$28)+IF(Data!$X289&lt;&gt;"",Scoring!$O$29)+IF(Data!$Y289&lt;&gt;"",Scoring!$O$30)+IF(Data!$Z289&lt;&gt;"",Scoring!$O$31)+IF(Data!$AA289&lt;&gt;"",Scoring!$O$32),"")</f>
        <v/>
      </c>
      <c r="AY289" s="107" t="str">
        <f>IF(AX289&lt;&gt;"",LOOKUP(AX289,Likelihoods!$A$7:$A$107,Likelihoods!M$7:M$107),"")</f>
        <v/>
      </c>
      <c r="AZ289" s="108" t="str">
        <f>IF(AND(COUNTBLANK($B289:$E289)=3,COUNTBLANK($F289:$H289)=2,COUNTBLANK($I289:$J289)=1,COUNTBLANK($K289:$L289)=1,COUNTBLANK($M289:$N289)=1,COUNTBLANK($O289:$P289)=1,COUNTBLANK($Q289:$R289)=1,COUNTBLANK($S289:$T289)=1,COUNTBLANK($U289:$V289)=1,COUNTBLANK($W289:$AA289)=4),IF(Data!$B289&lt;&gt;"",Scoring!$P$7)+IF(Data!$C289&lt;&gt;"",Scoring!$P$8)+IF(Data!$D289&lt;&gt;"",Scoring!$P$9)+IF(Data!$E289&lt;&gt;"",Scoring!$P$10)+IF(Data!$F289&lt;&gt;"",Scoring!$P$11)+IF(Data!$G289&lt;&gt;"",Scoring!$P$12)+IF(Data!$H289&lt;&gt;"",Scoring!$P$13)+IF(Data!$I289&lt;&gt;"",Scoring!$P$14)+IF(Data!$J289&lt;&gt;"",Scoring!$P$15)+IF(Data!$K289&lt;&gt;"",Scoring!$P$16)+IF(Data!$L289&lt;&gt;"",Scoring!$P$17)+IF(Data!$M289&lt;&gt;"",Scoring!$P$18)+IF(Data!$N289&lt;&gt;"",Scoring!$P$19)+IF(Data!$O289&lt;&gt;"",Scoring!$P$20)+IF(Data!$P289&lt;&gt;"",Scoring!$P$21)+IF(Data!$Q289&lt;&gt;"",Scoring!$P$22)+IF(Data!$R289&lt;&gt;"",Scoring!$P$23)+IF(Data!$S289&lt;&gt;"",Scoring!$P$24)+IF(Data!T289&lt;&gt;"",Scoring!$P$25)+IF(Data!$U289&lt;&gt;"",Scoring!$P$26)+IF(Data!$V289&lt;&gt;"",Scoring!$P$27)+IF(Data!$W289&lt;&gt;"",Scoring!$P$28)+IF(Data!$X289&lt;&gt;"",Scoring!$P$29)+IF(Data!$Y289&lt;&gt;"",Scoring!$P$30)+IF(Data!$Z289&lt;&gt;"",Scoring!$P$31)+IF(Data!$AA289&lt;&gt;"",Scoring!$P$32),"")</f>
        <v/>
      </c>
      <c r="BA289" s="105" t="str">
        <f>IF(AZ289&lt;&gt;"",LOOKUP(AZ289,Likelihoods!$A$7:$A$107,Likelihoods!N$7:N$107),"")</f>
        <v/>
      </c>
      <c r="BB289" s="102" t="str">
        <f>IF(AND(COUNTBLANK($B289:$E289)=3,COUNTBLANK($F289:$H289)=2,COUNTBLANK($I289:$J289)=1,COUNTBLANK($K289:$L289)=1,COUNTBLANK($M289:$N289)=1,COUNTBLANK($O289:$P289)=1,COUNTBLANK($Q289:$R289)=1,COUNTBLANK($S289:$T289)=1,COUNTBLANK($U289:$V289)=1,COUNTBLANK($W289:$AA289)=4),IF(Data!$B289&lt;&gt;"",Scoring!$Q$7)+IF(Data!$C289&lt;&gt;"",Scoring!$Q$8)+IF(Data!$D289&lt;&gt;"",Scoring!$Q$9)+IF(Data!$E289&lt;&gt;"",Scoring!$Q$10)+IF(Data!$F289&lt;&gt;"",Scoring!$Q$11)+IF(Data!$G289&lt;&gt;"",Scoring!$Q$12)+IF(Data!$H289&lt;&gt;"",Scoring!$Q$13)+IF(Data!$I289&lt;&gt;"",Scoring!$Q$14)+IF(Data!$J289&lt;&gt;"",Scoring!$Q$15)+IF(Data!$K289&lt;&gt;"",Scoring!$Q$16)+IF(Data!$L289&lt;&gt;"",Scoring!$Q$17)+IF(Data!$M289&lt;&gt;"",Scoring!$Q$18)+IF(Data!$N289&lt;&gt;"",Scoring!$Q$19)+IF(Data!$O289&lt;&gt;"",Scoring!$Q$20)+IF(Data!$P289&lt;&gt;"",Scoring!$Q$21)+IF(Data!$Q289&lt;&gt;"",Scoring!$Q$22)+IF(Data!$R289&lt;&gt;"",Scoring!$Q$23)+IF(Data!$S289&lt;&gt;"",Scoring!$Q$24)+IF(Data!T289&lt;&gt;"",Scoring!$Q$25)+IF(Data!$U289&lt;&gt;"",Scoring!$Q$26)+IF(Data!$V289&lt;&gt;"",Scoring!$Q$27)+IF(Data!$W289&lt;&gt;"",Scoring!$Q$28)+IF(Data!$X289&lt;&gt;"",Scoring!$Q$29)+IF(Data!$Y289&lt;&gt;"",Scoring!$Q$30)+IF(Data!$Z289&lt;&gt;"",Scoring!$Q$31)+IF(Data!$AA289&lt;&gt;"",Scoring!$Q$32),"")</f>
        <v/>
      </c>
      <c r="BC289" s="107" t="str">
        <f>IF(BB289&lt;&gt;"",LOOKUP(BB289,Likelihoods!$A$7:$A$107,Likelihoods!O$7:O$107),"")</f>
        <v/>
      </c>
      <c r="BD289" s="104" t="str">
        <f>IF(AND(COUNTBLANK($B289:$E289)=3,COUNTBLANK($F289:$H289)=2,COUNTBLANK($I289:$J289)=1,COUNTBLANK($K289:$L289)=1,COUNTBLANK($M289:$N289)=1,COUNTBLANK($O289:$P289)=1,COUNTBLANK($Q289:$R289)=1,COUNTBLANK($S289:$T289)=1,COUNTBLANK($U289:$V289)=1,COUNTBLANK($W289:$AA289)=4),IF(Data!$B289&lt;&gt;"",Scoring!$R$7)+IF(Data!$C289&lt;&gt;"",Scoring!$R$8)+IF(Data!$D289&lt;&gt;"",Scoring!$R$9)+IF(Data!$E289&lt;&gt;"",Scoring!$R$10)+IF(Data!$F289&lt;&gt;"",Scoring!$R$11)+IF(Data!$G289&lt;&gt;"",Scoring!$R$12)+IF(Data!$H289&lt;&gt;"",Scoring!$R$13)+IF(Data!$I289&lt;&gt;"",Scoring!$R$14)+IF(Data!$J289&lt;&gt;"",Scoring!$R$15)+IF(Data!$K289&lt;&gt;"",Scoring!$R$16)+IF(Data!$L289&lt;&gt;"",Scoring!$R$17)+IF(Data!$M289&lt;&gt;"",Scoring!$R$18)+IF(Data!$N289&lt;&gt;"",Scoring!$R$19)+IF(Data!$O289&lt;&gt;"",Scoring!$R$20)+IF(Data!$P289&lt;&gt;"",Scoring!$R$21)+IF(Data!$Q289&lt;&gt;"",Scoring!$R$22)+IF(Data!$R289&lt;&gt;"",Scoring!$R$23)+IF(Data!$S289&lt;&gt;"",Scoring!$R$24)+IF(Data!T289&lt;&gt;"",Scoring!$R$25)+IF(Data!$U289&lt;&gt;"",Scoring!$R$26)+IF(Data!$V289&lt;&gt;"",Scoring!$R$27)+IF(Data!$W289&lt;&gt;"",Scoring!$R$28)+IF(Data!$X289&lt;&gt;"",Scoring!$R$29)+IF(Data!$Y289&lt;&gt;"",Scoring!$R$30)+IF(Data!$Z289&lt;&gt;"",Scoring!$R$31)+IF(Data!$AA289&lt;&gt;"",Scoring!$R$32),"")</f>
        <v/>
      </c>
      <c r="BE289" s="105" t="str">
        <f>IF(BD289&lt;&gt;"",LOOKUP(BD289,Likelihoods!$A$7:$A$107,Likelihoods!P$7:P$107),"")</f>
        <v/>
      </c>
      <c r="BF289" s="102" t="str">
        <f>IF(AND(COUNTBLANK($B289:$E289)=3,COUNTBLANK($F289:$H289)=2,COUNTBLANK($I289:$J289)=1,COUNTBLANK($K289:$L289)=1,COUNTBLANK($M289:$N289)=1,COUNTBLANK($O289:$P289)=1,COUNTBLANK($Q289:$R289)=1,COUNTBLANK($S289:$T289)=1,COUNTBLANK($U289:$V289)=1,COUNTBLANK($W289:$AA289)=4),IF(Data!$B289&lt;&gt;"",Scoring!$S$7)+IF(Data!$C289&lt;&gt;"",Scoring!$S$8)+IF(Data!$D289&lt;&gt;"",Scoring!$S$9)+IF(Data!$E289&lt;&gt;"",Scoring!$S$10)+IF(Data!$F289&lt;&gt;"",Scoring!$S$11)+IF(Data!$G289&lt;&gt;"",Scoring!$S$12)+IF(Data!$H289&lt;&gt;"",Scoring!$S$13)+IF(Data!$I289&lt;&gt;"",Scoring!$S$14)+IF(Data!$J289&lt;&gt;"",Scoring!$S$15)+IF(Data!$K289&lt;&gt;"",Scoring!$S$16)+IF(Data!$L289&lt;&gt;"",Scoring!$S$17)+IF(Data!$M289&lt;&gt;"",Scoring!$S$18)+IF(Data!$N289&lt;&gt;"",Scoring!$S$19)+IF(Data!$O289&lt;&gt;"",Scoring!$S$20)+IF(Data!$P289&lt;&gt;"",Scoring!$S$21)+IF(Data!$Q289&lt;&gt;"",Scoring!$S$22)+IF(Data!$R289&lt;&gt;"",Scoring!$S$23)+IF(Data!$S289&lt;&gt;"",Scoring!$S$24)+IF(Data!T289&lt;&gt;"",Scoring!$S$25)+IF(Data!$U289&lt;&gt;"",Scoring!$S$26)+IF(Data!$V289&lt;&gt;"",Scoring!$S$27)+IF(Data!$W289&lt;&gt;"",Scoring!$S$28)+IF(Data!$X289&lt;&gt;"",Scoring!$S$29)+IF(Data!$Y289&lt;&gt;"",Scoring!$S$30)+IF(Data!$Z289&lt;&gt;"",Scoring!$S$31)+IF(Data!$AA289&lt;&gt;"",Scoring!$S$32),"")</f>
        <v/>
      </c>
      <c r="BG289" s="107" t="str">
        <f>IF(BF289&lt;&gt;"",LOOKUP(BF289,Likelihoods!$A$7:$A$107,Likelihoods!Q$7:Q$107),"")</f>
        <v/>
      </c>
      <c r="BH289" s="108" t="str">
        <f>IF(AND(COUNTBLANK($B289:$E289)=3,COUNTBLANK($F289:$H289)=2,COUNTBLANK($I289:$J289)=1,COUNTBLANK($K289:$L289)=1,COUNTBLANK($M289:$N289)=1,COUNTBLANK($O289:$P289)=1,COUNTBLANK($Q289:$R289)=1,COUNTBLANK($S289:$T289)=1,COUNTBLANK($U289:$V289)=1,COUNTBLANK($W289:$AA289)=4),IF(Data!$B289&lt;&gt;"",Scoring!$T$7)+IF(Data!$C289&lt;&gt;"",Scoring!$T$8)+IF(Data!$D289&lt;&gt;"",Scoring!$T$9)+IF(Data!$E289&lt;&gt;"",Scoring!$T$10)+IF(Data!$F289&lt;&gt;"",Scoring!$T$11)+IF(Data!$G289&lt;&gt;"",Scoring!$T$12)+IF(Data!$H289&lt;&gt;"",Scoring!$T$13)+IF(Data!$I289&lt;&gt;"",Scoring!$T$14)+IF(Data!$J289&lt;&gt;"",Scoring!$T$15)+IF(Data!$K289&lt;&gt;"",Scoring!$T$16)+IF(Data!$L289&lt;&gt;"",Scoring!$T$17)+IF(Data!$M289&lt;&gt;"",Scoring!$T$18)+IF(Data!$N289&lt;&gt;"",Scoring!$T$19)+IF(Data!$O289&lt;&gt;"",Scoring!$T$20)+IF(Data!$P289&lt;&gt;"",Scoring!$T$21)+IF(Data!$Q289&lt;&gt;"",Scoring!$T$22)+IF(Data!$R289&lt;&gt;"",Scoring!$T$23)+IF(Data!$S289&lt;&gt;"",Scoring!$T$24)+IF(Data!T289&lt;&gt;"",Scoring!$T$25)+IF(Data!$U289&lt;&gt;"",Scoring!$T$26)+IF(Data!$V289&lt;&gt;"",Scoring!$T$27)+IF(Data!$W289&lt;&gt;"",Scoring!$T$28)+IF(Data!$X289&lt;&gt;"",Scoring!$T$29)+IF(Data!$Y289&lt;&gt;"",Scoring!$T$30)+IF(Data!$Z289&lt;&gt;"",Scoring!$T$31)+IF(Data!$AA289&lt;&gt;"",Scoring!$T$32),"")</f>
        <v/>
      </c>
      <c r="BI289" s="105" t="str">
        <f>IF(BH289&lt;&gt;"",LOOKUP(BH289,Likelihoods!$A$7:$A$107,Likelihoods!R$7:R$107),"")</f>
        <v/>
      </c>
      <c r="BJ289" s="108" t="str">
        <f>IF(AND(COUNTBLANK($B289:$E289)=3,COUNTBLANK($F289:$H289)=2,COUNTBLANK($I289:$J289)=1,COUNTBLANK($K289:$L289)=1,COUNTBLANK($M289:$N289)=1,COUNTBLANK($O289:$P289)=1,COUNTBLANK($Q289:$R289)=1,COUNTBLANK($S289:$T289)=1,COUNTBLANK($U289:$V289)=1,COUNTBLANK($W289:$AA289)=4),IF(Data!$B289&lt;&gt;"",Scoring!$U$7)+IF(Data!$C289&lt;&gt;"",Scoring!$U$8)+IF(Data!$D289&lt;&gt;"",Scoring!$U$9)+IF(Data!$E289&lt;&gt;"",Scoring!$U$10)+IF(Data!$F289&lt;&gt;"",Scoring!$U$11)+IF(Data!$G289&lt;&gt;"",Scoring!$U$12)+IF(Data!$H289&lt;&gt;"",Scoring!$U$13)+IF(Data!$I289&lt;&gt;"",Scoring!$U$14)+IF(Data!$J289&lt;&gt;"",Scoring!$U$15)+IF(Data!$K289&lt;&gt;"",Scoring!$U$16)+IF(Data!$L289&lt;&gt;"",Scoring!$U$17)+IF(Data!$M289&lt;&gt;"",Scoring!$U$18)+IF(Data!$N289&lt;&gt;"",Scoring!$U$19)+IF(Data!$O289&lt;&gt;"",Scoring!$U$20)+IF(Data!$P289&lt;&gt;"",Scoring!$U$21)+IF(Data!$Q289&lt;&gt;"",Scoring!$U$22)+IF(Data!$R289&lt;&gt;"",Scoring!$U$23)+IF(Data!$S289&lt;&gt;"",Scoring!$U$24)+IF(Data!T289&lt;&gt;"",Scoring!$U$25)+IF(Data!$U289&lt;&gt;"",Scoring!$U$26)+IF(Data!$V289&lt;&gt;"",Scoring!$U$27)+IF(Data!$W289&lt;&gt;"",Scoring!$U$28)+IF(Data!$X289&lt;&gt;"",Scoring!$U$29)+IF(Data!$Y289&lt;&gt;"",Scoring!$U$30)+IF(Data!$Z289&lt;&gt;"",Scoring!$U$31)+IF(Data!$AA289&lt;&gt;"",Scoring!$U$32),"")</f>
        <v/>
      </c>
      <c r="BK289" s="106" t="str">
        <f>IF(BJ289&lt;&gt;"",LOOKUP(BJ289,Likelihoods!$A$7:$A$107,Likelihoods!S$7:S$107),"")</f>
        <v/>
      </c>
      <c r="BL289" s="8"/>
      <c r="BM289" s="8"/>
      <c r="BN289" s="8"/>
      <c r="BO289" s="8"/>
      <c r="BP289" s="8"/>
      <c r="BQ289" s="8"/>
      <c r="BR289" s="8"/>
      <c r="BS289" s="8"/>
      <c r="BT289" s="8"/>
      <c r="BU289" s="8"/>
      <c r="BV289" s="8"/>
      <c r="BW289" s="8"/>
      <c r="BX289" s="8"/>
      <c r="BY289" s="8"/>
    </row>
    <row r="290" spans="1:77" ht="14.25" x14ac:dyDescent="0.2">
      <c r="A290" s="68"/>
      <c r="B290" s="101"/>
      <c r="C290" s="102"/>
      <c r="D290" s="102"/>
      <c r="E290" s="102"/>
      <c r="F290" s="101"/>
      <c r="G290" s="102"/>
      <c r="H290" s="103"/>
      <c r="I290" s="102"/>
      <c r="J290" s="102"/>
      <c r="K290" s="101"/>
      <c r="L290" s="103"/>
      <c r="M290" s="102"/>
      <c r="N290" s="103"/>
      <c r="O290" s="101"/>
      <c r="P290" s="103"/>
      <c r="Q290" s="102"/>
      <c r="R290" s="102"/>
      <c r="S290" s="101"/>
      <c r="T290" s="103"/>
      <c r="U290" s="101"/>
      <c r="V290" s="103"/>
      <c r="W290" s="102"/>
      <c r="X290" s="102"/>
      <c r="Y290" s="102"/>
      <c r="Z290" s="102"/>
      <c r="AA290" s="102"/>
      <c r="AB290" s="104" t="str">
        <f>IF(AND(COUNTBLANK($B290:$E290)=3,COUNTBLANK($F290:$H290)=2,COUNTBLANK($I290:$J290)=1,COUNTBLANK($K290:$L290)=1,COUNTBLANK($M290:$N290)=1,COUNTBLANK($O290:$P290)=1,COUNTBLANK($Q290:$R290)=1,COUNTBLANK($S290:$T290)=1,COUNTBLANK($U290:$V290)=1,COUNTBLANK($W290:$AA290)=4),IF(Data!$B290&lt;&gt;"",Scoring!$D$7)+IF(Data!$C290&lt;&gt;"",Scoring!$D$8)+IF(Data!$D290&lt;&gt;"",Scoring!$D$9)+IF(Data!$E290&lt;&gt;"",Scoring!$D$10)+IF(Data!$F290&lt;&gt;"",Scoring!$D$11)+IF(Data!$G290&lt;&gt;"",Scoring!$D$12)+IF(Data!$H290&lt;&gt;"",Scoring!$D$13)+IF(Data!$I290&lt;&gt;"",Scoring!$D$14)+IF(Data!$J290&lt;&gt;"",Scoring!$D$15)+IF(Data!$K290&lt;&gt;"",Scoring!$D$16)+IF(Data!$L290&lt;&gt;"",Scoring!$D$17)+IF(Data!$M290&lt;&gt;"",Scoring!$D$18)+IF(Data!$N290&lt;&gt;"",Scoring!$D$19)+IF(Data!$O290&lt;&gt;"",Scoring!$D$20)+IF(Data!$P290&lt;&gt;"",Scoring!$D$21)+IF(Data!$Q290&lt;&gt;"",Scoring!$D$22)+IF(Data!$R290&lt;&gt;"",Scoring!$D$23)+IF(Data!$S290&lt;&gt;"",Scoring!$D$24)+IF(Data!T290&lt;&gt;"",Scoring!$D$25)+IF(Data!$U290&lt;&gt;"",Scoring!$D$26)+IF(Data!$V290&lt;&gt;"",Scoring!$D$27)+IF(Data!$W290&lt;&gt;"",Scoring!$D$28)+IF(Data!$X290&lt;&gt;"",Scoring!$D$29)+IF(Data!$Y290&lt;&gt;"",Scoring!$D$30)+IF(Data!$Z290&lt;&gt;"",Scoring!$D$31)+IF(Data!$AA290&lt;&gt;"",Scoring!$D$32),"")</f>
        <v/>
      </c>
      <c r="AC290" s="105" t="str">
        <f>IF(AB290&lt;&gt;"",LOOKUP(AB290,Likelihoods!$A$7:$A$107,Likelihoods!B$7:B$107),"")</f>
        <v/>
      </c>
      <c r="AD290" s="264" t="str">
        <f>IF(AND(COUNTBLANK($B290:$E290)=3,COUNTBLANK($F290:$H290)=2,COUNTBLANK($I290:$J290)=1,COUNTBLANK($K290:$L290)=1,COUNTBLANK($M290:$N290)=1,COUNTBLANK($O290:$P290)=1,COUNTBLANK($Q290:$R290)=1,COUNTBLANK($S290:$T290)=1,COUNTBLANK($U290:$V290)=1,COUNTBLANK($W290:$AA290)=4),IF(Data!$B290&lt;&gt;"",Scoring!$E$7)+IF(Data!$C290&lt;&gt;"",Scoring!$E$8)+IF(Data!$D290&lt;&gt;"",Scoring!$E$9)+IF(Data!$E290&lt;&gt;"",Scoring!$E$10)+IF(Data!$F290&lt;&gt;"",Scoring!$E$11)+IF(Data!$G290&lt;&gt;"",Scoring!$E$12)+IF(Data!$H290&lt;&gt;"",Scoring!$E$13)+IF(Data!$I290&lt;&gt;"",Scoring!$E$14)+IF(Data!$J290&lt;&gt;"",Scoring!$E$15)+IF(Data!$K290&lt;&gt;"",Scoring!$E$16)+IF(Data!$L290&lt;&gt;"",Scoring!$E$17)+IF(Data!$M290&lt;&gt;"",Scoring!$E$18)+IF(Data!$N290&lt;&gt;"",Scoring!$E$19)+IF(Data!$O290&lt;&gt;"",Scoring!$E$20)+IF(Data!$P290&lt;&gt;"",Scoring!$E$21)+IF(Data!$Q290&lt;&gt;"",Scoring!$E$22)+IF(Data!$R290&lt;&gt;"",Scoring!$E$23)+IF(Data!$S290&lt;&gt;"",Scoring!$E$24)+IF(Data!V290&lt;&gt;"",Scoring!$E$25)+IF(Data!$U290&lt;&gt;"",Scoring!$E$26)+IF(Data!$V290&lt;&gt;"",Scoring!$E$27)+IF(Data!$W290&lt;&gt;"",Scoring!$E$28)+IF(Data!$X290&lt;&gt;"",Scoring!$E$29)+IF(Data!$Y290&lt;&gt;"",Scoring!$E$30)+IF(Data!$Z290&lt;&gt;"",Scoring!$E$31)+IF(Data!$AA290&lt;&gt;"",Scoring!$E$32),"")</f>
        <v/>
      </c>
      <c r="AE290" s="107" t="str">
        <f>IF(AD290&lt;&gt;"",LOOKUP(AD290,Likelihoods!$A$7:$A$107,Likelihoods!C$7:C$107),"")</f>
        <v/>
      </c>
      <c r="AF290" s="108" t="str">
        <f>IF(AND(COUNTBLANK($B290:$E290)=3,COUNTBLANK($F290:$H290)=2,COUNTBLANK($I290:$J290)=1,COUNTBLANK($K290:$L290)=1,COUNTBLANK($M290:$N290)=1,COUNTBLANK($O290:$P290)=1,COUNTBLANK($Q290:$R290)=1,COUNTBLANK($S290:$T290)=1,COUNTBLANK($U290:$V290)=1,COUNTBLANK($W290:$AA290)=4),IF(Data!$B290&lt;&gt;"",Scoring!$F$7)+IF(Data!$C290&lt;&gt;"",Scoring!$F$8)+IF(Data!$D290&lt;&gt;"",Scoring!$F$9)+IF(Data!$E290&lt;&gt;"",Scoring!$F$10)+IF(Data!$F290&lt;&gt;"",Scoring!$F$11)+IF(Data!$G290&lt;&gt;"",Scoring!$F$12)+IF(Data!$H290&lt;&gt;"",Scoring!$F$13)+IF(Data!$I290&lt;&gt;"",Scoring!$F$14)+IF(Data!$J290&lt;&gt;"",Scoring!$F$15)+IF(Data!$K290&lt;&gt;"",Scoring!$F$16)+IF(Data!$L290&lt;&gt;"",Scoring!$F$17)+IF(Data!$M290&lt;&gt;"",Scoring!$F$18)+IF(Data!$N290&lt;&gt;"",Scoring!$F$19)+IF(Data!$O290&lt;&gt;"",Scoring!$F$20)+IF(Data!$P290&lt;&gt;"",Scoring!$F$21)+IF(Data!$Q290&lt;&gt;"",Scoring!$F$22)+IF(Data!$R290&lt;&gt;"",Scoring!$F$23)+IF(Data!$S290&lt;&gt;"",Scoring!$F$24)+IF(Data!T290&lt;&gt;"",Scoring!$F$25)+IF(Data!$U290&lt;&gt;"",Scoring!$F$26)+IF(Data!$V290&lt;&gt;"",Scoring!$F$27)+IF(Data!$W290&lt;&gt;"",Scoring!$F$28)+IF(Data!$X290&lt;&gt;"",Scoring!$F$29)+IF(Data!$Y290&lt;&gt;"",Scoring!$F$30)+IF(Data!$Z290&lt;&gt;"",Scoring!$F$31)+IF(Data!$AA290&lt;&gt;"",Scoring!$F$32),"")</f>
        <v/>
      </c>
      <c r="AG290" s="105" t="str">
        <f>IF(AF290&lt;&gt;"",LOOKUP(AF290,Likelihoods!$A$7:$A$107,Likelihoods!D$7:D$107),"")</f>
        <v/>
      </c>
      <c r="AH290" s="108" t="str">
        <f>IF(AND(COUNTBLANK($B290:$E290)=3,COUNTBLANK($F290:$H290)=2,COUNTBLANK($I290:$J290)=1,COUNTBLANK($K290:$L290)=1,COUNTBLANK($M290:$N290)=1,COUNTBLANK($O290:$P290)=1,COUNTBLANK($Q290:$R290)=1,COUNTBLANK($S290:$T290)=1,COUNTBLANK($U290:$V290)=1,COUNTBLANK($W290:$AA290)=4),IF(Data!$B290&lt;&gt;"",Scoring!$G$7)+IF(Data!$C290&lt;&gt;"",Scoring!$G$8)+IF(Data!$D290&lt;&gt;"",Scoring!$G$9)+IF(Data!$E290&lt;&gt;"",Scoring!$G$10)+IF(Data!$F290&lt;&gt;"",Scoring!$G$11)+IF(Data!$G290&lt;&gt;"",Scoring!$G$12)+IF(Data!$H290&lt;&gt;"",Scoring!$G$13)+IF(Data!$I290&lt;&gt;"",Scoring!$G$14)+IF(Data!$J290&lt;&gt;"",Scoring!$G$15)+IF(Data!$K290&lt;&gt;"",Scoring!$G$16)+IF(Data!$L290&lt;&gt;"",Scoring!$G$17)+IF(Data!$M290&lt;&gt;"",Scoring!$G$18)+IF(Data!$N290&lt;&gt;"",Scoring!$G$19)+IF(Data!$O290&lt;&gt;"",Scoring!$G$20)+IF(Data!$P290&lt;&gt;"",Scoring!$G$21)+IF(Data!$Q290&lt;&gt;"",Scoring!$G$22)+IF(Data!$R290&lt;&gt;"",Scoring!$G$23)+IF(Data!$S290&lt;&gt;"",Scoring!$G$24)+IF(Data!T290&lt;&gt;"",Scoring!$G$25)+IF(Data!$U290&lt;&gt;"",Scoring!$G$26)+IF(Data!$V290&lt;&gt;"",Scoring!$G$27)+IF(Data!$W290&lt;&gt;"",Scoring!$G$28)+IF(Data!$X290&lt;&gt;"",Scoring!$G$29)+IF(Data!$Y290&lt;&gt;"",Scoring!$G$30)+IF(Data!$Z290&lt;&gt;"",Scoring!$G$31)+IF(Data!$AA290&lt;&gt;"",Scoring!$G$32),"")</f>
        <v/>
      </c>
      <c r="AI290" s="106" t="str">
        <f>IF(AH290&lt;&gt;"",LOOKUP(AH290,Likelihoods!$A$7:$A$107,Likelihoods!E$7:E$107),"")</f>
        <v/>
      </c>
      <c r="AJ290" s="104" t="str">
        <f>IF(AND(COUNTBLANK($B290:$E290)=3,COUNTBLANK($F290:$H290)=2,COUNTBLANK($I290:$J290)=1,COUNTBLANK($K290:$L290)=1,COUNTBLANK($M290:$N290)=1,COUNTBLANK($O290:$P290)=1,COUNTBLANK($Q290:$R290)=1,COUNTBLANK($S290:$T290)=1,COUNTBLANK($U290:$V290)=1,COUNTBLANK($W290:$AA290)=4),IF(Data!$B290&lt;&gt;"",Scoring!$H$7)+IF(Data!$C290&lt;&gt;"",Scoring!$H$8)+IF(Data!$D290&lt;&gt;"",Scoring!$H$9)+IF(Data!$E290&lt;&gt;"",Scoring!$H$10)+IF(Data!$F290&lt;&gt;"",Scoring!$H$11)+IF(Data!$G290&lt;&gt;"",Scoring!$H$12)+IF(Data!$H290&lt;&gt;"",Scoring!$H$13)+IF(Data!$I290&lt;&gt;"",Scoring!$H$14)+IF(Data!$J290&lt;&gt;"",Scoring!$H$15)+IF(Data!$K290&lt;&gt;"",Scoring!$H$16)+IF(Data!$L290&lt;&gt;"",Scoring!$H$17)+IF(Data!$M290&lt;&gt;"",Scoring!$H$18)+IF(Data!$N290&lt;&gt;"",Scoring!$H$19)+IF(Data!$O290&lt;&gt;"",Scoring!$H$20)+IF(Data!$P290&lt;&gt;"",Scoring!$H$21)+IF(Data!$Q290&lt;&gt;"",Scoring!$H$22)+IF(Data!$R290&lt;&gt;"",Scoring!$H$23)+IF(Data!$S290&lt;&gt;"",Scoring!$H$24)+IF(Data!T290&lt;&gt;"",Scoring!$H$25)+IF(Data!$U290&lt;&gt;"",Scoring!$H$26)+IF(Data!$V290&lt;&gt;"",Scoring!$H$27)+IF(Data!$W290&lt;&gt;"",Scoring!$H$28)+IF(Data!$X290&lt;&gt;"",Scoring!$H$29)+IF(Data!$Y290&lt;&gt;"",Scoring!$H$30)+IF(Data!$Z290&lt;&gt;"",Scoring!$H$31)+IF(Data!$AA290&lt;&gt;"",Scoring!$H$32),"")</f>
        <v/>
      </c>
      <c r="AK290" s="105" t="str">
        <f>IF(AJ290&lt;&gt;"",LOOKUP(AJ290,Likelihoods!$A$7:$A$107,Likelihoods!F$7:F$107),"")</f>
        <v/>
      </c>
      <c r="AL290" s="102" t="str">
        <f>IF(AND(COUNTBLANK($B290:$E290)=3,COUNTBLANK($F290:$H290)=2,COUNTBLANK($I290:$J290)=1,COUNTBLANK($K290:$L290)=1,COUNTBLANK($M290:$N290)=1,COUNTBLANK($O290:$P290)=1,COUNTBLANK($Q290:$R290)=1,COUNTBLANK($S290:$T290)=1,COUNTBLANK($U290:$V290)=1,COUNTBLANK($W290:$AA290)=4),IF(Data!$B290&lt;&gt;"",Scoring!$I$7)+IF(Data!$C290&lt;&gt;"",Scoring!$I$8)+IF(Data!$D290&lt;&gt;"",Scoring!$I$9)+IF(Data!$E290&lt;&gt;"",Scoring!$I$10)+IF(Data!$F290&lt;&gt;"",Scoring!$I$11)+IF(Data!$G290&lt;&gt;"",Scoring!$I$12)+IF(Data!$H290&lt;&gt;"",Scoring!$I$13)+IF(Data!$I290&lt;&gt;"",Scoring!$I$14)+IF(Data!$J290&lt;&gt;"",Scoring!$I$15)+IF(Data!$K290&lt;&gt;"",Scoring!$I$16)+IF(Data!$L290&lt;&gt;"",Scoring!$I$17)+IF(Data!$M290&lt;&gt;"",Scoring!$I$18)+IF(Data!$N290&lt;&gt;"",Scoring!$I$19)+IF(Data!$O290&lt;&gt;"",Scoring!$I$20)+IF(Data!$P290&lt;&gt;"",Scoring!$I$21)+IF(Data!$Q290&lt;&gt;"",Scoring!$I$22)+IF(Data!$R290&lt;&gt;"",Scoring!$I$23)+IF(Data!$S290&lt;&gt;"",Scoring!$I$24)+IF(Data!T290&lt;&gt;"",Scoring!$I$25)+IF(Data!$U290&lt;&gt;"",Scoring!$I$26)+IF(Data!$V290&lt;&gt;"",Scoring!$I$27)+IF(Data!$W290&lt;&gt;"",Scoring!$I$28)+IF(Data!$X290&lt;&gt;"",Scoring!$I$29)+IF(Data!$Y290&lt;&gt;"",Scoring!$I$30)+IF(Data!$Z290&lt;&gt;"",Scoring!$I$31)+IF(Data!$AA290&lt;&gt;"",Scoring!$I$32),"")</f>
        <v/>
      </c>
      <c r="AM290" s="107" t="str">
        <f>IF(AL290&lt;&gt;"",LOOKUP(AL290,Likelihoods!$A$7:$A$107,Likelihoods!G$7:G$107),"")</f>
        <v/>
      </c>
      <c r="AN290" s="281" t="str">
        <f>IF(AND(COUNTBLANK($B290:$E290)=3,COUNTBLANK($F290:$H290)=2,COUNTBLANK($I290:$J290)=1,COUNTBLANK($K290:$L290)=1,COUNTBLANK($M290:$N290)=1,COUNTBLANK($O290:$P290)=1,COUNTBLANK($Q290:$R290)=1,COUNTBLANK($S290:$T290)=1,COUNTBLANK($U290:$V290)=1,COUNTBLANK($W290:$AA290)=4),IF(Data!$B290&lt;&gt;"",Scoring!$J$7)+IF(Data!$C290&lt;&gt;"",Scoring!$J$8)+IF(Data!$D290&lt;&gt;"",Scoring!$J$9)+IF(Data!$E290&lt;&gt;"",Scoring!$J$10)+IF(Data!$F290&lt;&gt;"",Scoring!$J$11)+IF(Data!$G290&lt;&gt;"",Scoring!$J$12)+IF(Data!$H290&lt;&gt;"",Scoring!$J$13)+IF(Data!$I290&lt;&gt;"",Scoring!$J$14)+IF(Data!$J290&lt;&gt;"",Scoring!$J$15)+IF(Data!$K290&lt;&gt;"",Scoring!$J$16)+IF(Data!$L290&lt;&gt;"",Scoring!$J$17)+IF(Data!$M290&lt;&gt;"",Scoring!$J$18)+IF(Data!$N290&lt;&gt;"",Scoring!$J$19)+IF(Data!$O290&lt;&gt;"",Scoring!$J$20)+IF(Data!$P290&lt;&gt;"",Scoring!$J$21)+IF(Data!$Q290&lt;&gt;"",Scoring!$J$22)+IF(Data!$R290&lt;&gt;"",Scoring!$J$23)+IF(Data!$S290&lt;&gt;"",Scoring!$J$24)+IF(Data!AF290&lt;&gt;"",Scoring!$J$25)+IF(Data!$U290&lt;&gt;"",Scoring!$J$26)+IF(Data!$V290&lt;&gt;"",Scoring!$J$27)+IF(Data!$W290&lt;&gt;"",Scoring!$J$28)+IF(Data!$X290&lt;&gt;"",Scoring!$J$29)+IF(Data!$Y290&lt;&gt;"",Scoring!$J$30)+IF(Data!$Z290&lt;&gt;"",Scoring!$J$31)+IF(Data!$AA290&lt;&gt;"",Scoring!$J$32),"")</f>
        <v/>
      </c>
      <c r="AO290" s="276" t="str">
        <f>IF(AN290&lt;&gt;"",LOOKUP(AN290,Likelihoods!$A$7:$A$107,Likelihoods!H$7:H$107),"")</f>
        <v/>
      </c>
      <c r="AP290" s="264" t="str">
        <f>IF(AND(COUNTBLANK($B290:$E290)=3,COUNTBLANK($F290:$H290)=2,COUNTBLANK($I290:$J290)=1,COUNTBLANK($K290:$L290)=1,COUNTBLANK($M290:$N290)=1,COUNTBLANK($O290:$P290)=1,COUNTBLANK($Q290:$R290)=1,COUNTBLANK($S290:$T290)=1,COUNTBLANK($U290:$V290)=1,COUNTBLANK($W290:$AA290)=4),IF(Data!$B290&lt;&gt;"",Scoring!$K$7)+IF(Data!$C290&lt;&gt;"",Scoring!$K$8)+IF(Data!$D290&lt;&gt;"",Scoring!$K$9)+IF(Data!$E290&lt;&gt;"",Scoring!$K$10)+IF(Data!$F290&lt;&gt;"",Scoring!$K$11)+IF(Data!$G290&lt;&gt;"",Scoring!$K$12)+IF(Data!$H290&lt;&gt;"",Scoring!$K$13)+IF(Data!$I290&lt;&gt;"",Scoring!$K$14)+IF(Data!$J290&lt;&gt;"",Scoring!$K$15)+IF(Data!$K290&lt;&gt;"",Scoring!$K$16)+IF(Data!$L290&lt;&gt;"",Scoring!$K$17)+IF(Data!$M290&lt;&gt;"",Scoring!$K$18)+IF(Data!$N290&lt;&gt;"",Scoring!$K$19)+IF(Data!$O290&lt;&gt;"",Scoring!$K$20)+IF(Data!$P290&lt;&gt;"",Scoring!$K$21)+IF(Data!$Q290&lt;&gt;"",Scoring!$K$22)+IF(Data!$R290&lt;&gt;"",Scoring!$K$23)+IF(Data!$S290&lt;&gt;"",Scoring!$K$24)+IF(Data!AH290&lt;&gt;"",Scoring!$K$25)+IF(Data!$U290&lt;&gt;"",Scoring!$K$26)+IF(Data!$V290&lt;&gt;"",Scoring!$K$27)+IF(Data!$W290&lt;&gt;"",Scoring!$K$28)+IF(Data!$X290&lt;&gt;"",Scoring!$K$29)+IF(Data!$Y290&lt;&gt;"",Scoring!$K$30)+IF(Data!$Z290&lt;&gt;"",Scoring!$K$31)+IF(Data!$AA290&lt;&gt;"",Scoring!$K$32),"")</f>
        <v/>
      </c>
      <c r="AQ290" s="107" t="str">
        <f>IF(AP290&lt;&gt;"",LOOKUP(AP290,Likelihoods!$A$7:$A$107,Likelihoods!I$7:I$107),"")</f>
        <v/>
      </c>
      <c r="AR290" s="281" t="str">
        <f>IF(AND(COUNTBLANK($B290:$E290)=3,COUNTBLANK($F290:$H290)=2,COUNTBLANK($I290:$J290)=1,COUNTBLANK($K290:$L290)=1,COUNTBLANK($M290:$N290)=1,COUNTBLANK($O290:$P290)=1,COUNTBLANK($Q290:$R290)=1,COUNTBLANK($S290:$T290)=1,COUNTBLANK($U290:$V290)=1,COUNTBLANK($W290:$AA290)=4),IF(Data!$B290&lt;&gt;"",Scoring!$L$7)+IF(Data!$C290&lt;&gt;"",Scoring!$L$8)+IF(Data!$D290&lt;&gt;"",Scoring!$L$9)+IF(Data!$E290&lt;&gt;"",Scoring!$L$10)+IF(Data!$F290&lt;&gt;"",Scoring!$L$11)+IF(Data!$G290&lt;&gt;"",Scoring!$L$12)+IF(Data!$H290&lt;&gt;"",Scoring!$L$13)+IF(Data!$I290&lt;&gt;"",Scoring!$L$14)+IF(Data!$J290&lt;&gt;"",Scoring!$L$15)+IF(Data!$K290&lt;&gt;"",Scoring!$L$16)+IF(Data!$L290&lt;&gt;"",Scoring!$L$17)+IF(Data!$M290&lt;&gt;"",Scoring!$L$18)+IF(Data!$N290&lt;&gt;"",Scoring!$L$19)+IF(Data!$O290&lt;&gt;"",Scoring!$L$20)+IF(Data!$P290&lt;&gt;"",Scoring!$L$21)+IF(Data!$Q290&lt;&gt;"",Scoring!$L$22)+IF(Data!$R290&lt;&gt;"",Scoring!$L$23)+IF(Data!$S290&lt;&gt;"",Scoring!$L$24)+IF(Data!AJ290&lt;&gt;"",Scoring!$L$25)+IF(Data!$U290&lt;&gt;"",Scoring!$L$26)+IF(Data!$V290&lt;&gt;"",Scoring!$L$27)+IF(Data!$W290&lt;&gt;"",Scoring!$L$28)+IF(Data!$X290&lt;&gt;"",Scoring!$L$29)+IF(Data!$Y290&lt;&gt;"",Scoring!$L$30)+IF(Data!$Z290&lt;&gt;"",Scoring!$L$31)+IF(Data!$AA290&lt;&gt;"",Scoring!$L$32),"")</f>
        <v/>
      </c>
      <c r="AS290" s="105" t="str">
        <f>IF(AR290&lt;&gt;"",LOOKUP(AR290,Likelihoods!$A$7:$A$107,Likelihoods!J$7:J$107),"")</f>
        <v/>
      </c>
      <c r="AT290" s="108" t="str">
        <f>IF(AND(COUNTBLANK($B290:$E290)=3,COUNTBLANK($F290:$H290)=2,COUNTBLANK($I290:$J290)=1,COUNTBLANK($K290:$L290)=1,COUNTBLANK($M290:$N290)=1,COUNTBLANK($O290:$P290)=1,COUNTBLANK($Q290:$R290)=1,COUNTBLANK($S290:$T290)=1,COUNTBLANK($U290:$V290)=1,COUNTBLANK($W290:$AA290)=4),IF(Data!$B290&lt;&gt;"",Scoring!$M$7)+IF(Data!$C290&lt;&gt;"",Scoring!$M$8)+IF(Data!$D290&lt;&gt;"",Scoring!$M$9)+IF(Data!$E290&lt;&gt;"",Scoring!$M$10)+IF(Data!$F290&lt;&gt;"",Scoring!$M$11)+IF(Data!$G290&lt;&gt;"",Scoring!$M$12)+IF(Data!$H290&lt;&gt;"",Scoring!$M$13)+IF(Data!$I290&lt;&gt;"",Scoring!$M$14)+IF(Data!$J290&lt;&gt;"",Scoring!$M$15)+IF(Data!$K290&lt;&gt;"",Scoring!$M$16)+IF(Data!$L290&lt;&gt;"",Scoring!$M$17)+IF(Data!$M290&lt;&gt;"",Scoring!$M$18)+IF(Data!$N290&lt;&gt;"",Scoring!$M$19)+IF(Data!$O290&lt;&gt;"",Scoring!$M$20)+IF(Data!$P290&lt;&gt;"",Scoring!$M$21)+IF(Data!$Q290&lt;&gt;"",Scoring!$M$22)+IF(Data!$R290&lt;&gt;"",Scoring!$M$23)+IF(Data!$S290&lt;&gt;"",Scoring!$M$24)+IF(Data!T290&lt;&gt;"",Scoring!$M$25)+IF(Data!$U290&lt;&gt;"",Scoring!$M$26)+IF(Data!$V290&lt;&gt;"",Scoring!$M$27)+IF(Data!$W290&lt;&gt;"",Scoring!$M$28)+IF(Data!$X290&lt;&gt;"",Scoring!$M$29)+IF(Data!$Y290&lt;&gt;"",Scoring!$M$30)+IF(Data!$Z290&lt;&gt;"",Scoring!$M$31)+IF(Data!$AA290&lt;&gt;"",Scoring!$M$32),"")</f>
        <v/>
      </c>
      <c r="AU290" s="105" t="str">
        <f>IF(AT290&lt;&gt;"",LOOKUP(AT290,Likelihoods!$A$7:$A$107,Likelihoods!K$7:K$107),"")</f>
        <v/>
      </c>
      <c r="AV290" s="108" t="str">
        <f>IF(AND(COUNTBLANK($B290:$E290)=3,COUNTBLANK($F290:$H290)=2,COUNTBLANK($I290:$J290)=1,COUNTBLANK($K290:$L290)=1,COUNTBLANK($M290:$N290)=1,COUNTBLANK($O290:$P290)=1,COUNTBLANK($Q290:$R290)=1,COUNTBLANK($S290:$T290)=1,COUNTBLANK($U290:$V290)=1,COUNTBLANK($W290:$AA290)=4),IF(Data!$B290&lt;&gt;"",Scoring!$N$7)+IF(Data!$C290&lt;&gt;"",Scoring!$N$8)+IF(Data!$D290&lt;&gt;"",Scoring!$N$9)+IF(Data!$E290&lt;&gt;"",Scoring!$N$10)+IF(Data!$F290&lt;&gt;"",Scoring!$N$11)+IF(Data!$G290&lt;&gt;"",Scoring!$N$12)+IF(Data!$H290&lt;&gt;"",Scoring!$N$13)+IF(Data!$I290&lt;&gt;"",Scoring!$N$14)+IF(Data!$J290&lt;&gt;"",Scoring!$N$15)+IF(Data!$K290&lt;&gt;"",Scoring!$N$16)+IF(Data!$L290&lt;&gt;"",Scoring!$N$17)+IF(Data!$M290&lt;&gt;"",Scoring!$N$18)+IF(Data!$N290&lt;&gt;"",Scoring!$N$19)+IF(Data!$O290&lt;&gt;"",Scoring!$N$20)+IF(Data!$P290&lt;&gt;"",Scoring!$N$21)+IF(Data!$Q290&lt;&gt;"",Scoring!$N$22)+IF(Data!$R290&lt;&gt;"",Scoring!$N$23)+IF(Data!$S290&lt;&gt;"",Scoring!$N$24)+IF(Data!T290&lt;&gt;"",Scoring!$N$25)+IF(Data!$U290&lt;&gt;"",Scoring!$N$26)+IF(Data!$V290&lt;&gt;"",Scoring!$N$27)+IF(Data!$W290&lt;&gt;"",Scoring!$N$28)+IF(Data!$X290&lt;&gt;"",Scoring!$N$29)+IF(Data!$Y290&lt;&gt;"",Scoring!$N$30)+IF(Data!$Z290&lt;&gt;"",Scoring!$N$31)+IF(Data!$AA290&lt;&gt;"",Scoring!$N$32),"")</f>
        <v/>
      </c>
      <c r="AW290" s="106" t="str">
        <f>IF(AV290&lt;&gt;"",LOOKUP(AV290,Likelihoods!$A$7:$A$107,Likelihoods!L$7:L$107),"")</f>
        <v/>
      </c>
      <c r="AX290" s="104" t="str">
        <f>IF(AND(COUNTBLANK($B290:$E290)=3,COUNTBLANK($F290:$H290)=2,COUNTBLANK($I290:$J290)=1,COUNTBLANK($K290:$L290)=1,COUNTBLANK($M290:$N290)=1,COUNTBLANK($O290:$P290)=1,COUNTBLANK($Q290:$R290)=1,COUNTBLANK($S290:$T290)=1,COUNTBLANK($U290:$V290)=1,COUNTBLANK($W290:$AA290)=4),IF(Data!$B290&lt;&gt;"",Scoring!$O$7)+IF(Data!$C290&lt;&gt;"",Scoring!$O$8)+IF(Data!$D290&lt;&gt;"",Scoring!$O$9)+IF(Data!$E290&lt;&gt;"",Scoring!$O$10)+IF(Data!$F290&lt;&gt;"",Scoring!$O$11)+IF(Data!$G290&lt;&gt;"",Scoring!$O$12)+IF(Data!$H290&lt;&gt;"",Scoring!$O$13)+IF(Data!$I290&lt;&gt;"",Scoring!$O$14)+IF(Data!$J290&lt;&gt;"",Scoring!$O$15)+IF(Data!$K290&lt;&gt;"",Scoring!$O$16)+IF(Data!$L290&lt;&gt;"",Scoring!$O$17)+IF(Data!$M290&lt;&gt;"",Scoring!$O$18)+IF(Data!$N290&lt;&gt;"",Scoring!$O$19)+IF(Data!$O290&lt;&gt;"",Scoring!$O$20)+IF(Data!$P290&lt;&gt;"",Scoring!$O$21)+IF(Data!$Q290&lt;&gt;"",Scoring!$O$22)+IF(Data!$R290&lt;&gt;"",Scoring!$O$23)+IF(Data!$S290&lt;&gt;"",Scoring!$O$24)+IF(Data!T290&lt;&gt;"",Scoring!$O$25)+IF(Data!$U290&lt;&gt;"",Scoring!$O$26)+IF(Data!$V290&lt;&gt;"",Scoring!$O$27)+IF(Data!$W290&lt;&gt;"",Scoring!$O$28)+IF(Data!$X290&lt;&gt;"",Scoring!$O$29)+IF(Data!$Y290&lt;&gt;"",Scoring!$O$30)+IF(Data!$Z290&lt;&gt;"",Scoring!$O$31)+IF(Data!$AA290&lt;&gt;"",Scoring!$O$32),"")</f>
        <v/>
      </c>
      <c r="AY290" s="107" t="str">
        <f>IF(AX290&lt;&gt;"",LOOKUP(AX290,Likelihoods!$A$7:$A$107,Likelihoods!M$7:M$107),"")</f>
        <v/>
      </c>
      <c r="AZ290" s="108" t="str">
        <f>IF(AND(COUNTBLANK($B290:$E290)=3,COUNTBLANK($F290:$H290)=2,COUNTBLANK($I290:$J290)=1,COUNTBLANK($K290:$L290)=1,COUNTBLANK($M290:$N290)=1,COUNTBLANK($O290:$P290)=1,COUNTBLANK($Q290:$R290)=1,COUNTBLANK($S290:$T290)=1,COUNTBLANK($U290:$V290)=1,COUNTBLANK($W290:$AA290)=4),IF(Data!$B290&lt;&gt;"",Scoring!$P$7)+IF(Data!$C290&lt;&gt;"",Scoring!$P$8)+IF(Data!$D290&lt;&gt;"",Scoring!$P$9)+IF(Data!$E290&lt;&gt;"",Scoring!$P$10)+IF(Data!$F290&lt;&gt;"",Scoring!$P$11)+IF(Data!$G290&lt;&gt;"",Scoring!$P$12)+IF(Data!$H290&lt;&gt;"",Scoring!$P$13)+IF(Data!$I290&lt;&gt;"",Scoring!$P$14)+IF(Data!$J290&lt;&gt;"",Scoring!$P$15)+IF(Data!$K290&lt;&gt;"",Scoring!$P$16)+IF(Data!$L290&lt;&gt;"",Scoring!$P$17)+IF(Data!$M290&lt;&gt;"",Scoring!$P$18)+IF(Data!$N290&lt;&gt;"",Scoring!$P$19)+IF(Data!$O290&lt;&gt;"",Scoring!$P$20)+IF(Data!$P290&lt;&gt;"",Scoring!$P$21)+IF(Data!$Q290&lt;&gt;"",Scoring!$P$22)+IF(Data!$R290&lt;&gt;"",Scoring!$P$23)+IF(Data!$S290&lt;&gt;"",Scoring!$P$24)+IF(Data!T290&lt;&gt;"",Scoring!$P$25)+IF(Data!$U290&lt;&gt;"",Scoring!$P$26)+IF(Data!$V290&lt;&gt;"",Scoring!$P$27)+IF(Data!$W290&lt;&gt;"",Scoring!$P$28)+IF(Data!$X290&lt;&gt;"",Scoring!$P$29)+IF(Data!$Y290&lt;&gt;"",Scoring!$P$30)+IF(Data!$Z290&lt;&gt;"",Scoring!$P$31)+IF(Data!$AA290&lt;&gt;"",Scoring!$P$32),"")</f>
        <v/>
      </c>
      <c r="BA290" s="105" t="str">
        <f>IF(AZ290&lt;&gt;"",LOOKUP(AZ290,Likelihoods!$A$7:$A$107,Likelihoods!N$7:N$107),"")</f>
        <v/>
      </c>
      <c r="BB290" s="102" t="str">
        <f>IF(AND(COUNTBLANK($B290:$E290)=3,COUNTBLANK($F290:$H290)=2,COUNTBLANK($I290:$J290)=1,COUNTBLANK($K290:$L290)=1,COUNTBLANK($M290:$N290)=1,COUNTBLANK($O290:$P290)=1,COUNTBLANK($Q290:$R290)=1,COUNTBLANK($S290:$T290)=1,COUNTBLANK($U290:$V290)=1,COUNTBLANK($W290:$AA290)=4),IF(Data!$B290&lt;&gt;"",Scoring!$Q$7)+IF(Data!$C290&lt;&gt;"",Scoring!$Q$8)+IF(Data!$D290&lt;&gt;"",Scoring!$Q$9)+IF(Data!$E290&lt;&gt;"",Scoring!$Q$10)+IF(Data!$F290&lt;&gt;"",Scoring!$Q$11)+IF(Data!$G290&lt;&gt;"",Scoring!$Q$12)+IF(Data!$H290&lt;&gt;"",Scoring!$Q$13)+IF(Data!$I290&lt;&gt;"",Scoring!$Q$14)+IF(Data!$J290&lt;&gt;"",Scoring!$Q$15)+IF(Data!$K290&lt;&gt;"",Scoring!$Q$16)+IF(Data!$L290&lt;&gt;"",Scoring!$Q$17)+IF(Data!$M290&lt;&gt;"",Scoring!$Q$18)+IF(Data!$N290&lt;&gt;"",Scoring!$Q$19)+IF(Data!$O290&lt;&gt;"",Scoring!$Q$20)+IF(Data!$P290&lt;&gt;"",Scoring!$Q$21)+IF(Data!$Q290&lt;&gt;"",Scoring!$Q$22)+IF(Data!$R290&lt;&gt;"",Scoring!$Q$23)+IF(Data!$S290&lt;&gt;"",Scoring!$Q$24)+IF(Data!T290&lt;&gt;"",Scoring!$Q$25)+IF(Data!$U290&lt;&gt;"",Scoring!$Q$26)+IF(Data!$V290&lt;&gt;"",Scoring!$Q$27)+IF(Data!$W290&lt;&gt;"",Scoring!$Q$28)+IF(Data!$X290&lt;&gt;"",Scoring!$Q$29)+IF(Data!$Y290&lt;&gt;"",Scoring!$Q$30)+IF(Data!$Z290&lt;&gt;"",Scoring!$Q$31)+IF(Data!$AA290&lt;&gt;"",Scoring!$Q$32),"")</f>
        <v/>
      </c>
      <c r="BC290" s="107" t="str">
        <f>IF(BB290&lt;&gt;"",LOOKUP(BB290,Likelihoods!$A$7:$A$107,Likelihoods!O$7:O$107),"")</f>
        <v/>
      </c>
      <c r="BD290" s="104" t="str">
        <f>IF(AND(COUNTBLANK($B290:$E290)=3,COUNTBLANK($F290:$H290)=2,COUNTBLANK($I290:$J290)=1,COUNTBLANK($K290:$L290)=1,COUNTBLANK($M290:$N290)=1,COUNTBLANK($O290:$P290)=1,COUNTBLANK($Q290:$R290)=1,COUNTBLANK($S290:$T290)=1,COUNTBLANK($U290:$V290)=1,COUNTBLANK($W290:$AA290)=4),IF(Data!$B290&lt;&gt;"",Scoring!$R$7)+IF(Data!$C290&lt;&gt;"",Scoring!$R$8)+IF(Data!$D290&lt;&gt;"",Scoring!$R$9)+IF(Data!$E290&lt;&gt;"",Scoring!$R$10)+IF(Data!$F290&lt;&gt;"",Scoring!$R$11)+IF(Data!$G290&lt;&gt;"",Scoring!$R$12)+IF(Data!$H290&lt;&gt;"",Scoring!$R$13)+IF(Data!$I290&lt;&gt;"",Scoring!$R$14)+IF(Data!$J290&lt;&gt;"",Scoring!$R$15)+IF(Data!$K290&lt;&gt;"",Scoring!$R$16)+IF(Data!$L290&lt;&gt;"",Scoring!$R$17)+IF(Data!$M290&lt;&gt;"",Scoring!$R$18)+IF(Data!$N290&lt;&gt;"",Scoring!$R$19)+IF(Data!$O290&lt;&gt;"",Scoring!$R$20)+IF(Data!$P290&lt;&gt;"",Scoring!$R$21)+IF(Data!$Q290&lt;&gt;"",Scoring!$R$22)+IF(Data!$R290&lt;&gt;"",Scoring!$R$23)+IF(Data!$S290&lt;&gt;"",Scoring!$R$24)+IF(Data!T290&lt;&gt;"",Scoring!$R$25)+IF(Data!$U290&lt;&gt;"",Scoring!$R$26)+IF(Data!$V290&lt;&gt;"",Scoring!$R$27)+IF(Data!$W290&lt;&gt;"",Scoring!$R$28)+IF(Data!$X290&lt;&gt;"",Scoring!$R$29)+IF(Data!$Y290&lt;&gt;"",Scoring!$R$30)+IF(Data!$Z290&lt;&gt;"",Scoring!$R$31)+IF(Data!$AA290&lt;&gt;"",Scoring!$R$32),"")</f>
        <v/>
      </c>
      <c r="BE290" s="105" t="str">
        <f>IF(BD290&lt;&gt;"",LOOKUP(BD290,Likelihoods!$A$7:$A$107,Likelihoods!P$7:P$107),"")</f>
        <v/>
      </c>
      <c r="BF290" s="102" t="str">
        <f>IF(AND(COUNTBLANK($B290:$E290)=3,COUNTBLANK($F290:$H290)=2,COUNTBLANK($I290:$J290)=1,COUNTBLANK($K290:$L290)=1,COUNTBLANK($M290:$N290)=1,COUNTBLANK($O290:$P290)=1,COUNTBLANK($Q290:$R290)=1,COUNTBLANK($S290:$T290)=1,COUNTBLANK($U290:$V290)=1,COUNTBLANK($W290:$AA290)=4),IF(Data!$B290&lt;&gt;"",Scoring!$S$7)+IF(Data!$C290&lt;&gt;"",Scoring!$S$8)+IF(Data!$D290&lt;&gt;"",Scoring!$S$9)+IF(Data!$E290&lt;&gt;"",Scoring!$S$10)+IF(Data!$F290&lt;&gt;"",Scoring!$S$11)+IF(Data!$G290&lt;&gt;"",Scoring!$S$12)+IF(Data!$H290&lt;&gt;"",Scoring!$S$13)+IF(Data!$I290&lt;&gt;"",Scoring!$S$14)+IF(Data!$J290&lt;&gt;"",Scoring!$S$15)+IF(Data!$K290&lt;&gt;"",Scoring!$S$16)+IF(Data!$L290&lt;&gt;"",Scoring!$S$17)+IF(Data!$M290&lt;&gt;"",Scoring!$S$18)+IF(Data!$N290&lt;&gt;"",Scoring!$S$19)+IF(Data!$O290&lt;&gt;"",Scoring!$S$20)+IF(Data!$P290&lt;&gt;"",Scoring!$S$21)+IF(Data!$Q290&lt;&gt;"",Scoring!$S$22)+IF(Data!$R290&lt;&gt;"",Scoring!$S$23)+IF(Data!$S290&lt;&gt;"",Scoring!$S$24)+IF(Data!T290&lt;&gt;"",Scoring!$S$25)+IF(Data!$U290&lt;&gt;"",Scoring!$S$26)+IF(Data!$V290&lt;&gt;"",Scoring!$S$27)+IF(Data!$W290&lt;&gt;"",Scoring!$S$28)+IF(Data!$X290&lt;&gt;"",Scoring!$S$29)+IF(Data!$Y290&lt;&gt;"",Scoring!$S$30)+IF(Data!$Z290&lt;&gt;"",Scoring!$S$31)+IF(Data!$AA290&lt;&gt;"",Scoring!$S$32),"")</f>
        <v/>
      </c>
      <c r="BG290" s="107" t="str">
        <f>IF(BF290&lt;&gt;"",LOOKUP(BF290,Likelihoods!$A$7:$A$107,Likelihoods!Q$7:Q$107),"")</f>
        <v/>
      </c>
      <c r="BH290" s="108" t="str">
        <f>IF(AND(COUNTBLANK($B290:$E290)=3,COUNTBLANK($F290:$H290)=2,COUNTBLANK($I290:$J290)=1,COUNTBLANK($K290:$L290)=1,COUNTBLANK($M290:$N290)=1,COUNTBLANK($O290:$P290)=1,COUNTBLANK($Q290:$R290)=1,COUNTBLANK($S290:$T290)=1,COUNTBLANK($U290:$V290)=1,COUNTBLANK($W290:$AA290)=4),IF(Data!$B290&lt;&gt;"",Scoring!$T$7)+IF(Data!$C290&lt;&gt;"",Scoring!$T$8)+IF(Data!$D290&lt;&gt;"",Scoring!$T$9)+IF(Data!$E290&lt;&gt;"",Scoring!$T$10)+IF(Data!$F290&lt;&gt;"",Scoring!$T$11)+IF(Data!$G290&lt;&gt;"",Scoring!$T$12)+IF(Data!$H290&lt;&gt;"",Scoring!$T$13)+IF(Data!$I290&lt;&gt;"",Scoring!$T$14)+IF(Data!$J290&lt;&gt;"",Scoring!$T$15)+IF(Data!$K290&lt;&gt;"",Scoring!$T$16)+IF(Data!$L290&lt;&gt;"",Scoring!$T$17)+IF(Data!$M290&lt;&gt;"",Scoring!$T$18)+IF(Data!$N290&lt;&gt;"",Scoring!$T$19)+IF(Data!$O290&lt;&gt;"",Scoring!$T$20)+IF(Data!$P290&lt;&gt;"",Scoring!$T$21)+IF(Data!$Q290&lt;&gt;"",Scoring!$T$22)+IF(Data!$R290&lt;&gt;"",Scoring!$T$23)+IF(Data!$S290&lt;&gt;"",Scoring!$T$24)+IF(Data!T290&lt;&gt;"",Scoring!$T$25)+IF(Data!$U290&lt;&gt;"",Scoring!$T$26)+IF(Data!$V290&lt;&gt;"",Scoring!$T$27)+IF(Data!$W290&lt;&gt;"",Scoring!$T$28)+IF(Data!$X290&lt;&gt;"",Scoring!$T$29)+IF(Data!$Y290&lt;&gt;"",Scoring!$T$30)+IF(Data!$Z290&lt;&gt;"",Scoring!$T$31)+IF(Data!$AA290&lt;&gt;"",Scoring!$T$32),"")</f>
        <v/>
      </c>
      <c r="BI290" s="105" t="str">
        <f>IF(BH290&lt;&gt;"",LOOKUP(BH290,Likelihoods!$A$7:$A$107,Likelihoods!R$7:R$107),"")</f>
        <v/>
      </c>
      <c r="BJ290" s="108" t="str">
        <f>IF(AND(COUNTBLANK($B290:$E290)=3,COUNTBLANK($F290:$H290)=2,COUNTBLANK($I290:$J290)=1,COUNTBLANK($K290:$L290)=1,COUNTBLANK($M290:$N290)=1,COUNTBLANK($O290:$P290)=1,COUNTBLANK($Q290:$R290)=1,COUNTBLANK($S290:$T290)=1,COUNTBLANK($U290:$V290)=1,COUNTBLANK($W290:$AA290)=4),IF(Data!$B290&lt;&gt;"",Scoring!$U$7)+IF(Data!$C290&lt;&gt;"",Scoring!$U$8)+IF(Data!$D290&lt;&gt;"",Scoring!$U$9)+IF(Data!$E290&lt;&gt;"",Scoring!$U$10)+IF(Data!$F290&lt;&gt;"",Scoring!$U$11)+IF(Data!$G290&lt;&gt;"",Scoring!$U$12)+IF(Data!$H290&lt;&gt;"",Scoring!$U$13)+IF(Data!$I290&lt;&gt;"",Scoring!$U$14)+IF(Data!$J290&lt;&gt;"",Scoring!$U$15)+IF(Data!$K290&lt;&gt;"",Scoring!$U$16)+IF(Data!$L290&lt;&gt;"",Scoring!$U$17)+IF(Data!$M290&lt;&gt;"",Scoring!$U$18)+IF(Data!$N290&lt;&gt;"",Scoring!$U$19)+IF(Data!$O290&lt;&gt;"",Scoring!$U$20)+IF(Data!$P290&lt;&gt;"",Scoring!$U$21)+IF(Data!$Q290&lt;&gt;"",Scoring!$U$22)+IF(Data!$R290&lt;&gt;"",Scoring!$U$23)+IF(Data!$S290&lt;&gt;"",Scoring!$U$24)+IF(Data!T290&lt;&gt;"",Scoring!$U$25)+IF(Data!$U290&lt;&gt;"",Scoring!$U$26)+IF(Data!$V290&lt;&gt;"",Scoring!$U$27)+IF(Data!$W290&lt;&gt;"",Scoring!$U$28)+IF(Data!$X290&lt;&gt;"",Scoring!$U$29)+IF(Data!$Y290&lt;&gt;"",Scoring!$U$30)+IF(Data!$Z290&lt;&gt;"",Scoring!$U$31)+IF(Data!$AA290&lt;&gt;"",Scoring!$U$32),"")</f>
        <v/>
      </c>
      <c r="BK290" s="106" t="str">
        <f>IF(BJ290&lt;&gt;"",LOOKUP(BJ290,Likelihoods!$A$7:$A$107,Likelihoods!S$7:S$107),"")</f>
        <v/>
      </c>
      <c r="BL290" s="8"/>
      <c r="BM290" s="8"/>
      <c r="BN290" s="8"/>
      <c r="BO290" s="8"/>
      <c r="BP290" s="8"/>
      <c r="BQ290" s="8"/>
      <c r="BR290" s="8"/>
      <c r="BS290" s="8"/>
      <c r="BT290" s="8"/>
      <c r="BU290" s="8"/>
      <c r="BV290" s="8"/>
      <c r="BW290" s="8"/>
      <c r="BX290" s="8"/>
      <c r="BY290" s="8"/>
    </row>
    <row r="291" spans="1:77" ht="14.25" x14ac:dyDescent="0.2">
      <c r="A291" s="68"/>
      <c r="B291" s="101"/>
      <c r="C291" s="102"/>
      <c r="D291" s="102"/>
      <c r="E291" s="102"/>
      <c r="F291" s="101"/>
      <c r="G291" s="102"/>
      <c r="H291" s="103"/>
      <c r="I291" s="102"/>
      <c r="J291" s="102"/>
      <c r="K291" s="101"/>
      <c r="L291" s="103"/>
      <c r="M291" s="102"/>
      <c r="N291" s="103"/>
      <c r="O291" s="101"/>
      <c r="P291" s="103"/>
      <c r="Q291" s="102"/>
      <c r="R291" s="102"/>
      <c r="S291" s="101"/>
      <c r="T291" s="103"/>
      <c r="U291" s="101"/>
      <c r="V291" s="103"/>
      <c r="W291" s="102"/>
      <c r="X291" s="102"/>
      <c r="Y291" s="102"/>
      <c r="Z291" s="102"/>
      <c r="AA291" s="102"/>
      <c r="AB291" s="104" t="str">
        <f>IF(AND(COUNTBLANK($B291:$E291)=3,COUNTBLANK($F291:$H291)=2,COUNTBLANK($I291:$J291)=1,COUNTBLANK($K291:$L291)=1,COUNTBLANK($M291:$N291)=1,COUNTBLANK($O291:$P291)=1,COUNTBLANK($Q291:$R291)=1,COUNTBLANK($S291:$T291)=1,COUNTBLANK($U291:$V291)=1,COUNTBLANK($W291:$AA291)=4),IF(Data!$B291&lt;&gt;"",Scoring!$D$7)+IF(Data!$C291&lt;&gt;"",Scoring!$D$8)+IF(Data!$D291&lt;&gt;"",Scoring!$D$9)+IF(Data!$E291&lt;&gt;"",Scoring!$D$10)+IF(Data!$F291&lt;&gt;"",Scoring!$D$11)+IF(Data!$G291&lt;&gt;"",Scoring!$D$12)+IF(Data!$H291&lt;&gt;"",Scoring!$D$13)+IF(Data!$I291&lt;&gt;"",Scoring!$D$14)+IF(Data!$J291&lt;&gt;"",Scoring!$D$15)+IF(Data!$K291&lt;&gt;"",Scoring!$D$16)+IF(Data!$L291&lt;&gt;"",Scoring!$D$17)+IF(Data!$M291&lt;&gt;"",Scoring!$D$18)+IF(Data!$N291&lt;&gt;"",Scoring!$D$19)+IF(Data!$O291&lt;&gt;"",Scoring!$D$20)+IF(Data!$P291&lt;&gt;"",Scoring!$D$21)+IF(Data!$Q291&lt;&gt;"",Scoring!$D$22)+IF(Data!$R291&lt;&gt;"",Scoring!$D$23)+IF(Data!$S291&lt;&gt;"",Scoring!$D$24)+IF(Data!T291&lt;&gt;"",Scoring!$D$25)+IF(Data!$U291&lt;&gt;"",Scoring!$D$26)+IF(Data!$V291&lt;&gt;"",Scoring!$D$27)+IF(Data!$W291&lt;&gt;"",Scoring!$D$28)+IF(Data!$X291&lt;&gt;"",Scoring!$D$29)+IF(Data!$Y291&lt;&gt;"",Scoring!$D$30)+IF(Data!$Z291&lt;&gt;"",Scoring!$D$31)+IF(Data!$AA291&lt;&gt;"",Scoring!$D$32),"")</f>
        <v/>
      </c>
      <c r="AC291" s="105" t="str">
        <f>IF(AB291&lt;&gt;"",LOOKUP(AB291,Likelihoods!$A$7:$A$107,Likelihoods!B$7:B$107),"")</f>
        <v/>
      </c>
      <c r="AD291" s="264" t="str">
        <f>IF(AND(COUNTBLANK($B291:$E291)=3,COUNTBLANK($F291:$H291)=2,COUNTBLANK($I291:$J291)=1,COUNTBLANK($K291:$L291)=1,COUNTBLANK($M291:$N291)=1,COUNTBLANK($O291:$P291)=1,COUNTBLANK($Q291:$R291)=1,COUNTBLANK($S291:$T291)=1,COUNTBLANK($U291:$V291)=1,COUNTBLANK($W291:$AA291)=4),IF(Data!$B291&lt;&gt;"",Scoring!$E$7)+IF(Data!$C291&lt;&gt;"",Scoring!$E$8)+IF(Data!$D291&lt;&gt;"",Scoring!$E$9)+IF(Data!$E291&lt;&gt;"",Scoring!$E$10)+IF(Data!$F291&lt;&gt;"",Scoring!$E$11)+IF(Data!$G291&lt;&gt;"",Scoring!$E$12)+IF(Data!$H291&lt;&gt;"",Scoring!$E$13)+IF(Data!$I291&lt;&gt;"",Scoring!$E$14)+IF(Data!$J291&lt;&gt;"",Scoring!$E$15)+IF(Data!$K291&lt;&gt;"",Scoring!$E$16)+IF(Data!$L291&lt;&gt;"",Scoring!$E$17)+IF(Data!$M291&lt;&gt;"",Scoring!$E$18)+IF(Data!$N291&lt;&gt;"",Scoring!$E$19)+IF(Data!$O291&lt;&gt;"",Scoring!$E$20)+IF(Data!$P291&lt;&gt;"",Scoring!$E$21)+IF(Data!$Q291&lt;&gt;"",Scoring!$E$22)+IF(Data!$R291&lt;&gt;"",Scoring!$E$23)+IF(Data!$S291&lt;&gt;"",Scoring!$E$24)+IF(Data!V291&lt;&gt;"",Scoring!$E$25)+IF(Data!$U291&lt;&gt;"",Scoring!$E$26)+IF(Data!$V291&lt;&gt;"",Scoring!$E$27)+IF(Data!$W291&lt;&gt;"",Scoring!$E$28)+IF(Data!$X291&lt;&gt;"",Scoring!$E$29)+IF(Data!$Y291&lt;&gt;"",Scoring!$E$30)+IF(Data!$Z291&lt;&gt;"",Scoring!$E$31)+IF(Data!$AA291&lt;&gt;"",Scoring!$E$32),"")</f>
        <v/>
      </c>
      <c r="AE291" s="107" t="str">
        <f>IF(AD291&lt;&gt;"",LOOKUP(AD291,Likelihoods!$A$7:$A$107,Likelihoods!C$7:C$107),"")</f>
        <v/>
      </c>
      <c r="AF291" s="108" t="str">
        <f>IF(AND(COUNTBLANK($B291:$E291)=3,COUNTBLANK($F291:$H291)=2,COUNTBLANK($I291:$J291)=1,COUNTBLANK($K291:$L291)=1,COUNTBLANK($M291:$N291)=1,COUNTBLANK($O291:$P291)=1,COUNTBLANK($Q291:$R291)=1,COUNTBLANK($S291:$T291)=1,COUNTBLANK($U291:$V291)=1,COUNTBLANK($W291:$AA291)=4),IF(Data!$B291&lt;&gt;"",Scoring!$F$7)+IF(Data!$C291&lt;&gt;"",Scoring!$F$8)+IF(Data!$D291&lt;&gt;"",Scoring!$F$9)+IF(Data!$E291&lt;&gt;"",Scoring!$F$10)+IF(Data!$F291&lt;&gt;"",Scoring!$F$11)+IF(Data!$G291&lt;&gt;"",Scoring!$F$12)+IF(Data!$H291&lt;&gt;"",Scoring!$F$13)+IF(Data!$I291&lt;&gt;"",Scoring!$F$14)+IF(Data!$J291&lt;&gt;"",Scoring!$F$15)+IF(Data!$K291&lt;&gt;"",Scoring!$F$16)+IF(Data!$L291&lt;&gt;"",Scoring!$F$17)+IF(Data!$M291&lt;&gt;"",Scoring!$F$18)+IF(Data!$N291&lt;&gt;"",Scoring!$F$19)+IF(Data!$O291&lt;&gt;"",Scoring!$F$20)+IF(Data!$P291&lt;&gt;"",Scoring!$F$21)+IF(Data!$Q291&lt;&gt;"",Scoring!$F$22)+IF(Data!$R291&lt;&gt;"",Scoring!$F$23)+IF(Data!$S291&lt;&gt;"",Scoring!$F$24)+IF(Data!T291&lt;&gt;"",Scoring!$F$25)+IF(Data!$U291&lt;&gt;"",Scoring!$F$26)+IF(Data!$V291&lt;&gt;"",Scoring!$F$27)+IF(Data!$W291&lt;&gt;"",Scoring!$F$28)+IF(Data!$X291&lt;&gt;"",Scoring!$F$29)+IF(Data!$Y291&lt;&gt;"",Scoring!$F$30)+IF(Data!$Z291&lt;&gt;"",Scoring!$F$31)+IF(Data!$AA291&lt;&gt;"",Scoring!$F$32),"")</f>
        <v/>
      </c>
      <c r="AG291" s="105" t="str">
        <f>IF(AF291&lt;&gt;"",LOOKUP(AF291,Likelihoods!$A$7:$A$107,Likelihoods!D$7:D$107),"")</f>
        <v/>
      </c>
      <c r="AH291" s="108" t="str">
        <f>IF(AND(COUNTBLANK($B291:$E291)=3,COUNTBLANK($F291:$H291)=2,COUNTBLANK($I291:$J291)=1,COUNTBLANK($K291:$L291)=1,COUNTBLANK($M291:$N291)=1,COUNTBLANK($O291:$P291)=1,COUNTBLANK($Q291:$R291)=1,COUNTBLANK($S291:$T291)=1,COUNTBLANK($U291:$V291)=1,COUNTBLANK($W291:$AA291)=4),IF(Data!$B291&lt;&gt;"",Scoring!$G$7)+IF(Data!$C291&lt;&gt;"",Scoring!$G$8)+IF(Data!$D291&lt;&gt;"",Scoring!$G$9)+IF(Data!$E291&lt;&gt;"",Scoring!$G$10)+IF(Data!$F291&lt;&gt;"",Scoring!$G$11)+IF(Data!$G291&lt;&gt;"",Scoring!$G$12)+IF(Data!$H291&lt;&gt;"",Scoring!$G$13)+IF(Data!$I291&lt;&gt;"",Scoring!$G$14)+IF(Data!$J291&lt;&gt;"",Scoring!$G$15)+IF(Data!$K291&lt;&gt;"",Scoring!$G$16)+IF(Data!$L291&lt;&gt;"",Scoring!$G$17)+IF(Data!$M291&lt;&gt;"",Scoring!$G$18)+IF(Data!$N291&lt;&gt;"",Scoring!$G$19)+IF(Data!$O291&lt;&gt;"",Scoring!$G$20)+IF(Data!$P291&lt;&gt;"",Scoring!$G$21)+IF(Data!$Q291&lt;&gt;"",Scoring!$G$22)+IF(Data!$R291&lt;&gt;"",Scoring!$G$23)+IF(Data!$S291&lt;&gt;"",Scoring!$G$24)+IF(Data!T291&lt;&gt;"",Scoring!$G$25)+IF(Data!$U291&lt;&gt;"",Scoring!$G$26)+IF(Data!$V291&lt;&gt;"",Scoring!$G$27)+IF(Data!$W291&lt;&gt;"",Scoring!$G$28)+IF(Data!$X291&lt;&gt;"",Scoring!$G$29)+IF(Data!$Y291&lt;&gt;"",Scoring!$G$30)+IF(Data!$Z291&lt;&gt;"",Scoring!$G$31)+IF(Data!$AA291&lt;&gt;"",Scoring!$G$32),"")</f>
        <v/>
      </c>
      <c r="AI291" s="106" t="str">
        <f>IF(AH291&lt;&gt;"",LOOKUP(AH291,Likelihoods!$A$7:$A$107,Likelihoods!E$7:E$107),"")</f>
        <v/>
      </c>
      <c r="AJ291" s="104" t="str">
        <f>IF(AND(COUNTBLANK($B291:$E291)=3,COUNTBLANK($F291:$H291)=2,COUNTBLANK($I291:$J291)=1,COUNTBLANK($K291:$L291)=1,COUNTBLANK($M291:$N291)=1,COUNTBLANK($O291:$P291)=1,COUNTBLANK($Q291:$R291)=1,COUNTBLANK($S291:$T291)=1,COUNTBLANK($U291:$V291)=1,COUNTBLANK($W291:$AA291)=4),IF(Data!$B291&lt;&gt;"",Scoring!$H$7)+IF(Data!$C291&lt;&gt;"",Scoring!$H$8)+IF(Data!$D291&lt;&gt;"",Scoring!$H$9)+IF(Data!$E291&lt;&gt;"",Scoring!$H$10)+IF(Data!$F291&lt;&gt;"",Scoring!$H$11)+IF(Data!$G291&lt;&gt;"",Scoring!$H$12)+IF(Data!$H291&lt;&gt;"",Scoring!$H$13)+IF(Data!$I291&lt;&gt;"",Scoring!$H$14)+IF(Data!$J291&lt;&gt;"",Scoring!$H$15)+IF(Data!$K291&lt;&gt;"",Scoring!$H$16)+IF(Data!$L291&lt;&gt;"",Scoring!$H$17)+IF(Data!$M291&lt;&gt;"",Scoring!$H$18)+IF(Data!$N291&lt;&gt;"",Scoring!$H$19)+IF(Data!$O291&lt;&gt;"",Scoring!$H$20)+IF(Data!$P291&lt;&gt;"",Scoring!$H$21)+IF(Data!$Q291&lt;&gt;"",Scoring!$H$22)+IF(Data!$R291&lt;&gt;"",Scoring!$H$23)+IF(Data!$S291&lt;&gt;"",Scoring!$H$24)+IF(Data!T291&lt;&gt;"",Scoring!$H$25)+IF(Data!$U291&lt;&gt;"",Scoring!$H$26)+IF(Data!$V291&lt;&gt;"",Scoring!$H$27)+IF(Data!$W291&lt;&gt;"",Scoring!$H$28)+IF(Data!$X291&lt;&gt;"",Scoring!$H$29)+IF(Data!$Y291&lt;&gt;"",Scoring!$H$30)+IF(Data!$Z291&lt;&gt;"",Scoring!$H$31)+IF(Data!$AA291&lt;&gt;"",Scoring!$H$32),"")</f>
        <v/>
      </c>
      <c r="AK291" s="105" t="str">
        <f>IF(AJ291&lt;&gt;"",LOOKUP(AJ291,Likelihoods!$A$7:$A$107,Likelihoods!F$7:F$107),"")</f>
        <v/>
      </c>
      <c r="AL291" s="102" t="str">
        <f>IF(AND(COUNTBLANK($B291:$E291)=3,COUNTBLANK($F291:$H291)=2,COUNTBLANK($I291:$J291)=1,COUNTBLANK($K291:$L291)=1,COUNTBLANK($M291:$N291)=1,COUNTBLANK($O291:$P291)=1,COUNTBLANK($Q291:$R291)=1,COUNTBLANK($S291:$T291)=1,COUNTBLANK($U291:$V291)=1,COUNTBLANK($W291:$AA291)=4),IF(Data!$B291&lt;&gt;"",Scoring!$I$7)+IF(Data!$C291&lt;&gt;"",Scoring!$I$8)+IF(Data!$D291&lt;&gt;"",Scoring!$I$9)+IF(Data!$E291&lt;&gt;"",Scoring!$I$10)+IF(Data!$F291&lt;&gt;"",Scoring!$I$11)+IF(Data!$G291&lt;&gt;"",Scoring!$I$12)+IF(Data!$H291&lt;&gt;"",Scoring!$I$13)+IF(Data!$I291&lt;&gt;"",Scoring!$I$14)+IF(Data!$J291&lt;&gt;"",Scoring!$I$15)+IF(Data!$K291&lt;&gt;"",Scoring!$I$16)+IF(Data!$L291&lt;&gt;"",Scoring!$I$17)+IF(Data!$M291&lt;&gt;"",Scoring!$I$18)+IF(Data!$N291&lt;&gt;"",Scoring!$I$19)+IF(Data!$O291&lt;&gt;"",Scoring!$I$20)+IF(Data!$P291&lt;&gt;"",Scoring!$I$21)+IF(Data!$Q291&lt;&gt;"",Scoring!$I$22)+IF(Data!$R291&lt;&gt;"",Scoring!$I$23)+IF(Data!$S291&lt;&gt;"",Scoring!$I$24)+IF(Data!T291&lt;&gt;"",Scoring!$I$25)+IF(Data!$U291&lt;&gt;"",Scoring!$I$26)+IF(Data!$V291&lt;&gt;"",Scoring!$I$27)+IF(Data!$W291&lt;&gt;"",Scoring!$I$28)+IF(Data!$X291&lt;&gt;"",Scoring!$I$29)+IF(Data!$Y291&lt;&gt;"",Scoring!$I$30)+IF(Data!$Z291&lt;&gt;"",Scoring!$I$31)+IF(Data!$AA291&lt;&gt;"",Scoring!$I$32),"")</f>
        <v/>
      </c>
      <c r="AM291" s="107" t="str">
        <f>IF(AL291&lt;&gt;"",LOOKUP(AL291,Likelihoods!$A$7:$A$107,Likelihoods!G$7:G$107),"")</f>
        <v/>
      </c>
      <c r="AN291" s="281" t="str">
        <f>IF(AND(COUNTBLANK($B291:$E291)=3,COUNTBLANK($F291:$H291)=2,COUNTBLANK($I291:$J291)=1,COUNTBLANK($K291:$L291)=1,COUNTBLANK($M291:$N291)=1,COUNTBLANK($O291:$P291)=1,COUNTBLANK($Q291:$R291)=1,COUNTBLANK($S291:$T291)=1,COUNTBLANK($U291:$V291)=1,COUNTBLANK($W291:$AA291)=4),IF(Data!$B291&lt;&gt;"",Scoring!$J$7)+IF(Data!$C291&lt;&gt;"",Scoring!$J$8)+IF(Data!$D291&lt;&gt;"",Scoring!$J$9)+IF(Data!$E291&lt;&gt;"",Scoring!$J$10)+IF(Data!$F291&lt;&gt;"",Scoring!$J$11)+IF(Data!$G291&lt;&gt;"",Scoring!$J$12)+IF(Data!$H291&lt;&gt;"",Scoring!$J$13)+IF(Data!$I291&lt;&gt;"",Scoring!$J$14)+IF(Data!$J291&lt;&gt;"",Scoring!$J$15)+IF(Data!$K291&lt;&gt;"",Scoring!$J$16)+IF(Data!$L291&lt;&gt;"",Scoring!$J$17)+IF(Data!$M291&lt;&gt;"",Scoring!$J$18)+IF(Data!$N291&lt;&gt;"",Scoring!$J$19)+IF(Data!$O291&lt;&gt;"",Scoring!$J$20)+IF(Data!$P291&lt;&gt;"",Scoring!$J$21)+IF(Data!$Q291&lt;&gt;"",Scoring!$J$22)+IF(Data!$R291&lt;&gt;"",Scoring!$J$23)+IF(Data!$S291&lt;&gt;"",Scoring!$J$24)+IF(Data!AF291&lt;&gt;"",Scoring!$J$25)+IF(Data!$U291&lt;&gt;"",Scoring!$J$26)+IF(Data!$V291&lt;&gt;"",Scoring!$J$27)+IF(Data!$W291&lt;&gt;"",Scoring!$J$28)+IF(Data!$X291&lt;&gt;"",Scoring!$J$29)+IF(Data!$Y291&lt;&gt;"",Scoring!$J$30)+IF(Data!$Z291&lt;&gt;"",Scoring!$J$31)+IF(Data!$AA291&lt;&gt;"",Scoring!$J$32),"")</f>
        <v/>
      </c>
      <c r="AO291" s="276" t="str">
        <f>IF(AN291&lt;&gt;"",LOOKUP(AN291,Likelihoods!$A$7:$A$107,Likelihoods!H$7:H$107),"")</f>
        <v/>
      </c>
      <c r="AP291" s="264" t="str">
        <f>IF(AND(COUNTBLANK($B291:$E291)=3,COUNTBLANK($F291:$H291)=2,COUNTBLANK($I291:$J291)=1,COUNTBLANK($K291:$L291)=1,COUNTBLANK($M291:$N291)=1,COUNTBLANK($O291:$P291)=1,COUNTBLANK($Q291:$R291)=1,COUNTBLANK($S291:$T291)=1,COUNTBLANK($U291:$V291)=1,COUNTBLANK($W291:$AA291)=4),IF(Data!$B291&lt;&gt;"",Scoring!$K$7)+IF(Data!$C291&lt;&gt;"",Scoring!$K$8)+IF(Data!$D291&lt;&gt;"",Scoring!$K$9)+IF(Data!$E291&lt;&gt;"",Scoring!$K$10)+IF(Data!$F291&lt;&gt;"",Scoring!$K$11)+IF(Data!$G291&lt;&gt;"",Scoring!$K$12)+IF(Data!$H291&lt;&gt;"",Scoring!$K$13)+IF(Data!$I291&lt;&gt;"",Scoring!$K$14)+IF(Data!$J291&lt;&gt;"",Scoring!$K$15)+IF(Data!$K291&lt;&gt;"",Scoring!$K$16)+IF(Data!$L291&lt;&gt;"",Scoring!$K$17)+IF(Data!$M291&lt;&gt;"",Scoring!$K$18)+IF(Data!$N291&lt;&gt;"",Scoring!$K$19)+IF(Data!$O291&lt;&gt;"",Scoring!$K$20)+IF(Data!$P291&lt;&gt;"",Scoring!$K$21)+IF(Data!$Q291&lt;&gt;"",Scoring!$K$22)+IF(Data!$R291&lt;&gt;"",Scoring!$K$23)+IF(Data!$S291&lt;&gt;"",Scoring!$K$24)+IF(Data!AH291&lt;&gt;"",Scoring!$K$25)+IF(Data!$U291&lt;&gt;"",Scoring!$K$26)+IF(Data!$V291&lt;&gt;"",Scoring!$K$27)+IF(Data!$W291&lt;&gt;"",Scoring!$K$28)+IF(Data!$X291&lt;&gt;"",Scoring!$K$29)+IF(Data!$Y291&lt;&gt;"",Scoring!$K$30)+IF(Data!$Z291&lt;&gt;"",Scoring!$K$31)+IF(Data!$AA291&lt;&gt;"",Scoring!$K$32),"")</f>
        <v/>
      </c>
      <c r="AQ291" s="107" t="str">
        <f>IF(AP291&lt;&gt;"",LOOKUP(AP291,Likelihoods!$A$7:$A$107,Likelihoods!I$7:I$107),"")</f>
        <v/>
      </c>
      <c r="AR291" s="281" t="str">
        <f>IF(AND(COUNTBLANK($B291:$E291)=3,COUNTBLANK($F291:$H291)=2,COUNTBLANK($I291:$J291)=1,COUNTBLANK($K291:$L291)=1,COUNTBLANK($M291:$N291)=1,COUNTBLANK($O291:$P291)=1,COUNTBLANK($Q291:$R291)=1,COUNTBLANK($S291:$T291)=1,COUNTBLANK($U291:$V291)=1,COUNTBLANK($W291:$AA291)=4),IF(Data!$B291&lt;&gt;"",Scoring!$L$7)+IF(Data!$C291&lt;&gt;"",Scoring!$L$8)+IF(Data!$D291&lt;&gt;"",Scoring!$L$9)+IF(Data!$E291&lt;&gt;"",Scoring!$L$10)+IF(Data!$F291&lt;&gt;"",Scoring!$L$11)+IF(Data!$G291&lt;&gt;"",Scoring!$L$12)+IF(Data!$H291&lt;&gt;"",Scoring!$L$13)+IF(Data!$I291&lt;&gt;"",Scoring!$L$14)+IF(Data!$J291&lt;&gt;"",Scoring!$L$15)+IF(Data!$K291&lt;&gt;"",Scoring!$L$16)+IF(Data!$L291&lt;&gt;"",Scoring!$L$17)+IF(Data!$M291&lt;&gt;"",Scoring!$L$18)+IF(Data!$N291&lt;&gt;"",Scoring!$L$19)+IF(Data!$O291&lt;&gt;"",Scoring!$L$20)+IF(Data!$P291&lt;&gt;"",Scoring!$L$21)+IF(Data!$Q291&lt;&gt;"",Scoring!$L$22)+IF(Data!$R291&lt;&gt;"",Scoring!$L$23)+IF(Data!$S291&lt;&gt;"",Scoring!$L$24)+IF(Data!AJ291&lt;&gt;"",Scoring!$L$25)+IF(Data!$U291&lt;&gt;"",Scoring!$L$26)+IF(Data!$V291&lt;&gt;"",Scoring!$L$27)+IF(Data!$W291&lt;&gt;"",Scoring!$L$28)+IF(Data!$X291&lt;&gt;"",Scoring!$L$29)+IF(Data!$Y291&lt;&gt;"",Scoring!$L$30)+IF(Data!$Z291&lt;&gt;"",Scoring!$L$31)+IF(Data!$AA291&lt;&gt;"",Scoring!$L$32),"")</f>
        <v/>
      </c>
      <c r="AS291" s="105" t="str">
        <f>IF(AR291&lt;&gt;"",LOOKUP(AR291,Likelihoods!$A$7:$A$107,Likelihoods!J$7:J$107),"")</f>
        <v/>
      </c>
      <c r="AT291" s="108" t="str">
        <f>IF(AND(COUNTBLANK($B291:$E291)=3,COUNTBLANK($F291:$H291)=2,COUNTBLANK($I291:$J291)=1,COUNTBLANK($K291:$L291)=1,COUNTBLANK($M291:$N291)=1,COUNTBLANK($O291:$P291)=1,COUNTBLANK($Q291:$R291)=1,COUNTBLANK($S291:$T291)=1,COUNTBLANK($U291:$V291)=1,COUNTBLANK($W291:$AA291)=4),IF(Data!$B291&lt;&gt;"",Scoring!$M$7)+IF(Data!$C291&lt;&gt;"",Scoring!$M$8)+IF(Data!$D291&lt;&gt;"",Scoring!$M$9)+IF(Data!$E291&lt;&gt;"",Scoring!$M$10)+IF(Data!$F291&lt;&gt;"",Scoring!$M$11)+IF(Data!$G291&lt;&gt;"",Scoring!$M$12)+IF(Data!$H291&lt;&gt;"",Scoring!$M$13)+IF(Data!$I291&lt;&gt;"",Scoring!$M$14)+IF(Data!$J291&lt;&gt;"",Scoring!$M$15)+IF(Data!$K291&lt;&gt;"",Scoring!$M$16)+IF(Data!$L291&lt;&gt;"",Scoring!$M$17)+IF(Data!$M291&lt;&gt;"",Scoring!$M$18)+IF(Data!$N291&lt;&gt;"",Scoring!$M$19)+IF(Data!$O291&lt;&gt;"",Scoring!$M$20)+IF(Data!$P291&lt;&gt;"",Scoring!$M$21)+IF(Data!$Q291&lt;&gt;"",Scoring!$M$22)+IF(Data!$R291&lt;&gt;"",Scoring!$M$23)+IF(Data!$S291&lt;&gt;"",Scoring!$M$24)+IF(Data!T291&lt;&gt;"",Scoring!$M$25)+IF(Data!$U291&lt;&gt;"",Scoring!$M$26)+IF(Data!$V291&lt;&gt;"",Scoring!$M$27)+IF(Data!$W291&lt;&gt;"",Scoring!$M$28)+IF(Data!$X291&lt;&gt;"",Scoring!$M$29)+IF(Data!$Y291&lt;&gt;"",Scoring!$M$30)+IF(Data!$Z291&lt;&gt;"",Scoring!$M$31)+IF(Data!$AA291&lt;&gt;"",Scoring!$M$32),"")</f>
        <v/>
      </c>
      <c r="AU291" s="105" t="str">
        <f>IF(AT291&lt;&gt;"",LOOKUP(AT291,Likelihoods!$A$7:$A$107,Likelihoods!K$7:K$107),"")</f>
        <v/>
      </c>
      <c r="AV291" s="108" t="str">
        <f>IF(AND(COUNTBLANK($B291:$E291)=3,COUNTBLANK($F291:$H291)=2,COUNTBLANK($I291:$J291)=1,COUNTBLANK($K291:$L291)=1,COUNTBLANK($M291:$N291)=1,COUNTBLANK($O291:$P291)=1,COUNTBLANK($Q291:$R291)=1,COUNTBLANK($S291:$T291)=1,COUNTBLANK($U291:$V291)=1,COUNTBLANK($W291:$AA291)=4),IF(Data!$B291&lt;&gt;"",Scoring!$N$7)+IF(Data!$C291&lt;&gt;"",Scoring!$N$8)+IF(Data!$D291&lt;&gt;"",Scoring!$N$9)+IF(Data!$E291&lt;&gt;"",Scoring!$N$10)+IF(Data!$F291&lt;&gt;"",Scoring!$N$11)+IF(Data!$G291&lt;&gt;"",Scoring!$N$12)+IF(Data!$H291&lt;&gt;"",Scoring!$N$13)+IF(Data!$I291&lt;&gt;"",Scoring!$N$14)+IF(Data!$J291&lt;&gt;"",Scoring!$N$15)+IF(Data!$K291&lt;&gt;"",Scoring!$N$16)+IF(Data!$L291&lt;&gt;"",Scoring!$N$17)+IF(Data!$M291&lt;&gt;"",Scoring!$N$18)+IF(Data!$N291&lt;&gt;"",Scoring!$N$19)+IF(Data!$O291&lt;&gt;"",Scoring!$N$20)+IF(Data!$P291&lt;&gt;"",Scoring!$N$21)+IF(Data!$Q291&lt;&gt;"",Scoring!$N$22)+IF(Data!$R291&lt;&gt;"",Scoring!$N$23)+IF(Data!$S291&lt;&gt;"",Scoring!$N$24)+IF(Data!T291&lt;&gt;"",Scoring!$N$25)+IF(Data!$U291&lt;&gt;"",Scoring!$N$26)+IF(Data!$V291&lt;&gt;"",Scoring!$N$27)+IF(Data!$W291&lt;&gt;"",Scoring!$N$28)+IF(Data!$X291&lt;&gt;"",Scoring!$N$29)+IF(Data!$Y291&lt;&gt;"",Scoring!$N$30)+IF(Data!$Z291&lt;&gt;"",Scoring!$N$31)+IF(Data!$AA291&lt;&gt;"",Scoring!$N$32),"")</f>
        <v/>
      </c>
      <c r="AW291" s="106" t="str">
        <f>IF(AV291&lt;&gt;"",LOOKUP(AV291,Likelihoods!$A$7:$A$107,Likelihoods!L$7:L$107),"")</f>
        <v/>
      </c>
      <c r="AX291" s="104" t="str">
        <f>IF(AND(COUNTBLANK($B291:$E291)=3,COUNTBLANK($F291:$H291)=2,COUNTBLANK($I291:$J291)=1,COUNTBLANK($K291:$L291)=1,COUNTBLANK($M291:$N291)=1,COUNTBLANK($O291:$P291)=1,COUNTBLANK($Q291:$R291)=1,COUNTBLANK($S291:$T291)=1,COUNTBLANK($U291:$V291)=1,COUNTBLANK($W291:$AA291)=4),IF(Data!$B291&lt;&gt;"",Scoring!$O$7)+IF(Data!$C291&lt;&gt;"",Scoring!$O$8)+IF(Data!$D291&lt;&gt;"",Scoring!$O$9)+IF(Data!$E291&lt;&gt;"",Scoring!$O$10)+IF(Data!$F291&lt;&gt;"",Scoring!$O$11)+IF(Data!$G291&lt;&gt;"",Scoring!$O$12)+IF(Data!$H291&lt;&gt;"",Scoring!$O$13)+IF(Data!$I291&lt;&gt;"",Scoring!$O$14)+IF(Data!$J291&lt;&gt;"",Scoring!$O$15)+IF(Data!$K291&lt;&gt;"",Scoring!$O$16)+IF(Data!$L291&lt;&gt;"",Scoring!$O$17)+IF(Data!$M291&lt;&gt;"",Scoring!$O$18)+IF(Data!$N291&lt;&gt;"",Scoring!$O$19)+IF(Data!$O291&lt;&gt;"",Scoring!$O$20)+IF(Data!$P291&lt;&gt;"",Scoring!$O$21)+IF(Data!$Q291&lt;&gt;"",Scoring!$O$22)+IF(Data!$R291&lt;&gt;"",Scoring!$O$23)+IF(Data!$S291&lt;&gt;"",Scoring!$O$24)+IF(Data!T291&lt;&gt;"",Scoring!$O$25)+IF(Data!$U291&lt;&gt;"",Scoring!$O$26)+IF(Data!$V291&lt;&gt;"",Scoring!$O$27)+IF(Data!$W291&lt;&gt;"",Scoring!$O$28)+IF(Data!$X291&lt;&gt;"",Scoring!$O$29)+IF(Data!$Y291&lt;&gt;"",Scoring!$O$30)+IF(Data!$Z291&lt;&gt;"",Scoring!$O$31)+IF(Data!$AA291&lt;&gt;"",Scoring!$O$32),"")</f>
        <v/>
      </c>
      <c r="AY291" s="107" t="str">
        <f>IF(AX291&lt;&gt;"",LOOKUP(AX291,Likelihoods!$A$7:$A$107,Likelihoods!M$7:M$107),"")</f>
        <v/>
      </c>
      <c r="AZ291" s="108" t="str">
        <f>IF(AND(COUNTBLANK($B291:$E291)=3,COUNTBLANK($F291:$H291)=2,COUNTBLANK($I291:$J291)=1,COUNTBLANK($K291:$L291)=1,COUNTBLANK($M291:$N291)=1,COUNTBLANK($O291:$P291)=1,COUNTBLANK($Q291:$R291)=1,COUNTBLANK($S291:$T291)=1,COUNTBLANK($U291:$V291)=1,COUNTBLANK($W291:$AA291)=4),IF(Data!$B291&lt;&gt;"",Scoring!$P$7)+IF(Data!$C291&lt;&gt;"",Scoring!$P$8)+IF(Data!$D291&lt;&gt;"",Scoring!$P$9)+IF(Data!$E291&lt;&gt;"",Scoring!$P$10)+IF(Data!$F291&lt;&gt;"",Scoring!$P$11)+IF(Data!$G291&lt;&gt;"",Scoring!$P$12)+IF(Data!$H291&lt;&gt;"",Scoring!$P$13)+IF(Data!$I291&lt;&gt;"",Scoring!$P$14)+IF(Data!$J291&lt;&gt;"",Scoring!$P$15)+IF(Data!$K291&lt;&gt;"",Scoring!$P$16)+IF(Data!$L291&lt;&gt;"",Scoring!$P$17)+IF(Data!$M291&lt;&gt;"",Scoring!$P$18)+IF(Data!$N291&lt;&gt;"",Scoring!$P$19)+IF(Data!$O291&lt;&gt;"",Scoring!$P$20)+IF(Data!$P291&lt;&gt;"",Scoring!$P$21)+IF(Data!$Q291&lt;&gt;"",Scoring!$P$22)+IF(Data!$R291&lt;&gt;"",Scoring!$P$23)+IF(Data!$S291&lt;&gt;"",Scoring!$P$24)+IF(Data!T291&lt;&gt;"",Scoring!$P$25)+IF(Data!$U291&lt;&gt;"",Scoring!$P$26)+IF(Data!$V291&lt;&gt;"",Scoring!$P$27)+IF(Data!$W291&lt;&gt;"",Scoring!$P$28)+IF(Data!$X291&lt;&gt;"",Scoring!$P$29)+IF(Data!$Y291&lt;&gt;"",Scoring!$P$30)+IF(Data!$Z291&lt;&gt;"",Scoring!$P$31)+IF(Data!$AA291&lt;&gt;"",Scoring!$P$32),"")</f>
        <v/>
      </c>
      <c r="BA291" s="105" t="str">
        <f>IF(AZ291&lt;&gt;"",LOOKUP(AZ291,Likelihoods!$A$7:$A$107,Likelihoods!N$7:N$107),"")</f>
        <v/>
      </c>
      <c r="BB291" s="102" t="str">
        <f>IF(AND(COUNTBLANK($B291:$E291)=3,COUNTBLANK($F291:$H291)=2,COUNTBLANK($I291:$J291)=1,COUNTBLANK($K291:$L291)=1,COUNTBLANK($M291:$N291)=1,COUNTBLANK($O291:$P291)=1,COUNTBLANK($Q291:$R291)=1,COUNTBLANK($S291:$T291)=1,COUNTBLANK($U291:$V291)=1,COUNTBLANK($W291:$AA291)=4),IF(Data!$B291&lt;&gt;"",Scoring!$Q$7)+IF(Data!$C291&lt;&gt;"",Scoring!$Q$8)+IF(Data!$D291&lt;&gt;"",Scoring!$Q$9)+IF(Data!$E291&lt;&gt;"",Scoring!$Q$10)+IF(Data!$F291&lt;&gt;"",Scoring!$Q$11)+IF(Data!$G291&lt;&gt;"",Scoring!$Q$12)+IF(Data!$H291&lt;&gt;"",Scoring!$Q$13)+IF(Data!$I291&lt;&gt;"",Scoring!$Q$14)+IF(Data!$J291&lt;&gt;"",Scoring!$Q$15)+IF(Data!$K291&lt;&gt;"",Scoring!$Q$16)+IF(Data!$L291&lt;&gt;"",Scoring!$Q$17)+IF(Data!$M291&lt;&gt;"",Scoring!$Q$18)+IF(Data!$N291&lt;&gt;"",Scoring!$Q$19)+IF(Data!$O291&lt;&gt;"",Scoring!$Q$20)+IF(Data!$P291&lt;&gt;"",Scoring!$Q$21)+IF(Data!$Q291&lt;&gt;"",Scoring!$Q$22)+IF(Data!$R291&lt;&gt;"",Scoring!$Q$23)+IF(Data!$S291&lt;&gt;"",Scoring!$Q$24)+IF(Data!T291&lt;&gt;"",Scoring!$Q$25)+IF(Data!$U291&lt;&gt;"",Scoring!$Q$26)+IF(Data!$V291&lt;&gt;"",Scoring!$Q$27)+IF(Data!$W291&lt;&gt;"",Scoring!$Q$28)+IF(Data!$X291&lt;&gt;"",Scoring!$Q$29)+IF(Data!$Y291&lt;&gt;"",Scoring!$Q$30)+IF(Data!$Z291&lt;&gt;"",Scoring!$Q$31)+IF(Data!$AA291&lt;&gt;"",Scoring!$Q$32),"")</f>
        <v/>
      </c>
      <c r="BC291" s="107" t="str">
        <f>IF(BB291&lt;&gt;"",LOOKUP(BB291,Likelihoods!$A$7:$A$107,Likelihoods!O$7:O$107),"")</f>
        <v/>
      </c>
      <c r="BD291" s="104" t="str">
        <f>IF(AND(COUNTBLANK($B291:$E291)=3,COUNTBLANK($F291:$H291)=2,COUNTBLANK($I291:$J291)=1,COUNTBLANK($K291:$L291)=1,COUNTBLANK($M291:$N291)=1,COUNTBLANK($O291:$P291)=1,COUNTBLANK($Q291:$R291)=1,COUNTBLANK($S291:$T291)=1,COUNTBLANK($U291:$V291)=1,COUNTBLANK($W291:$AA291)=4),IF(Data!$B291&lt;&gt;"",Scoring!$R$7)+IF(Data!$C291&lt;&gt;"",Scoring!$R$8)+IF(Data!$D291&lt;&gt;"",Scoring!$R$9)+IF(Data!$E291&lt;&gt;"",Scoring!$R$10)+IF(Data!$F291&lt;&gt;"",Scoring!$R$11)+IF(Data!$G291&lt;&gt;"",Scoring!$R$12)+IF(Data!$H291&lt;&gt;"",Scoring!$R$13)+IF(Data!$I291&lt;&gt;"",Scoring!$R$14)+IF(Data!$J291&lt;&gt;"",Scoring!$R$15)+IF(Data!$K291&lt;&gt;"",Scoring!$R$16)+IF(Data!$L291&lt;&gt;"",Scoring!$R$17)+IF(Data!$M291&lt;&gt;"",Scoring!$R$18)+IF(Data!$N291&lt;&gt;"",Scoring!$R$19)+IF(Data!$O291&lt;&gt;"",Scoring!$R$20)+IF(Data!$P291&lt;&gt;"",Scoring!$R$21)+IF(Data!$Q291&lt;&gt;"",Scoring!$R$22)+IF(Data!$R291&lt;&gt;"",Scoring!$R$23)+IF(Data!$S291&lt;&gt;"",Scoring!$R$24)+IF(Data!T291&lt;&gt;"",Scoring!$R$25)+IF(Data!$U291&lt;&gt;"",Scoring!$R$26)+IF(Data!$V291&lt;&gt;"",Scoring!$R$27)+IF(Data!$W291&lt;&gt;"",Scoring!$R$28)+IF(Data!$X291&lt;&gt;"",Scoring!$R$29)+IF(Data!$Y291&lt;&gt;"",Scoring!$R$30)+IF(Data!$Z291&lt;&gt;"",Scoring!$R$31)+IF(Data!$AA291&lt;&gt;"",Scoring!$R$32),"")</f>
        <v/>
      </c>
      <c r="BE291" s="105" t="str">
        <f>IF(BD291&lt;&gt;"",LOOKUP(BD291,Likelihoods!$A$7:$A$107,Likelihoods!P$7:P$107),"")</f>
        <v/>
      </c>
      <c r="BF291" s="102" t="str">
        <f>IF(AND(COUNTBLANK($B291:$E291)=3,COUNTBLANK($F291:$H291)=2,COUNTBLANK($I291:$J291)=1,COUNTBLANK($K291:$L291)=1,COUNTBLANK($M291:$N291)=1,COUNTBLANK($O291:$P291)=1,COUNTBLANK($Q291:$R291)=1,COUNTBLANK($S291:$T291)=1,COUNTBLANK($U291:$V291)=1,COUNTBLANK($W291:$AA291)=4),IF(Data!$B291&lt;&gt;"",Scoring!$S$7)+IF(Data!$C291&lt;&gt;"",Scoring!$S$8)+IF(Data!$D291&lt;&gt;"",Scoring!$S$9)+IF(Data!$E291&lt;&gt;"",Scoring!$S$10)+IF(Data!$F291&lt;&gt;"",Scoring!$S$11)+IF(Data!$G291&lt;&gt;"",Scoring!$S$12)+IF(Data!$H291&lt;&gt;"",Scoring!$S$13)+IF(Data!$I291&lt;&gt;"",Scoring!$S$14)+IF(Data!$J291&lt;&gt;"",Scoring!$S$15)+IF(Data!$K291&lt;&gt;"",Scoring!$S$16)+IF(Data!$L291&lt;&gt;"",Scoring!$S$17)+IF(Data!$M291&lt;&gt;"",Scoring!$S$18)+IF(Data!$N291&lt;&gt;"",Scoring!$S$19)+IF(Data!$O291&lt;&gt;"",Scoring!$S$20)+IF(Data!$P291&lt;&gt;"",Scoring!$S$21)+IF(Data!$Q291&lt;&gt;"",Scoring!$S$22)+IF(Data!$R291&lt;&gt;"",Scoring!$S$23)+IF(Data!$S291&lt;&gt;"",Scoring!$S$24)+IF(Data!T291&lt;&gt;"",Scoring!$S$25)+IF(Data!$U291&lt;&gt;"",Scoring!$S$26)+IF(Data!$V291&lt;&gt;"",Scoring!$S$27)+IF(Data!$W291&lt;&gt;"",Scoring!$S$28)+IF(Data!$X291&lt;&gt;"",Scoring!$S$29)+IF(Data!$Y291&lt;&gt;"",Scoring!$S$30)+IF(Data!$Z291&lt;&gt;"",Scoring!$S$31)+IF(Data!$AA291&lt;&gt;"",Scoring!$S$32),"")</f>
        <v/>
      </c>
      <c r="BG291" s="107" t="str">
        <f>IF(BF291&lt;&gt;"",LOOKUP(BF291,Likelihoods!$A$7:$A$107,Likelihoods!Q$7:Q$107),"")</f>
        <v/>
      </c>
      <c r="BH291" s="108" t="str">
        <f>IF(AND(COUNTBLANK($B291:$E291)=3,COUNTBLANK($F291:$H291)=2,COUNTBLANK($I291:$J291)=1,COUNTBLANK($K291:$L291)=1,COUNTBLANK($M291:$N291)=1,COUNTBLANK($O291:$P291)=1,COUNTBLANK($Q291:$R291)=1,COUNTBLANK($S291:$T291)=1,COUNTBLANK($U291:$V291)=1,COUNTBLANK($W291:$AA291)=4),IF(Data!$B291&lt;&gt;"",Scoring!$T$7)+IF(Data!$C291&lt;&gt;"",Scoring!$T$8)+IF(Data!$D291&lt;&gt;"",Scoring!$T$9)+IF(Data!$E291&lt;&gt;"",Scoring!$T$10)+IF(Data!$F291&lt;&gt;"",Scoring!$T$11)+IF(Data!$G291&lt;&gt;"",Scoring!$T$12)+IF(Data!$H291&lt;&gt;"",Scoring!$T$13)+IF(Data!$I291&lt;&gt;"",Scoring!$T$14)+IF(Data!$J291&lt;&gt;"",Scoring!$T$15)+IF(Data!$K291&lt;&gt;"",Scoring!$T$16)+IF(Data!$L291&lt;&gt;"",Scoring!$T$17)+IF(Data!$M291&lt;&gt;"",Scoring!$T$18)+IF(Data!$N291&lt;&gt;"",Scoring!$T$19)+IF(Data!$O291&lt;&gt;"",Scoring!$T$20)+IF(Data!$P291&lt;&gt;"",Scoring!$T$21)+IF(Data!$Q291&lt;&gt;"",Scoring!$T$22)+IF(Data!$R291&lt;&gt;"",Scoring!$T$23)+IF(Data!$S291&lt;&gt;"",Scoring!$T$24)+IF(Data!T291&lt;&gt;"",Scoring!$T$25)+IF(Data!$U291&lt;&gt;"",Scoring!$T$26)+IF(Data!$V291&lt;&gt;"",Scoring!$T$27)+IF(Data!$W291&lt;&gt;"",Scoring!$T$28)+IF(Data!$X291&lt;&gt;"",Scoring!$T$29)+IF(Data!$Y291&lt;&gt;"",Scoring!$T$30)+IF(Data!$Z291&lt;&gt;"",Scoring!$T$31)+IF(Data!$AA291&lt;&gt;"",Scoring!$T$32),"")</f>
        <v/>
      </c>
      <c r="BI291" s="105" t="str">
        <f>IF(BH291&lt;&gt;"",LOOKUP(BH291,Likelihoods!$A$7:$A$107,Likelihoods!R$7:R$107),"")</f>
        <v/>
      </c>
      <c r="BJ291" s="108" t="str">
        <f>IF(AND(COUNTBLANK($B291:$E291)=3,COUNTBLANK($F291:$H291)=2,COUNTBLANK($I291:$J291)=1,COUNTBLANK($K291:$L291)=1,COUNTBLANK($M291:$N291)=1,COUNTBLANK($O291:$P291)=1,COUNTBLANK($Q291:$R291)=1,COUNTBLANK($S291:$T291)=1,COUNTBLANK($U291:$V291)=1,COUNTBLANK($W291:$AA291)=4),IF(Data!$B291&lt;&gt;"",Scoring!$U$7)+IF(Data!$C291&lt;&gt;"",Scoring!$U$8)+IF(Data!$D291&lt;&gt;"",Scoring!$U$9)+IF(Data!$E291&lt;&gt;"",Scoring!$U$10)+IF(Data!$F291&lt;&gt;"",Scoring!$U$11)+IF(Data!$G291&lt;&gt;"",Scoring!$U$12)+IF(Data!$H291&lt;&gt;"",Scoring!$U$13)+IF(Data!$I291&lt;&gt;"",Scoring!$U$14)+IF(Data!$J291&lt;&gt;"",Scoring!$U$15)+IF(Data!$K291&lt;&gt;"",Scoring!$U$16)+IF(Data!$L291&lt;&gt;"",Scoring!$U$17)+IF(Data!$M291&lt;&gt;"",Scoring!$U$18)+IF(Data!$N291&lt;&gt;"",Scoring!$U$19)+IF(Data!$O291&lt;&gt;"",Scoring!$U$20)+IF(Data!$P291&lt;&gt;"",Scoring!$U$21)+IF(Data!$Q291&lt;&gt;"",Scoring!$U$22)+IF(Data!$R291&lt;&gt;"",Scoring!$U$23)+IF(Data!$S291&lt;&gt;"",Scoring!$U$24)+IF(Data!T291&lt;&gt;"",Scoring!$U$25)+IF(Data!$U291&lt;&gt;"",Scoring!$U$26)+IF(Data!$V291&lt;&gt;"",Scoring!$U$27)+IF(Data!$W291&lt;&gt;"",Scoring!$U$28)+IF(Data!$X291&lt;&gt;"",Scoring!$U$29)+IF(Data!$Y291&lt;&gt;"",Scoring!$U$30)+IF(Data!$Z291&lt;&gt;"",Scoring!$U$31)+IF(Data!$AA291&lt;&gt;"",Scoring!$U$32),"")</f>
        <v/>
      </c>
      <c r="BK291" s="106" t="str">
        <f>IF(BJ291&lt;&gt;"",LOOKUP(BJ291,Likelihoods!$A$7:$A$107,Likelihoods!S$7:S$107),"")</f>
        <v/>
      </c>
      <c r="BL291" s="8"/>
      <c r="BM291" s="8"/>
      <c r="BN291" s="8"/>
      <c r="BO291" s="8"/>
      <c r="BP291" s="8"/>
      <c r="BQ291" s="8"/>
      <c r="BR291" s="8"/>
      <c r="BS291" s="8"/>
      <c r="BT291" s="8"/>
      <c r="BU291" s="8"/>
      <c r="BV291" s="8"/>
      <c r="BW291" s="8"/>
      <c r="BX291" s="8"/>
      <c r="BY291" s="8"/>
    </row>
    <row r="292" spans="1:77" ht="14.25" x14ac:dyDescent="0.2">
      <c r="A292" s="68"/>
      <c r="B292" s="101"/>
      <c r="C292" s="102"/>
      <c r="D292" s="102"/>
      <c r="E292" s="102"/>
      <c r="F292" s="101"/>
      <c r="G292" s="102"/>
      <c r="H292" s="103"/>
      <c r="I292" s="102"/>
      <c r="J292" s="102"/>
      <c r="K292" s="101"/>
      <c r="L292" s="103"/>
      <c r="M292" s="102"/>
      <c r="N292" s="103"/>
      <c r="O292" s="101"/>
      <c r="P292" s="103"/>
      <c r="Q292" s="102"/>
      <c r="R292" s="102"/>
      <c r="S292" s="101"/>
      <c r="T292" s="103"/>
      <c r="U292" s="101"/>
      <c r="V292" s="103"/>
      <c r="W292" s="102"/>
      <c r="X292" s="102"/>
      <c r="Y292" s="102"/>
      <c r="Z292" s="102"/>
      <c r="AA292" s="102"/>
      <c r="AB292" s="104" t="str">
        <f>IF(AND(COUNTBLANK($B292:$E292)=3,COUNTBLANK($F292:$H292)=2,COUNTBLANK($I292:$J292)=1,COUNTBLANK($K292:$L292)=1,COUNTBLANK($M292:$N292)=1,COUNTBLANK($O292:$P292)=1,COUNTBLANK($Q292:$R292)=1,COUNTBLANK($S292:$T292)=1,COUNTBLANK($U292:$V292)=1,COUNTBLANK($W292:$AA292)=4),IF(Data!$B292&lt;&gt;"",Scoring!$D$7)+IF(Data!$C292&lt;&gt;"",Scoring!$D$8)+IF(Data!$D292&lt;&gt;"",Scoring!$D$9)+IF(Data!$E292&lt;&gt;"",Scoring!$D$10)+IF(Data!$F292&lt;&gt;"",Scoring!$D$11)+IF(Data!$G292&lt;&gt;"",Scoring!$D$12)+IF(Data!$H292&lt;&gt;"",Scoring!$D$13)+IF(Data!$I292&lt;&gt;"",Scoring!$D$14)+IF(Data!$J292&lt;&gt;"",Scoring!$D$15)+IF(Data!$K292&lt;&gt;"",Scoring!$D$16)+IF(Data!$L292&lt;&gt;"",Scoring!$D$17)+IF(Data!$M292&lt;&gt;"",Scoring!$D$18)+IF(Data!$N292&lt;&gt;"",Scoring!$D$19)+IF(Data!$O292&lt;&gt;"",Scoring!$D$20)+IF(Data!$P292&lt;&gt;"",Scoring!$D$21)+IF(Data!$Q292&lt;&gt;"",Scoring!$D$22)+IF(Data!$R292&lt;&gt;"",Scoring!$D$23)+IF(Data!$S292&lt;&gt;"",Scoring!$D$24)+IF(Data!T292&lt;&gt;"",Scoring!$D$25)+IF(Data!$U292&lt;&gt;"",Scoring!$D$26)+IF(Data!$V292&lt;&gt;"",Scoring!$D$27)+IF(Data!$W292&lt;&gt;"",Scoring!$D$28)+IF(Data!$X292&lt;&gt;"",Scoring!$D$29)+IF(Data!$Y292&lt;&gt;"",Scoring!$D$30)+IF(Data!$Z292&lt;&gt;"",Scoring!$D$31)+IF(Data!$AA292&lt;&gt;"",Scoring!$D$32),"")</f>
        <v/>
      </c>
      <c r="AC292" s="105" t="str">
        <f>IF(AB292&lt;&gt;"",LOOKUP(AB292,Likelihoods!$A$7:$A$107,Likelihoods!B$7:B$107),"")</f>
        <v/>
      </c>
      <c r="AD292" s="264" t="str">
        <f>IF(AND(COUNTBLANK($B292:$E292)=3,COUNTBLANK($F292:$H292)=2,COUNTBLANK($I292:$J292)=1,COUNTBLANK($K292:$L292)=1,COUNTBLANK($M292:$N292)=1,COUNTBLANK($O292:$P292)=1,COUNTBLANK($Q292:$R292)=1,COUNTBLANK($S292:$T292)=1,COUNTBLANK($U292:$V292)=1,COUNTBLANK($W292:$AA292)=4),IF(Data!$B292&lt;&gt;"",Scoring!$E$7)+IF(Data!$C292&lt;&gt;"",Scoring!$E$8)+IF(Data!$D292&lt;&gt;"",Scoring!$E$9)+IF(Data!$E292&lt;&gt;"",Scoring!$E$10)+IF(Data!$F292&lt;&gt;"",Scoring!$E$11)+IF(Data!$G292&lt;&gt;"",Scoring!$E$12)+IF(Data!$H292&lt;&gt;"",Scoring!$E$13)+IF(Data!$I292&lt;&gt;"",Scoring!$E$14)+IF(Data!$J292&lt;&gt;"",Scoring!$E$15)+IF(Data!$K292&lt;&gt;"",Scoring!$E$16)+IF(Data!$L292&lt;&gt;"",Scoring!$E$17)+IF(Data!$M292&lt;&gt;"",Scoring!$E$18)+IF(Data!$N292&lt;&gt;"",Scoring!$E$19)+IF(Data!$O292&lt;&gt;"",Scoring!$E$20)+IF(Data!$P292&lt;&gt;"",Scoring!$E$21)+IF(Data!$Q292&lt;&gt;"",Scoring!$E$22)+IF(Data!$R292&lt;&gt;"",Scoring!$E$23)+IF(Data!$S292&lt;&gt;"",Scoring!$E$24)+IF(Data!V292&lt;&gt;"",Scoring!$E$25)+IF(Data!$U292&lt;&gt;"",Scoring!$E$26)+IF(Data!$V292&lt;&gt;"",Scoring!$E$27)+IF(Data!$W292&lt;&gt;"",Scoring!$E$28)+IF(Data!$X292&lt;&gt;"",Scoring!$E$29)+IF(Data!$Y292&lt;&gt;"",Scoring!$E$30)+IF(Data!$Z292&lt;&gt;"",Scoring!$E$31)+IF(Data!$AA292&lt;&gt;"",Scoring!$E$32),"")</f>
        <v/>
      </c>
      <c r="AE292" s="107" t="str">
        <f>IF(AD292&lt;&gt;"",LOOKUP(AD292,Likelihoods!$A$7:$A$107,Likelihoods!C$7:C$107),"")</f>
        <v/>
      </c>
      <c r="AF292" s="108" t="str">
        <f>IF(AND(COUNTBLANK($B292:$E292)=3,COUNTBLANK($F292:$H292)=2,COUNTBLANK($I292:$J292)=1,COUNTBLANK($K292:$L292)=1,COUNTBLANK($M292:$N292)=1,COUNTBLANK($O292:$P292)=1,COUNTBLANK($Q292:$R292)=1,COUNTBLANK($S292:$T292)=1,COUNTBLANK($U292:$V292)=1,COUNTBLANK($W292:$AA292)=4),IF(Data!$B292&lt;&gt;"",Scoring!$F$7)+IF(Data!$C292&lt;&gt;"",Scoring!$F$8)+IF(Data!$D292&lt;&gt;"",Scoring!$F$9)+IF(Data!$E292&lt;&gt;"",Scoring!$F$10)+IF(Data!$F292&lt;&gt;"",Scoring!$F$11)+IF(Data!$G292&lt;&gt;"",Scoring!$F$12)+IF(Data!$H292&lt;&gt;"",Scoring!$F$13)+IF(Data!$I292&lt;&gt;"",Scoring!$F$14)+IF(Data!$J292&lt;&gt;"",Scoring!$F$15)+IF(Data!$K292&lt;&gt;"",Scoring!$F$16)+IF(Data!$L292&lt;&gt;"",Scoring!$F$17)+IF(Data!$M292&lt;&gt;"",Scoring!$F$18)+IF(Data!$N292&lt;&gt;"",Scoring!$F$19)+IF(Data!$O292&lt;&gt;"",Scoring!$F$20)+IF(Data!$P292&lt;&gt;"",Scoring!$F$21)+IF(Data!$Q292&lt;&gt;"",Scoring!$F$22)+IF(Data!$R292&lt;&gt;"",Scoring!$F$23)+IF(Data!$S292&lt;&gt;"",Scoring!$F$24)+IF(Data!T292&lt;&gt;"",Scoring!$F$25)+IF(Data!$U292&lt;&gt;"",Scoring!$F$26)+IF(Data!$V292&lt;&gt;"",Scoring!$F$27)+IF(Data!$W292&lt;&gt;"",Scoring!$F$28)+IF(Data!$X292&lt;&gt;"",Scoring!$F$29)+IF(Data!$Y292&lt;&gt;"",Scoring!$F$30)+IF(Data!$Z292&lt;&gt;"",Scoring!$F$31)+IF(Data!$AA292&lt;&gt;"",Scoring!$F$32),"")</f>
        <v/>
      </c>
      <c r="AG292" s="105" t="str">
        <f>IF(AF292&lt;&gt;"",LOOKUP(AF292,Likelihoods!$A$7:$A$107,Likelihoods!D$7:D$107),"")</f>
        <v/>
      </c>
      <c r="AH292" s="108" t="str">
        <f>IF(AND(COUNTBLANK($B292:$E292)=3,COUNTBLANK($F292:$H292)=2,COUNTBLANK($I292:$J292)=1,COUNTBLANK($K292:$L292)=1,COUNTBLANK($M292:$N292)=1,COUNTBLANK($O292:$P292)=1,COUNTBLANK($Q292:$R292)=1,COUNTBLANK($S292:$T292)=1,COUNTBLANK($U292:$V292)=1,COUNTBLANK($W292:$AA292)=4),IF(Data!$B292&lt;&gt;"",Scoring!$G$7)+IF(Data!$C292&lt;&gt;"",Scoring!$G$8)+IF(Data!$D292&lt;&gt;"",Scoring!$G$9)+IF(Data!$E292&lt;&gt;"",Scoring!$G$10)+IF(Data!$F292&lt;&gt;"",Scoring!$G$11)+IF(Data!$G292&lt;&gt;"",Scoring!$G$12)+IF(Data!$H292&lt;&gt;"",Scoring!$G$13)+IF(Data!$I292&lt;&gt;"",Scoring!$G$14)+IF(Data!$J292&lt;&gt;"",Scoring!$G$15)+IF(Data!$K292&lt;&gt;"",Scoring!$G$16)+IF(Data!$L292&lt;&gt;"",Scoring!$G$17)+IF(Data!$M292&lt;&gt;"",Scoring!$G$18)+IF(Data!$N292&lt;&gt;"",Scoring!$G$19)+IF(Data!$O292&lt;&gt;"",Scoring!$G$20)+IF(Data!$P292&lt;&gt;"",Scoring!$G$21)+IF(Data!$Q292&lt;&gt;"",Scoring!$G$22)+IF(Data!$R292&lt;&gt;"",Scoring!$G$23)+IF(Data!$S292&lt;&gt;"",Scoring!$G$24)+IF(Data!T292&lt;&gt;"",Scoring!$G$25)+IF(Data!$U292&lt;&gt;"",Scoring!$G$26)+IF(Data!$V292&lt;&gt;"",Scoring!$G$27)+IF(Data!$W292&lt;&gt;"",Scoring!$G$28)+IF(Data!$X292&lt;&gt;"",Scoring!$G$29)+IF(Data!$Y292&lt;&gt;"",Scoring!$G$30)+IF(Data!$Z292&lt;&gt;"",Scoring!$G$31)+IF(Data!$AA292&lt;&gt;"",Scoring!$G$32),"")</f>
        <v/>
      </c>
      <c r="AI292" s="106" t="str">
        <f>IF(AH292&lt;&gt;"",LOOKUP(AH292,Likelihoods!$A$7:$A$107,Likelihoods!E$7:E$107),"")</f>
        <v/>
      </c>
      <c r="AJ292" s="104" t="str">
        <f>IF(AND(COUNTBLANK($B292:$E292)=3,COUNTBLANK($F292:$H292)=2,COUNTBLANK($I292:$J292)=1,COUNTBLANK($K292:$L292)=1,COUNTBLANK($M292:$N292)=1,COUNTBLANK($O292:$P292)=1,COUNTBLANK($Q292:$R292)=1,COUNTBLANK($S292:$T292)=1,COUNTBLANK($U292:$V292)=1,COUNTBLANK($W292:$AA292)=4),IF(Data!$B292&lt;&gt;"",Scoring!$H$7)+IF(Data!$C292&lt;&gt;"",Scoring!$H$8)+IF(Data!$D292&lt;&gt;"",Scoring!$H$9)+IF(Data!$E292&lt;&gt;"",Scoring!$H$10)+IF(Data!$F292&lt;&gt;"",Scoring!$H$11)+IF(Data!$G292&lt;&gt;"",Scoring!$H$12)+IF(Data!$H292&lt;&gt;"",Scoring!$H$13)+IF(Data!$I292&lt;&gt;"",Scoring!$H$14)+IF(Data!$J292&lt;&gt;"",Scoring!$H$15)+IF(Data!$K292&lt;&gt;"",Scoring!$H$16)+IF(Data!$L292&lt;&gt;"",Scoring!$H$17)+IF(Data!$M292&lt;&gt;"",Scoring!$H$18)+IF(Data!$N292&lt;&gt;"",Scoring!$H$19)+IF(Data!$O292&lt;&gt;"",Scoring!$H$20)+IF(Data!$P292&lt;&gt;"",Scoring!$H$21)+IF(Data!$Q292&lt;&gt;"",Scoring!$H$22)+IF(Data!$R292&lt;&gt;"",Scoring!$H$23)+IF(Data!$S292&lt;&gt;"",Scoring!$H$24)+IF(Data!T292&lt;&gt;"",Scoring!$H$25)+IF(Data!$U292&lt;&gt;"",Scoring!$H$26)+IF(Data!$V292&lt;&gt;"",Scoring!$H$27)+IF(Data!$W292&lt;&gt;"",Scoring!$H$28)+IF(Data!$X292&lt;&gt;"",Scoring!$H$29)+IF(Data!$Y292&lt;&gt;"",Scoring!$H$30)+IF(Data!$Z292&lt;&gt;"",Scoring!$H$31)+IF(Data!$AA292&lt;&gt;"",Scoring!$H$32),"")</f>
        <v/>
      </c>
      <c r="AK292" s="105" t="str">
        <f>IF(AJ292&lt;&gt;"",LOOKUP(AJ292,Likelihoods!$A$7:$A$107,Likelihoods!F$7:F$107),"")</f>
        <v/>
      </c>
      <c r="AL292" s="102" t="str">
        <f>IF(AND(COUNTBLANK($B292:$E292)=3,COUNTBLANK($F292:$H292)=2,COUNTBLANK($I292:$J292)=1,COUNTBLANK($K292:$L292)=1,COUNTBLANK($M292:$N292)=1,COUNTBLANK($O292:$P292)=1,COUNTBLANK($Q292:$R292)=1,COUNTBLANK($S292:$T292)=1,COUNTBLANK($U292:$V292)=1,COUNTBLANK($W292:$AA292)=4),IF(Data!$B292&lt;&gt;"",Scoring!$I$7)+IF(Data!$C292&lt;&gt;"",Scoring!$I$8)+IF(Data!$D292&lt;&gt;"",Scoring!$I$9)+IF(Data!$E292&lt;&gt;"",Scoring!$I$10)+IF(Data!$F292&lt;&gt;"",Scoring!$I$11)+IF(Data!$G292&lt;&gt;"",Scoring!$I$12)+IF(Data!$H292&lt;&gt;"",Scoring!$I$13)+IF(Data!$I292&lt;&gt;"",Scoring!$I$14)+IF(Data!$J292&lt;&gt;"",Scoring!$I$15)+IF(Data!$K292&lt;&gt;"",Scoring!$I$16)+IF(Data!$L292&lt;&gt;"",Scoring!$I$17)+IF(Data!$M292&lt;&gt;"",Scoring!$I$18)+IF(Data!$N292&lt;&gt;"",Scoring!$I$19)+IF(Data!$O292&lt;&gt;"",Scoring!$I$20)+IF(Data!$P292&lt;&gt;"",Scoring!$I$21)+IF(Data!$Q292&lt;&gt;"",Scoring!$I$22)+IF(Data!$R292&lt;&gt;"",Scoring!$I$23)+IF(Data!$S292&lt;&gt;"",Scoring!$I$24)+IF(Data!T292&lt;&gt;"",Scoring!$I$25)+IF(Data!$U292&lt;&gt;"",Scoring!$I$26)+IF(Data!$V292&lt;&gt;"",Scoring!$I$27)+IF(Data!$W292&lt;&gt;"",Scoring!$I$28)+IF(Data!$X292&lt;&gt;"",Scoring!$I$29)+IF(Data!$Y292&lt;&gt;"",Scoring!$I$30)+IF(Data!$Z292&lt;&gt;"",Scoring!$I$31)+IF(Data!$AA292&lt;&gt;"",Scoring!$I$32),"")</f>
        <v/>
      </c>
      <c r="AM292" s="107" t="str">
        <f>IF(AL292&lt;&gt;"",LOOKUP(AL292,Likelihoods!$A$7:$A$107,Likelihoods!G$7:G$107),"")</f>
        <v/>
      </c>
      <c r="AN292" s="281" t="str">
        <f>IF(AND(COUNTBLANK($B292:$E292)=3,COUNTBLANK($F292:$H292)=2,COUNTBLANK($I292:$J292)=1,COUNTBLANK($K292:$L292)=1,COUNTBLANK($M292:$N292)=1,COUNTBLANK($O292:$P292)=1,COUNTBLANK($Q292:$R292)=1,COUNTBLANK($S292:$T292)=1,COUNTBLANK($U292:$V292)=1,COUNTBLANK($W292:$AA292)=4),IF(Data!$B292&lt;&gt;"",Scoring!$J$7)+IF(Data!$C292&lt;&gt;"",Scoring!$J$8)+IF(Data!$D292&lt;&gt;"",Scoring!$J$9)+IF(Data!$E292&lt;&gt;"",Scoring!$J$10)+IF(Data!$F292&lt;&gt;"",Scoring!$J$11)+IF(Data!$G292&lt;&gt;"",Scoring!$J$12)+IF(Data!$H292&lt;&gt;"",Scoring!$J$13)+IF(Data!$I292&lt;&gt;"",Scoring!$J$14)+IF(Data!$J292&lt;&gt;"",Scoring!$J$15)+IF(Data!$K292&lt;&gt;"",Scoring!$J$16)+IF(Data!$L292&lt;&gt;"",Scoring!$J$17)+IF(Data!$M292&lt;&gt;"",Scoring!$J$18)+IF(Data!$N292&lt;&gt;"",Scoring!$J$19)+IF(Data!$O292&lt;&gt;"",Scoring!$J$20)+IF(Data!$P292&lt;&gt;"",Scoring!$J$21)+IF(Data!$Q292&lt;&gt;"",Scoring!$J$22)+IF(Data!$R292&lt;&gt;"",Scoring!$J$23)+IF(Data!$S292&lt;&gt;"",Scoring!$J$24)+IF(Data!AF292&lt;&gt;"",Scoring!$J$25)+IF(Data!$U292&lt;&gt;"",Scoring!$J$26)+IF(Data!$V292&lt;&gt;"",Scoring!$J$27)+IF(Data!$W292&lt;&gt;"",Scoring!$J$28)+IF(Data!$X292&lt;&gt;"",Scoring!$J$29)+IF(Data!$Y292&lt;&gt;"",Scoring!$J$30)+IF(Data!$Z292&lt;&gt;"",Scoring!$J$31)+IF(Data!$AA292&lt;&gt;"",Scoring!$J$32),"")</f>
        <v/>
      </c>
      <c r="AO292" s="276" t="str">
        <f>IF(AN292&lt;&gt;"",LOOKUP(AN292,Likelihoods!$A$7:$A$107,Likelihoods!H$7:H$107),"")</f>
        <v/>
      </c>
      <c r="AP292" s="264" t="str">
        <f>IF(AND(COUNTBLANK($B292:$E292)=3,COUNTBLANK($F292:$H292)=2,COUNTBLANK($I292:$J292)=1,COUNTBLANK($K292:$L292)=1,COUNTBLANK($M292:$N292)=1,COUNTBLANK($O292:$P292)=1,COUNTBLANK($Q292:$R292)=1,COUNTBLANK($S292:$T292)=1,COUNTBLANK($U292:$V292)=1,COUNTBLANK($W292:$AA292)=4),IF(Data!$B292&lt;&gt;"",Scoring!$K$7)+IF(Data!$C292&lt;&gt;"",Scoring!$K$8)+IF(Data!$D292&lt;&gt;"",Scoring!$K$9)+IF(Data!$E292&lt;&gt;"",Scoring!$K$10)+IF(Data!$F292&lt;&gt;"",Scoring!$K$11)+IF(Data!$G292&lt;&gt;"",Scoring!$K$12)+IF(Data!$H292&lt;&gt;"",Scoring!$K$13)+IF(Data!$I292&lt;&gt;"",Scoring!$K$14)+IF(Data!$J292&lt;&gt;"",Scoring!$K$15)+IF(Data!$K292&lt;&gt;"",Scoring!$K$16)+IF(Data!$L292&lt;&gt;"",Scoring!$K$17)+IF(Data!$M292&lt;&gt;"",Scoring!$K$18)+IF(Data!$N292&lt;&gt;"",Scoring!$K$19)+IF(Data!$O292&lt;&gt;"",Scoring!$K$20)+IF(Data!$P292&lt;&gt;"",Scoring!$K$21)+IF(Data!$Q292&lt;&gt;"",Scoring!$K$22)+IF(Data!$R292&lt;&gt;"",Scoring!$K$23)+IF(Data!$S292&lt;&gt;"",Scoring!$K$24)+IF(Data!AH292&lt;&gt;"",Scoring!$K$25)+IF(Data!$U292&lt;&gt;"",Scoring!$K$26)+IF(Data!$V292&lt;&gt;"",Scoring!$K$27)+IF(Data!$W292&lt;&gt;"",Scoring!$K$28)+IF(Data!$X292&lt;&gt;"",Scoring!$K$29)+IF(Data!$Y292&lt;&gt;"",Scoring!$K$30)+IF(Data!$Z292&lt;&gt;"",Scoring!$K$31)+IF(Data!$AA292&lt;&gt;"",Scoring!$K$32),"")</f>
        <v/>
      </c>
      <c r="AQ292" s="107" t="str">
        <f>IF(AP292&lt;&gt;"",LOOKUP(AP292,Likelihoods!$A$7:$A$107,Likelihoods!I$7:I$107),"")</f>
        <v/>
      </c>
      <c r="AR292" s="281" t="str">
        <f>IF(AND(COUNTBLANK($B292:$E292)=3,COUNTBLANK($F292:$H292)=2,COUNTBLANK($I292:$J292)=1,COUNTBLANK($K292:$L292)=1,COUNTBLANK($M292:$N292)=1,COUNTBLANK($O292:$P292)=1,COUNTBLANK($Q292:$R292)=1,COUNTBLANK($S292:$T292)=1,COUNTBLANK($U292:$V292)=1,COUNTBLANK($W292:$AA292)=4),IF(Data!$B292&lt;&gt;"",Scoring!$L$7)+IF(Data!$C292&lt;&gt;"",Scoring!$L$8)+IF(Data!$D292&lt;&gt;"",Scoring!$L$9)+IF(Data!$E292&lt;&gt;"",Scoring!$L$10)+IF(Data!$F292&lt;&gt;"",Scoring!$L$11)+IF(Data!$G292&lt;&gt;"",Scoring!$L$12)+IF(Data!$H292&lt;&gt;"",Scoring!$L$13)+IF(Data!$I292&lt;&gt;"",Scoring!$L$14)+IF(Data!$J292&lt;&gt;"",Scoring!$L$15)+IF(Data!$K292&lt;&gt;"",Scoring!$L$16)+IF(Data!$L292&lt;&gt;"",Scoring!$L$17)+IF(Data!$M292&lt;&gt;"",Scoring!$L$18)+IF(Data!$N292&lt;&gt;"",Scoring!$L$19)+IF(Data!$O292&lt;&gt;"",Scoring!$L$20)+IF(Data!$P292&lt;&gt;"",Scoring!$L$21)+IF(Data!$Q292&lt;&gt;"",Scoring!$L$22)+IF(Data!$R292&lt;&gt;"",Scoring!$L$23)+IF(Data!$S292&lt;&gt;"",Scoring!$L$24)+IF(Data!AJ292&lt;&gt;"",Scoring!$L$25)+IF(Data!$U292&lt;&gt;"",Scoring!$L$26)+IF(Data!$V292&lt;&gt;"",Scoring!$L$27)+IF(Data!$W292&lt;&gt;"",Scoring!$L$28)+IF(Data!$X292&lt;&gt;"",Scoring!$L$29)+IF(Data!$Y292&lt;&gt;"",Scoring!$L$30)+IF(Data!$Z292&lt;&gt;"",Scoring!$L$31)+IF(Data!$AA292&lt;&gt;"",Scoring!$L$32),"")</f>
        <v/>
      </c>
      <c r="AS292" s="105" t="str">
        <f>IF(AR292&lt;&gt;"",LOOKUP(AR292,Likelihoods!$A$7:$A$107,Likelihoods!J$7:J$107),"")</f>
        <v/>
      </c>
      <c r="AT292" s="108" t="str">
        <f>IF(AND(COUNTBLANK($B292:$E292)=3,COUNTBLANK($F292:$H292)=2,COUNTBLANK($I292:$J292)=1,COUNTBLANK($K292:$L292)=1,COUNTBLANK($M292:$N292)=1,COUNTBLANK($O292:$P292)=1,COUNTBLANK($Q292:$R292)=1,COUNTBLANK($S292:$T292)=1,COUNTBLANK($U292:$V292)=1,COUNTBLANK($W292:$AA292)=4),IF(Data!$B292&lt;&gt;"",Scoring!$M$7)+IF(Data!$C292&lt;&gt;"",Scoring!$M$8)+IF(Data!$D292&lt;&gt;"",Scoring!$M$9)+IF(Data!$E292&lt;&gt;"",Scoring!$M$10)+IF(Data!$F292&lt;&gt;"",Scoring!$M$11)+IF(Data!$G292&lt;&gt;"",Scoring!$M$12)+IF(Data!$H292&lt;&gt;"",Scoring!$M$13)+IF(Data!$I292&lt;&gt;"",Scoring!$M$14)+IF(Data!$J292&lt;&gt;"",Scoring!$M$15)+IF(Data!$K292&lt;&gt;"",Scoring!$M$16)+IF(Data!$L292&lt;&gt;"",Scoring!$M$17)+IF(Data!$M292&lt;&gt;"",Scoring!$M$18)+IF(Data!$N292&lt;&gt;"",Scoring!$M$19)+IF(Data!$O292&lt;&gt;"",Scoring!$M$20)+IF(Data!$P292&lt;&gt;"",Scoring!$M$21)+IF(Data!$Q292&lt;&gt;"",Scoring!$M$22)+IF(Data!$R292&lt;&gt;"",Scoring!$M$23)+IF(Data!$S292&lt;&gt;"",Scoring!$M$24)+IF(Data!T292&lt;&gt;"",Scoring!$M$25)+IF(Data!$U292&lt;&gt;"",Scoring!$M$26)+IF(Data!$V292&lt;&gt;"",Scoring!$M$27)+IF(Data!$W292&lt;&gt;"",Scoring!$M$28)+IF(Data!$X292&lt;&gt;"",Scoring!$M$29)+IF(Data!$Y292&lt;&gt;"",Scoring!$M$30)+IF(Data!$Z292&lt;&gt;"",Scoring!$M$31)+IF(Data!$AA292&lt;&gt;"",Scoring!$M$32),"")</f>
        <v/>
      </c>
      <c r="AU292" s="105" t="str">
        <f>IF(AT292&lt;&gt;"",LOOKUP(AT292,Likelihoods!$A$7:$A$107,Likelihoods!K$7:K$107),"")</f>
        <v/>
      </c>
      <c r="AV292" s="108" t="str">
        <f>IF(AND(COUNTBLANK($B292:$E292)=3,COUNTBLANK($F292:$H292)=2,COUNTBLANK($I292:$J292)=1,COUNTBLANK($K292:$L292)=1,COUNTBLANK($M292:$N292)=1,COUNTBLANK($O292:$P292)=1,COUNTBLANK($Q292:$R292)=1,COUNTBLANK($S292:$T292)=1,COUNTBLANK($U292:$V292)=1,COUNTBLANK($W292:$AA292)=4),IF(Data!$B292&lt;&gt;"",Scoring!$N$7)+IF(Data!$C292&lt;&gt;"",Scoring!$N$8)+IF(Data!$D292&lt;&gt;"",Scoring!$N$9)+IF(Data!$E292&lt;&gt;"",Scoring!$N$10)+IF(Data!$F292&lt;&gt;"",Scoring!$N$11)+IF(Data!$G292&lt;&gt;"",Scoring!$N$12)+IF(Data!$H292&lt;&gt;"",Scoring!$N$13)+IF(Data!$I292&lt;&gt;"",Scoring!$N$14)+IF(Data!$J292&lt;&gt;"",Scoring!$N$15)+IF(Data!$K292&lt;&gt;"",Scoring!$N$16)+IF(Data!$L292&lt;&gt;"",Scoring!$N$17)+IF(Data!$M292&lt;&gt;"",Scoring!$N$18)+IF(Data!$N292&lt;&gt;"",Scoring!$N$19)+IF(Data!$O292&lt;&gt;"",Scoring!$N$20)+IF(Data!$P292&lt;&gt;"",Scoring!$N$21)+IF(Data!$Q292&lt;&gt;"",Scoring!$N$22)+IF(Data!$R292&lt;&gt;"",Scoring!$N$23)+IF(Data!$S292&lt;&gt;"",Scoring!$N$24)+IF(Data!T292&lt;&gt;"",Scoring!$N$25)+IF(Data!$U292&lt;&gt;"",Scoring!$N$26)+IF(Data!$V292&lt;&gt;"",Scoring!$N$27)+IF(Data!$W292&lt;&gt;"",Scoring!$N$28)+IF(Data!$X292&lt;&gt;"",Scoring!$N$29)+IF(Data!$Y292&lt;&gt;"",Scoring!$N$30)+IF(Data!$Z292&lt;&gt;"",Scoring!$N$31)+IF(Data!$AA292&lt;&gt;"",Scoring!$N$32),"")</f>
        <v/>
      </c>
      <c r="AW292" s="106" t="str">
        <f>IF(AV292&lt;&gt;"",LOOKUP(AV292,Likelihoods!$A$7:$A$107,Likelihoods!L$7:L$107),"")</f>
        <v/>
      </c>
      <c r="AX292" s="104" t="str">
        <f>IF(AND(COUNTBLANK($B292:$E292)=3,COUNTBLANK($F292:$H292)=2,COUNTBLANK($I292:$J292)=1,COUNTBLANK($K292:$L292)=1,COUNTBLANK($M292:$N292)=1,COUNTBLANK($O292:$P292)=1,COUNTBLANK($Q292:$R292)=1,COUNTBLANK($S292:$T292)=1,COUNTBLANK($U292:$V292)=1,COUNTBLANK($W292:$AA292)=4),IF(Data!$B292&lt;&gt;"",Scoring!$O$7)+IF(Data!$C292&lt;&gt;"",Scoring!$O$8)+IF(Data!$D292&lt;&gt;"",Scoring!$O$9)+IF(Data!$E292&lt;&gt;"",Scoring!$O$10)+IF(Data!$F292&lt;&gt;"",Scoring!$O$11)+IF(Data!$G292&lt;&gt;"",Scoring!$O$12)+IF(Data!$H292&lt;&gt;"",Scoring!$O$13)+IF(Data!$I292&lt;&gt;"",Scoring!$O$14)+IF(Data!$J292&lt;&gt;"",Scoring!$O$15)+IF(Data!$K292&lt;&gt;"",Scoring!$O$16)+IF(Data!$L292&lt;&gt;"",Scoring!$O$17)+IF(Data!$M292&lt;&gt;"",Scoring!$O$18)+IF(Data!$N292&lt;&gt;"",Scoring!$O$19)+IF(Data!$O292&lt;&gt;"",Scoring!$O$20)+IF(Data!$P292&lt;&gt;"",Scoring!$O$21)+IF(Data!$Q292&lt;&gt;"",Scoring!$O$22)+IF(Data!$R292&lt;&gt;"",Scoring!$O$23)+IF(Data!$S292&lt;&gt;"",Scoring!$O$24)+IF(Data!T292&lt;&gt;"",Scoring!$O$25)+IF(Data!$U292&lt;&gt;"",Scoring!$O$26)+IF(Data!$V292&lt;&gt;"",Scoring!$O$27)+IF(Data!$W292&lt;&gt;"",Scoring!$O$28)+IF(Data!$X292&lt;&gt;"",Scoring!$O$29)+IF(Data!$Y292&lt;&gt;"",Scoring!$O$30)+IF(Data!$Z292&lt;&gt;"",Scoring!$O$31)+IF(Data!$AA292&lt;&gt;"",Scoring!$O$32),"")</f>
        <v/>
      </c>
      <c r="AY292" s="107" t="str">
        <f>IF(AX292&lt;&gt;"",LOOKUP(AX292,Likelihoods!$A$7:$A$107,Likelihoods!M$7:M$107),"")</f>
        <v/>
      </c>
      <c r="AZ292" s="108" t="str">
        <f>IF(AND(COUNTBLANK($B292:$E292)=3,COUNTBLANK($F292:$H292)=2,COUNTBLANK($I292:$J292)=1,COUNTBLANK($K292:$L292)=1,COUNTBLANK($M292:$N292)=1,COUNTBLANK($O292:$P292)=1,COUNTBLANK($Q292:$R292)=1,COUNTBLANK($S292:$T292)=1,COUNTBLANK($U292:$V292)=1,COUNTBLANK($W292:$AA292)=4),IF(Data!$B292&lt;&gt;"",Scoring!$P$7)+IF(Data!$C292&lt;&gt;"",Scoring!$P$8)+IF(Data!$D292&lt;&gt;"",Scoring!$P$9)+IF(Data!$E292&lt;&gt;"",Scoring!$P$10)+IF(Data!$F292&lt;&gt;"",Scoring!$P$11)+IF(Data!$G292&lt;&gt;"",Scoring!$P$12)+IF(Data!$H292&lt;&gt;"",Scoring!$P$13)+IF(Data!$I292&lt;&gt;"",Scoring!$P$14)+IF(Data!$J292&lt;&gt;"",Scoring!$P$15)+IF(Data!$K292&lt;&gt;"",Scoring!$P$16)+IF(Data!$L292&lt;&gt;"",Scoring!$P$17)+IF(Data!$M292&lt;&gt;"",Scoring!$P$18)+IF(Data!$N292&lt;&gt;"",Scoring!$P$19)+IF(Data!$O292&lt;&gt;"",Scoring!$P$20)+IF(Data!$P292&lt;&gt;"",Scoring!$P$21)+IF(Data!$Q292&lt;&gt;"",Scoring!$P$22)+IF(Data!$R292&lt;&gt;"",Scoring!$P$23)+IF(Data!$S292&lt;&gt;"",Scoring!$P$24)+IF(Data!T292&lt;&gt;"",Scoring!$P$25)+IF(Data!$U292&lt;&gt;"",Scoring!$P$26)+IF(Data!$V292&lt;&gt;"",Scoring!$P$27)+IF(Data!$W292&lt;&gt;"",Scoring!$P$28)+IF(Data!$X292&lt;&gt;"",Scoring!$P$29)+IF(Data!$Y292&lt;&gt;"",Scoring!$P$30)+IF(Data!$Z292&lt;&gt;"",Scoring!$P$31)+IF(Data!$AA292&lt;&gt;"",Scoring!$P$32),"")</f>
        <v/>
      </c>
      <c r="BA292" s="105" t="str">
        <f>IF(AZ292&lt;&gt;"",LOOKUP(AZ292,Likelihoods!$A$7:$A$107,Likelihoods!N$7:N$107),"")</f>
        <v/>
      </c>
      <c r="BB292" s="102" t="str">
        <f>IF(AND(COUNTBLANK($B292:$E292)=3,COUNTBLANK($F292:$H292)=2,COUNTBLANK($I292:$J292)=1,COUNTBLANK($K292:$L292)=1,COUNTBLANK($M292:$N292)=1,COUNTBLANK($O292:$P292)=1,COUNTBLANK($Q292:$R292)=1,COUNTBLANK($S292:$T292)=1,COUNTBLANK($U292:$V292)=1,COUNTBLANK($W292:$AA292)=4),IF(Data!$B292&lt;&gt;"",Scoring!$Q$7)+IF(Data!$C292&lt;&gt;"",Scoring!$Q$8)+IF(Data!$D292&lt;&gt;"",Scoring!$Q$9)+IF(Data!$E292&lt;&gt;"",Scoring!$Q$10)+IF(Data!$F292&lt;&gt;"",Scoring!$Q$11)+IF(Data!$G292&lt;&gt;"",Scoring!$Q$12)+IF(Data!$H292&lt;&gt;"",Scoring!$Q$13)+IF(Data!$I292&lt;&gt;"",Scoring!$Q$14)+IF(Data!$J292&lt;&gt;"",Scoring!$Q$15)+IF(Data!$K292&lt;&gt;"",Scoring!$Q$16)+IF(Data!$L292&lt;&gt;"",Scoring!$Q$17)+IF(Data!$M292&lt;&gt;"",Scoring!$Q$18)+IF(Data!$N292&lt;&gt;"",Scoring!$Q$19)+IF(Data!$O292&lt;&gt;"",Scoring!$Q$20)+IF(Data!$P292&lt;&gt;"",Scoring!$Q$21)+IF(Data!$Q292&lt;&gt;"",Scoring!$Q$22)+IF(Data!$R292&lt;&gt;"",Scoring!$Q$23)+IF(Data!$S292&lt;&gt;"",Scoring!$Q$24)+IF(Data!T292&lt;&gt;"",Scoring!$Q$25)+IF(Data!$U292&lt;&gt;"",Scoring!$Q$26)+IF(Data!$V292&lt;&gt;"",Scoring!$Q$27)+IF(Data!$W292&lt;&gt;"",Scoring!$Q$28)+IF(Data!$X292&lt;&gt;"",Scoring!$Q$29)+IF(Data!$Y292&lt;&gt;"",Scoring!$Q$30)+IF(Data!$Z292&lt;&gt;"",Scoring!$Q$31)+IF(Data!$AA292&lt;&gt;"",Scoring!$Q$32),"")</f>
        <v/>
      </c>
      <c r="BC292" s="107" t="str">
        <f>IF(BB292&lt;&gt;"",LOOKUP(BB292,Likelihoods!$A$7:$A$107,Likelihoods!O$7:O$107),"")</f>
        <v/>
      </c>
      <c r="BD292" s="104" t="str">
        <f>IF(AND(COUNTBLANK($B292:$E292)=3,COUNTBLANK($F292:$H292)=2,COUNTBLANK($I292:$J292)=1,COUNTBLANK($K292:$L292)=1,COUNTBLANK($M292:$N292)=1,COUNTBLANK($O292:$P292)=1,COUNTBLANK($Q292:$R292)=1,COUNTBLANK($S292:$T292)=1,COUNTBLANK($U292:$V292)=1,COUNTBLANK($W292:$AA292)=4),IF(Data!$B292&lt;&gt;"",Scoring!$R$7)+IF(Data!$C292&lt;&gt;"",Scoring!$R$8)+IF(Data!$D292&lt;&gt;"",Scoring!$R$9)+IF(Data!$E292&lt;&gt;"",Scoring!$R$10)+IF(Data!$F292&lt;&gt;"",Scoring!$R$11)+IF(Data!$G292&lt;&gt;"",Scoring!$R$12)+IF(Data!$H292&lt;&gt;"",Scoring!$R$13)+IF(Data!$I292&lt;&gt;"",Scoring!$R$14)+IF(Data!$J292&lt;&gt;"",Scoring!$R$15)+IF(Data!$K292&lt;&gt;"",Scoring!$R$16)+IF(Data!$L292&lt;&gt;"",Scoring!$R$17)+IF(Data!$M292&lt;&gt;"",Scoring!$R$18)+IF(Data!$N292&lt;&gt;"",Scoring!$R$19)+IF(Data!$O292&lt;&gt;"",Scoring!$R$20)+IF(Data!$P292&lt;&gt;"",Scoring!$R$21)+IF(Data!$Q292&lt;&gt;"",Scoring!$R$22)+IF(Data!$R292&lt;&gt;"",Scoring!$R$23)+IF(Data!$S292&lt;&gt;"",Scoring!$R$24)+IF(Data!T292&lt;&gt;"",Scoring!$R$25)+IF(Data!$U292&lt;&gt;"",Scoring!$R$26)+IF(Data!$V292&lt;&gt;"",Scoring!$R$27)+IF(Data!$W292&lt;&gt;"",Scoring!$R$28)+IF(Data!$X292&lt;&gt;"",Scoring!$R$29)+IF(Data!$Y292&lt;&gt;"",Scoring!$R$30)+IF(Data!$Z292&lt;&gt;"",Scoring!$R$31)+IF(Data!$AA292&lt;&gt;"",Scoring!$R$32),"")</f>
        <v/>
      </c>
      <c r="BE292" s="105" t="str">
        <f>IF(BD292&lt;&gt;"",LOOKUP(BD292,Likelihoods!$A$7:$A$107,Likelihoods!P$7:P$107),"")</f>
        <v/>
      </c>
      <c r="BF292" s="102" t="str">
        <f>IF(AND(COUNTBLANK($B292:$E292)=3,COUNTBLANK($F292:$H292)=2,COUNTBLANK($I292:$J292)=1,COUNTBLANK($K292:$L292)=1,COUNTBLANK($M292:$N292)=1,COUNTBLANK($O292:$P292)=1,COUNTBLANK($Q292:$R292)=1,COUNTBLANK($S292:$T292)=1,COUNTBLANK($U292:$V292)=1,COUNTBLANK($W292:$AA292)=4),IF(Data!$B292&lt;&gt;"",Scoring!$S$7)+IF(Data!$C292&lt;&gt;"",Scoring!$S$8)+IF(Data!$D292&lt;&gt;"",Scoring!$S$9)+IF(Data!$E292&lt;&gt;"",Scoring!$S$10)+IF(Data!$F292&lt;&gt;"",Scoring!$S$11)+IF(Data!$G292&lt;&gt;"",Scoring!$S$12)+IF(Data!$H292&lt;&gt;"",Scoring!$S$13)+IF(Data!$I292&lt;&gt;"",Scoring!$S$14)+IF(Data!$J292&lt;&gt;"",Scoring!$S$15)+IF(Data!$K292&lt;&gt;"",Scoring!$S$16)+IF(Data!$L292&lt;&gt;"",Scoring!$S$17)+IF(Data!$M292&lt;&gt;"",Scoring!$S$18)+IF(Data!$N292&lt;&gt;"",Scoring!$S$19)+IF(Data!$O292&lt;&gt;"",Scoring!$S$20)+IF(Data!$P292&lt;&gt;"",Scoring!$S$21)+IF(Data!$Q292&lt;&gt;"",Scoring!$S$22)+IF(Data!$R292&lt;&gt;"",Scoring!$S$23)+IF(Data!$S292&lt;&gt;"",Scoring!$S$24)+IF(Data!T292&lt;&gt;"",Scoring!$S$25)+IF(Data!$U292&lt;&gt;"",Scoring!$S$26)+IF(Data!$V292&lt;&gt;"",Scoring!$S$27)+IF(Data!$W292&lt;&gt;"",Scoring!$S$28)+IF(Data!$X292&lt;&gt;"",Scoring!$S$29)+IF(Data!$Y292&lt;&gt;"",Scoring!$S$30)+IF(Data!$Z292&lt;&gt;"",Scoring!$S$31)+IF(Data!$AA292&lt;&gt;"",Scoring!$S$32),"")</f>
        <v/>
      </c>
      <c r="BG292" s="107" t="str">
        <f>IF(BF292&lt;&gt;"",LOOKUP(BF292,Likelihoods!$A$7:$A$107,Likelihoods!Q$7:Q$107),"")</f>
        <v/>
      </c>
      <c r="BH292" s="108" t="str">
        <f>IF(AND(COUNTBLANK($B292:$E292)=3,COUNTBLANK($F292:$H292)=2,COUNTBLANK($I292:$J292)=1,COUNTBLANK($K292:$L292)=1,COUNTBLANK($M292:$N292)=1,COUNTBLANK($O292:$P292)=1,COUNTBLANK($Q292:$R292)=1,COUNTBLANK($S292:$T292)=1,COUNTBLANK($U292:$V292)=1,COUNTBLANK($W292:$AA292)=4),IF(Data!$B292&lt;&gt;"",Scoring!$T$7)+IF(Data!$C292&lt;&gt;"",Scoring!$T$8)+IF(Data!$D292&lt;&gt;"",Scoring!$T$9)+IF(Data!$E292&lt;&gt;"",Scoring!$T$10)+IF(Data!$F292&lt;&gt;"",Scoring!$T$11)+IF(Data!$G292&lt;&gt;"",Scoring!$T$12)+IF(Data!$H292&lt;&gt;"",Scoring!$T$13)+IF(Data!$I292&lt;&gt;"",Scoring!$T$14)+IF(Data!$J292&lt;&gt;"",Scoring!$T$15)+IF(Data!$K292&lt;&gt;"",Scoring!$T$16)+IF(Data!$L292&lt;&gt;"",Scoring!$T$17)+IF(Data!$M292&lt;&gt;"",Scoring!$T$18)+IF(Data!$N292&lt;&gt;"",Scoring!$T$19)+IF(Data!$O292&lt;&gt;"",Scoring!$T$20)+IF(Data!$P292&lt;&gt;"",Scoring!$T$21)+IF(Data!$Q292&lt;&gt;"",Scoring!$T$22)+IF(Data!$R292&lt;&gt;"",Scoring!$T$23)+IF(Data!$S292&lt;&gt;"",Scoring!$T$24)+IF(Data!T292&lt;&gt;"",Scoring!$T$25)+IF(Data!$U292&lt;&gt;"",Scoring!$T$26)+IF(Data!$V292&lt;&gt;"",Scoring!$T$27)+IF(Data!$W292&lt;&gt;"",Scoring!$T$28)+IF(Data!$X292&lt;&gt;"",Scoring!$T$29)+IF(Data!$Y292&lt;&gt;"",Scoring!$T$30)+IF(Data!$Z292&lt;&gt;"",Scoring!$T$31)+IF(Data!$AA292&lt;&gt;"",Scoring!$T$32),"")</f>
        <v/>
      </c>
      <c r="BI292" s="105" t="str">
        <f>IF(BH292&lt;&gt;"",LOOKUP(BH292,Likelihoods!$A$7:$A$107,Likelihoods!R$7:R$107),"")</f>
        <v/>
      </c>
      <c r="BJ292" s="108" t="str">
        <f>IF(AND(COUNTBLANK($B292:$E292)=3,COUNTBLANK($F292:$H292)=2,COUNTBLANK($I292:$J292)=1,COUNTBLANK($K292:$L292)=1,COUNTBLANK($M292:$N292)=1,COUNTBLANK($O292:$P292)=1,COUNTBLANK($Q292:$R292)=1,COUNTBLANK($S292:$T292)=1,COUNTBLANK($U292:$V292)=1,COUNTBLANK($W292:$AA292)=4),IF(Data!$B292&lt;&gt;"",Scoring!$U$7)+IF(Data!$C292&lt;&gt;"",Scoring!$U$8)+IF(Data!$D292&lt;&gt;"",Scoring!$U$9)+IF(Data!$E292&lt;&gt;"",Scoring!$U$10)+IF(Data!$F292&lt;&gt;"",Scoring!$U$11)+IF(Data!$G292&lt;&gt;"",Scoring!$U$12)+IF(Data!$H292&lt;&gt;"",Scoring!$U$13)+IF(Data!$I292&lt;&gt;"",Scoring!$U$14)+IF(Data!$J292&lt;&gt;"",Scoring!$U$15)+IF(Data!$K292&lt;&gt;"",Scoring!$U$16)+IF(Data!$L292&lt;&gt;"",Scoring!$U$17)+IF(Data!$M292&lt;&gt;"",Scoring!$U$18)+IF(Data!$N292&lt;&gt;"",Scoring!$U$19)+IF(Data!$O292&lt;&gt;"",Scoring!$U$20)+IF(Data!$P292&lt;&gt;"",Scoring!$U$21)+IF(Data!$Q292&lt;&gt;"",Scoring!$U$22)+IF(Data!$R292&lt;&gt;"",Scoring!$U$23)+IF(Data!$S292&lt;&gt;"",Scoring!$U$24)+IF(Data!T292&lt;&gt;"",Scoring!$U$25)+IF(Data!$U292&lt;&gt;"",Scoring!$U$26)+IF(Data!$V292&lt;&gt;"",Scoring!$U$27)+IF(Data!$W292&lt;&gt;"",Scoring!$U$28)+IF(Data!$X292&lt;&gt;"",Scoring!$U$29)+IF(Data!$Y292&lt;&gt;"",Scoring!$U$30)+IF(Data!$Z292&lt;&gt;"",Scoring!$U$31)+IF(Data!$AA292&lt;&gt;"",Scoring!$U$32),"")</f>
        <v/>
      </c>
      <c r="BK292" s="106" t="str">
        <f>IF(BJ292&lt;&gt;"",LOOKUP(BJ292,Likelihoods!$A$7:$A$107,Likelihoods!S$7:S$107),"")</f>
        <v/>
      </c>
      <c r="BL292" s="8"/>
      <c r="BM292" s="8"/>
      <c r="BN292" s="8"/>
      <c r="BO292" s="8"/>
      <c r="BP292" s="8"/>
      <c r="BQ292" s="8"/>
      <c r="BR292" s="8"/>
      <c r="BS292" s="8"/>
      <c r="BT292" s="8"/>
      <c r="BU292" s="8"/>
      <c r="BV292" s="8"/>
      <c r="BW292" s="8"/>
      <c r="BX292" s="8"/>
      <c r="BY292" s="8"/>
    </row>
    <row r="293" spans="1:77" ht="14.25" x14ac:dyDescent="0.2">
      <c r="A293" s="68"/>
      <c r="B293" s="101"/>
      <c r="C293" s="102"/>
      <c r="D293" s="102"/>
      <c r="E293" s="102"/>
      <c r="F293" s="101"/>
      <c r="G293" s="102"/>
      <c r="H293" s="103"/>
      <c r="I293" s="102"/>
      <c r="J293" s="102"/>
      <c r="K293" s="101"/>
      <c r="L293" s="103"/>
      <c r="M293" s="102"/>
      <c r="N293" s="103"/>
      <c r="O293" s="101"/>
      <c r="P293" s="103"/>
      <c r="Q293" s="102"/>
      <c r="R293" s="102"/>
      <c r="S293" s="101"/>
      <c r="T293" s="103"/>
      <c r="U293" s="101"/>
      <c r="V293" s="103"/>
      <c r="W293" s="102"/>
      <c r="X293" s="102"/>
      <c r="Y293" s="102"/>
      <c r="Z293" s="102"/>
      <c r="AA293" s="102"/>
      <c r="AB293" s="104" t="str">
        <f>IF(AND(COUNTBLANK($B293:$E293)=3,COUNTBLANK($F293:$H293)=2,COUNTBLANK($I293:$J293)=1,COUNTBLANK($K293:$L293)=1,COUNTBLANK($M293:$N293)=1,COUNTBLANK($O293:$P293)=1,COUNTBLANK($Q293:$R293)=1,COUNTBLANK($S293:$T293)=1,COUNTBLANK($U293:$V293)=1,COUNTBLANK($W293:$AA293)=4),IF(Data!$B293&lt;&gt;"",Scoring!$D$7)+IF(Data!$C293&lt;&gt;"",Scoring!$D$8)+IF(Data!$D293&lt;&gt;"",Scoring!$D$9)+IF(Data!$E293&lt;&gt;"",Scoring!$D$10)+IF(Data!$F293&lt;&gt;"",Scoring!$D$11)+IF(Data!$G293&lt;&gt;"",Scoring!$D$12)+IF(Data!$H293&lt;&gt;"",Scoring!$D$13)+IF(Data!$I293&lt;&gt;"",Scoring!$D$14)+IF(Data!$J293&lt;&gt;"",Scoring!$D$15)+IF(Data!$K293&lt;&gt;"",Scoring!$D$16)+IF(Data!$L293&lt;&gt;"",Scoring!$D$17)+IF(Data!$M293&lt;&gt;"",Scoring!$D$18)+IF(Data!$N293&lt;&gt;"",Scoring!$D$19)+IF(Data!$O293&lt;&gt;"",Scoring!$D$20)+IF(Data!$P293&lt;&gt;"",Scoring!$D$21)+IF(Data!$Q293&lt;&gt;"",Scoring!$D$22)+IF(Data!$R293&lt;&gt;"",Scoring!$D$23)+IF(Data!$S293&lt;&gt;"",Scoring!$D$24)+IF(Data!T293&lt;&gt;"",Scoring!$D$25)+IF(Data!$U293&lt;&gt;"",Scoring!$D$26)+IF(Data!$V293&lt;&gt;"",Scoring!$D$27)+IF(Data!$W293&lt;&gt;"",Scoring!$D$28)+IF(Data!$X293&lt;&gt;"",Scoring!$D$29)+IF(Data!$Y293&lt;&gt;"",Scoring!$D$30)+IF(Data!$Z293&lt;&gt;"",Scoring!$D$31)+IF(Data!$AA293&lt;&gt;"",Scoring!$D$32),"")</f>
        <v/>
      </c>
      <c r="AC293" s="105" t="str">
        <f>IF(AB293&lt;&gt;"",LOOKUP(AB293,Likelihoods!$A$7:$A$107,Likelihoods!B$7:B$107),"")</f>
        <v/>
      </c>
      <c r="AD293" s="264" t="str">
        <f>IF(AND(COUNTBLANK($B293:$E293)=3,COUNTBLANK($F293:$H293)=2,COUNTBLANK($I293:$J293)=1,COUNTBLANK($K293:$L293)=1,COUNTBLANK($M293:$N293)=1,COUNTBLANK($O293:$P293)=1,COUNTBLANK($Q293:$R293)=1,COUNTBLANK($S293:$T293)=1,COUNTBLANK($U293:$V293)=1,COUNTBLANK($W293:$AA293)=4),IF(Data!$B293&lt;&gt;"",Scoring!$E$7)+IF(Data!$C293&lt;&gt;"",Scoring!$E$8)+IF(Data!$D293&lt;&gt;"",Scoring!$E$9)+IF(Data!$E293&lt;&gt;"",Scoring!$E$10)+IF(Data!$F293&lt;&gt;"",Scoring!$E$11)+IF(Data!$G293&lt;&gt;"",Scoring!$E$12)+IF(Data!$H293&lt;&gt;"",Scoring!$E$13)+IF(Data!$I293&lt;&gt;"",Scoring!$E$14)+IF(Data!$J293&lt;&gt;"",Scoring!$E$15)+IF(Data!$K293&lt;&gt;"",Scoring!$E$16)+IF(Data!$L293&lt;&gt;"",Scoring!$E$17)+IF(Data!$M293&lt;&gt;"",Scoring!$E$18)+IF(Data!$N293&lt;&gt;"",Scoring!$E$19)+IF(Data!$O293&lt;&gt;"",Scoring!$E$20)+IF(Data!$P293&lt;&gt;"",Scoring!$E$21)+IF(Data!$Q293&lt;&gt;"",Scoring!$E$22)+IF(Data!$R293&lt;&gt;"",Scoring!$E$23)+IF(Data!$S293&lt;&gt;"",Scoring!$E$24)+IF(Data!V293&lt;&gt;"",Scoring!$E$25)+IF(Data!$U293&lt;&gt;"",Scoring!$E$26)+IF(Data!$V293&lt;&gt;"",Scoring!$E$27)+IF(Data!$W293&lt;&gt;"",Scoring!$E$28)+IF(Data!$X293&lt;&gt;"",Scoring!$E$29)+IF(Data!$Y293&lt;&gt;"",Scoring!$E$30)+IF(Data!$Z293&lt;&gt;"",Scoring!$E$31)+IF(Data!$AA293&lt;&gt;"",Scoring!$E$32),"")</f>
        <v/>
      </c>
      <c r="AE293" s="107" t="str">
        <f>IF(AD293&lt;&gt;"",LOOKUP(AD293,Likelihoods!$A$7:$A$107,Likelihoods!C$7:C$107),"")</f>
        <v/>
      </c>
      <c r="AF293" s="108" t="str">
        <f>IF(AND(COUNTBLANK($B293:$E293)=3,COUNTBLANK($F293:$H293)=2,COUNTBLANK($I293:$J293)=1,COUNTBLANK($K293:$L293)=1,COUNTBLANK($M293:$N293)=1,COUNTBLANK($O293:$P293)=1,COUNTBLANK($Q293:$R293)=1,COUNTBLANK($S293:$T293)=1,COUNTBLANK($U293:$V293)=1,COUNTBLANK($W293:$AA293)=4),IF(Data!$B293&lt;&gt;"",Scoring!$F$7)+IF(Data!$C293&lt;&gt;"",Scoring!$F$8)+IF(Data!$D293&lt;&gt;"",Scoring!$F$9)+IF(Data!$E293&lt;&gt;"",Scoring!$F$10)+IF(Data!$F293&lt;&gt;"",Scoring!$F$11)+IF(Data!$G293&lt;&gt;"",Scoring!$F$12)+IF(Data!$H293&lt;&gt;"",Scoring!$F$13)+IF(Data!$I293&lt;&gt;"",Scoring!$F$14)+IF(Data!$J293&lt;&gt;"",Scoring!$F$15)+IF(Data!$K293&lt;&gt;"",Scoring!$F$16)+IF(Data!$L293&lt;&gt;"",Scoring!$F$17)+IF(Data!$M293&lt;&gt;"",Scoring!$F$18)+IF(Data!$N293&lt;&gt;"",Scoring!$F$19)+IF(Data!$O293&lt;&gt;"",Scoring!$F$20)+IF(Data!$P293&lt;&gt;"",Scoring!$F$21)+IF(Data!$Q293&lt;&gt;"",Scoring!$F$22)+IF(Data!$R293&lt;&gt;"",Scoring!$F$23)+IF(Data!$S293&lt;&gt;"",Scoring!$F$24)+IF(Data!T293&lt;&gt;"",Scoring!$F$25)+IF(Data!$U293&lt;&gt;"",Scoring!$F$26)+IF(Data!$V293&lt;&gt;"",Scoring!$F$27)+IF(Data!$W293&lt;&gt;"",Scoring!$F$28)+IF(Data!$X293&lt;&gt;"",Scoring!$F$29)+IF(Data!$Y293&lt;&gt;"",Scoring!$F$30)+IF(Data!$Z293&lt;&gt;"",Scoring!$F$31)+IF(Data!$AA293&lt;&gt;"",Scoring!$F$32),"")</f>
        <v/>
      </c>
      <c r="AG293" s="105" t="str">
        <f>IF(AF293&lt;&gt;"",LOOKUP(AF293,Likelihoods!$A$7:$A$107,Likelihoods!D$7:D$107),"")</f>
        <v/>
      </c>
      <c r="AH293" s="108" t="str">
        <f>IF(AND(COUNTBLANK($B293:$E293)=3,COUNTBLANK($F293:$H293)=2,COUNTBLANK($I293:$J293)=1,COUNTBLANK($K293:$L293)=1,COUNTBLANK($M293:$N293)=1,COUNTBLANK($O293:$P293)=1,COUNTBLANK($Q293:$R293)=1,COUNTBLANK($S293:$T293)=1,COUNTBLANK($U293:$V293)=1,COUNTBLANK($W293:$AA293)=4),IF(Data!$B293&lt;&gt;"",Scoring!$G$7)+IF(Data!$C293&lt;&gt;"",Scoring!$G$8)+IF(Data!$D293&lt;&gt;"",Scoring!$G$9)+IF(Data!$E293&lt;&gt;"",Scoring!$G$10)+IF(Data!$F293&lt;&gt;"",Scoring!$G$11)+IF(Data!$G293&lt;&gt;"",Scoring!$G$12)+IF(Data!$H293&lt;&gt;"",Scoring!$G$13)+IF(Data!$I293&lt;&gt;"",Scoring!$G$14)+IF(Data!$J293&lt;&gt;"",Scoring!$G$15)+IF(Data!$K293&lt;&gt;"",Scoring!$G$16)+IF(Data!$L293&lt;&gt;"",Scoring!$G$17)+IF(Data!$M293&lt;&gt;"",Scoring!$G$18)+IF(Data!$N293&lt;&gt;"",Scoring!$G$19)+IF(Data!$O293&lt;&gt;"",Scoring!$G$20)+IF(Data!$P293&lt;&gt;"",Scoring!$G$21)+IF(Data!$Q293&lt;&gt;"",Scoring!$G$22)+IF(Data!$R293&lt;&gt;"",Scoring!$G$23)+IF(Data!$S293&lt;&gt;"",Scoring!$G$24)+IF(Data!T293&lt;&gt;"",Scoring!$G$25)+IF(Data!$U293&lt;&gt;"",Scoring!$G$26)+IF(Data!$V293&lt;&gt;"",Scoring!$G$27)+IF(Data!$W293&lt;&gt;"",Scoring!$G$28)+IF(Data!$X293&lt;&gt;"",Scoring!$G$29)+IF(Data!$Y293&lt;&gt;"",Scoring!$G$30)+IF(Data!$Z293&lt;&gt;"",Scoring!$G$31)+IF(Data!$AA293&lt;&gt;"",Scoring!$G$32),"")</f>
        <v/>
      </c>
      <c r="AI293" s="106" t="str">
        <f>IF(AH293&lt;&gt;"",LOOKUP(AH293,Likelihoods!$A$7:$A$107,Likelihoods!E$7:E$107),"")</f>
        <v/>
      </c>
      <c r="AJ293" s="104" t="str">
        <f>IF(AND(COUNTBLANK($B293:$E293)=3,COUNTBLANK($F293:$H293)=2,COUNTBLANK($I293:$J293)=1,COUNTBLANK($K293:$L293)=1,COUNTBLANK($M293:$N293)=1,COUNTBLANK($O293:$P293)=1,COUNTBLANK($Q293:$R293)=1,COUNTBLANK($S293:$T293)=1,COUNTBLANK($U293:$V293)=1,COUNTBLANK($W293:$AA293)=4),IF(Data!$B293&lt;&gt;"",Scoring!$H$7)+IF(Data!$C293&lt;&gt;"",Scoring!$H$8)+IF(Data!$D293&lt;&gt;"",Scoring!$H$9)+IF(Data!$E293&lt;&gt;"",Scoring!$H$10)+IF(Data!$F293&lt;&gt;"",Scoring!$H$11)+IF(Data!$G293&lt;&gt;"",Scoring!$H$12)+IF(Data!$H293&lt;&gt;"",Scoring!$H$13)+IF(Data!$I293&lt;&gt;"",Scoring!$H$14)+IF(Data!$J293&lt;&gt;"",Scoring!$H$15)+IF(Data!$K293&lt;&gt;"",Scoring!$H$16)+IF(Data!$L293&lt;&gt;"",Scoring!$H$17)+IF(Data!$M293&lt;&gt;"",Scoring!$H$18)+IF(Data!$N293&lt;&gt;"",Scoring!$H$19)+IF(Data!$O293&lt;&gt;"",Scoring!$H$20)+IF(Data!$P293&lt;&gt;"",Scoring!$H$21)+IF(Data!$Q293&lt;&gt;"",Scoring!$H$22)+IF(Data!$R293&lt;&gt;"",Scoring!$H$23)+IF(Data!$S293&lt;&gt;"",Scoring!$H$24)+IF(Data!T293&lt;&gt;"",Scoring!$H$25)+IF(Data!$U293&lt;&gt;"",Scoring!$H$26)+IF(Data!$V293&lt;&gt;"",Scoring!$H$27)+IF(Data!$W293&lt;&gt;"",Scoring!$H$28)+IF(Data!$X293&lt;&gt;"",Scoring!$H$29)+IF(Data!$Y293&lt;&gt;"",Scoring!$H$30)+IF(Data!$Z293&lt;&gt;"",Scoring!$H$31)+IF(Data!$AA293&lt;&gt;"",Scoring!$H$32),"")</f>
        <v/>
      </c>
      <c r="AK293" s="105" t="str">
        <f>IF(AJ293&lt;&gt;"",LOOKUP(AJ293,Likelihoods!$A$7:$A$107,Likelihoods!F$7:F$107),"")</f>
        <v/>
      </c>
      <c r="AL293" s="102" t="str">
        <f>IF(AND(COUNTBLANK($B293:$E293)=3,COUNTBLANK($F293:$H293)=2,COUNTBLANK($I293:$J293)=1,COUNTBLANK($K293:$L293)=1,COUNTBLANK($M293:$N293)=1,COUNTBLANK($O293:$P293)=1,COUNTBLANK($Q293:$R293)=1,COUNTBLANK($S293:$T293)=1,COUNTBLANK($U293:$V293)=1,COUNTBLANK($W293:$AA293)=4),IF(Data!$B293&lt;&gt;"",Scoring!$I$7)+IF(Data!$C293&lt;&gt;"",Scoring!$I$8)+IF(Data!$D293&lt;&gt;"",Scoring!$I$9)+IF(Data!$E293&lt;&gt;"",Scoring!$I$10)+IF(Data!$F293&lt;&gt;"",Scoring!$I$11)+IF(Data!$G293&lt;&gt;"",Scoring!$I$12)+IF(Data!$H293&lt;&gt;"",Scoring!$I$13)+IF(Data!$I293&lt;&gt;"",Scoring!$I$14)+IF(Data!$J293&lt;&gt;"",Scoring!$I$15)+IF(Data!$K293&lt;&gt;"",Scoring!$I$16)+IF(Data!$L293&lt;&gt;"",Scoring!$I$17)+IF(Data!$M293&lt;&gt;"",Scoring!$I$18)+IF(Data!$N293&lt;&gt;"",Scoring!$I$19)+IF(Data!$O293&lt;&gt;"",Scoring!$I$20)+IF(Data!$P293&lt;&gt;"",Scoring!$I$21)+IF(Data!$Q293&lt;&gt;"",Scoring!$I$22)+IF(Data!$R293&lt;&gt;"",Scoring!$I$23)+IF(Data!$S293&lt;&gt;"",Scoring!$I$24)+IF(Data!T293&lt;&gt;"",Scoring!$I$25)+IF(Data!$U293&lt;&gt;"",Scoring!$I$26)+IF(Data!$V293&lt;&gt;"",Scoring!$I$27)+IF(Data!$W293&lt;&gt;"",Scoring!$I$28)+IF(Data!$X293&lt;&gt;"",Scoring!$I$29)+IF(Data!$Y293&lt;&gt;"",Scoring!$I$30)+IF(Data!$Z293&lt;&gt;"",Scoring!$I$31)+IF(Data!$AA293&lt;&gt;"",Scoring!$I$32),"")</f>
        <v/>
      </c>
      <c r="AM293" s="107" t="str">
        <f>IF(AL293&lt;&gt;"",LOOKUP(AL293,Likelihoods!$A$7:$A$107,Likelihoods!G$7:G$107),"")</f>
        <v/>
      </c>
      <c r="AN293" s="281" t="str">
        <f>IF(AND(COUNTBLANK($B293:$E293)=3,COUNTBLANK($F293:$H293)=2,COUNTBLANK($I293:$J293)=1,COUNTBLANK($K293:$L293)=1,COUNTBLANK($M293:$N293)=1,COUNTBLANK($O293:$P293)=1,COUNTBLANK($Q293:$R293)=1,COUNTBLANK($S293:$T293)=1,COUNTBLANK($U293:$V293)=1,COUNTBLANK($W293:$AA293)=4),IF(Data!$B293&lt;&gt;"",Scoring!$J$7)+IF(Data!$C293&lt;&gt;"",Scoring!$J$8)+IF(Data!$D293&lt;&gt;"",Scoring!$J$9)+IF(Data!$E293&lt;&gt;"",Scoring!$J$10)+IF(Data!$F293&lt;&gt;"",Scoring!$J$11)+IF(Data!$G293&lt;&gt;"",Scoring!$J$12)+IF(Data!$H293&lt;&gt;"",Scoring!$J$13)+IF(Data!$I293&lt;&gt;"",Scoring!$J$14)+IF(Data!$J293&lt;&gt;"",Scoring!$J$15)+IF(Data!$K293&lt;&gt;"",Scoring!$J$16)+IF(Data!$L293&lt;&gt;"",Scoring!$J$17)+IF(Data!$M293&lt;&gt;"",Scoring!$J$18)+IF(Data!$N293&lt;&gt;"",Scoring!$J$19)+IF(Data!$O293&lt;&gt;"",Scoring!$J$20)+IF(Data!$P293&lt;&gt;"",Scoring!$J$21)+IF(Data!$Q293&lt;&gt;"",Scoring!$J$22)+IF(Data!$R293&lt;&gt;"",Scoring!$J$23)+IF(Data!$S293&lt;&gt;"",Scoring!$J$24)+IF(Data!AF293&lt;&gt;"",Scoring!$J$25)+IF(Data!$U293&lt;&gt;"",Scoring!$J$26)+IF(Data!$V293&lt;&gt;"",Scoring!$J$27)+IF(Data!$W293&lt;&gt;"",Scoring!$J$28)+IF(Data!$X293&lt;&gt;"",Scoring!$J$29)+IF(Data!$Y293&lt;&gt;"",Scoring!$J$30)+IF(Data!$Z293&lt;&gt;"",Scoring!$J$31)+IF(Data!$AA293&lt;&gt;"",Scoring!$J$32),"")</f>
        <v/>
      </c>
      <c r="AO293" s="276" t="str">
        <f>IF(AN293&lt;&gt;"",LOOKUP(AN293,Likelihoods!$A$7:$A$107,Likelihoods!H$7:H$107),"")</f>
        <v/>
      </c>
      <c r="AP293" s="264" t="str">
        <f>IF(AND(COUNTBLANK($B293:$E293)=3,COUNTBLANK($F293:$H293)=2,COUNTBLANK($I293:$J293)=1,COUNTBLANK($K293:$L293)=1,COUNTBLANK($M293:$N293)=1,COUNTBLANK($O293:$P293)=1,COUNTBLANK($Q293:$R293)=1,COUNTBLANK($S293:$T293)=1,COUNTBLANK($U293:$V293)=1,COUNTBLANK($W293:$AA293)=4),IF(Data!$B293&lt;&gt;"",Scoring!$K$7)+IF(Data!$C293&lt;&gt;"",Scoring!$K$8)+IF(Data!$D293&lt;&gt;"",Scoring!$K$9)+IF(Data!$E293&lt;&gt;"",Scoring!$K$10)+IF(Data!$F293&lt;&gt;"",Scoring!$K$11)+IF(Data!$G293&lt;&gt;"",Scoring!$K$12)+IF(Data!$H293&lt;&gt;"",Scoring!$K$13)+IF(Data!$I293&lt;&gt;"",Scoring!$K$14)+IF(Data!$J293&lt;&gt;"",Scoring!$K$15)+IF(Data!$K293&lt;&gt;"",Scoring!$K$16)+IF(Data!$L293&lt;&gt;"",Scoring!$K$17)+IF(Data!$M293&lt;&gt;"",Scoring!$K$18)+IF(Data!$N293&lt;&gt;"",Scoring!$K$19)+IF(Data!$O293&lt;&gt;"",Scoring!$K$20)+IF(Data!$P293&lt;&gt;"",Scoring!$K$21)+IF(Data!$Q293&lt;&gt;"",Scoring!$K$22)+IF(Data!$R293&lt;&gt;"",Scoring!$K$23)+IF(Data!$S293&lt;&gt;"",Scoring!$K$24)+IF(Data!AH293&lt;&gt;"",Scoring!$K$25)+IF(Data!$U293&lt;&gt;"",Scoring!$K$26)+IF(Data!$V293&lt;&gt;"",Scoring!$K$27)+IF(Data!$W293&lt;&gt;"",Scoring!$K$28)+IF(Data!$X293&lt;&gt;"",Scoring!$K$29)+IF(Data!$Y293&lt;&gt;"",Scoring!$K$30)+IF(Data!$Z293&lt;&gt;"",Scoring!$K$31)+IF(Data!$AA293&lt;&gt;"",Scoring!$K$32),"")</f>
        <v/>
      </c>
      <c r="AQ293" s="107" t="str">
        <f>IF(AP293&lt;&gt;"",LOOKUP(AP293,Likelihoods!$A$7:$A$107,Likelihoods!I$7:I$107),"")</f>
        <v/>
      </c>
      <c r="AR293" s="281" t="str">
        <f>IF(AND(COUNTBLANK($B293:$E293)=3,COUNTBLANK($F293:$H293)=2,COUNTBLANK($I293:$J293)=1,COUNTBLANK($K293:$L293)=1,COUNTBLANK($M293:$N293)=1,COUNTBLANK($O293:$P293)=1,COUNTBLANK($Q293:$R293)=1,COUNTBLANK($S293:$T293)=1,COUNTBLANK($U293:$V293)=1,COUNTBLANK($W293:$AA293)=4),IF(Data!$B293&lt;&gt;"",Scoring!$L$7)+IF(Data!$C293&lt;&gt;"",Scoring!$L$8)+IF(Data!$D293&lt;&gt;"",Scoring!$L$9)+IF(Data!$E293&lt;&gt;"",Scoring!$L$10)+IF(Data!$F293&lt;&gt;"",Scoring!$L$11)+IF(Data!$G293&lt;&gt;"",Scoring!$L$12)+IF(Data!$H293&lt;&gt;"",Scoring!$L$13)+IF(Data!$I293&lt;&gt;"",Scoring!$L$14)+IF(Data!$J293&lt;&gt;"",Scoring!$L$15)+IF(Data!$K293&lt;&gt;"",Scoring!$L$16)+IF(Data!$L293&lt;&gt;"",Scoring!$L$17)+IF(Data!$M293&lt;&gt;"",Scoring!$L$18)+IF(Data!$N293&lt;&gt;"",Scoring!$L$19)+IF(Data!$O293&lt;&gt;"",Scoring!$L$20)+IF(Data!$P293&lt;&gt;"",Scoring!$L$21)+IF(Data!$Q293&lt;&gt;"",Scoring!$L$22)+IF(Data!$R293&lt;&gt;"",Scoring!$L$23)+IF(Data!$S293&lt;&gt;"",Scoring!$L$24)+IF(Data!AJ293&lt;&gt;"",Scoring!$L$25)+IF(Data!$U293&lt;&gt;"",Scoring!$L$26)+IF(Data!$V293&lt;&gt;"",Scoring!$L$27)+IF(Data!$W293&lt;&gt;"",Scoring!$L$28)+IF(Data!$X293&lt;&gt;"",Scoring!$L$29)+IF(Data!$Y293&lt;&gt;"",Scoring!$L$30)+IF(Data!$Z293&lt;&gt;"",Scoring!$L$31)+IF(Data!$AA293&lt;&gt;"",Scoring!$L$32),"")</f>
        <v/>
      </c>
      <c r="AS293" s="105" t="str">
        <f>IF(AR293&lt;&gt;"",LOOKUP(AR293,Likelihoods!$A$7:$A$107,Likelihoods!J$7:J$107),"")</f>
        <v/>
      </c>
      <c r="AT293" s="108" t="str">
        <f>IF(AND(COUNTBLANK($B293:$E293)=3,COUNTBLANK($F293:$H293)=2,COUNTBLANK($I293:$J293)=1,COUNTBLANK($K293:$L293)=1,COUNTBLANK($M293:$N293)=1,COUNTBLANK($O293:$P293)=1,COUNTBLANK($Q293:$R293)=1,COUNTBLANK($S293:$T293)=1,COUNTBLANK($U293:$V293)=1,COUNTBLANK($W293:$AA293)=4),IF(Data!$B293&lt;&gt;"",Scoring!$M$7)+IF(Data!$C293&lt;&gt;"",Scoring!$M$8)+IF(Data!$D293&lt;&gt;"",Scoring!$M$9)+IF(Data!$E293&lt;&gt;"",Scoring!$M$10)+IF(Data!$F293&lt;&gt;"",Scoring!$M$11)+IF(Data!$G293&lt;&gt;"",Scoring!$M$12)+IF(Data!$H293&lt;&gt;"",Scoring!$M$13)+IF(Data!$I293&lt;&gt;"",Scoring!$M$14)+IF(Data!$J293&lt;&gt;"",Scoring!$M$15)+IF(Data!$K293&lt;&gt;"",Scoring!$M$16)+IF(Data!$L293&lt;&gt;"",Scoring!$M$17)+IF(Data!$M293&lt;&gt;"",Scoring!$M$18)+IF(Data!$N293&lt;&gt;"",Scoring!$M$19)+IF(Data!$O293&lt;&gt;"",Scoring!$M$20)+IF(Data!$P293&lt;&gt;"",Scoring!$M$21)+IF(Data!$Q293&lt;&gt;"",Scoring!$M$22)+IF(Data!$R293&lt;&gt;"",Scoring!$M$23)+IF(Data!$S293&lt;&gt;"",Scoring!$M$24)+IF(Data!T293&lt;&gt;"",Scoring!$M$25)+IF(Data!$U293&lt;&gt;"",Scoring!$M$26)+IF(Data!$V293&lt;&gt;"",Scoring!$M$27)+IF(Data!$W293&lt;&gt;"",Scoring!$M$28)+IF(Data!$X293&lt;&gt;"",Scoring!$M$29)+IF(Data!$Y293&lt;&gt;"",Scoring!$M$30)+IF(Data!$Z293&lt;&gt;"",Scoring!$M$31)+IF(Data!$AA293&lt;&gt;"",Scoring!$M$32),"")</f>
        <v/>
      </c>
      <c r="AU293" s="105" t="str">
        <f>IF(AT293&lt;&gt;"",LOOKUP(AT293,Likelihoods!$A$7:$A$107,Likelihoods!K$7:K$107),"")</f>
        <v/>
      </c>
      <c r="AV293" s="108" t="str">
        <f>IF(AND(COUNTBLANK($B293:$E293)=3,COUNTBLANK($F293:$H293)=2,COUNTBLANK($I293:$J293)=1,COUNTBLANK($K293:$L293)=1,COUNTBLANK($M293:$N293)=1,COUNTBLANK($O293:$P293)=1,COUNTBLANK($Q293:$R293)=1,COUNTBLANK($S293:$T293)=1,COUNTBLANK($U293:$V293)=1,COUNTBLANK($W293:$AA293)=4),IF(Data!$B293&lt;&gt;"",Scoring!$N$7)+IF(Data!$C293&lt;&gt;"",Scoring!$N$8)+IF(Data!$D293&lt;&gt;"",Scoring!$N$9)+IF(Data!$E293&lt;&gt;"",Scoring!$N$10)+IF(Data!$F293&lt;&gt;"",Scoring!$N$11)+IF(Data!$G293&lt;&gt;"",Scoring!$N$12)+IF(Data!$H293&lt;&gt;"",Scoring!$N$13)+IF(Data!$I293&lt;&gt;"",Scoring!$N$14)+IF(Data!$J293&lt;&gt;"",Scoring!$N$15)+IF(Data!$K293&lt;&gt;"",Scoring!$N$16)+IF(Data!$L293&lt;&gt;"",Scoring!$N$17)+IF(Data!$M293&lt;&gt;"",Scoring!$N$18)+IF(Data!$N293&lt;&gt;"",Scoring!$N$19)+IF(Data!$O293&lt;&gt;"",Scoring!$N$20)+IF(Data!$P293&lt;&gt;"",Scoring!$N$21)+IF(Data!$Q293&lt;&gt;"",Scoring!$N$22)+IF(Data!$R293&lt;&gt;"",Scoring!$N$23)+IF(Data!$S293&lt;&gt;"",Scoring!$N$24)+IF(Data!T293&lt;&gt;"",Scoring!$N$25)+IF(Data!$U293&lt;&gt;"",Scoring!$N$26)+IF(Data!$V293&lt;&gt;"",Scoring!$N$27)+IF(Data!$W293&lt;&gt;"",Scoring!$N$28)+IF(Data!$X293&lt;&gt;"",Scoring!$N$29)+IF(Data!$Y293&lt;&gt;"",Scoring!$N$30)+IF(Data!$Z293&lt;&gt;"",Scoring!$N$31)+IF(Data!$AA293&lt;&gt;"",Scoring!$N$32),"")</f>
        <v/>
      </c>
      <c r="AW293" s="106" t="str">
        <f>IF(AV293&lt;&gt;"",LOOKUP(AV293,Likelihoods!$A$7:$A$107,Likelihoods!L$7:L$107),"")</f>
        <v/>
      </c>
      <c r="AX293" s="104" t="str">
        <f>IF(AND(COUNTBLANK($B293:$E293)=3,COUNTBLANK($F293:$H293)=2,COUNTBLANK($I293:$J293)=1,COUNTBLANK($K293:$L293)=1,COUNTBLANK($M293:$N293)=1,COUNTBLANK($O293:$P293)=1,COUNTBLANK($Q293:$R293)=1,COUNTBLANK($S293:$T293)=1,COUNTBLANK($U293:$V293)=1,COUNTBLANK($W293:$AA293)=4),IF(Data!$B293&lt;&gt;"",Scoring!$O$7)+IF(Data!$C293&lt;&gt;"",Scoring!$O$8)+IF(Data!$D293&lt;&gt;"",Scoring!$O$9)+IF(Data!$E293&lt;&gt;"",Scoring!$O$10)+IF(Data!$F293&lt;&gt;"",Scoring!$O$11)+IF(Data!$G293&lt;&gt;"",Scoring!$O$12)+IF(Data!$H293&lt;&gt;"",Scoring!$O$13)+IF(Data!$I293&lt;&gt;"",Scoring!$O$14)+IF(Data!$J293&lt;&gt;"",Scoring!$O$15)+IF(Data!$K293&lt;&gt;"",Scoring!$O$16)+IF(Data!$L293&lt;&gt;"",Scoring!$O$17)+IF(Data!$M293&lt;&gt;"",Scoring!$O$18)+IF(Data!$N293&lt;&gt;"",Scoring!$O$19)+IF(Data!$O293&lt;&gt;"",Scoring!$O$20)+IF(Data!$P293&lt;&gt;"",Scoring!$O$21)+IF(Data!$Q293&lt;&gt;"",Scoring!$O$22)+IF(Data!$R293&lt;&gt;"",Scoring!$O$23)+IF(Data!$S293&lt;&gt;"",Scoring!$O$24)+IF(Data!T293&lt;&gt;"",Scoring!$O$25)+IF(Data!$U293&lt;&gt;"",Scoring!$O$26)+IF(Data!$V293&lt;&gt;"",Scoring!$O$27)+IF(Data!$W293&lt;&gt;"",Scoring!$O$28)+IF(Data!$X293&lt;&gt;"",Scoring!$O$29)+IF(Data!$Y293&lt;&gt;"",Scoring!$O$30)+IF(Data!$Z293&lt;&gt;"",Scoring!$O$31)+IF(Data!$AA293&lt;&gt;"",Scoring!$O$32),"")</f>
        <v/>
      </c>
      <c r="AY293" s="107" t="str">
        <f>IF(AX293&lt;&gt;"",LOOKUP(AX293,Likelihoods!$A$7:$A$107,Likelihoods!M$7:M$107),"")</f>
        <v/>
      </c>
      <c r="AZ293" s="108" t="str">
        <f>IF(AND(COUNTBLANK($B293:$E293)=3,COUNTBLANK($F293:$H293)=2,COUNTBLANK($I293:$J293)=1,COUNTBLANK($K293:$L293)=1,COUNTBLANK($M293:$N293)=1,COUNTBLANK($O293:$P293)=1,COUNTBLANK($Q293:$R293)=1,COUNTBLANK($S293:$T293)=1,COUNTBLANK($U293:$V293)=1,COUNTBLANK($W293:$AA293)=4),IF(Data!$B293&lt;&gt;"",Scoring!$P$7)+IF(Data!$C293&lt;&gt;"",Scoring!$P$8)+IF(Data!$D293&lt;&gt;"",Scoring!$P$9)+IF(Data!$E293&lt;&gt;"",Scoring!$P$10)+IF(Data!$F293&lt;&gt;"",Scoring!$P$11)+IF(Data!$G293&lt;&gt;"",Scoring!$P$12)+IF(Data!$H293&lt;&gt;"",Scoring!$P$13)+IF(Data!$I293&lt;&gt;"",Scoring!$P$14)+IF(Data!$J293&lt;&gt;"",Scoring!$P$15)+IF(Data!$K293&lt;&gt;"",Scoring!$P$16)+IF(Data!$L293&lt;&gt;"",Scoring!$P$17)+IF(Data!$M293&lt;&gt;"",Scoring!$P$18)+IF(Data!$N293&lt;&gt;"",Scoring!$P$19)+IF(Data!$O293&lt;&gt;"",Scoring!$P$20)+IF(Data!$P293&lt;&gt;"",Scoring!$P$21)+IF(Data!$Q293&lt;&gt;"",Scoring!$P$22)+IF(Data!$R293&lt;&gt;"",Scoring!$P$23)+IF(Data!$S293&lt;&gt;"",Scoring!$P$24)+IF(Data!T293&lt;&gt;"",Scoring!$P$25)+IF(Data!$U293&lt;&gt;"",Scoring!$P$26)+IF(Data!$V293&lt;&gt;"",Scoring!$P$27)+IF(Data!$W293&lt;&gt;"",Scoring!$P$28)+IF(Data!$X293&lt;&gt;"",Scoring!$P$29)+IF(Data!$Y293&lt;&gt;"",Scoring!$P$30)+IF(Data!$Z293&lt;&gt;"",Scoring!$P$31)+IF(Data!$AA293&lt;&gt;"",Scoring!$P$32),"")</f>
        <v/>
      </c>
      <c r="BA293" s="105" t="str">
        <f>IF(AZ293&lt;&gt;"",LOOKUP(AZ293,Likelihoods!$A$7:$A$107,Likelihoods!N$7:N$107),"")</f>
        <v/>
      </c>
      <c r="BB293" s="102" t="str">
        <f>IF(AND(COUNTBLANK($B293:$E293)=3,COUNTBLANK($F293:$H293)=2,COUNTBLANK($I293:$J293)=1,COUNTBLANK($K293:$L293)=1,COUNTBLANK($M293:$N293)=1,COUNTBLANK($O293:$P293)=1,COUNTBLANK($Q293:$R293)=1,COUNTBLANK($S293:$T293)=1,COUNTBLANK($U293:$V293)=1,COUNTBLANK($W293:$AA293)=4),IF(Data!$B293&lt;&gt;"",Scoring!$Q$7)+IF(Data!$C293&lt;&gt;"",Scoring!$Q$8)+IF(Data!$D293&lt;&gt;"",Scoring!$Q$9)+IF(Data!$E293&lt;&gt;"",Scoring!$Q$10)+IF(Data!$F293&lt;&gt;"",Scoring!$Q$11)+IF(Data!$G293&lt;&gt;"",Scoring!$Q$12)+IF(Data!$H293&lt;&gt;"",Scoring!$Q$13)+IF(Data!$I293&lt;&gt;"",Scoring!$Q$14)+IF(Data!$J293&lt;&gt;"",Scoring!$Q$15)+IF(Data!$K293&lt;&gt;"",Scoring!$Q$16)+IF(Data!$L293&lt;&gt;"",Scoring!$Q$17)+IF(Data!$M293&lt;&gt;"",Scoring!$Q$18)+IF(Data!$N293&lt;&gt;"",Scoring!$Q$19)+IF(Data!$O293&lt;&gt;"",Scoring!$Q$20)+IF(Data!$P293&lt;&gt;"",Scoring!$Q$21)+IF(Data!$Q293&lt;&gt;"",Scoring!$Q$22)+IF(Data!$R293&lt;&gt;"",Scoring!$Q$23)+IF(Data!$S293&lt;&gt;"",Scoring!$Q$24)+IF(Data!T293&lt;&gt;"",Scoring!$Q$25)+IF(Data!$U293&lt;&gt;"",Scoring!$Q$26)+IF(Data!$V293&lt;&gt;"",Scoring!$Q$27)+IF(Data!$W293&lt;&gt;"",Scoring!$Q$28)+IF(Data!$X293&lt;&gt;"",Scoring!$Q$29)+IF(Data!$Y293&lt;&gt;"",Scoring!$Q$30)+IF(Data!$Z293&lt;&gt;"",Scoring!$Q$31)+IF(Data!$AA293&lt;&gt;"",Scoring!$Q$32),"")</f>
        <v/>
      </c>
      <c r="BC293" s="107" t="str">
        <f>IF(BB293&lt;&gt;"",LOOKUP(BB293,Likelihoods!$A$7:$A$107,Likelihoods!O$7:O$107),"")</f>
        <v/>
      </c>
      <c r="BD293" s="104" t="str">
        <f>IF(AND(COUNTBLANK($B293:$E293)=3,COUNTBLANK($F293:$H293)=2,COUNTBLANK($I293:$J293)=1,COUNTBLANK($K293:$L293)=1,COUNTBLANK($M293:$N293)=1,COUNTBLANK($O293:$P293)=1,COUNTBLANK($Q293:$R293)=1,COUNTBLANK($S293:$T293)=1,COUNTBLANK($U293:$V293)=1,COUNTBLANK($W293:$AA293)=4),IF(Data!$B293&lt;&gt;"",Scoring!$R$7)+IF(Data!$C293&lt;&gt;"",Scoring!$R$8)+IF(Data!$D293&lt;&gt;"",Scoring!$R$9)+IF(Data!$E293&lt;&gt;"",Scoring!$R$10)+IF(Data!$F293&lt;&gt;"",Scoring!$R$11)+IF(Data!$G293&lt;&gt;"",Scoring!$R$12)+IF(Data!$H293&lt;&gt;"",Scoring!$R$13)+IF(Data!$I293&lt;&gt;"",Scoring!$R$14)+IF(Data!$J293&lt;&gt;"",Scoring!$R$15)+IF(Data!$K293&lt;&gt;"",Scoring!$R$16)+IF(Data!$L293&lt;&gt;"",Scoring!$R$17)+IF(Data!$M293&lt;&gt;"",Scoring!$R$18)+IF(Data!$N293&lt;&gt;"",Scoring!$R$19)+IF(Data!$O293&lt;&gt;"",Scoring!$R$20)+IF(Data!$P293&lt;&gt;"",Scoring!$R$21)+IF(Data!$Q293&lt;&gt;"",Scoring!$R$22)+IF(Data!$R293&lt;&gt;"",Scoring!$R$23)+IF(Data!$S293&lt;&gt;"",Scoring!$R$24)+IF(Data!T293&lt;&gt;"",Scoring!$R$25)+IF(Data!$U293&lt;&gt;"",Scoring!$R$26)+IF(Data!$V293&lt;&gt;"",Scoring!$R$27)+IF(Data!$W293&lt;&gt;"",Scoring!$R$28)+IF(Data!$X293&lt;&gt;"",Scoring!$R$29)+IF(Data!$Y293&lt;&gt;"",Scoring!$R$30)+IF(Data!$Z293&lt;&gt;"",Scoring!$R$31)+IF(Data!$AA293&lt;&gt;"",Scoring!$R$32),"")</f>
        <v/>
      </c>
      <c r="BE293" s="105" t="str">
        <f>IF(BD293&lt;&gt;"",LOOKUP(BD293,Likelihoods!$A$7:$A$107,Likelihoods!P$7:P$107),"")</f>
        <v/>
      </c>
      <c r="BF293" s="102" t="str">
        <f>IF(AND(COUNTBLANK($B293:$E293)=3,COUNTBLANK($F293:$H293)=2,COUNTBLANK($I293:$J293)=1,COUNTBLANK($K293:$L293)=1,COUNTBLANK($M293:$N293)=1,COUNTBLANK($O293:$P293)=1,COUNTBLANK($Q293:$R293)=1,COUNTBLANK($S293:$T293)=1,COUNTBLANK($U293:$V293)=1,COUNTBLANK($W293:$AA293)=4),IF(Data!$B293&lt;&gt;"",Scoring!$S$7)+IF(Data!$C293&lt;&gt;"",Scoring!$S$8)+IF(Data!$D293&lt;&gt;"",Scoring!$S$9)+IF(Data!$E293&lt;&gt;"",Scoring!$S$10)+IF(Data!$F293&lt;&gt;"",Scoring!$S$11)+IF(Data!$G293&lt;&gt;"",Scoring!$S$12)+IF(Data!$H293&lt;&gt;"",Scoring!$S$13)+IF(Data!$I293&lt;&gt;"",Scoring!$S$14)+IF(Data!$J293&lt;&gt;"",Scoring!$S$15)+IF(Data!$K293&lt;&gt;"",Scoring!$S$16)+IF(Data!$L293&lt;&gt;"",Scoring!$S$17)+IF(Data!$M293&lt;&gt;"",Scoring!$S$18)+IF(Data!$N293&lt;&gt;"",Scoring!$S$19)+IF(Data!$O293&lt;&gt;"",Scoring!$S$20)+IF(Data!$P293&lt;&gt;"",Scoring!$S$21)+IF(Data!$Q293&lt;&gt;"",Scoring!$S$22)+IF(Data!$R293&lt;&gt;"",Scoring!$S$23)+IF(Data!$S293&lt;&gt;"",Scoring!$S$24)+IF(Data!T293&lt;&gt;"",Scoring!$S$25)+IF(Data!$U293&lt;&gt;"",Scoring!$S$26)+IF(Data!$V293&lt;&gt;"",Scoring!$S$27)+IF(Data!$W293&lt;&gt;"",Scoring!$S$28)+IF(Data!$X293&lt;&gt;"",Scoring!$S$29)+IF(Data!$Y293&lt;&gt;"",Scoring!$S$30)+IF(Data!$Z293&lt;&gt;"",Scoring!$S$31)+IF(Data!$AA293&lt;&gt;"",Scoring!$S$32),"")</f>
        <v/>
      </c>
      <c r="BG293" s="107" t="str">
        <f>IF(BF293&lt;&gt;"",LOOKUP(BF293,Likelihoods!$A$7:$A$107,Likelihoods!Q$7:Q$107),"")</f>
        <v/>
      </c>
      <c r="BH293" s="108" t="str">
        <f>IF(AND(COUNTBLANK($B293:$E293)=3,COUNTBLANK($F293:$H293)=2,COUNTBLANK($I293:$J293)=1,COUNTBLANK($K293:$L293)=1,COUNTBLANK($M293:$N293)=1,COUNTBLANK($O293:$P293)=1,COUNTBLANK($Q293:$R293)=1,COUNTBLANK($S293:$T293)=1,COUNTBLANK($U293:$V293)=1,COUNTBLANK($W293:$AA293)=4),IF(Data!$B293&lt;&gt;"",Scoring!$T$7)+IF(Data!$C293&lt;&gt;"",Scoring!$T$8)+IF(Data!$D293&lt;&gt;"",Scoring!$T$9)+IF(Data!$E293&lt;&gt;"",Scoring!$T$10)+IF(Data!$F293&lt;&gt;"",Scoring!$T$11)+IF(Data!$G293&lt;&gt;"",Scoring!$T$12)+IF(Data!$H293&lt;&gt;"",Scoring!$T$13)+IF(Data!$I293&lt;&gt;"",Scoring!$T$14)+IF(Data!$J293&lt;&gt;"",Scoring!$T$15)+IF(Data!$K293&lt;&gt;"",Scoring!$T$16)+IF(Data!$L293&lt;&gt;"",Scoring!$T$17)+IF(Data!$M293&lt;&gt;"",Scoring!$T$18)+IF(Data!$N293&lt;&gt;"",Scoring!$T$19)+IF(Data!$O293&lt;&gt;"",Scoring!$T$20)+IF(Data!$P293&lt;&gt;"",Scoring!$T$21)+IF(Data!$Q293&lt;&gt;"",Scoring!$T$22)+IF(Data!$R293&lt;&gt;"",Scoring!$T$23)+IF(Data!$S293&lt;&gt;"",Scoring!$T$24)+IF(Data!T293&lt;&gt;"",Scoring!$T$25)+IF(Data!$U293&lt;&gt;"",Scoring!$T$26)+IF(Data!$V293&lt;&gt;"",Scoring!$T$27)+IF(Data!$W293&lt;&gt;"",Scoring!$T$28)+IF(Data!$X293&lt;&gt;"",Scoring!$T$29)+IF(Data!$Y293&lt;&gt;"",Scoring!$T$30)+IF(Data!$Z293&lt;&gt;"",Scoring!$T$31)+IF(Data!$AA293&lt;&gt;"",Scoring!$T$32),"")</f>
        <v/>
      </c>
      <c r="BI293" s="105" t="str">
        <f>IF(BH293&lt;&gt;"",LOOKUP(BH293,Likelihoods!$A$7:$A$107,Likelihoods!R$7:R$107),"")</f>
        <v/>
      </c>
      <c r="BJ293" s="108" t="str">
        <f>IF(AND(COUNTBLANK($B293:$E293)=3,COUNTBLANK($F293:$H293)=2,COUNTBLANK($I293:$J293)=1,COUNTBLANK($K293:$L293)=1,COUNTBLANK($M293:$N293)=1,COUNTBLANK($O293:$P293)=1,COUNTBLANK($Q293:$R293)=1,COUNTBLANK($S293:$T293)=1,COUNTBLANK($U293:$V293)=1,COUNTBLANK($W293:$AA293)=4),IF(Data!$B293&lt;&gt;"",Scoring!$U$7)+IF(Data!$C293&lt;&gt;"",Scoring!$U$8)+IF(Data!$D293&lt;&gt;"",Scoring!$U$9)+IF(Data!$E293&lt;&gt;"",Scoring!$U$10)+IF(Data!$F293&lt;&gt;"",Scoring!$U$11)+IF(Data!$G293&lt;&gt;"",Scoring!$U$12)+IF(Data!$H293&lt;&gt;"",Scoring!$U$13)+IF(Data!$I293&lt;&gt;"",Scoring!$U$14)+IF(Data!$J293&lt;&gt;"",Scoring!$U$15)+IF(Data!$K293&lt;&gt;"",Scoring!$U$16)+IF(Data!$L293&lt;&gt;"",Scoring!$U$17)+IF(Data!$M293&lt;&gt;"",Scoring!$U$18)+IF(Data!$N293&lt;&gt;"",Scoring!$U$19)+IF(Data!$O293&lt;&gt;"",Scoring!$U$20)+IF(Data!$P293&lt;&gt;"",Scoring!$U$21)+IF(Data!$Q293&lt;&gt;"",Scoring!$U$22)+IF(Data!$R293&lt;&gt;"",Scoring!$U$23)+IF(Data!$S293&lt;&gt;"",Scoring!$U$24)+IF(Data!T293&lt;&gt;"",Scoring!$U$25)+IF(Data!$U293&lt;&gt;"",Scoring!$U$26)+IF(Data!$V293&lt;&gt;"",Scoring!$U$27)+IF(Data!$W293&lt;&gt;"",Scoring!$U$28)+IF(Data!$X293&lt;&gt;"",Scoring!$U$29)+IF(Data!$Y293&lt;&gt;"",Scoring!$U$30)+IF(Data!$Z293&lt;&gt;"",Scoring!$U$31)+IF(Data!$AA293&lt;&gt;"",Scoring!$U$32),"")</f>
        <v/>
      </c>
      <c r="BK293" s="106" t="str">
        <f>IF(BJ293&lt;&gt;"",LOOKUP(BJ293,Likelihoods!$A$7:$A$107,Likelihoods!S$7:S$107),"")</f>
        <v/>
      </c>
      <c r="BL293" s="8"/>
      <c r="BM293" s="8"/>
      <c r="BN293" s="8"/>
      <c r="BO293" s="8"/>
      <c r="BP293" s="8"/>
      <c r="BQ293" s="8"/>
      <c r="BR293" s="8"/>
      <c r="BS293" s="8"/>
      <c r="BT293" s="8"/>
      <c r="BU293" s="8"/>
      <c r="BV293" s="8"/>
      <c r="BW293" s="8"/>
      <c r="BX293" s="8"/>
      <c r="BY293" s="8"/>
    </row>
    <row r="294" spans="1:77" ht="14.25" x14ac:dyDescent="0.2">
      <c r="A294" s="68"/>
      <c r="B294" s="101"/>
      <c r="C294" s="102"/>
      <c r="D294" s="102"/>
      <c r="E294" s="102"/>
      <c r="F294" s="101"/>
      <c r="G294" s="102"/>
      <c r="H294" s="103"/>
      <c r="I294" s="102"/>
      <c r="J294" s="102"/>
      <c r="K294" s="101"/>
      <c r="L294" s="103"/>
      <c r="M294" s="102"/>
      <c r="N294" s="103"/>
      <c r="O294" s="101"/>
      <c r="P294" s="103"/>
      <c r="Q294" s="102"/>
      <c r="R294" s="102"/>
      <c r="S294" s="101"/>
      <c r="T294" s="103"/>
      <c r="U294" s="101"/>
      <c r="V294" s="103"/>
      <c r="W294" s="102"/>
      <c r="X294" s="102"/>
      <c r="Y294" s="102"/>
      <c r="Z294" s="102"/>
      <c r="AA294" s="102"/>
      <c r="AB294" s="104" t="str">
        <f>IF(AND(COUNTBLANK($B294:$E294)=3,COUNTBLANK($F294:$H294)=2,COUNTBLANK($I294:$J294)=1,COUNTBLANK($K294:$L294)=1,COUNTBLANK($M294:$N294)=1,COUNTBLANK($O294:$P294)=1,COUNTBLANK($Q294:$R294)=1,COUNTBLANK($S294:$T294)=1,COUNTBLANK($U294:$V294)=1,COUNTBLANK($W294:$AA294)=4),IF(Data!$B294&lt;&gt;"",Scoring!$D$7)+IF(Data!$C294&lt;&gt;"",Scoring!$D$8)+IF(Data!$D294&lt;&gt;"",Scoring!$D$9)+IF(Data!$E294&lt;&gt;"",Scoring!$D$10)+IF(Data!$F294&lt;&gt;"",Scoring!$D$11)+IF(Data!$G294&lt;&gt;"",Scoring!$D$12)+IF(Data!$H294&lt;&gt;"",Scoring!$D$13)+IF(Data!$I294&lt;&gt;"",Scoring!$D$14)+IF(Data!$J294&lt;&gt;"",Scoring!$D$15)+IF(Data!$K294&lt;&gt;"",Scoring!$D$16)+IF(Data!$L294&lt;&gt;"",Scoring!$D$17)+IF(Data!$M294&lt;&gt;"",Scoring!$D$18)+IF(Data!$N294&lt;&gt;"",Scoring!$D$19)+IF(Data!$O294&lt;&gt;"",Scoring!$D$20)+IF(Data!$P294&lt;&gt;"",Scoring!$D$21)+IF(Data!$Q294&lt;&gt;"",Scoring!$D$22)+IF(Data!$R294&lt;&gt;"",Scoring!$D$23)+IF(Data!$S294&lt;&gt;"",Scoring!$D$24)+IF(Data!T294&lt;&gt;"",Scoring!$D$25)+IF(Data!$U294&lt;&gt;"",Scoring!$D$26)+IF(Data!$V294&lt;&gt;"",Scoring!$D$27)+IF(Data!$W294&lt;&gt;"",Scoring!$D$28)+IF(Data!$X294&lt;&gt;"",Scoring!$D$29)+IF(Data!$Y294&lt;&gt;"",Scoring!$D$30)+IF(Data!$Z294&lt;&gt;"",Scoring!$D$31)+IF(Data!$AA294&lt;&gt;"",Scoring!$D$32),"")</f>
        <v/>
      </c>
      <c r="AC294" s="105" t="str">
        <f>IF(AB294&lt;&gt;"",LOOKUP(AB294,Likelihoods!$A$7:$A$107,Likelihoods!B$7:B$107),"")</f>
        <v/>
      </c>
      <c r="AD294" s="264" t="str">
        <f>IF(AND(COUNTBLANK($B294:$E294)=3,COUNTBLANK($F294:$H294)=2,COUNTBLANK($I294:$J294)=1,COUNTBLANK($K294:$L294)=1,COUNTBLANK($M294:$N294)=1,COUNTBLANK($O294:$P294)=1,COUNTBLANK($Q294:$R294)=1,COUNTBLANK($S294:$T294)=1,COUNTBLANK($U294:$V294)=1,COUNTBLANK($W294:$AA294)=4),IF(Data!$B294&lt;&gt;"",Scoring!$E$7)+IF(Data!$C294&lt;&gt;"",Scoring!$E$8)+IF(Data!$D294&lt;&gt;"",Scoring!$E$9)+IF(Data!$E294&lt;&gt;"",Scoring!$E$10)+IF(Data!$F294&lt;&gt;"",Scoring!$E$11)+IF(Data!$G294&lt;&gt;"",Scoring!$E$12)+IF(Data!$H294&lt;&gt;"",Scoring!$E$13)+IF(Data!$I294&lt;&gt;"",Scoring!$E$14)+IF(Data!$J294&lt;&gt;"",Scoring!$E$15)+IF(Data!$K294&lt;&gt;"",Scoring!$E$16)+IF(Data!$L294&lt;&gt;"",Scoring!$E$17)+IF(Data!$M294&lt;&gt;"",Scoring!$E$18)+IF(Data!$N294&lt;&gt;"",Scoring!$E$19)+IF(Data!$O294&lt;&gt;"",Scoring!$E$20)+IF(Data!$P294&lt;&gt;"",Scoring!$E$21)+IF(Data!$Q294&lt;&gt;"",Scoring!$E$22)+IF(Data!$R294&lt;&gt;"",Scoring!$E$23)+IF(Data!$S294&lt;&gt;"",Scoring!$E$24)+IF(Data!V294&lt;&gt;"",Scoring!$E$25)+IF(Data!$U294&lt;&gt;"",Scoring!$E$26)+IF(Data!$V294&lt;&gt;"",Scoring!$E$27)+IF(Data!$W294&lt;&gt;"",Scoring!$E$28)+IF(Data!$X294&lt;&gt;"",Scoring!$E$29)+IF(Data!$Y294&lt;&gt;"",Scoring!$E$30)+IF(Data!$Z294&lt;&gt;"",Scoring!$E$31)+IF(Data!$AA294&lt;&gt;"",Scoring!$E$32),"")</f>
        <v/>
      </c>
      <c r="AE294" s="107" t="str">
        <f>IF(AD294&lt;&gt;"",LOOKUP(AD294,Likelihoods!$A$7:$A$107,Likelihoods!C$7:C$107),"")</f>
        <v/>
      </c>
      <c r="AF294" s="108" t="str">
        <f>IF(AND(COUNTBLANK($B294:$E294)=3,COUNTBLANK($F294:$H294)=2,COUNTBLANK($I294:$J294)=1,COUNTBLANK($K294:$L294)=1,COUNTBLANK($M294:$N294)=1,COUNTBLANK($O294:$P294)=1,COUNTBLANK($Q294:$R294)=1,COUNTBLANK($S294:$T294)=1,COUNTBLANK($U294:$V294)=1,COUNTBLANK($W294:$AA294)=4),IF(Data!$B294&lt;&gt;"",Scoring!$F$7)+IF(Data!$C294&lt;&gt;"",Scoring!$F$8)+IF(Data!$D294&lt;&gt;"",Scoring!$F$9)+IF(Data!$E294&lt;&gt;"",Scoring!$F$10)+IF(Data!$F294&lt;&gt;"",Scoring!$F$11)+IF(Data!$G294&lt;&gt;"",Scoring!$F$12)+IF(Data!$H294&lt;&gt;"",Scoring!$F$13)+IF(Data!$I294&lt;&gt;"",Scoring!$F$14)+IF(Data!$J294&lt;&gt;"",Scoring!$F$15)+IF(Data!$K294&lt;&gt;"",Scoring!$F$16)+IF(Data!$L294&lt;&gt;"",Scoring!$F$17)+IF(Data!$M294&lt;&gt;"",Scoring!$F$18)+IF(Data!$N294&lt;&gt;"",Scoring!$F$19)+IF(Data!$O294&lt;&gt;"",Scoring!$F$20)+IF(Data!$P294&lt;&gt;"",Scoring!$F$21)+IF(Data!$Q294&lt;&gt;"",Scoring!$F$22)+IF(Data!$R294&lt;&gt;"",Scoring!$F$23)+IF(Data!$S294&lt;&gt;"",Scoring!$F$24)+IF(Data!T294&lt;&gt;"",Scoring!$F$25)+IF(Data!$U294&lt;&gt;"",Scoring!$F$26)+IF(Data!$V294&lt;&gt;"",Scoring!$F$27)+IF(Data!$W294&lt;&gt;"",Scoring!$F$28)+IF(Data!$X294&lt;&gt;"",Scoring!$F$29)+IF(Data!$Y294&lt;&gt;"",Scoring!$F$30)+IF(Data!$Z294&lt;&gt;"",Scoring!$F$31)+IF(Data!$AA294&lt;&gt;"",Scoring!$F$32),"")</f>
        <v/>
      </c>
      <c r="AG294" s="105" t="str">
        <f>IF(AF294&lt;&gt;"",LOOKUP(AF294,Likelihoods!$A$7:$A$107,Likelihoods!D$7:D$107),"")</f>
        <v/>
      </c>
      <c r="AH294" s="108" t="str">
        <f>IF(AND(COUNTBLANK($B294:$E294)=3,COUNTBLANK($F294:$H294)=2,COUNTBLANK($I294:$J294)=1,COUNTBLANK($K294:$L294)=1,COUNTBLANK($M294:$N294)=1,COUNTBLANK($O294:$P294)=1,COUNTBLANK($Q294:$R294)=1,COUNTBLANK($S294:$T294)=1,COUNTBLANK($U294:$V294)=1,COUNTBLANK($W294:$AA294)=4),IF(Data!$B294&lt;&gt;"",Scoring!$G$7)+IF(Data!$C294&lt;&gt;"",Scoring!$G$8)+IF(Data!$D294&lt;&gt;"",Scoring!$G$9)+IF(Data!$E294&lt;&gt;"",Scoring!$G$10)+IF(Data!$F294&lt;&gt;"",Scoring!$G$11)+IF(Data!$G294&lt;&gt;"",Scoring!$G$12)+IF(Data!$H294&lt;&gt;"",Scoring!$G$13)+IF(Data!$I294&lt;&gt;"",Scoring!$G$14)+IF(Data!$J294&lt;&gt;"",Scoring!$G$15)+IF(Data!$K294&lt;&gt;"",Scoring!$G$16)+IF(Data!$L294&lt;&gt;"",Scoring!$G$17)+IF(Data!$M294&lt;&gt;"",Scoring!$G$18)+IF(Data!$N294&lt;&gt;"",Scoring!$G$19)+IF(Data!$O294&lt;&gt;"",Scoring!$G$20)+IF(Data!$P294&lt;&gt;"",Scoring!$G$21)+IF(Data!$Q294&lt;&gt;"",Scoring!$G$22)+IF(Data!$R294&lt;&gt;"",Scoring!$G$23)+IF(Data!$S294&lt;&gt;"",Scoring!$G$24)+IF(Data!T294&lt;&gt;"",Scoring!$G$25)+IF(Data!$U294&lt;&gt;"",Scoring!$G$26)+IF(Data!$V294&lt;&gt;"",Scoring!$G$27)+IF(Data!$W294&lt;&gt;"",Scoring!$G$28)+IF(Data!$X294&lt;&gt;"",Scoring!$G$29)+IF(Data!$Y294&lt;&gt;"",Scoring!$G$30)+IF(Data!$Z294&lt;&gt;"",Scoring!$G$31)+IF(Data!$AA294&lt;&gt;"",Scoring!$G$32),"")</f>
        <v/>
      </c>
      <c r="AI294" s="106" t="str">
        <f>IF(AH294&lt;&gt;"",LOOKUP(AH294,Likelihoods!$A$7:$A$107,Likelihoods!E$7:E$107),"")</f>
        <v/>
      </c>
      <c r="AJ294" s="104" t="str">
        <f>IF(AND(COUNTBLANK($B294:$E294)=3,COUNTBLANK($F294:$H294)=2,COUNTBLANK($I294:$J294)=1,COUNTBLANK($K294:$L294)=1,COUNTBLANK($M294:$N294)=1,COUNTBLANK($O294:$P294)=1,COUNTBLANK($Q294:$R294)=1,COUNTBLANK($S294:$T294)=1,COUNTBLANK($U294:$V294)=1,COUNTBLANK($W294:$AA294)=4),IF(Data!$B294&lt;&gt;"",Scoring!$H$7)+IF(Data!$C294&lt;&gt;"",Scoring!$H$8)+IF(Data!$D294&lt;&gt;"",Scoring!$H$9)+IF(Data!$E294&lt;&gt;"",Scoring!$H$10)+IF(Data!$F294&lt;&gt;"",Scoring!$H$11)+IF(Data!$G294&lt;&gt;"",Scoring!$H$12)+IF(Data!$H294&lt;&gt;"",Scoring!$H$13)+IF(Data!$I294&lt;&gt;"",Scoring!$H$14)+IF(Data!$J294&lt;&gt;"",Scoring!$H$15)+IF(Data!$K294&lt;&gt;"",Scoring!$H$16)+IF(Data!$L294&lt;&gt;"",Scoring!$H$17)+IF(Data!$M294&lt;&gt;"",Scoring!$H$18)+IF(Data!$N294&lt;&gt;"",Scoring!$H$19)+IF(Data!$O294&lt;&gt;"",Scoring!$H$20)+IF(Data!$P294&lt;&gt;"",Scoring!$H$21)+IF(Data!$Q294&lt;&gt;"",Scoring!$H$22)+IF(Data!$R294&lt;&gt;"",Scoring!$H$23)+IF(Data!$S294&lt;&gt;"",Scoring!$H$24)+IF(Data!T294&lt;&gt;"",Scoring!$H$25)+IF(Data!$U294&lt;&gt;"",Scoring!$H$26)+IF(Data!$V294&lt;&gt;"",Scoring!$H$27)+IF(Data!$W294&lt;&gt;"",Scoring!$H$28)+IF(Data!$X294&lt;&gt;"",Scoring!$H$29)+IF(Data!$Y294&lt;&gt;"",Scoring!$H$30)+IF(Data!$Z294&lt;&gt;"",Scoring!$H$31)+IF(Data!$AA294&lt;&gt;"",Scoring!$H$32),"")</f>
        <v/>
      </c>
      <c r="AK294" s="105" t="str">
        <f>IF(AJ294&lt;&gt;"",LOOKUP(AJ294,Likelihoods!$A$7:$A$107,Likelihoods!F$7:F$107),"")</f>
        <v/>
      </c>
      <c r="AL294" s="102" t="str">
        <f>IF(AND(COUNTBLANK($B294:$E294)=3,COUNTBLANK($F294:$H294)=2,COUNTBLANK($I294:$J294)=1,COUNTBLANK($K294:$L294)=1,COUNTBLANK($M294:$N294)=1,COUNTBLANK($O294:$P294)=1,COUNTBLANK($Q294:$R294)=1,COUNTBLANK($S294:$T294)=1,COUNTBLANK($U294:$V294)=1,COUNTBLANK($W294:$AA294)=4),IF(Data!$B294&lt;&gt;"",Scoring!$I$7)+IF(Data!$C294&lt;&gt;"",Scoring!$I$8)+IF(Data!$D294&lt;&gt;"",Scoring!$I$9)+IF(Data!$E294&lt;&gt;"",Scoring!$I$10)+IF(Data!$F294&lt;&gt;"",Scoring!$I$11)+IF(Data!$G294&lt;&gt;"",Scoring!$I$12)+IF(Data!$H294&lt;&gt;"",Scoring!$I$13)+IF(Data!$I294&lt;&gt;"",Scoring!$I$14)+IF(Data!$J294&lt;&gt;"",Scoring!$I$15)+IF(Data!$K294&lt;&gt;"",Scoring!$I$16)+IF(Data!$L294&lt;&gt;"",Scoring!$I$17)+IF(Data!$M294&lt;&gt;"",Scoring!$I$18)+IF(Data!$N294&lt;&gt;"",Scoring!$I$19)+IF(Data!$O294&lt;&gt;"",Scoring!$I$20)+IF(Data!$P294&lt;&gt;"",Scoring!$I$21)+IF(Data!$Q294&lt;&gt;"",Scoring!$I$22)+IF(Data!$R294&lt;&gt;"",Scoring!$I$23)+IF(Data!$S294&lt;&gt;"",Scoring!$I$24)+IF(Data!T294&lt;&gt;"",Scoring!$I$25)+IF(Data!$U294&lt;&gt;"",Scoring!$I$26)+IF(Data!$V294&lt;&gt;"",Scoring!$I$27)+IF(Data!$W294&lt;&gt;"",Scoring!$I$28)+IF(Data!$X294&lt;&gt;"",Scoring!$I$29)+IF(Data!$Y294&lt;&gt;"",Scoring!$I$30)+IF(Data!$Z294&lt;&gt;"",Scoring!$I$31)+IF(Data!$AA294&lt;&gt;"",Scoring!$I$32),"")</f>
        <v/>
      </c>
      <c r="AM294" s="107" t="str">
        <f>IF(AL294&lt;&gt;"",LOOKUP(AL294,Likelihoods!$A$7:$A$107,Likelihoods!G$7:G$107),"")</f>
        <v/>
      </c>
      <c r="AN294" s="281" t="str">
        <f>IF(AND(COUNTBLANK($B294:$E294)=3,COUNTBLANK($F294:$H294)=2,COUNTBLANK($I294:$J294)=1,COUNTBLANK($K294:$L294)=1,COUNTBLANK($M294:$N294)=1,COUNTBLANK($O294:$P294)=1,COUNTBLANK($Q294:$R294)=1,COUNTBLANK($S294:$T294)=1,COUNTBLANK($U294:$V294)=1,COUNTBLANK($W294:$AA294)=4),IF(Data!$B294&lt;&gt;"",Scoring!$J$7)+IF(Data!$C294&lt;&gt;"",Scoring!$J$8)+IF(Data!$D294&lt;&gt;"",Scoring!$J$9)+IF(Data!$E294&lt;&gt;"",Scoring!$J$10)+IF(Data!$F294&lt;&gt;"",Scoring!$J$11)+IF(Data!$G294&lt;&gt;"",Scoring!$J$12)+IF(Data!$H294&lt;&gt;"",Scoring!$J$13)+IF(Data!$I294&lt;&gt;"",Scoring!$J$14)+IF(Data!$J294&lt;&gt;"",Scoring!$J$15)+IF(Data!$K294&lt;&gt;"",Scoring!$J$16)+IF(Data!$L294&lt;&gt;"",Scoring!$J$17)+IF(Data!$M294&lt;&gt;"",Scoring!$J$18)+IF(Data!$N294&lt;&gt;"",Scoring!$J$19)+IF(Data!$O294&lt;&gt;"",Scoring!$J$20)+IF(Data!$P294&lt;&gt;"",Scoring!$J$21)+IF(Data!$Q294&lt;&gt;"",Scoring!$J$22)+IF(Data!$R294&lt;&gt;"",Scoring!$J$23)+IF(Data!$S294&lt;&gt;"",Scoring!$J$24)+IF(Data!AF294&lt;&gt;"",Scoring!$J$25)+IF(Data!$U294&lt;&gt;"",Scoring!$J$26)+IF(Data!$V294&lt;&gt;"",Scoring!$J$27)+IF(Data!$W294&lt;&gt;"",Scoring!$J$28)+IF(Data!$X294&lt;&gt;"",Scoring!$J$29)+IF(Data!$Y294&lt;&gt;"",Scoring!$J$30)+IF(Data!$Z294&lt;&gt;"",Scoring!$J$31)+IF(Data!$AA294&lt;&gt;"",Scoring!$J$32),"")</f>
        <v/>
      </c>
      <c r="AO294" s="276" t="str">
        <f>IF(AN294&lt;&gt;"",LOOKUP(AN294,Likelihoods!$A$7:$A$107,Likelihoods!H$7:H$107),"")</f>
        <v/>
      </c>
      <c r="AP294" s="264" t="str">
        <f>IF(AND(COUNTBLANK($B294:$E294)=3,COUNTBLANK($F294:$H294)=2,COUNTBLANK($I294:$J294)=1,COUNTBLANK($K294:$L294)=1,COUNTBLANK($M294:$N294)=1,COUNTBLANK($O294:$P294)=1,COUNTBLANK($Q294:$R294)=1,COUNTBLANK($S294:$T294)=1,COUNTBLANK($U294:$V294)=1,COUNTBLANK($W294:$AA294)=4),IF(Data!$B294&lt;&gt;"",Scoring!$K$7)+IF(Data!$C294&lt;&gt;"",Scoring!$K$8)+IF(Data!$D294&lt;&gt;"",Scoring!$K$9)+IF(Data!$E294&lt;&gt;"",Scoring!$K$10)+IF(Data!$F294&lt;&gt;"",Scoring!$K$11)+IF(Data!$G294&lt;&gt;"",Scoring!$K$12)+IF(Data!$H294&lt;&gt;"",Scoring!$K$13)+IF(Data!$I294&lt;&gt;"",Scoring!$K$14)+IF(Data!$J294&lt;&gt;"",Scoring!$K$15)+IF(Data!$K294&lt;&gt;"",Scoring!$K$16)+IF(Data!$L294&lt;&gt;"",Scoring!$K$17)+IF(Data!$M294&lt;&gt;"",Scoring!$K$18)+IF(Data!$N294&lt;&gt;"",Scoring!$K$19)+IF(Data!$O294&lt;&gt;"",Scoring!$K$20)+IF(Data!$P294&lt;&gt;"",Scoring!$K$21)+IF(Data!$Q294&lt;&gt;"",Scoring!$K$22)+IF(Data!$R294&lt;&gt;"",Scoring!$K$23)+IF(Data!$S294&lt;&gt;"",Scoring!$K$24)+IF(Data!AH294&lt;&gt;"",Scoring!$K$25)+IF(Data!$U294&lt;&gt;"",Scoring!$K$26)+IF(Data!$V294&lt;&gt;"",Scoring!$K$27)+IF(Data!$W294&lt;&gt;"",Scoring!$K$28)+IF(Data!$X294&lt;&gt;"",Scoring!$K$29)+IF(Data!$Y294&lt;&gt;"",Scoring!$K$30)+IF(Data!$Z294&lt;&gt;"",Scoring!$K$31)+IF(Data!$AA294&lt;&gt;"",Scoring!$K$32),"")</f>
        <v/>
      </c>
      <c r="AQ294" s="107" t="str">
        <f>IF(AP294&lt;&gt;"",LOOKUP(AP294,Likelihoods!$A$7:$A$107,Likelihoods!I$7:I$107),"")</f>
        <v/>
      </c>
      <c r="AR294" s="281" t="str">
        <f>IF(AND(COUNTBLANK($B294:$E294)=3,COUNTBLANK($F294:$H294)=2,COUNTBLANK($I294:$J294)=1,COUNTBLANK($K294:$L294)=1,COUNTBLANK($M294:$N294)=1,COUNTBLANK($O294:$P294)=1,COUNTBLANK($Q294:$R294)=1,COUNTBLANK($S294:$T294)=1,COUNTBLANK($U294:$V294)=1,COUNTBLANK($W294:$AA294)=4),IF(Data!$B294&lt;&gt;"",Scoring!$L$7)+IF(Data!$C294&lt;&gt;"",Scoring!$L$8)+IF(Data!$D294&lt;&gt;"",Scoring!$L$9)+IF(Data!$E294&lt;&gt;"",Scoring!$L$10)+IF(Data!$F294&lt;&gt;"",Scoring!$L$11)+IF(Data!$G294&lt;&gt;"",Scoring!$L$12)+IF(Data!$H294&lt;&gt;"",Scoring!$L$13)+IF(Data!$I294&lt;&gt;"",Scoring!$L$14)+IF(Data!$J294&lt;&gt;"",Scoring!$L$15)+IF(Data!$K294&lt;&gt;"",Scoring!$L$16)+IF(Data!$L294&lt;&gt;"",Scoring!$L$17)+IF(Data!$M294&lt;&gt;"",Scoring!$L$18)+IF(Data!$N294&lt;&gt;"",Scoring!$L$19)+IF(Data!$O294&lt;&gt;"",Scoring!$L$20)+IF(Data!$P294&lt;&gt;"",Scoring!$L$21)+IF(Data!$Q294&lt;&gt;"",Scoring!$L$22)+IF(Data!$R294&lt;&gt;"",Scoring!$L$23)+IF(Data!$S294&lt;&gt;"",Scoring!$L$24)+IF(Data!AJ294&lt;&gt;"",Scoring!$L$25)+IF(Data!$U294&lt;&gt;"",Scoring!$L$26)+IF(Data!$V294&lt;&gt;"",Scoring!$L$27)+IF(Data!$W294&lt;&gt;"",Scoring!$L$28)+IF(Data!$X294&lt;&gt;"",Scoring!$L$29)+IF(Data!$Y294&lt;&gt;"",Scoring!$L$30)+IF(Data!$Z294&lt;&gt;"",Scoring!$L$31)+IF(Data!$AA294&lt;&gt;"",Scoring!$L$32),"")</f>
        <v/>
      </c>
      <c r="AS294" s="105" t="str">
        <f>IF(AR294&lt;&gt;"",LOOKUP(AR294,Likelihoods!$A$7:$A$107,Likelihoods!J$7:J$107),"")</f>
        <v/>
      </c>
      <c r="AT294" s="108" t="str">
        <f>IF(AND(COUNTBLANK($B294:$E294)=3,COUNTBLANK($F294:$H294)=2,COUNTBLANK($I294:$J294)=1,COUNTBLANK($K294:$L294)=1,COUNTBLANK($M294:$N294)=1,COUNTBLANK($O294:$P294)=1,COUNTBLANK($Q294:$R294)=1,COUNTBLANK($S294:$T294)=1,COUNTBLANK($U294:$V294)=1,COUNTBLANK($W294:$AA294)=4),IF(Data!$B294&lt;&gt;"",Scoring!$M$7)+IF(Data!$C294&lt;&gt;"",Scoring!$M$8)+IF(Data!$D294&lt;&gt;"",Scoring!$M$9)+IF(Data!$E294&lt;&gt;"",Scoring!$M$10)+IF(Data!$F294&lt;&gt;"",Scoring!$M$11)+IF(Data!$G294&lt;&gt;"",Scoring!$M$12)+IF(Data!$H294&lt;&gt;"",Scoring!$M$13)+IF(Data!$I294&lt;&gt;"",Scoring!$M$14)+IF(Data!$J294&lt;&gt;"",Scoring!$M$15)+IF(Data!$K294&lt;&gt;"",Scoring!$M$16)+IF(Data!$L294&lt;&gt;"",Scoring!$M$17)+IF(Data!$M294&lt;&gt;"",Scoring!$M$18)+IF(Data!$N294&lt;&gt;"",Scoring!$M$19)+IF(Data!$O294&lt;&gt;"",Scoring!$M$20)+IF(Data!$P294&lt;&gt;"",Scoring!$M$21)+IF(Data!$Q294&lt;&gt;"",Scoring!$M$22)+IF(Data!$R294&lt;&gt;"",Scoring!$M$23)+IF(Data!$S294&lt;&gt;"",Scoring!$M$24)+IF(Data!T294&lt;&gt;"",Scoring!$M$25)+IF(Data!$U294&lt;&gt;"",Scoring!$M$26)+IF(Data!$V294&lt;&gt;"",Scoring!$M$27)+IF(Data!$W294&lt;&gt;"",Scoring!$M$28)+IF(Data!$X294&lt;&gt;"",Scoring!$M$29)+IF(Data!$Y294&lt;&gt;"",Scoring!$M$30)+IF(Data!$Z294&lt;&gt;"",Scoring!$M$31)+IF(Data!$AA294&lt;&gt;"",Scoring!$M$32),"")</f>
        <v/>
      </c>
      <c r="AU294" s="105" t="str">
        <f>IF(AT294&lt;&gt;"",LOOKUP(AT294,Likelihoods!$A$7:$A$107,Likelihoods!K$7:K$107),"")</f>
        <v/>
      </c>
      <c r="AV294" s="108" t="str">
        <f>IF(AND(COUNTBLANK($B294:$E294)=3,COUNTBLANK($F294:$H294)=2,COUNTBLANK($I294:$J294)=1,COUNTBLANK($K294:$L294)=1,COUNTBLANK($M294:$N294)=1,COUNTBLANK($O294:$P294)=1,COUNTBLANK($Q294:$R294)=1,COUNTBLANK($S294:$T294)=1,COUNTBLANK($U294:$V294)=1,COUNTBLANK($W294:$AA294)=4),IF(Data!$B294&lt;&gt;"",Scoring!$N$7)+IF(Data!$C294&lt;&gt;"",Scoring!$N$8)+IF(Data!$D294&lt;&gt;"",Scoring!$N$9)+IF(Data!$E294&lt;&gt;"",Scoring!$N$10)+IF(Data!$F294&lt;&gt;"",Scoring!$N$11)+IF(Data!$G294&lt;&gt;"",Scoring!$N$12)+IF(Data!$H294&lt;&gt;"",Scoring!$N$13)+IF(Data!$I294&lt;&gt;"",Scoring!$N$14)+IF(Data!$J294&lt;&gt;"",Scoring!$N$15)+IF(Data!$K294&lt;&gt;"",Scoring!$N$16)+IF(Data!$L294&lt;&gt;"",Scoring!$N$17)+IF(Data!$M294&lt;&gt;"",Scoring!$N$18)+IF(Data!$N294&lt;&gt;"",Scoring!$N$19)+IF(Data!$O294&lt;&gt;"",Scoring!$N$20)+IF(Data!$P294&lt;&gt;"",Scoring!$N$21)+IF(Data!$Q294&lt;&gt;"",Scoring!$N$22)+IF(Data!$R294&lt;&gt;"",Scoring!$N$23)+IF(Data!$S294&lt;&gt;"",Scoring!$N$24)+IF(Data!T294&lt;&gt;"",Scoring!$N$25)+IF(Data!$U294&lt;&gt;"",Scoring!$N$26)+IF(Data!$V294&lt;&gt;"",Scoring!$N$27)+IF(Data!$W294&lt;&gt;"",Scoring!$N$28)+IF(Data!$X294&lt;&gt;"",Scoring!$N$29)+IF(Data!$Y294&lt;&gt;"",Scoring!$N$30)+IF(Data!$Z294&lt;&gt;"",Scoring!$N$31)+IF(Data!$AA294&lt;&gt;"",Scoring!$N$32),"")</f>
        <v/>
      </c>
      <c r="AW294" s="106" t="str">
        <f>IF(AV294&lt;&gt;"",LOOKUP(AV294,Likelihoods!$A$7:$A$107,Likelihoods!L$7:L$107),"")</f>
        <v/>
      </c>
      <c r="AX294" s="104" t="str">
        <f>IF(AND(COUNTBLANK($B294:$E294)=3,COUNTBLANK($F294:$H294)=2,COUNTBLANK($I294:$J294)=1,COUNTBLANK($K294:$L294)=1,COUNTBLANK($M294:$N294)=1,COUNTBLANK($O294:$P294)=1,COUNTBLANK($Q294:$R294)=1,COUNTBLANK($S294:$T294)=1,COUNTBLANK($U294:$V294)=1,COUNTBLANK($W294:$AA294)=4),IF(Data!$B294&lt;&gt;"",Scoring!$O$7)+IF(Data!$C294&lt;&gt;"",Scoring!$O$8)+IF(Data!$D294&lt;&gt;"",Scoring!$O$9)+IF(Data!$E294&lt;&gt;"",Scoring!$O$10)+IF(Data!$F294&lt;&gt;"",Scoring!$O$11)+IF(Data!$G294&lt;&gt;"",Scoring!$O$12)+IF(Data!$H294&lt;&gt;"",Scoring!$O$13)+IF(Data!$I294&lt;&gt;"",Scoring!$O$14)+IF(Data!$J294&lt;&gt;"",Scoring!$O$15)+IF(Data!$K294&lt;&gt;"",Scoring!$O$16)+IF(Data!$L294&lt;&gt;"",Scoring!$O$17)+IF(Data!$M294&lt;&gt;"",Scoring!$O$18)+IF(Data!$N294&lt;&gt;"",Scoring!$O$19)+IF(Data!$O294&lt;&gt;"",Scoring!$O$20)+IF(Data!$P294&lt;&gt;"",Scoring!$O$21)+IF(Data!$Q294&lt;&gt;"",Scoring!$O$22)+IF(Data!$R294&lt;&gt;"",Scoring!$O$23)+IF(Data!$S294&lt;&gt;"",Scoring!$O$24)+IF(Data!T294&lt;&gt;"",Scoring!$O$25)+IF(Data!$U294&lt;&gt;"",Scoring!$O$26)+IF(Data!$V294&lt;&gt;"",Scoring!$O$27)+IF(Data!$W294&lt;&gt;"",Scoring!$O$28)+IF(Data!$X294&lt;&gt;"",Scoring!$O$29)+IF(Data!$Y294&lt;&gt;"",Scoring!$O$30)+IF(Data!$Z294&lt;&gt;"",Scoring!$O$31)+IF(Data!$AA294&lt;&gt;"",Scoring!$O$32),"")</f>
        <v/>
      </c>
      <c r="AY294" s="107" t="str">
        <f>IF(AX294&lt;&gt;"",LOOKUP(AX294,Likelihoods!$A$7:$A$107,Likelihoods!M$7:M$107),"")</f>
        <v/>
      </c>
      <c r="AZ294" s="108" t="str">
        <f>IF(AND(COUNTBLANK($B294:$E294)=3,COUNTBLANK($F294:$H294)=2,COUNTBLANK($I294:$J294)=1,COUNTBLANK($K294:$L294)=1,COUNTBLANK($M294:$N294)=1,COUNTBLANK($O294:$P294)=1,COUNTBLANK($Q294:$R294)=1,COUNTBLANK($S294:$T294)=1,COUNTBLANK($U294:$V294)=1,COUNTBLANK($W294:$AA294)=4),IF(Data!$B294&lt;&gt;"",Scoring!$P$7)+IF(Data!$C294&lt;&gt;"",Scoring!$P$8)+IF(Data!$D294&lt;&gt;"",Scoring!$P$9)+IF(Data!$E294&lt;&gt;"",Scoring!$P$10)+IF(Data!$F294&lt;&gt;"",Scoring!$P$11)+IF(Data!$G294&lt;&gt;"",Scoring!$P$12)+IF(Data!$H294&lt;&gt;"",Scoring!$P$13)+IF(Data!$I294&lt;&gt;"",Scoring!$P$14)+IF(Data!$J294&lt;&gt;"",Scoring!$P$15)+IF(Data!$K294&lt;&gt;"",Scoring!$P$16)+IF(Data!$L294&lt;&gt;"",Scoring!$P$17)+IF(Data!$M294&lt;&gt;"",Scoring!$P$18)+IF(Data!$N294&lt;&gt;"",Scoring!$P$19)+IF(Data!$O294&lt;&gt;"",Scoring!$P$20)+IF(Data!$P294&lt;&gt;"",Scoring!$P$21)+IF(Data!$Q294&lt;&gt;"",Scoring!$P$22)+IF(Data!$R294&lt;&gt;"",Scoring!$P$23)+IF(Data!$S294&lt;&gt;"",Scoring!$P$24)+IF(Data!T294&lt;&gt;"",Scoring!$P$25)+IF(Data!$U294&lt;&gt;"",Scoring!$P$26)+IF(Data!$V294&lt;&gt;"",Scoring!$P$27)+IF(Data!$W294&lt;&gt;"",Scoring!$P$28)+IF(Data!$X294&lt;&gt;"",Scoring!$P$29)+IF(Data!$Y294&lt;&gt;"",Scoring!$P$30)+IF(Data!$Z294&lt;&gt;"",Scoring!$P$31)+IF(Data!$AA294&lt;&gt;"",Scoring!$P$32),"")</f>
        <v/>
      </c>
      <c r="BA294" s="105" t="str">
        <f>IF(AZ294&lt;&gt;"",LOOKUP(AZ294,Likelihoods!$A$7:$A$107,Likelihoods!N$7:N$107),"")</f>
        <v/>
      </c>
      <c r="BB294" s="102" t="str">
        <f>IF(AND(COUNTBLANK($B294:$E294)=3,COUNTBLANK($F294:$H294)=2,COUNTBLANK($I294:$J294)=1,COUNTBLANK($K294:$L294)=1,COUNTBLANK($M294:$N294)=1,COUNTBLANK($O294:$P294)=1,COUNTBLANK($Q294:$R294)=1,COUNTBLANK($S294:$T294)=1,COUNTBLANK($U294:$V294)=1,COUNTBLANK($W294:$AA294)=4),IF(Data!$B294&lt;&gt;"",Scoring!$Q$7)+IF(Data!$C294&lt;&gt;"",Scoring!$Q$8)+IF(Data!$D294&lt;&gt;"",Scoring!$Q$9)+IF(Data!$E294&lt;&gt;"",Scoring!$Q$10)+IF(Data!$F294&lt;&gt;"",Scoring!$Q$11)+IF(Data!$G294&lt;&gt;"",Scoring!$Q$12)+IF(Data!$H294&lt;&gt;"",Scoring!$Q$13)+IF(Data!$I294&lt;&gt;"",Scoring!$Q$14)+IF(Data!$J294&lt;&gt;"",Scoring!$Q$15)+IF(Data!$K294&lt;&gt;"",Scoring!$Q$16)+IF(Data!$L294&lt;&gt;"",Scoring!$Q$17)+IF(Data!$M294&lt;&gt;"",Scoring!$Q$18)+IF(Data!$N294&lt;&gt;"",Scoring!$Q$19)+IF(Data!$O294&lt;&gt;"",Scoring!$Q$20)+IF(Data!$P294&lt;&gt;"",Scoring!$Q$21)+IF(Data!$Q294&lt;&gt;"",Scoring!$Q$22)+IF(Data!$R294&lt;&gt;"",Scoring!$Q$23)+IF(Data!$S294&lt;&gt;"",Scoring!$Q$24)+IF(Data!T294&lt;&gt;"",Scoring!$Q$25)+IF(Data!$U294&lt;&gt;"",Scoring!$Q$26)+IF(Data!$V294&lt;&gt;"",Scoring!$Q$27)+IF(Data!$W294&lt;&gt;"",Scoring!$Q$28)+IF(Data!$X294&lt;&gt;"",Scoring!$Q$29)+IF(Data!$Y294&lt;&gt;"",Scoring!$Q$30)+IF(Data!$Z294&lt;&gt;"",Scoring!$Q$31)+IF(Data!$AA294&lt;&gt;"",Scoring!$Q$32),"")</f>
        <v/>
      </c>
      <c r="BC294" s="107" t="str">
        <f>IF(BB294&lt;&gt;"",LOOKUP(BB294,Likelihoods!$A$7:$A$107,Likelihoods!O$7:O$107),"")</f>
        <v/>
      </c>
      <c r="BD294" s="104" t="str">
        <f>IF(AND(COUNTBLANK($B294:$E294)=3,COUNTBLANK($F294:$H294)=2,COUNTBLANK($I294:$J294)=1,COUNTBLANK($K294:$L294)=1,COUNTBLANK($M294:$N294)=1,COUNTBLANK($O294:$P294)=1,COUNTBLANK($Q294:$R294)=1,COUNTBLANK($S294:$T294)=1,COUNTBLANK($U294:$V294)=1,COUNTBLANK($W294:$AA294)=4),IF(Data!$B294&lt;&gt;"",Scoring!$R$7)+IF(Data!$C294&lt;&gt;"",Scoring!$R$8)+IF(Data!$D294&lt;&gt;"",Scoring!$R$9)+IF(Data!$E294&lt;&gt;"",Scoring!$R$10)+IF(Data!$F294&lt;&gt;"",Scoring!$R$11)+IF(Data!$G294&lt;&gt;"",Scoring!$R$12)+IF(Data!$H294&lt;&gt;"",Scoring!$R$13)+IF(Data!$I294&lt;&gt;"",Scoring!$R$14)+IF(Data!$J294&lt;&gt;"",Scoring!$R$15)+IF(Data!$K294&lt;&gt;"",Scoring!$R$16)+IF(Data!$L294&lt;&gt;"",Scoring!$R$17)+IF(Data!$M294&lt;&gt;"",Scoring!$R$18)+IF(Data!$N294&lt;&gt;"",Scoring!$R$19)+IF(Data!$O294&lt;&gt;"",Scoring!$R$20)+IF(Data!$P294&lt;&gt;"",Scoring!$R$21)+IF(Data!$Q294&lt;&gt;"",Scoring!$R$22)+IF(Data!$R294&lt;&gt;"",Scoring!$R$23)+IF(Data!$S294&lt;&gt;"",Scoring!$R$24)+IF(Data!T294&lt;&gt;"",Scoring!$R$25)+IF(Data!$U294&lt;&gt;"",Scoring!$R$26)+IF(Data!$V294&lt;&gt;"",Scoring!$R$27)+IF(Data!$W294&lt;&gt;"",Scoring!$R$28)+IF(Data!$X294&lt;&gt;"",Scoring!$R$29)+IF(Data!$Y294&lt;&gt;"",Scoring!$R$30)+IF(Data!$Z294&lt;&gt;"",Scoring!$R$31)+IF(Data!$AA294&lt;&gt;"",Scoring!$R$32),"")</f>
        <v/>
      </c>
      <c r="BE294" s="105" t="str">
        <f>IF(BD294&lt;&gt;"",LOOKUP(BD294,Likelihoods!$A$7:$A$107,Likelihoods!P$7:P$107),"")</f>
        <v/>
      </c>
      <c r="BF294" s="102" t="str">
        <f>IF(AND(COUNTBLANK($B294:$E294)=3,COUNTBLANK($F294:$H294)=2,COUNTBLANK($I294:$J294)=1,COUNTBLANK($K294:$L294)=1,COUNTBLANK($M294:$N294)=1,COUNTBLANK($O294:$P294)=1,COUNTBLANK($Q294:$R294)=1,COUNTBLANK($S294:$T294)=1,COUNTBLANK($U294:$V294)=1,COUNTBLANK($W294:$AA294)=4),IF(Data!$B294&lt;&gt;"",Scoring!$S$7)+IF(Data!$C294&lt;&gt;"",Scoring!$S$8)+IF(Data!$D294&lt;&gt;"",Scoring!$S$9)+IF(Data!$E294&lt;&gt;"",Scoring!$S$10)+IF(Data!$F294&lt;&gt;"",Scoring!$S$11)+IF(Data!$G294&lt;&gt;"",Scoring!$S$12)+IF(Data!$H294&lt;&gt;"",Scoring!$S$13)+IF(Data!$I294&lt;&gt;"",Scoring!$S$14)+IF(Data!$J294&lt;&gt;"",Scoring!$S$15)+IF(Data!$K294&lt;&gt;"",Scoring!$S$16)+IF(Data!$L294&lt;&gt;"",Scoring!$S$17)+IF(Data!$M294&lt;&gt;"",Scoring!$S$18)+IF(Data!$N294&lt;&gt;"",Scoring!$S$19)+IF(Data!$O294&lt;&gt;"",Scoring!$S$20)+IF(Data!$P294&lt;&gt;"",Scoring!$S$21)+IF(Data!$Q294&lt;&gt;"",Scoring!$S$22)+IF(Data!$R294&lt;&gt;"",Scoring!$S$23)+IF(Data!$S294&lt;&gt;"",Scoring!$S$24)+IF(Data!T294&lt;&gt;"",Scoring!$S$25)+IF(Data!$U294&lt;&gt;"",Scoring!$S$26)+IF(Data!$V294&lt;&gt;"",Scoring!$S$27)+IF(Data!$W294&lt;&gt;"",Scoring!$S$28)+IF(Data!$X294&lt;&gt;"",Scoring!$S$29)+IF(Data!$Y294&lt;&gt;"",Scoring!$S$30)+IF(Data!$Z294&lt;&gt;"",Scoring!$S$31)+IF(Data!$AA294&lt;&gt;"",Scoring!$S$32),"")</f>
        <v/>
      </c>
      <c r="BG294" s="107" t="str">
        <f>IF(BF294&lt;&gt;"",LOOKUP(BF294,Likelihoods!$A$7:$A$107,Likelihoods!Q$7:Q$107),"")</f>
        <v/>
      </c>
      <c r="BH294" s="108" t="str">
        <f>IF(AND(COUNTBLANK($B294:$E294)=3,COUNTBLANK($F294:$H294)=2,COUNTBLANK($I294:$J294)=1,COUNTBLANK($K294:$L294)=1,COUNTBLANK($M294:$N294)=1,COUNTBLANK($O294:$P294)=1,COUNTBLANK($Q294:$R294)=1,COUNTBLANK($S294:$T294)=1,COUNTBLANK($U294:$V294)=1,COUNTBLANK($W294:$AA294)=4),IF(Data!$B294&lt;&gt;"",Scoring!$T$7)+IF(Data!$C294&lt;&gt;"",Scoring!$T$8)+IF(Data!$D294&lt;&gt;"",Scoring!$T$9)+IF(Data!$E294&lt;&gt;"",Scoring!$T$10)+IF(Data!$F294&lt;&gt;"",Scoring!$T$11)+IF(Data!$G294&lt;&gt;"",Scoring!$T$12)+IF(Data!$H294&lt;&gt;"",Scoring!$T$13)+IF(Data!$I294&lt;&gt;"",Scoring!$T$14)+IF(Data!$J294&lt;&gt;"",Scoring!$T$15)+IF(Data!$K294&lt;&gt;"",Scoring!$T$16)+IF(Data!$L294&lt;&gt;"",Scoring!$T$17)+IF(Data!$M294&lt;&gt;"",Scoring!$T$18)+IF(Data!$N294&lt;&gt;"",Scoring!$T$19)+IF(Data!$O294&lt;&gt;"",Scoring!$T$20)+IF(Data!$P294&lt;&gt;"",Scoring!$T$21)+IF(Data!$Q294&lt;&gt;"",Scoring!$T$22)+IF(Data!$R294&lt;&gt;"",Scoring!$T$23)+IF(Data!$S294&lt;&gt;"",Scoring!$T$24)+IF(Data!T294&lt;&gt;"",Scoring!$T$25)+IF(Data!$U294&lt;&gt;"",Scoring!$T$26)+IF(Data!$V294&lt;&gt;"",Scoring!$T$27)+IF(Data!$W294&lt;&gt;"",Scoring!$T$28)+IF(Data!$X294&lt;&gt;"",Scoring!$T$29)+IF(Data!$Y294&lt;&gt;"",Scoring!$T$30)+IF(Data!$Z294&lt;&gt;"",Scoring!$T$31)+IF(Data!$AA294&lt;&gt;"",Scoring!$T$32),"")</f>
        <v/>
      </c>
      <c r="BI294" s="105" t="str">
        <f>IF(BH294&lt;&gt;"",LOOKUP(BH294,Likelihoods!$A$7:$A$107,Likelihoods!R$7:R$107),"")</f>
        <v/>
      </c>
      <c r="BJ294" s="108" t="str">
        <f>IF(AND(COUNTBLANK($B294:$E294)=3,COUNTBLANK($F294:$H294)=2,COUNTBLANK($I294:$J294)=1,COUNTBLANK($K294:$L294)=1,COUNTBLANK($M294:$N294)=1,COUNTBLANK($O294:$P294)=1,COUNTBLANK($Q294:$R294)=1,COUNTBLANK($S294:$T294)=1,COUNTBLANK($U294:$V294)=1,COUNTBLANK($W294:$AA294)=4),IF(Data!$B294&lt;&gt;"",Scoring!$U$7)+IF(Data!$C294&lt;&gt;"",Scoring!$U$8)+IF(Data!$D294&lt;&gt;"",Scoring!$U$9)+IF(Data!$E294&lt;&gt;"",Scoring!$U$10)+IF(Data!$F294&lt;&gt;"",Scoring!$U$11)+IF(Data!$G294&lt;&gt;"",Scoring!$U$12)+IF(Data!$H294&lt;&gt;"",Scoring!$U$13)+IF(Data!$I294&lt;&gt;"",Scoring!$U$14)+IF(Data!$J294&lt;&gt;"",Scoring!$U$15)+IF(Data!$K294&lt;&gt;"",Scoring!$U$16)+IF(Data!$L294&lt;&gt;"",Scoring!$U$17)+IF(Data!$M294&lt;&gt;"",Scoring!$U$18)+IF(Data!$N294&lt;&gt;"",Scoring!$U$19)+IF(Data!$O294&lt;&gt;"",Scoring!$U$20)+IF(Data!$P294&lt;&gt;"",Scoring!$U$21)+IF(Data!$Q294&lt;&gt;"",Scoring!$U$22)+IF(Data!$R294&lt;&gt;"",Scoring!$U$23)+IF(Data!$S294&lt;&gt;"",Scoring!$U$24)+IF(Data!T294&lt;&gt;"",Scoring!$U$25)+IF(Data!$U294&lt;&gt;"",Scoring!$U$26)+IF(Data!$V294&lt;&gt;"",Scoring!$U$27)+IF(Data!$W294&lt;&gt;"",Scoring!$U$28)+IF(Data!$X294&lt;&gt;"",Scoring!$U$29)+IF(Data!$Y294&lt;&gt;"",Scoring!$U$30)+IF(Data!$Z294&lt;&gt;"",Scoring!$U$31)+IF(Data!$AA294&lt;&gt;"",Scoring!$U$32),"")</f>
        <v/>
      </c>
      <c r="BK294" s="106" t="str">
        <f>IF(BJ294&lt;&gt;"",LOOKUP(BJ294,Likelihoods!$A$7:$A$107,Likelihoods!S$7:S$107),"")</f>
        <v/>
      </c>
      <c r="BL294" s="8"/>
      <c r="BM294" s="8"/>
      <c r="BN294" s="8"/>
      <c r="BO294" s="8"/>
      <c r="BP294" s="8"/>
      <c r="BQ294" s="8"/>
      <c r="BR294" s="8"/>
      <c r="BS294" s="8"/>
      <c r="BT294" s="8"/>
      <c r="BU294" s="8"/>
      <c r="BV294" s="8"/>
      <c r="BW294" s="8"/>
      <c r="BX294" s="8"/>
      <c r="BY294" s="8"/>
    </row>
    <row r="295" spans="1:77" ht="14.25" x14ac:dyDescent="0.2">
      <c r="A295" s="68"/>
      <c r="B295" s="101"/>
      <c r="C295" s="102"/>
      <c r="D295" s="102"/>
      <c r="E295" s="102"/>
      <c r="F295" s="101"/>
      <c r="G295" s="102"/>
      <c r="H295" s="103"/>
      <c r="I295" s="102"/>
      <c r="J295" s="102"/>
      <c r="K295" s="101"/>
      <c r="L295" s="103"/>
      <c r="M295" s="102"/>
      <c r="N295" s="103"/>
      <c r="O295" s="101"/>
      <c r="P295" s="103"/>
      <c r="Q295" s="102"/>
      <c r="R295" s="102"/>
      <c r="S295" s="101"/>
      <c r="T295" s="103"/>
      <c r="U295" s="101"/>
      <c r="V295" s="103"/>
      <c r="W295" s="102"/>
      <c r="X295" s="102"/>
      <c r="Y295" s="102"/>
      <c r="Z295" s="102"/>
      <c r="AA295" s="102"/>
      <c r="AB295" s="104" t="str">
        <f>IF(AND(COUNTBLANK($B295:$E295)=3,COUNTBLANK($F295:$H295)=2,COUNTBLANK($I295:$J295)=1,COUNTBLANK($K295:$L295)=1,COUNTBLANK($M295:$N295)=1,COUNTBLANK($O295:$P295)=1,COUNTBLANK($Q295:$R295)=1,COUNTBLANK($S295:$T295)=1,COUNTBLANK($U295:$V295)=1,COUNTBLANK($W295:$AA295)=4),IF(Data!$B295&lt;&gt;"",Scoring!$D$7)+IF(Data!$C295&lt;&gt;"",Scoring!$D$8)+IF(Data!$D295&lt;&gt;"",Scoring!$D$9)+IF(Data!$E295&lt;&gt;"",Scoring!$D$10)+IF(Data!$F295&lt;&gt;"",Scoring!$D$11)+IF(Data!$G295&lt;&gt;"",Scoring!$D$12)+IF(Data!$H295&lt;&gt;"",Scoring!$D$13)+IF(Data!$I295&lt;&gt;"",Scoring!$D$14)+IF(Data!$J295&lt;&gt;"",Scoring!$D$15)+IF(Data!$K295&lt;&gt;"",Scoring!$D$16)+IF(Data!$L295&lt;&gt;"",Scoring!$D$17)+IF(Data!$M295&lt;&gt;"",Scoring!$D$18)+IF(Data!$N295&lt;&gt;"",Scoring!$D$19)+IF(Data!$O295&lt;&gt;"",Scoring!$D$20)+IF(Data!$P295&lt;&gt;"",Scoring!$D$21)+IF(Data!$Q295&lt;&gt;"",Scoring!$D$22)+IF(Data!$R295&lt;&gt;"",Scoring!$D$23)+IF(Data!$S295&lt;&gt;"",Scoring!$D$24)+IF(Data!T295&lt;&gt;"",Scoring!$D$25)+IF(Data!$U295&lt;&gt;"",Scoring!$D$26)+IF(Data!$V295&lt;&gt;"",Scoring!$D$27)+IF(Data!$W295&lt;&gt;"",Scoring!$D$28)+IF(Data!$X295&lt;&gt;"",Scoring!$D$29)+IF(Data!$Y295&lt;&gt;"",Scoring!$D$30)+IF(Data!$Z295&lt;&gt;"",Scoring!$D$31)+IF(Data!$AA295&lt;&gt;"",Scoring!$D$32),"")</f>
        <v/>
      </c>
      <c r="AC295" s="105" t="str">
        <f>IF(AB295&lt;&gt;"",LOOKUP(AB295,Likelihoods!$A$7:$A$107,Likelihoods!B$7:B$107),"")</f>
        <v/>
      </c>
      <c r="AD295" s="264" t="str">
        <f>IF(AND(COUNTBLANK($B295:$E295)=3,COUNTBLANK($F295:$H295)=2,COUNTBLANK($I295:$J295)=1,COUNTBLANK($K295:$L295)=1,COUNTBLANK($M295:$N295)=1,COUNTBLANK($O295:$P295)=1,COUNTBLANK($Q295:$R295)=1,COUNTBLANK($S295:$T295)=1,COUNTBLANK($U295:$V295)=1,COUNTBLANK($W295:$AA295)=4),IF(Data!$B295&lt;&gt;"",Scoring!$E$7)+IF(Data!$C295&lt;&gt;"",Scoring!$E$8)+IF(Data!$D295&lt;&gt;"",Scoring!$E$9)+IF(Data!$E295&lt;&gt;"",Scoring!$E$10)+IF(Data!$F295&lt;&gt;"",Scoring!$E$11)+IF(Data!$G295&lt;&gt;"",Scoring!$E$12)+IF(Data!$H295&lt;&gt;"",Scoring!$E$13)+IF(Data!$I295&lt;&gt;"",Scoring!$E$14)+IF(Data!$J295&lt;&gt;"",Scoring!$E$15)+IF(Data!$K295&lt;&gt;"",Scoring!$E$16)+IF(Data!$L295&lt;&gt;"",Scoring!$E$17)+IF(Data!$M295&lt;&gt;"",Scoring!$E$18)+IF(Data!$N295&lt;&gt;"",Scoring!$E$19)+IF(Data!$O295&lt;&gt;"",Scoring!$E$20)+IF(Data!$P295&lt;&gt;"",Scoring!$E$21)+IF(Data!$Q295&lt;&gt;"",Scoring!$E$22)+IF(Data!$R295&lt;&gt;"",Scoring!$E$23)+IF(Data!$S295&lt;&gt;"",Scoring!$E$24)+IF(Data!V295&lt;&gt;"",Scoring!$E$25)+IF(Data!$U295&lt;&gt;"",Scoring!$E$26)+IF(Data!$V295&lt;&gt;"",Scoring!$E$27)+IF(Data!$W295&lt;&gt;"",Scoring!$E$28)+IF(Data!$X295&lt;&gt;"",Scoring!$E$29)+IF(Data!$Y295&lt;&gt;"",Scoring!$E$30)+IF(Data!$Z295&lt;&gt;"",Scoring!$E$31)+IF(Data!$AA295&lt;&gt;"",Scoring!$E$32),"")</f>
        <v/>
      </c>
      <c r="AE295" s="107" t="str">
        <f>IF(AD295&lt;&gt;"",LOOKUP(AD295,Likelihoods!$A$7:$A$107,Likelihoods!C$7:C$107),"")</f>
        <v/>
      </c>
      <c r="AF295" s="108" t="str">
        <f>IF(AND(COUNTBLANK($B295:$E295)=3,COUNTBLANK($F295:$H295)=2,COUNTBLANK($I295:$J295)=1,COUNTBLANK($K295:$L295)=1,COUNTBLANK($M295:$N295)=1,COUNTBLANK($O295:$P295)=1,COUNTBLANK($Q295:$R295)=1,COUNTBLANK($S295:$T295)=1,COUNTBLANK($U295:$V295)=1,COUNTBLANK($W295:$AA295)=4),IF(Data!$B295&lt;&gt;"",Scoring!$F$7)+IF(Data!$C295&lt;&gt;"",Scoring!$F$8)+IF(Data!$D295&lt;&gt;"",Scoring!$F$9)+IF(Data!$E295&lt;&gt;"",Scoring!$F$10)+IF(Data!$F295&lt;&gt;"",Scoring!$F$11)+IF(Data!$G295&lt;&gt;"",Scoring!$F$12)+IF(Data!$H295&lt;&gt;"",Scoring!$F$13)+IF(Data!$I295&lt;&gt;"",Scoring!$F$14)+IF(Data!$J295&lt;&gt;"",Scoring!$F$15)+IF(Data!$K295&lt;&gt;"",Scoring!$F$16)+IF(Data!$L295&lt;&gt;"",Scoring!$F$17)+IF(Data!$M295&lt;&gt;"",Scoring!$F$18)+IF(Data!$N295&lt;&gt;"",Scoring!$F$19)+IF(Data!$O295&lt;&gt;"",Scoring!$F$20)+IF(Data!$P295&lt;&gt;"",Scoring!$F$21)+IF(Data!$Q295&lt;&gt;"",Scoring!$F$22)+IF(Data!$R295&lt;&gt;"",Scoring!$F$23)+IF(Data!$S295&lt;&gt;"",Scoring!$F$24)+IF(Data!T295&lt;&gt;"",Scoring!$F$25)+IF(Data!$U295&lt;&gt;"",Scoring!$F$26)+IF(Data!$V295&lt;&gt;"",Scoring!$F$27)+IF(Data!$W295&lt;&gt;"",Scoring!$F$28)+IF(Data!$X295&lt;&gt;"",Scoring!$F$29)+IF(Data!$Y295&lt;&gt;"",Scoring!$F$30)+IF(Data!$Z295&lt;&gt;"",Scoring!$F$31)+IF(Data!$AA295&lt;&gt;"",Scoring!$F$32),"")</f>
        <v/>
      </c>
      <c r="AG295" s="105" t="str">
        <f>IF(AF295&lt;&gt;"",LOOKUP(AF295,Likelihoods!$A$7:$A$107,Likelihoods!D$7:D$107),"")</f>
        <v/>
      </c>
      <c r="AH295" s="108" t="str">
        <f>IF(AND(COUNTBLANK($B295:$E295)=3,COUNTBLANK($F295:$H295)=2,COUNTBLANK($I295:$J295)=1,COUNTBLANK($K295:$L295)=1,COUNTBLANK($M295:$N295)=1,COUNTBLANK($O295:$P295)=1,COUNTBLANK($Q295:$R295)=1,COUNTBLANK($S295:$T295)=1,COUNTBLANK($U295:$V295)=1,COUNTBLANK($W295:$AA295)=4),IF(Data!$B295&lt;&gt;"",Scoring!$G$7)+IF(Data!$C295&lt;&gt;"",Scoring!$G$8)+IF(Data!$D295&lt;&gt;"",Scoring!$G$9)+IF(Data!$E295&lt;&gt;"",Scoring!$G$10)+IF(Data!$F295&lt;&gt;"",Scoring!$G$11)+IF(Data!$G295&lt;&gt;"",Scoring!$G$12)+IF(Data!$H295&lt;&gt;"",Scoring!$G$13)+IF(Data!$I295&lt;&gt;"",Scoring!$G$14)+IF(Data!$J295&lt;&gt;"",Scoring!$G$15)+IF(Data!$K295&lt;&gt;"",Scoring!$G$16)+IF(Data!$L295&lt;&gt;"",Scoring!$G$17)+IF(Data!$M295&lt;&gt;"",Scoring!$G$18)+IF(Data!$N295&lt;&gt;"",Scoring!$G$19)+IF(Data!$O295&lt;&gt;"",Scoring!$G$20)+IF(Data!$P295&lt;&gt;"",Scoring!$G$21)+IF(Data!$Q295&lt;&gt;"",Scoring!$G$22)+IF(Data!$R295&lt;&gt;"",Scoring!$G$23)+IF(Data!$S295&lt;&gt;"",Scoring!$G$24)+IF(Data!T295&lt;&gt;"",Scoring!$G$25)+IF(Data!$U295&lt;&gt;"",Scoring!$G$26)+IF(Data!$V295&lt;&gt;"",Scoring!$G$27)+IF(Data!$W295&lt;&gt;"",Scoring!$G$28)+IF(Data!$X295&lt;&gt;"",Scoring!$G$29)+IF(Data!$Y295&lt;&gt;"",Scoring!$G$30)+IF(Data!$Z295&lt;&gt;"",Scoring!$G$31)+IF(Data!$AA295&lt;&gt;"",Scoring!$G$32),"")</f>
        <v/>
      </c>
      <c r="AI295" s="106" t="str">
        <f>IF(AH295&lt;&gt;"",LOOKUP(AH295,Likelihoods!$A$7:$A$107,Likelihoods!E$7:E$107),"")</f>
        <v/>
      </c>
      <c r="AJ295" s="104" t="str">
        <f>IF(AND(COUNTBLANK($B295:$E295)=3,COUNTBLANK($F295:$H295)=2,COUNTBLANK($I295:$J295)=1,COUNTBLANK($K295:$L295)=1,COUNTBLANK($M295:$N295)=1,COUNTBLANK($O295:$P295)=1,COUNTBLANK($Q295:$R295)=1,COUNTBLANK($S295:$T295)=1,COUNTBLANK($U295:$V295)=1,COUNTBLANK($W295:$AA295)=4),IF(Data!$B295&lt;&gt;"",Scoring!$H$7)+IF(Data!$C295&lt;&gt;"",Scoring!$H$8)+IF(Data!$D295&lt;&gt;"",Scoring!$H$9)+IF(Data!$E295&lt;&gt;"",Scoring!$H$10)+IF(Data!$F295&lt;&gt;"",Scoring!$H$11)+IF(Data!$G295&lt;&gt;"",Scoring!$H$12)+IF(Data!$H295&lt;&gt;"",Scoring!$H$13)+IF(Data!$I295&lt;&gt;"",Scoring!$H$14)+IF(Data!$J295&lt;&gt;"",Scoring!$H$15)+IF(Data!$K295&lt;&gt;"",Scoring!$H$16)+IF(Data!$L295&lt;&gt;"",Scoring!$H$17)+IF(Data!$M295&lt;&gt;"",Scoring!$H$18)+IF(Data!$N295&lt;&gt;"",Scoring!$H$19)+IF(Data!$O295&lt;&gt;"",Scoring!$H$20)+IF(Data!$P295&lt;&gt;"",Scoring!$H$21)+IF(Data!$Q295&lt;&gt;"",Scoring!$H$22)+IF(Data!$R295&lt;&gt;"",Scoring!$H$23)+IF(Data!$S295&lt;&gt;"",Scoring!$H$24)+IF(Data!T295&lt;&gt;"",Scoring!$H$25)+IF(Data!$U295&lt;&gt;"",Scoring!$H$26)+IF(Data!$V295&lt;&gt;"",Scoring!$H$27)+IF(Data!$W295&lt;&gt;"",Scoring!$H$28)+IF(Data!$X295&lt;&gt;"",Scoring!$H$29)+IF(Data!$Y295&lt;&gt;"",Scoring!$H$30)+IF(Data!$Z295&lt;&gt;"",Scoring!$H$31)+IF(Data!$AA295&lt;&gt;"",Scoring!$H$32),"")</f>
        <v/>
      </c>
      <c r="AK295" s="105" t="str">
        <f>IF(AJ295&lt;&gt;"",LOOKUP(AJ295,Likelihoods!$A$7:$A$107,Likelihoods!F$7:F$107),"")</f>
        <v/>
      </c>
      <c r="AL295" s="102" t="str">
        <f>IF(AND(COUNTBLANK($B295:$E295)=3,COUNTBLANK($F295:$H295)=2,COUNTBLANK($I295:$J295)=1,COUNTBLANK($K295:$L295)=1,COUNTBLANK($M295:$N295)=1,COUNTBLANK($O295:$P295)=1,COUNTBLANK($Q295:$R295)=1,COUNTBLANK($S295:$T295)=1,COUNTBLANK($U295:$V295)=1,COUNTBLANK($W295:$AA295)=4),IF(Data!$B295&lt;&gt;"",Scoring!$I$7)+IF(Data!$C295&lt;&gt;"",Scoring!$I$8)+IF(Data!$D295&lt;&gt;"",Scoring!$I$9)+IF(Data!$E295&lt;&gt;"",Scoring!$I$10)+IF(Data!$F295&lt;&gt;"",Scoring!$I$11)+IF(Data!$G295&lt;&gt;"",Scoring!$I$12)+IF(Data!$H295&lt;&gt;"",Scoring!$I$13)+IF(Data!$I295&lt;&gt;"",Scoring!$I$14)+IF(Data!$J295&lt;&gt;"",Scoring!$I$15)+IF(Data!$K295&lt;&gt;"",Scoring!$I$16)+IF(Data!$L295&lt;&gt;"",Scoring!$I$17)+IF(Data!$M295&lt;&gt;"",Scoring!$I$18)+IF(Data!$N295&lt;&gt;"",Scoring!$I$19)+IF(Data!$O295&lt;&gt;"",Scoring!$I$20)+IF(Data!$P295&lt;&gt;"",Scoring!$I$21)+IF(Data!$Q295&lt;&gt;"",Scoring!$I$22)+IF(Data!$R295&lt;&gt;"",Scoring!$I$23)+IF(Data!$S295&lt;&gt;"",Scoring!$I$24)+IF(Data!T295&lt;&gt;"",Scoring!$I$25)+IF(Data!$U295&lt;&gt;"",Scoring!$I$26)+IF(Data!$V295&lt;&gt;"",Scoring!$I$27)+IF(Data!$W295&lt;&gt;"",Scoring!$I$28)+IF(Data!$X295&lt;&gt;"",Scoring!$I$29)+IF(Data!$Y295&lt;&gt;"",Scoring!$I$30)+IF(Data!$Z295&lt;&gt;"",Scoring!$I$31)+IF(Data!$AA295&lt;&gt;"",Scoring!$I$32),"")</f>
        <v/>
      </c>
      <c r="AM295" s="107" t="str">
        <f>IF(AL295&lt;&gt;"",LOOKUP(AL295,Likelihoods!$A$7:$A$107,Likelihoods!G$7:G$107),"")</f>
        <v/>
      </c>
      <c r="AN295" s="281" t="str">
        <f>IF(AND(COUNTBLANK($B295:$E295)=3,COUNTBLANK($F295:$H295)=2,COUNTBLANK($I295:$J295)=1,COUNTBLANK($K295:$L295)=1,COUNTBLANK($M295:$N295)=1,COUNTBLANK($O295:$P295)=1,COUNTBLANK($Q295:$R295)=1,COUNTBLANK($S295:$T295)=1,COUNTBLANK($U295:$V295)=1,COUNTBLANK($W295:$AA295)=4),IF(Data!$B295&lt;&gt;"",Scoring!$J$7)+IF(Data!$C295&lt;&gt;"",Scoring!$J$8)+IF(Data!$D295&lt;&gt;"",Scoring!$J$9)+IF(Data!$E295&lt;&gt;"",Scoring!$J$10)+IF(Data!$F295&lt;&gt;"",Scoring!$J$11)+IF(Data!$G295&lt;&gt;"",Scoring!$J$12)+IF(Data!$H295&lt;&gt;"",Scoring!$J$13)+IF(Data!$I295&lt;&gt;"",Scoring!$J$14)+IF(Data!$J295&lt;&gt;"",Scoring!$J$15)+IF(Data!$K295&lt;&gt;"",Scoring!$J$16)+IF(Data!$L295&lt;&gt;"",Scoring!$J$17)+IF(Data!$M295&lt;&gt;"",Scoring!$J$18)+IF(Data!$N295&lt;&gt;"",Scoring!$J$19)+IF(Data!$O295&lt;&gt;"",Scoring!$J$20)+IF(Data!$P295&lt;&gt;"",Scoring!$J$21)+IF(Data!$Q295&lt;&gt;"",Scoring!$J$22)+IF(Data!$R295&lt;&gt;"",Scoring!$J$23)+IF(Data!$S295&lt;&gt;"",Scoring!$J$24)+IF(Data!AF295&lt;&gt;"",Scoring!$J$25)+IF(Data!$U295&lt;&gt;"",Scoring!$J$26)+IF(Data!$V295&lt;&gt;"",Scoring!$J$27)+IF(Data!$W295&lt;&gt;"",Scoring!$J$28)+IF(Data!$X295&lt;&gt;"",Scoring!$J$29)+IF(Data!$Y295&lt;&gt;"",Scoring!$J$30)+IF(Data!$Z295&lt;&gt;"",Scoring!$J$31)+IF(Data!$AA295&lt;&gt;"",Scoring!$J$32),"")</f>
        <v/>
      </c>
      <c r="AO295" s="276" t="str">
        <f>IF(AN295&lt;&gt;"",LOOKUP(AN295,Likelihoods!$A$7:$A$107,Likelihoods!H$7:H$107),"")</f>
        <v/>
      </c>
      <c r="AP295" s="264" t="str">
        <f>IF(AND(COUNTBLANK($B295:$E295)=3,COUNTBLANK($F295:$H295)=2,COUNTBLANK($I295:$J295)=1,COUNTBLANK($K295:$L295)=1,COUNTBLANK($M295:$N295)=1,COUNTBLANK($O295:$P295)=1,COUNTBLANK($Q295:$R295)=1,COUNTBLANK($S295:$T295)=1,COUNTBLANK($U295:$V295)=1,COUNTBLANK($W295:$AA295)=4),IF(Data!$B295&lt;&gt;"",Scoring!$K$7)+IF(Data!$C295&lt;&gt;"",Scoring!$K$8)+IF(Data!$D295&lt;&gt;"",Scoring!$K$9)+IF(Data!$E295&lt;&gt;"",Scoring!$K$10)+IF(Data!$F295&lt;&gt;"",Scoring!$K$11)+IF(Data!$G295&lt;&gt;"",Scoring!$K$12)+IF(Data!$H295&lt;&gt;"",Scoring!$K$13)+IF(Data!$I295&lt;&gt;"",Scoring!$K$14)+IF(Data!$J295&lt;&gt;"",Scoring!$K$15)+IF(Data!$K295&lt;&gt;"",Scoring!$K$16)+IF(Data!$L295&lt;&gt;"",Scoring!$K$17)+IF(Data!$M295&lt;&gt;"",Scoring!$K$18)+IF(Data!$N295&lt;&gt;"",Scoring!$K$19)+IF(Data!$O295&lt;&gt;"",Scoring!$K$20)+IF(Data!$P295&lt;&gt;"",Scoring!$K$21)+IF(Data!$Q295&lt;&gt;"",Scoring!$K$22)+IF(Data!$R295&lt;&gt;"",Scoring!$K$23)+IF(Data!$S295&lt;&gt;"",Scoring!$K$24)+IF(Data!AH295&lt;&gt;"",Scoring!$K$25)+IF(Data!$U295&lt;&gt;"",Scoring!$K$26)+IF(Data!$V295&lt;&gt;"",Scoring!$K$27)+IF(Data!$W295&lt;&gt;"",Scoring!$K$28)+IF(Data!$X295&lt;&gt;"",Scoring!$K$29)+IF(Data!$Y295&lt;&gt;"",Scoring!$K$30)+IF(Data!$Z295&lt;&gt;"",Scoring!$K$31)+IF(Data!$AA295&lt;&gt;"",Scoring!$K$32),"")</f>
        <v/>
      </c>
      <c r="AQ295" s="107" t="str">
        <f>IF(AP295&lt;&gt;"",LOOKUP(AP295,Likelihoods!$A$7:$A$107,Likelihoods!I$7:I$107),"")</f>
        <v/>
      </c>
      <c r="AR295" s="281" t="str">
        <f>IF(AND(COUNTBLANK($B295:$E295)=3,COUNTBLANK($F295:$H295)=2,COUNTBLANK($I295:$J295)=1,COUNTBLANK($K295:$L295)=1,COUNTBLANK($M295:$N295)=1,COUNTBLANK($O295:$P295)=1,COUNTBLANK($Q295:$R295)=1,COUNTBLANK($S295:$T295)=1,COUNTBLANK($U295:$V295)=1,COUNTBLANK($W295:$AA295)=4),IF(Data!$B295&lt;&gt;"",Scoring!$L$7)+IF(Data!$C295&lt;&gt;"",Scoring!$L$8)+IF(Data!$D295&lt;&gt;"",Scoring!$L$9)+IF(Data!$E295&lt;&gt;"",Scoring!$L$10)+IF(Data!$F295&lt;&gt;"",Scoring!$L$11)+IF(Data!$G295&lt;&gt;"",Scoring!$L$12)+IF(Data!$H295&lt;&gt;"",Scoring!$L$13)+IF(Data!$I295&lt;&gt;"",Scoring!$L$14)+IF(Data!$J295&lt;&gt;"",Scoring!$L$15)+IF(Data!$K295&lt;&gt;"",Scoring!$L$16)+IF(Data!$L295&lt;&gt;"",Scoring!$L$17)+IF(Data!$M295&lt;&gt;"",Scoring!$L$18)+IF(Data!$N295&lt;&gt;"",Scoring!$L$19)+IF(Data!$O295&lt;&gt;"",Scoring!$L$20)+IF(Data!$P295&lt;&gt;"",Scoring!$L$21)+IF(Data!$Q295&lt;&gt;"",Scoring!$L$22)+IF(Data!$R295&lt;&gt;"",Scoring!$L$23)+IF(Data!$S295&lt;&gt;"",Scoring!$L$24)+IF(Data!AJ295&lt;&gt;"",Scoring!$L$25)+IF(Data!$U295&lt;&gt;"",Scoring!$L$26)+IF(Data!$V295&lt;&gt;"",Scoring!$L$27)+IF(Data!$W295&lt;&gt;"",Scoring!$L$28)+IF(Data!$X295&lt;&gt;"",Scoring!$L$29)+IF(Data!$Y295&lt;&gt;"",Scoring!$L$30)+IF(Data!$Z295&lt;&gt;"",Scoring!$L$31)+IF(Data!$AA295&lt;&gt;"",Scoring!$L$32),"")</f>
        <v/>
      </c>
      <c r="AS295" s="105" t="str">
        <f>IF(AR295&lt;&gt;"",LOOKUP(AR295,Likelihoods!$A$7:$A$107,Likelihoods!J$7:J$107),"")</f>
        <v/>
      </c>
      <c r="AT295" s="108" t="str">
        <f>IF(AND(COUNTBLANK($B295:$E295)=3,COUNTBLANK($F295:$H295)=2,COUNTBLANK($I295:$J295)=1,COUNTBLANK($K295:$L295)=1,COUNTBLANK($M295:$N295)=1,COUNTBLANK($O295:$P295)=1,COUNTBLANK($Q295:$R295)=1,COUNTBLANK($S295:$T295)=1,COUNTBLANK($U295:$V295)=1,COUNTBLANK($W295:$AA295)=4),IF(Data!$B295&lt;&gt;"",Scoring!$M$7)+IF(Data!$C295&lt;&gt;"",Scoring!$M$8)+IF(Data!$D295&lt;&gt;"",Scoring!$M$9)+IF(Data!$E295&lt;&gt;"",Scoring!$M$10)+IF(Data!$F295&lt;&gt;"",Scoring!$M$11)+IF(Data!$G295&lt;&gt;"",Scoring!$M$12)+IF(Data!$H295&lt;&gt;"",Scoring!$M$13)+IF(Data!$I295&lt;&gt;"",Scoring!$M$14)+IF(Data!$J295&lt;&gt;"",Scoring!$M$15)+IF(Data!$K295&lt;&gt;"",Scoring!$M$16)+IF(Data!$L295&lt;&gt;"",Scoring!$M$17)+IF(Data!$M295&lt;&gt;"",Scoring!$M$18)+IF(Data!$N295&lt;&gt;"",Scoring!$M$19)+IF(Data!$O295&lt;&gt;"",Scoring!$M$20)+IF(Data!$P295&lt;&gt;"",Scoring!$M$21)+IF(Data!$Q295&lt;&gt;"",Scoring!$M$22)+IF(Data!$R295&lt;&gt;"",Scoring!$M$23)+IF(Data!$S295&lt;&gt;"",Scoring!$M$24)+IF(Data!T295&lt;&gt;"",Scoring!$M$25)+IF(Data!$U295&lt;&gt;"",Scoring!$M$26)+IF(Data!$V295&lt;&gt;"",Scoring!$M$27)+IF(Data!$W295&lt;&gt;"",Scoring!$M$28)+IF(Data!$X295&lt;&gt;"",Scoring!$M$29)+IF(Data!$Y295&lt;&gt;"",Scoring!$M$30)+IF(Data!$Z295&lt;&gt;"",Scoring!$M$31)+IF(Data!$AA295&lt;&gt;"",Scoring!$M$32),"")</f>
        <v/>
      </c>
      <c r="AU295" s="105" t="str">
        <f>IF(AT295&lt;&gt;"",LOOKUP(AT295,Likelihoods!$A$7:$A$107,Likelihoods!K$7:K$107),"")</f>
        <v/>
      </c>
      <c r="AV295" s="108" t="str">
        <f>IF(AND(COUNTBLANK($B295:$E295)=3,COUNTBLANK($F295:$H295)=2,COUNTBLANK($I295:$J295)=1,COUNTBLANK($K295:$L295)=1,COUNTBLANK($M295:$N295)=1,COUNTBLANK($O295:$P295)=1,COUNTBLANK($Q295:$R295)=1,COUNTBLANK($S295:$T295)=1,COUNTBLANK($U295:$V295)=1,COUNTBLANK($W295:$AA295)=4),IF(Data!$B295&lt;&gt;"",Scoring!$N$7)+IF(Data!$C295&lt;&gt;"",Scoring!$N$8)+IF(Data!$D295&lt;&gt;"",Scoring!$N$9)+IF(Data!$E295&lt;&gt;"",Scoring!$N$10)+IF(Data!$F295&lt;&gt;"",Scoring!$N$11)+IF(Data!$G295&lt;&gt;"",Scoring!$N$12)+IF(Data!$H295&lt;&gt;"",Scoring!$N$13)+IF(Data!$I295&lt;&gt;"",Scoring!$N$14)+IF(Data!$J295&lt;&gt;"",Scoring!$N$15)+IF(Data!$K295&lt;&gt;"",Scoring!$N$16)+IF(Data!$L295&lt;&gt;"",Scoring!$N$17)+IF(Data!$M295&lt;&gt;"",Scoring!$N$18)+IF(Data!$N295&lt;&gt;"",Scoring!$N$19)+IF(Data!$O295&lt;&gt;"",Scoring!$N$20)+IF(Data!$P295&lt;&gt;"",Scoring!$N$21)+IF(Data!$Q295&lt;&gt;"",Scoring!$N$22)+IF(Data!$R295&lt;&gt;"",Scoring!$N$23)+IF(Data!$S295&lt;&gt;"",Scoring!$N$24)+IF(Data!T295&lt;&gt;"",Scoring!$N$25)+IF(Data!$U295&lt;&gt;"",Scoring!$N$26)+IF(Data!$V295&lt;&gt;"",Scoring!$N$27)+IF(Data!$W295&lt;&gt;"",Scoring!$N$28)+IF(Data!$X295&lt;&gt;"",Scoring!$N$29)+IF(Data!$Y295&lt;&gt;"",Scoring!$N$30)+IF(Data!$Z295&lt;&gt;"",Scoring!$N$31)+IF(Data!$AA295&lt;&gt;"",Scoring!$N$32),"")</f>
        <v/>
      </c>
      <c r="AW295" s="106" t="str">
        <f>IF(AV295&lt;&gt;"",LOOKUP(AV295,Likelihoods!$A$7:$A$107,Likelihoods!L$7:L$107),"")</f>
        <v/>
      </c>
      <c r="AX295" s="104" t="str">
        <f>IF(AND(COUNTBLANK($B295:$E295)=3,COUNTBLANK($F295:$H295)=2,COUNTBLANK($I295:$J295)=1,COUNTBLANK($K295:$L295)=1,COUNTBLANK($M295:$N295)=1,COUNTBLANK($O295:$P295)=1,COUNTBLANK($Q295:$R295)=1,COUNTBLANK($S295:$T295)=1,COUNTBLANK($U295:$V295)=1,COUNTBLANK($W295:$AA295)=4),IF(Data!$B295&lt;&gt;"",Scoring!$O$7)+IF(Data!$C295&lt;&gt;"",Scoring!$O$8)+IF(Data!$D295&lt;&gt;"",Scoring!$O$9)+IF(Data!$E295&lt;&gt;"",Scoring!$O$10)+IF(Data!$F295&lt;&gt;"",Scoring!$O$11)+IF(Data!$G295&lt;&gt;"",Scoring!$O$12)+IF(Data!$H295&lt;&gt;"",Scoring!$O$13)+IF(Data!$I295&lt;&gt;"",Scoring!$O$14)+IF(Data!$J295&lt;&gt;"",Scoring!$O$15)+IF(Data!$K295&lt;&gt;"",Scoring!$O$16)+IF(Data!$L295&lt;&gt;"",Scoring!$O$17)+IF(Data!$M295&lt;&gt;"",Scoring!$O$18)+IF(Data!$N295&lt;&gt;"",Scoring!$O$19)+IF(Data!$O295&lt;&gt;"",Scoring!$O$20)+IF(Data!$P295&lt;&gt;"",Scoring!$O$21)+IF(Data!$Q295&lt;&gt;"",Scoring!$O$22)+IF(Data!$R295&lt;&gt;"",Scoring!$O$23)+IF(Data!$S295&lt;&gt;"",Scoring!$O$24)+IF(Data!T295&lt;&gt;"",Scoring!$O$25)+IF(Data!$U295&lt;&gt;"",Scoring!$O$26)+IF(Data!$V295&lt;&gt;"",Scoring!$O$27)+IF(Data!$W295&lt;&gt;"",Scoring!$O$28)+IF(Data!$X295&lt;&gt;"",Scoring!$O$29)+IF(Data!$Y295&lt;&gt;"",Scoring!$O$30)+IF(Data!$Z295&lt;&gt;"",Scoring!$O$31)+IF(Data!$AA295&lt;&gt;"",Scoring!$O$32),"")</f>
        <v/>
      </c>
      <c r="AY295" s="107" t="str">
        <f>IF(AX295&lt;&gt;"",LOOKUP(AX295,Likelihoods!$A$7:$A$107,Likelihoods!M$7:M$107),"")</f>
        <v/>
      </c>
      <c r="AZ295" s="108" t="str">
        <f>IF(AND(COUNTBLANK($B295:$E295)=3,COUNTBLANK($F295:$H295)=2,COUNTBLANK($I295:$J295)=1,COUNTBLANK($K295:$L295)=1,COUNTBLANK($M295:$N295)=1,COUNTBLANK($O295:$P295)=1,COUNTBLANK($Q295:$R295)=1,COUNTBLANK($S295:$T295)=1,COUNTBLANK($U295:$V295)=1,COUNTBLANK($W295:$AA295)=4),IF(Data!$B295&lt;&gt;"",Scoring!$P$7)+IF(Data!$C295&lt;&gt;"",Scoring!$P$8)+IF(Data!$D295&lt;&gt;"",Scoring!$P$9)+IF(Data!$E295&lt;&gt;"",Scoring!$P$10)+IF(Data!$F295&lt;&gt;"",Scoring!$P$11)+IF(Data!$G295&lt;&gt;"",Scoring!$P$12)+IF(Data!$H295&lt;&gt;"",Scoring!$P$13)+IF(Data!$I295&lt;&gt;"",Scoring!$P$14)+IF(Data!$J295&lt;&gt;"",Scoring!$P$15)+IF(Data!$K295&lt;&gt;"",Scoring!$P$16)+IF(Data!$L295&lt;&gt;"",Scoring!$P$17)+IF(Data!$M295&lt;&gt;"",Scoring!$P$18)+IF(Data!$N295&lt;&gt;"",Scoring!$P$19)+IF(Data!$O295&lt;&gt;"",Scoring!$P$20)+IF(Data!$P295&lt;&gt;"",Scoring!$P$21)+IF(Data!$Q295&lt;&gt;"",Scoring!$P$22)+IF(Data!$R295&lt;&gt;"",Scoring!$P$23)+IF(Data!$S295&lt;&gt;"",Scoring!$P$24)+IF(Data!T295&lt;&gt;"",Scoring!$P$25)+IF(Data!$U295&lt;&gt;"",Scoring!$P$26)+IF(Data!$V295&lt;&gt;"",Scoring!$P$27)+IF(Data!$W295&lt;&gt;"",Scoring!$P$28)+IF(Data!$X295&lt;&gt;"",Scoring!$P$29)+IF(Data!$Y295&lt;&gt;"",Scoring!$P$30)+IF(Data!$Z295&lt;&gt;"",Scoring!$P$31)+IF(Data!$AA295&lt;&gt;"",Scoring!$P$32),"")</f>
        <v/>
      </c>
      <c r="BA295" s="105" t="str">
        <f>IF(AZ295&lt;&gt;"",LOOKUP(AZ295,Likelihoods!$A$7:$A$107,Likelihoods!N$7:N$107),"")</f>
        <v/>
      </c>
      <c r="BB295" s="102" t="str">
        <f>IF(AND(COUNTBLANK($B295:$E295)=3,COUNTBLANK($F295:$H295)=2,COUNTBLANK($I295:$J295)=1,COUNTBLANK($K295:$L295)=1,COUNTBLANK($M295:$N295)=1,COUNTBLANK($O295:$P295)=1,COUNTBLANK($Q295:$R295)=1,COUNTBLANK($S295:$T295)=1,COUNTBLANK($U295:$V295)=1,COUNTBLANK($W295:$AA295)=4),IF(Data!$B295&lt;&gt;"",Scoring!$Q$7)+IF(Data!$C295&lt;&gt;"",Scoring!$Q$8)+IF(Data!$D295&lt;&gt;"",Scoring!$Q$9)+IF(Data!$E295&lt;&gt;"",Scoring!$Q$10)+IF(Data!$F295&lt;&gt;"",Scoring!$Q$11)+IF(Data!$G295&lt;&gt;"",Scoring!$Q$12)+IF(Data!$H295&lt;&gt;"",Scoring!$Q$13)+IF(Data!$I295&lt;&gt;"",Scoring!$Q$14)+IF(Data!$J295&lt;&gt;"",Scoring!$Q$15)+IF(Data!$K295&lt;&gt;"",Scoring!$Q$16)+IF(Data!$L295&lt;&gt;"",Scoring!$Q$17)+IF(Data!$M295&lt;&gt;"",Scoring!$Q$18)+IF(Data!$N295&lt;&gt;"",Scoring!$Q$19)+IF(Data!$O295&lt;&gt;"",Scoring!$Q$20)+IF(Data!$P295&lt;&gt;"",Scoring!$Q$21)+IF(Data!$Q295&lt;&gt;"",Scoring!$Q$22)+IF(Data!$R295&lt;&gt;"",Scoring!$Q$23)+IF(Data!$S295&lt;&gt;"",Scoring!$Q$24)+IF(Data!T295&lt;&gt;"",Scoring!$Q$25)+IF(Data!$U295&lt;&gt;"",Scoring!$Q$26)+IF(Data!$V295&lt;&gt;"",Scoring!$Q$27)+IF(Data!$W295&lt;&gt;"",Scoring!$Q$28)+IF(Data!$X295&lt;&gt;"",Scoring!$Q$29)+IF(Data!$Y295&lt;&gt;"",Scoring!$Q$30)+IF(Data!$Z295&lt;&gt;"",Scoring!$Q$31)+IF(Data!$AA295&lt;&gt;"",Scoring!$Q$32),"")</f>
        <v/>
      </c>
      <c r="BC295" s="107" t="str">
        <f>IF(BB295&lt;&gt;"",LOOKUP(BB295,Likelihoods!$A$7:$A$107,Likelihoods!O$7:O$107),"")</f>
        <v/>
      </c>
      <c r="BD295" s="104" t="str">
        <f>IF(AND(COUNTBLANK($B295:$E295)=3,COUNTBLANK($F295:$H295)=2,COUNTBLANK($I295:$J295)=1,COUNTBLANK($K295:$L295)=1,COUNTBLANK($M295:$N295)=1,COUNTBLANK($O295:$P295)=1,COUNTBLANK($Q295:$R295)=1,COUNTBLANK($S295:$T295)=1,COUNTBLANK($U295:$V295)=1,COUNTBLANK($W295:$AA295)=4),IF(Data!$B295&lt;&gt;"",Scoring!$R$7)+IF(Data!$C295&lt;&gt;"",Scoring!$R$8)+IF(Data!$D295&lt;&gt;"",Scoring!$R$9)+IF(Data!$E295&lt;&gt;"",Scoring!$R$10)+IF(Data!$F295&lt;&gt;"",Scoring!$R$11)+IF(Data!$G295&lt;&gt;"",Scoring!$R$12)+IF(Data!$H295&lt;&gt;"",Scoring!$R$13)+IF(Data!$I295&lt;&gt;"",Scoring!$R$14)+IF(Data!$J295&lt;&gt;"",Scoring!$R$15)+IF(Data!$K295&lt;&gt;"",Scoring!$R$16)+IF(Data!$L295&lt;&gt;"",Scoring!$R$17)+IF(Data!$M295&lt;&gt;"",Scoring!$R$18)+IF(Data!$N295&lt;&gt;"",Scoring!$R$19)+IF(Data!$O295&lt;&gt;"",Scoring!$R$20)+IF(Data!$P295&lt;&gt;"",Scoring!$R$21)+IF(Data!$Q295&lt;&gt;"",Scoring!$R$22)+IF(Data!$R295&lt;&gt;"",Scoring!$R$23)+IF(Data!$S295&lt;&gt;"",Scoring!$R$24)+IF(Data!T295&lt;&gt;"",Scoring!$R$25)+IF(Data!$U295&lt;&gt;"",Scoring!$R$26)+IF(Data!$V295&lt;&gt;"",Scoring!$R$27)+IF(Data!$W295&lt;&gt;"",Scoring!$R$28)+IF(Data!$X295&lt;&gt;"",Scoring!$R$29)+IF(Data!$Y295&lt;&gt;"",Scoring!$R$30)+IF(Data!$Z295&lt;&gt;"",Scoring!$R$31)+IF(Data!$AA295&lt;&gt;"",Scoring!$R$32),"")</f>
        <v/>
      </c>
      <c r="BE295" s="105" t="str">
        <f>IF(BD295&lt;&gt;"",LOOKUP(BD295,Likelihoods!$A$7:$A$107,Likelihoods!P$7:P$107),"")</f>
        <v/>
      </c>
      <c r="BF295" s="102" t="str">
        <f>IF(AND(COUNTBLANK($B295:$E295)=3,COUNTBLANK($F295:$H295)=2,COUNTBLANK($I295:$J295)=1,COUNTBLANK($K295:$L295)=1,COUNTBLANK($M295:$N295)=1,COUNTBLANK($O295:$P295)=1,COUNTBLANK($Q295:$R295)=1,COUNTBLANK($S295:$T295)=1,COUNTBLANK($U295:$V295)=1,COUNTBLANK($W295:$AA295)=4),IF(Data!$B295&lt;&gt;"",Scoring!$S$7)+IF(Data!$C295&lt;&gt;"",Scoring!$S$8)+IF(Data!$D295&lt;&gt;"",Scoring!$S$9)+IF(Data!$E295&lt;&gt;"",Scoring!$S$10)+IF(Data!$F295&lt;&gt;"",Scoring!$S$11)+IF(Data!$G295&lt;&gt;"",Scoring!$S$12)+IF(Data!$H295&lt;&gt;"",Scoring!$S$13)+IF(Data!$I295&lt;&gt;"",Scoring!$S$14)+IF(Data!$J295&lt;&gt;"",Scoring!$S$15)+IF(Data!$K295&lt;&gt;"",Scoring!$S$16)+IF(Data!$L295&lt;&gt;"",Scoring!$S$17)+IF(Data!$M295&lt;&gt;"",Scoring!$S$18)+IF(Data!$N295&lt;&gt;"",Scoring!$S$19)+IF(Data!$O295&lt;&gt;"",Scoring!$S$20)+IF(Data!$P295&lt;&gt;"",Scoring!$S$21)+IF(Data!$Q295&lt;&gt;"",Scoring!$S$22)+IF(Data!$R295&lt;&gt;"",Scoring!$S$23)+IF(Data!$S295&lt;&gt;"",Scoring!$S$24)+IF(Data!T295&lt;&gt;"",Scoring!$S$25)+IF(Data!$U295&lt;&gt;"",Scoring!$S$26)+IF(Data!$V295&lt;&gt;"",Scoring!$S$27)+IF(Data!$W295&lt;&gt;"",Scoring!$S$28)+IF(Data!$X295&lt;&gt;"",Scoring!$S$29)+IF(Data!$Y295&lt;&gt;"",Scoring!$S$30)+IF(Data!$Z295&lt;&gt;"",Scoring!$S$31)+IF(Data!$AA295&lt;&gt;"",Scoring!$S$32),"")</f>
        <v/>
      </c>
      <c r="BG295" s="107" t="str">
        <f>IF(BF295&lt;&gt;"",LOOKUP(BF295,Likelihoods!$A$7:$A$107,Likelihoods!Q$7:Q$107),"")</f>
        <v/>
      </c>
      <c r="BH295" s="108" t="str">
        <f>IF(AND(COUNTBLANK($B295:$E295)=3,COUNTBLANK($F295:$H295)=2,COUNTBLANK($I295:$J295)=1,COUNTBLANK($K295:$L295)=1,COUNTBLANK($M295:$N295)=1,COUNTBLANK($O295:$P295)=1,COUNTBLANK($Q295:$R295)=1,COUNTBLANK($S295:$T295)=1,COUNTBLANK($U295:$V295)=1,COUNTBLANK($W295:$AA295)=4),IF(Data!$B295&lt;&gt;"",Scoring!$T$7)+IF(Data!$C295&lt;&gt;"",Scoring!$T$8)+IF(Data!$D295&lt;&gt;"",Scoring!$T$9)+IF(Data!$E295&lt;&gt;"",Scoring!$T$10)+IF(Data!$F295&lt;&gt;"",Scoring!$T$11)+IF(Data!$G295&lt;&gt;"",Scoring!$T$12)+IF(Data!$H295&lt;&gt;"",Scoring!$T$13)+IF(Data!$I295&lt;&gt;"",Scoring!$T$14)+IF(Data!$J295&lt;&gt;"",Scoring!$T$15)+IF(Data!$K295&lt;&gt;"",Scoring!$T$16)+IF(Data!$L295&lt;&gt;"",Scoring!$T$17)+IF(Data!$M295&lt;&gt;"",Scoring!$T$18)+IF(Data!$N295&lt;&gt;"",Scoring!$T$19)+IF(Data!$O295&lt;&gt;"",Scoring!$T$20)+IF(Data!$P295&lt;&gt;"",Scoring!$T$21)+IF(Data!$Q295&lt;&gt;"",Scoring!$T$22)+IF(Data!$R295&lt;&gt;"",Scoring!$T$23)+IF(Data!$S295&lt;&gt;"",Scoring!$T$24)+IF(Data!T295&lt;&gt;"",Scoring!$T$25)+IF(Data!$U295&lt;&gt;"",Scoring!$T$26)+IF(Data!$V295&lt;&gt;"",Scoring!$T$27)+IF(Data!$W295&lt;&gt;"",Scoring!$T$28)+IF(Data!$X295&lt;&gt;"",Scoring!$T$29)+IF(Data!$Y295&lt;&gt;"",Scoring!$T$30)+IF(Data!$Z295&lt;&gt;"",Scoring!$T$31)+IF(Data!$AA295&lt;&gt;"",Scoring!$T$32),"")</f>
        <v/>
      </c>
      <c r="BI295" s="105" t="str">
        <f>IF(BH295&lt;&gt;"",LOOKUP(BH295,Likelihoods!$A$7:$A$107,Likelihoods!R$7:R$107),"")</f>
        <v/>
      </c>
      <c r="BJ295" s="108" t="str">
        <f>IF(AND(COUNTBLANK($B295:$E295)=3,COUNTBLANK($F295:$H295)=2,COUNTBLANK($I295:$J295)=1,COUNTBLANK($K295:$L295)=1,COUNTBLANK($M295:$N295)=1,COUNTBLANK($O295:$P295)=1,COUNTBLANK($Q295:$R295)=1,COUNTBLANK($S295:$T295)=1,COUNTBLANK($U295:$V295)=1,COUNTBLANK($W295:$AA295)=4),IF(Data!$B295&lt;&gt;"",Scoring!$U$7)+IF(Data!$C295&lt;&gt;"",Scoring!$U$8)+IF(Data!$D295&lt;&gt;"",Scoring!$U$9)+IF(Data!$E295&lt;&gt;"",Scoring!$U$10)+IF(Data!$F295&lt;&gt;"",Scoring!$U$11)+IF(Data!$G295&lt;&gt;"",Scoring!$U$12)+IF(Data!$H295&lt;&gt;"",Scoring!$U$13)+IF(Data!$I295&lt;&gt;"",Scoring!$U$14)+IF(Data!$J295&lt;&gt;"",Scoring!$U$15)+IF(Data!$K295&lt;&gt;"",Scoring!$U$16)+IF(Data!$L295&lt;&gt;"",Scoring!$U$17)+IF(Data!$M295&lt;&gt;"",Scoring!$U$18)+IF(Data!$N295&lt;&gt;"",Scoring!$U$19)+IF(Data!$O295&lt;&gt;"",Scoring!$U$20)+IF(Data!$P295&lt;&gt;"",Scoring!$U$21)+IF(Data!$Q295&lt;&gt;"",Scoring!$U$22)+IF(Data!$R295&lt;&gt;"",Scoring!$U$23)+IF(Data!$S295&lt;&gt;"",Scoring!$U$24)+IF(Data!T295&lt;&gt;"",Scoring!$U$25)+IF(Data!$U295&lt;&gt;"",Scoring!$U$26)+IF(Data!$V295&lt;&gt;"",Scoring!$U$27)+IF(Data!$W295&lt;&gt;"",Scoring!$U$28)+IF(Data!$X295&lt;&gt;"",Scoring!$U$29)+IF(Data!$Y295&lt;&gt;"",Scoring!$U$30)+IF(Data!$Z295&lt;&gt;"",Scoring!$U$31)+IF(Data!$AA295&lt;&gt;"",Scoring!$U$32),"")</f>
        <v/>
      </c>
      <c r="BK295" s="106" t="str">
        <f>IF(BJ295&lt;&gt;"",LOOKUP(BJ295,Likelihoods!$A$7:$A$107,Likelihoods!S$7:S$107),"")</f>
        <v/>
      </c>
      <c r="BL295" s="8"/>
      <c r="BM295" s="8"/>
      <c r="BN295" s="8"/>
      <c r="BO295" s="8"/>
      <c r="BP295" s="8"/>
      <c r="BQ295" s="8"/>
      <c r="BR295" s="8"/>
      <c r="BS295" s="8"/>
      <c r="BT295" s="8"/>
      <c r="BU295" s="8"/>
      <c r="BV295" s="8"/>
      <c r="BW295" s="8"/>
      <c r="BX295" s="8"/>
      <c r="BY295" s="8"/>
    </row>
    <row r="296" spans="1:77" ht="14.25" x14ac:dyDescent="0.2">
      <c r="A296" s="68"/>
      <c r="B296" s="101"/>
      <c r="C296" s="102"/>
      <c r="D296" s="102"/>
      <c r="E296" s="102"/>
      <c r="F296" s="101"/>
      <c r="G296" s="102"/>
      <c r="H296" s="103"/>
      <c r="I296" s="102"/>
      <c r="J296" s="102"/>
      <c r="K296" s="101"/>
      <c r="L296" s="103"/>
      <c r="M296" s="102"/>
      <c r="N296" s="103"/>
      <c r="O296" s="101"/>
      <c r="P296" s="103"/>
      <c r="Q296" s="102"/>
      <c r="R296" s="102"/>
      <c r="S296" s="101"/>
      <c r="T296" s="103"/>
      <c r="U296" s="101"/>
      <c r="V296" s="103"/>
      <c r="W296" s="102"/>
      <c r="X296" s="102"/>
      <c r="Y296" s="102"/>
      <c r="Z296" s="102"/>
      <c r="AA296" s="102"/>
      <c r="AB296" s="104" t="str">
        <f>IF(AND(COUNTBLANK($B296:$E296)=3,COUNTBLANK($F296:$H296)=2,COUNTBLANK($I296:$J296)=1,COUNTBLANK($K296:$L296)=1,COUNTBLANK($M296:$N296)=1,COUNTBLANK($O296:$P296)=1,COUNTBLANK($Q296:$R296)=1,COUNTBLANK($S296:$T296)=1,COUNTBLANK($U296:$V296)=1,COUNTBLANK($W296:$AA296)=4),IF(Data!$B296&lt;&gt;"",Scoring!$D$7)+IF(Data!$C296&lt;&gt;"",Scoring!$D$8)+IF(Data!$D296&lt;&gt;"",Scoring!$D$9)+IF(Data!$E296&lt;&gt;"",Scoring!$D$10)+IF(Data!$F296&lt;&gt;"",Scoring!$D$11)+IF(Data!$G296&lt;&gt;"",Scoring!$D$12)+IF(Data!$H296&lt;&gt;"",Scoring!$D$13)+IF(Data!$I296&lt;&gt;"",Scoring!$D$14)+IF(Data!$J296&lt;&gt;"",Scoring!$D$15)+IF(Data!$K296&lt;&gt;"",Scoring!$D$16)+IF(Data!$L296&lt;&gt;"",Scoring!$D$17)+IF(Data!$M296&lt;&gt;"",Scoring!$D$18)+IF(Data!$N296&lt;&gt;"",Scoring!$D$19)+IF(Data!$O296&lt;&gt;"",Scoring!$D$20)+IF(Data!$P296&lt;&gt;"",Scoring!$D$21)+IF(Data!$Q296&lt;&gt;"",Scoring!$D$22)+IF(Data!$R296&lt;&gt;"",Scoring!$D$23)+IF(Data!$S296&lt;&gt;"",Scoring!$D$24)+IF(Data!T296&lt;&gt;"",Scoring!$D$25)+IF(Data!$U296&lt;&gt;"",Scoring!$D$26)+IF(Data!$V296&lt;&gt;"",Scoring!$D$27)+IF(Data!$W296&lt;&gt;"",Scoring!$D$28)+IF(Data!$X296&lt;&gt;"",Scoring!$D$29)+IF(Data!$Y296&lt;&gt;"",Scoring!$D$30)+IF(Data!$Z296&lt;&gt;"",Scoring!$D$31)+IF(Data!$AA296&lt;&gt;"",Scoring!$D$32),"")</f>
        <v/>
      </c>
      <c r="AC296" s="105" t="str">
        <f>IF(AB296&lt;&gt;"",LOOKUP(AB296,Likelihoods!$A$7:$A$107,Likelihoods!B$7:B$107),"")</f>
        <v/>
      </c>
      <c r="AD296" s="264" t="str">
        <f>IF(AND(COUNTBLANK($B296:$E296)=3,COUNTBLANK($F296:$H296)=2,COUNTBLANK($I296:$J296)=1,COUNTBLANK($K296:$L296)=1,COUNTBLANK($M296:$N296)=1,COUNTBLANK($O296:$P296)=1,COUNTBLANK($Q296:$R296)=1,COUNTBLANK($S296:$T296)=1,COUNTBLANK($U296:$V296)=1,COUNTBLANK($W296:$AA296)=4),IF(Data!$B296&lt;&gt;"",Scoring!$E$7)+IF(Data!$C296&lt;&gt;"",Scoring!$E$8)+IF(Data!$D296&lt;&gt;"",Scoring!$E$9)+IF(Data!$E296&lt;&gt;"",Scoring!$E$10)+IF(Data!$F296&lt;&gt;"",Scoring!$E$11)+IF(Data!$G296&lt;&gt;"",Scoring!$E$12)+IF(Data!$H296&lt;&gt;"",Scoring!$E$13)+IF(Data!$I296&lt;&gt;"",Scoring!$E$14)+IF(Data!$J296&lt;&gt;"",Scoring!$E$15)+IF(Data!$K296&lt;&gt;"",Scoring!$E$16)+IF(Data!$L296&lt;&gt;"",Scoring!$E$17)+IF(Data!$M296&lt;&gt;"",Scoring!$E$18)+IF(Data!$N296&lt;&gt;"",Scoring!$E$19)+IF(Data!$O296&lt;&gt;"",Scoring!$E$20)+IF(Data!$P296&lt;&gt;"",Scoring!$E$21)+IF(Data!$Q296&lt;&gt;"",Scoring!$E$22)+IF(Data!$R296&lt;&gt;"",Scoring!$E$23)+IF(Data!$S296&lt;&gt;"",Scoring!$E$24)+IF(Data!V296&lt;&gt;"",Scoring!$E$25)+IF(Data!$U296&lt;&gt;"",Scoring!$E$26)+IF(Data!$V296&lt;&gt;"",Scoring!$E$27)+IF(Data!$W296&lt;&gt;"",Scoring!$E$28)+IF(Data!$X296&lt;&gt;"",Scoring!$E$29)+IF(Data!$Y296&lt;&gt;"",Scoring!$E$30)+IF(Data!$Z296&lt;&gt;"",Scoring!$E$31)+IF(Data!$AA296&lt;&gt;"",Scoring!$E$32),"")</f>
        <v/>
      </c>
      <c r="AE296" s="107" t="str">
        <f>IF(AD296&lt;&gt;"",LOOKUP(AD296,Likelihoods!$A$7:$A$107,Likelihoods!C$7:C$107),"")</f>
        <v/>
      </c>
      <c r="AF296" s="108" t="str">
        <f>IF(AND(COUNTBLANK($B296:$E296)=3,COUNTBLANK($F296:$H296)=2,COUNTBLANK($I296:$J296)=1,COUNTBLANK($K296:$L296)=1,COUNTBLANK($M296:$N296)=1,COUNTBLANK($O296:$P296)=1,COUNTBLANK($Q296:$R296)=1,COUNTBLANK($S296:$T296)=1,COUNTBLANK($U296:$V296)=1,COUNTBLANK($W296:$AA296)=4),IF(Data!$B296&lt;&gt;"",Scoring!$F$7)+IF(Data!$C296&lt;&gt;"",Scoring!$F$8)+IF(Data!$D296&lt;&gt;"",Scoring!$F$9)+IF(Data!$E296&lt;&gt;"",Scoring!$F$10)+IF(Data!$F296&lt;&gt;"",Scoring!$F$11)+IF(Data!$G296&lt;&gt;"",Scoring!$F$12)+IF(Data!$H296&lt;&gt;"",Scoring!$F$13)+IF(Data!$I296&lt;&gt;"",Scoring!$F$14)+IF(Data!$J296&lt;&gt;"",Scoring!$F$15)+IF(Data!$K296&lt;&gt;"",Scoring!$F$16)+IF(Data!$L296&lt;&gt;"",Scoring!$F$17)+IF(Data!$M296&lt;&gt;"",Scoring!$F$18)+IF(Data!$N296&lt;&gt;"",Scoring!$F$19)+IF(Data!$O296&lt;&gt;"",Scoring!$F$20)+IF(Data!$P296&lt;&gt;"",Scoring!$F$21)+IF(Data!$Q296&lt;&gt;"",Scoring!$F$22)+IF(Data!$R296&lt;&gt;"",Scoring!$F$23)+IF(Data!$S296&lt;&gt;"",Scoring!$F$24)+IF(Data!T296&lt;&gt;"",Scoring!$F$25)+IF(Data!$U296&lt;&gt;"",Scoring!$F$26)+IF(Data!$V296&lt;&gt;"",Scoring!$F$27)+IF(Data!$W296&lt;&gt;"",Scoring!$F$28)+IF(Data!$X296&lt;&gt;"",Scoring!$F$29)+IF(Data!$Y296&lt;&gt;"",Scoring!$F$30)+IF(Data!$Z296&lt;&gt;"",Scoring!$F$31)+IF(Data!$AA296&lt;&gt;"",Scoring!$F$32),"")</f>
        <v/>
      </c>
      <c r="AG296" s="105" t="str">
        <f>IF(AF296&lt;&gt;"",LOOKUP(AF296,Likelihoods!$A$7:$A$107,Likelihoods!D$7:D$107),"")</f>
        <v/>
      </c>
      <c r="AH296" s="108" t="str">
        <f>IF(AND(COUNTBLANK($B296:$E296)=3,COUNTBLANK($F296:$H296)=2,COUNTBLANK($I296:$J296)=1,COUNTBLANK($K296:$L296)=1,COUNTBLANK($M296:$N296)=1,COUNTBLANK($O296:$P296)=1,COUNTBLANK($Q296:$R296)=1,COUNTBLANK($S296:$T296)=1,COUNTBLANK($U296:$V296)=1,COUNTBLANK($W296:$AA296)=4),IF(Data!$B296&lt;&gt;"",Scoring!$G$7)+IF(Data!$C296&lt;&gt;"",Scoring!$G$8)+IF(Data!$D296&lt;&gt;"",Scoring!$G$9)+IF(Data!$E296&lt;&gt;"",Scoring!$G$10)+IF(Data!$F296&lt;&gt;"",Scoring!$G$11)+IF(Data!$G296&lt;&gt;"",Scoring!$G$12)+IF(Data!$H296&lt;&gt;"",Scoring!$G$13)+IF(Data!$I296&lt;&gt;"",Scoring!$G$14)+IF(Data!$J296&lt;&gt;"",Scoring!$G$15)+IF(Data!$K296&lt;&gt;"",Scoring!$G$16)+IF(Data!$L296&lt;&gt;"",Scoring!$G$17)+IF(Data!$M296&lt;&gt;"",Scoring!$G$18)+IF(Data!$N296&lt;&gt;"",Scoring!$G$19)+IF(Data!$O296&lt;&gt;"",Scoring!$G$20)+IF(Data!$P296&lt;&gt;"",Scoring!$G$21)+IF(Data!$Q296&lt;&gt;"",Scoring!$G$22)+IF(Data!$R296&lt;&gt;"",Scoring!$G$23)+IF(Data!$S296&lt;&gt;"",Scoring!$G$24)+IF(Data!T296&lt;&gt;"",Scoring!$G$25)+IF(Data!$U296&lt;&gt;"",Scoring!$G$26)+IF(Data!$V296&lt;&gt;"",Scoring!$G$27)+IF(Data!$W296&lt;&gt;"",Scoring!$G$28)+IF(Data!$X296&lt;&gt;"",Scoring!$G$29)+IF(Data!$Y296&lt;&gt;"",Scoring!$G$30)+IF(Data!$Z296&lt;&gt;"",Scoring!$G$31)+IF(Data!$AA296&lt;&gt;"",Scoring!$G$32),"")</f>
        <v/>
      </c>
      <c r="AI296" s="106" t="str">
        <f>IF(AH296&lt;&gt;"",LOOKUP(AH296,Likelihoods!$A$7:$A$107,Likelihoods!E$7:E$107),"")</f>
        <v/>
      </c>
      <c r="AJ296" s="104" t="str">
        <f>IF(AND(COUNTBLANK($B296:$E296)=3,COUNTBLANK($F296:$H296)=2,COUNTBLANK($I296:$J296)=1,COUNTBLANK($K296:$L296)=1,COUNTBLANK($M296:$N296)=1,COUNTBLANK($O296:$P296)=1,COUNTBLANK($Q296:$R296)=1,COUNTBLANK($S296:$T296)=1,COUNTBLANK($U296:$V296)=1,COUNTBLANK($W296:$AA296)=4),IF(Data!$B296&lt;&gt;"",Scoring!$H$7)+IF(Data!$C296&lt;&gt;"",Scoring!$H$8)+IF(Data!$D296&lt;&gt;"",Scoring!$H$9)+IF(Data!$E296&lt;&gt;"",Scoring!$H$10)+IF(Data!$F296&lt;&gt;"",Scoring!$H$11)+IF(Data!$G296&lt;&gt;"",Scoring!$H$12)+IF(Data!$H296&lt;&gt;"",Scoring!$H$13)+IF(Data!$I296&lt;&gt;"",Scoring!$H$14)+IF(Data!$J296&lt;&gt;"",Scoring!$H$15)+IF(Data!$K296&lt;&gt;"",Scoring!$H$16)+IF(Data!$L296&lt;&gt;"",Scoring!$H$17)+IF(Data!$M296&lt;&gt;"",Scoring!$H$18)+IF(Data!$N296&lt;&gt;"",Scoring!$H$19)+IF(Data!$O296&lt;&gt;"",Scoring!$H$20)+IF(Data!$P296&lt;&gt;"",Scoring!$H$21)+IF(Data!$Q296&lt;&gt;"",Scoring!$H$22)+IF(Data!$R296&lt;&gt;"",Scoring!$H$23)+IF(Data!$S296&lt;&gt;"",Scoring!$H$24)+IF(Data!T296&lt;&gt;"",Scoring!$H$25)+IF(Data!$U296&lt;&gt;"",Scoring!$H$26)+IF(Data!$V296&lt;&gt;"",Scoring!$H$27)+IF(Data!$W296&lt;&gt;"",Scoring!$H$28)+IF(Data!$X296&lt;&gt;"",Scoring!$H$29)+IF(Data!$Y296&lt;&gt;"",Scoring!$H$30)+IF(Data!$Z296&lt;&gt;"",Scoring!$H$31)+IF(Data!$AA296&lt;&gt;"",Scoring!$H$32),"")</f>
        <v/>
      </c>
      <c r="AK296" s="105" t="str">
        <f>IF(AJ296&lt;&gt;"",LOOKUP(AJ296,Likelihoods!$A$7:$A$107,Likelihoods!F$7:F$107),"")</f>
        <v/>
      </c>
      <c r="AL296" s="102" t="str">
        <f>IF(AND(COUNTBLANK($B296:$E296)=3,COUNTBLANK($F296:$H296)=2,COUNTBLANK($I296:$J296)=1,COUNTBLANK($K296:$L296)=1,COUNTBLANK($M296:$N296)=1,COUNTBLANK($O296:$P296)=1,COUNTBLANK($Q296:$R296)=1,COUNTBLANK($S296:$T296)=1,COUNTBLANK($U296:$V296)=1,COUNTBLANK($W296:$AA296)=4),IF(Data!$B296&lt;&gt;"",Scoring!$I$7)+IF(Data!$C296&lt;&gt;"",Scoring!$I$8)+IF(Data!$D296&lt;&gt;"",Scoring!$I$9)+IF(Data!$E296&lt;&gt;"",Scoring!$I$10)+IF(Data!$F296&lt;&gt;"",Scoring!$I$11)+IF(Data!$G296&lt;&gt;"",Scoring!$I$12)+IF(Data!$H296&lt;&gt;"",Scoring!$I$13)+IF(Data!$I296&lt;&gt;"",Scoring!$I$14)+IF(Data!$J296&lt;&gt;"",Scoring!$I$15)+IF(Data!$K296&lt;&gt;"",Scoring!$I$16)+IF(Data!$L296&lt;&gt;"",Scoring!$I$17)+IF(Data!$M296&lt;&gt;"",Scoring!$I$18)+IF(Data!$N296&lt;&gt;"",Scoring!$I$19)+IF(Data!$O296&lt;&gt;"",Scoring!$I$20)+IF(Data!$P296&lt;&gt;"",Scoring!$I$21)+IF(Data!$Q296&lt;&gt;"",Scoring!$I$22)+IF(Data!$R296&lt;&gt;"",Scoring!$I$23)+IF(Data!$S296&lt;&gt;"",Scoring!$I$24)+IF(Data!T296&lt;&gt;"",Scoring!$I$25)+IF(Data!$U296&lt;&gt;"",Scoring!$I$26)+IF(Data!$V296&lt;&gt;"",Scoring!$I$27)+IF(Data!$W296&lt;&gt;"",Scoring!$I$28)+IF(Data!$X296&lt;&gt;"",Scoring!$I$29)+IF(Data!$Y296&lt;&gt;"",Scoring!$I$30)+IF(Data!$Z296&lt;&gt;"",Scoring!$I$31)+IF(Data!$AA296&lt;&gt;"",Scoring!$I$32),"")</f>
        <v/>
      </c>
      <c r="AM296" s="107" t="str">
        <f>IF(AL296&lt;&gt;"",LOOKUP(AL296,Likelihoods!$A$7:$A$107,Likelihoods!G$7:G$107),"")</f>
        <v/>
      </c>
      <c r="AN296" s="281" t="str">
        <f>IF(AND(COUNTBLANK($B296:$E296)=3,COUNTBLANK($F296:$H296)=2,COUNTBLANK($I296:$J296)=1,COUNTBLANK($K296:$L296)=1,COUNTBLANK($M296:$N296)=1,COUNTBLANK($O296:$P296)=1,COUNTBLANK($Q296:$R296)=1,COUNTBLANK($S296:$T296)=1,COUNTBLANK($U296:$V296)=1,COUNTBLANK($W296:$AA296)=4),IF(Data!$B296&lt;&gt;"",Scoring!$J$7)+IF(Data!$C296&lt;&gt;"",Scoring!$J$8)+IF(Data!$D296&lt;&gt;"",Scoring!$J$9)+IF(Data!$E296&lt;&gt;"",Scoring!$J$10)+IF(Data!$F296&lt;&gt;"",Scoring!$J$11)+IF(Data!$G296&lt;&gt;"",Scoring!$J$12)+IF(Data!$H296&lt;&gt;"",Scoring!$J$13)+IF(Data!$I296&lt;&gt;"",Scoring!$J$14)+IF(Data!$J296&lt;&gt;"",Scoring!$J$15)+IF(Data!$K296&lt;&gt;"",Scoring!$J$16)+IF(Data!$L296&lt;&gt;"",Scoring!$J$17)+IF(Data!$M296&lt;&gt;"",Scoring!$J$18)+IF(Data!$N296&lt;&gt;"",Scoring!$J$19)+IF(Data!$O296&lt;&gt;"",Scoring!$J$20)+IF(Data!$P296&lt;&gt;"",Scoring!$J$21)+IF(Data!$Q296&lt;&gt;"",Scoring!$J$22)+IF(Data!$R296&lt;&gt;"",Scoring!$J$23)+IF(Data!$S296&lt;&gt;"",Scoring!$J$24)+IF(Data!AF296&lt;&gt;"",Scoring!$J$25)+IF(Data!$U296&lt;&gt;"",Scoring!$J$26)+IF(Data!$V296&lt;&gt;"",Scoring!$J$27)+IF(Data!$W296&lt;&gt;"",Scoring!$J$28)+IF(Data!$X296&lt;&gt;"",Scoring!$J$29)+IF(Data!$Y296&lt;&gt;"",Scoring!$J$30)+IF(Data!$Z296&lt;&gt;"",Scoring!$J$31)+IF(Data!$AA296&lt;&gt;"",Scoring!$J$32),"")</f>
        <v/>
      </c>
      <c r="AO296" s="276" t="str">
        <f>IF(AN296&lt;&gt;"",LOOKUP(AN296,Likelihoods!$A$7:$A$107,Likelihoods!H$7:H$107),"")</f>
        <v/>
      </c>
      <c r="AP296" s="264" t="str">
        <f>IF(AND(COUNTBLANK($B296:$E296)=3,COUNTBLANK($F296:$H296)=2,COUNTBLANK($I296:$J296)=1,COUNTBLANK($K296:$L296)=1,COUNTBLANK($M296:$N296)=1,COUNTBLANK($O296:$P296)=1,COUNTBLANK($Q296:$R296)=1,COUNTBLANK($S296:$T296)=1,COUNTBLANK($U296:$V296)=1,COUNTBLANK($W296:$AA296)=4),IF(Data!$B296&lt;&gt;"",Scoring!$K$7)+IF(Data!$C296&lt;&gt;"",Scoring!$K$8)+IF(Data!$D296&lt;&gt;"",Scoring!$K$9)+IF(Data!$E296&lt;&gt;"",Scoring!$K$10)+IF(Data!$F296&lt;&gt;"",Scoring!$K$11)+IF(Data!$G296&lt;&gt;"",Scoring!$K$12)+IF(Data!$H296&lt;&gt;"",Scoring!$K$13)+IF(Data!$I296&lt;&gt;"",Scoring!$K$14)+IF(Data!$J296&lt;&gt;"",Scoring!$K$15)+IF(Data!$K296&lt;&gt;"",Scoring!$K$16)+IF(Data!$L296&lt;&gt;"",Scoring!$K$17)+IF(Data!$M296&lt;&gt;"",Scoring!$K$18)+IF(Data!$N296&lt;&gt;"",Scoring!$K$19)+IF(Data!$O296&lt;&gt;"",Scoring!$K$20)+IF(Data!$P296&lt;&gt;"",Scoring!$K$21)+IF(Data!$Q296&lt;&gt;"",Scoring!$K$22)+IF(Data!$R296&lt;&gt;"",Scoring!$K$23)+IF(Data!$S296&lt;&gt;"",Scoring!$K$24)+IF(Data!AH296&lt;&gt;"",Scoring!$K$25)+IF(Data!$U296&lt;&gt;"",Scoring!$K$26)+IF(Data!$V296&lt;&gt;"",Scoring!$K$27)+IF(Data!$W296&lt;&gt;"",Scoring!$K$28)+IF(Data!$X296&lt;&gt;"",Scoring!$K$29)+IF(Data!$Y296&lt;&gt;"",Scoring!$K$30)+IF(Data!$Z296&lt;&gt;"",Scoring!$K$31)+IF(Data!$AA296&lt;&gt;"",Scoring!$K$32),"")</f>
        <v/>
      </c>
      <c r="AQ296" s="107" t="str">
        <f>IF(AP296&lt;&gt;"",LOOKUP(AP296,Likelihoods!$A$7:$A$107,Likelihoods!I$7:I$107),"")</f>
        <v/>
      </c>
      <c r="AR296" s="281" t="str">
        <f>IF(AND(COUNTBLANK($B296:$E296)=3,COUNTBLANK($F296:$H296)=2,COUNTBLANK($I296:$J296)=1,COUNTBLANK($K296:$L296)=1,COUNTBLANK($M296:$N296)=1,COUNTBLANK($O296:$P296)=1,COUNTBLANK($Q296:$R296)=1,COUNTBLANK($S296:$T296)=1,COUNTBLANK($U296:$V296)=1,COUNTBLANK($W296:$AA296)=4),IF(Data!$B296&lt;&gt;"",Scoring!$L$7)+IF(Data!$C296&lt;&gt;"",Scoring!$L$8)+IF(Data!$D296&lt;&gt;"",Scoring!$L$9)+IF(Data!$E296&lt;&gt;"",Scoring!$L$10)+IF(Data!$F296&lt;&gt;"",Scoring!$L$11)+IF(Data!$G296&lt;&gt;"",Scoring!$L$12)+IF(Data!$H296&lt;&gt;"",Scoring!$L$13)+IF(Data!$I296&lt;&gt;"",Scoring!$L$14)+IF(Data!$J296&lt;&gt;"",Scoring!$L$15)+IF(Data!$K296&lt;&gt;"",Scoring!$L$16)+IF(Data!$L296&lt;&gt;"",Scoring!$L$17)+IF(Data!$M296&lt;&gt;"",Scoring!$L$18)+IF(Data!$N296&lt;&gt;"",Scoring!$L$19)+IF(Data!$O296&lt;&gt;"",Scoring!$L$20)+IF(Data!$P296&lt;&gt;"",Scoring!$L$21)+IF(Data!$Q296&lt;&gt;"",Scoring!$L$22)+IF(Data!$R296&lt;&gt;"",Scoring!$L$23)+IF(Data!$S296&lt;&gt;"",Scoring!$L$24)+IF(Data!AJ296&lt;&gt;"",Scoring!$L$25)+IF(Data!$U296&lt;&gt;"",Scoring!$L$26)+IF(Data!$V296&lt;&gt;"",Scoring!$L$27)+IF(Data!$W296&lt;&gt;"",Scoring!$L$28)+IF(Data!$X296&lt;&gt;"",Scoring!$L$29)+IF(Data!$Y296&lt;&gt;"",Scoring!$L$30)+IF(Data!$Z296&lt;&gt;"",Scoring!$L$31)+IF(Data!$AA296&lt;&gt;"",Scoring!$L$32),"")</f>
        <v/>
      </c>
      <c r="AS296" s="105" t="str">
        <f>IF(AR296&lt;&gt;"",LOOKUP(AR296,Likelihoods!$A$7:$A$107,Likelihoods!J$7:J$107),"")</f>
        <v/>
      </c>
      <c r="AT296" s="108" t="str">
        <f>IF(AND(COUNTBLANK($B296:$E296)=3,COUNTBLANK($F296:$H296)=2,COUNTBLANK($I296:$J296)=1,COUNTBLANK($K296:$L296)=1,COUNTBLANK($M296:$N296)=1,COUNTBLANK($O296:$P296)=1,COUNTBLANK($Q296:$R296)=1,COUNTBLANK($S296:$T296)=1,COUNTBLANK($U296:$V296)=1,COUNTBLANK($W296:$AA296)=4),IF(Data!$B296&lt;&gt;"",Scoring!$M$7)+IF(Data!$C296&lt;&gt;"",Scoring!$M$8)+IF(Data!$D296&lt;&gt;"",Scoring!$M$9)+IF(Data!$E296&lt;&gt;"",Scoring!$M$10)+IF(Data!$F296&lt;&gt;"",Scoring!$M$11)+IF(Data!$G296&lt;&gt;"",Scoring!$M$12)+IF(Data!$H296&lt;&gt;"",Scoring!$M$13)+IF(Data!$I296&lt;&gt;"",Scoring!$M$14)+IF(Data!$J296&lt;&gt;"",Scoring!$M$15)+IF(Data!$K296&lt;&gt;"",Scoring!$M$16)+IF(Data!$L296&lt;&gt;"",Scoring!$M$17)+IF(Data!$M296&lt;&gt;"",Scoring!$M$18)+IF(Data!$N296&lt;&gt;"",Scoring!$M$19)+IF(Data!$O296&lt;&gt;"",Scoring!$M$20)+IF(Data!$P296&lt;&gt;"",Scoring!$M$21)+IF(Data!$Q296&lt;&gt;"",Scoring!$M$22)+IF(Data!$R296&lt;&gt;"",Scoring!$M$23)+IF(Data!$S296&lt;&gt;"",Scoring!$M$24)+IF(Data!T296&lt;&gt;"",Scoring!$M$25)+IF(Data!$U296&lt;&gt;"",Scoring!$M$26)+IF(Data!$V296&lt;&gt;"",Scoring!$M$27)+IF(Data!$W296&lt;&gt;"",Scoring!$M$28)+IF(Data!$X296&lt;&gt;"",Scoring!$M$29)+IF(Data!$Y296&lt;&gt;"",Scoring!$M$30)+IF(Data!$Z296&lt;&gt;"",Scoring!$M$31)+IF(Data!$AA296&lt;&gt;"",Scoring!$M$32),"")</f>
        <v/>
      </c>
      <c r="AU296" s="105" t="str">
        <f>IF(AT296&lt;&gt;"",LOOKUP(AT296,Likelihoods!$A$7:$A$107,Likelihoods!K$7:K$107),"")</f>
        <v/>
      </c>
      <c r="AV296" s="108" t="str">
        <f>IF(AND(COUNTBLANK($B296:$E296)=3,COUNTBLANK($F296:$H296)=2,COUNTBLANK($I296:$J296)=1,COUNTBLANK($K296:$L296)=1,COUNTBLANK($M296:$N296)=1,COUNTBLANK($O296:$P296)=1,COUNTBLANK($Q296:$R296)=1,COUNTBLANK($S296:$T296)=1,COUNTBLANK($U296:$V296)=1,COUNTBLANK($W296:$AA296)=4),IF(Data!$B296&lt;&gt;"",Scoring!$N$7)+IF(Data!$C296&lt;&gt;"",Scoring!$N$8)+IF(Data!$D296&lt;&gt;"",Scoring!$N$9)+IF(Data!$E296&lt;&gt;"",Scoring!$N$10)+IF(Data!$F296&lt;&gt;"",Scoring!$N$11)+IF(Data!$G296&lt;&gt;"",Scoring!$N$12)+IF(Data!$H296&lt;&gt;"",Scoring!$N$13)+IF(Data!$I296&lt;&gt;"",Scoring!$N$14)+IF(Data!$J296&lt;&gt;"",Scoring!$N$15)+IF(Data!$K296&lt;&gt;"",Scoring!$N$16)+IF(Data!$L296&lt;&gt;"",Scoring!$N$17)+IF(Data!$M296&lt;&gt;"",Scoring!$N$18)+IF(Data!$N296&lt;&gt;"",Scoring!$N$19)+IF(Data!$O296&lt;&gt;"",Scoring!$N$20)+IF(Data!$P296&lt;&gt;"",Scoring!$N$21)+IF(Data!$Q296&lt;&gt;"",Scoring!$N$22)+IF(Data!$R296&lt;&gt;"",Scoring!$N$23)+IF(Data!$S296&lt;&gt;"",Scoring!$N$24)+IF(Data!T296&lt;&gt;"",Scoring!$N$25)+IF(Data!$U296&lt;&gt;"",Scoring!$N$26)+IF(Data!$V296&lt;&gt;"",Scoring!$N$27)+IF(Data!$W296&lt;&gt;"",Scoring!$N$28)+IF(Data!$X296&lt;&gt;"",Scoring!$N$29)+IF(Data!$Y296&lt;&gt;"",Scoring!$N$30)+IF(Data!$Z296&lt;&gt;"",Scoring!$N$31)+IF(Data!$AA296&lt;&gt;"",Scoring!$N$32),"")</f>
        <v/>
      </c>
      <c r="AW296" s="106" t="str">
        <f>IF(AV296&lt;&gt;"",LOOKUP(AV296,Likelihoods!$A$7:$A$107,Likelihoods!L$7:L$107),"")</f>
        <v/>
      </c>
      <c r="AX296" s="104" t="str">
        <f>IF(AND(COUNTBLANK($B296:$E296)=3,COUNTBLANK($F296:$H296)=2,COUNTBLANK($I296:$J296)=1,COUNTBLANK($K296:$L296)=1,COUNTBLANK($M296:$N296)=1,COUNTBLANK($O296:$P296)=1,COUNTBLANK($Q296:$R296)=1,COUNTBLANK($S296:$T296)=1,COUNTBLANK($U296:$V296)=1,COUNTBLANK($W296:$AA296)=4),IF(Data!$B296&lt;&gt;"",Scoring!$O$7)+IF(Data!$C296&lt;&gt;"",Scoring!$O$8)+IF(Data!$D296&lt;&gt;"",Scoring!$O$9)+IF(Data!$E296&lt;&gt;"",Scoring!$O$10)+IF(Data!$F296&lt;&gt;"",Scoring!$O$11)+IF(Data!$G296&lt;&gt;"",Scoring!$O$12)+IF(Data!$H296&lt;&gt;"",Scoring!$O$13)+IF(Data!$I296&lt;&gt;"",Scoring!$O$14)+IF(Data!$J296&lt;&gt;"",Scoring!$O$15)+IF(Data!$K296&lt;&gt;"",Scoring!$O$16)+IF(Data!$L296&lt;&gt;"",Scoring!$O$17)+IF(Data!$M296&lt;&gt;"",Scoring!$O$18)+IF(Data!$N296&lt;&gt;"",Scoring!$O$19)+IF(Data!$O296&lt;&gt;"",Scoring!$O$20)+IF(Data!$P296&lt;&gt;"",Scoring!$O$21)+IF(Data!$Q296&lt;&gt;"",Scoring!$O$22)+IF(Data!$R296&lt;&gt;"",Scoring!$O$23)+IF(Data!$S296&lt;&gt;"",Scoring!$O$24)+IF(Data!T296&lt;&gt;"",Scoring!$O$25)+IF(Data!$U296&lt;&gt;"",Scoring!$O$26)+IF(Data!$V296&lt;&gt;"",Scoring!$O$27)+IF(Data!$W296&lt;&gt;"",Scoring!$O$28)+IF(Data!$X296&lt;&gt;"",Scoring!$O$29)+IF(Data!$Y296&lt;&gt;"",Scoring!$O$30)+IF(Data!$Z296&lt;&gt;"",Scoring!$O$31)+IF(Data!$AA296&lt;&gt;"",Scoring!$O$32),"")</f>
        <v/>
      </c>
      <c r="AY296" s="107" t="str">
        <f>IF(AX296&lt;&gt;"",LOOKUP(AX296,Likelihoods!$A$7:$A$107,Likelihoods!M$7:M$107),"")</f>
        <v/>
      </c>
      <c r="AZ296" s="108" t="str">
        <f>IF(AND(COUNTBLANK($B296:$E296)=3,COUNTBLANK($F296:$H296)=2,COUNTBLANK($I296:$J296)=1,COUNTBLANK($K296:$L296)=1,COUNTBLANK($M296:$N296)=1,COUNTBLANK($O296:$P296)=1,COUNTBLANK($Q296:$R296)=1,COUNTBLANK($S296:$T296)=1,COUNTBLANK($U296:$V296)=1,COUNTBLANK($W296:$AA296)=4),IF(Data!$B296&lt;&gt;"",Scoring!$P$7)+IF(Data!$C296&lt;&gt;"",Scoring!$P$8)+IF(Data!$D296&lt;&gt;"",Scoring!$P$9)+IF(Data!$E296&lt;&gt;"",Scoring!$P$10)+IF(Data!$F296&lt;&gt;"",Scoring!$P$11)+IF(Data!$G296&lt;&gt;"",Scoring!$P$12)+IF(Data!$H296&lt;&gt;"",Scoring!$P$13)+IF(Data!$I296&lt;&gt;"",Scoring!$P$14)+IF(Data!$J296&lt;&gt;"",Scoring!$P$15)+IF(Data!$K296&lt;&gt;"",Scoring!$P$16)+IF(Data!$L296&lt;&gt;"",Scoring!$P$17)+IF(Data!$M296&lt;&gt;"",Scoring!$P$18)+IF(Data!$N296&lt;&gt;"",Scoring!$P$19)+IF(Data!$O296&lt;&gt;"",Scoring!$P$20)+IF(Data!$P296&lt;&gt;"",Scoring!$P$21)+IF(Data!$Q296&lt;&gt;"",Scoring!$P$22)+IF(Data!$R296&lt;&gt;"",Scoring!$P$23)+IF(Data!$S296&lt;&gt;"",Scoring!$P$24)+IF(Data!T296&lt;&gt;"",Scoring!$P$25)+IF(Data!$U296&lt;&gt;"",Scoring!$P$26)+IF(Data!$V296&lt;&gt;"",Scoring!$P$27)+IF(Data!$W296&lt;&gt;"",Scoring!$P$28)+IF(Data!$X296&lt;&gt;"",Scoring!$P$29)+IF(Data!$Y296&lt;&gt;"",Scoring!$P$30)+IF(Data!$Z296&lt;&gt;"",Scoring!$P$31)+IF(Data!$AA296&lt;&gt;"",Scoring!$P$32),"")</f>
        <v/>
      </c>
      <c r="BA296" s="105" t="str">
        <f>IF(AZ296&lt;&gt;"",LOOKUP(AZ296,Likelihoods!$A$7:$A$107,Likelihoods!N$7:N$107),"")</f>
        <v/>
      </c>
      <c r="BB296" s="102" t="str">
        <f>IF(AND(COUNTBLANK($B296:$E296)=3,COUNTBLANK($F296:$H296)=2,COUNTBLANK($I296:$J296)=1,COUNTBLANK($K296:$L296)=1,COUNTBLANK($M296:$N296)=1,COUNTBLANK($O296:$P296)=1,COUNTBLANK($Q296:$R296)=1,COUNTBLANK($S296:$T296)=1,COUNTBLANK($U296:$V296)=1,COUNTBLANK($W296:$AA296)=4),IF(Data!$B296&lt;&gt;"",Scoring!$Q$7)+IF(Data!$C296&lt;&gt;"",Scoring!$Q$8)+IF(Data!$D296&lt;&gt;"",Scoring!$Q$9)+IF(Data!$E296&lt;&gt;"",Scoring!$Q$10)+IF(Data!$F296&lt;&gt;"",Scoring!$Q$11)+IF(Data!$G296&lt;&gt;"",Scoring!$Q$12)+IF(Data!$H296&lt;&gt;"",Scoring!$Q$13)+IF(Data!$I296&lt;&gt;"",Scoring!$Q$14)+IF(Data!$J296&lt;&gt;"",Scoring!$Q$15)+IF(Data!$K296&lt;&gt;"",Scoring!$Q$16)+IF(Data!$L296&lt;&gt;"",Scoring!$Q$17)+IF(Data!$M296&lt;&gt;"",Scoring!$Q$18)+IF(Data!$N296&lt;&gt;"",Scoring!$Q$19)+IF(Data!$O296&lt;&gt;"",Scoring!$Q$20)+IF(Data!$P296&lt;&gt;"",Scoring!$Q$21)+IF(Data!$Q296&lt;&gt;"",Scoring!$Q$22)+IF(Data!$R296&lt;&gt;"",Scoring!$Q$23)+IF(Data!$S296&lt;&gt;"",Scoring!$Q$24)+IF(Data!T296&lt;&gt;"",Scoring!$Q$25)+IF(Data!$U296&lt;&gt;"",Scoring!$Q$26)+IF(Data!$V296&lt;&gt;"",Scoring!$Q$27)+IF(Data!$W296&lt;&gt;"",Scoring!$Q$28)+IF(Data!$X296&lt;&gt;"",Scoring!$Q$29)+IF(Data!$Y296&lt;&gt;"",Scoring!$Q$30)+IF(Data!$Z296&lt;&gt;"",Scoring!$Q$31)+IF(Data!$AA296&lt;&gt;"",Scoring!$Q$32),"")</f>
        <v/>
      </c>
      <c r="BC296" s="107" t="str">
        <f>IF(BB296&lt;&gt;"",LOOKUP(BB296,Likelihoods!$A$7:$A$107,Likelihoods!O$7:O$107),"")</f>
        <v/>
      </c>
      <c r="BD296" s="104" t="str">
        <f>IF(AND(COUNTBLANK($B296:$E296)=3,COUNTBLANK($F296:$H296)=2,COUNTBLANK($I296:$J296)=1,COUNTBLANK($K296:$L296)=1,COUNTBLANK($M296:$N296)=1,COUNTBLANK($O296:$P296)=1,COUNTBLANK($Q296:$R296)=1,COUNTBLANK($S296:$T296)=1,COUNTBLANK($U296:$V296)=1,COUNTBLANK($W296:$AA296)=4),IF(Data!$B296&lt;&gt;"",Scoring!$R$7)+IF(Data!$C296&lt;&gt;"",Scoring!$R$8)+IF(Data!$D296&lt;&gt;"",Scoring!$R$9)+IF(Data!$E296&lt;&gt;"",Scoring!$R$10)+IF(Data!$F296&lt;&gt;"",Scoring!$R$11)+IF(Data!$G296&lt;&gt;"",Scoring!$R$12)+IF(Data!$H296&lt;&gt;"",Scoring!$R$13)+IF(Data!$I296&lt;&gt;"",Scoring!$R$14)+IF(Data!$J296&lt;&gt;"",Scoring!$R$15)+IF(Data!$K296&lt;&gt;"",Scoring!$R$16)+IF(Data!$L296&lt;&gt;"",Scoring!$R$17)+IF(Data!$M296&lt;&gt;"",Scoring!$R$18)+IF(Data!$N296&lt;&gt;"",Scoring!$R$19)+IF(Data!$O296&lt;&gt;"",Scoring!$R$20)+IF(Data!$P296&lt;&gt;"",Scoring!$R$21)+IF(Data!$Q296&lt;&gt;"",Scoring!$R$22)+IF(Data!$R296&lt;&gt;"",Scoring!$R$23)+IF(Data!$S296&lt;&gt;"",Scoring!$R$24)+IF(Data!T296&lt;&gt;"",Scoring!$R$25)+IF(Data!$U296&lt;&gt;"",Scoring!$R$26)+IF(Data!$V296&lt;&gt;"",Scoring!$R$27)+IF(Data!$W296&lt;&gt;"",Scoring!$R$28)+IF(Data!$X296&lt;&gt;"",Scoring!$R$29)+IF(Data!$Y296&lt;&gt;"",Scoring!$R$30)+IF(Data!$Z296&lt;&gt;"",Scoring!$R$31)+IF(Data!$AA296&lt;&gt;"",Scoring!$R$32),"")</f>
        <v/>
      </c>
      <c r="BE296" s="105" t="str">
        <f>IF(BD296&lt;&gt;"",LOOKUP(BD296,Likelihoods!$A$7:$A$107,Likelihoods!P$7:P$107),"")</f>
        <v/>
      </c>
      <c r="BF296" s="102" t="str">
        <f>IF(AND(COUNTBLANK($B296:$E296)=3,COUNTBLANK($F296:$H296)=2,COUNTBLANK($I296:$J296)=1,COUNTBLANK($K296:$L296)=1,COUNTBLANK($M296:$N296)=1,COUNTBLANK($O296:$P296)=1,COUNTBLANK($Q296:$R296)=1,COUNTBLANK($S296:$T296)=1,COUNTBLANK($U296:$V296)=1,COUNTBLANK($W296:$AA296)=4),IF(Data!$B296&lt;&gt;"",Scoring!$S$7)+IF(Data!$C296&lt;&gt;"",Scoring!$S$8)+IF(Data!$D296&lt;&gt;"",Scoring!$S$9)+IF(Data!$E296&lt;&gt;"",Scoring!$S$10)+IF(Data!$F296&lt;&gt;"",Scoring!$S$11)+IF(Data!$G296&lt;&gt;"",Scoring!$S$12)+IF(Data!$H296&lt;&gt;"",Scoring!$S$13)+IF(Data!$I296&lt;&gt;"",Scoring!$S$14)+IF(Data!$J296&lt;&gt;"",Scoring!$S$15)+IF(Data!$K296&lt;&gt;"",Scoring!$S$16)+IF(Data!$L296&lt;&gt;"",Scoring!$S$17)+IF(Data!$M296&lt;&gt;"",Scoring!$S$18)+IF(Data!$N296&lt;&gt;"",Scoring!$S$19)+IF(Data!$O296&lt;&gt;"",Scoring!$S$20)+IF(Data!$P296&lt;&gt;"",Scoring!$S$21)+IF(Data!$Q296&lt;&gt;"",Scoring!$S$22)+IF(Data!$R296&lt;&gt;"",Scoring!$S$23)+IF(Data!$S296&lt;&gt;"",Scoring!$S$24)+IF(Data!T296&lt;&gt;"",Scoring!$S$25)+IF(Data!$U296&lt;&gt;"",Scoring!$S$26)+IF(Data!$V296&lt;&gt;"",Scoring!$S$27)+IF(Data!$W296&lt;&gt;"",Scoring!$S$28)+IF(Data!$X296&lt;&gt;"",Scoring!$S$29)+IF(Data!$Y296&lt;&gt;"",Scoring!$S$30)+IF(Data!$Z296&lt;&gt;"",Scoring!$S$31)+IF(Data!$AA296&lt;&gt;"",Scoring!$S$32),"")</f>
        <v/>
      </c>
      <c r="BG296" s="107" t="str">
        <f>IF(BF296&lt;&gt;"",LOOKUP(BF296,Likelihoods!$A$7:$A$107,Likelihoods!Q$7:Q$107),"")</f>
        <v/>
      </c>
      <c r="BH296" s="108" t="str">
        <f>IF(AND(COUNTBLANK($B296:$E296)=3,COUNTBLANK($F296:$H296)=2,COUNTBLANK($I296:$J296)=1,COUNTBLANK($K296:$L296)=1,COUNTBLANK($M296:$N296)=1,COUNTBLANK($O296:$P296)=1,COUNTBLANK($Q296:$R296)=1,COUNTBLANK($S296:$T296)=1,COUNTBLANK($U296:$V296)=1,COUNTBLANK($W296:$AA296)=4),IF(Data!$B296&lt;&gt;"",Scoring!$T$7)+IF(Data!$C296&lt;&gt;"",Scoring!$T$8)+IF(Data!$D296&lt;&gt;"",Scoring!$T$9)+IF(Data!$E296&lt;&gt;"",Scoring!$T$10)+IF(Data!$F296&lt;&gt;"",Scoring!$T$11)+IF(Data!$G296&lt;&gt;"",Scoring!$T$12)+IF(Data!$H296&lt;&gt;"",Scoring!$T$13)+IF(Data!$I296&lt;&gt;"",Scoring!$T$14)+IF(Data!$J296&lt;&gt;"",Scoring!$T$15)+IF(Data!$K296&lt;&gt;"",Scoring!$T$16)+IF(Data!$L296&lt;&gt;"",Scoring!$T$17)+IF(Data!$M296&lt;&gt;"",Scoring!$T$18)+IF(Data!$N296&lt;&gt;"",Scoring!$T$19)+IF(Data!$O296&lt;&gt;"",Scoring!$T$20)+IF(Data!$P296&lt;&gt;"",Scoring!$T$21)+IF(Data!$Q296&lt;&gt;"",Scoring!$T$22)+IF(Data!$R296&lt;&gt;"",Scoring!$T$23)+IF(Data!$S296&lt;&gt;"",Scoring!$T$24)+IF(Data!T296&lt;&gt;"",Scoring!$T$25)+IF(Data!$U296&lt;&gt;"",Scoring!$T$26)+IF(Data!$V296&lt;&gt;"",Scoring!$T$27)+IF(Data!$W296&lt;&gt;"",Scoring!$T$28)+IF(Data!$X296&lt;&gt;"",Scoring!$T$29)+IF(Data!$Y296&lt;&gt;"",Scoring!$T$30)+IF(Data!$Z296&lt;&gt;"",Scoring!$T$31)+IF(Data!$AA296&lt;&gt;"",Scoring!$T$32),"")</f>
        <v/>
      </c>
      <c r="BI296" s="105" t="str">
        <f>IF(BH296&lt;&gt;"",LOOKUP(BH296,Likelihoods!$A$7:$A$107,Likelihoods!R$7:R$107),"")</f>
        <v/>
      </c>
      <c r="BJ296" s="108" t="str">
        <f>IF(AND(COUNTBLANK($B296:$E296)=3,COUNTBLANK($F296:$H296)=2,COUNTBLANK($I296:$J296)=1,COUNTBLANK($K296:$L296)=1,COUNTBLANK($M296:$N296)=1,COUNTBLANK($O296:$P296)=1,COUNTBLANK($Q296:$R296)=1,COUNTBLANK($S296:$T296)=1,COUNTBLANK($U296:$V296)=1,COUNTBLANK($W296:$AA296)=4),IF(Data!$B296&lt;&gt;"",Scoring!$U$7)+IF(Data!$C296&lt;&gt;"",Scoring!$U$8)+IF(Data!$D296&lt;&gt;"",Scoring!$U$9)+IF(Data!$E296&lt;&gt;"",Scoring!$U$10)+IF(Data!$F296&lt;&gt;"",Scoring!$U$11)+IF(Data!$G296&lt;&gt;"",Scoring!$U$12)+IF(Data!$H296&lt;&gt;"",Scoring!$U$13)+IF(Data!$I296&lt;&gt;"",Scoring!$U$14)+IF(Data!$J296&lt;&gt;"",Scoring!$U$15)+IF(Data!$K296&lt;&gt;"",Scoring!$U$16)+IF(Data!$L296&lt;&gt;"",Scoring!$U$17)+IF(Data!$M296&lt;&gt;"",Scoring!$U$18)+IF(Data!$N296&lt;&gt;"",Scoring!$U$19)+IF(Data!$O296&lt;&gt;"",Scoring!$U$20)+IF(Data!$P296&lt;&gt;"",Scoring!$U$21)+IF(Data!$Q296&lt;&gt;"",Scoring!$U$22)+IF(Data!$R296&lt;&gt;"",Scoring!$U$23)+IF(Data!$S296&lt;&gt;"",Scoring!$U$24)+IF(Data!T296&lt;&gt;"",Scoring!$U$25)+IF(Data!$U296&lt;&gt;"",Scoring!$U$26)+IF(Data!$V296&lt;&gt;"",Scoring!$U$27)+IF(Data!$W296&lt;&gt;"",Scoring!$U$28)+IF(Data!$X296&lt;&gt;"",Scoring!$U$29)+IF(Data!$Y296&lt;&gt;"",Scoring!$U$30)+IF(Data!$Z296&lt;&gt;"",Scoring!$U$31)+IF(Data!$AA296&lt;&gt;"",Scoring!$U$32),"")</f>
        <v/>
      </c>
      <c r="BK296" s="106" t="str">
        <f>IF(BJ296&lt;&gt;"",LOOKUP(BJ296,Likelihoods!$A$7:$A$107,Likelihoods!S$7:S$107),"")</f>
        <v/>
      </c>
      <c r="BL296" s="8"/>
      <c r="BM296" s="8"/>
      <c r="BN296" s="8"/>
      <c r="BO296" s="8"/>
      <c r="BP296" s="8"/>
      <c r="BQ296" s="8"/>
      <c r="BR296" s="8"/>
      <c r="BS296" s="8"/>
      <c r="BT296" s="8"/>
      <c r="BU296" s="8"/>
      <c r="BV296" s="8"/>
      <c r="BW296" s="8"/>
      <c r="BX296" s="8"/>
      <c r="BY296" s="8"/>
    </row>
    <row r="297" spans="1:77" ht="14.25" x14ac:dyDescent="0.2">
      <c r="A297" s="68"/>
      <c r="B297" s="101"/>
      <c r="C297" s="102"/>
      <c r="D297" s="102"/>
      <c r="E297" s="102"/>
      <c r="F297" s="101"/>
      <c r="G297" s="102"/>
      <c r="H297" s="103"/>
      <c r="I297" s="102"/>
      <c r="J297" s="102"/>
      <c r="K297" s="101"/>
      <c r="L297" s="103"/>
      <c r="M297" s="102"/>
      <c r="N297" s="103"/>
      <c r="O297" s="101"/>
      <c r="P297" s="103"/>
      <c r="Q297" s="102"/>
      <c r="R297" s="102"/>
      <c r="S297" s="101"/>
      <c r="T297" s="103"/>
      <c r="U297" s="101"/>
      <c r="V297" s="103"/>
      <c r="W297" s="102"/>
      <c r="X297" s="102"/>
      <c r="Y297" s="102"/>
      <c r="Z297" s="102"/>
      <c r="AA297" s="102"/>
      <c r="AB297" s="104" t="str">
        <f>IF(AND(COUNTBLANK($B297:$E297)=3,COUNTBLANK($F297:$H297)=2,COUNTBLANK($I297:$J297)=1,COUNTBLANK($K297:$L297)=1,COUNTBLANK($M297:$N297)=1,COUNTBLANK($O297:$P297)=1,COUNTBLANK($Q297:$R297)=1,COUNTBLANK($S297:$T297)=1,COUNTBLANK($U297:$V297)=1,COUNTBLANK($W297:$AA297)=4),IF(Data!$B297&lt;&gt;"",Scoring!$D$7)+IF(Data!$C297&lt;&gt;"",Scoring!$D$8)+IF(Data!$D297&lt;&gt;"",Scoring!$D$9)+IF(Data!$E297&lt;&gt;"",Scoring!$D$10)+IF(Data!$F297&lt;&gt;"",Scoring!$D$11)+IF(Data!$G297&lt;&gt;"",Scoring!$D$12)+IF(Data!$H297&lt;&gt;"",Scoring!$D$13)+IF(Data!$I297&lt;&gt;"",Scoring!$D$14)+IF(Data!$J297&lt;&gt;"",Scoring!$D$15)+IF(Data!$K297&lt;&gt;"",Scoring!$D$16)+IF(Data!$L297&lt;&gt;"",Scoring!$D$17)+IF(Data!$M297&lt;&gt;"",Scoring!$D$18)+IF(Data!$N297&lt;&gt;"",Scoring!$D$19)+IF(Data!$O297&lt;&gt;"",Scoring!$D$20)+IF(Data!$P297&lt;&gt;"",Scoring!$D$21)+IF(Data!$Q297&lt;&gt;"",Scoring!$D$22)+IF(Data!$R297&lt;&gt;"",Scoring!$D$23)+IF(Data!$S297&lt;&gt;"",Scoring!$D$24)+IF(Data!T297&lt;&gt;"",Scoring!$D$25)+IF(Data!$U297&lt;&gt;"",Scoring!$D$26)+IF(Data!$V297&lt;&gt;"",Scoring!$D$27)+IF(Data!$W297&lt;&gt;"",Scoring!$D$28)+IF(Data!$X297&lt;&gt;"",Scoring!$D$29)+IF(Data!$Y297&lt;&gt;"",Scoring!$D$30)+IF(Data!$Z297&lt;&gt;"",Scoring!$D$31)+IF(Data!$AA297&lt;&gt;"",Scoring!$D$32),"")</f>
        <v/>
      </c>
      <c r="AC297" s="105" t="str">
        <f>IF(AB297&lt;&gt;"",LOOKUP(AB297,Likelihoods!$A$7:$A$107,Likelihoods!B$7:B$107),"")</f>
        <v/>
      </c>
      <c r="AD297" s="264" t="str">
        <f>IF(AND(COUNTBLANK($B297:$E297)=3,COUNTBLANK($F297:$H297)=2,COUNTBLANK($I297:$J297)=1,COUNTBLANK($K297:$L297)=1,COUNTBLANK($M297:$N297)=1,COUNTBLANK($O297:$P297)=1,COUNTBLANK($Q297:$R297)=1,COUNTBLANK($S297:$T297)=1,COUNTBLANK($U297:$V297)=1,COUNTBLANK($W297:$AA297)=4),IF(Data!$B297&lt;&gt;"",Scoring!$E$7)+IF(Data!$C297&lt;&gt;"",Scoring!$E$8)+IF(Data!$D297&lt;&gt;"",Scoring!$E$9)+IF(Data!$E297&lt;&gt;"",Scoring!$E$10)+IF(Data!$F297&lt;&gt;"",Scoring!$E$11)+IF(Data!$G297&lt;&gt;"",Scoring!$E$12)+IF(Data!$H297&lt;&gt;"",Scoring!$E$13)+IF(Data!$I297&lt;&gt;"",Scoring!$E$14)+IF(Data!$J297&lt;&gt;"",Scoring!$E$15)+IF(Data!$K297&lt;&gt;"",Scoring!$E$16)+IF(Data!$L297&lt;&gt;"",Scoring!$E$17)+IF(Data!$M297&lt;&gt;"",Scoring!$E$18)+IF(Data!$N297&lt;&gt;"",Scoring!$E$19)+IF(Data!$O297&lt;&gt;"",Scoring!$E$20)+IF(Data!$P297&lt;&gt;"",Scoring!$E$21)+IF(Data!$Q297&lt;&gt;"",Scoring!$E$22)+IF(Data!$R297&lt;&gt;"",Scoring!$E$23)+IF(Data!$S297&lt;&gt;"",Scoring!$E$24)+IF(Data!V297&lt;&gt;"",Scoring!$E$25)+IF(Data!$U297&lt;&gt;"",Scoring!$E$26)+IF(Data!$V297&lt;&gt;"",Scoring!$E$27)+IF(Data!$W297&lt;&gt;"",Scoring!$E$28)+IF(Data!$X297&lt;&gt;"",Scoring!$E$29)+IF(Data!$Y297&lt;&gt;"",Scoring!$E$30)+IF(Data!$Z297&lt;&gt;"",Scoring!$E$31)+IF(Data!$AA297&lt;&gt;"",Scoring!$E$32),"")</f>
        <v/>
      </c>
      <c r="AE297" s="107" t="str">
        <f>IF(AD297&lt;&gt;"",LOOKUP(AD297,Likelihoods!$A$7:$A$107,Likelihoods!C$7:C$107),"")</f>
        <v/>
      </c>
      <c r="AF297" s="108" t="str">
        <f>IF(AND(COUNTBLANK($B297:$E297)=3,COUNTBLANK($F297:$H297)=2,COUNTBLANK($I297:$J297)=1,COUNTBLANK($K297:$L297)=1,COUNTBLANK($M297:$N297)=1,COUNTBLANK($O297:$P297)=1,COUNTBLANK($Q297:$R297)=1,COUNTBLANK($S297:$T297)=1,COUNTBLANK($U297:$V297)=1,COUNTBLANK($W297:$AA297)=4),IF(Data!$B297&lt;&gt;"",Scoring!$F$7)+IF(Data!$C297&lt;&gt;"",Scoring!$F$8)+IF(Data!$D297&lt;&gt;"",Scoring!$F$9)+IF(Data!$E297&lt;&gt;"",Scoring!$F$10)+IF(Data!$F297&lt;&gt;"",Scoring!$F$11)+IF(Data!$G297&lt;&gt;"",Scoring!$F$12)+IF(Data!$H297&lt;&gt;"",Scoring!$F$13)+IF(Data!$I297&lt;&gt;"",Scoring!$F$14)+IF(Data!$J297&lt;&gt;"",Scoring!$F$15)+IF(Data!$K297&lt;&gt;"",Scoring!$F$16)+IF(Data!$L297&lt;&gt;"",Scoring!$F$17)+IF(Data!$M297&lt;&gt;"",Scoring!$F$18)+IF(Data!$N297&lt;&gt;"",Scoring!$F$19)+IF(Data!$O297&lt;&gt;"",Scoring!$F$20)+IF(Data!$P297&lt;&gt;"",Scoring!$F$21)+IF(Data!$Q297&lt;&gt;"",Scoring!$F$22)+IF(Data!$R297&lt;&gt;"",Scoring!$F$23)+IF(Data!$S297&lt;&gt;"",Scoring!$F$24)+IF(Data!T297&lt;&gt;"",Scoring!$F$25)+IF(Data!$U297&lt;&gt;"",Scoring!$F$26)+IF(Data!$V297&lt;&gt;"",Scoring!$F$27)+IF(Data!$W297&lt;&gt;"",Scoring!$F$28)+IF(Data!$X297&lt;&gt;"",Scoring!$F$29)+IF(Data!$Y297&lt;&gt;"",Scoring!$F$30)+IF(Data!$Z297&lt;&gt;"",Scoring!$F$31)+IF(Data!$AA297&lt;&gt;"",Scoring!$F$32),"")</f>
        <v/>
      </c>
      <c r="AG297" s="105" t="str">
        <f>IF(AF297&lt;&gt;"",LOOKUP(AF297,Likelihoods!$A$7:$A$107,Likelihoods!D$7:D$107),"")</f>
        <v/>
      </c>
      <c r="AH297" s="108" t="str">
        <f>IF(AND(COUNTBLANK($B297:$E297)=3,COUNTBLANK($F297:$H297)=2,COUNTBLANK($I297:$J297)=1,COUNTBLANK($K297:$L297)=1,COUNTBLANK($M297:$N297)=1,COUNTBLANK($O297:$P297)=1,COUNTBLANK($Q297:$R297)=1,COUNTBLANK($S297:$T297)=1,COUNTBLANK($U297:$V297)=1,COUNTBLANK($W297:$AA297)=4),IF(Data!$B297&lt;&gt;"",Scoring!$G$7)+IF(Data!$C297&lt;&gt;"",Scoring!$G$8)+IF(Data!$D297&lt;&gt;"",Scoring!$G$9)+IF(Data!$E297&lt;&gt;"",Scoring!$G$10)+IF(Data!$F297&lt;&gt;"",Scoring!$G$11)+IF(Data!$G297&lt;&gt;"",Scoring!$G$12)+IF(Data!$H297&lt;&gt;"",Scoring!$G$13)+IF(Data!$I297&lt;&gt;"",Scoring!$G$14)+IF(Data!$J297&lt;&gt;"",Scoring!$G$15)+IF(Data!$K297&lt;&gt;"",Scoring!$G$16)+IF(Data!$L297&lt;&gt;"",Scoring!$G$17)+IF(Data!$M297&lt;&gt;"",Scoring!$G$18)+IF(Data!$N297&lt;&gt;"",Scoring!$G$19)+IF(Data!$O297&lt;&gt;"",Scoring!$G$20)+IF(Data!$P297&lt;&gt;"",Scoring!$G$21)+IF(Data!$Q297&lt;&gt;"",Scoring!$G$22)+IF(Data!$R297&lt;&gt;"",Scoring!$G$23)+IF(Data!$S297&lt;&gt;"",Scoring!$G$24)+IF(Data!T297&lt;&gt;"",Scoring!$G$25)+IF(Data!$U297&lt;&gt;"",Scoring!$G$26)+IF(Data!$V297&lt;&gt;"",Scoring!$G$27)+IF(Data!$W297&lt;&gt;"",Scoring!$G$28)+IF(Data!$X297&lt;&gt;"",Scoring!$G$29)+IF(Data!$Y297&lt;&gt;"",Scoring!$G$30)+IF(Data!$Z297&lt;&gt;"",Scoring!$G$31)+IF(Data!$AA297&lt;&gt;"",Scoring!$G$32),"")</f>
        <v/>
      </c>
      <c r="AI297" s="106" t="str">
        <f>IF(AH297&lt;&gt;"",LOOKUP(AH297,Likelihoods!$A$7:$A$107,Likelihoods!E$7:E$107),"")</f>
        <v/>
      </c>
      <c r="AJ297" s="104" t="str">
        <f>IF(AND(COUNTBLANK($B297:$E297)=3,COUNTBLANK($F297:$H297)=2,COUNTBLANK($I297:$J297)=1,COUNTBLANK($K297:$L297)=1,COUNTBLANK($M297:$N297)=1,COUNTBLANK($O297:$P297)=1,COUNTBLANK($Q297:$R297)=1,COUNTBLANK($S297:$T297)=1,COUNTBLANK($U297:$V297)=1,COUNTBLANK($W297:$AA297)=4),IF(Data!$B297&lt;&gt;"",Scoring!$H$7)+IF(Data!$C297&lt;&gt;"",Scoring!$H$8)+IF(Data!$D297&lt;&gt;"",Scoring!$H$9)+IF(Data!$E297&lt;&gt;"",Scoring!$H$10)+IF(Data!$F297&lt;&gt;"",Scoring!$H$11)+IF(Data!$G297&lt;&gt;"",Scoring!$H$12)+IF(Data!$H297&lt;&gt;"",Scoring!$H$13)+IF(Data!$I297&lt;&gt;"",Scoring!$H$14)+IF(Data!$J297&lt;&gt;"",Scoring!$H$15)+IF(Data!$K297&lt;&gt;"",Scoring!$H$16)+IF(Data!$L297&lt;&gt;"",Scoring!$H$17)+IF(Data!$M297&lt;&gt;"",Scoring!$H$18)+IF(Data!$N297&lt;&gt;"",Scoring!$H$19)+IF(Data!$O297&lt;&gt;"",Scoring!$H$20)+IF(Data!$P297&lt;&gt;"",Scoring!$H$21)+IF(Data!$Q297&lt;&gt;"",Scoring!$H$22)+IF(Data!$R297&lt;&gt;"",Scoring!$H$23)+IF(Data!$S297&lt;&gt;"",Scoring!$H$24)+IF(Data!T297&lt;&gt;"",Scoring!$H$25)+IF(Data!$U297&lt;&gt;"",Scoring!$H$26)+IF(Data!$V297&lt;&gt;"",Scoring!$H$27)+IF(Data!$W297&lt;&gt;"",Scoring!$H$28)+IF(Data!$X297&lt;&gt;"",Scoring!$H$29)+IF(Data!$Y297&lt;&gt;"",Scoring!$H$30)+IF(Data!$Z297&lt;&gt;"",Scoring!$H$31)+IF(Data!$AA297&lt;&gt;"",Scoring!$H$32),"")</f>
        <v/>
      </c>
      <c r="AK297" s="105" t="str">
        <f>IF(AJ297&lt;&gt;"",LOOKUP(AJ297,Likelihoods!$A$7:$A$107,Likelihoods!F$7:F$107),"")</f>
        <v/>
      </c>
      <c r="AL297" s="102" t="str">
        <f>IF(AND(COUNTBLANK($B297:$E297)=3,COUNTBLANK($F297:$H297)=2,COUNTBLANK($I297:$J297)=1,COUNTBLANK($K297:$L297)=1,COUNTBLANK($M297:$N297)=1,COUNTBLANK($O297:$P297)=1,COUNTBLANK($Q297:$R297)=1,COUNTBLANK($S297:$T297)=1,COUNTBLANK($U297:$V297)=1,COUNTBLANK($W297:$AA297)=4),IF(Data!$B297&lt;&gt;"",Scoring!$I$7)+IF(Data!$C297&lt;&gt;"",Scoring!$I$8)+IF(Data!$D297&lt;&gt;"",Scoring!$I$9)+IF(Data!$E297&lt;&gt;"",Scoring!$I$10)+IF(Data!$F297&lt;&gt;"",Scoring!$I$11)+IF(Data!$G297&lt;&gt;"",Scoring!$I$12)+IF(Data!$H297&lt;&gt;"",Scoring!$I$13)+IF(Data!$I297&lt;&gt;"",Scoring!$I$14)+IF(Data!$J297&lt;&gt;"",Scoring!$I$15)+IF(Data!$K297&lt;&gt;"",Scoring!$I$16)+IF(Data!$L297&lt;&gt;"",Scoring!$I$17)+IF(Data!$M297&lt;&gt;"",Scoring!$I$18)+IF(Data!$N297&lt;&gt;"",Scoring!$I$19)+IF(Data!$O297&lt;&gt;"",Scoring!$I$20)+IF(Data!$P297&lt;&gt;"",Scoring!$I$21)+IF(Data!$Q297&lt;&gt;"",Scoring!$I$22)+IF(Data!$R297&lt;&gt;"",Scoring!$I$23)+IF(Data!$S297&lt;&gt;"",Scoring!$I$24)+IF(Data!T297&lt;&gt;"",Scoring!$I$25)+IF(Data!$U297&lt;&gt;"",Scoring!$I$26)+IF(Data!$V297&lt;&gt;"",Scoring!$I$27)+IF(Data!$W297&lt;&gt;"",Scoring!$I$28)+IF(Data!$X297&lt;&gt;"",Scoring!$I$29)+IF(Data!$Y297&lt;&gt;"",Scoring!$I$30)+IF(Data!$Z297&lt;&gt;"",Scoring!$I$31)+IF(Data!$AA297&lt;&gt;"",Scoring!$I$32),"")</f>
        <v/>
      </c>
      <c r="AM297" s="107" t="str">
        <f>IF(AL297&lt;&gt;"",LOOKUP(AL297,Likelihoods!$A$7:$A$107,Likelihoods!G$7:G$107),"")</f>
        <v/>
      </c>
      <c r="AN297" s="281" t="str">
        <f>IF(AND(COUNTBLANK($B297:$E297)=3,COUNTBLANK($F297:$H297)=2,COUNTBLANK($I297:$J297)=1,COUNTBLANK($K297:$L297)=1,COUNTBLANK($M297:$N297)=1,COUNTBLANK($O297:$P297)=1,COUNTBLANK($Q297:$R297)=1,COUNTBLANK($S297:$T297)=1,COUNTBLANK($U297:$V297)=1,COUNTBLANK($W297:$AA297)=4),IF(Data!$B297&lt;&gt;"",Scoring!$J$7)+IF(Data!$C297&lt;&gt;"",Scoring!$J$8)+IF(Data!$D297&lt;&gt;"",Scoring!$J$9)+IF(Data!$E297&lt;&gt;"",Scoring!$J$10)+IF(Data!$F297&lt;&gt;"",Scoring!$J$11)+IF(Data!$G297&lt;&gt;"",Scoring!$J$12)+IF(Data!$H297&lt;&gt;"",Scoring!$J$13)+IF(Data!$I297&lt;&gt;"",Scoring!$J$14)+IF(Data!$J297&lt;&gt;"",Scoring!$J$15)+IF(Data!$K297&lt;&gt;"",Scoring!$J$16)+IF(Data!$L297&lt;&gt;"",Scoring!$J$17)+IF(Data!$M297&lt;&gt;"",Scoring!$J$18)+IF(Data!$N297&lt;&gt;"",Scoring!$J$19)+IF(Data!$O297&lt;&gt;"",Scoring!$J$20)+IF(Data!$P297&lt;&gt;"",Scoring!$J$21)+IF(Data!$Q297&lt;&gt;"",Scoring!$J$22)+IF(Data!$R297&lt;&gt;"",Scoring!$J$23)+IF(Data!$S297&lt;&gt;"",Scoring!$J$24)+IF(Data!AF297&lt;&gt;"",Scoring!$J$25)+IF(Data!$U297&lt;&gt;"",Scoring!$J$26)+IF(Data!$V297&lt;&gt;"",Scoring!$J$27)+IF(Data!$W297&lt;&gt;"",Scoring!$J$28)+IF(Data!$X297&lt;&gt;"",Scoring!$J$29)+IF(Data!$Y297&lt;&gt;"",Scoring!$J$30)+IF(Data!$Z297&lt;&gt;"",Scoring!$J$31)+IF(Data!$AA297&lt;&gt;"",Scoring!$J$32),"")</f>
        <v/>
      </c>
      <c r="AO297" s="276" t="str">
        <f>IF(AN297&lt;&gt;"",LOOKUP(AN297,Likelihoods!$A$7:$A$107,Likelihoods!H$7:H$107),"")</f>
        <v/>
      </c>
      <c r="AP297" s="264" t="str">
        <f>IF(AND(COUNTBLANK($B297:$E297)=3,COUNTBLANK($F297:$H297)=2,COUNTBLANK($I297:$J297)=1,COUNTBLANK($K297:$L297)=1,COUNTBLANK($M297:$N297)=1,COUNTBLANK($O297:$P297)=1,COUNTBLANK($Q297:$R297)=1,COUNTBLANK($S297:$T297)=1,COUNTBLANK($U297:$V297)=1,COUNTBLANK($W297:$AA297)=4),IF(Data!$B297&lt;&gt;"",Scoring!$K$7)+IF(Data!$C297&lt;&gt;"",Scoring!$K$8)+IF(Data!$D297&lt;&gt;"",Scoring!$K$9)+IF(Data!$E297&lt;&gt;"",Scoring!$K$10)+IF(Data!$F297&lt;&gt;"",Scoring!$K$11)+IF(Data!$G297&lt;&gt;"",Scoring!$K$12)+IF(Data!$H297&lt;&gt;"",Scoring!$K$13)+IF(Data!$I297&lt;&gt;"",Scoring!$K$14)+IF(Data!$J297&lt;&gt;"",Scoring!$K$15)+IF(Data!$K297&lt;&gt;"",Scoring!$K$16)+IF(Data!$L297&lt;&gt;"",Scoring!$K$17)+IF(Data!$M297&lt;&gt;"",Scoring!$K$18)+IF(Data!$N297&lt;&gt;"",Scoring!$K$19)+IF(Data!$O297&lt;&gt;"",Scoring!$K$20)+IF(Data!$P297&lt;&gt;"",Scoring!$K$21)+IF(Data!$Q297&lt;&gt;"",Scoring!$K$22)+IF(Data!$R297&lt;&gt;"",Scoring!$K$23)+IF(Data!$S297&lt;&gt;"",Scoring!$K$24)+IF(Data!AH297&lt;&gt;"",Scoring!$K$25)+IF(Data!$U297&lt;&gt;"",Scoring!$K$26)+IF(Data!$V297&lt;&gt;"",Scoring!$K$27)+IF(Data!$W297&lt;&gt;"",Scoring!$K$28)+IF(Data!$X297&lt;&gt;"",Scoring!$K$29)+IF(Data!$Y297&lt;&gt;"",Scoring!$K$30)+IF(Data!$Z297&lt;&gt;"",Scoring!$K$31)+IF(Data!$AA297&lt;&gt;"",Scoring!$K$32),"")</f>
        <v/>
      </c>
      <c r="AQ297" s="107" t="str">
        <f>IF(AP297&lt;&gt;"",LOOKUP(AP297,Likelihoods!$A$7:$A$107,Likelihoods!I$7:I$107),"")</f>
        <v/>
      </c>
      <c r="AR297" s="281" t="str">
        <f>IF(AND(COUNTBLANK($B297:$E297)=3,COUNTBLANK($F297:$H297)=2,COUNTBLANK($I297:$J297)=1,COUNTBLANK($K297:$L297)=1,COUNTBLANK($M297:$N297)=1,COUNTBLANK($O297:$P297)=1,COUNTBLANK($Q297:$R297)=1,COUNTBLANK($S297:$T297)=1,COUNTBLANK($U297:$V297)=1,COUNTBLANK($W297:$AA297)=4),IF(Data!$B297&lt;&gt;"",Scoring!$L$7)+IF(Data!$C297&lt;&gt;"",Scoring!$L$8)+IF(Data!$D297&lt;&gt;"",Scoring!$L$9)+IF(Data!$E297&lt;&gt;"",Scoring!$L$10)+IF(Data!$F297&lt;&gt;"",Scoring!$L$11)+IF(Data!$G297&lt;&gt;"",Scoring!$L$12)+IF(Data!$H297&lt;&gt;"",Scoring!$L$13)+IF(Data!$I297&lt;&gt;"",Scoring!$L$14)+IF(Data!$J297&lt;&gt;"",Scoring!$L$15)+IF(Data!$K297&lt;&gt;"",Scoring!$L$16)+IF(Data!$L297&lt;&gt;"",Scoring!$L$17)+IF(Data!$M297&lt;&gt;"",Scoring!$L$18)+IF(Data!$N297&lt;&gt;"",Scoring!$L$19)+IF(Data!$O297&lt;&gt;"",Scoring!$L$20)+IF(Data!$P297&lt;&gt;"",Scoring!$L$21)+IF(Data!$Q297&lt;&gt;"",Scoring!$L$22)+IF(Data!$R297&lt;&gt;"",Scoring!$L$23)+IF(Data!$S297&lt;&gt;"",Scoring!$L$24)+IF(Data!AJ297&lt;&gt;"",Scoring!$L$25)+IF(Data!$U297&lt;&gt;"",Scoring!$L$26)+IF(Data!$V297&lt;&gt;"",Scoring!$L$27)+IF(Data!$W297&lt;&gt;"",Scoring!$L$28)+IF(Data!$X297&lt;&gt;"",Scoring!$L$29)+IF(Data!$Y297&lt;&gt;"",Scoring!$L$30)+IF(Data!$Z297&lt;&gt;"",Scoring!$L$31)+IF(Data!$AA297&lt;&gt;"",Scoring!$L$32),"")</f>
        <v/>
      </c>
      <c r="AS297" s="105" t="str">
        <f>IF(AR297&lt;&gt;"",LOOKUP(AR297,Likelihoods!$A$7:$A$107,Likelihoods!J$7:J$107),"")</f>
        <v/>
      </c>
      <c r="AT297" s="108" t="str">
        <f>IF(AND(COUNTBLANK($B297:$E297)=3,COUNTBLANK($F297:$H297)=2,COUNTBLANK($I297:$J297)=1,COUNTBLANK($K297:$L297)=1,COUNTBLANK($M297:$N297)=1,COUNTBLANK($O297:$P297)=1,COUNTBLANK($Q297:$R297)=1,COUNTBLANK($S297:$T297)=1,COUNTBLANK($U297:$V297)=1,COUNTBLANK($W297:$AA297)=4),IF(Data!$B297&lt;&gt;"",Scoring!$M$7)+IF(Data!$C297&lt;&gt;"",Scoring!$M$8)+IF(Data!$D297&lt;&gt;"",Scoring!$M$9)+IF(Data!$E297&lt;&gt;"",Scoring!$M$10)+IF(Data!$F297&lt;&gt;"",Scoring!$M$11)+IF(Data!$G297&lt;&gt;"",Scoring!$M$12)+IF(Data!$H297&lt;&gt;"",Scoring!$M$13)+IF(Data!$I297&lt;&gt;"",Scoring!$M$14)+IF(Data!$J297&lt;&gt;"",Scoring!$M$15)+IF(Data!$K297&lt;&gt;"",Scoring!$M$16)+IF(Data!$L297&lt;&gt;"",Scoring!$M$17)+IF(Data!$M297&lt;&gt;"",Scoring!$M$18)+IF(Data!$N297&lt;&gt;"",Scoring!$M$19)+IF(Data!$O297&lt;&gt;"",Scoring!$M$20)+IF(Data!$P297&lt;&gt;"",Scoring!$M$21)+IF(Data!$Q297&lt;&gt;"",Scoring!$M$22)+IF(Data!$R297&lt;&gt;"",Scoring!$M$23)+IF(Data!$S297&lt;&gt;"",Scoring!$M$24)+IF(Data!T297&lt;&gt;"",Scoring!$M$25)+IF(Data!$U297&lt;&gt;"",Scoring!$M$26)+IF(Data!$V297&lt;&gt;"",Scoring!$M$27)+IF(Data!$W297&lt;&gt;"",Scoring!$M$28)+IF(Data!$X297&lt;&gt;"",Scoring!$M$29)+IF(Data!$Y297&lt;&gt;"",Scoring!$M$30)+IF(Data!$Z297&lt;&gt;"",Scoring!$M$31)+IF(Data!$AA297&lt;&gt;"",Scoring!$M$32),"")</f>
        <v/>
      </c>
      <c r="AU297" s="105" t="str">
        <f>IF(AT297&lt;&gt;"",LOOKUP(AT297,Likelihoods!$A$7:$A$107,Likelihoods!K$7:K$107),"")</f>
        <v/>
      </c>
      <c r="AV297" s="108" t="str">
        <f>IF(AND(COUNTBLANK($B297:$E297)=3,COUNTBLANK($F297:$H297)=2,COUNTBLANK($I297:$J297)=1,COUNTBLANK($K297:$L297)=1,COUNTBLANK($M297:$N297)=1,COUNTBLANK($O297:$P297)=1,COUNTBLANK($Q297:$R297)=1,COUNTBLANK($S297:$T297)=1,COUNTBLANK($U297:$V297)=1,COUNTBLANK($W297:$AA297)=4),IF(Data!$B297&lt;&gt;"",Scoring!$N$7)+IF(Data!$C297&lt;&gt;"",Scoring!$N$8)+IF(Data!$D297&lt;&gt;"",Scoring!$N$9)+IF(Data!$E297&lt;&gt;"",Scoring!$N$10)+IF(Data!$F297&lt;&gt;"",Scoring!$N$11)+IF(Data!$G297&lt;&gt;"",Scoring!$N$12)+IF(Data!$H297&lt;&gt;"",Scoring!$N$13)+IF(Data!$I297&lt;&gt;"",Scoring!$N$14)+IF(Data!$J297&lt;&gt;"",Scoring!$N$15)+IF(Data!$K297&lt;&gt;"",Scoring!$N$16)+IF(Data!$L297&lt;&gt;"",Scoring!$N$17)+IF(Data!$M297&lt;&gt;"",Scoring!$N$18)+IF(Data!$N297&lt;&gt;"",Scoring!$N$19)+IF(Data!$O297&lt;&gt;"",Scoring!$N$20)+IF(Data!$P297&lt;&gt;"",Scoring!$N$21)+IF(Data!$Q297&lt;&gt;"",Scoring!$N$22)+IF(Data!$R297&lt;&gt;"",Scoring!$N$23)+IF(Data!$S297&lt;&gt;"",Scoring!$N$24)+IF(Data!T297&lt;&gt;"",Scoring!$N$25)+IF(Data!$U297&lt;&gt;"",Scoring!$N$26)+IF(Data!$V297&lt;&gt;"",Scoring!$N$27)+IF(Data!$W297&lt;&gt;"",Scoring!$N$28)+IF(Data!$X297&lt;&gt;"",Scoring!$N$29)+IF(Data!$Y297&lt;&gt;"",Scoring!$N$30)+IF(Data!$Z297&lt;&gt;"",Scoring!$N$31)+IF(Data!$AA297&lt;&gt;"",Scoring!$N$32),"")</f>
        <v/>
      </c>
      <c r="AW297" s="106" t="str">
        <f>IF(AV297&lt;&gt;"",LOOKUP(AV297,Likelihoods!$A$7:$A$107,Likelihoods!L$7:L$107),"")</f>
        <v/>
      </c>
      <c r="AX297" s="104" t="str">
        <f>IF(AND(COUNTBLANK($B297:$E297)=3,COUNTBLANK($F297:$H297)=2,COUNTBLANK($I297:$J297)=1,COUNTBLANK($K297:$L297)=1,COUNTBLANK($M297:$N297)=1,COUNTBLANK($O297:$P297)=1,COUNTBLANK($Q297:$R297)=1,COUNTBLANK($S297:$T297)=1,COUNTBLANK($U297:$V297)=1,COUNTBLANK($W297:$AA297)=4),IF(Data!$B297&lt;&gt;"",Scoring!$O$7)+IF(Data!$C297&lt;&gt;"",Scoring!$O$8)+IF(Data!$D297&lt;&gt;"",Scoring!$O$9)+IF(Data!$E297&lt;&gt;"",Scoring!$O$10)+IF(Data!$F297&lt;&gt;"",Scoring!$O$11)+IF(Data!$G297&lt;&gt;"",Scoring!$O$12)+IF(Data!$H297&lt;&gt;"",Scoring!$O$13)+IF(Data!$I297&lt;&gt;"",Scoring!$O$14)+IF(Data!$J297&lt;&gt;"",Scoring!$O$15)+IF(Data!$K297&lt;&gt;"",Scoring!$O$16)+IF(Data!$L297&lt;&gt;"",Scoring!$O$17)+IF(Data!$M297&lt;&gt;"",Scoring!$O$18)+IF(Data!$N297&lt;&gt;"",Scoring!$O$19)+IF(Data!$O297&lt;&gt;"",Scoring!$O$20)+IF(Data!$P297&lt;&gt;"",Scoring!$O$21)+IF(Data!$Q297&lt;&gt;"",Scoring!$O$22)+IF(Data!$R297&lt;&gt;"",Scoring!$O$23)+IF(Data!$S297&lt;&gt;"",Scoring!$O$24)+IF(Data!T297&lt;&gt;"",Scoring!$O$25)+IF(Data!$U297&lt;&gt;"",Scoring!$O$26)+IF(Data!$V297&lt;&gt;"",Scoring!$O$27)+IF(Data!$W297&lt;&gt;"",Scoring!$O$28)+IF(Data!$X297&lt;&gt;"",Scoring!$O$29)+IF(Data!$Y297&lt;&gt;"",Scoring!$O$30)+IF(Data!$Z297&lt;&gt;"",Scoring!$O$31)+IF(Data!$AA297&lt;&gt;"",Scoring!$O$32),"")</f>
        <v/>
      </c>
      <c r="AY297" s="107" t="str">
        <f>IF(AX297&lt;&gt;"",LOOKUP(AX297,Likelihoods!$A$7:$A$107,Likelihoods!M$7:M$107),"")</f>
        <v/>
      </c>
      <c r="AZ297" s="108" t="str">
        <f>IF(AND(COUNTBLANK($B297:$E297)=3,COUNTBLANK($F297:$H297)=2,COUNTBLANK($I297:$J297)=1,COUNTBLANK($K297:$L297)=1,COUNTBLANK($M297:$N297)=1,COUNTBLANK($O297:$P297)=1,COUNTBLANK($Q297:$R297)=1,COUNTBLANK($S297:$T297)=1,COUNTBLANK($U297:$V297)=1,COUNTBLANK($W297:$AA297)=4),IF(Data!$B297&lt;&gt;"",Scoring!$P$7)+IF(Data!$C297&lt;&gt;"",Scoring!$P$8)+IF(Data!$D297&lt;&gt;"",Scoring!$P$9)+IF(Data!$E297&lt;&gt;"",Scoring!$P$10)+IF(Data!$F297&lt;&gt;"",Scoring!$P$11)+IF(Data!$G297&lt;&gt;"",Scoring!$P$12)+IF(Data!$H297&lt;&gt;"",Scoring!$P$13)+IF(Data!$I297&lt;&gt;"",Scoring!$P$14)+IF(Data!$J297&lt;&gt;"",Scoring!$P$15)+IF(Data!$K297&lt;&gt;"",Scoring!$P$16)+IF(Data!$L297&lt;&gt;"",Scoring!$P$17)+IF(Data!$M297&lt;&gt;"",Scoring!$P$18)+IF(Data!$N297&lt;&gt;"",Scoring!$P$19)+IF(Data!$O297&lt;&gt;"",Scoring!$P$20)+IF(Data!$P297&lt;&gt;"",Scoring!$P$21)+IF(Data!$Q297&lt;&gt;"",Scoring!$P$22)+IF(Data!$R297&lt;&gt;"",Scoring!$P$23)+IF(Data!$S297&lt;&gt;"",Scoring!$P$24)+IF(Data!T297&lt;&gt;"",Scoring!$P$25)+IF(Data!$U297&lt;&gt;"",Scoring!$P$26)+IF(Data!$V297&lt;&gt;"",Scoring!$P$27)+IF(Data!$W297&lt;&gt;"",Scoring!$P$28)+IF(Data!$X297&lt;&gt;"",Scoring!$P$29)+IF(Data!$Y297&lt;&gt;"",Scoring!$P$30)+IF(Data!$Z297&lt;&gt;"",Scoring!$P$31)+IF(Data!$AA297&lt;&gt;"",Scoring!$P$32),"")</f>
        <v/>
      </c>
      <c r="BA297" s="105" t="str">
        <f>IF(AZ297&lt;&gt;"",LOOKUP(AZ297,Likelihoods!$A$7:$A$107,Likelihoods!N$7:N$107),"")</f>
        <v/>
      </c>
      <c r="BB297" s="102" t="str">
        <f>IF(AND(COUNTBLANK($B297:$E297)=3,COUNTBLANK($F297:$H297)=2,COUNTBLANK($I297:$J297)=1,COUNTBLANK($K297:$L297)=1,COUNTBLANK($M297:$N297)=1,COUNTBLANK($O297:$P297)=1,COUNTBLANK($Q297:$R297)=1,COUNTBLANK($S297:$T297)=1,COUNTBLANK($U297:$V297)=1,COUNTBLANK($W297:$AA297)=4),IF(Data!$B297&lt;&gt;"",Scoring!$Q$7)+IF(Data!$C297&lt;&gt;"",Scoring!$Q$8)+IF(Data!$D297&lt;&gt;"",Scoring!$Q$9)+IF(Data!$E297&lt;&gt;"",Scoring!$Q$10)+IF(Data!$F297&lt;&gt;"",Scoring!$Q$11)+IF(Data!$G297&lt;&gt;"",Scoring!$Q$12)+IF(Data!$H297&lt;&gt;"",Scoring!$Q$13)+IF(Data!$I297&lt;&gt;"",Scoring!$Q$14)+IF(Data!$J297&lt;&gt;"",Scoring!$Q$15)+IF(Data!$K297&lt;&gt;"",Scoring!$Q$16)+IF(Data!$L297&lt;&gt;"",Scoring!$Q$17)+IF(Data!$M297&lt;&gt;"",Scoring!$Q$18)+IF(Data!$N297&lt;&gt;"",Scoring!$Q$19)+IF(Data!$O297&lt;&gt;"",Scoring!$Q$20)+IF(Data!$P297&lt;&gt;"",Scoring!$Q$21)+IF(Data!$Q297&lt;&gt;"",Scoring!$Q$22)+IF(Data!$R297&lt;&gt;"",Scoring!$Q$23)+IF(Data!$S297&lt;&gt;"",Scoring!$Q$24)+IF(Data!T297&lt;&gt;"",Scoring!$Q$25)+IF(Data!$U297&lt;&gt;"",Scoring!$Q$26)+IF(Data!$V297&lt;&gt;"",Scoring!$Q$27)+IF(Data!$W297&lt;&gt;"",Scoring!$Q$28)+IF(Data!$X297&lt;&gt;"",Scoring!$Q$29)+IF(Data!$Y297&lt;&gt;"",Scoring!$Q$30)+IF(Data!$Z297&lt;&gt;"",Scoring!$Q$31)+IF(Data!$AA297&lt;&gt;"",Scoring!$Q$32),"")</f>
        <v/>
      </c>
      <c r="BC297" s="107" t="str">
        <f>IF(BB297&lt;&gt;"",LOOKUP(BB297,Likelihoods!$A$7:$A$107,Likelihoods!O$7:O$107),"")</f>
        <v/>
      </c>
      <c r="BD297" s="104" t="str">
        <f>IF(AND(COUNTBLANK($B297:$E297)=3,COUNTBLANK($F297:$H297)=2,COUNTBLANK($I297:$J297)=1,COUNTBLANK($K297:$L297)=1,COUNTBLANK($M297:$N297)=1,COUNTBLANK($O297:$P297)=1,COUNTBLANK($Q297:$R297)=1,COUNTBLANK($S297:$T297)=1,COUNTBLANK($U297:$V297)=1,COUNTBLANK($W297:$AA297)=4),IF(Data!$B297&lt;&gt;"",Scoring!$R$7)+IF(Data!$C297&lt;&gt;"",Scoring!$R$8)+IF(Data!$D297&lt;&gt;"",Scoring!$R$9)+IF(Data!$E297&lt;&gt;"",Scoring!$R$10)+IF(Data!$F297&lt;&gt;"",Scoring!$R$11)+IF(Data!$G297&lt;&gt;"",Scoring!$R$12)+IF(Data!$H297&lt;&gt;"",Scoring!$R$13)+IF(Data!$I297&lt;&gt;"",Scoring!$R$14)+IF(Data!$J297&lt;&gt;"",Scoring!$R$15)+IF(Data!$K297&lt;&gt;"",Scoring!$R$16)+IF(Data!$L297&lt;&gt;"",Scoring!$R$17)+IF(Data!$M297&lt;&gt;"",Scoring!$R$18)+IF(Data!$N297&lt;&gt;"",Scoring!$R$19)+IF(Data!$O297&lt;&gt;"",Scoring!$R$20)+IF(Data!$P297&lt;&gt;"",Scoring!$R$21)+IF(Data!$Q297&lt;&gt;"",Scoring!$R$22)+IF(Data!$R297&lt;&gt;"",Scoring!$R$23)+IF(Data!$S297&lt;&gt;"",Scoring!$R$24)+IF(Data!T297&lt;&gt;"",Scoring!$R$25)+IF(Data!$U297&lt;&gt;"",Scoring!$R$26)+IF(Data!$V297&lt;&gt;"",Scoring!$R$27)+IF(Data!$W297&lt;&gt;"",Scoring!$R$28)+IF(Data!$X297&lt;&gt;"",Scoring!$R$29)+IF(Data!$Y297&lt;&gt;"",Scoring!$R$30)+IF(Data!$Z297&lt;&gt;"",Scoring!$R$31)+IF(Data!$AA297&lt;&gt;"",Scoring!$R$32),"")</f>
        <v/>
      </c>
      <c r="BE297" s="105" t="str">
        <f>IF(BD297&lt;&gt;"",LOOKUP(BD297,Likelihoods!$A$7:$A$107,Likelihoods!P$7:P$107),"")</f>
        <v/>
      </c>
      <c r="BF297" s="102" t="str">
        <f>IF(AND(COUNTBLANK($B297:$E297)=3,COUNTBLANK($F297:$H297)=2,COUNTBLANK($I297:$J297)=1,COUNTBLANK($K297:$L297)=1,COUNTBLANK($M297:$N297)=1,COUNTBLANK($O297:$P297)=1,COUNTBLANK($Q297:$R297)=1,COUNTBLANK($S297:$T297)=1,COUNTBLANK($U297:$V297)=1,COUNTBLANK($W297:$AA297)=4),IF(Data!$B297&lt;&gt;"",Scoring!$S$7)+IF(Data!$C297&lt;&gt;"",Scoring!$S$8)+IF(Data!$D297&lt;&gt;"",Scoring!$S$9)+IF(Data!$E297&lt;&gt;"",Scoring!$S$10)+IF(Data!$F297&lt;&gt;"",Scoring!$S$11)+IF(Data!$G297&lt;&gt;"",Scoring!$S$12)+IF(Data!$H297&lt;&gt;"",Scoring!$S$13)+IF(Data!$I297&lt;&gt;"",Scoring!$S$14)+IF(Data!$J297&lt;&gt;"",Scoring!$S$15)+IF(Data!$K297&lt;&gt;"",Scoring!$S$16)+IF(Data!$L297&lt;&gt;"",Scoring!$S$17)+IF(Data!$M297&lt;&gt;"",Scoring!$S$18)+IF(Data!$N297&lt;&gt;"",Scoring!$S$19)+IF(Data!$O297&lt;&gt;"",Scoring!$S$20)+IF(Data!$P297&lt;&gt;"",Scoring!$S$21)+IF(Data!$Q297&lt;&gt;"",Scoring!$S$22)+IF(Data!$R297&lt;&gt;"",Scoring!$S$23)+IF(Data!$S297&lt;&gt;"",Scoring!$S$24)+IF(Data!T297&lt;&gt;"",Scoring!$S$25)+IF(Data!$U297&lt;&gt;"",Scoring!$S$26)+IF(Data!$V297&lt;&gt;"",Scoring!$S$27)+IF(Data!$W297&lt;&gt;"",Scoring!$S$28)+IF(Data!$X297&lt;&gt;"",Scoring!$S$29)+IF(Data!$Y297&lt;&gt;"",Scoring!$S$30)+IF(Data!$Z297&lt;&gt;"",Scoring!$S$31)+IF(Data!$AA297&lt;&gt;"",Scoring!$S$32),"")</f>
        <v/>
      </c>
      <c r="BG297" s="107" t="str">
        <f>IF(BF297&lt;&gt;"",LOOKUP(BF297,Likelihoods!$A$7:$A$107,Likelihoods!Q$7:Q$107),"")</f>
        <v/>
      </c>
      <c r="BH297" s="108" t="str">
        <f>IF(AND(COUNTBLANK($B297:$E297)=3,COUNTBLANK($F297:$H297)=2,COUNTBLANK($I297:$J297)=1,COUNTBLANK($K297:$L297)=1,COUNTBLANK($M297:$N297)=1,COUNTBLANK($O297:$P297)=1,COUNTBLANK($Q297:$R297)=1,COUNTBLANK($S297:$T297)=1,COUNTBLANK($U297:$V297)=1,COUNTBLANK($W297:$AA297)=4),IF(Data!$B297&lt;&gt;"",Scoring!$T$7)+IF(Data!$C297&lt;&gt;"",Scoring!$T$8)+IF(Data!$D297&lt;&gt;"",Scoring!$T$9)+IF(Data!$E297&lt;&gt;"",Scoring!$T$10)+IF(Data!$F297&lt;&gt;"",Scoring!$T$11)+IF(Data!$G297&lt;&gt;"",Scoring!$T$12)+IF(Data!$H297&lt;&gt;"",Scoring!$T$13)+IF(Data!$I297&lt;&gt;"",Scoring!$T$14)+IF(Data!$J297&lt;&gt;"",Scoring!$T$15)+IF(Data!$K297&lt;&gt;"",Scoring!$T$16)+IF(Data!$L297&lt;&gt;"",Scoring!$T$17)+IF(Data!$M297&lt;&gt;"",Scoring!$T$18)+IF(Data!$N297&lt;&gt;"",Scoring!$T$19)+IF(Data!$O297&lt;&gt;"",Scoring!$T$20)+IF(Data!$P297&lt;&gt;"",Scoring!$T$21)+IF(Data!$Q297&lt;&gt;"",Scoring!$T$22)+IF(Data!$R297&lt;&gt;"",Scoring!$T$23)+IF(Data!$S297&lt;&gt;"",Scoring!$T$24)+IF(Data!T297&lt;&gt;"",Scoring!$T$25)+IF(Data!$U297&lt;&gt;"",Scoring!$T$26)+IF(Data!$V297&lt;&gt;"",Scoring!$T$27)+IF(Data!$W297&lt;&gt;"",Scoring!$T$28)+IF(Data!$X297&lt;&gt;"",Scoring!$T$29)+IF(Data!$Y297&lt;&gt;"",Scoring!$T$30)+IF(Data!$Z297&lt;&gt;"",Scoring!$T$31)+IF(Data!$AA297&lt;&gt;"",Scoring!$T$32),"")</f>
        <v/>
      </c>
      <c r="BI297" s="105" t="str">
        <f>IF(BH297&lt;&gt;"",LOOKUP(BH297,Likelihoods!$A$7:$A$107,Likelihoods!R$7:R$107),"")</f>
        <v/>
      </c>
      <c r="BJ297" s="108" t="str">
        <f>IF(AND(COUNTBLANK($B297:$E297)=3,COUNTBLANK($F297:$H297)=2,COUNTBLANK($I297:$J297)=1,COUNTBLANK($K297:$L297)=1,COUNTBLANK($M297:$N297)=1,COUNTBLANK($O297:$P297)=1,COUNTBLANK($Q297:$R297)=1,COUNTBLANK($S297:$T297)=1,COUNTBLANK($U297:$V297)=1,COUNTBLANK($W297:$AA297)=4),IF(Data!$B297&lt;&gt;"",Scoring!$U$7)+IF(Data!$C297&lt;&gt;"",Scoring!$U$8)+IF(Data!$D297&lt;&gt;"",Scoring!$U$9)+IF(Data!$E297&lt;&gt;"",Scoring!$U$10)+IF(Data!$F297&lt;&gt;"",Scoring!$U$11)+IF(Data!$G297&lt;&gt;"",Scoring!$U$12)+IF(Data!$H297&lt;&gt;"",Scoring!$U$13)+IF(Data!$I297&lt;&gt;"",Scoring!$U$14)+IF(Data!$J297&lt;&gt;"",Scoring!$U$15)+IF(Data!$K297&lt;&gt;"",Scoring!$U$16)+IF(Data!$L297&lt;&gt;"",Scoring!$U$17)+IF(Data!$M297&lt;&gt;"",Scoring!$U$18)+IF(Data!$N297&lt;&gt;"",Scoring!$U$19)+IF(Data!$O297&lt;&gt;"",Scoring!$U$20)+IF(Data!$P297&lt;&gt;"",Scoring!$U$21)+IF(Data!$Q297&lt;&gt;"",Scoring!$U$22)+IF(Data!$R297&lt;&gt;"",Scoring!$U$23)+IF(Data!$S297&lt;&gt;"",Scoring!$U$24)+IF(Data!T297&lt;&gt;"",Scoring!$U$25)+IF(Data!$U297&lt;&gt;"",Scoring!$U$26)+IF(Data!$V297&lt;&gt;"",Scoring!$U$27)+IF(Data!$W297&lt;&gt;"",Scoring!$U$28)+IF(Data!$X297&lt;&gt;"",Scoring!$U$29)+IF(Data!$Y297&lt;&gt;"",Scoring!$U$30)+IF(Data!$Z297&lt;&gt;"",Scoring!$U$31)+IF(Data!$AA297&lt;&gt;"",Scoring!$U$32),"")</f>
        <v/>
      </c>
      <c r="BK297" s="106" t="str">
        <f>IF(BJ297&lt;&gt;"",LOOKUP(BJ297,Likelihoods!$A$7:$A$107,Likelihoods!S$7:S$107),"")</f>
        <v/>
      </c>
      <c r="BL297" s="8"/>
      <c r="BM297" s="8"/>
      <c r="BN297" s="8"/>
      <c r="BO297" s="8"/>
      <c r="BP297" s="8"/>
      <c r="BQ297" s="8"/>
      <c r="BR297" s="8"/>
      <c r="BS297" s="8"/>
      <c r="BT297" s="8"/>
      <c r="BU297" s="8"/>
      <c r="BV297" s="8"/>
      <c r="BW297" s="8"/>
      <c r="BX297" s="8"/>
      <c r="BY297" s="8"/>
    </row>
    <row r="298" spans="1:77" ht="14.25" x14ac:dyDescent="0.2">
      <c r="A298" s="68"/>
      <c r="B298" s="101"/>
      <c r="C298" s="102"/>
      <c r="D298" s="102"/>
      <c r="E298" s="102"/>
      <c r="F298" s="101"/>
      <c r="G298" s="102"/>
      <c r="H298" s="103"/>
      <c r="I298" s="102"/>
      <c r="J298" s="102"/>
      <c r="K298" s="101"/>
      <c r="L298" s="103"/>
      <c r="M298" s="102"/>
      <c r="N298" s="103"/>
      <c r="O298" s="101"/>
      <c r="P298" s="103"/>
      <c r="Q298" s="102"/>
      <c r="R298" s="102"/>
      <c r="S298" s="101"/>
      <c r="T298" s="103"/>
      <c r="U298" s="101"/>
      <c r="V298" s="103"/>
      <c r="W298" s="102"/>
      <c r="X298" s="102"/>
      <c r="Y298" s="102"/>
      <c r="Z298" s="102"/>
      <c r="AA298" s="102"/>
      <c r="AB298" s="104" t="str">
        <f>IF(AND(COUNTBLANK($B298:$E298)=3,COUNTBLANK($F298:$H298)=2,COUNTBLANK($I298:$J298)=1,COUNTBLANK($K298:$L298)=1,COUNTBLANK($M298:$N298)=1,COUNTBLANK($O298:$P298)=1,COUNTBLANK($Q298:$R298)=1,COUNTBLANK($S298:$T298)=1,COUNTBLANK($U298:$V298)=1,COUNTBLANK($W298:$AA298)=4),IF(Data!$B298&lt;&gt;"",Scoring!$D$7)+IF(Data!$C298&lt;&gt;"",Scoring!$D$8)+IF(Data!$D298&lt;&gt;"",Scoring!$D$9)+IF(Data!$E298&lt;&gt;"",Scoring!$D$10)+IF(Data!$F298&lt;&gt;"",Scoring!$D$11)+IF(Data!$G298&lt;&gt;"",Scoring!$D$12)+IF(Data!$H298&lt;&gt;"",Scoring!$D$13)+IF(Data!$I298&lt;&gt;"",Scoring!$D$14)+IF(Data!$J298&lt;&gt;"",Scoring!$D$15)+IF(Data!$K298&lt;&gt;"",Scoring!$D$16)+IF(Data!$L298&lt;&gt;"",Scoring!$D$17)+IF(Data!$M298&lt;&gt;"",Scoring!$D$18)+IF(Data!$N298&lt;&gt;"",Scoring!$D$19)+IF(Data!$O298&lt;&gt;"",Scoring!$D$20)+IF(Data!$P298&lt;&gt;"",Scoring!$D$21)+IF(Data!$Q298&lt;&gt;"",Scoring!$D$22)+IF(Data!$R298&lt;&gt;"",Scoring!$D$23)+IF(Data!$S298&lt;&gt;"",Scoring!$D$24)+IF(Data!T298&lt;&gt;"",Scoring!$D$25)+IF(Data!$U298&lt;&gt;"",Scoring!$D$26)+IF(Data!$V298&lt;&gt;"",Scoring!$D$27)+IF(Data!$W298&lt;&gt;"",Scoring!$D$28)+IF(Data!$X298&lt;&gt;"",Scoring!$D$29)+IF(Data!$Y298&lt;&gt;"",Scoring!$D$30)+IF(Data!$Z298&lt;&gt;"",Scoring!$D$31)+IF(Data!$AA298&lt;&gt;"",Scoring!$D$32),"")</f>
        <v/>
      </c>
      <c r="AC298" s="105" t="str">
        <f>IF(AB298&lt;&gt;"",LOOKUP(AB298,Likelihoods!$A$7:$A$107,Likelihoods!B$7:B$107),"")</f>
        <v/>
      </c>
      <c r="AD298" s="264" t="str">
        <f>IF(AND(COUNTBLANK($B298:$E298)=3,COUNTBLANK($F298:$H298)=2,COUNTBLANK($I298:$J298)=1,COUNTBLANK($K298:$L298)=1,COUNTBLANK($M298:$N298)=1,COUNTBLANK($O298:$P298)=1,COUNTBLANK($Q298:$R298)=1,COUNTBLANK($S298:$T298)=1,COUNTBLANK($U298:$V298)=1,COUNTBLANK($W298:$AA298)=4),IF(Data!$B298&lt;&gt;"",Scoring!$E$7)+IF(Data!$C298&lt;&gt;"",Scoring!$E$8)+IF(Data!$D298&lt;&gt;"",Scoring!$E$9)+IF(Data!$E298&lt;&gt;"",Scoring!$E$10)+IF(Data!$F298&lt;&gt;"",Scoring!$E$11)+IF(Data!$G298&lt;&gt;"",Scoring!$E$12)+IF(Data!$H298&lt;&gt;"",Scoring!$E$13)+IF(Data!$I298&lt;&gt;"",Scoring!$E$14)+IF(Data!$J298&lt;&gt;"",Scoring!$E$15)+IF(Data!$K298&lt;&gt;"",Scoring!$E$16)+IF(Data!$L298&lt;&gt;"",Scoring!$E$17)+IF(Data!$M298&lt;&gt;"",Scoring!$E$18)+IF(Data!$N298&lt;&gt;"",Scoring!$E$19)+IF(Data!$O298&lt;&gt;"",Scoring!$E$20)+IF(Data!$P298&lt;&gt;"",Scoring!$E$21)+IF(Data!$Q298&lt;&gt;"",Scoring!$E$22)+IF(Data!$R298&lt;&gt;"",Scoring!$E$23)+IF(Data!$S298&lt;&gt;"",Scoring!$E$24)+IF(Data!V298&lt;&gt;"",Scoring!$E$25)+IF(Data!$U298&lt;&gt;"",Scoring!$E$26)+IF(Data!$V298&lt;&gt;"",Scoring!$E$27)+IF(Data!$W298&lt;&gt;"",Scoring!$E$28)+IF(Data!$X298&lt;&gt;"",Scoring!$E$29)+IF(Data!$Y298&lt;&gt;"",Scoring!$E$30)+IF(Data!$Z298&lt;&gt;"",Scoring!$E$31)+IF(Data!$AA298&lt;&gt;"",Scoring!$E$32),"")</f>
        <v/>
      </c>
      <c r="AE298" s="107" t="str">
        <f>IF(AD298&lt;&gt;"",LOOKUP(AD298,Likelihoods!$A$7:$A$107,Likelihoods!C$7:C$107),"")</f>
        <v/>
      </c>
      <c r="AF298" s="108" t="str">
        <f>IF(AND(COUNTBLANK($B298:$E298)=3,COUNTBLANK($F298:$H298)=2,COUNTBLANK($I298:$J298)=1,COUNTBLANK($K298:$L298)=1,COUNTBLANK($M298:$N298)=1,COUNTBLANK($O298:$P298)=1,COUNTBLANK($Q298:$R298)=1,COUNTBLANK($S298:$T298)=1,COUNTBLANK($U298:$V298)=1,COUNTBLANK($W298:$AA298)=4),IF(Data!$B298&lt;&gt;"",Scoring!$F$7)+IF(Data!$C298&lt;&gt;"",Scoring!$F$8)+IF(Data!$D298&lt;&gt;"",Scoring!$F$9)+IF(Data!$E298&lt;&gt;"",Scoring!$F$10)+IF(Data!$F298&lt;&gt;"",Scoring!$F$11)+IF(Data!$G298&lt;&gt;"",Scoring!$F$12)+IF(Data!$H298&lt;&gt;"",Scoring!$F$13)+IF(Data!$I298&lt;&gt;"",Scoring!$F$14)+IF(Data!$J298&lt;&gt;"",Scoring!$F$15)+IF(Data!$K298&lt;&gt;"",Scoring!$F$16)+IF(Data!$L298&lt;&gt;"",Scoring!$F$17)+IF(Data!$M298&lt;&gt;"",Scoring!$F$18)+IF(Data!$N298&lt;&gt;"",Scoring!$F$19)+IF(Data!$O298&lt;&gt;"",Scoring!$F$20)+IF(Data!$P298&lt;&gt;"",Scoring!$F$21)+IF(Data!$Q298&lt;&gt;"",Scoring!$F$22)+IF(Data!$R298&lt;&gt;"",Scoring!$F$23)+IF(Data!$S298&lt;&gt;"",Scoring!$F$24)+IF(Data!T298&lt;&gt;"",Scoring!$F$25)+IF(Data!$U298&lt;&gt;"",Scoring!$F$26)+IF(Data!$V298&lt;&gt;"",Scoring!$F$27)+IF(Data!$W298&lt;&gt;"",Scoring!$F$28)+IF(Data!$X298&lt;&gt;"",Scoring!$F$29)+IF(Data!$Y298&lt;&gt;"",Scoring!$F$30)+IF(Data!$Z298&lt;&gt;"",Scoring!$F$31)+IF(Data!$AA298&lt;&gt;"",Scoring!$F$32),"")</f>
        <v/>
      </c>
      <c r="AG298" s="105" t="str">
        <f>IF(AF298&lt;&gt;"",LOOKUP(AF298,Likelihoods!$A$7:$A$107,Likelihoods!D$7:D$107),"")</f>
        <v/>
      </c>
      <c r="AH298" s="108" t="str">
        <f>IF(AND(COUNTBLANK($B298:$E298)=3,COUNTBLANK($F298:$H298)=2,COUNTBLANK($I298:$J298)=1,COUNTBLANK($K298:$L298)=1,COUNTBLANK($M298:$N298)=1,COUNTBLANK($O298:$P298)=1,COUNTBLANK($Q298:$R298)=1,COUNTBLANK($S298:$T298)=1,COUNTBLANK($U298:$V298)=1,COUNTBLANK($W298:$AA298)=4),IF(Data!$B298&lt;&gt;"",Scoring!$G$7)+IF(Data!$C298&lt;&gt;"",Scoring!$G$8)+IF(Data!$D298&lt;&gt;"",Scoring!$G$9)+IF(Data!$E298&lt;&gt;"",Scoring!$G$10)+IF(Data!$F298&lt;&gt;"",Scoring!$G$11)+IF(Data!$G298&lt;&gt;"",Scoring!$G$12)+IF(Data!$H298&lt;&gt;"",Scoring!$G$13)+IF(Data!$I298&lt;&gt;"",Scoring!$G$14)+IF(Data!$J298&lt;&gt;"",Scoring!$G$15)+IF(Data!$K298&lt;&gt;"",Scoring!$G$16)+IF(Data!$L298&lt;&gt;"",Scoring!$G$17)+IF(Data!$M298&lt;&gt;"",Scoring!$G$18)+IF(Data!$N298&lt;&gt;"",Scoring!$G$19)+IF(Data!$O298&lt;&gt;"",Scoring!$G$20)+IF(Data!$P298&lt;&gt;"",Scoring!$G$21)+IF(Data!$Q298&lt;&gt;"",Scoring!$G$22)+IF(Data!$R298&lt;&gt;"",Scoring!$G$23)+IF(Data!$S298&lt;&gt;"",Scoring!$G$24)+IF(Data!T298&lt;&gt;"",Scoring!$G$25)+IF(Data!$U298&lt;&gt;"",Scoring!$G$26)+IF(Data!$V298&lt;&gt;"",Scoring!$G$27)+IF(Data!$W298&lt;&gt;"",Scoring!$G$28)+IF(Data!$X298&lt;&gt;"",Scoring!$G$29)+IF(Data!$Y298&lt;&gt;"",Scoring!$G$30)+IF(Data!$Z298&lt;&gt;"",Scoring!$G$31)+IF(Data!$AA298&lt;&gt;"",Scoring!$G$32),"")</f>
        <v/>
      </c>
      <c r="AI298" s="106" t="str">
        <f>IF(AH298&lt;&gt;"",LOOKUP(AH298,Likelihoods!$A$7:$A$107,Likelihoods!E$7:E$107),"")</f>
        <v/>
      </c>
      <c r="AJ298" s="104" t="str">
        <f>IF(AND(COUNTBLANK($B298:$E298)=3,COUNTBLANK($F298:$H298)=2,COUNTBLANK($I298:$J298)=1,COUNTBLANK($K298:$L298)=1,COUNTBLANK($M298:$N298)=1,COUNTBLANK($O298:$P298)=1,COUNTBLANK($Q298:$R298)=1,COUNTBLANK($S298:$T298)=1,COUNTBLANK($U298:$V298)=1,COUNTBLANK($W298:$AA298)=4),IF(Data!$B298&lt;&gt;"",Scoring!$H$7)+IF(Data!$C298&lt;&gt;"",Scoring!$H$8)+IF(Data!$D298&lt;&gt;"",Scoring!$H$9)+IF(Data!$E298&lt;&gt;"",Scoring!$H$10)+IF(Data!$F298&lt;&gt;"",Scoring!$H$11)+IF(Data!$G298&lt;&gt;"",Scoring!$H$12)+IF(Data!$H298&lt;&gt;"",Scoring!$H$13)+IF(Data!$I298&lt;&gt;"",Scoring!$H$14)+IF(Data!$J298&lt;&gt;"",Scoring!$H$15)+IF(Data!$K298&lt;&gt;"",Scoring!$H$16)+IF(Data!$L298&lt;&gt;"",Scoring!$H$17)+IF(Data!$M298&lt;&gt;"",Scoring!$H$18)+IF(Data!$N298&lt;&gt;"",Scoring!$H$19)+IF(Data!$O298&lt;&gt;"",Scoring!$H$20)+IF(Data!$P298&lt;&gt;"",Scoring!$H$21)+IF(Data!$Q298&lt;&gt;"",Scoring!$H$22)+IF(Data!$R298&lt;&gt;"",Scoring!$H$23)+IF(Data!$S298&lt;&gt;"",Scoring!$H$24)+IF(Data!T298&lt;&gt;"",Scoring!$H$25)+IF(Data!$U298&lt;&gt;"",Scoring!$H$26)+IF(Data!$V298&lt;&gt;"",Scoring!$H$27)+IF(Data!$W298&lt;&gt;"",Scoring!$H$28)+IF(Data!$X298&lt;&gt;"",Scoring!$H$29)+IF(Data!$Y298&lt;&gt;"",Scoring!$H$30)+IF(Data!$Z298&lt;&gt;"",Scoring!$H$31)+IF(Data!$AA298&lt;&gt;"",Scoring!$H$32),"")</f>
        <v/>
      </c>
      <c r="AK298" s="105" t="str">
        <f>IF(AJ298&lt;&gt;"",LOOKUP(AJ298,Likelihoods!$A$7:$A$107,Likelihoods!F$7:F$107),"")</f>
        <v/>
      </c>
      <c r="AL298" s="102" t="str">
        <f>IF(AND(COUNTBLANK($B298:$E298)=3,COUNTBLANK($F298:$H298)=2,COUNTBLANK($I298:$J298)=1,COUNTBLANK($K298:$L298)=1,COUNTBLANK($M298:$N298)=1,COUNTBLANK($O298:$P298)=1,COUNTBLANK($Q298:$R298)=1,COUNTBLANK($S298:$T298)=1,COUNTBLANK($U298:$V298)=1,COUNTBLANK($W298:$AA298)=4),IF(Data!$B298&lt;&gt;"",Scoring!$I$7)+IF(Data!$C298&lt;&gt;"",Scoring!$I$8)+IF(Data!$D298&lt;&gt;"",Scoring!$I$9)+IF(Data!$E298&lt;&gt;"",Scoring!$I$10)+IF(Data!$F298&lt;&gt;"",Scoring!$I$11)+IF(Data!$G298&lt;&gt;"",Scoring!$I$12)+IF(Data!$H298&lt;&gt;"",Scoring!$I$13)+IF(Data!$I298&lt;&gt;"",Scoring!$I$14)+IF(Data!$J298&lt;&gt;"",Scoring!$I$15)+IF(Data!$K298&lt;&gt;"",Scoring!$I$16)+IF(Data!$L298&lt;&gt;"",Scoring!$I$17)+IF(Data!$M298&lt;&gt;"",Scoring!$I$18)+IF(Data!$N298&lt;&gt;"",Scoring!$I$19)+IF(Data!$O298&lt;&gt;"",Scoring!$I$20)+IF(Data!$P298&lt;&gt;"",Scoring!$I$21)+IF(Data!$Q298&lt;&gt;"",Scoring!$I$22)+IF(Data!$R298&lt;&gt;"",Scoring!$I$23)+IF(Data!$S298&lt;&gt;"",Scoring!$I$24)+IF(Data!T298&lt;&gt;"",Scoring!$I$25)+IF(Data!$U298&lt;&gt;"",Scoring!$I$26)+IF(Data!$V298&lt;&gt;"",Scoring!$I$27)+IF(Data!$W298&lt;&gt;"",Scoring!$I$28)+IF(Data!$X298&lt;&gt;"",Scoring!$I$29)+IF(Data!$Y298&lt;&gt;"",Scoring!$I$30)+IF(Data!$Z298&lt;&gt;"",Scoring!$I$31)+IF(Data!$AA298&lt;&gt;"",Scoring!$I$32),"")</f>
        <v/>
      </c>
      <c r="AM298" s="107" t="str">
        <f>IF(AL298&lt;&gt;"",LOOKUP(AL298,Likelihoods!$A$7:$A$107,Likelihoods!G$7:G$107),"")</f>
        <v/>
      </c>
      <c r="AN298" s="281" t="str">
        <f>IF(AND(COUNTBLANK($B298:$E298)=3,COUNTBLANK($F298:$H298)=2,COUNTBLANK($I298:$J298)=1,COUNTBLANK($K298:$L298)=1,COUNTBLANK($M298:$N298)=1,COUNTBLANK($O298:$P298)=1,COUNTBLANK($Q298:$R298)=1,COUNTBLANK($S298:$T298)=1,COUNTBLANK($U298:$V298)=1,COUNTBLANK($W298:$AA298)=4),IF(Data!$B298&lt;&gt;"",Scoring!$J$7)+IF(Data!$C298&lt;&gt;"",Scoring!$J$8)+IF(Data!$D298&lt;&gt;"",Scoring!$J$9)+IF(Data!$E298&lt;&gt;"",Scoring!$J$10)+IF(Data!$F298&lt;&gt;"",Scoring!$J$11)+IF(Data!$G298&lt;&gt;"",Scoring!$J$12)+IF(Data!$H298&lt;&gt;"",Scoring!$J$13)+IF(Data!$I298&lt;&gt;"",Scoring!$J$14)+IF(Data!$J298&lt;&gt;"",Scoring!$J$15)+IF(Data!$K298&lt;&gt;"",Scoring!$J$16)+IF(Data!$L298&lt;&gt;"",Scoring!$J$17)+IF(Data!$M298&lt;&gt;"",Scoring!$J$18)+IF(Data!$N298&lt;&gt;"",Scoring!$J$19)+IF(Data!$O298&lt;&gt;"",Scoring!$J$20)+IF(Data!$P298&lt;&gt;"",Scoring!$J$21)+IF(Data!$Q298&lt;&gt;"",Scoring!$J$22)+IF(Data!$R298&lt;&gt;"",Scoring!$J$23)+IF(Data!$S298&lt;&gt;"",Scoring!$J$24)+IF(Data!AF298&lt;&gt;"",Scoring!$J$25)+IF(Data!$U298&lt;&gt;"",Scoring!$J$26)+IF(Data!$V298&lt;&gt;"",Scoring!$J$27)+IF(Data!$W298&lt;&gt;"",Scoring!$J$28)+IF(Data!$X298&lt;&gt;"",Scoring!$J$29)+IF(Data!$Y298&lt;&gt;"",Scoring!$J$30)+IF(Data!$Z298&lt;&gt;"",Scoring!$J$31)+IF(Data!$AA298&lt;&gt;"",Scoring!$J$32),"")</f>
        <v/>
      </c>
      <c r="AO298" s="276" t="str">
        <f>IF(AN298&lt;&gt;"",LOOKUP(AN298,Likelihoods!$A$7:$A$107,Likelihoods!H$7:H$107),"")</f>
        <v/>
      </c>
      <c r="AP298" s="264" t="str">
        <f>IF(AND(COUNTBLANK($B298:$E298)=3,COUNTBLANK($F298:$H298)=2,COUNTBLANK($I298:$J298)=1,COUNTBLANK($K298:$L298)=1,COUNTBLANK($M298:$N298)=1,COUNTBLANK($O298:$P298)=1,COUNTBLANK($Q298:$R298)=1,COUNTBLANK($S298:$T298)=1,COUNTBLANK($U298:$V298)=1,COUNTBLANK($W298:$AA298)=4),IF(Data!$B298&lt;&gt;"",Scoring!$K$7)+IF(Data!$C298&lt;&gt;"",Scoring!$K$8)+IF(Data!$D298&lt;&gt;"",Scoring!$K$9)+IF(Data!$E298&lt;&gt;"",Scoring!$K$10)+IF(Data!$F298&lt;&gt;"",Scoring!$K$11)+IF(Data!$G298&lt;&gt;"",Scoring!$K$12)+IF(Data!$H298&lt;&gt;"",Scoring!$K$13)+IF(Data!$I298&lt;&gt;"",Scoring!$K$14)+IF(Data!$J298&lt;&gt;"",Scoring!$K$15)+IF(Data!$K298&lt;&gt;"",Scoring!$K$16)+IF(Data!$L298&lt;&gt;"",Scoring!$K$17)+IF(Data!$M298&lt;&gt;"",Scoring!$K$18)+IF(Data!$N298&lt;&gt;"",Scoring!$K$19)+IF(Data!$O298&lt;&gt;"",Scoring!$K$20)+IF(Data!$P298&lt;&gt;"",Scoring!$K$21)+IF(Data!$Q298&lt;&gt;"",Scoring!$K$22)+IF(Data!$R298&lt;&gt;"",Scoring!$K$23)+IF(Data!$S298&lt;&gt;"",Scoring!$K$24)+IF(Data!AH298&lt;&gt;"",Scoring!$K$25)+IF(Data!$U298&lt;&gt;"",Scoring!$K$26)+IF(Data!$V298&lt;&gt;"",Scoring!$K$27)+IF(Data!$W298&lt;&gt;"",Scoring!$K$28)+IF(Data!$X298&lt;&gt;"",Scoring!$K$29)+IF(Data!$Y298&lt;&gt;"",Scoring!$K$30)+IF(Data!$Z298&lt;&gt;"",Scoring!$K$31)+IF(Data!$AA298&lt;&gt;"",Scoring!$K$32),"")</f>
        <v/>
      </c>
      <c r="AQ298" s="107" t="str">
        <f>IF(AP298&lt;&gt;"",LOOKUP(AP298,Likelihoods!$A$7:$A$107,Likelihoods!I$7:I$107),"")</f>
        <v/>
      </c>
      <c r="AR298" s="281" t="str">
        <f>IF(AND(COUNTBLANK($B298:$E298)=3,COUNTBLANK($F298:$H298)=2,COUNTBLANK($I298:$J298)=1,COUNTBLANK($K298:$L298)=1,COUNTBLANK($M298:$N298)=1,COUNTBLANK($O298:$P298)=1,COUNTBLANK($Q298:$R298)=1,COUNTBLANK($S298:$T298)=1,COUNTBLANK($U298:$V298)=1,COUNTBLANK($W298:$AA298)=4),IF(Data!$B298&lt;&gt;"",Scoring!$L$7)+IF(Data!$C298&lt;&gt;"",Scoring!$L$8)+IF(Data!$D298&lt;&gt;"",Scoring!$L$9)+IF(Data!$E298&lt;&gt;"",Scoring!$L$10)+IF(Data!$F298&lt;&gt;"",Scoring!$L$11)+IF(Data!$G298&lt;&gt;"",Scoring!$L$12)+IF(Data!$H298&lt;&gt;"",Scoring!$L$13)+IF(Data!$I298&lt;&gt;"",Scoring!$L$14)+IF(Data!$J298&lt;&gt;"",Scoring!$L$15)+IF(Data!$K298&lt;&gt;"",Scoring!$L$16)+IF(Data!$L298&lt;&gt;"",Scoring!$L$17)+IF(Data!$M298&lt;&gt;"",Scoring!$L$18)+IF(Data!$N298&lt;&gt;"",Scoring!$L$19)+IF(Data!$O298&lt;&gt;"",Scoring!$L$20)+IF(Data!$P298&lt;&gt;"",Scoring!$L$21)+IF(Data!$Q298&lt;&gt;"",Scoring!$L$22)+IF(Data!$R298&lt;&gt;"",Scoring!$L$23)+IF(Data!$S298&lt;&gt;"",Scoring!$L$24)+IF(Data!AJ298&lt;&gt;"",Scoring!$L$25)+IF(Data!$U298&lt;&gt;"",Scoring!$L$26)+IF(Data!$V298&lt;&gt;"",Scoring!$L$27)+IF(Data!$W298&lt;&gt;"",Scoring!$L$28)+IF(Data!$X298&lt;&gt;"",Scoring!$L$29)+IF(Data!$Y298&lt;&gt;"",Scoring!$L$30)+IF(Data!$Z298&lt;&gt;"",Scoring!$L$31)+IF(Data!$AA298&lt;&gt;"",Scoring!$L$32),"")</f>
        <v/>
      </c>
      <c r="AS298" s="105" t="str">
        <f>IF(AR298&lt;&gt;"",LOOKUP(AR298,Likelihoods!$A$7:$A$107,Likelihoods!J$7:J$107),"")</f>
        <v/>
      </c>
      <c r="AT298" s="108" t="str">
        <f>IF(AND(COUNTBLANK($B298:$E298)=3,COUNTBLANK($F298:$H298)=2,COUNTBLANK($I298:$J298)=1,COUNTBLANK($K298:$L298)=1,COUNTBLANK($M298:$N298)=1,COUNTBLANK($O298:$P298)=1,COUNTBLANK($Q298:$R298)=1,COUNTBLANK($S298:$T298)=1,COUNTBLANK($U298:$V298)=1,COUNTBLANK($W298:$AA298)=4),IF(Data!$B298&lt;&gt;"",Scoring!$M$7)+IF(Data!$C298&lt;&gt;"",Scoring!$M$8)+IF(Data!$D298&lt;&gt;"",Scoring!$M$9)+IF(Data!$E298&lt;&gt;"",Scoring!$M$10)+IF(Data!$F298&lt;&gt;"",Scoring!$M$11)+IF(Data!$G298&lt;&gt;"",Scoring!$M$12)+IF(Data!$H298&lt;&gt;"",Scoring!$M$13)+IF(Data!$I298&lt;&gt;"",Scoring!$M$14)+IF(Data!$J298&lt;&gt;"",Scoring!$M$15)+IF(Data!$K298&lt;&gt;"",Scoring!$M$16)+IF(Data!$L298&lt;&gt;"",Scoring!$M$17)+IF(Data!$M298&lt;&gt;"",Scoring!$M$18)+IF(Data!$N298&lt;&gt;"",Scoring!$M$19)+IF(Data!$O298&lt;&gt;"",Scoring!$M$20)+IF(Data!$P298&lt;&gt;"",Scoring!$M$21)+IF(Data!$Q298&lt;&gt;"",Scoring!$M$22)+IF(Data!$R298&lt;&gt;"",Scoring!$M$23)+IF(Data!$S298&lt;&gt;"",Scoring!$M$24)+IF(Data!T298&lt;&gt;"",Scoring!$M$25)+IF(Data!$U298&lt;&gt;"",Scoring!$M$26)+IF(Data!$V298&lt;&gt;"",Scoring!$M$27)+IF(Data!$W298&lt;&gt;"",Scoring!$M$28)+IF(Data!$X298&lt;&gt;"",Scoring!$M$29)+IF(Data!$Y298&lt;&gt;"",Scoring!$M$30)+IF(Data!$Z298&lt;&gt;"",Scoring!$M$31)+IF(Data!$AA298&lt;&gt;"",Scoring!$M$32),"")</f>
        <v/>
      </c>
      <c r="AU298" s="105" t="str">
        <f>IF(AT298&lt;&gt;"",LOOKUP(AT298,Likelihoods!$A$7:$A$107,Likelihoods!K$7:K$107),"")</f>
        <v/>
      </c>
      <c r="AV298" s="108" t="str">
        <f>IF(AND(COUNTBLANK($B298:$E298)=3,COUNTBLANK($F298:$H298)=2,COUNTBLANK($I298:$J298)=1,COUNTBLANK($K298:$L298)=1,COUNTBLANK($M298:$N298)=1,COUNTBLANK($O298:$P298)=1,COUNTBLANK($Q298:$R298)=1,COUNTBLANK($S298:$T298)=1,COUNTBLANK($U298:$V298)=1,COUNTBLANK($W298:$AA298)=4),IF(Data!$B298&lt;&gt;"",Scoring!$N$7)+IF(Data!$C298&lt;&gt;"",Scoring!$N$8)+IF(Data!$D298&lt;&gt;"",Scoring!$N$9)+IF(Data!$E298&lt;&gt;"",Scoring!$N$10)+IF(Data!$F298&lt;&gt;"",Scoring!$N$11)+IF(Data!$G298&lt;&gt;"",Scoring!$N$12)+IF(Data!$H298&lt;&gt;"",Scoring!$N$13)+IF(Data!$I298&lt;&gt;"",Scoring!$N$14)+IF(Data!$J298&lt;&gt;"",Scoring!$N$15)+IF(Data!$K298&lt;&gt;"",Scoring!$N$16)+IF(Data!$L298&lt;&gt;"",Scoring!$N$17)+IF(Data!$M298&lt;&gt;"",Scoring!$N$18)+IF(Data!$N298&lt;&gt;"",Scoring!$N$19)+IF(Data!$O298&lt;&gt;"",Scoring!$N$20)+IF(Data!$P298&lt;&gt;"",Scoring!$N$21)+IF(Data!$Q298&lt;&gt;"",Scoring!$N$22)+IF(Data!$R298&lt;&gt;"",Scoring!$N$23)+IF(Data!$S298&lt;&gt;"",Scoring!$N$24)+IF(Data!T298&lt;&gt;"",Scoring!$N$25)+IF(Data!$U298&lt;&gt;"",Scoring!$N$26)+IF(Data!$V298&lt;&gt;"",Scoring!$N$27)+IF(Data!$W298&lt;&gt;"",Scoring!$N$28)+IF(Data!$X298&lt;&gt;"",Scoring!$N$29)+IF(Data!$Y298&lt;&gt;"",Scoring!$N$30)+IF(Data!$Z298&lt;&gt;"",Scoring!$N$31)+IF(Data!$AA298&lt;&gt;"",Scoring!$N$32),"")</f>
        <v/>
      </c>
      <c r="AW298" s="106" t="str">
        <f>IF(AV298&lt;&gt;"",LOOKUP(AV298,Likelihoods!$A$7:$A$107,Likelihoods!L$7:L$107),"")</f>
        <v/>
      </c>
      <c r="AX298" s="104" t="str">
        <f>IF(AND(COUNTBLANK($B298:$E298)=3,COUNTBLANK($F298:$H298)=2,COUNTBLANK($I298:$J298)=1,COUNTBLANK($K298:$L298)=1,COUNTBLANK($M298:$N298)=1,COUNTBLANK($O298:$P298)=1,COUNTBLANK($Q298:$R298)=1,COUNTBLANK($S298:$T298)=1,COUNTBLANK($U298:$V298)=1,COUNTBLANK($W298:$AA298)=4),IF(Data!$B298&lt;&gt;"",Scoring!$O$7)+IF(Data!$C298&lt;&gt;"",Scoring!$O$8)+IF(Data!$D298&lt;&gt;"",Scoring!$O$9)+IF(Data!$E298&lt;&gt;"",Scoring!$O$10)+IF(Data!$F298&lt;&gt;"",Scoring!$O$11)+IF(Data!$G298&lt;&gt;"",Scoring!$O$12)+IF(Data!$H298&lt;&gt;"",Scoring!$O$13)+IF(Data!$I298&lt;&gt;"",Scoring!$O$14)+IF(Data!$J298&lt;&gt;"",Scoring!$O$15)+IF(Data!$K298&lt;&gt;"",Scoring!$O$16)+IF(Data!$L298&lt;&gt;"",Scoring!$O$17)+IF(Data!$M298&lt;&gt;"",Scoring!$O$18)+IF(Data!$N298&lt;&gt;"",Scoring!$O$19)+IF(Data!$O298&lt;&gt;"",Scoring!$O$20)+IF(Data!$P298&lt;&gt;"",Scoring!$O$21)+IF(Data!$Q298&lt;&gt;"",Scoring!$O$22)+IF(Data!$R298&lt;&gt;"",Scoring!$O$23)+IF(Data!$S298&lt;&gt;"",Scoring!$O$24)+IF(Data!T298&lt;&gt;"",Scoring!$O$25)+IF(Data!$U298&lt;&gt;"",Scoring!$O$26)+IF(Data!$V298&lt;&gt;"",Scoring!$O$27)+IF(Data!$W298&lt;&gt;"",Scoring!$O$28)+IF(Data!$X298&lt;&gt;"",Scoring!$O$29)+IF(Data!$Y298&lt;&gt;"",Scoring!$O$30)+IF(Data!$Z298&lt;&gt;"",Scoring!$O$31)+IF(Data!$AA298&lt;&gt;"",Scoring!$O$32),"")</f>
        <v/>
      </c>
      <c r="AY298" s="107" t="str">
        <f>IF(AX298&lt;&gt;"",LOOKUP(AX298,Likelihoods!$A$7:$A$107,Likelihoods!M$7:M$107),"")</f>
        <v/>
      </c>
      <c r="AZ298" s="108" t="str">
        <f>IF(AND(COUNTBLANK($B298:$E298)=3,COUNTBLANK($F298:$H298)=2,COUNTBLANK($I298:$J298)=1,COUNTBLANK($K298:$L298)=1,COUNTBLANK($M298:$N298)=1,COUNTBLANK($O298:$P298)=1,COUNTBLANK($Q298:$R298)=1,COUNTBLANK($S298:$T298)=1,COUNTBLANK($U298:$V298)=1,COUNTBLANK($W298:$AA298)=4),IF(Data!$B298&lt;&gt;"",Scoring!$P$7)+IF(Data!$C298&lt;&gt;"",Scoring!$P$8)+IF(Data!$D298&lt;&gt;"",Scoring!$P$9)+IF(Data!$E298&lt;&gt;"",Scoring!$P$10)+IF(Data!$F298&lt;&gt;"",Scoring!$P$11)+IF(Data!$G298&lt;&gt;"",Scoring!$P$12)+IF(Data!$H298&lt;&gt;"",Scoring!$P$13)+IF(Data!$I298&lt;&gt;"",Scoring!$P$14)+IF(Data!$J298&lt;&gt;"",Scoring!$P$15)+IF(Data!$K298&lt;&gt;"",Scoring!$P$16)+IF(Data!$L298&lt;&gt;"",Scoring!$P$17)+IF(Data!$M298&lt;&gt;"",Scoring!$P$18)+IF(Data!$N298&lt;&gt;"",Scoring!$P$19)+IF(Data!$O298&lt;&gt;"",Scoring!$P$20)+IF(Data!$P298&lt;&gt;"",Scoring!$P$21)+IF(Data!$Q298&lt;&gt;"",Scoring!$P$22)+IF(Data!$R298&lt;&gt;"",Scoring!$P$23)+IF(Data!$S298&lt;&gt;"",Scoring!$P$24)+IF(Data!T298&lt;&gt;"",Scoring!$P$25)+IF(Data!$U298&lt;&gt;"",Scoring!$P$26)+IF(Data!$V298&lt;&gt;"",Scoring!$P$27)+IF(Data!$W298&lt;&gt;"",Scoring!$P$28)+IF(Data!$X298&lt;&gt;"",Scoring!$P$29)+IF(Data!$Y298&lt;&gt;"",Scoring!$P$30)+IF(Data!$Z298&lt;&gt;"",Scoring!$P$31)+IF(Data!$AA298&lt;&gt;"",Scoring!$P$32),"")</f>
        <v/>
      </c>
      <c r="BA298" s="105" t="str">
        <f>IF(AZ298&lt;&gt;"",LOOKUP(AZ298,Likelihoods!$A$7:$A$107,Likelihoods!N$7:N$107),"")</f>
        <v/>
      </c>
      <c r="BB298" s="102" t="str">
        <f>IF(AND(COUNTBLANK($B298:$E298)=3,COUNTBLANK($F298:$H298)=2,COUNTBLANK($I298:$J298)=1,COUNTBLANK($K298:$L298)=1,COUNTBLANK($M298:$N298)=1,COUNTBLANK($O298:$P298)=1,COUNTBLANK($Q298:$R298)=1,COUNTBLANK($S298:$T298)=1,COUNTBLANK($U298:$V298)=1,COUNTBLANK($W298:$AA298)=4),IF(Data!$B298&lt;&gt;"",Scoring!$Q$7)+IF(Data!$C298&lt;&gt;"",Scoring!$Q$8)+IF(Data!$D298&lt;&gt;"",Scoring!$Q$9)+IF(Data!$E298&lt;&gt;"",Scoring!$Q$10)+IF(Data!$F298&lt;&gt;"",Scoring!$Q$11)+IF(Data!$G298&lt;&gt;"",Scoring!$Q$12)+IF(Data!$H298&lt;&gt;"",Scoring!$Q$13)+IF(Data!$I298&lt;&gt;"",Scoring!$Q$14)+IF(Data!$J298&lt;&gt;"",Scoring!$Q$15)+IF(Data!$K298&lt;&gt;"",Scoring!$Q$16)+IF(Data!$L298&lt;&gt;"",Scoring!$Q$17)+IF(Data!$M298&lt;&gt;"",Scoring!$Q$18)+IF(Data!$N298&lt;&gt;"",Scoring!$Q$19)+IF(Data!$O298&lt;&gt;"",Scoring!$Q$20)+IF(Data!$P298&lt;&gt;"",Scoring!$Q$21)+IF(Data!$Q298&lt;&gt;"",Scoring!$Q$22)+IF(Data!$R298&lt;&gt;"",Scoring!$Q$23)+IF(Data!$S298&lt;&gt;"",Scoring!$Q$24)+IF(Data!T298&lt;&gt;"",Scoring!$Q$25)+IF(Data!$U298&lt;&gt;"",Scoring!$Q$26)+IF(Data!$V298&lt;&gt;"",Scoring!$Q$27)+IF(Data!$W298&lt;&gt;"",Scoring!$Q$28)+IF(Data!$X298&lt;&gt;"",Scoring!$Q$29)+IF(Data!$Y298&lt;&gt;"",Scoring!$Q$30)+IF(Data!$Z298&lt;&gt;"",Scoring!$Q$31)+IF(Data!$AA298&lt;&gt;"",Scoring!$Q$32),"")</f>
        <v/>
      </c>
      <c r="BC298" s="107" t="str">
        <f>IF(BB298&lt;&gt;"",LOOKUP(BB298,Likelihoods!$A$7:$A$107,Likelihoods!O$7:O$107),"")</f>
        <v/>
      </c>
      <c r="BD298" s="104" t="str">
        <f>IF(AND(COUNTBLANK($B298:$E298)=3,COUNTBLANK($F298:$H298)=2,COUNTBLANK($I298:$J298)=1,COUNTBLANK($K298:$L298)=1,COUNTBLANK($M298:$N298)=1,COUNTBLANK($O298:$P298)=1,COUNTBLANK($Q298:$R298)=1,COUNTBLANK($S298:$T298)=1,COUNTBLANK($U298:$V298)=1,COUNTBLANK($W298:$AA298)=4),IF(Data!$B298&lt;&gt;"",Scoring!$R$7)+IF(Data!$C298&lt;&gt;"",Scoring!$R$8)+IF(Data!$D298&lt;&gt;"",Scoring!$R$9)+IF(Data!$E298&lt;&gt;"",Scoring!$R$10)+IF(Data!$F298&lt;&gt;"",Scoring!$R$11)+IF(Data!$G298&lt;&gt;"",Scoring!$R$12)+IF(Data!$H298&lt;&gt;"",Scoring!$R$13)+IF(Data!$I298&lt;&gt;"",Scoring!$R$14)+IF(Data!$J298&lt;&gt;"",Scoring!$R$15)+IF(Data!$K298&lt;&gt;"",Scoring!$R$16)+IF(Data!$L298&lt;&gt;"",Scoring!$R$17)+IF(Data!$M298&lt;&gt;"",Scoring!$R$18)+IF(Data!$N298&lt;&gt;"",Scoring!$R$19)+IF(Data!$O298&lt;&gt;"",Scoring!$R$20)+IF(Data!$P298&lt;&gt;"",Scoring!$R$21)+IF(Data!$Q298&lt;&gt;"",Scoring!$R$22)+IF(Data!$R298&lt;&gt;"",Scoring!$R$23)+IF(Data!$S298&lt;&gt;"",Scoring!$R$24)+IF(Data!T298&lt;&gt;"",Scoring!$R$25)+IF(Data!$U298&lt;&gt;"",Scoring!$R$26)+IF(Data!$V298&lt;&gt;"",Scoring!$R$27)+IF(Data!$W298&lt;&gt;"",Scoring!$R$28)+IF(Data!$X298&lt;&gt;"",Scoring!$R$29)+IF(Data!$Y298&lt;&gt;"",Scoring!$R$30)+IF(Data!$Z298&lt;&gt;"",Scoring!$R$31)+IF(Data!$AA298&lt;&gt;"",Scoring!$R$32),"")</f>
        <v/>
      </c>
      <c r="BE298" s="105" t="str">
        <f>IF(BD298&lt;&gt;"",LOOKUP(BD298,Likelihoods!$A$7:$A$107,Likelihoods!P$7:P$107),"")</f>
        <v/>
      </c>
      <c r="BF298" s="102" t="str">
        <f>IF(AND(COUNTBLANK($B298:$E298)=3,COUNTBLANK($F298:$H298)=2,COUNTBLANK($I298:$J298)=1,COUNTBLANK($K298:$L298)=1,COUNTBLANK($M298:$N298)=1,COUNTBLANK($O298:$P298)=1,COUNTBLANK($Q298:$R298)=1,COUNTBLANK($S298:$T298)=1,COUNTBLANK($U298:$V298)=1,COUNTBLANK($W298:$AA298)=4),IF(Data!$B298&lt;&gt;"",Scoring!$S$7)+IF(Data!$C298&lt;&gt;"",Scoring!$S$8)+IF(Data!$D298&lt;&gt;"",Scoring!$S$9)+IF(Data!$E298&lt;&gt;"",Scoring!$S$10)+IF(Data!$F298&lt;&gt;"",Scoring!$S$11)+IF(Data!$G298&lt;&gt;"",Scoring!$S$12)+IF(Data!$H298&lt;&gt;"",Scoring!$S$13)+IF(Data!$I298&lt;&gt;"",Scoring!$S$14)+IF(Data!$J298&lt;&gt;"",Scoring!$S$15)+IF(Data!$K298&lt;&gt;"",Scoring!$S$16)+IF(Data!$L298&lt;&gt;"",Scoring!$S$17)+IF(Data!$M298&lt;&gt;"",Scoring!$S$18)+IF(Data!$N298&lt;&gt;"",Scoring!$S$19)+IF(Data!$O298&lt;&gt;"",Scoring!$S$20)+IF(Data!$P298&lt;&gt;"",Scoring!$S$21)+IF(Data!$Q298&lt;&gt;"",Scoring!$S$22)+IF(Data!$R298&lt;&gt;"",Scoring!$S$23)+IF(Data!$S298&lt;&gt;"",Scoring!$S$24)+IF(Data!T298&lt;&gt;"",Scoring!$S$25)+IF(Data!$U298&lt;&gt;"",Scoring!$S$26)+IF(Data!$V298&lt;&gt;"",Scoring!$S$27)+IF(Data!$W298&lt;&gt;"",Scoring!$S$28)+IF(Data!$X298&lt;&gt;"",Scoring!$S$29)+IF(Data!$Y298&lt;&gt;"",Scoring!$S$30)+IF(Data!$Z298&lt;&gt;"",Scoring!$S$31)+IF(Data!$AA298&lt;&gt;"",Scoring!$S$32),"")</f>
        <v/>
      </c>
      <c r="BG298" s="107" t="str">
        <f>IF(BF298&lt;&gt;"",LOOKUP(BF298,Likelihoods!$A$7:$A$107,Likelihoods!Q$7:Q$107),"")</f>
        <v/>
      </c>
      <c r="BH298" s="108" t="str">
        <f>IF(AND(COUNTBLANK($B298:$E298)=3,COUNTBLANK($F298:$H298)=2,COUNTBLANK($I298:$J298)=1,COUNTBLANK($K298:$L298)=1,COUNTBLANK($M298:$N298)=1,COUNTBLANK($O298:$P298)=1,COUNTBLANK($Q298:$R298)=1,COUNTBLANK($S298:$T298)=1,COUNTBLANK($U298:$V298)=1,COUNTBLANK($W298:$AA298)=4),IF(Data!$B298&lt;&gt;"",Scoring!$T$7)+IF(Data!$C298&lt;&gt;"",Scoring!$T$8)+IF(Data!$D298&lt;&gt;"",Scoring!$T$9)+IF(Data!$E298&lt;&gt;"",Scoring!$T$10)+IF(Data!$F298&lt;&gt;"",Scoring!$T$11)+IF(Data!$G298&lt;&gt;"",Scoring!$T$12)+IF(Data!$H298&lt;&gt;"",Scoring!$T$13)+IF(Data!$I298&lt;&gt;"",Scoring!$T$14)+IF(Data!$J298&lt;&gt;"",Scoring!$T$15)+IF(Data!$K298&lt;&gt;"",Scoring!$T$16)+IF(Data!$L298&lt;&gt;"",Scoring!$T$17)+IF(Data!$M298&lt;&gt;"",Scoring!$T$18)+IF(Data!$N298&lt;&gt;"",Scoring!$T$19)+IF(Data!$O298&lt;&gt;"",Scoring!$T$20)+IF(Data!$P298&lt;&gt;"",Scoring!$T$21)+IF(Data!$Q298&lt;&gt;"",Scoring!$T$22)+IF(Data!$R298&lt;&gt;"",Scoring!$T$23)+IF(Data!$S298&lt;&gt;"",Scoring!$T$24)+IF(Data!T298&lt;&gt;"",Scoring!$T$25)+IF(Data!$U298&lt;&gt;"",Scoring!$T$26)+IF(Data!$V298&lt;&gt;"",Scoring!$T$27)+IF(Data!$W298&lt;&gt;"",Scoring!$T$28)+IF(Data!$X298&lt;&gt;"",Scoring!$T$29)+IF(Data!$Y298&lt;&gt;"",Scoring!$T$30)+IF(Data!$Z298&lt;&gt;"",Scoring!$T$31)+IF(Data!$AA298&lt;&gt;"",Scoring!$T$32),"")</f>
        <v/>
      </c>
      <c r="BI298" s="105" t="str">
        <f>IF(BH298&lt;&gt;"",LOOKUP(BH298,Likelihoods!$A$7:$A$107,Likelihoods!R$7:R$107),"")</f>
        <v/>
      </c>
      <c r="BJ298" s="108" t="str">
        <f>IF(AND(COUNTBLANK($B298:$E298)=3,COUNTBLANK($F298:$H298)=2,COUNTBLANK($I298:$J298)=1,COUNTBLANK($K298:$L298)=1,COUNTBLANK($M298:$N298)=1,COUNTBLANK($O298:$P298)=1,COUNTBLANK($Q298:$R298)=1,COUNTBLANK($S298:$T298)=1,COUNTBLANK($U298:$V298)=1,COUNTBLANK($W298:$AA298)=4),IF(Data!$B298&lt;&gt;"",Scoring!$U$7)+IF(Data!$C298&lt;&gt;"",Scoring!$U$8)+IF(Data!$D298&lt;&gt;"",Scoring!$U$9)+IF(Data!$E298&lt;&gt;"",Scoring!$U$10)+IF(Data!$F298&lt;&gt;"",Scoring!$U$11)+IF(Data!$G298&lt;&gt;"",Scoring!$U$12)+IF(Data!$H298&lt;&gt;"",Scoring!$U$13)+IF(Data!$I298&lt;&gt;"",Scoring!$U$14)+IF(Data!$J298&lt;&gt;"",Scoring!$U$15)+IF(Data!$K298&lt;&gt;"",Scoring!$U$16)+IF(Data!$L298&lt;&gt;"",Scoring!$U$17)+IF(Data!$M298&lt;&gt;"",Scoring!$U$18)+IF(Data!$N298&lt;&gt;"",Scoring!$U$19)+IF(Data!$O298&lt;&gt;"",Scoring!$U$20)+IF(Data!$P298&lt;&gt;"",Scoring!$U$21)+IF(Data!$Q298&lt;&gt;"",Scoring!$U$22)+IF(Data!$R298&lt;&gt;"",Scoring!$U$23)+IF(Data!$S298&lt;&gt;"",Scoring!$U$24)+IF(Data!T298&lt;&gt;"",Scoring!$U$25)+IF(Data!$U298&lt;&gt;"",Scoring!$U$26)+IF(Data!$V298&lt;&gt;"",Scoring!$U$27)+IF(Data!$W298&lt;&gt;"",Scoring!$U$28)+IF(Data!$X298&lt;&gt;"",Scoring!$U$29)+IF(Data!$Y298&lt;&gt;"",Scoring!$U$30)+IF(Data!$Z298&lt;&gt;"",Scoring!$U$31)+IF(Data!$AA298&lt;&gt;"",Scoring!$U$32),"")</f>
        <v/>
      </c>
      <c r="BK298" s="106" t="str">
        <f>IF(BJ298&lt;&gt;"",LOOKUP(BJ298,Likelihoods!$A$7:$A$107,Likelihoods!S$7:S$107),"")</f>
        <v/>
      </c>
      <c r="BL298" s="8"/>
      <c r="BM298" s="8"/>
      <c r="BN298" s="8"/>
      <c r="BO298" s="8"/>
      <c r="BP298" s="8"/>
      <c r="BQ298" s="8"/>
      <c r="BR298" s="8"/>
      <c r="BS298" s="8"/>
      <c r="BT298" s="8"/>
      <c r="BU298" s="8"/>
      <c r="BV298" s="8"/>
      <c r="BW298" s="8"/>
      <c r="BX298" s="8"/>
      <c r="BY298" s="8"/>
    </row>
    <row r="299" spans="1:77" ht="14.25" x14ac:dyDescent="0.2">
      <c r="A299" s="68"/>
      <c r="B299" s="101"/>
      <c r="C299" s="102"/>
      <c r="D299" s="102"/>
      <c r="E299" s="102"/>
      <c r="F299" s="101"/>
      <c r="G299" s="102"/>
      <c r="H299" s="103"/>
      <c r="I299" s="102"/>
      <c r="J299" s="102"/>
      <c r="K299" s="101"/>
      <c r="L299" s="103"/>
      <c r="M299" s="102"/>
      <c r="N299" s="103"/>
      <c r="O299" s="101"/>
      <c r="P299" s="103"/>
      <c r="Q299" s="102"/>
      <c r="R299" s="102"/>
      <c r="S299" s="101"/>
      <c r="T299" s="103"/>
      <c r="U299" s="101"/>
      <c r="V299" s="103"/>
      <c r="W299" s="102"/>
      <c r="X299" s="102"/>
      <c r="Y299" s="102"/>
      <c r="Z299" s="102"/>
      <c r="AA299" s="102"/>
      <c r="AB299" s="104" t="str">
        <f>IF(AND(COUNTBLANK($B299:$E299)=3,COUNTBLANK($F299:$H299)=2,COUNTBLANK($I299:$J299)=1,COUNTBLANK($K299:$L299)=1,COUNTBLANK($M299:$N299)=1,COUNTBLANK($O299:$P299)=1,COUNTBLANK($Q299:$R299)=1,COUNTBLANK($S299:$T299)=1,COUNTBLANK($U299:$V299)=1,COUNTBLANK($W299:$AA299)=4),IF(Data!$B299&lt;&gt;"",Scoring!$D$7)+IF(Data!$C299&lt;&gt;"",Scoring!$D$8)+IF(Data!$D299&lt;&gt;"",Scoring!$D$9)+IF(Data!$E299&lt;&gt;"",Scoring!$D$10)+IF(Data!$F299&lt;&gt;"",Scoring!$D$11)+IF(Data!$G299&lt;&gt;"",Scoring!$D$12)+IF(Data!$H299&lt;&gt;"",Scoring!$D$13)+IF(Data!$I299&lt;&gt;"",Scoring!$D$14)+IF(Data!$J299&lt;&gt;"",Scoring!$D$15)+IF(Data!$K299&lt;&gt;"",Scoring!$D$16)+IF(Data!$L299&lt;&gt;"",Scoring!$D$17)+IF(Data!$M299&lt;&gt;"",Scoring!$D$18)+IF(Data!$N299&lt;&gt;"",Scoring!$D$19)+IF(Data!$O299&lt;&gt;"",Scoring!$D$20)+IF(Data!$P299&lt;&gt;"",Scoring!$D$21)+IF(Data!$Q299&lt;&gt;"",Scoring!$D$22)+IF(Data!$R299&lt;&gt;"",Scoring!$D$23)+IF(Data!$S299&lt;&gt;"",Scoring!$D$24)+IF(Data!T299&lt;&gt;"",Scoring!$D$25)+IF(Data!$U299&lt;&gt;"",Scoring!$D$26)+IF(Data!$V299&lt;&gt;"",Scoring!$D$27)+IF(Data!$W299&lt;&gt;"",Scoring!$D$28)+IF(Data!$X299&lt;&gt;"",Scoring!$D$29)+IF(Data!$Y299&lt;&gt;"",Scoring!$D$30)+IF(Data!$Z299&lt;&gt;"",Scoring!$D$31)+IF(Data!$AA299&lt;&gt;"",Scoring!$D$32),"")</f>
        <v/>
      </c>
      <c r="AC299" s="105" t="str">
        <f>IF(AB299&lt;&gt;"",LOOKUP(AB299,Likelihoods!$A$7:$A$107,Likelihoods!B$7:B$107),"")</f>
        <v/>
      </c>
      <c r="AD299" s="264" t="str">
        <f>IF(AND(COUNTBLANK($B299:$E299)=3,COUNTBLANK($F299:$H299)=2,COUNTBLANK($I299:$J299)=1,COUNTBLANK($K299:$L299)=1,COUNTBLANK($M299:$N299)=1,COUNTBLANK($O299:$P299)=1,COUNTBLANK($Q299:$R299)=1,COUNTBLANK($S299:$T299)=1,COUNTBLANK($U299:$V299)=1,COUNTBLANK($W299:$AA299)=4),IF(Data!$B299&lt;&gt;"",Scoring!$E$7)+IF(Data!$C299&lt;&gt;"",Scoring!$E$8)+IF(Data!$D299&lt;&gt;"",Scoring!$E$9)+IF(Data!$E299&lt;&gt;"",Scoring!$E$10)+IF(Data!$F299&lt;&gt;"",Scoring!$E$11)+IF(Data!$G299&lt;&gt;"",Scoring!$E$12)+IF(Data!$H299&lt;&gt;"",Scoring!$E$13)+IF(Data!$I299&lt;&gt;"",Scoring!$E$14)+IF(Data!$J299&lt;&gt;"",Scoring!$E$15)+IF(Data!$K299&lt;&gt;"",Scoring!$E$16)+IF(Data!$L299&lt;&gt;"",Scoring!$E$17)+IF(Data!$M299&lt;&gt;"",Scoring!$E$18)+IF(Data!$N299&lt;&gt;"",Scoring!$E$19)+IF(Data!$O299&lt;&gt;"",Scoring!$E$20)+IF(Data!$P299&lt;&gt;"",Scoring!$E$21)+IF(Data!$Q299&lt;&gt;"",Scoring!$E$22)+IF(Data!$R299&lt;&gt;"",Scoring!$E$23)+IF(Data!$S299&lt;&gt;"",Scoring!$E$24)+IF(Data!V299&lt;&gt;"",Scoring!$E$25)+IF(Data!$U299&lt;&gt;"",Scoring!$E$26)+IF(Data!$V299&lt;&gt;"",Scoring!$E$27)+IF(Data!$W299&lt;&gt;"",Scoring!$E$28)+IF(Data!$X299&lt;&gt;"",Scoring!$E$29)+IF(Data!$Y299&lt;&gt;"",Scoring!$E$30)+IF(Data!$Z299&lt;&gt;"",Scoring!$E$31)+IF(Data!$AA299&lt;&gt;"",Scoring!$E$32),"")</f>
        <v/>
      </c>
      <c r="AE299" s="107" t="str">
        <f>IF(AD299&lt;&gt;"",LOOKUP(AD299,Likelihoods!$A$7:$A$107,Likelihoods!C$7:C$107),"")</f>
        <v/>
      </c>
      <c r="AF299" s="108" t="str">
        <f>IF(AND(COUNTBLANK($B299:$E299)=3,COUNTBLANK($F299:$H299)=2,COUNTBLANK($I299:$J299)=1,COUNTBLANK($K299:$L299)=1,COUNTBLANK($M299:$N299)=1,COUNTBLANK($O299:$P299)=1,COUNTBLANK($Q299:$R299)=1,COUNTBLANK($S299:$T299)=1,COUNTBLANK($U299:$V299)=1,COUNTBLANK($W299:$AA299)=4),IF(Data!$B299&lt;&gt;"",Scoring!$F$7)+IF(Data!$C299&lt;&gt;"",Scoring!$F$8)+IF(Data!$D299&lt;&gt;"",Scoring!$F$9)+IF(Data!$E299&lt;&gt;"",Scoring!$F$10)+IF(Data!$F299&lt;&gt;"",Scoring!$F$11)+IF(Data!$G299&lt;&gt;"",Scoring!$F$12)+IF(Data!$H299&lt;&gt;"",Scoring!$F$13)+IF(Data!$I299&lt;&gt;"",Scoring!$F$14)+IF(Data!$J299&lt;&gt;"",Scoring!$F$15)+IF(Data!$K299&lt;&gt;"",Scoring!$F$16)+IF(Data!$L299&lt;&gt;"",Scoring!$F$17)+IF(Data!$M299&lt;&gt;"",Scoring!$F$18)+IF(Data!$N299&lt;&gt;"",Scoring!$F$19)+IF(Data!$O299&lt;&gt;"",Scoring!$F$20)+IF(Data!$P299&lt;&gt;"",Scoring!$F$21)+IF(Data!$Q299&lt;&gt;"",Scoring!$F$22)+IF(Data!$R299&lt;&gt;"",Scoring!$F$23)+IF(Data!$S299&lt;&gt;"",Scoring!$F$24)+IF(Data!T299&lt;&gt;"",Scoring!$F$25)+IF(Data!$U299&lt;&gt;"",Scoring!$F$26)+IF(Data!$V299&lt;&gt;"",Scoring!$F$27)+IF(Data!$W299&lt;&gt;"",Scoring!$F$28)+IF(Data!$X299&lt;&gt;"",Scoring!$F$29)+IF(Data!$Y299&lt;&gt;"",Scoring!$F$30)+IF(Data!$Z299&lt;&gt;"",Scoring!$F$31)+IF(Data!$AA299&lt;&gt;"",Scoring!$F$32),"")</f>
        <v/>
      </c>
      <c r="AG299" s="105" t="str">
        <f>IF(AF299&lt;&gt;"",LOOKUP(AF299,Likelihoods!$A$7:$A$107,Likelihoods!D$7:D$107),"")</f>
        <v/>
      </c>
      <c r="AH299" s="108" t="str">
        <f>IF(AND(COUNTBLANK($B299:$E299)=3,COUNTBLANK($F299:$H299)=2,COUNTBLANK($I299:$J299)=1,COUNTBLANK($K299:$L299)=1,COUNTBLANK($M299:$N299)=1,COUNTBLANK($O299:$P299)=1,COUNTBLANK($Q299:$R299)=1,COUNTBLANK($S299:$T299)=1,COUNTBLANK($U299:$V299)=1,COUNTBLANK($W299:$AA299)=4),IF(Data!$B299&lt;&gt;"",Scoring!$G$7)+IF(Data!$C299&lt;&gt;"",Scoring!$G$8)+IF(Data!$D299&lt;&gt;"",Scoring!$G$9)+IF(Data!$E299&lt;&gt;"",Scoring!$G$10)+IF(Data!$F299&lt;&gt;"",Scoring!$G$11)+IF(Data!$G299&lt;&gt;"",Scoring!$G$12)+IF(Data!$H299&lt;&gt;"",Scoring!$G$13)+IF(Data!$I299&lt;&gt;"",Scoring!$G$14)+IF(Data!$J299&lt;&gt;"",Scoring!$G$15)+IF(Data!$K299&lt;&gt;"",Scoring!$G$16)+IF(Data!$L299&lt;&gt;"",Scoring!$G$17)+IF(Data!$M299&lt;&gt;"",Scoring!$G$18)+IF(Data!$N299&lt;&gt;"",Scoring!$G$19)+IF(Data!$O299&lt;&gt;"",Scoring!$G$20)+IF(Data!$P299&lt;&gt;"",Scoring!$G$21)+IF(Data!$Q299&lt;&gt;"",Scoring!$G$22)+IF(Data!$R299&lt;&gt;"",Scoring!$G$23)+IF(Data!$S299&lt;&gt;"",Scoring!$G$24)+IF(Data!T299&lt;&gt;"",Scoring!$G$25)+IF(Data!$U299&lt;&gt;"",Scoring!$G$26)+IF(Data!$V299&lt;&gt;"",Scoring!$G$27)+IF(Data!$W299&lt;&gt;"",Scoring!$G$28)+IF(Data!$X299&lt;&gt;"",Scoring!$G$29)+IF(Data!$Y299&lt;&gt;"",Scoring!$G$30)+IF(Data!$Z299&lt;&gt;"",Scoring!$G$31)+IF(Data!$AA299&lt;&gt;"",Scoring!$G$32),"")</f>
        <v/>
      </c>
      <c r="AI299" s="106" t="str">
        <f>IF(AH299&lt;&gt;"",LOOKUP(AH299,Likelihoods!$A$7:$A$107,Likelihoods!E$7:E$107),"")</f>
        <v/>
      </c>
      <c r="AJ299" s="104" t="str">
        <f>IF(AND(COUNTBLANK($B299:$E299)=3,COUNTBLANK($F299:$H299)=2,COUNTBLANK($I299:$J299)=1,COUNTBLANK($K299:$L299)=1,COUNTBLANK($M299:$N299)=1,COUNTBLANK($O299:$P299)=1,COUNTBLANK($Q299:$R299)=1,COUNTBLANK($S299:$T299)=1,COUNTBLANK($U299:$V299)=1,COUNTBLANK($W299:$AA299)=4),IF(Data!$B299&lt;&gt;"",Scoring!$H$7)+IF(Data!$C299&lt;&gt;"",Scoring!$H$8)+IF(Data!$D299&lt;&gt;"",Scoring!$H$9)+IF(Data!$E299&lt;&gt;"",Scoring!$H$10)+IF(Data!$F299&lt;&gt;"",Scoring!$H$11)+IF(Data!$G299&lt;&gt;"",Scoring!$H$12)+IF(Data!$H299&lt;&gt;"",Scoring!$H$13)+IF(Data!$I299&lt;&gt;"",Scoring!$H$14)+IF(Data!$J299&lt;&gt;"",Scoring!$H$15)+IF(Data!$K299&lt;&gt;"",Scoring!$H$16)+IF(Data!$L299&lt;&gt;"",Scoring!$H$17)+IF(Data!$M299&lt;&gt;"",Scoring!$H$18)+IF(Data!$N299&lt;&gt;"",Scoring!$H$19)+IF(Data!$O299&lt;&gt;"",Scoring!$H$20)+IF(Data!$P299&lt;&gt;"",Scoring!$H$21)+IF(Data!$Q299&lt;&gt;"",Scoring!$H$22)+IF(Data!$R299&lt;&gt;"",Scoring!$H$23)+IF(Data!$S299&lt;&gt;"",Scoring!$H$24)+IF(Data!T299&lt;&gt;"",Scoring!$H$25)+IF(Data!$U299&lt;&gt;"",Scoring!$H$26)+IF(Data!$V299&lt;&gt;"",Scoring!$H$27)+IF(Data!$W299&lt;&gt;"",Scoring!$H$28)+IF(Data!$X299&lt;&gt;"",Scoring!$H$29)+IF(Data!$Y299&lt;&gt;"",Scoring!$H$30)+IF(Data!$Z299&lt;&gt;"",Scoring!$H$31)+IF(Data!$AA299&lt;&gt;"",Scoring!$H$32),"")</f>
        <v/>
      </c>
      <c r="AK299" s="105" t="str">
        <f>IF(AJ299&lt;&gt;"",LOOKUP(AJ299,Likelihoods!$A$7:$A$107,Likelihoods!F$7:F$107),"")</f>
        <v/>
      </c>
      <c r="AL299" s="102" t="str">
        <f>IF(AND(COUNTBLANK($B299:$E299)=3,COUNTBLANK($F299:$H299)=2,COUNTBLANK($I299:$J299)=1,COUNTBLANK($K299:$L299)=1,COUNTBLANK($M299:$N299)=1,COUNTBLANK($O299:$P299)=1,COUNTBLANK($Q299:$R299)=1,COUNTBLANK($S299:$T299)=1,COUNTBLANK($U299:$V299)=1,COUNTBLANK($W299:$AA299)=4),IF(Data!$B299&lt;&gt;"",Scoring!$I$7)+IF(Data!$C299&lt;&gt;"",Scoring!$I$8)+IF(Data!$D299&lt;&gt;"",Scoring!$I$9)+IF(Data!$E299&lt;&gt;"",Scoring!$I$10)+IF(Data!$F299&lt;&gt;"",Scoring!$I$11)+IF(Data!$G299&lt;&gt;"",Scoring!$I$12)+IF(Data!$H299&lt;&gt;"",Scoring!$I$13)+IF(Data!$I299&lt;&gt;"",Scoring!$I$14)+IF(Data!$J299&lt;&gt;"",Scoring!$I$15)+IF(Data!$K299&lt;&gt;"",Scoring!$I$16)+IF(Data!$L299&lt;&gt;"",Scoring!$I$17)+IF(Data!$M299&lt;&gt;"",Scoring!$I$18)+IF(Data!$N299&lt;&gt;"",Scoring!$I$19)+IF(Data!$O299&lt;&gt;"",Scoring!$I$20)+IF(Data!$P299&lt;&gt;"",Scoring!$I$21)+IF(Data!$Q299&lt;&gt;"",Scoring!$I$22)+IF(Data!$R299&lt;&gt;"",Scoring!$I$23)+IF(Data!$S299&lt;&gt;"",Scoring!$I$24)+IF(Data!T299&lt;&gt;"",Scoring!$I$25)+IF(Data!$U299&lt;&gt;"",Scoring!$I$26)+IF(Data!$V299&lt;&gt;"",Scoring!$I$27)+IF(Data!$W299&lt;&gt;"",Scoring!$I$28)+IF(Data!$X299&lt;&gt;"",Scoring!$I$29)+IF(Data!$Y299&lt;&gt;"",Scoring!$I$30)+IF(Data!$Z299&lt;&gt;"",Scoring!$I$31)+IF(Data!$AA299&lt;&gt;"",Scoring!$I$32),"")</f>
        <v/>
      </c>
      <c r="AM299" s="107" t="str">
        <f>IF(AL299&lt;&gt;"",LOOKUP(AL299,Likelihoods!$A$7:$A$107,Likelihoods!G$7:G$107),"")</f>
        <v/>
      </c>
      <c r="AN299" s="281" t="str">
        <f>IF(AND(COUNTBLANK($B299:$E299)=3,COUNTBLANK($F299:$H299)=2,COUNTBLANK($I299:$J299)=1,COUNTBLANK($K299:$L299)=1,COUNTBLANK($M299:$N299)=1,COUNTBLANK($O299:$P299)=1,COUNTBLANK($Q299:$R299)=1,COUNTBLANK($S299:$T299)=1,COUNTBLANK($U299:$V299)=1,COUNTBLANK($W299:$AA299)=4),IF(Data!$B299&lt;&gt;"",Scoring!$J$7)+IF(Data!$C299&lt;&gt;"",Scoring!$J$8)+IF(Data!$D299&lt;&gt;"",Scoring!$J$9)+IF(Data!$E299&lt;&gt;"",Scoring!$J$10)+IF(Data!$F299&lt;&gt;"",Scoring!$J$11)+IF(Data!$G299&lt;&gt;"",Scoring!$J$12)+IF(Data!$H299&lt;&gt;"",Scoring!$J$13)+IF(Data!$I299&lt;&gt;"",Scoring!$J$14)+IF(Data!$J299&lt;&gt;"",Scoring!$J$15)+IF(Data!$K299&lt;&gt;"",Scoring!$J$16)+IF(Data!$L299&lt;&gt;"",Scoring!$J$17)+IF(Data!$M299&lt;&gt;"",Scoring!$J$18)+IF(Data!$N299&lt;&gt;"",Scoring!$J$19)+IF(Data!$O299&lt;&gt;"",Scoring!$J$20)+IF(Data!$P299&lt;&gt;"",Scoring!$J$21)+IF(Data!$Q299&lt;&gt;"",Scoring!$J$22)+IF(Data!$R299&lt;&gt;"",Scoring!$J$23)+IF(Data!$S299&lt;&gt;"",Scoring!$J$24)+IF(Data!AF299&lt;&gt;"",Scoring!$J$25)+IF(Data!$U299&lt;&gt;"",Scoring!$J$26)+IF(Data!$V299&lt;&gt;"",Scoring!$J$27)+IF(Data!$W299&lt;&gt;"",Scoring!$J$28)+IF(Data!$X299&lt;&gt;"",Scoring!$J$29)+IF(Data!$Y299&lt;&gt;"",Scoring!$J$30)+IF(Data!$Z299&lt;&gt;"",Scoring!$J$31)+IF(Data!$AA299&lt;&gt;"",Scoring!$J$32),"")</f>
        <v/>
      </c>
      <c r="AO299" s="276" t="str">
        <f>IF(AN299&lt;&gt;"",LOOKUP(AN299,Likelihoods!$A$7:$A$107,Likelihoods!H$7:H$107),"")</f>
        <v/>
      </c>
      <c r="AP299" s="264" t="str">
        <f>IF(AND(COUNTBLANK($B299:$E299)=3,COUNTBLANK($F299:$H299)=2,COUNTBLANK($I299:$J299)=1,COUNTBLANK($K299:$L299)=1,COUNTBLANK($M299:$N299)=1,COUNTBLANK($O299:$P299)=1,COUNTBLANK($Q299:$R299)=1,COUNTBLANK($S299:$T299)=1,COUNTBLANK($U299:$V299)=1,COUNTBLANK($W299:$AA299)=4),IF(Data!$B299&lt;&gt;"",Scoring!$K$7)+IF(Data!$C299&lt;&gt;"",Scoring!$K$8)+IF(Data!$D299&lt;&gt;"",Scoring!$K$9)+IF(Data!$E299&lt;&gt;"",Scoring!$K$10)+IF(Data!$F299&lt;&gt;"",Scoring!$K$11)+IF(Data!$G299&lt;&gt;"",Scoring!$K$12)+IF(Data!$H299&lt;&gt;"",Scoring!$K$13)+IF(Data!$I299&lt;&gt;"",Scoring!$K$14)+IF(Data!$J299&lt;&gt;"",Scoring!$K$15)+IF(Data!$K299&lt;&gt;"",Scoring!$K$16)+IF(Data!$L299&lt;&gt;"",Scoring!$K$17)+IF(Data!$M299&lt;&gt;"",Scoring!$K$18)+IF(Data!$N299&lt;&gt;"",Scoring!$K$19)+IF(Data!$O299&lt;&gt;"",Scoring!$K$20)+IF(Data!$P299&lt;&gt;"",Scoring!$K$21)+IF(Data!$Q299&lt;&gt;"",Scoring!$K$22)+IF(Data!$R299&lt;&gt;"",Scoring!$K$23)+IF(Data!$S299&lt;&gt;"",Scoring!$K$24)+IF(Data!AH299&lt;&gt;"",Scoring!$K$25)+IF(Data!$U299&lt;&gt;"",Scoring!$K$26)+IF(Data!$V299&lt;&gt;"",Scoring!$K$27)+IF(Data!$W299&lt;&gt;"",Scoring!$K$28)+IF(Data!$X299&lt;&gt;"",Scoring!$K$29)+IF(Data!$Y299&lt;&gt;"",Scoring!$K$30)+IF(Data!$Z299&lt;&gt;"",Scoring!$K$31)+IF(Data!$AA299&lt;&gt;"",Scoring!$K$32),"")</f>
        <v/>
      </c>
      <c r="AQ299" s="107" t="str">
        <f>IF(AP299&lt;&gt;"",LOOKUP(AP299,Likelihoods!$A$7:$A$107,Likelihoods!I$7:I$107),"")</f>
        <v/>
      </c>
      <c r="AR299" s="281" t="str">
        <f>IF(AND(COUNTBLANK($B299:$E299)=3,COUNTBLANK($F299:$H299)=2,COUNTBLANK($I299:$J299)=1,COUNTBLANK($K299:$L299)=1,COUNTBLANK($M299:$N299)=1,COUNTBLANK($O299:$P299)=1,COUNTBLANK($Q299:$R299)=1,COUNTBLANK($S299:$T299)=1,COUNTBLANK($U299:$V299)=1,COUNTBLANK($W299:$AA299)=4),IF(Data!$B299&lt;&gt;"",Scoring!$L$7)+IF(Data!$C299&lt;&gt;"",Scoring!$L$8)+IF(Data!$D299&lt;&gt;"",Scoring!$L$9)+IF(Data!$E299&lt;&gt;"",Scoring!$L$10)+IF(Data!$F299&lt;&gt;"",Scoring!$L$11)+IF(Data!$G299&lt;&gt;"",Scoring!$L$12)+IF(Data!$H299&lt;&gt;"",Scoring!$L$13)+IF(Data!$I299&lt;&gt;"",Scoring!$L$14)+IF(Data!$J299&lt;&gt;"",Scoring!$L$15)+IF(Data!$K299&lt;&gt;"",Scoring!$L$16)+IF(Data!$L299&lt;&gt;"",Scoring!$L$17)+IF(Data!$M299&lt;&gt;"",Scoring!$L$18)+IF(Data!$N299&lt;&gt;"",Scoring!$L$19)+IF(Data!$O299&lt;&gt;"",Scoring!$L$20)+IF(Data!$P299&lt;&gt;"",Scoring!$L$21)+IF(Data!$Q299&lt;&gt;"",Scoring!$L$22)+IF(Data!$R299&lt;&gt;"",Scoring!$L$23)+IF(Data!$S299&lt;&gt;"",Scoring!$L$24)+IF(Data!AJ299&lt;&gt;"",Scoring!$L$25)+IF(Data!$U299&lt;&gt;"",Scoring!$L$26)+IF(Data!$V299&lt;&gt;"",Scoring!$L$27)+IF(Data!$W299&lt;&gt;"",Scoring!$L$28)+IF(Data!$X299&lt;&gt;"",Scoring!$L$29)+IF(Data!$Y299&lt;&gt;"",Scoring!$L$30)+IF(Data!$Z299&lt;&gt;"",Scoring!$L$31)+IF(Data!$AA299&lt;&gt;"",Scoring!$L$32),"")</f>
        <v/>
      </c>
      <c r="AS299" s="105" t="str">
        <f>IF(AR299&lt;&gt;"",LOOKUP(AR299,Likelihoods!$A$7:$A$107,Likelihoods!J$7:J$107),"")</f>
        <v/>
      </c>
      <c r="AT299" s="108" t="str">
        <f>IF(AND(COUNTBLANK($B299:$E299)=3,COUNTBLANK($F299:$H299)=2,COUNTBLANK($I299:$J299)=1,COUNTBLANK($K299:$L299)=1,COUNTBLANK($M299:$N299)=1,COUNTBLANK($O299:$P299)=1,COUNTBLANK($Q299:$R299)=1,COUNTBLANK($S299:$T299)=1,COUNTBLANK($U299:$V299)=1,COUNTBLANK($W299:$AA299)=4),IF(Data!$B299&lt;&gt;"",Scoring!$M$7)+IF(Data!$C299&lt;&gt;"",Scoring!$M$8)+IF(Data!$D299&lt;&gt;"",Scoring!$M$9)+IF(Data!$E299&lt;&gt;"",Scoring!$M$10)+IF(Data!$F299&lt;&gt;"",Scoring!$M$11)+IF(Data!$G299&lt;&gt;"",Scoring!$M$12)+IF(Data!$H299&lt;&gt;"",Scoring!$M$13)+IF(Data!$I299&lt;&gt;"",Scoring!$M$14)+IF(Data!$J299&lt;&gt;"",Scoring!$M$15)+IF(Data!$K299&lt;&gt;"",Scoring!$M$16)+IF(Data!$L299&lt;&gt;"",Scoring!$M$17)+IF(Data!$M299&lt;&gt;"",Scoring!$M$18)+IF(Data!$N299&lt;&gt;"",Scoring!$M$19)+IF(Data!$O299&lt;&gt;"",Scoring!$M$20)+IF(Data!$P299&lt;&gt;"",Scoring!$M$21)+IF(Data!$Q299&lt;&gt;"",Scoring!$M$22)+IF(Data!$R299&lt;&gt;"",Scoring!$M$23)+IF(Data!$S299&lt;&gt;"",Scoring!$M$24)+IF(Data!T299&lt;&gt;"",Scoring!$M$25)+IF(Data!$U299&lt;&gt;"",Scoring!$M$26)+IF(Data!$V299&lt;&gt;"",Scoring!$M$27)+IF(Data!$W299&lt;&gt;"",Scoring!$M$28)+IF(Data!$X299&lt;&gt;"",Scoring!$M$29)+IF(Data!$Y299&lt;&gt;"",Scoring!$M$30)+IF(Data!$Z299&lt;&gt;"",Scoring!$M$31)+IF(Data!$AA299&lt;&gt;"",Scoring!$M$32),"")</f>
        <v/>
      </c>
      <c r="AU299" s="105" t="str">
        <f>IF(AT299&lt;&gt;"",LOOKUP(AT299,Likelihoods!$A$7:$A$107,Likelihoods!K$7:K$107),"")</f>
        <v/>
      </c>
      <c r="AV299" s="108" t="str">
        <f>IF(AND(COUNTBLANK($B299:$E299)=3,COUNTBLANK($F299:$H299)=2,COUNTBLANK($I299:$J299)=1,COUNTBLANK($K299:$L299)=1,COUNTBLANK($M299:$N299)=1,COUNTBLANK($O299:$P299)=1,COUNTBLANK($Q299:$R299)=1,COUNTBLANK($S299:$T299)=1,COUNTBLANK($U299:$V299)=1,COUNTBLANK($W299:$AA299)=4),IF(Data!$B299&lt;&gt;"",Scoring!$N$7)+IF(Data!$C299&lt;&gt;"",Scoring!$N$8)+IF(Data!$D299&lt;&gt;"",Scoring!$N$9)+IF(Data!$E299&lt;&gt;"",Scoring!$N$10)+IF(Data!$F299&lt;&gt;"",Scoring!$N$11)+IF(Data!$G299&lt;&gt;"",Scoring!$N$12)+IF(Data!$H299&lt;&gt;"",Scoring!$N$13)+IF(Data!$I299&lt;&gt;"",Scoring!$N$14)+IF(Data!$J299&lt;&gt;"",Scoring!$N$15)+IF(Data!$K299&lt;&gt;"",Scoring!$N$16)+IF(Data!$L299&lt;&gt;"",Scoring!$N$17)+IF(Data!$M299&lt;&gt;"",Scoring!$N$18)+IF(Data!$N299&lt;&gt;"",Scoring!$N$19)+IF(Data!$O299&lt;&gt;"",Scoring!$N$20)+IF(Data!$P299&lt;&gt;"",Scoring!$N$21)+IF(Data!$Q299&lt;&gt;"",Scoring!$N$22)+IF(Data!$R299&lt;&gt;"",Scoring!$N$23)+IF(Data!$S299&lt;&gt;"",Scoring!$N$24)+IF(Data!T299&lt;&gt;"",Scoring!$N$25)+IF(Data!$U299&lt;&gt;"",Scoring!$N$26)+IF(Data!$V299&lt;&gt;"",Scoring!$N$27)+IF(Data!$W299&lt;&gt;"",Scoring!$N$28)+IF(Data!$X299&lt;&gt;"",Scoring!$N$29)+IF(Data!$Y299&lt;&gt;"",Scoring!$N$30)+IF(Data!$Z299&lt;&gt;"",Scoring!$N$31)+IF(Data!$AA299&lt;&gt;"",Scoring!$N$32),"")</f>
        <v/>
      </c>
      <c r="AW299" s="106" t="str">
        <f>IF(AV299&lt;&gt;"",LOOKUP(AV299,Likelihoods!$A$7:$A$107,Likelihoods!L$7:L$107),"")</f>
        <v/>
      </c>
      <c r="AX299" s="104" t="str">
        <f>IF(AND(COUNTBLANK($B299:$E299)=3,COUNTBLANK($F299:$H299)=2,COUNTBLANK($I299:$J299)=1,COUNTBLANK($K299:$L299)=1,COUNTBLANK($M299:$N299)=1,COUNTBLANK($O299:$P299)=1,COUNTBLANK($Q299:$R299)=1,COUNTBLANK($S299:$T299)=1,COUNTBLANK($U299:$V299)=1,COUNTBLANK($W299:$AA299)=4),IF(Data!$B299&lt;&gt;"",Scoring!$O$7)+IF(Data!$C299&lt;&gt;"",Scoring!$O$8)+IF(Data!$D299&lt;&gt;"",Scoring!$O$9)+IF(Data!$E299&lt;&gt;"",Scoring!$O$10)+IF(Data!$F299&lt;&gt;"",Scoring!$O$11)+IF(Data!$G299&lt;&gt;"",Scoring!$O$12)+IF(Data!$H299&lt;&gt;"",Scoring!$O$13)+IF(Data!$I299&lt;&gt;"",Scoring!$O$14)+IF(Data!$J299&lt;&gt;"",Scoring!$O$15)+IF(Data!$K299&lt;&gt;"",Scoring!$O$16)+IF(Data!$L299&lt;&gt;"",Scoring!$O$17)+IF(Data!$M299&lt;&gt;"",Scoring!$O$18)+IF(Data!$N299&lt;&gt;"",Scoring!$O$19)+IF(Data!$O299&lt;&gt;"",Scoring!$O$20)+IF(Data!$P299&lt;&gt;"",Scoring!$O$21)+IF(Data!$Q299&lt;&gt;"",Scoring!$O$22)+IF(Data!$R299&lt;&gt;"",Scoring!$O$23)+IF(Data!$S299&lt;&gt;"",Scoring!$O$24)+IF(Data!T299&lt;&gt;"",Scoring!$O$25)+IF(Data!$U299&lt;&gt;"",Scoring!$O$26)+IF(Data!$V299&lt;&gt;"",Scoring!$O$27)+IF(Data!$W299&lt;&gt;"",Scoring!$O$28)+IF(Data!$X299&lt;&gt;"",Scoring!$O$29)+IF(Data!$Y299&lt;&gt;"",Scoring!$O$30)+IF(Data!$Z299&lt;&gt;"",Scoring!$O$31)+IF(Data!$AA299&lt;&gt;"",Scoring!$O$32),"")</f>
        <v/>
      </c>
      <c r="AY299" s="107" t="str">
        <f>IF(AX299&lt;&gt;"",LOOKUP(AX299,Likelihoods!$A$7:$A$107,Likelihoods!M$7:M$107),"")</f>
        <v/>
      </c>
      <c r="AZ299" s="108" t="str">
        <f>IF(AND(COUNTBLANK($B299:$E299)=3,COUNTBLANK($F299:$H299)=2,COUNTBLANK($I299:$J299)=1,COUNTBLANK($K299:$L299)=1,COUNTBLANK($M299:$N299)=1,COUNTBLANK($O299:$P299)=1,COUNTBLANK($Q299:$R299)=1,COUNTBLANK($S299:$T299)=1,COUNTBLANK($U299:$V299)=1,COUNTBLANK($W299:$AA299)=4),IF(Data!$B299&lt;&gt;"",Scoring!$P$7)+IF(Data!$C299&lt;&gt;"",Scoring!$P$8)+IF(Data!$D299&lt;&gt;"",Scoring!$P$9)+IF(Data!$E299&lt;&gt;"",Scoring!$P$10)+IF(Data!$F299&lt;&gt;"",Scoring!$P$11)+IF(Data!$G299&lt;&gt;"",Scoring!$P$12)+IF(Data!$H299&lt;&gt;"",Scoring!$P$13)+IF(Data!$I299&lt;&gt;"",Scoring!$P$14)+IF(Data!$J299&lt;&gt;"",Scoring!$P$15)+IF(Data!$K299&lt;&gt;"",Scoring!$P$16)+IF(Data!$L299&lt;&gt;"",Scoring!$P$17)+IF(Data!$M299&lt;&gt;"",Scoring!$P$18)+IF(Data!$N299&lt;&gt;"",Scoring!$P$19)+IF(Data!$O299&lt;&gt;"",Scoring!$P$20)+IF(Data!$P299&lt;&gt;"",Scoring!$P$21)+IF(Data!$Q299&lt;&gt;"",Scoring!$P$22)+IF(Data!$R299&lt;&gt;"",Scoring!$P$23)+IF(Data!$S299&lt;&gt;"",Scoring!$P$24)+IF(Data!T299&lt;&gt;"",Scoring!$P$25)+IF(Data!$U299&lt;&gt;"",Scoring!$P$26)+IF(Data!$V299&lt;&gt;"",Scoring!$P$27)+IF(Data!$W299&lt;&gt;"",Scoring!$P$28)+IF(Data!$X299&lt;&gt;"",Scoring!$P$29)+IF(Data!$Y299&lt;&gt;"",Scoring!$P$30)+IF(Data!$Z299&lt;&gt;"",Scoring!$P$31)+IF(Data!$AA299&lt;&gt;"",Scoring!$P$32),"")</f>
        <v/>
      </c>
      <c r="BA299" s="105" t="str">
        <f>IF(AZ299&lt;&gt;"",LOOKUP(AZ299,Likelihoods!$A$7:$A$107,Likelihoods!N$7:N$107),"")</f>
        <v/>
      </c>
      <c r="BB299" s="102" t="str">
        <f>IF(AND(COUNTBLANK($B299:$E299)=3,COUNTBLANK($F299:$H299)=2,COUNTBLANK($I299:$J299)=1,COUNTBLANK($K299:$L299)=1,COUNTBLANK($M299:$N299)=1,COUNTBLANK($O299:$P299)=1,COUNTBLANK($Q299:$R299)=1,COUNTBLANK($S299:$T299)=1,COUNTBLANK($U299:$V299)=1,COUNTBLANK($W299:$AA299)=4),IF(Data!$B299&lt;&gt;"",Scoring!$Q$7)+IF(Data!$C299&lt;&gt;"",Scoring!$Q$8)+IF(Data!$D299&lt;&gt;"",Scoring!$Q$9)+IF(Data!$E299&lt;&gt;"",Scoring!$Q$10)+IF(Data!$F299&lt;&gt;"",Scoring!$Q$11)+IF(Data!$G299&lt;&gt;"",Scoring!$Q$12)+IF(Data!$H299&lt;&gt;"",Scoring!$Q$13)+IF(Data!$I299&lt;&gt;"",Scoring!$Q$14)+IF(Data!$J299&lt;&gt;"",Scoring!$Q$15)+IF(Data!$K299&lt;&gt;"",Scoring!$Q$16)+IF(Data!$L299&lt;&gt;"",Scoring!$Q$17)+IF(Data!$M299&lt;&gt;"",Scoring!$Q$18)+IF(Data!$N299&lt;&gt;"",Scoring!$Q$19)+IF(Data!$O299&lt;&gt;"",Scoring!$Q$20)+IF(Data!$P299&lt;&gt;"",Scoring!$Q$21)+IF(Data!$Q299&lt;&gt;"",Scoring!$Q$22)+IF(Data!$R299&lt;&gt;"",Scoring!$Q$23)+IF(Data!$S299&lt;&gt;"",Scoring!$Q$24)+IF(Data!T299&lt;&gt;"",Scoring!$Q$25)+IF(Data!$U299&lt;&gt;"",Scoring!$Q$26)+IF(Data!$V299&lt;&gt;"",Scoring!$Q$27)+IF(Data!$W299&lt;&gt;"",Scoring!$Q$28)+IF(Data!$X299&lt;&gt;"",Scoring!$Q$29)+IF(Data!$Y299&lt;&gt;"",Scoring!$Q$30)+IF(Data!$Z299&lt;&gt;"",Scoring!$Q$31)+IF(Data!$AA299&lt;&gt;"",Scoring!$Q$32),"")</f>
        <v/>
      </c>
      <c r="BC299" s="107" t="str">
        <f>IF(BB299&lt;&gt;"",LOOKUP(BB299,Likelihoods!$A$7:$A$107,Likelihoods!O$7:O$107),"")</f>
        <v/>
      </c>
      <c r="BD299" s="104" t="str">
        <f>IF(AND(COUNTBLANK($B299:$E299)=3,COUNTBLANK($F299:$H299)=2,COUNTBLANK($I299:$J299)=1,COUNTBLANK($K299:$L299)=1,COUNTBLANK($M299:$N299)=1,COUNTBLANK($O299:$P299)=1,COUNTBLANK($Q299:$R299)=1,COUNTBLANK($S299:$T299)=1,COUNTBLANK($U299:$V299)=1,COUNTBLANK($W299:$AA299)=4),IF(Data!$B299&lt;&gt;"",Scoring!$R$7)+IF(Data!$C299&lt;&gt;"",Scoring!$R$8)+IF(Data!$D299&lt;&gt;"",Scoring!$R$9)+IF(Data!$E299&lt;&gt;"",Scoring!$R$10)+IF(Data!$F299&lt;&gt;"",Scoring!$R$11)+IF(Data!$G299&lt;&gt;"",Scoring!$R$12)+IF(Data!$H299&lt;&gt;"",Scoring!$R$13)+IF(Data!$I299&lt;&gt;"",Scoring!$R$14)+IF(Data!$J299&lt;&gt;"",Scoring!$R$15)+IF(Data!$K299&lt;&gt;"",Scoring!$R$16)+IF(Data!$L299&lt;&gt;"",Scoring!$R$17)+IF(Data!$M299&lt;&gt;"",Scoring!$R$18)+IF(Data!$N299&lt;&gt;"",Scoring!$R$19)+IF(Data!$O299&lt;&gt;"",Scoring!$R$20)+IF(Data!$P299&lt;&gt;"",Scoring!$R$21)+IF(Data!$Q299&lt;&gt;"",Scoring!$R$22)+IF(Data!$R299&lt;&gt;"",Scoring!$R$23)+IF(Data!$S299&lt;&gt;"",Scoring!$R$24)+IF(Data!T299&lt;&gt;"",Scoring!$R$25)+IF(Data!$U299&lt;&gt;"",Scoring!$R$26)+IF(Data!$V299&lt;&gt;"",Scoring!$R$27)+IF(Data!$W299&lt;&gt;"",Scoring!$R$28)+IF(Data!$X299&lt;&gt;"",Scoring!$R$29)+IF(Data!$Y299&lt;&gt;"",Scoring!$R$30)+IF(Data!$Z299&lt;&gt;"",Scoring!$R$31)+IF(Data!$AA299&lt;&gt;"",Scoring!$R$32),"")</f>
        <v/>
      </c>
      <c r="BE299" s="105" t="str">
        <f>IF(BD299&lt;&gt;"",LOOKUP(BD299,Likelihoods!$A$7:$A$107,Likelihoods!P$7:P$107),"")</f>
        <v/>
      </c>
      <c r="BF299" s="102" t="str">
        <f>IF(AND(COUNTBLANK($B299:$E299)=3,COUNTBLANK($F299:$H299)=2,COUNTBLANK($I299:$J299)=1,COUNTBLANK($K299:$L299)=1,COUNTBLANK($M299:$N299)=1,COUNTBLANK($O299:$P299)=1,COUNTBLANK($Q299:$R299)=1,COUNTBLANK($S299:$T299)=1,COUNTBLANK($U299:$V299)=1,COUNTBLANK($W299:$AA299)=4),IF(Data!$B299&lt;&gt;"",Scoring!$S$7)+IF(Data!$C299&lt;&gt;"",Scoring!$S$8)+IF(Data!$D299&lt;&gt;"",Scoring!$S$9)+IF(Data!$E299&lt;&gt;"",Scoring!$S$10)+IF(Data!$F299&lt;&gt;"",Scoring!$S$11)+IF(Data!$G299&lt;&gt;"",Scoring!$S$12)+IF(Data!$H299&lt;&gt;"",Scoring!$S$13)+IF(Data!$I299&lt;&gt;"",Scoring!$S$14)+IF(Data!$J299&lt;&gt;"",Scoring!$S$15)+IF(Data!$K299&lt;&gt;"",Scoring!$S$16)+IF(Data!$L299&lt;&gt;"",Scoring!$S$17)+IF(Data!$M299&lt;&gt;"",Scoring!$S$18)+IF(Data!$N299&lt;&gt;"",Scoring!$S$19)+IF(Data!$O299&lt;&gt;"",Scoring!$S$20)+IF(Data!$P299&lt;&gt;"",Scoring!$S$21)+IF(Data!$Q299&lt;&gt;"",Scoring!$S$22)+IF(Data!$R299&lt;&gt;"",Scoring!$S$23)+IF(Data!$S299&lt;&gt;"",Scoring!$S$24)+IF(Data!T299&lt;&gt;"",Scoring!$S$25)+IF(Data!$U299&lt;&gt;"",Scoring!$S$26)+IF(Data!$V299&lt;&gt;"",Scoring!$S$27)+IF(Data!$W299&lt;&gt;"",Scoring!$S$28)+IF(Data!$X299&lt;&gt;"",Scoring!$S$29)+IF(Data!$Y299&lt;&gt;"",Scoring!$S$30)+IF(Data!$Z299&lt;&gt;"",Scoring!$S$31)+IF(Data!$AA299&lt;&gt;"",Scoring!$S$32),"")</f>
        <v/>
      </c>
      <c r="BG299" s="107" t="str">
        <f>IF(BF299&lt;&gt;"",LOOKUP(BF299,Likelihoods!$A$7:$A$107,Likelihoods!Q$7:Q$107),"")</f>
        <v/>
      </c>
      <c r="BH299" s="108" t="str">
        <f>IF(AND(COUNTBLANK($B299:$E299)=3,COUNTBLANK($F299:$H299)=2,COUNTBLANK($I299:$J299)=1,COUNTBLANK($K299:$L299)=1,COUNTBLANK($M299:$N299)=1,COUNTBLANK($O299:$P299)=1,COUNTBLANK($Q299:$R299)=1,COUNTBLANK($S299:$T299)=1,COUNTBLANK($U299:$V299)=1,COUNTBLANK($W299:$AA299)=4),IF(Data!$B299&lt;&gt;"",Scoring!$T$7)+IF(Data!$C299&lt;&gt;"",Scoring!$T$8)+IF(Data!$D299&lt;&gt;"",Scoring!$T$9)+IF(Data!$E299&lt;&gt;"",Scoring!$T$10)+IF(Data!$F299&lt;&gt;"",Scoring!$T$11)+IF(Data!$G299&lt;&gt;"",Scoring!$T$12)+IF(Data!$H299&lt;&gt;"",Scoring!$T$13)+IF(Data!$I299&lt;&gt;"",Scoring!$T$14)+IF(Data!$J299&lt;&gt;"",Scoring!$T$15)+IF(Data!$K299&lt;&gt;"",Scoring!$T$16)+IF(Data!$L299&lt;&gt;"",Scoring!$T$17)+IF(Data!$M299&lt;&gt;"",Scoring!$T$18)+IF(Data!$N299&lt;&gt;"",Scoring!$T$19)+IF(Data!$O299&lt;&gt;"",Scoring!$T$20)+IF(Data!$P299&lt;&gt;"",Scoring!$T$21)+IF(Data!$Q299&lt;&gt;"",Scoring!$T$22)+IF(Data!$R299&lt;&gt;"",Scoring!$T$23)+IF(Data!$S299&lt;&gt;"",Scoring!$T$24)+IF(Data!T299&lt;&gt;"",Scoring!$T$25)+IF(Data!$U299&lt;&gt;"",Scoring!$T$26)+IF(Data!$V299&lt;&gt;"",Scoring!$T$27)+IF(Data!$W299&lt;&gt;"",Scoring!$T$28)+IF(Data!$X299&lt;&gt;"",Scoring!$T$29)+IF(Data!$Y299&lt;&gt;"",Scoring!$T$30)+IF(Data!$Z299&lt;&gt;"",Scoring!$T$31)+IF(Data!$AA299&lt;&gt;"",Scoring!$T$32),"")</f>
        <v/>
      </c>
      <c r="BI299" s="105" t="str">
        <f>IF(BH299&lt;&gt;"",LOOKUP(BH299,Likelihoods!$A$7:$A$107,Likelihoods!R$7:R$107),"")</f>
        <v/>
      </c>
      <c r="BJ299" s="108" t="str">
        <f>IF(AND(COUNTBLANK($B299:$E299)=3,COUNTBLANK($F299:$H299)=2,COUNTBLANK($I299:$J299)=1,COUNTBLANK($K299:$L299)=1,COUNTBLANK($M299:$N299)=1,COUNTBLANK($O299:$P299)=1,COUNTBLANK($Q299:$R299)=1,COUNTBLANK($S299:$T299)=1,COUNTBLANK($U299:$V299)=1,COUNTBLANK($W299:$AA299)=4),IF(Data!$B299&lt;&gt;"",Scoring!$U$7)+IF(Data!$C299&lt;&gt;"",Scoring!$U$8)+IF(Data!$D299&lt;&gt;"",Scoring!$U$9)+IF(Data!$E299&lt;&gt;"",Scoring!$U$10)+IF(Data!$F299&lt;&gt;"",Scoring!$U$11)+IF(Data!$G299&lt;&gt;"",Scoring!$U$12)+IF(Data!$H299&lt;&gt;"",Scoring!$U$13)+IF(Data!$I299&lt;&gt;"",Scoring!$U$14)+IF(Data!$J299&lt;&gt;"",Scoring!$U$15)+IF(Data!$K299&lt;&gt;"",Scoring!$U$16)+IF(Data!$L299&lt;&gt;"",Scoring!$U$17)+IF(Data!$M299&lt;&gt;"",Scoring!$U$18)+IF(Data!$N299&lt;&gt;"",Scoring!$U$19)+IF(Data!$O299&lt;&gt;"",Scoring!$U$20)+IF(Data!$P299&lt;&gt;"",Scoring!$U$21)+IF(Data!$Q299&lt;&gt;"",Scoring!$U$22)+IF(Data!$R299&lt;&gt;"",Scoring!$U$23)+IF(Data!$S299&lt;&gt;"",Scoring!$U$24)+IF(Data!T299&lt;&gt;"",Scoring!$U$25)+IF(Data!$U299&lt;&gt;"",Scoring!$U$26)+IF(Data!$V299&lt;&gt;"",Scoring!$U$27)+IF(Data!$W299&lt;&gt;"",Scoring!$U$28)+IF(Data!$X299&lt;&gt;"",Scoring!$U$29)+IF(Data!$Y299&lt;&gt;"",Scoring!$U$30)+IF(Data!$Z299&lt;&gt;"",Scoring!$U$31)+IF(Data!$AA299&lt;&gt;"",Scoring!$U$32),"")</f>
        <v/>
      </c>
      <c r="BK299" s="106" t="str">
        <f>IF(BJ299&lt;&gt;"",LOOKUP(BJ299,Likelihoods!$A$7:$A$107,Likelihoods!S$7:S$107),"")</f>
        <v/>
      </c>
      <c r="BL299" s="8"/>
      <c r="BM299" s="8"/>
      <c r="BN299" s="8"/>
      <c r="BO299" s="8"/>
      <c r="BP299" s="8"/>
      <c r="BQ299" s="8"/>
      <c r="BR299" s="8"/>
      <c r="BS299" s="8"/>
      <c r="BT299" s="8"/>
      <c r="BU299" s="8"/>
      <c r="BV299" s="8"/>
      <c r="BW299" s="8"/>
      <c r="BX299" s="8"/>
      <c r="BY299" s="8"/>
    </row>
    <row r="300" spans="1:77" thickBot="1" x14ac:dyDescent="0.25">
      <c r="A300" s="69"/>
      <c r="B300" s="110"/>
      <c r="C300" s="111"/>
      <c r="D300" s="111"/>
      <c r="E300" s="111"/>
      <c r="F300" s="110"/>
      <c r="G300" s="111"/>
      <c r="H300" s="112"/>
      <c r="I300" s="111"/>
      <c r="J300" s="111"/>
      <c r="K300" s="110"/>
      <c r="L300" s="112"/>
      <c r="M300" s="111"/>
      <c r="N300" s="112"/>
      <c r="O300" s="110"/>
      <c r="P300" s="112"/>
      <c r="Q300" s="111"/>
      <c r="R300" s="111"/>
      <c r="S300" s="110"/>
      <c r="T300" s="112"/>
      <c r="U300" s="110"/>
      <c r="V300" s="112"/>
      <c r="W300" s="111"/>
      <c r="X300" s="111"/>
      <c r="Y300" s="111"/>
      <c r="Z300" s="111"/>
      <c r="AA300" s="111"/>
      <c r="AB300" s="113" t="str">
        <f>IF(AND(COUNTBLANK($B300:$E300)=3,COUNTBLANK($F300:$H300)=2,COUNTBLANK($I300:$J300)=1,COUNTBLANK($K300:$L300)=1,COUNTBLANK($M300:$N300)=1,COUNTBLANK($O300:$P300)=1,COUNTBLANK($Q300:$R300)=1,COUNTBLANK($S300:$T300)=1,COUNTBLANK($U300:$V300)=1,COUNTBLANK($W300:$AA300)=4),IF(Data!$B300&lt;&gt;"",Scoring!$D$7)+IF(Data!$C300&lt;&gt;"",Scoring!$D$8)+IF(Data!$D300&lt;&gt;"",Scoring!$D$9)+IF(Data!$E300&lt;&gt;"",Scoring!$D$10)+IF(Data!$F300&lt;&gt;"",Scoring!$D$11)+IF(Data!$G300&lt;&gt;"",Scoring!$D$12)+IF(Data!$H300&lt;&gt;"",Scoring!$D$13)+IF(Data!$I300&lt;&gt;"",Scoring!$D$14)+IF(Data!$J300&lt;&gt;"",Scoring!$D$15)+IF(Data!$K300&lt;&gt;"",Scoring!$D$16)+IF(Data!$L300&lt;&gt;"",Scoring!$D$17)+IF(Data!$M300&lt;&gt;"",Scoring!$D$18)+IF(Data!$N300&lt;&gt;"",Scoring!$D$19)+IF(Data!$O300&lt;&gt;"",Scoring!$D$20)+IF(Data!$P300&lt;&gt;"",Scoring!$D$21)+IF(Data!$Q300&lt;&gt;"",Scoring!$D$22)+IF(Data!$R300&lt;&gt;"",Scoring!$D$23)+IF(Data!$S300&lt;&gt;"",Scoring!$D$24)+IF(Data!T300&lt;&gt;"",Scoring!$D$25)+IF(Data!$U300&lt;&gt;"",Scoring!$D$26)+IF(Data!$V300&lt;&gt;"",Scoring!$D$27)+IF(Data!$W300&lt;&gt;"",Scoring!$D$28)+IF(Data!$X300&lt;&gt;"",Scoring!$D$29)+IF(Data!$Y300&lt;&gt;"",Scoring!$D$30)+IF(Data!$Z300&lt;&gt;"",Scoring!$D$31)+IF(Data!$AA300&lt;&gt;"",Scoring!$D$32),"")</f>
        <v/>
      </c>
      <c r="AC300" s="114" t="str">
        <f>IF(AB300&lt;&gt;"",LOOKUP(AB300,Likelihoods!$A$7:$A$107,Likelihoods!B$7:B$107),"")</f>
        <v/>
      </c>
      <c r="AD300" s="270" t="str">
        <f>IF(AND(COUNTBLANK($B300:$E300)=3,COUNTBLANK($F300:$H300)=2,COUNTBLANK($I300:$J300)=1,COUNTBLANK($K300:$L300)=1,COUNTBLANK($M300:$N300)=1,COUNTBLANK($O300:$P300)=1,COUNTBLANK($Q300:$R300)=1,COUNTBLANK($S300:$T300)=1,COUNTBLANK($U300:$V300)=1,COUNTBLANK($W300:$AA300)=4),IF(Data!$B300&lt;&gt;"",Scoring!$E$7)+IF(Data!$C300&lt;&gt;"",Scoring!$E$8)+IF(Data!$D300&lt;&gt;"",Scoring!$E$9)+IF(Data!$E300&lt;&gt;"",Scoring!$E$10)+IF(Data!$F300&lt;&gt;"",Scoring!$E$11)+IF(Data!$G300&lt;&gt;"",Scoring!$E$12)+IF(Data!$H300&lt;&gt;"",Scoring!$E$13)+IF(Data!$I300&lt;&gt;"",Scoring!$E$14)+IF(Data!$J300&lt;&gt;"",Scoring!$E$15)+IF(Data!$K300&lt;&gt;"",Scoring!$E$16)+IF(Data!$L300&lt;&gt;"",Scoring!$E$17)+IF(Data!$M300&lt;&gt;"",Scoring!$E$18)+IF(Data!$N300&lt;&gt;"",Scoring!$E$19)+IF(Data!$O300&lt;&gt;"",Scoring!$E$20)+IF(Data!$P300&lt;&gt;"",Scoring!$E$21)+IF(Data!$Q300&lt;&gt;"",Scoring!$E$22)+IF(Data!$R300&lt;&gt;"",Scoring!$E$23)+IF(Data!$S300&lt;&gt;"",Scoring!$E$24)+IF(Data!V300&lt;&gt;"",Scoring!$E$25)+IF(Data!$U300&lt;&gt;"",Scoring!$E$26)+IF(Data!$V300&lt;&gt;"",Scoring!$E$27)+IF(Data!$W300&lt;&gt;"",Scoring!$E$28)+IF(Data!$X300&lt;&gt;"",Scoring!$E$29)+IF(Data!$Y300&lt;&gt;"",Scoring!$E$30)+IF(Data!$Z300&lt;&gt;"",Scoring!$E$31)+IF(Data!$AA300&lt;&gt;"",Scoring!$E$32),"")</f>
        <v/>
      </c>
      <c r="AE300" s="118" t="str">
        <f>IF(AD300&lt;&gt;"",LOOKUP(AD300,Likelihoods!$A$7:$A$107,Likelihoods!C$7:C$107),"")</f>
        <v/>
      </c>
      <c r="AF300" s="115" t="str">
        <f>IF(AND(COUNTBLANK($B300:$E300)=3,COUNTBLANK($F300:$H300)=2,COUNTBLANK($I300:$J300)=1,COUNTBLANK($K300:$L300)=1,COUNTBLANK($M300:$N300)=1,COUNTBLANK($O300:$P300)=1,COUNTBLANK($Q300:$R300)=1,COUNTBLANK($S300:$T300)=1,COUNTBLANK($U300:$V300)=1,COUNTBLANK($W300:$AA300)=4),IF(Data!$B300&lt;&gt;"",Scoring!$F$7)+IF(Data!$C300&lt;&gt;"",Scoring!$F$8)+IF(Data!$D300&lt;&gt;"",Scoring!$F$9)+IF(Data!$E300&lt;&gt;"",Scoring!$F$10)+IF(Data!$F300&lt;&gt;"",Scoring!$F$11)+IF(Data!$G300&lt;&gt;"",Scoring!$F$12)+IF(Data!$H300&lt;&gt;"",Scoring!$F$13)+IF(Data!$I300&lt;&gt;"",Scoring!$F$14)+IF(Data!$J300&lt;&gt;"",Scoring!$F$15)+IF(Data!$K300&lt;&gt;"",Scoring!$F$16)+IF(Data!$L300&lt;&gt;"",Scoring!$F$17)+IF(Data!$M300&lt;&gt;"",Scoring!$F$18)+IF(Data!$N300&lt;&gt;"",Scoring!$F$19)+IF(Data!$O300&lt;&gt;"",Scoring!$F$20)+IF(Data!$P300&lt;&gt;"",Scoring!$F$21)+IF(Data!$Q300&lt;&gt;"",Scoring!$F$22)+IF(Data!$R300&lt;&gt;"",Scoring!$F$23)+IF(Data!$S300&lt;&gt;"",Scoring!$F$24)+IF(Data!T300&lt;&gt;"",Scoring!$F$25)+IF(Data!$U300&lt;&gt;"",Scoring!$F$26)+IF(Data!$V300&lt;&gt;"",Scoring!$F$27)+IF(Data!$W300&lt;&gt;"",Scoring!$F$28)+IF(Data!$X300&lt;&gt;"",Scoring!$F$29)+IF(Data!$Y300&lt;&gt;"",Scoring!$F$30)+IF(Data!$Z300&lt;&gt;"",Scoring!$F$31)+IF(Data!$AA300&lt;&gt;"",Scoring!$F$32),"")</f>
        <v/>
      </c>
      <c r="AG300" s="114" t="str">
        <f>IF(AF300&lt;&gt;"",LOOKUP(AF300,Likelihoods!$A$7:$A$107,Likelihoods!D$7:D$107),"")</f>
        <v/>
      </c>
      <c r="AH300" s="115" t="str">
        <f>IF(AND(COUNTBLANK($B300:$E300)=3,COUNTBLANK($F300:$H300)=2,COUNTBLANK($I300:$J300)=1,COUNTBLANK($K300:$L300)=1,COUNTBLANK($M300:$N300)=1,COUNTBLANK($O300:$P300)=1,COUNTBLANK($Q300:$R300)=1,COUNTBLANK($S300:$T300)=1,COUNTBLANK($U300:$V300)=1,COUNTBLANK($W300:$AA300)=4),IF(Data!$B300&lt;&gt;"",Scoring!$G$7)+IF(Data!$C300&lt;&gt;"",Scoring!$G$8)+IF(Data!$D300&lt;&gt;"",Scoring!$G$9)+IF(Data!$E300&lt;&gt;"",Scoring!$G$10)+IF(Data!$F300&lt;&gt;"",Scoring!$G$11)+IF(Data!$G300&lt;&gt;"",Scoring!$G$12)+IF(Data!$H300&lt;&gt;"",Scoring!$G$13)+IF(Data!$I300&lt;&gt;"",Scoring!$G$14)+IF(Data!$J300&lt;&gt;"",Scoring!$G$15)+IF(Data!$K300&lt;&gt;"",Scoring!$G$16)+IF(Data!$L300&lt;&gt;"",Scoring!$G$17)+IF(Data!$M300&lt;&gt;"",Scoring!$G$18)+IF(Data!$N300&lt;&gt;"",Scoring!$G$19)+IF(Data!$O300&lt;&gt;"",Scoring!$G$20)+IF(Data!$P300&lt;&gt;"",Scoring!$G$21)+IF(Data!$Q300&lt;&gt;"",Scoring!$G$22)+IF(Data!$R300&lt;&gt;"",Scoring!$G$23)+IF(Data!$S300&lt;&gt;"",Scoring!$G$24)+IF(Data!T300&lt;&gt;"",Scoring!$G$25)+IF(Data!$U300&lt;&gt;"",Scoring!$G$26)+IF(Data!$V300&lt;&gt;"",Scoring!$G$27)+IF(Data!$W300&lt;&gt;"",Scoring!$G$28)+IF(Data!$X300&lt;&gt;"",Scoring!$G$29)+IF(Data!$Y300&lt;&gt;"",Scoring!$G$30)+IF(Data!$Z300&lt;&gt;"",Scoring!$G$31)+IF(Data!$AA300&lt;&gt;"",Scoring!$G$32),"")</f>
        <v/>
      </c>
      <c r="AI300" s="116" t="str">
        <f>IF(AH300&lt;&gt;"",LOOKUP(AH300,Likelihoods!$A$7:$A$107,Likelihoods!E$7:E$107),"")</f>
        <v/>
      </c>
      <c r="AJ300" s="113" t="str">
        <f>IF(AND(COUNTBLANK($B300:$E300)=3,COUNTBLANK($F300:$H300)=2,COUNTBLANK($I300:$J300)=1,COUNTBLANK($K300:$L300)=1,COUNTBLANK($M300:$N300)=1,COUNTBLANK($O300:$P300)=1,COUNTBLANK($Q300:$R300)=1,COUNTBLANK($S300:$T300)=1,COUNTBLANK($U300:$V300)=1,COUNTBLANK($W300:$AA300)=4),IF(Data!$B300&lt;&gt;"",Scoring!$H$7)+IF(Data!$C300&lt;&gt;"",Scoring!$H$8)+IF(Data!$D300&lt;&gt;"",Scoring!$H$9)+IF(Data!$E300&lt;&gt;"",Scoring!$H$10)+IF(Data!$F300&lt;&gt;"",Scoring!$H$11)+IF(Data!$G300&lt;&gt;"",Scoring!$H$12)+IF(Data!$H300&lt;&gt;"",Scoring!$H$13)+IF(Data!$I300&lt;&gt;"",Scoring!$H$14)+IF(Data!$J300&lt;&gt;"",Scoring!$H$15)+IF(Data!$K300&lt;&gt;"",Scoring!$H$16)+IF(Data!$L300&lt;&gt;"",Scoring!$H$17)+IF(Data!$M300&lt;&gt;"",Scoring!$H$18)+IF(Data!$N300&lt;&gt;"",Scoring!$H$19)+IF(Data!$O300&lt;&gt;"",Scoring!$H$20)+IF(Data!$P300&lt;&gt;"",Scoring!$H$21)+IF(Data!$Q300&lt;&gt;"",Scoring!$H$22)+IF(Data!$R300&lt;&gt;"",Scoring!$H$23)+IF(Data!$S300&lt;&gt;"",Scoring!$H$24)+IF(Data!T300&lt;&gt;"",Scoring!$H$25)+IF(Data!$U300&lt;&gt;"",Scoring!$H$26)+IF(Data!$V300&lt;&gt;"",Scoring!$H$27)+IF(Data!$W300&lt;&gt;"",Scoring!$H$28)+IF(Data!$X300&lt;&gt;"",Scoring!$H$29)+IF(Data!$Y300&lt;&gt;"",Scoring!$H$30)+IF(Data!$Z300&lt;&gt;"",Scoring!$H$31)+IF(Data!$AA300&lt;&gt;"",Scoring!$H$32),"")</f>
        <v/>
      </c>
      <c r="AK300" s="114" t="str">
        <f>IF(AJ300&lt;&gt;"",LOOKUP(AJ300,Likelihoods!$A$7:$A$107,Likelihoods!F$7:F$107),"")</f>
        <v/>
      </c>
      <c r="AL300" s="117" t="str">
        <f>IF(AND(COUNTBLANK($B300:$E300)=3,COUNTBLANK($F300:$H300)=2,COUNTBLANK($I300:$J300)=1,COUNTBLANK($K300:$L300)=1,COUNTBLANK($M300:$N300)=1,COUNTBLANK($O300:$P300)=1,COUNTBLANK($Q300:$R300)=1,COUNTBLANK($S300:$T300)=1,COUNTBLANK($U300:$V300)=1,COUNTBLANK($W300:$AA300)=4),IF(Data!$B300&lt;&gt;"",Scoring!$I$7)+IF(Data!$C300&lt;&gt;"",Scoring!$I$8)+IF(Data!$D300&lt;&gt;"",Scoring!$I$9)+IF(Data!$E300&lt;&gt;"",Scoring!$I$10)+IF(Data!$F300&lt;&gt;"",Scoring!$I$11)+IF(Data!$G300&lt;&gt;"",Scoring!$I$12)+IF(Data!$H300&lt;&gt;"",Scoring!$I$13)+IF(Data!$I300&lt;&gt;"",Scoring!$I$14)+IF(Data!$J300&lt;&gt;"",Scoring!$I$15)+IF(Data!$K300&lt;&gt;"",Scoring!$I$16)+IF(Data!$L300&lt;&gt;"",Scoring!$I$17)+IF(Data!$M300&lt;&gt;"",Scoring!$I$18)+IF(Data!$N300&lt;&gt;"",Scoring!$I$19)+IF(Data!$O300&lt;&gt;"",Scoring!$I$20)+IF(Data!$P300&lt;&gt;"",Scoring!$I$21)+IF(Data!$Q300&lt;&gt;"",Scoring!$I$22)+IF(Data!$R300&lt;&gt;"",Scoring!$I$23)+IF(Data!$S300&lt;&gt;"",Scoring!$I$24)+IF(Data!T300&lt;&gt;"",Scoring!$I$25)+IF(Data!$U300&lt;&gt;"",Scoring!$I$26)+IF(Data!$V300&lt;&gt;"",Scoring!$I$27)+IF(Data!$W300&lt;&gt;"",Scoring!$I$28)+IF(Data!$X300&lt;&gt;"",Scoring!$I$29)+IF(Data!$Y300&lt;&gt;"",Scoring!$I$30)+IF(Data!$Z300&lt;&gt;"",Scoring!$I$31)+IF(Data!$AA300&lt;&gt;"",Scoring!$I$32),"")</f>
        <v/>
      </c>
      <c r="AM300" s="118" t="str">
        <f>IF(AL300&lt;&gt;"",LOOKUP(AL300,Likelihoods!$A$7:$A$107,Likelihoods!G$7:G$107),"")</f>
        <v/>
      </c>
      <c r="AN300" s="282" t="str">
        <f>IF(AND(COUNTBLANK($B300:$E300)=3,COUNTBLANK($F300:$H300)=2,COUNTBLANK($I300:$J300)=1,COUNTBLANK($K300:$L300)=1,COUNTBLANK($M300:$N300)=1,COUNTBLANK($O300:$P300)=1,COUNTBLANK($Q300:$R300)=1,COUNTBLANK($S300:$T300)=1,COUNTBLANK($U300:$V300)=1,COUNTBLANK($W300:$AA300)=4),IF(Data!$B300&lt;&gt;"",Scoring!$J$7)+IF(Data!$C300&lt;&gt;"",Scoring!$J$8)+IF(Data!$D300&lt;&gt;"",Scoring!$J$9)+IF(Data!$E300&lt;&gt;"",Scoring!$J$10)+IF(Data!$F300&lt;&gt;"",Scoring!$J$11)+IF(Data!$G300&lt;&gt;"",Scoring!$J$12)+IF(Data!$H300&lt;&gt;"",Scoring!$J$13)+IF(Data!$I300&lt;&gt;"",Scoring!$J$14)+IF(Data!$J300&lt;&gt;"",Scoring!$J$15)+IF(Data!$K300&lt;&gt;"",Scoring!$J$16)+IF(Data!$L300&lt;&gt;"",Scoring!$J$17)+IF(Data!$M300&lt;&gt;"",Scoring!$J$18)+IF(Data!$N300&lt;&gt;"",Scoring!$J$19)+IF(Data!$O300&lt;&gt;"",Scoring!$J$20)+IF(Data!$P300&lt;&gt;"",Scoring!$J$21)+IF(Data!$Q300&lt;&gt;"",Scoring!$J$22)+IF(Data!$R300&lt;&gt;"",Scoring!$J$23)+IF(Data!$S300&lt;&gt;"",Scoring!$J$24)+IF(Data!AF300&lt;&gt;"",Scoring!$J$25)+IF(Data!$U300&lt;&gt;"",Scoring!$J$26)+IF(Data!$V300&lt;&gt;"",Scoring!$J$27)+IF(Data!$W300&lt;&gt;"",Scoring!$J$28)+IF(Data!$X300&lt;&gt;"",Scoring!$J$29)+IF(Data!$Y300&lt;&gt;"",Scoring!$J$30)+IF(Data!$Z300&lt;&gt;"",Scoring!$J$31)+IF(Data!$AA300&lt;&gt;"",Scoring!$J$32),"")</f>
        <v/>
      </c>
      <c r="AO300" s="277" t="str">
        <f>IF(AN300&lt;&gt;"",LOOKUP(AN300,Likelihoods!$A$7:$A$107,Likelihoods!H$7:H$107),"")</f>
        <v/>
      </c>
      <c r="AP300" s="270" t="str">
        <f>IF(AND(COUNTBLANK($B300:$E300)=3,COUNTBLANK($F300:$H300)=2,COUNTBLANK($I300:$J300)=1,COUNTBLANK($K300:$L300)=1,COUNTBLANK($M300:$N300)=1,COUNTBLANK($O300:$P300)=1,COUNTBLANK($Q300:$R300)=1,COUNTBLANK($S300:$T300)=1,COUNTBLANK($U300:$V300)=1,COUNTBLANK($W300:$AA300)=4),IF(Data!$B300&lt;&gt;"",Scoring!$K$7)+IF(Data!$C300&lt;&gt;"",Scoring!$K$8)+IF(Data!$D300&lt;&gt;"",Scoring!$K$9)+IF(Data!$E300&lt;&gt;"",Scoring!$K$10)+IF(Data!$F300&lt;&gt;"",Scoring!$K$11)+IF(Data!$G300&lt;&gt;"",Scoring!$K$12)+IF(Data!$H300&lt;&gt;"",Scoring!$K$13)+IF(Data!$I300&lt;&gt;"",Scoring!$K$14)+IF(Data!$J300&lt;&gt;"",Scoring!$K$15)+IF(Data!$K300&lt;&gt;"",Scoring!$K$16)+IF(Data!$L300&lt;&gt;"",Scoring!$K$17)+IF(Data!$M300&lt;&gt;"",Scoring!$K$18)+IF(Data!$N300&lt;&gt;"",Scoring!$K$19)+IF(Data!$O300&lt;&gt;"",Scoring!$K$20)+IF(Data!$P300&lt;&gt;"",Scoring!$K$21)+IF(Data!$Q300&lt;&gt;"",Scoring!$K$22)+IF(Data!$R300&lt;&gt;"",Scoring!$K$23)+IF(Data!$S300&lt;&gt;"",Scoring!$K$24)+IF(Data!AH300&lt;&gt;"",Scoring!$K$25)+IF(Data!$U300&lt;&gt;"",Scoring!$K$26)+IF(Data!$V300&lt;&gt;"",Scoring!$K$27)+IF(Data!$W300&lt;&gt;"",Scoring!$K$28)+IF(Data!$X300&lt;&gt;"",Scoring!$K$29)+IF(Data!$Y300&lt;&gt;"",Scoring!$K$30)+IF(Data!$Z300&lt;&gt;"",Scoring!$K$31)+IF(Data!$AA300&lt;&gt;"",Scoring!$K$32),"")</f>
        <v/>
      </c>
      <c r="AQ300" s="118" t="str">
        <f>IF(AP300&lt;&gt;"",LOOKUP(AP300,Likelihoods!$A$7:$A$107,Likelihoods!I$7:I$107),"")</f>
        <v/>
      </c>
      <c r="AR300" s="282" t="str">
        <f>IF(AND(COUNTBLANK($B300:$E300)=3,COUNTBLANK($F300:$H300)=2,COUNTBLANK($I300:$J300)=1,COUNTBLANK($K300:$L300)=1,COUNTBLANK($M300:$N300)=1,COUNTBLANK($O300:$P300)=1,COUNTBLANK($Q300:$R300)=1,COUNTBLANK($S300:$T300)=1,COUNTBLANK($U300:$V300)=1,COUNTBLANK($W300:$AA300)=4),IF(Data!$B300&lt;&gt;"",Scoring!$L$7)+IF(Data!$C300&lt;&gt;"",Scoring!$L$8)+IF(Data!$D300&lt;&gt;"",Scoring!$L$9)+IF(Data!$E300&lt;&gt;"",Scoring!$L$10)+IF(Data!$F300&lt;&gt;"",Scoring!$L$11)+IF(Data!$G300&lt;&gt;"",Scoring!$L$12)+IF(Data!$H300&lt;&gt;"",Scoring!$L$13)+IF(Data!$I300&lt;&gt;"",Scoring!$L$14)+IF(Data!$J300&lt;&gt;"",Scoring!$L$15)+IF(Data!$K300&lt;&gt;"",Scoring!$L$16)+IF(Data!$L300&lt;&gt;"",Scoring!$L$17)+IF(Data!$M300&lt;&gt;"",Scoring!$L$18)+IF(Data!$N300&lt;&gt;"",Scoring!$L$19)+IF(Data!$O300&lt;&gt;"",Scoring!$L$20)+IF(Data!$P300&lt;&gt;"",Scoring!$L$21)+IF(Data!$Q300&lt;&gt;"",Scoring!$L$22)+IF(Data!$R300&lt;&gt;"",Scoring!$L$23)+IF(Data!$S300&lt;&gt;"",Scoring!$L$24)+IF(Data!AJ300&lt;&gt;"",Scoring!$L$25)+IF(Data!$U300&lt;&gt;"",Scoring!$L$26)+IF(Data!$V300&lt;&gt;"",Scoring!$L$27)+IF(Data!$W300&lt;&gt;"",Scoring!$L$28)+IF(Data!$X300&lt;&gt;"",Scoring!$L$29)+IF(Data!$Y300&lt;&gt;"",Scoring!$L$30)+IF(Data!$Z300&lt;&gt;"",Scoring!$L$31)+IF(Data!$AA300&lt;&gt;"",Scoring!$L$32),"")</f>
        <v/>
      </c>
      <c r="AS300" s="114" t="str">
        <f>IF(AR300&lt;&gt;"",LOOKUP(AR300,Likelihoods!$A$7:$A$107,Likelihoods!J$7:J$107),"")</f>
        <v/>
      </c>
      <c r="AT300" s="115" t="str">
        <f>IF(AND(COUNTBLANK($B300:$E300)=3,COUNTBLANK($F300:$H300)=2,COUNTBLANK($I300:$J300)=1,COUNTBLANK($K300:$L300)=1,COUNTBLANK($M300:$N300)=1,COUNTBLANK($O300:$P300)=1,COUNTBLANK($Q300:$R300)=1,COUNTBLANK($S300:$T300)=1,COUNTBLANK($U300:$V300)=1,COUNTBLANK($W300:$AA300)=4),IF(Data!$B300&lt;&gt;"",Scoring!$M$7)+IF(Data!$C300&lt;&gt;"",Scoring!$M$8)+IF(Data!$D300&lt;&gt;"",Scoring!$M$9)+IF(Data!$E300&lt;&gt;"",Scoring!$M$10)+IF(Data!$F300&lt;&gt;"",Scoring!$M$11)+IF(Data!$G300&lt;&gt;"",Scoring!$M$12)+IF(Data!$H300&lt;&gt;"",Scoring!$M$13)+IF(Data!$I300&lt;&gt;"",Scoring!$M$14)+IF(Data!$J300&lt;&gt;"",Scoring!$M$15)+IF(Data!$K300&lt;&gt;"",Scoring!$M$16)+IF(Data!$L300&lt;&gt;"",Scoring!$M$17)+IF(Data!$M300&lt;&gt;"",Scoring!$M$18)+IF(Data!$N300&lt;&gt;"",Scoring!$M$19)+IF(Data!$O300&lt;&gt;"",Scoring!$M$20)+IF(Data!$P300&lt;&gt;"",Scoring!$M$21)+IF(Data!$Q300&lt;&gt;"",Scoring!$M$22)+IF(Data!$R300&lt;&gt;"",Scoring!$M$23)+IF(Data!$S300&lt;&gt;"",Scoring!$M$24)+IF(Data!T300&lt;&gt;"",Scoring!$M$25)+IF(Data!$U300&lt;&gt;"",Scoring!$M$26)+IF(Data!$V300&lt;&gt;"",Scoring!$M$27)+IF(Data!$W300&lt;&gt;"",Scoring!$M$28)+IF(Data!$X300&lt;&gt;"",Scoring!$M$29)+IF(Data!$Y300&lt;&gt;"",Scoring!$M$30)+IF(Data!$Z300&lt;&gt;"",Scoring!$M$31)+IF(Data!$AA300&lt;&gt;"",Scoring!$M$32),"")</f>
        <v/>
      </c>
      <c r="AU300" s="114" t="str">
        <f>IF(AT300&lt;&gt;"",LOOKUP(AT300,Likelihoods!$A$7:$A$107,Likelihoods!K$7:K$107),"")</f>
        <v/>
      </c>
      <c r="AV300" s="115" t="str">
        <f>IF(AND(COUNTBLANK($B300:$E300)=3,COUNTBLANK($F300:$H300)=2,COUNTBLANK($I300:$J300)=1,COUNTBLANK($K300:$L300)=1,COUNTBLANK($M300:$N300)=1,COUNTBLANK($O300:$P300)=1,COUNTBLANK($Q300:$R300)=1,COUNTBLANK($S300:$T300)=1,COUNTBLANK($U300:$V300)=1,COUNTBLANK($W300:$AA300)=4),IF(Data!$B300&lt;&gt;"",Scoring!$N$7)+IF(Data!$C300&lt;&gt;"",Scoring!$N$8)+IF(Data!$D300&lt;&gt;"",Scoring!$N$9)+IF(Data!$E300&lt;&gt;"",Scoring!$N$10)+IF(Data!$F300&lt;&gt;"",Scoring!$N$11)+IF(Data!$G300&lt;&gt;"",Scoring!$N$12)+IF(Data!$H300&lt;&gt;"",Scoring!$N$13)+IF(Data!$I300&lt;&gt;"",Scoring!$N$14)+IF(Data!$J300&lt;&gt;"",Scoring!$N$15)+IF(Data!$K300&lt;&gt;"",Scoring!$N$16)+IF(Data!$L300&lt;&gt;"",Scoring!$N$17)+IF(Data!$M300&lt;&gt;"",Scoring!$N$18)+IF(Data!$N300&lt;&gt;"",Scoring!$N$19)+IF(Data!$O300&lt;&gt;"",Scoring!$N$20)+IF(Data!$P300&lt;&gt;"",Scoring!$N$21)+IF(Data!$Q300&lt;&gt;"",Scoring!$N$22)+IF(Data!$R300&lt;&gt;"",Scoring!$N$23)+IF(Data!$S300&lt;&gt;"",Scoring!$N$24)+IF(Data!T300&lt;&gt;"",Scoring!$N$25)+IF(Data!$U300&lt;&gt;"",Scoring!$N$26)+IF(Data!$V300&lt;&gt;"",Scoring!$N$27)+IF(Data!$W300&lt;&gt;"",Scoring!$N$28)+IF(Data!$X300&lt;&gt;"",Scoring!$N$29)+IF(Data!$Y300&lt;&gt;"",Scoring!$N$30)+IF(Data!$Z300&lt;&gt;"",Scoring!$N$31)+IF(Data!$AA300&lt;&gt;"",Scoring!$N$32),"")</f>
        <v/>
      </c>
      <c r="AW300" s="116" t="str">
        <f>IF(AV300&lt;&gt;"",LOOKUP(AV300,Likelihoods!$A$7:$A$107,Likelihoods!L$7:L$107),"")</f>
        <v/>
      </c>
      <c r="AX300" s="113" t="str">
        <f>IF(AND(COUNTBLANK($B300:$E300)=3,COUNTBLANK($F300:$H300)=2,COUNTBLANK($I300:$J300)=1,COUNTBLANK($K300:$L300)=1,COUNTBLANK($M300:$N300)=1,COUNTBLANK($O300:$P300)=1,COUNTBLANK($Q300:$R300)=1,COUNTBLANK($S300:$T300)=1,COUNTBLANK($U300:$V300)=1,COUNTBLANK($W300:$AA300)=4),IF(Data!$B300&lt;&gt;"",Scoring!$O$7)+IF(Data!$C300&lt;&gt;"",Scoring!$O$8)+IF(Data!$D300&lt;&gt;"",Scoring!$O$9)+IF(Data!$E300&lt;&gt;"",Scoring!$O$10)+IF(Data!$F300&lt;&gt;"",Scoring!$O$11)+IF(Data!$G300&lt;&gt;"",Scoring!$O$12)+IF(Data!$H300&lt;&gt;"",Scoring!$O$13)+IF(Data!$I300&lt;&gt;"",Scoring!$O$14)+IF(Data!$J300&lt;&gt;"",Scoring!$O$15)+IF(Data!$K300&lt;&gt;"",Scoring!$O$16)+IF(Data!$L300&lt;&gt;"",Scoring!$O$17)+IF(Data!$M300&lt;&gt;"",Scoring!$O$18)+IF(Data!$N300&lt;&gt;"",Scoring!$O$19)+IF(Data!$O300&lt;&gt;"",Scoring!$O$20)+IF(Data!$P300&lt;&gt;"",Scoring!$O$21)+IF(Data!$Q300&lt;&gt;"",Scoring!$O$22)+IF(Data!$R300&lt;&gt;"",Scoring!$O$23)+IF(Data!$S300&lt;&gt;"",Scoring!$O$24)+IF(Data!T300&lt;&gt;"",Scoring!$O$25)+IF(Data!$U300&lt;&gt;"",Scoring!$O$26)+IF(Data!$V300&lt;&gt;"",Scoring!$O$27)+IF(Data!$W300&lt;&gt;"",Scoring!$O$28)+IF(Data!$X300&lt;&gt;"",Scoring!$O$29)+IF(Data!$Y300&lt;&gt;"",Scoring!$O$30)+IF(Data!$Z300&lt;&gt;"",Scoring!$O$31)+IF(Data!$AA300&lt;&gt;"",Scoring!$O$32),"")</f>
        <v/>
      </c>
      <c r="AY300" s="118" t="str">
        <f>IF(AX300&lt;&gt;"",LOOKUP(AX300,Likelihoods!$A$7:$A$107,Likelihoods!M$7:M$107),"")</f>
        <v/>
      </c>
      <c r="AZ300" s="115" t="str">
        <f>IF(AND(COUNTBLANK($B300:$E300)=3,COUNTBLANK($F300:$H300)=2,COUNTBLANK($I300:$J300)=1,COUNTBLANK($K300:$L300)=1,COUNTBLANK($M300:$N300)=1,COUNTBLANK($O300:$P300)=1,COUNTBLANK($Q300:$R300)=1,COUNTBLANK($S300:$T300)=1,COUNTBLANK($U300:$V300)=1,COUNTBLANK($W300:$AA300)=4),IF(Data!$B300&lt;&gt;"",Scoring!$P$7)+IF(Data!$C300&lt;&gt;"",Scoring!$P$8)+IF(Data!$D300&lt;&gt;"",Scoring!$P$9)+IF(Data!$E300&lt;&gt;"",Scoring!$P$10)+IF(Data!$F300&lt;&gt;"",Scoring!$P$11)+IF(Data!$G300&lt;&gt;"",Scoring!$P$12)+IF(Data!$H300&lt;&gt;"",Scoring!$P$13)+IF(Data!$I300&lt;&gt;"",Scoring!$P$14)+IF(Data!$J300&lt;&gt;"",Scoring!$P$15)+IF(Data!$K300&lt;&gt;"",Scoring!$P$16)+IF(Data!$L300&lt;&gt;"",Scoring!$P$17)+IF(Data!$M300&lt;&gt;"",Scoring!$P$18)+IF(Data!$N300&lt;&gt;"",Scoring!$P$19)+IF(Data!$O300&lt;&gt;"",Scoring!$P$20)+IF(Data!$P300&lt;&gt;"",Scoring!$P$21)+IF(Data!$Q300&lt;&gt;"",Scoring!$P$22)+IF(Data!$R300&lt;&gt;"",Scoring!$P$23)+IF(Data!$S300&lt;&gt;"",Scoring!$P$24)+IF(Data!T300&lt;&gt;"",Scoring!$P$25)+IF(Data!$U300&lt;&gt;"",Scoring!$P$26)+IF(Data!$V300&lt;&gt;"",Scoring!$P$27)+IF(Data!$W300&lt;&gt;"",Scoring!$P$28)+IF(Data!$X300&lt;&gt;"",Scoring!$P$29)+IF(Data!$Y300&lt;&gt;"",Scoring!$P$30)+IF(Data!$Z300&lt;&gt;"",Scoring!$P$31)+IF(Data!$AA300&lt;&gt;"",Scoring!$P$32),"")</f>
        <v/>
      </c>
      <c r="BA300" s="114" t="str">
        <f>IF(AZ300&lt;&gt;"",LOOKUP(AZ300,Likelihoods!$A$7:$A$107,Likelihoods!N$7:N$107),"")</f>
        <v/>
      </c>
      <c r="BB300" s="117" t="str">
        <f>IF(AND(COUNTBLANK($B300:$E300)=3,COUNTBLANK($F300:$H300)=2,COUNTBLANK($I300:$J300)=1,COUNTBLANK($K300:$L300)=1,COUNTBLANK($M300:$N300)=1,COUNTBLANK($O300:$P300)=1,COUNTBLANK($Q300:$R300)=1,COUNTBLANK($S300:$T300)=1,COUNTBLANK($U300:$V300)=1,COUNTBLANK($W300:$AA300)=4),IF(Data!$B300&lt;&gt;"",Scoring!$Q$7)+IF(Data!$C300&lt;&gt;"",Scoring!$Q$8)+IF(Data!$D300&lt;&gt;"",Scoring!$Q$9)+IF(Data!$E300&lt;&gt;"",Scoring!$Q$10)+IF(Data!$F300&lt;&gt;"",Scoring!$Q$11)+IF(Data!$G300&lt;&gt;"",Scoring!$Q$12)+IF(Data!$H300&lt;&gt;"",Scoring!$Q$13)+IF(Data!$I300&lt;&gt;"",Scoring!$Q$14)+IF(Data!$J300&lt;&gt;"",Scoring!$Q$15)+IF(Data!$K300&lt;&gt;"",Scoring!$Q$16)+IF(Data!$L300&lt;&gt;"",Scoring!$Q$17)+IF(Data!$M300&lt;&gt;"",Scoring!$Q$18)+IF(Data!$N300&lt;&gt;"",Scoring!$Q$19)+IF(Data!$O300&lt;&gt;"",Scoring!$Q$20)+IF(Data!$P300&lt;&gt;"",Scoring!$Q$21)+IF(Data!$Q300&lt;&gt;"",Scoring!$Q$22)+IF(Data!$R300&lt;&gt;"",Scoring!$Q$23)+IF(Data!$S300&lt;&gt;"",Scoring!$Q$24)+IF(Data!T300&lt;&gt;"",Scoring!$Q$25)+IF(Data!$U300&lt;&gt;"",Scoring!$Q$26)+IF(Data!$V300&lt;&gt;"",Scoring!$Q$27)+IF(Data!$W300&lt;&gt;"",Scoring!$Q$28)+IF(Data!$X300&lt;&gt;"",Scoring!$Q$29)+IF(Data!$Y300&lt;&gt;"",Scoring!$Q$30)+IF(Data!$Z300&lt;&gt;"",Scoring!$Q$31)+IF(Data!$AA300&lt;&gt;"",Scoring!$Q$32),"")</f>
        <v/>
      </c>
      <c r="BC300" s="118" t="str">
        <f>IF(BB300&lt;&gt;"",LOOKUP(BB300,Likelihoods!$A$7:$A$107,Likelihoods!O$7:O$107),"")</f>
        <v/>
      </c>
      <c r="BD300" s="113" t="str">
        <f>IF(AND(COUNTBLANK($B300:$E300)=3,COUNTBLANK($F300:$H300)=2,COUNTBLANK($I300:$J300)=1,COUNTBLANK($K300:$L300)=1,COUNTBLANK($M300:$N300)=1,COUNTBLANK($O300:$P300)=1,COUNTBLANK($Q300:$R300)=1,COUNTBLANK($S300:$T300)=1,COUNTBLANK($U300:$V300)=1,COUNTBLANK($W300:$AA300)=4),IF(Data!$B300&lt;&gt;"",Scoring!$R$7)+IF(Data!$C300&lt;&gt;"",Scoring!$R$8)+IF(Data!$D300&lt;&gt;"",Scoring!$R$9)+IF(Data!$E300&lt;&gt;"",Scoring!$R$10)+IF(Data!$F300&lt;&gt;"",Scoring!$R$11)+IF(Data!$G300&lt;&gt;"",Scoring!$R$12)+IF(Data!$H300&lt;&gt;"",Scoring!$R$13)+IF(Data!$I300&lt;&gt;"",Scoring!$R$14)+IF(Data!$J300&lt;&gt;"",Scoring!$R$15)+IF(Data!$K300&lt;&gt;"",Scoring!$R$16)+IF(Data!$L300&lt;&gt;"",Scoring!$R$17)+IF(Data!$M300&lt;&gt;"",Scoring!$R$18)+IF(Data!$N300&lt;&gt;"",Scoring!$R$19)+IF(Data!$O300&lt;&gt;"",Scoring!$R$20)+IF(Data!$P300&lt;&gt;"",Scoring!$R$21)+IF(Data!$Q300&lt;&gt;"",Scoring!$R$22)+IF(Data!$R300&lt;&gt;"",Scoring!$R$23)+IF(Data!$S300&lt;&gt;"",Scoring!$R$24)+IF(Data!T300&lt;&gt;"",Scoring!$R$25)+IF(Data!$U300&lt;&gt;"",Scoring!$R$26)+IF(Data!$V300&lt;&gt;"",Scoring!$R$27)+IF(Data!$W300&lt;&gt;"",Scoring!$R$28)+IF(Data!$X300&lt;&gt;"",Scoring!$R$29)+IF(Data!$Y300&lt;&gt;"",Scoring!$R$30)+IF(Data!$Z300&lt;&gt;"",Scoring!$R$31)+IF(Data!$AA300&lt;&gt;"",Scoring!$R$32),"")</f>
        <v/>
      </c>
      <c r="BE300" s="114" t="str">
        <f>IF(BD300&lt;&gt;"",LOOKUP(BD300,Likelihoods!$A$7:$A$107,Likelihoods!P$7:P$107),"")</f>
        <v/>
      </c>
      <c r="BF300" s="117" t="str">
        <f>IF(AND(COUNTBLANK($B300:$E300)=3,COUNTBLANK($F300:$H300)=2,COUNTBLANK($I300:$J300)=1,COUNTBLANK($K300:$L300)=1,COUNTBLANK($M300:$N300)=1,COUNTBLANK($O300:$P300)=1,COUNTBLANK($Q300:$R300)=1,COUNTBLANK($S300:$T300)=1,COUNTBLANK($U300:$V300)=1,COUNTBLANK($W300:$AA300)=4),IF(Data!$B300&lt;&gt;"",Scoring!$S$7)+IF(Data!$C300&lt;&gt;"",Scoring!$S$8)+IF(Data!$D300&lt;&gt;"",Scoring!$S$9)+IF(Data!$E300&lt;&gt;"",Scoring!$S$10)+IF(Data!$F300&lt;&gt;"",Scoring!$S$11)+IF(Data!$G300&lt;&gt;"",Scoring!$S$12)+IF(Data!$H300&lt;&gt;"",Scoring!$S$13)+IF(Data!$I300&lt;&gt;"",Scoring!$S$14)+IF(Data!$J300&lt;&gt;"",Scoring!$S$15)+IF(Data!$K300&lt;&gt;"",Scoring!$S$16)+IF(Data!$L300&lt;&gt;"",Scoring!$S$17)+IF(Data!$M300&lt;&gt;"",Scoring!$S$18)+IF(Data!$N300&lt;&gt;"",Scoring!$S$19)+IF(Data!$O300&lt;&gt;"",Scoring!$S$20)+IF(Data!$P300&lt;&gt;"",Scoring!$S$21)+IF(Data!$Q300&lt;&gt;"",Scoring!$S$22)+IF(Data!$R300&lt;&gt;"",Scoring!$S$23)+IF(Data!$S300&lt;&gt;"",Scoring!$S$24)+IF(Data!T300&lt;&gt;"",Scoring!$S$25)+IF(Data!$U300&lt;&gt;"",Scoring!$S$26)+IF(Data!$V300&lt;&gt;"",Scoring!$S$27)+IF(Data!$W300&lt;&gt;"",Scoring!$S$28)+IF(Data!$X300&lt;&gt;"",Scoring!$S$29)+IF(Data!$Y300&lt;&gt;"",Scoring!$S$30)+IF(Data!$Z300&lt;&gt;"",Scoring!$S$31)+IF(Data!$AA300&lt;&gt;"",Scoring!$S$32),"")</f>
        <v/>
      </c>
      <c r="BG300" s="118" t="str">
        <f>IF(BF300&lt;&gt;"",LOOKUP(BF300,Likelihoods!$A$7:$A$107,Likelihoods!Q$7:Q$107),"")</f>
        <v/>
      </c>
      <c r="BH300" s="115" t="str">
        <f>IF(AND(COUNTBLANK($B300:$E300)=3,COUNTBLANK($F300:$H300)=2,COUNTBLANK($I300:$J300)=1,COUNTBLANK($K300:$L300)=1,COUNTBLANK($M300:$N300)=1,COUNTBLANK($O300:$P300)=1,COUNTBLANK($Q300:$R300)=1,COUNTBLANK($S300:$T300)=1,COUNTBLANK($U300:$V300)=1,COUNTBLANK($W300:$AA300)=4),IF(Data!$B300&lt;&gt;"",Scoring!$T$7)+IF(Data!$C300&lt;&gt;"",Scoring!$T$8)+IF(Data!$D300&lt;&gt;"",Scoring!$T$9)+IF(Data!$E300&lt;&gt;"",Scoring!$T$10)+IF(Data!$F300&lt;&gt;"",Scoring!$T$11)+IF(Data!$G300&lt;&gt;"",Scoring!$T$12)+IF(Data!$H300&lt;&gt;"",Scoring!$T$13)+IF(Data!$I300&lt;&gt;"",Scoring!$T$14)+IF(Data!$J300&lt;&gt;"",Scoring!$T$15)+IF(Data!$K300&lt;&gt;"",Scoring!$T$16)+IF(Data!$L300&lt;&gt;"",Scoring!$T$17)+IF(Data!$M300&lt;&gt;"",Scoring!$T$18)+IF(Data!$N300&lt;&gt;"",Scoring!$T$19)+IF(Data!$O300&lt;&gt;"",Scoring!$T$20)+IF(Data!$P300&lt;&gt;"",Scoring!$T$21)+IF(Data!$Q300&lt;&gt;"",Scoring!$T$22)+IF(Data!$R300&lt;&gt;"",Scoring!$T$23)+IF(Data!$S300&lt;&gt;"",Scoring!$T$24)+IF(Data!T300&lt;&gt;"",Scoring!$T$25)+IF(Data!$U300&lt;&gt;"",Scoring!$T$26)+IF(Data!$V300&lt;&gt;"",Scoring!$T$27)+IF(Data!$W300&lt;&gt;"",Scoring!$T$28)+IF(Data!$X300&lt;&gt;"",Scoring!$T$29)+IF(Data!$Y300&lt;&gt;"",Scoring!$T$30)+IF(Data!$Z300&lt;&gt;"",Scoring!$T$31)+IF(Data!$AA300&lt;&gt;"",Scoring!$T$32),"")</f>
        <v/>
      </c>
      <c r="BI300" s="114" t="str">
        <f>IF(BH300&lt;&gt;"",LOOKUP(BH300,Likelihoods!$A$7:$A$107,Likelihoods!R$7:R$107),"")</f>
        <v/>
      </c>
      <c r="BJ300" s="115" t="str">
        <f>IF(AND(COUNTBLANK($B300:$E300)=3,COUNTBLANK($F300:$H300)=2,COUNTBLANK($I300:$J300)=1,COUNTBLANK($K300:$L300)=1,COUNTBLANK($M300:$N300)=1,COUNTBLANK($O300:$P300)=1,COUNTBLANK($Q300:$R300)=1,COUNTBLANK($S300:$T300)=1,COUNTBLANK($U300:$V300)=1,COUNTBLANK($W300:$AA300)=4),IF(Data!$B300&lt;&gt;"",Scoring!$U$7)+IF(Data!$C300&lt;&gt;"",Scoring!$U$8)+IF(Data!$D300&lt;&gt;"",Scoring!$U$9)+IF(Data!$E300&lt;&gt;"",Scoring!$U$10)+IF(Data!$F300&lt;&gt;"",Scoring!$U$11)+IF(Data!$G300&lt;&gt;"",Scoring!$U$12)+IF(Data!$H300&lt;&gt;"",Scoring!$U$13)+IF(Data!$I300&lt;&gt;"",Scoring!$U$14)+IF(Data!$J300&lt;&gt;"",Scoring!$U$15)+IF(Data!$K300&lt;&gt;"",Scoring!$U$16)+IF(Data!$L300&lt;&gt;"",Scoring!$U$17)+IF(Data!$M300&lt;&gt;"",Scoring!$U$18)+IF(Data!$N300&lt;&gt;"",Scoring!$U$19)+IF(Data!$O300&lt;&gt;"",Scoring!$U$20)+IF(Data!$P300&lt;&gt;"",Scoring!$U$21)+IF(Data!$Q300&lt;&gt;"",Scoring!$U$22)+IF(Data!$R300&lt;&gt;"",Scoring!$U$23)+IF(Data!$S300&lt;&gt;"",Scoring!$U$24)+IF(Data!T300&lt;&gt;"",Scoring!$U$25)+IF(Data!$U300&lt;&gt;"",Scoring!$U$26)+IF(Data!$V300&lt;&gt;"",Scoring!$U$27)+IF(Data!$W300&lt;&gt;"",Scoring!$U$28)+IF(Data!$X300&lt;&gt;"",Scoring!$U$29)+IF(Data!$Y300&lt;&gt;"",Scoring!$U$30)+IF(Data!$Z300&lt;&gt;"",Scoring!$U$31)+IF(Data!$AA300&lt;&gt;"",Scoring!$U$32),"")</f>
        <v/>
      </c>
      <c r="BK300" s="116" t="str">
        <f>IF(BJ300&lt;&gt;"",LOOKUP(BJ300,Likelihoods!$A$7:$A$107,Likelihoods!S$7:S$107),"")</f>
        <v/>
      </c>
      <c r="BL300" s="8"/>
      <c r="BM300" s="8"/>
      <c r="BN300" s="8"/>
      <c r="BO300" s="8"/>
      <c r="BP300" s="8"/>
      <c r="BQ300" s="8"/>
      <c r="BR300" s="8"/>
      <c r="BS300" s="8"/>
      <c r="BT300" s="8"/>
      <c r="BU300" s="8"/>
      <c r="BV300" s="8"/>
      <c r="BW300" s="8"/>
      <c r="BX300" s="8"/>
      <c r="BY300" s="8"/>
    </row>
  </sheetData>
  <sheetProtection selectLockedCells="1" selectUnlockedCells="1"/>
  <protectedRanges>
    <protectedRange sqref="A9:AA300" name="Data"/>
  </protectedRanges>
  <mergeCells count="34">
    <mergeCell ref="A4:AA4"/>
    <mergeCell ref="AX5:BC5"/>
    <mergeCell ref="BD5:BK5"/>
    <mergeCell ref="B5:AA5"/>
    <mergeCell ref="AF6:AG6"/>
    <mergeCell ref="AH6:AI6"/>
    <mergeCell ref="AV6:AW6"/>
    <mergeCell ref="BD6:BE6"/>
    <mergeCell ref="BF6:BG6"/>
    <mergeCell ref="BH6:BI6"/>
    <mergeCell ref="BJ6:BK6"/>
    <mergeCell ref="AX6:AY6"/>
    <mergeCell ref="AZ6:BA6"/>
    <mergeCell ref="BB6:BC6"/>
    <mergeCell ref="AB6:AC6"/>
    <mergeCell ref="AD6:AE6"/>
    <mergeCell ref="AN6:AO6"/>
    <mergeCell ref="AB5:AI5"/>
    <mergeCell ref="AT6:AU6"/>
    <mergeCell ref="AJ6:AK6"/>
    <mergeCell ref="AL6:AM6"/>
    <mergeCell ref="AJ5:AW5"/>
    <mergeCell ref="AP6:AQ6"/>
    <mergeCell ref="AR6:AS6"/>
    <mergeCell ref="O6:P6"/>
    <mergeCell ref="Q6:R6"/>
    <mergeCell ref="S6:T6"/>
    <mergeCell ref="U6:V6"/>
    <mergeCell ref="W6:AA6"/>
    <mergeCell ref="B6:E6"/>
    <mergeCell ref="F6:H6"/>
    <mergeCell ref="I6:J6"/>
    <mergeCell ref="K6:L6"/>
    <mergeCell ref="M6:N6"/>
  </mergeCells>
  <hyperlinks>
    <hyperlink ref="A2" r:id="rId1"/>
  </hyperlinks>
  <pageMargins left="0.7" right="0.7" top="0.75" bottom="0.75" header="0.3" footer="0.3"/>
  <pageSetup orientation="portrait" verticalDpi="0" r:id="rId2"/>
  <tableParts count="1">
    <tablePart r:id="rId3"/>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59999389629810485"/>
  </sheetPr>
  <dimension ref="A1:AC29"/>
  <sheetViews>
    <sheetView zoomScale="95" zoomScaleNormal="95" zoomScalePageLayoutView="95" workbookViewId="0">
      <selection activeCell="J15" sqref="J15"/>
    </sheetView>
  </sheetViews>
  <sheetFormatPr defaultColWidth="8.85546875" defaultRowHeight="15" x14ac:dyDescent="0.25"/>
  <cols>
    <col min="1" max="1" width="24.85546875" customWidth="1"/>
    <col min="2" max="2" width="11.42578125" customWidth="1"/>
    <col min="3" max="5" width="11.42578125" style="1" customWidth="1"/>
    <col min="6" max="29" width="11.42578125" customWidth="1"/>
  </cols>
  <sheetData>
    <row r="1" spans="1:29" s="1" customFormat="1" ht="18.75" x14ac:dyDescent="0.25">
      <c r="A1" s="48" t="s">
        <v>132</v>
      </c>
    </row>
    <row r="2" spans="1:29" s="1" customFormat="1" ht="15.75" x14ac:dyDescent="0.25">
      <c r="A2" s="311" t="s">
        <v>133</v>
      </c>
    </row>
    <row r="3" spans="1:29" s="1" customFormat="1" x14ac:dyDescent="0.25"/>
    <row r="4" spans="1:29" s="1" customFormat="1" x14ac:dyDescent="0.25">
      <c r="A4" s="393" t="s">
        <v>111</v>
      </c>
      <c r="B4" s="393"/>
      <c r="C4" s="393"/>
      <c r="D4" s="393"/>
      <c r="E4" s="393"/>
      <c r="F4" s="393"/>
      <c r="G4" s="393"/>
      <c r="H4" s="393"/>
      <c r="I4" s="393"/>
      <c r="J4" s="393"/>
      <c r="K4" s="393"/>
      <c r="L4" s="393"/>
      <c r="M4" s="393"/>
      <c r="N4" s="393"/>
      <c r="O4" s="393"/>
      <c r="P4" s="86"/>
      <c r="Q4" s="86"/>
      <c r="R4" s="86"/>
      <c r="S4" s="86"/>
      <c r="T4" s="86"/>
      <c r="U4" s="86"/>
      <c r="V4" s="86"/>
    </row>
    <row r="5" spans="1:29" s="1" customFormat="1" x14ac:dyDescent="0.25">
      <c r="A5" s="393"/>
      <c r="B5" s="393"/>
      <c r="C5" s="393"/>
      <c r="D5" s="393"/>
      <c r="E5" s="393"/>
      <c r="F5" s="393"/>
      <c r="G5" s="393"/>
      <c r="H5" s="393"/>
      <c r="I5" s="393"/>
      <c r="J5" s="393"/>
      <c r="K5" s="393"/>
      <c r="L5" s="393"/>
      <c r="M5" s="393"/>
      <c r="N5" s="393"/>
      <c r="O5" s="393"/>
      <c r="P5" s="225"/>
      <c r="Q5" s="225"/>
      <c r="R5" s="225"/>
      <c r="S5" s="225"/>
      <c r="T5" s="225"/>
      <c r="U5" s="225"/>
      <c r="V5" s="225"/>
    </row>
    <row r="6" spans="1:29" s="1" customFormat="1" ht="15" customHeight="1" x14ac:dyDescent="0.25">
      <c r="A6" s="49"/>
      <c r="B6" s="49"/>
      <c r="C6" s="49"/>
      <c r="D6" s="49"/>
      <c r="E6" s="49"/>
    </row>
    <row r="7" spans="1:29" ht="75" x14ac:dyDescent="0.25">
      <c r="A7" s="87" t="s">
        <v>59</v>
      </c>
      <c r="B7" s="53" t="s">
        <v>100</v>
      </c>
      <c r="C7" s="88" t="s">
        <v>215</v>
      </c>
      <c r="D7" s="88" t="s">
        <v>214</v>
      </c>
      <c r="E7" s="88" t="s">
        <v>216</v>
      </c>
      <c r="F7" s="300" t="s">
        <v>191</v>
      </c>
      <c r="G7" s="303" t="s">
        <v>192</v>
      </c>
      <c r="H7" s="301" t="s">
        <v>193</v>
      </c>
      <c r="I7" s="303" t="s">
        <v>194</v>
      </c>
      <c r="J7" s="301" t="s">
        <v>195</v>
      </c>
      <c r="K7" s="300" t="s">
        <v>196</v>
      </c>
      <c r="L7" s="300" t="s">
        <v>197</v>
      </c>
      <c r="M7" s="300" t="s">
        <v>198</v>
      </c>
      <c r="N7" s="300" t="s">
        <v>199</v>
      </c>
      <c r="O7" s="300" t="s">
        <v>200</v>
      </c>
      <c r="P7" s="300" t="s">
        <v>217</v>
      </c>
      <c r="Q7" s="300" t="s">
        <v>201</v>
      </c>
      <c r="R7" s="300" t="s">
        <v>202</v>
      </c>
      <c r="S7" s="300" t="s">
        <v>203</v>
      </c>
      <c r="T7" s="300" t="s">
        <v>204</v>
      </c>
      <c r="U7" s="300" t="s">
        <v>205</v>
      </c>
      <c r="V7" s="300" t="s">
        <v>206</v>
      </c>
      <c r="W7" s="300" t="s">
        <v>207</v>
      </c>
      <c r="X7" s="300" t="s">
        <v>208</v>
      </c>
      <c r="Y7" s="300" t="s">
        <v>209</v>
      </c>
      <c r="Z7" s="300" t="s">
        <v>210</v>
      </c>
      <c r="AA7" s="300" t="s">
        <v>211</v>
      </c>
      <c r="AB7" s="303" t="s">
        <v>212</v>
      </c>
      <c r="AC7" s="302" t="s">
        <v>213</v>
      </c>
    </row>
    <row r="8" spans="1:29" s="1" customFormat="1" ht="15" customHeight="1" x14ac:dyDescent="0.25">
      <c r="A8" s="312" t="s">
        <v>2</v>
      </c>
      <c r="B8" s="313">
        <f t="array" ref="B8">AVERAGE(IF(ISNUMBER(Table5[NP]),Table5[NP]))</f>
        <v>3.9133756322477932E-2</v>
      </c>
      <c r="C8" s="314">
        <v>0.27874776721000671</v>
      </c>
      <c r="D8" s="314">
        <v>0.38821699999999998</v>
      </c>
      <c r="E8" s="314">
        <v>0.248978</v>
      </c>
      <c r="F8" s="315">
        <v>0.20554448664188385</v>
      </c>
      <c r="G8" s="316">
        <v>0.25351747870445251</v>
      </c>
      <c r="H8" s="317">
        <v>0.11594715714454651</v>
      </c>
      <c r="I8" s="316">
        <v>0.40722906589508057</v>
      </c>
      <c r="J8" s="317">
        <v>0.32923531532287598</v>
      </c>
      <c r="K8" s="315">
        <v>0.28749626874923706</v>
      </c>
      <c r="L8" s="315">
        <v>0.37255111336708069</v>
      </c>
      <c r="M8" s="315">
        <v>0.47247198224067688</v>
      </c>
      <c r="N8" s="315">
        <v>0.42578870058059692</v>
      </c>
      <c r="O8" s="315">
        <v>0.43823999166488647</v>
      </c>
      <c r="P8" s="315">
        <v>0.16268856823444366</v>
      </c>
      <c r="Q8" s="315">
        <v>0.63903999328613281</v>
      </c>
      <c r="R8" s="315">
        <v>0.44564476609230042</v>
      </c>
      <c r="S8" s="315">
        <v>0.48055768013000488</v>
      </c>
      <c r="T8" s="315">
        <v>0.49414041638374329</v>
      </c>
      <c r="U8" s="315">
        <v>0.23594734072685242</v>
      </c>
      <c r="V8" s="315">
        <v>0.43761113286018372</v>
      </c>
      <c r="W8" s="315">
        <v>0.40946465730667114</v>
      </c>
      <c r="X8" s="315">
        <v>0.27615451812744141</v>
      </c>
      <c r="Y8" s="315">
        <v>0.19625653326511383</v>
      </c>
      <c r="Z8" s="315">
        <v>0.17012688517570496</v>
      </c>
      <c r="AA8" s="315">
        <v>0.47548538446426392</v>
      </c>
      <c r="AB8" s="316">
        <v>0.31331044435501099</v>
      </c>
      <c r="AC8" s="318">
        <v>0.22053880989551544</v>
      </c>
    </row>
    <row r="9" spans="1:29" s="1" customFormat="1" ht="15" customHeight="1" x14ac:dyDescent="0.25">
      <c r="A9" s="90" t="s">
        <v>134</v>
      </c>
      <c r="B9" s="97">
        <f t="array" ref="B9">AVERAGE(IF(ISNUMBER(Table5[ENP]),Table5[ENP]))</f>
        <v>2.9489501820093799E-3</v>
      </c>
      <c r="C9" s="98">
        <v>8.3315633237361908E-2</v>
      </c>
      <c r="D9" s="98">
        <v>0.183896</v>
      </c>
      <c r="E9" s="98">
        <v>5.5962999999999999E-2</v>
      </c>
      <c r="F9" s="319">
        <v>5.7476844638586044E-2</v>
      </c>
      <c r="G9" s="320">
        <v>3.3645141869783401E-2</v>
      </c>
      <c r="H9" s="321">
        <v>2.3248802870512009E-2</v>
      </c>
      <c r="I9" s="320">
        <v>0.10505583882331848</v>
      </c>
      <c r="J9" s="321">
        <v>0.10353337228298187</v>
      </c>
      <c r="K9" s="319">
        <v>8.2372486591339111E-2</v>
      </c>
      <c r="L9" s="319">
        <v>9.5816299319267273E-2</v>
      </c>
      <c r="M9" s="319">
        <v>0.18114541471004486</v>
      </c>
      <c r="N9" s="319">
        <v>0.12652543187141418</v>
      </c>
      <c r="O9" s="319">
        <v>9.6702426671981812E-2</v>
      </c>
      <c r="P9" s="319">
        <v>5.1849354058504105E-2</v>
      </c>
      <c r="Q9" s="319">
        <v>0.38581225275993347</v>
      </c>
      <c r="R9" s="319">
        <v>0.18520618975162506</v>
      </c>
      <c r="S9" s="319">
        <v>0.21310435235500336</v>
      </c>
      <c r="T9" s="319">
        <v>0.19082829356193542</v>
      </c>
      <c r="U9" s="319">
        <v>7.5652733445167542E-2</v>
      </c>
      <c r="V9" s="319">
        <v>0.14954505860805511</v>
      </c>
      <c r="W9" s="319">
        <v>0.1265646368265152</v>
      </c>
      <c r="X9" s="319">
        <v>6.4900971949100494E-2</v>
      </c>
      <c r="Y9" s="319">
        <v>3.7020284682512283E-2</v>
      </c>
      <c r="Z9" s="319">
        <v>4.2679701000452042E-2</v>
      </c>
      <c r="AA9" s="319">
        <v>0.12169811129570007</v>
      </c>
      <c r="AB9" s="320">
        <v>9.21507328748703E-2</v>
      </c>
      <c r="AC9" s="322">
        <v>6.0513384640216827E-2</v>
      </c>
    </row>
    <row r="10" spans="1:29" ht="15" customHeight="1" x14ac:dyDescent="0.25">
      <c r="A10" s="89" t="s">
        <v>72</v>
      </c>
      <c r="B10" s="95">
        <f>AVERAGE(IF(ISNUMBER(Table5[15NP]),Table5[15NP]))</f>
        <v>0.16610946798272549</v>
      </c>
      <c r="C10" s="96">
        <v>0.46438825130462646</v>
      </c>
      <c r="D10" s="96">
        <v>0.60178399999999999</v>
      </c>
      <c r="E10" s="96">
        <v>0.42702400000000001</v>
      </c>
      <c r="F10" s="323">
        <v>0.38171562552452087</v>
      </c>
      <c r="G10" s="324">
        <v>0.48710915446281433</v>
      </c>
      <c r="H10" s="325">
        <v>0.23943997919559479</v>
      </c>
      <c r="I10" s="324">
        <v>0.61758536100387573</v>
      </c>
      <c r="J10" s="325">
        <v>0.53827470541000366</v>
      </c>
      <c r="K10" s="323">
        <v>0.4959368109703064</v>
      </c>
      <c r="L10" s="323">
        <v>0.61212027072906494</v>
      </c>
      <c r="M10" s="323">
        <v>0.67205727100372314</v>
      </c>
      <c r="N10" s="323">
        <v>0.64666378498077393</v>
      </c>
      <c r="O10" s="323">
        <v>0.67031139135360718</v>
      </c>
      <c r="P10" s="323">
        <v>0.32991725206375122</v>
      </c>
      <c r="Q10" s="323">
        <v>0.77607834339141846</v>
      </c>
      <c r="R10" s="323">
        <v>0.63635718822479248</v>
      </c>
      <c r="S10" s="323">
        <v>0.66609245538711548</v>
      </c>
      <c r="T10" s="323">
        <v>0.69128745794296265</v>
      </c>
      <c r="U10" s="323">
        <v>0.42224571108818054</v>
      </c>
      <c r="V10" s="323">
        <v>0.64782929420471191</v>
      </c>
      <c r="W10" s="323">
        <v>0.63923519849777222</v>
      </c>
      <c r="X10" s="323">
        <v>0.47150576114654541</v>
      </c>
      <c r="Y10" s="323">
        <v>0.4095025360584259</v>
      </c>
      <c r="Z10" s="323">
        <v>0.36792910099029541</v>
      </c>
      <c r="AA10" s="323">
        <v>0.69096547365188599</v>
      </c>
      <c r="AB10" s="324">
        <v>0.53039491176605225</v>
      </c>
      <c r="AC10" s="326">
        <v>0.39832881093025208</v>
      </c>
    </row>
    <row r="11" spans="1:29" ht="15" customHeight="1" x14ac:dyDescent="0.25">
      <c r="A11" s="90" t="s">
        <v>73</v>
      </c>
      <c r="B11" s="97">
        <f t="array" ref="B11">AVERAGE(IF(ISNUMBER(Table5[20NP]),Table5[20NP]))</f>
        <v>0.27564874049268667</v>
      </c>
      <c r="C11" s="98">
        <v>0.60507345199584961</v>
      </c>
      <c r="D11" s="98">
        <v>0.74111499999999997</v>
      </c>
      <c r="E11" s="98">
        <v>0.56807799999999997</v>
      </c>
      <c r="F11" s="319">
        <v>0.53928124904632568</v>
      </c>
      <c r="G11" s="320">
        <v>0.65824079513549805</v>
      </c>
      <c r="H11" s="321">
        <v>0.37588351964950562</v>
      </c>
      <c r="I11" s="320">
        <v>0.74530130624771118</v>
      </c>
      <c r="J11" s="321">
        <v>0.67589461803436279</v>
      </c>
      <c r="K11" s="319">
        <v>0.63418537378311157</v>
      </c>
      <c r="L11" s="319">
        <v>0.75717979669570923</v>
      </c>
      <c r="M11" s="319">
        <v>0.77556306123733521</v>
      </c>
      <c r="N11" s="319">
        <v>0.76251596212387085</v>
      </c>
      <c r="O11" s="319">
        <v>0.79605215787887573</v>
      </c>
      <c r="P11" s="319">
        <v>0.50499045848846436</v>
      </c>
      <c r="Q11" s="319">
        <v>0.8453705906867981</v>
      </c>
      <c r="R11" s="319">
        <v>0.74703699350357056</v>
      </c>
      <c r="S11" s="319">
        <v>0.76047414541244507</v>
      </c>
      <c r="T11" s="319">
        <v>0.79822260141372681</v>
      </c>
      <c r="U11" s="319">
        <v>0.58560830354690552</v>
      </c>
      <c r="V11" s="319">
        <v>0.76473873853683472</v>
      </c>
      <c r="W11" s="319">
        <v>0.76316255331039429</v>
      </c>
      <c r="X11" s="319">
        <v>0.6331748366355896</v>
      </c>
      <c r="Y11" s="319">
        <v>0.58632141351699829</v>
      </c>
      <c r="Z11" s="319">
        <v>0.53777015209197998</v>
      </c>
      <c r="AA11" s="319">
        <v>0.80157405138015747</v>
      </c>
      <c r="AB11" s="320">
        <v>0.66873586177825928</v>
      </c>
      <c r="AC11" s="322">
        <v>0.54773056507110596</v>
      </c>
    </row>
    <row r="12" spans="1:29" ht="15" customHeight="1" x14ac:dyDescent="0.25">
      <c r="A12" s="89" t="s">
        <v>6</v>
      </c>
      <c r="B12" s="95">
        <f t="array" ref="B12">AVERAGE(IF(ISNUMBER(Table5[190P]),Table5[190P]))</f>
        <v>3.8239506741067158E-3</v>
      </c>
      <c r="C12" s="96">
        <v>5.2932657301425934E-2</v>
      </c>
      <c r="D12" s="96">
        <v>0.14018700000000001</v>
      </c>
      <c r="E12" s="96">
        <v>2.9204000000000001E-2</v>
      </c>
      <c r="F12" s="323">
        <v>3.5537898540496826E-2</v>
      </c>
      <c r="G12" s="324">
        <v>1.2786186300218105E-2</v>
      </c>
      <c r="H12" s="325">
        <v>1.4343811199069023E-2</v>
      </c>
      <c r="I12" s="324">
        <v>5.5465400218963623E-2</v>
      </c>
      <c r="J12" s="325">
        <v>7.6707750558853149E-2</v>
      </c>
      <c r="K12" s="323">
        <v>5.5288344621658325E-2</v>
      </c>
      <c r="L12" s="323">
        <v>4.3759953230619431E-2</v>
      </c>
      <c r="M12" s="323">
        <v>0.12459366768598557</v>
      </c>
      <c r="N12" s="323">
        <v>8.0103263258934021E-2</v>
      </c>
      <c r="O12" s="323">
        <v>4.2540732771158218E-2</v>
      </c>
      <c r="P12" s="323">
        <v>3.3784817904233932E-2</v>
      </c>
      <c r="Q12" s="323">
        <v>0.31707674264907837</v>
      </c>
      <c r="R12" s="323">
        <v>0.13784374296665192</v>
      </c>
      <c r="S12" s="323">
        <v>0.15755365788936615</v>
      </c>
      <c r="T12" s="323">
        <v>0.1106768324971199</v>
      </c>
      <c r="U12" s="323">
        <v>5.4950196295976639E-2</v>
      </c>
      <c r="V12" s="323">
        <v>8.8577032089233398E-2</v>
      </c>
      <c r="W12" s="323">
        <v>8.4302589297294617E-2</v>
      </c>
      <c r="X12" s="323">
        <v>4.0088772773742676E-2</v>
      </c>
      <c r="Y12" s="323">
        <v>2.3740828037261963E-2</v>
      </c>
      <c r="Z12" s="323">
        <v>2.6160171255469322E-2</v>
      </c>
      <c r="AA12" s="323">
        <v>5.6915391236543655E-2</v>
      </c>
      <c r="AB12" s="324">
        <v>5.0289954990148544E-2</v>
      </c>
      <c r="AC12" s="326">
        <v>4.0769647806882858E-2</v>
      </c>
    </row>
    <row r="13" spans="1:29" ht="15" customHeight="1" x14ac:dyDescent="0.25">
      <c r="A13" s="90" t="s">
        <v>68</v>
      </c>
      <c r="B13" s="97">
        <f t="array" ref="B13">AVERAGE(IF(ISNUMBER(Table5[320P]),Table5[320P]))</f>
        <v>7.6124205288334535E-3</v>
      </c>
      <c r="C13" s="98">
        <v>0.12986020743846893</v>
      </c>
      <c r="D13" s="98">
        <v>0.32392199999999999</v>
      </c>
      <c r="E13" s="98">
        <v>7.7086000000000002E-2</v>
      </c>
      <c r="F13" s="319">
        <v>9.2936471104621887E-2</v>
      </c>
      <c r="G13" s="320">
        <v>6.0136333107948303E-2</v>
      </c>
      <c r="H13" s="321">
        <v>3.1578551977872849E-2</v>
      </c>
      <c r="I13" s="320">
        <v>0.18119607865810394</v>
      </c>
      <c r="J13" s="321">
        <v>0.17780067026615143</v>
      </c>
      <c r="K13" s="319">
        <v>0.11672656983137131</v>
      </c>
      <c r="L13" s="319">
        <v>0.16897869110107422</v>
      </c>
      <c r="M13" s="319">
        <v>0.29663512110710144</v>
      </c>
      <c r="N13" s="319">
        <v>0.20257656276226044</v>
      </c>
      <c r="O13" s="319">
        <v>0.19284930825233459</v>
      </c>
      <c r="P13" s="319">
        <v>7.5121879577636719E-2</v>
      </c>
      <c r="Q13" s="319">
        <v>0.48739108443260193</v>
      </c>
      <c r="R13" s="319">
        <v>0.26069796085357666</v>
      </c>
      <c r="S13" s="319">
        <v>0.29120272397994995</v>
      </c>
      <c r="T13" s="319">
        <v>0.26384508609771729</v>
      </c>
      <c r="U13" s="319">
        <v>0.10515695810317993</v>
      </c>
      <c r="V13" s="319">
        <v>0.25518488883972168</v>
      </c>
      <c r="W13" s="319">
        <v>0.2046738862991333</v>
      </c>
      <c r="X13" s="319">
        <v>0.10552128404378891</v>
      </c>
      <c r="Y13" s="319">
        <v>6.4173020422458649E-2</v>
      </c>
      <c r="Z13" s="319">
        <v>6.1374310404062271E-2</v>
      </c>
      <c r="AA13" s="319">
        <v>0.22813127934932709</v>
      </c>
      <c r="AB13" s="320">
        <v>0.14623323082923889</v>
      </c>
      <c r="AC13" s="322">
        <v>8.9054636657238007E-2</v>
      </c>
    </row>
    <row r="14" spans="1:29" ht="15" customHeight="1" x14ac:dyDescent="0.25">
      <c r="A14" s="89" t="s">
        <v>7</v>
      </c>
      <c r="B14" s="95">
        <f t="array" ref="B14">AVERAGE(IF(ISNUMBER(Table5[150P]),Table5[150P]))</f>
        <v>0.70841504859743332</v>
      </c>
      <c r="C14" s="96">
        <v>0.29562777280807495</v>
      </c>
      <c r="D14" s="96">
        <v>0.60692500000000005</v>
      </c>
      <c r="E14" s="96">
        <v>0.21097199999999999</v>
      </c>
      <c r="F14" s="323">
        <v>0.21609900891780853</v>
      </c>
      <c r="G14" s="324">
        <v>0.22401008009910583</v>
      </c>
      <c r="H14" s="325">
        <v>9.8074987530708313E-2</v>
      </c>
      <c r="I14" s="324">
        <v>0.40395697951316833</v>
      </c>
      <c r="J14" s="325">
        <v>0.39385104179382324</v>
      </c>
      <c r="K14" s="323">
        <v>0.34055900573730469</v>
      </c>
      <c r="L14" s="323">
        <v>0.45617339015007019</v>
      </c>
      <c r="M14" s="323">
        <v>0.54431724548339844</v>
      </c>
      <c r="N14" s="323">
        <v>0.4640120267868042</v>
      </c>
      <c r="O14" s="323">
        <v>0.48615646362304688</v>
      </c>
      <c r="P14" s="323">
        <v>0.19276820123195648</v>
      </c>
      <c r="Q14" s="323">
        <v>0.68901759386062622</v>
      </c>
      <c r="R14" s="323">
        <v>0.4699251651763916</v>
      </c>
      <c r="S14" s="323">
        <v>0.51902955770492554</v>
      </c>
      <c r="T14" s="323">
        <v>0.52455466985702515</v>
      </c>
      <c r="U14" s="323">
        <v>0.26552730798721313</v>
      </c>
      <c r="V14" s="323">
        <v>0.51370185613632202</v>
      </c>
      <c r="W14" s="323">
        <v>0.42591524124145508</v>
      </c>
      <c r="X14" s="323">
        <v>0.30377724766731262</v>
      </c>
      <c r="Y14" s="323">
        <v>0.22321365773677826</v>
      </c>
      <c r="Z14" s="323">
        <v>0.17915290594100952</v>
      </c>
      <c r="AA14" s="323">
        <v>0.51800745725631714</v>
      </c>
      <c r="AB14" s="324">
        <v>0.34566295146942139</v>
      </c>
      <c r="AC14" s="326">
        <v>0.22083096206188202</v>
      </c>
    </row>
    <row r="15" spans="1:29" s="2" customFormat="1" ht="15" customHeight="1" x14ac:dyDescent="0.25">
      <c r="A15" s="90" t="s">
        <v>135</v>
      </c>
      <c r="B15" s="97">
        <f t="array" ref="B15">AVERAGE(IF(ISNUMBER(Table5[800P]),Table5[800P]))</f>
        <v>0.15884119384691106</v>
      </c>
      <c r="C15" s="98">
        <v>0.45513826608657837</v>
      </c>
      <c r="D15" s="98">
        <v>0.77684600000000004</v>
      </c>
      <c r="E15" s="98">
        <v>0.36765100000000001</v>
      </c>
      <c r="F15" s="319">
        <v>0.36659303307533264</v>
      </c>
      <c r="G15" s="320">
        <v>0.43096747994422913</v>
      </c>
      <c r="H15" s="321">
        <v>0.20290102064609528</v>
      </c>
      <c r="I15" s="320">
        <v>0.59688329696655273</v>
      </c>
      <c r="J15" s="321">
        <v>0.55434393882751465</v>
      </c>
      <c r="K15" s="319">
        <v>0.51211732625961304</v>
      </c>
      <c r="L15" s="319">
        <v>0.68438684940338135</v>
      </c>
      <c r="M15" s="319">
        <v>0.70786887407302856</v>
      </c>
      <c r="N15" s="319">
        <v>0.64782232046127319</v>
      </c>
      <c r="O15" s="319">
        <v>0.68053394556045532</v>
      </c>
      <c r="P15" s="319">
        <v>0.35775488615036011</v>
      </c>
      <c r="Q15" s="319">
        <v>0.79597026109695435</v>
      </c>
      <c r="R15" s="319">
        <v>0.62505131959915161</v>
      </c>
      <c r="S15" s="319">
        <v>0.67199504375457764</v>
      </c>
      <c r="T15" s="319">
        <v>0.69237351417541504</v>
      </c>
      <c r="U15" s="319">
        <v>0.44559526443481445</v>
      </c>
      <c r="V15" s="319">
        <v>0.67821675539016724</v>
      </c>
      <c r="W15" s="319">
        <v>0.60480105876922607</v>
      </c>
      <c r="X15" s="319">
        <v>0.49469572305679321</v>
      </c>
      <c r="Y15" s="319">
        <v>0.4311959445476532</v>
      </c>
      <c r="Z15" s="319">
        <v>0.34401246905326843</v>
      </c>
      <c r="AA15" s="319">
        <v>0.69353961944580078</v>
      </c>
      <c r="AB15" s="320">
        <v>0.53719955682754517</v>
      </c>
      <c r="AC15" s="322">
        <v>0.37401676177978516</v>
      </c>
    </row>
    <row r="16" spans="1:29" s="2" customFormat="1" ht="15" customHeight="1" x14ac:dyDescent="0.25">
      <c r="A16" s="89" t="s">
        <v>136</v>
      </c>
      <c r="B16" s="95">
        <f t="array" ref="B16">AVERAGE(IF(ISNUMBER(Table5[110P]),Table5[110P]))</f>
        <v>0.43410014790143903</v>
      </c>
      <c r="C16" s="96">
        <v>0.59614652395248413</v>
      </c>
      <c r="D16" s="96">
        <v>0.87773500000000004</v>
      </c>
      <c r="E16" s="96">
        <v>0.51956999999999998</v>
      </c>
      <c r="F16" s="323">
        <v>0.52012795209884644</v>
      </c>
      <c r="G16" s="324">
        <v>0.61561763286590576</v>
      </c>
      <c r="H16" s="325">
        <v>0.33621877431869507</v>
      </c>
      <c r="I16" s="324">
        <v>0.73582196235656738</v>
      </c>
      <c r="J16" s="325">
        <v>0.68535161018371582</v>
      </c>
      <c r="K16" s="323">
        <v>0.64583730697631836</v>
      </c>
      <c r="L16" s="323">
        <v>0.79654538631439209</v>
      </c>
      <c r="M16" s="323">
        <v>0.80208206176757813</v>
      </c>
      <c r="N16" s="323">
        <v>0.77090579271316528</v>
      </c>
      <c r="O16" s="323">
        <v>0.80223089456558228</v>
      </c>
      <c r="P16" s="323">
        <v>0.53130584955215454</v>
      </c>
      <c r="Q16" s="323">
        <v>0.86894840002059937</v>
      </c>
      <c r="R16" s="323">
        <v>0.72488266229629517</v>
      </c>
      <c r="S16" s="323">
        <v>0.77193623781204224</v>
      </c>
      <c r="T16" s="323">
        <v>0.80069530010223389</v>
      </c>
      <c r="U16" s="323">
        <v>0.60748869180679321</v>
      </c>
      <c r="V16" s="323">
        <v>0.78429865837097168</v>
      </c>
      <c r="W16" s="323">
        <v>0.7453264594078064</v>
      </c>
      <c r="X16" s="323">
        <v>0.67357110977172852</v>
      </c>
      <c r="Y16" s="323">
        <v>0.59392088651657104</v>
      </c>
      <c r="Z16" s="323">
        <v>0.51188403367996216</v>
      </c>
      <c r="AA16" s="323">
        <v>0.80739569664001465</v>
      </c>
      <c r="AB16" s="324">
        <v>0.67762511968612671</v>
      </c>
      <c r="AC16" s="326">
        <v>0.53443557024002075</v>
      </c>
    </row>
    <row r="17" spans="1:29" s="2" customFormat="1" ht="15" customHeight="1" x14ac:dyDescent="0.25">
      <c r="A17" s="90" t="s">
        <v>137</v>
      </c>
      <c r="B17" s="97">
        <f t="array" ref="B17">AVERAGE(IF(ISNUMBER(Table5[150P]),Table5[150P]))</f>
        <v>0.70841504859743332</v>
      </c>
      <c r="C17" s="98">
        <v>0.72488051652908325</v>
      </c>
      <c r="D17" s="98">
        <v>0.93609900000000001</v>
      </c>
      <c r="E17" s="98">
        <v>0.66744099999999995</v>
      </c>
      <c r="F17" s="319">
        <v>0.66537094116210938</v>
      </c>
      <c r="G17" s="320">
        <v>0.76797550916671753</v>
      </c>
      <c r="H17" s="321">
        <v>0.5041009783744812</v>
      </c>
      <c r="I17" s="320">
        <v>0.82769405841827393</v>
      </c>
      <c r="J17" s="321">
        <v>0.79354411363601685</v>
      </c>
      <c r="K17" s="319">
        <v>0.77041018009185791</v>
      </c>
      <c r="L17" s="319">
        <v>0.86913019418716431</v>
      </c>
      <c r="M17" s="319">
        <v>0.87648272514343262</v>
      </c>
      <c r="N17" s="319">
        <v>0.85848242044448853</v>
      </c>
      <c r="O17" s="319">
        <v>0.87796270847320557</v>
      </c>
      <c r="P17" s="319">
        <v>0.70249360799789429</v>
      </c>
      <c r="Q17" s="319">
        <v>0.91781169176101685</v>
      </c>
      <c r="R17" s="319">
        <v>0.81585401296615601</v>
      </c>
      <c r="S17" s="319">
        <v>0.84951430559158325</v>
      </c>
      <c r="T17" s="319">
        <v>0.87441766262054443</v>
      </c>
      <c r="U17" s="319">
        <v>0.74982643127441406</v>
      </c>
      <c r="V17" s="319">
        <v>0.8546406626701355</v>
      </c>
      <c r="W17" s="319">
        <v>0.84810638427734375</v>
      </c>
      <c r="X17" s="319">
        <v>0.80062544345855713</v>
      </c>
      <c r="Y17" s="319">
        <v>0.74402344226837158</v>
      </c>
      <c r="Z17" s="319">
        <v>0.67389148473739624</v>
      </c>
      <c r="AA17" s="319">
        <v>0.88991641998291016</v>
      </c>
      <c r="AB17" s="320">
        <v>0.78565073013305664</v>
      </c>
      <c r="AC17" s="322">
        <v>0.68613636493682861</v>
      </c>
    </row>
    <row r="18" spans="1:29" s="2" customFormat="1" ht="15" customHeight="1" x14ac:dyDescent="0.25">
      <c r="A18" s="89" t="s">
        <v>138</v>
      </c>
      <c r="B18" s="95">
        <f t="array" ref="B18">AVERAGE(IF(ISNUMBER(Table5[217P]),Table5[217P]))</f>
        <v>0.82795317341683761</v>
      </c>
      <c r="C18" s="96">
        <v>0.84306782484054565</v>
      </c>
      <c r="D18" s="96">
        <v>0.97160800000000003</v>
      </c>
      <c r="E18" s="96">
        <v>0.80811200000000005</v>
      </c>
      <c r="F18" s="323">
        <v>0.80279296636581421</v>
      </c>
      <c r="G18" s="324">
        <v>0.87330329418182373</v>
      </c>
      <c r="H18" s="325">
        <v>0.69422769546508789</v>
      </c>
      <c r="I18" s="324">
        <v>0.90675514936447144</v>
      </c>
      <c r="J18" s="325">
        <v>0.88358819484710693</v>
      </c>
      <c r="K18" s="323">
        <v>0.87386578321456909</v>
      </c>
      <c r="L18" s="323">
        <v>0.92701554298400879</v>
      </c>
      <c r="M18" s="323">
        <v>0.92996954917907715</v>
      </c>
      <c r="N18" s="323">
        <v>0.92762970924377441</v>
      </c>
      <c r="O18" s="323">
        <v>0.93360340595245361</v>
      </c>
      <c r="P18" s="323">
        <v>0.85052609443664551</v>
      </c>
      <c r="Q18" s="323">
        <v>0.95501887798309326</v>
      </c>
      <c r="R18" s="323">
        <v>0.90236729383468628</v>
      </c>
      <c r="S18" s="323">
        <v>0.91123980283737183</v>
      </c>
      <c r="T18" s="323">
        <v>0.93485814332962036</v>
      </c>
      <c r="U18" s="323">
        <v>0.86912566423416138</v>
      </c>
      <c r="V18" s="323">
        <v>0.9136207103729248</v>
      </c>
      <c r="W18" s="323">
        <v>0.92163282632827759</v>
      </c>
      <c r="X18" s="323">
        <v>0.89587992429733276</v>
      </c>
      <c r="Y18" s="323">
        <v>0.86880475282669067</v>
      </c>
      <c r="Z18" s="323">
        <v>0.82398062944412231</v>
      </c>
      <c r="AA18" s="323">
        <v>0.9412311315536499</v>
      </c>
      <c r="AB18" s="324">
        <v>0.88483536243438721</v>
      </c>
      <c r="AC18" s="326">
        <v>0.82914888858795166</v>
      </c>
    </row>
    <row r="19" spans="1:29" ht="15" customHeight="1" x14ac:dyDescent="0.25">
      <c r="A19" s="90" t="s">
        <v>4</v>
      </c>
      <c r="B19" s="97">
        <f t="array" ref="B19">AVERAGE(IF(ISNUMBER(Table5[125P]),Table5[125P]))</f>
        <v>3.3559419181007411E-3</v>
      </c>
      <c r="C19" s="98">
        <v>3.9764948189258575E-2</v>
      </c>
      <c r="D19" s="98">
        <v>0.10562100000000001</v>
      </c>
      <c r="E19" s="98">
        <v>2.1856E-2</v>
      </c>
      <c r="F19" s="319">
        <v>2.666742354631424E-2</v>
      </c>
      <c r="G19" s="320">
        <v>5.7001877576112747E-3</v>
      </c>
      <c r="H19" s="321">
        <v>1.2342342175543308E-2</v>
      </c>
      <c r="I19" s="320">
        <v>3.476361557841301E-2</v>
      </c>
      <c r="J19" s="321">
        <v>5.6753959506750107E-2</v>
      </c>
      <c r="K19" s="319">
        <v>4.3818648904561996E-2</v>
      </c>
      <c r="L19" s="319">
        <v>2.7880383655428886E-2</v>
      </c>
      <c r="M19" s="319">
        <v>8.1507280468940735E-2</v>
      </c>
      <c r="N19" s="319">
        <v>5.5634357035160065E-2</v>
      </c>
      <c r="O19" s="319">
        <v>2.8681918978691101E-2</v>
      </c>
      <c r="P19" s="319">
        <v>2.9524104669690132E-2</v>
      </c>
      <c r="Q19" s="319">
        <v>0.25658944249153137</v>
      </c>
      <c r="R19" s="319">
        <v>0.10581912845373154</v>
      </c>
      <c r="S19" s="319">
        <v>0.12913550436496735</v>
      </c>
      <c r="T19" s="319">
        <v>8.8564783334732056E-2</v>
      </c>
      <c r="U19" s="319">
        <v>4.080827534198761E-2</v>
      </c>
      <c r="V19" s="319">
        <v>6.7165233194828033E-2</v>
      </c>
      <c r="W19" s="319">
        <v>6.4922928810119629E-2</v>
      </c>
      <c r="X19" s="319">
        <v>3.1639479100704193E-2</v>
      </c>
      <c r="Y19" s="319">
        <v>2.0102521404623985E-2</v>
      </c>
      <c r="Z19" s="319">
        <v>1.8671493977308273E-2</v>
      </c>
      <c r="AA19" s="319">
        <v>3.7815138697624207E-2</v>
      </c>
      <c r="AB19" s="320">
        <v>3.6411050707101822E-2</v>
      </c>
      <c r="AC19" s="322">
        <v>3.1065184623003006E-2</v>
      </c>
    </row>
    <row r="20" spans="1:29" ht="15" customHeight="1" x14ac:dyDescent="0.25">
      <c r="A20" s="89" t="s">
        <v>9</v>
      </c>
      <c r="B20" s="95">
        <f t="array" ref="B20">AVERAGE(IF(ISNUMBER(Table5[250P]),Table5[250P]))</f>
        <v>8.5007903207315865E-3</v>
      </c>
      <c r="C20" s="96">
        <v>0.13191577792167664</v>
      </c>
      <c r="D20" s="96">
        <v>0.32893099999999997</v>
      </c>
      <c r="E20" s="96">
        <v>7.8338000000000005E-2</v>
      </c>
      <c r="F20" s="323">
        <v>9.4028979539871216E-2</v>
      </c>
      <c r="G20" s="324">
        <v>6.0913760215044022E-2</v>
      </c>
      <c r="H20" s="325">
        <v>3.2233085483312607E-2</v>
      </c>
      <c r="I20" s="324">
        <v>0.18323855102062225</v>
      </c>
      <c r="J20" s="325">
        <v>0.17918269336223602</v>
      </c>
      <c r="K20" s="323">
        <v>0.11873721331357956</v>
      </c>
      <c r="L20" s="323">
        <v>0.17576178908348083</v>
      </c>
      <c r="M20" s="323">
        <v>0.30235528945922852</v>
      </c>
      <c r="N20" s="323">
        <v>0.21002039313316345</v>
      </c>
      <c r="O20" s="323">
        <v>0.19712957739830017</v>
      </c>
      <c r="P20" s="323">
        <v>7.6852992177009583E-2</v>
      </c>
      <c r="Q20" s="323">
        <v>0.48988431692123413</v>
      </c>
      <c r="R20" s="323">
        <v>0.26512470841407776</v>
      </c>
      <c r="S20" s="323">
        <v>0.29525578022003174</v>
      </c>
      <c r="T20" s="323">
        <v>0.26556241512298584</v>
      </c>
      <c r="U20" s="323">
        <v>0.10583532601594925</v>
      </c>
      <c r="V20" s="323">
        <v>0.25898092985153198</v>
      </c>
      <c r="W20" s="323">
        <v>0.20779590308666229</v>
      </c>
      <c r="X20" s="323">
        <v>0.10811427980661392</v>
      </c>
      <c r="Y20" s="323">
        <v>6.4784102141857147E-2</v>
      </c>
      <c r="Z20" s="323">
        <v>6.2464892864227295E-2</v>
      </c>
      <c r="AA20" s="323">
        <v>0.23329839110374451</v>
      </c>
      <c r="AB20" s="324">
        <v>0.15074463188648224</v>
      </c>
      <c r="AC20" s="326">
        <v>8.9658074080944061E-2</v>
      </c>
    </row>
    <row r="21" spans="1:29" s="2" customFormat="1" ht="15" customHeight="1" x14ac:dyDescent="0.25">
      <c r="A21" s="90" t="s">
        <v>10</v>
      </c>
      <c r="B21" s="97">
        <f t="array" ref="B21">AVERAGE(IF(ISNUMBER(Table5[500P]),Table5[500P]))</f>
        <v>7.5461212932951202E-2</v>
      </c>
      <c r="C21" s="98">
        <v>0.36139249801635742</v>
      </c>
      <c r="D21" s="98">
        <v>0.68679500000000004</v>
      </c>
      <c r="E21" s="98">
        <v>0.272901</v>
      </c>
      <c r="F21" s="319">
        <v>0.27741214632987976</v>
      </c>
      <c r="G21" s="320">
        <v>0.3119625449180603</v>
      </c>
      <c r="H21" s="321">
        <v>0.13529318571090698</v>
      </c>
      <c r="I21" s="320">
        <v>0.48934075236320496</v>
      </c>
      <c r="J21" s="321">
        <v>0.4543021023273468</v>
      </c>
      <c r="K21" s="319">
        <v>0.41928347945213318</v>
      </c>
      <c r="L21" s="319">
        <v>0.56016796827316284</v>
      </c>
      <c r="M21" s="319">
        <v>0.60838532447814941</v>
      </c>
      <c r="N21" s="319">
        <v>0.54094976186752319</v>
      </c>
      <c r="O21" s="319">
        <v>0.57783466577529907</v>
      </c>
      <c r="P21" s="319">
        <v>0.25520148873329163</v>
      </c>
      <c r="Q21" s="319">
        <v>0.74206668138504028</v>
      </c>
      <c r="R21" s="319">
        <v>0.53750729560852051</v>
      </c>
      <c r="S21" s="319">
        <v>0.58325278759002686</v>
      </c>
      <c r="T21" s="319">
        <v>0.59365153312683105</v>
      </c>
      <c r="U21" s="319">
        <v>0.33522731065750122</v>
      </c>
      <c r="V21" s="319">
        <v>0.58532840013504028</v>
      </c>
      <c r="W21" s="319">
        <v>0.49751722812652588</v>
      </c>
      <c r="X21" s="319">
        <v>0.38358870148658752</v>
      </c>
      <c r="Y21" s="319">
        <v>0.31036975979804993</v>
      </c>
      <c r="Z21" s="319">
        <v>0.24652335047721863</v>
      </c>
      <c r="AA21" s="319">
        <v>0.60125547647476196</v>
      </c>
      <c r="AB21" s="320">
        <v>0.431314617395401</v>
      </c>
      <c r="AC21" s="322">
        <v>0.28285196423530579</v>
      </c>
    </row>
    <row r="22" spans="1:29" ht="15" customHeight="1" x14ac:dyDescent="0.25">
      <c r="A22" s="89" t="s">
        <v>121</v>
      </c>
      <c r="B22" s="95">
        <f t="array" ref="B22">AVERAGE(IF(ISNUMBER(Table5[20P]),Table5[20P]))</f>
        <v>3.7291494173723731E-2</v>
      </c>
      <c r="C22" s="96">
        <v>0.23607279360294342</v>
      </c>
      <c r="D22" s="96">
        <v>0.51467700000000005</v>
      </c>
      <c r="E22" s="96">
        <v>0.16030700000000001</v>
      </c>
      <c r="F22" s="323">
        <v>0.17543414235115051</v>
      </c>
      <c r="G22" s="324">
        <v>0.15030759572982788</v>
      </c>
      <c r="H22" s="325">
        <v>7.0794209837913513E-2</v>
      </c>
      <c r="I22" s="324">
        <v>0.32351744174957275</v>
      </c>
      <c r="J22" s="325">
        <v>0.31801214814186096</v>
      </c>
      <c r="K22" s="323">
        <v>0.25951862335205078</v>
      </c>
      <c r="L22" s="323">
        <v>0.3541264533996582</v>
      </c>
      <c r="M22" s="323">
        <v>0.46805548667907715</v>
      </c>
      <c r="N22" s="323">
        <v>0.38367635011672974</v>
      </c>
      <c r="O22" s="323">
        <v>0.40594568848609924</v>
      </c>
      <c r="P22" s="323">
        <v>0.14225251972675323</v>
      </c>
      <c r="Q22" s="323">
        <v>0.63847905397415161</v>
      </c>
      <c r="R22" s="323">
        <v>0.40109613537788391</v>
      </c>
      <c r="S22" s="323">
        <v>0.44346335530281067</v>
      </c>
      <c r="T22" s="323">
        <v>0.43882620334625244</v>
      </c>
      <c r="U22" s="323">
        <v>0.20249372720718384</v>
      </c>
      <c r="V22" s="323">
        <v>0.42633965611457825</v>
      </c>
      <c r="W22" s="323">
        <v>0.34827452898025513</v>
      </c>
      <c r="X22" s="323">
        <v>0.21536470949649811</v>
      </c>
      <c r="Y22" s="323">
        <v>0.1565287858247757</v>
      </c>
      <c r="Z22" s="323">
        <v>0.13378337025642395</v>
      </c>
      <c r="AA22" s="323">
        <v>0.43300816416740417</v>
      </c>
      <c r="AB22" s="324">
        <v>0.27814948558807373</v>
      </c>
      <c r="AC22" s="326">
        <v>0.1628895103931427</v>
      </c>
    </row>
    <row r="23" spans="1:29" ht="15" customHeight="1" x14ac:dyDescent="0.25">
      <c r="A23" s="90" t="s">
        <v>122</v>
      </c>
      <c r="B23" s="97">
        <f t="array" ref="B23">AVERAGE(IF(ISNUMBER(Table5[40P]),Table5[40P]))</f>
        <v>0.11956629045865601</v>
      </c>
      <c r="C23" s="98">
        <v>0.43472349643707275</v>
      </c>
      <c r="D23" s="98">
        <v>0.76015200000000005</v>
      </c>
      <c r="E23" s="98">
        <v>0.346225</v>
      </c>
      <c r="F23" s="319">
        <v>0.34851878881454468</v>
      </c>
      <c r="G23" s="320">
        <v>0.40178999304771423</v>
      </c>
      <c r="H23" s="321">
        <v>0.18835262954235077</v>
      </c>
      <c r="I23" s="320">
        <v>0.57413911819458008</v>
      </c>
      <c r="J23" s="321">
        <v>0.52525132894515991</v>
      </c>
      <c r="K23" s="319">
        <v>0.48775690793991089</v>
      </c>
      <c r="L23" s="319">
        <v>0.66079872846603394</v>
      </c>
      <c r="M23" s="319">
        <v>0.6899571418762207</v>
      </c>
      <c r="N23" s="319">
        <v>0.62521350383758545</v>
      </c>
      <c r="O23" s="319">
        <v>0.65610593557357788</v>
      </c>
      <c r="P23" s="319">
        <v>0.33546793460845947</v>
      </c>
      <c r="Q23" s="319">
        <v>0.78038299083709717</v>
      </c>
      <c r="R23" s="319">
        <v>0.60836964845657349</v>
      </c>
      <c r="S23" s="319">
        <v>0.65209776163101196</v>
      </c>
      <c r="T23" s="319">
        <v>0.67080229520797729</v>
      </c>
      <c r="U23" s="319">
        <v>0.42485380172729492</v>
      </c>
      <c r="V23" s="319">
        <v>0.65867745876312256</v>
      </c>
      <c r="W23" s="319">
        <v>0.57982182502746582</v>
      </c>
      <c r="X23" s="319">
        <v>0.47805750370025635</v>
      </c>
      <c r="Y23" s="319">
        <v>0.40077787637710571</v>
      </c>
      <c r="Z23" s="319">
        <v>0.32333913445472717</v>
      </c>
      <c r="AA23" s="319">
        <v>0.6749420166015625</v>
      </c>
      <c r="AB23" s="320">
        <v>0.51227641105651855</v>
      </c>
      <c r="AC23" s="322">
        <v>0.35506439208984375</v>
      </c>
    </row>
    <row r="24" spans="1:29" ht="15" customHeight="1" x14ac:dyDescent="0.25">
      <c r="A24" s="89" t="s">
        <v>123</v>
      </c>
      <c r="B24" s="95">
        <f t="array" ref="B24">AVERAGE(IF(ISNUMBER(Table5[60P]),Table5[60P]))</f>
        <v>0.41336770175647602</v>
      </c>
      <c r="C24" s="96">
        <v>0.62028396129608154</v>
      </c>
      <c r="D24" s="96">
        <v>0.89025699999999997</v>
      </c>
      <c r="E24" s="96">
        <v>0.54686599999999996</v>
      </c>
      <c r="F24" s="323">
        <v>0.54498493671417236</v>
      </c>
      <c r="G24" s="324">
        <v>0.64599674940109253</v>
      </c>
      <c r="H24" s="325">
        <v>0.36550769209861755</v>
      </c>
      <c r="I24" s="324">
        <v>0.75461989641189575</v>
      </c>
      <c r="J24" s="325">
        <v>0.71355694532394409</v>
      </c>
      <c r="K24" s="323">
        <v>0.66868799924850464</v>
      </c>
      <c r="L24" s="323">
        <v>0.81069493293762207</v>
      </c>
      <c r="M24" s="323">
        <v>0.81597220897674561</v>
      </c>
      <c r="N24" s="323">
        <v>0.78735041618347168</v>
      </c>
      <c r="O24" s="323">
        <v>0.82059460878372192</v>
      </c>
      <c r="P24" s="323">
        <v>0.55944997072219849</v>
      </c>
      <c r="Q24" s="323">
        <v>0.87685340642929077</v>
      </c>
      <c r="R24" s="323">
        <v>0.74611306190490723</v>
      </c>
      <c r="S24" s="323">
        <v>0.7853512167930603</v>
      </c>
      <c r="T24" s="323">
        <v>0.81527912616729736</v>
      </c>
      <c r="U24" s="323">
        <v>0.63781434297561646</v>
      </c>
      <c r="V24" s="323">
        <v>0.80009561777114868</v>
      </c>
      <c r="W24" s="323">
        <v>0.76605993509292603</v>
      </c>
      <c r="X24" s="323">
        <v>0.70165145397186279</v>
      </c>
      <c r="Y24" s="323">
        <v>0.62355375289916992</v>
      </c>
      <c r="Z24" s="323">
        <v>0.54121804237365723</v>
      </c>
      <c r="AA24" s="323">
        <v>0.82336020469665527</v>
      </c>
      <c r="AB24" s="324">
        <v>0.70032531023025513</v>
      </c>
      <c r="AC24" s="326">
        <v>0.56150835752487183</v>
      </c>
    </row>
    <row r="25" spans="1:29" s="2" customFormat="1" ht="15" customHeight="1" x14ac:dyDescent="0.25">
      <c r="A25" s="284" t="s">
        <v>124</v>
      </c>
      <c r="B25" s="285">
        <f t="array" ref="B25">AVERAGE(IF(ISNUMBER(Table5[80P]),Table5[80P]))</f>
        <v>0.81819347209815996</v>
      </c>
      <c r="C25" s="286">
        <v>0.80961322784423828</v>
      </c>
      <c r="D25" s="286">
        <v>0.96183399999999997</v>
      </c>
      <c r="E25" s="286">
        <v>0.76821799999999996</v>
      </c>
      <c r="F25" s="327">
        <v>0.76222586631774902</v>
      </c>
      <c r="G25" s="328">
        <v>0.8439069390296936</v>
      </c>
      <c r="H25" s="329">
        <v>0.6355510950088501</v>
      </c>
      <c r="I25" s="328">
        <v>0.88527804613113403</v>
      </c>
      <c r="J25" s="329">
        <v>0.86181974411010742</v>
      </c>
      <c r="K25" s="327">
        <v>0.84928101301193237</v>
      </c>
      <c r="L25" s="327">
        <v>0.91443490982055664</v>
      </c>
      <c r="M25" s="327">
        <v>0.91523492336273193</v>
      </c>
      <c r="N25" s="327">
        <v>0.90926271677017212</v>
      </c>
      <c r="O25" s="327">
        <v>0.91910529136657715</v>
      </c>
      <c r="P25" s="327">
        <v>0.81839412450790405</v>
      </c>
      <c r="Q25" s="327">
        <v>0.9449043869972229</v>
      </c>
      <c r="R25" s="327">
        <v>0.87610971927642822</v>
      </c>
      <c r="S25" s="327">
        <v>0.89393091201782227</v>
      </c>
      <c r="T25" s="327">
        <v>0.91801619529724121</v>
      </c>
      <c r="U25" s="327">
        <v>0.8365708589553833</v>
      </c>
      <c r="V25" s="327">
        <v>0.89563637971878052</v>
      </c>
      <c r="W25" s="327">
        <v>0.90516757965087891</v>
      </c>
      <c r="X25" s="327">
        <v>0.8701363205909729</v>
      </c>
      <c r="Y25" s="327">
        <v>0.83834755420684814</v>
      </c>
      <c r="Z25" s="327">
        <v>0.77926880121231079</v>
      </c>
      <c r="AA25" s="327">
        <v>0.929767906665802</v>
      </c>
      <c r="AB25" s="328">
        <v>0.85986816883087158</v>
      </c>
      <c r="AC25" s="330">
        <v>0.78757023811340332</v>
      </c>
    </row>
    <row r="26" spans="1:29" s="1" customFormat="1" x14ac:dyDescent="0.25">
      <c r="A26" s="49"/>
      <c r="B26" s="49"/>
      <c r="C26" s="49"/>
      <c r="D26" s="49"/>
      <c r="E26" s="49"/>
    </row>
    <row r="27" spans="1:29" ht="15" customHeight="1" x14ac:dyDescent="0.25">
      <c r="A27" s="392" t="s">
        <v>143</v>
      </c>
      <c r="B27" s="392"/>
      <c r="C27" s="392"/>
      <c r="D27" s="392"/>
      <c r="E27" s="392"/>
      <c r="F27" s="217"/>
      <c r="G27" s="217"/>
      <c r="H27" s="217"/>
      <c r="I27" s="217"/>
      <c r="J27" s="217"/>
      <c r="K27" s="217"/>
      <c r="L27" s="217"/>
      <c r="M27" s="217"/>
      <c r="N27" s="217"/>
      <c r="O27" s="217"/>
    </row>
    <row r="28" spans="1:29" x14ac:dyDescent="0.25">
      <c r="A28" s="392"/>
      <c r="B28" s="392"/>
      <c r="C28" s="392"/>
      <c r="D28" s="392"/>
      <c r="E28" s="392"/>
    </row>
    <row r="29" spans="1:29" x14ac:dyDescent="0.25">
      <c r="A29" s="392"/>
      <c r="B29" s="392"/>
      <c r="C29" s="392"/>
      <c r="D29" s="392"/>
      <c r="E29" s="392"/>
    </row>
  </sheetData>
  <sheetProtection selectLockedCells="1" selectUnlockedCells="1"/>
  <mergeCells count="2">
    <mergeCell ref="A27:E29"/>
    <mergeCell ref="A4:O5"/>
  </mergeCells>
  <hyperlinks>
    <hyperlink ref="A2" r:id="rId1"/>
  </hyperlinks>
  <pageMargins left="0.7" right="0.7" top="0.75" bottom="0.75" header="0.3" footer="0.3"/>
  <pageSetup orientation="portrait" verticalDpi="0" r:id="rId2"/>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59999389629810485"/>
  </sheetPr>
  <dimension ref="A1:T38"/>
  <sheetViews>
    <sheetView zoomScale="106" zoomScaleNormal="106" zoomScalePageLayoutView="106" workbookViewId="0">
      <selection activeCell="E27" sqref="E27"/>
    </sheetView>
  </sheetViews>
  <sheetFormatPr defaultColWidth="9.140625" defaultRowHeight="12.75" x14ac:dyDescent="0.2"/>
  <cols>
    <col min="1" max="1" width="36.85546875" style="6" customWidth="1"/>
    <col min="2" max="2" width="12.85546875" style="6" customWidth="1"/>
    <col min="3" max="5" width="9.85546875" style="6" bestFit="1" customWidth="1"/>
    <col min="6" max="16384" width="9.140625" style="6"/>
  </cols>
  <sheetData>
    <row r="1" spans="1:20" ht="18.75" x14ac:dyDescent="0.25">
      <c r="A1" s="48" t="s">
        <v>132</v>
      </c>
    </row>
    <row r="2" spans="1:20" ht="15" x14ac:dyDescent="0.2">
      <c r="A2" s="311" t="s">
        <v>133</v>
      </c>
    </row>
    <row r="4" spans="1:20" ht="14.25" x14ac:dyDescent="0.2">
      <c r="A4" s="393" t="s">
        <v>101</v>
      </c>
      <c r="B4" s="393"/>
      <c r="C4" s="393"/>
      <c r="D4" s="393"/>
      <c r="E4" s="393"/>
      <c r="F4" s="393"/>
      <c r="G4" s="393"/>
      <c r="H4" s="393"/>
      <c r="I4" s="393"/>
      <c r="J4" s="393"/>
      <c r="K4" s="393"/>
      <c r="L4" s="393"/>
      <c r="M4" s="393"/>
      <c r="N4" s="86"/>
      <c r="O4" s="86"/>
      <c r="P4" s="86"/>
      <c r="Q4" s="86"/>
      <c r="R4" s="86"/>
      <c r="S4" s="86"/>
      <c r="T4" s="226"/>
    </row>
    <row r="5" spans="1:20" x14ac:dyDescent="0.2">
      <c r="A5" s="393"/>
      <c r="B5" s="393"/>
      <c r="C5" s="393"/>
      <c r="D5" s="393"/>
      <c r="E5" s="393"/>
      <c r="F5" s="393"/>
      <c r="G5" s="393"/>
      <c r="H5" s="393"/>
      <c r="I5" s="393"/>
      <c r="J5" s="393"/>
      <c r="K5" s="393"/>
      <c r="L5" s="393"/>
      <c r="M5" s="393"/>
    </row>
    <row r="8" spans="1:20" ht="30" x14ac:dyDescent="0.2">
      <c r="A8" s="136" t="s">
        <v>112</v>
      </c>
      <c r="B8" s="137" t="s">
        <v>67</v>
      </c>
      <c r="C8" s="88" t="s">
        <v>146</v>
      </c>
      <c r="D8" s="88" t="s">
        <v>147</v>
      </c>
      <c r="E8" s="88" t="s">
        <v>148</v>
      </c>
    </row>
    <row r="9" spans="1:20" ht="15" x14ac:dyDescent="0.2">
      <c r="A9" s="138" t="s">
        <v>128</v>
      </c>
      <c r="B9" s="139">
        <f>Averages!$B$22</f>
        <v>3.7291494173723731E-2</v>
      </c>
      <c r="C9" s="157">
        <f>Averages!C$22</f>
        <v>0.23607279360294342</v>
      </c>
      <c r="D9" s="157">
        <f>Averages!D$22</f>
        <v>0.51467700000000005</v>
      </c>
      <c r="E9" s="157">
        <f>Averages!E$22</f>
        <v>0.16030700000000001</v>
      </c>
    </row>
    <row r="10" spans="1:20" ht="15" x14ac:dyDescent="0.2">
      <c r="A10" s="93" t="s">
        <v>64</v>
      </c>
      <c r="B10" s="94">
        <f>Averages!$B$23-Averages!$B$22</f>
        <v>8.2274796284932283E-2</v>
      </c>
      <c r="C10" s="100">
        <f>Averages!C$23-Averages!C$22</f>
        <v>0.19865070283412933</v>
      </c>
      <c r="D10" s="100">
        <f>Averages!D$23-Averages!D$22</f>
        <v>0.245475</v>
      </c>
      <c r="E10" s="100">
        <f>Averages!E$23-Averages!E$22</f>
        <v>0.185918</v>
      </c>
    </row>
    <row r="11" spans="1:20" ht="15" x14ac:dyDescent="0.2">
      <c r="A11" s="91" t="s">
        <v>65</v>
      </c>
      <c r="B11" s="92">
        <f>Averages!$B$24-Averages!$B$23</f>
        <v>0.29380141129782</v>
      </c>
      <c r="C11" s="99">
        <f>Averages!C$24-Averages!C$23</f>
        <v>0.18556046485900879</v>
      </c>
      <c r="D11" s="99">
        <f>Averages!D$24-Averages!D$23</f>
        <v>0.13010499999999992</v>
      </c>
      <c r="E11" s="99">
        <f>Averages!E$24-Averages!E$23</f>
        <v>0.20064099999999996</v>
      </c>
    </row>
    <row r="12" spans="1:20" ht="15" x14ac:dyDescent="0.2">
      <c r="A12" s="93" t="s">
        <v>66</v>
      </c>
      <c r="B12" s="94">
        <f>Averages!$B$25-Averages!$B$24</f>
        <v>0.40482577034168393</v>
      </c>
      <c r="C12" s="100">
        <f>Averages!C$25-Averages!C$24</f>
        <v>0.18932926654815674</v>
      </c>
      <c r="D12" s="100">
        <f>Averages!D$25-Averages!D$24</f>
        <v>7.1577000000000002E-2</v>
      </c>
      <c r="E12" s="100">
        <f>Averages!E$25-Averages!E$24</f>
        <v>0.22135199999999999</v>
      </c>
    </row>
    <row r="13" spans="1:20" ht="15" x14ac:dyDescent="0.2">
      <c r="A13" s="140" t="s">
        <v>129</v>
      </c>
      <c r="B13" s="141">
        <f>1-Averages!$B$25</f>
        <v>0.18180652790184004</v>
      </c>
      <c r="C13" s="158">
        <f>1-Averages!C$25</f>
        <v>0.19038677215576172</v>
      </c>
      <c r="D13" s="158">
        <f>1-Averages!D$25</f>
        <v>3.8166000000000033E-2</v>
      </c>
      <c r="E13" s="158">
        <f>1-Averages!E$25</f>
        <v>0.23178200000000004</v>
      </c>
    </row>
    <row r="15" spans="1:20" ht="15" customHeight="1" x14ac:dyDescent="0.2">
      <c r="A15" s="392" t="s">
        <v>144</v>
      </c>
      <c r="B15" s="392"/>
      <c r="C15" s="392"/>
      <c r="D15" s="392"/>
      <c r="E15" s="392"/>
    </row>
    <row r="16" spans="1:20" ht="12.75" customHeight="1" x14ac:dyDescent="0.2">
      <c r="A16" s="392"/>
      <c r="B16" s="392"/>
      <c r="C16" s="392"/>
      <c r="D16" s="392"/>
      <c r="E16" s="392"/>
    </row>
    <row r="17" spans="1:5" ht="14.25" customHeight="1" x14ac:dyDescent="0.2">
      <c r="A17" s="392"/>
      <c r="B17" s="392"/>
      <c r="C17" s="392"/>
      <c r="D17" s="392"/>
      <c r="E17" s="392"/>
    </row>
    <row r="18" spans="1:5" ht="12.75" customHeight="1" x14ac:dyDescent="0.2">
      <c r="A18" s="392" t="s">
        <v>145</v>
      </c>
      <c r="B18" s="392"/>
      <c r="C18" s="392"/>
      <c r="D18" s="392"/>
      <c r="E18" s="392"/>
    </row>
    <row r="19" spans="1:5" ht="12.75" customHeight="1" x14ac:dyDescent="0.2">
      <c r="A19" s="392"/>
      <c r="B19" s="392"/>
      <c r="C19" s="392"/>
      <c r="D19" s="392"/>
      <c r="E19" s="392"/>
    </row>
    <row r="20" spans="1:5" ht="12.75" customHeight="1" x14ac:dyDescent="0.2">
      <c r="A20" s="392"/>
      <c r="B20" s="392"/>
      <c r="C20" s="392"/>
      <c r="D20" s="392"/>
      <c r="E20" s="392"/>
    </row>
    <row r="21" spans="1:5" ht="12.75" customHeight="1" x14ac:dyDescent="0.2">
      <c r="A21" s="392"/>
      <c r="B21" s="392"/>
      <c r="C21" s="392"/>
      <c r="D21" s="392"/>
      <c r="E21" s="392"/>
    </row>
    <row r="22" spans="1:5" x14ac:dyDescent="0.2">
      <c r="A22" s="392"/>
      <c r="B22" s="392"/>
      <c r="C22" s="392"/>
      <c r="D22" s="392"/>
      <c r="E22" s="392"/>
    </row>
    <row r="35" ht="15" customHeight="1" x14ac:dyDescent="0.2"/>
    <row r="36" ht="14.25" customHeight="1" x14ac:dyDescent="0.2"/>
    <row r="37" ht="12.75" customHeight="1" x14ac:dyDescent="0.2"/>
    <row r="38" ht="16.5" customHeight="1" x14ac:dyDescent="0.2"/>
  </sheetData>
  <sheetProtection selectLockedCells="1" selectUnlockedCells="1"/>
  <mergeCells count="3">
    <mergeCell ref="A15:E17"/>
    <mergeCell ref="A18:E22"/>
    <mergeCell ref="A4:M5"/>
  </mergeCells>
  <hyperlinks>
    <hyperlink ref="A2" r:id="rId1"/>
  </hyperlinks>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59999389629810485"/>
  </sheetPr>
  <dimension ref="A1:R28"/>
  <sheetViews>
    <sheetView workbookViewId="0">
      <selection activeCell="L32" sqref="L32"/>
    </sheetView>
  </sheetViews>
  <sheetFormatPr defaultColWidth="9.140625" defaultRowHeight="12.75" x14ac:dyDescent="0.2"/>
  <cols>
    <col min="1" max="1" width="23" style="11" customWidth="1"/>
    <col min="2" max="13" width="10.85546875" style="11" customWidth="1"/>
    <col min="14" max="14" width="6.140625" style="11" customWidth="1"/>
    <col min="15" max="15" width="3.7109375" style="11" customWidth="1"/>
    <col min="16" max="22" width="10.28515625" style="11" customWidth="1"/>
    <col min="23" max="16384" width="9.140625" style="11"/>
  </cols>
  <sheetData>
    <row r="1" spans="1:17" ht="18.75" x14ac:dyDescent="0.25">
      <c r="A1" s="48" t="s">
        <v>132</v>
      </c>
    </row>
    <row r="2" spans="1:17" ht="15" x14ac:dyDescent="0.2">
      <c r="A2" s="311" t="s">
        <v>133</v>
      </c>
    </row>
    <row r="4" spans="1:17" ht="12.75" customHeight="1" x14ac:dyDescent="0.25">
      <c r="A4" s="394" t="s">
        <v>86</v>
      </c>
      <c r="B4" s="394"/>
      <c r="C4" s="394"/>
      <c r="D4" s="394"/>
      <c r="E4" s="394"/>
      <c r="F4" s="394"/>
      <c r="G4" s="394"/>
      <c r="H4" s="394"/>
      <c r="I4" s="394"/>
      <c r="J4" s="394"/>
      <c r="K4" s="394"/>
      <c r="L4" s="394"/>
      <c r="M4" s="394"/>
      <c r="N4" s="394"/>
      <c r="O4" s="394"/>
      <c r="P4" s="331">
        <v>5</v>
      </c>
      <c r="Q4" s="218"/>
    </row>
    <row r="5" spans="1:17" ht="13.5" customHeight="1" x14ac:dyDescent="0.25">
      <c r="A5" s="397" t="s">
        <v>80</v>
      </c>
      <c r="B5" s="397"/>
      <c r="C5" s="397"/>
      <c r="D5" s="159">
        <f>COUNT(Table5[HHID])</f>
        <v>3</v>
      </c>
      <c r="E5" s="5"/>
      <c r="F5" s="5"/>
      <c r="G5" s="5"/>
      <c r="H5" s="5"/>
      <c r="I5" s="5"/>
      <c r="J5" s="5"/>
      <c r="K5" s="5"/>
      <c r="L5" s="5"/>
      <c r="M5" s="142"/>
      <c r="N5" s="142"/>
      <c r="O5" s="142"/>
      <c r="P5" s="142"/>
      <c r="Q5" s="142"/>
    </row>
    <row r="6" spans="1:17" ht="13.5" customHeight="1" x14ac:dyDescent="0.2">
      <c r="A6" s="25"/>
      <c r="B6" s="25"/>
      <c r="C6" s="25"/>
      <c r="D6" s="56"/>
      <c r="E6" s="5"/>
      <c r="F6" s="5"/>
      <c r="G6" s="5"/>
      <c r="H6" s="5"/>
      <c r="I6" s="5"/>
      <c r="J6" s="5"/>
      <c r="K6" s="5"/>
      <c r="L6" s="5"/>
      <c r="M6" s="142"/>
      <c r="N6" s="142"/>
      <c r="O6" s="142"/>
      <c r="P6" s="142"/>
      <c r="Q6" s="142"/>
    </row>
    <row r="7" spans="1:17" ht="13.5" customHeight="1" x14ac:dyDescent="0.2">
      <c r="A7" s="395" t="s">
        <v>126</v>
      </c>
      <c r="B7" s="395"/>
      <c r="C7" s="395"/>
      <c r="D7" s="395"/>
      <c r="E7" s="395"/>
      <c r="F7" s="395"/>
      <c r="G7" s="395"/>
      <c r="H7" s="395"/>
      <c r="I7" s="395"/>
      <c r="J7" s="395"/>
      <c r="K7" s="395"/>
      <c r="L7" s="86"/>
      <c r="M7" s="86"/>
      <c r="N7" s="86"/>
      <c r="O7" s="142"/>
      <c r="P7" s="142"/>
      <c r="Q7" s="142"/>
    </row>
    <row r="8" spans="1:17" ht="14.25" x14ac:dyDescent="0.2">
      <c r="A8" s="144"/>
      <c r="B8" s="144"/>
      <c r="C8" s="145"/>
      <c r="D8" s="38"/>
      <c r="E8" s="26"/>
      <c r="F8" s="26"/>
      <c r="G8" s="26"/>
      <c r="H8" s="26"/>
      <c r="I8" s="26"/>
      <c r="J8" s="26"/>
      <c r="K8" s="26"/>
      <c r="L8" s="26"/>
      <c r="M8" s="26"/>
      <c r="N8" s="26"/>
      <c r="O8" s="142"/>
      <c r="P8" s="142"/>
      <c r="Q8" s="142"/>
    </row>
    <row r="9" spans="1:17" ht="15.75" customHeight="1" x14ac:dyDescent="0.25">
      <c r="A9" s="52" t="s">
        <v>69</v>
      </c>
      <c r="B9" s="396">
        <v>0.6</v>
      </c>
      <c r="C9" s="396"/>
      <c r="D9" s="396">
        <v>0.7</v>
      </c>
      <c r="E9" s="396"/>
      <c r="F9" s="396">
        <v>0.8</v>
      </c>
      <c r="G9" s="396"/>
      <c r="H9" s="396">
        <v>0.9</v>
      </c>
      <c r="I9" s="396"/>
      <c r="J9" s="396">
        <v>0.95</v>
      </c>
      <c r="K9" s="396"/>
      <c r="L9" s="396">
        <v>0.99</v>
      </c>
      <c r="M9" s="396"/>
      <c r="N9" s="26"/>
      <c r="O9" s="142"/>
      <c r="P9" s="142"/>
      <c r="Q9" s="142"/>
    </row>
    <row r="10" spans="1:17" ht="15" x14ac:dyDescent="0.25">
      <c r="A10" s="53" t="s">
        <v>82</v>
      </c>
      <c r="B10" s="147" t="s">
        <v>81</v>
      </c>
      <c r="C10" s="148" t="s">
        <v>83</v>
      </c>
      <c r="D10" s="147" t="s">
        <v>81</v>
      </c>
      <c r="E10" s="148" t="s">
        <v>83</v>
      </c>
      <c r="F10" s="147" t="s">
        <v>81</v>
      </c>
      <c r="G10" s="148" t="s">
        <v>83</v>
      </c>
      <c r="H10" s="147" t="s">
        <v>81</v>
      </c>
      <c r="I10" s="148" t="s">
        <v>83</v>
      </c>
      <c r="J10" s="147" t="s">
        <v>81</v>
      </c>
      <c r="K10" s="148" t="s">
        <v>83</v>
      </c>
      <c r="L10" s="147" t="s">
        <v>81</v>
      </c>
      <c r="M10" s="148" t="s">
        <v>83</v>
      </c>
      <c r="N10" s="26"/>
      <c r="O10" s="142"/>
      <c r="P10" s="142"/>
      <c r="Q10" s="142"/>
    </row>
    <row r="11" spans="1:17" ht="14.25" x14ac:dyDescent="0.2">
      <c r="A11" s="41" t="s">
        <v>60</v>
      </c>
      <c r="B11" s="149">
        <f>Averages!$B8-0.84*SQRT((Averages!$B8*(1-Averages!$B8))/Confidence!$D$5)*SQRT((Confidence!$P$4-Confidence!$D$5)/(Confidence!$P$4-1))</f>
        <v>-2.7364597939683551E-2</v>
      </c>
      <c r="C11" s="150">
        <f>Averages!$B8+0.84*SQRT((Averages!$B8*(1-Averages!$B8))/Confidence!$D$5)*SQRT((Confidence!$P$4-Confidence!$D$5)/(Confidence!$P$4-1))</f>
        <v>0.10563211058463942</v>
      </c>
      <c r="D11" s="149">
        <f>Averages!$B8-1.04*SQRT((Averages!$B8*(1-Averages!$B8))/Confidence!$D$5)*SQRT((Confidence!$P$4-Confidence!$D$5)/(Confidence!$P$4-1))</f>
        <v>-4.3197539430674399E-2</v>
      </c>
      <c r="E11" s="150">
        <f>Averages!$B8+1.04*SQRT((Averages!$B8*(1-Averages!$B8))/Confidence!$D$5)*SQRT((Confidence!$P$4-Confidence!$D$5)/(Confidence!$P$4-1))</f>
        <v>0.12146505207563027</v>
      </c>
      <c r="F11" s="149">
        <f>Averages!$B8-1.28*SQRT((Averages!$B8*(1-Averages!$B8))/Confidence!$D$5)*SQRT((Confidence!$P$4-Confidence!$D$5)/(Confidence!$P$4-1))</f>
        <v>-6.2197069219863392E-2</v>
      </c>
      <c r="G11" s="150">
        <f>Averages!$B8+1.28*SQRT((Averages!$B8*(1-Averages!$B8))/Confidence!$D$5)*SQRT((Confidence!$P$4-Confidence!$D$5)/(Confidence!$P$4-1))</f>
        <v>0.14046458186481925</v>
      </c>
      <c r="H11" s="149">
        <f>Averages!$B8-1.64*SQRT((Averages!$B8*(1-Averages!$B8))/Confidence!$D$5)*SQRT((Confidence!$P$4-Confidence!$D$5)/(Confidence!$P$4-1))</f>
        <v>-9.0696363903646909E-2</v>
      </c>
      <c r="I11" s="150">
        <f>Averages!$B8+1.64*SQRT((Averages!$B8*(1-Averages!$B8))/Confidence!$D$5)*SQRT((Confidence!$P$4-Confidence!$D$5)/(Confidence!$P$4-1))</f>
        <v>0.16896387654860276</v>
      </c>
      <c r="J11" s="149">
        <f>Averages!$B8-1.96*SQRT((Averages!$B8*(1-Averages!$B8))/Confidence!$D$5)*SQRT((Confidence!$P$4-Confidence!$D$5)/(Confidence!$P$4-1))</f>
        <v>-0.11602907028923221</v>
      </c>
      <c r="K11" s="150">
        <f>Averages!$B8+1.96*SQRT((Averages!$B8*(1-Averages!$B8))/Confidence!$D$5)*SQRT((Confidence!$P$4-Confidence!$D$5)/(Confidence!$P$4-1))</f>
        <v>0.19429658293418806</v>
      </c>
      <c r="L11" s="149">
        <f>Averages!$B8-2.58*SQRT((Averages!$B8*(1-Averages!$B8))/Confidence!$D$5)*SQRT((Confidence!$P$4-Confidence!$D$5)/(Confidence!$P$4-1))</f>
        <v>-0.1651111889113038</v>
      </c>
      <c r="M11" s="150">
        <f>Averages!$B8+2.58*SQRT((Averages!$B8*(1-Averages!$B8))/Confidence!$D$5)*SQRT((Confidence!$P$4-Confidence!$D$5)/(Confidence!$P$4-1))</f>
        <v>0.24337870155625965</v>
      </c>
      <c r="N11" s="26"/>
      <c r="O11" s="142"/>
      <c r="P11" s="142"/>
      <c r="Q11" s="142"/>
    </row>
    <row r="12" spans="1:17" s="13" customFormat="1" ht="14.25" x14ac:dyDescent="0.2">
      <c r="A12" s="45" t="s">
        <v>72</v>
      </c>
      <c r="B12" s="151">
        <f>Averages!$B10-0.84*SQRT((Averages!$B10*(1-Averages!$B10))/Confidence!$D$5)*SQRT((Confidence!$P$4-Confidence!$D$5)/(Confidence!$P$4-1))</f>
        <v>3.847870192220057E-2</v>
      </c>
      <c r="C12" s="152">
        <f>Averages!$B10+0.84*SQRT((Averages!$B10*(1-Averages!$B10))/Confidence!$D$5)*SQRT((Confidence!$P$4-Confidence!$D$5)/(Confidence!$P$4-1))</f>
        <v>0.29374023404325045</v>
      </c>
      <c r="D12" s="151">
        <f>Averages!$B10-1.04*SQRT((Averages!$B10*(1-Averages!$B10))/Confidence!$D$5)*SQRT((Confidence!$P$4-Confidence!$D$5)/(Confidence!$P$4-1))</f>
        <v>8.090424288742265E-3</v>
      </c>
      <c r="E12" s="152">
        <f>Averages!$B10+1.04*SQRT((Averages!$B10*(1-Averages!$B10))/Confidence!$D$5)*SQRT((Confidence!$P$4-Confidence!$D$5)/(Confidence!$P$4-1))</f>
        <v>0.32412851167670875</v>
      </c>
      <c r="F12" s="151">
        <f>Averages!$B10-1.28*SQRT((Averages!$B10*(1-Averages!$B10))/Confidence!$D$5)*SQRT((Confidence!$P$4-Confidence!$D$5)/(Confidence!$P$4-1))</f>
        <v>-2.8375508871407717E-2</v>
      </c>
      <c r="G12" s="152">
        <f>Averages!$B10+1.28*SQRT((Averages!$B10*(1-Averages!$B10))/Confidence!$D$5)*SQRT((Confidence!$P$4-Confidence!$D$5)/(Confidence!$P$4-1))</f>
        <v>0.36059444483685871</v>
      </c>
      <c r="H12" s="151">
        <f>Averages!$B10-1.64*SQRT((Averages!$B10*(1-Averages!$B10))/Confidence!$D$5)*SQRT((Confidence!$P$4-Confidence!$D$5)/(Confidence!$P$4-1))</f>
        <v>-8.3074408611632622E-2</v>
      </c>
      <c r="I12" s="152">
        <f>Averages!$B10+1.64*SQRT((Averages!$B10*(1-Averages!$B10))/Confidence!$D$5)*SQRT((Confidence!$P$4-Confidence!$D$5)/(Confidence!$P$4-1))</f>
        <v>0.41529334457708361</v>
      </c>
      <c r="J12" s="151">
        <f>Averages!$B10-1.96*SQRT((Averages!$B10*(1-Averages!$B10))/Confidence!$D$5)*SQRT((Confidence!$P$4-Confidence!$D$5)/(Confidence!$P$4-1))</f>
        <v>-0.13169565282516596</v>
      </c>
      <c r="K12" s="152">
        <f>Averages!$B10+1.96*SQRT((Averages!$B10*(1-Averages!$B10))/Confidence!$D$5)*SQRT((Confidence!$P$4-Confidence!$D$5)/(Confidence!$P$4-1))</f>
        <v>0.46391458879061698</v>
      </c>
      <c r="L12" s="151">
        <f>Averages!$B10-2.58*SQRT((Averages!$B10*(1-Averages!$B10))/Confidence!$D$5)*SQRT((Confidence!$P$4-Confidence!$D$5)/(Confidence!$P$4-1))</f>
        <v>-0.22589931348888678</v>
      </c>
      <c r="M12" s="152">
        <f>Averages!$B10+2.58*SQRT((Averages!$B10*(1-Averages!$B10))/Confidence!$D$5)*SQRT((Confidence!$P$4-Confidence!$D$5)/(Confidence!$P$4-1))</f>
        <v>0.55811824945433774</v>
      </c>
      <c r="N12" s="146"/>
      <c r="O12" s="143"/>
      <c r="P12" s="143"/>
      <c r="Q12" s="143"/>
    </row>
    <row r="13" spans="1:17" ht="14.25" x14ac:dyDescent="0.2">
      <c r="A13" s="44" t="s">
        <v>73</v>
      </c>
      <c r="B13" s="153">
        <f>Averages!$B11-0.84*SQRT((Averages!$B11*(1-Averages!$B11))/Confidence!$D$5)*SQRT((Confidence!$P$4-Confidence!$D$5)/(Confidence!$P$4-1))</f>
        <v>0.12241433882896136</v>
      </c>
      <c r="C13" s="154">
        <f>Averages!$B11+0.84*SQRT((Averages!$B11*(1-Averages!$B11))/Confidence!$D$5)*SQRT((Confidence!$P$4-Confidence!$D$5)/(Confidence!$P$4-1))</f>
        <v>0.42888314215641199</v>
      </c>
      <c r="D13" s="153">
        <f>Averages!$B11-1.04*SQRT((Averages!$B11*(1-Averages!$B11))/Confidence!$D$5)*SQRT((Confidence!$P$4-Confidence!$D$5)/(Confidence!$P$4-1))</f>
        <v>8.5929957480455343E-2</v>
      </c>
      <c r="E13" s="154">
        <f>Averages!$B11+1.04*SQRT((Averages!$B11*(1-Averages!$B11))/Confidence!$D$5)*SQRT((Confidence!$P$4-Confidence!$D$5)/(Confidence!$P$4-1))</f>
        <v>0.465367523504918</v>
      </c>
      <c r="F13" s="153">
        <f>Averages!$B11-1.28*SQRT((Averages!$B11*(1-Averages!$B11))/Confidence!$D$5)*SQRT((Confidence!$P$4-Confidence!$D$5)/(Confidence!$P$4-1))</f>
        <v>4.2148699862248118E-2</v>
      </c>
      <c r="G13" s="154">
        <f>Averages!$B11+1.28*SQRT((Averages!$B11*(1-Averages!$B11))/Confidence!$D$5)*SQRT((Confidence!$P$4-Confidence!$D$5)/(Confidence!$P$4-1))</f>
        <v>0.50914878112312523</v>
      </c>
      <c r="H13" s="153">
        <f>Averages!$B11-1.64*SQRT((Averages!$B11*(1-Averages!$B11))/Confidence!$D$5)*SQRT((Confidence!$P$4-Confidence!$D$5)/(Confidence!$P$4-1))</f>
        <v>-2.3523186565062748E-2</v>
      </c>
      <c r="I13" s="154">
        <f>Averages!$B11+1.64*SQRT((Averages!$B11*(1-Averages!$B11))/Confidence!$D$5)*SQRT((Confidence!$P$4-Confidence!$D$5)/(Confidence!$P$4-1))</f>
        <v>0.57482066755043615</v>
      </c>
      <c r="J13" s="153">
        <f>Averages!$B11-1.96*SQRT((Averages!$B11*(1-Averages!$B11))/Confidence!$D$5)*SQRT((Confidence!$P$4-Confidence!$D$5)/(Confidence!$P$4-1))</f>
        <v>-8.1898196722672401E-2</v>
      </c>
      <c r="K13" s="154">
        <f>Averages!$B11+1.96*SQRT((Averages!$B11*(1-Averages!$B11))/Confidence!$D$5)*SQRT((Confidence!$P$4-Confidence!$D$5)/(Confidence!$P$4-1))</f>
        <v>0.63319567770804575</v>
      </c>
      <c r="L13" s="153">
        <f>Averages!$B11-2.58*SQRT((Averages!$B11*(1-Averages!$B11))/Confidence!$D$5)*SQRT((Confidence!$P$4-Confidence!$D$5)/(Confidence!$P$4-1))</f>
        <v>-0.19499977890304104</v>
      </c>
      <c r="M13" s="154">
        <f>Averages!$B11+2.58*SQRT((Averages!$B11*(1-Averages!$B11))/Confidence!$D$5)*SQRT((Confidence!$P$4-Confidence!$D$5)/(Confidence!$P$4-1))</f>
        <v>0.74629725988841433</v>
      </c>
      <c r="N13" s="26"/>
      <c r="O13" s="142"/>
      <c r="P13" s="142"/>
      <c r="Q13" s="142"/>
    </row>
    <row r="14" spans="1:17" s="13" customFormat="1" ht="14.25" x14ac:dyDescent="0.2">
      <c r="A14" s="45" t="s">
        <v>5</v>
      </c>
      <c r="B14" s="151">
        <f>Averages!$B12-0.84*SQRT((Averages!$B12*(1-Averages!$B12))/Confidence!$D$5)*SQRT((Confidence!$P$4-Confidence!$D$5)/(Confidence!$P$4-1))</f>
        <v>-1.7341516050277343E-2</v>
      </c>
      <c r="C14" s="152">
        <f>Averages!$B12+0.84*SQRT((Averages!$B12*(1-Averages!$B12))/Confidence!$D$5)*SQRT((Confidence!$P$4-Confidence!$D$5)/(Confidence!$P$4-1))</f>
        <v>2.4989417398490772E-2</v>
      </c>
      <c r="D14" s="151">
        <f>Averages!$B12-1.04*SQRT((Averages!$B12*(1-Averages!$B12))/Confidence!$D$5)*SQRT((Confidence!$P$4-Confidence!$D$5)/(Confidence!$P$4-1))</f>
        <v>-2.2380912889416404E-2</v>
      </c>
      <c r="E14" s="152">
        <f>Averages!$B12+1.04*SQRT((Averages!$B12*(1-Averages!$B12))/Confidence!$D$5)*SQRT((Confidence!$P$4-Confidence!$D$5)/(Confidence!$P$4-1))</f>
        <v>3.0028814237629833E-2</v>
      </c>
      <c r="F14" s="151">
        <f>Averages!$B12-1.28*SQRT((Averages!$B12*(1-Averages!$B12))/Confidence!$D$5)*SQRT((Confidence!$P$4-Confidence!$D$5)/(Confidence!$P$4-1))</f>
        <v>-2.8428189096383283E-2</v>
      </c>
      <c r="G14" s="152">
        <f>Averages!$B12+1.28*SQRT((Averages!$B12*(1-Averages!$B12))/Confidence!$D$5)*SQRT((Confidence!$P$4-Confidence!$D$5)/(Confidence!$P$4-1))</f>
        <v>3.6076090444596712E-2</v>
      </c>
      <c r="H14" s="151">
        <f>Averages!$B12-1.64*SQRT((Averages!$B12*(1-Averages!$B12))/Confidence!$D$5)*SQRT((Confidence!$P$4-Confidence!$D$5)/(Confidence!$P$4-1))</f>
        <v>-3.7499103406833593E-2</v>
      </c>
      <c r="I14" s="152">
        <f>Averages!$B12+1.64*SQRT((Averages!$B12*(1-Averages!$B12))/Confidence!$D$5)*SQRT((Confidence!$P$4-Confidence!$D$5)/(Confidence!$P$4-1))</f>
        <v>4.5147004755047022E-2</v>
      </c>
      <c r="J14" s="151">
        <f>Averages!$B12-1.96*SQRT((Averages!$B12*(1-Averages!$B12))/Confidence!$D$5)*SQRT((Confidence!$P$4-Confidence!$D$5)/(Confidence!$P$4-1))</f>
        <v>-4.5562138349456091E-2</v>
      </c>
      <c r="K14" s="152">
        <f>Averages!$B12+1.96*SQRT((Averages!$B12*(1-Averages!$B12))/Confidence!$D$5)*SQRT((Confidence!$P$4-Confidence!$D$5)/(Confidence!$P$4-1))</f>
        <v>5.321003969766952E-2</v>
      </c>
      <c r="L14" s="151">
        <f>Averages!$B12-2.58*SQRT((Averages!$B12*(1-Averages!$B12))/Confidence!$D$5)*SQRT((Confidence!$P$4-Confidence!$D$5)/(Confidence!$P$4-1))</f>
        <v>-6.1184268550787187E-2</v>
      </c>
      <c r="M14" s="152">
        <f>Averages!$B12+2.58*SQRT((Averages!$B12*(1-Averages!$B12))/Confidence!$D$5)*SQRT((Confidence!$P$4-Confidence!$D$5)/(Confidence!$P$4-1))</f>
        <v>6.8832169899000623E-2</v>
      </c>
      <c r="N14" s="146"/>
      <c r="O14" s="143"/>
      <c r="P14" s="143"/>
      <c r="Q14" s="143"/>
    </row>
    <row r="15" spans="1:17" ht="14.25" x14ac:dyDescent="0.2">
      <c r="A15" s="44" t="s">
        <v>6</v>
      </c>
      <c r="B15" s="153">
        <f>Averages!$B13-0.84*SQRT((Averages!$B13*(1-Averages!$B13))/Confidence!$D$5)*SQRT((Confidence!$P$4-Confidence!$D$5)/(Confidence!$P$4-1))</f>
        <v>-2.2193717397859036E-2</v>
      </c>
      <c r="C15" s="154">
        <f>Averages!$B13+0.84*SQRT((Averages!$B13*(1-Averages!$B13))/Confidence!$D$5)*SQRT((Confidence!$P$4-Confidence!$D$5)/(Confidence!$P$4-1))</f>
        <v>3.7418558455525941E-2</v>
      </c>
      <c r="D15" s="153">
        <f>Averages!$B13-1.04*SQRT((Averages!$B13*(1-Averages!$B13))/Confidence!$D$5)*SQRT((Confidence!$P$4-Confidence!$D$5)/(Confidence!$P$4-1))</f>
        <v>-2.9290416904214394E-2</v>
      </c>
      <c r="E15" s="154">
        <f>Averages!$B13+1.04*SQRT((Averages!$B13*(1-Averages!$B13))/Confidence!$D$5)*SQRT((Confidence!$P$4-Confidence!$D$5)/(Confidence!$P$4-1))</f>
        <v>4.4515257961881299E-2</v>
      </c>
      <c r="F15" s="153">
        <f>Averages!$B13-1.28*SQRT((Averages!$B13*(1-Averages!$B13))/Confidence!$D$5)*SQRT((Confidence!$P$4-Confidence!$D$5)/(Confidence!$P$4-1))</f>
        <v>-3.7806456311840819E-2</v>
      </c>
      <c r="G15" s="154">
        <f>Averages!$B13+1.28*SQRT((Averages!$B13*(1-Averages!$B13))/Confidence!$D$5)*SQRT((Confidence!$P$4-Confidence!$D$5)/(Confidence!$P$4-1))</f>
        <v>5.3031297369507721E-2</v>
      </c>
      <c r="H15" s="153">
        <f>Averages!$B13-1.64*SQRT((Averages!$B13*(1-Averages!$B13))/Confidence!$D$5)*SQRT((Confidence!$P$4-Confidence!$D$5)/(Confidence!$P$4-1))</f>
        <v>-5.0580515423280452E-2</v>
      </c>
      <c r="I15" s="154">
        <f>Averages!$B13+1.64*SQRT((Averages!$B13*(1-Averages!$B13))/Confidence!$D$5)*SQRT((Confidence!$P$4-Confidence!$D$5)/(Confidence!$P$4-1))</f>
        <v>6.5805356480947361E-2</v>
      </c>
      <c r="J15" s="153">
        <f>Averages!$B13-1.96*SQRT((Averages!$B13*(1-Averages!$B13))/Confidence!$D$5)*SQRT((Confidence!$P$4-Confidence!$D$5)/(Confidence!$P$4-1))</f>
        <v>-6.1935234633449028E-2</v>
      </c>
      <c r="K15" s="154">
        <f>Averages!$B13+1.96*SQRT((Averages!$B13*(1-Averages!$B13))/Confidence!$D$5)*SQRT((Confidence!$P$4-Confidence!$D$5)/(Confidence!$P$4-1))</f>
        <v>7.7160075691115937E-2</v>
      </c>
      <c r="L15" s="153">
        <f>Averages!$B13-2.58*SQRT((Averages!$B13*(1-Averages!$B13))/Confidence!$D$5)*SQRT((Confidence!$P$4-Confidence!$D$5)/(Confidence!$P$4-1))</f>
        <v>-8.3935003103150621E-2</v>
      </c>
      <c r="M15" s="154">
        <f>Averages!$B13+2.58*SQRT((Averages!$B13*(1-Averages!$B13))/Confidence!$D$5)*SQRT((Confidence!$P$4-Confidence!$D$5)/(Confidence!$P$4-1))</f>
        <v>9.9159844160817537E-2</v>
      </c>
      <c r="N15" s="26"/>
      <c r="O15" s="142"/>
      <c r="P15" s="142"/>
      <c r="Q15" s="142"/>
    </row>
    <row r="16" spans="1:17" s="13" customFormat="1" ht="14.25" x14ac:dyDescent="0.2">
      <c r="A16" s="45" t="s">
        <v>68</v>
      </c>
      <c r="B16" s="151">
        <f>Averages!$B14-0.84*SQRT((Averages!$B14*(1-Averages!$B14))/Confidence!$D$5)*SQRT((Confidence!$P$4-Confidence!$D$5)/(Confidence!$P$4-1))</f>
        <v>0.55255668821810677</v>
      </c>
      <c r="C16" s="152">
        <f>Averages!$B14+0.84*SQRT((Averages!$B14*(1-Averages!$B14))/Confidence!$D$5)*SQRT((Confidence!$P$4-Confidence!$D$5)/(Confidence!$P$4-1))</f>
        <v>0.86427340897675986</v>
      </c>
      <c r="D16" s="151">
        <f>Averages!$B14-1.04*SQRT((Averages!$B14*(1-Averages!$B14))/Confidence!$D$5)*SQRT((Confidence!$P$4-Confidence!$D$5)/(Confidence!$P$4-1))</f>
        <v>0.51544755479445759</v>
      </c>
      <c r="E16" s="152">
        <f>Averages!$B14+1.04*SQRT((Averages!$B14*(1-Averages!$B14))/Confidence!$D$5)*SQRT((Confidence!$P$4-Confidence!$D$5)/(Confidence!$P$4-1))</f>
        <v>0.90138254240040905</v>
      </c>
      <c r="F16" s="151">
        <f>Averages!$B14-1.28*SQRT((Averages!$B14*(1-Averages!$B14))/Confidence!$D$5)*SQRT((Confidence!$P$4-Confidence!$D$5)/(Confidence!$P$4-1))</f>
        <v>0.4709165946860786</v>
      </c>
      <c r="G16" s="152">
        <f>Averages!$B14+1.28*SQRT((Averages!$B14*(1-Averages!$B14))/Confidence!$D$5)*SQRT((Confidence!$P$4-Confidence!$D$5)/(Confidence!$P$4-1))</f>
        <v>0.94591350250878803</v>
      </c>
      <c r="H16" s="151">
        <f>Averages!$B14-1.64*SQRT((Averages!$B14*(1-Averages!$B14))/Confidence!$D$5)*SQRT((Confidence!$P$4-Confidence!$D$5)/(Confidence!$P$4-1))</f>
        <v>0.40412015452351002</v>
      </c>
      <c r="I16" s="152">
        <f>Averages!$B14+1.64*SQRT((Averages!$B14*(1-Averages!$B14))/Confidence!$D$5)*SQRT((Confidence!$P$4-Confidence!$D$5)/(Confidence!$P$4-1))</f>
        <v>1.0127099426713566</v>
      </c>
      <c r="J16" s="151">
        <f>Averages!$B14-1.96*SQRT((Averages!$B14*(1-Averages!$B14))/Confidence!$D$5)*SQRT((Confidence!$P$4-Confidence!$D$5)/(Confidence!$P$4-1))</f>
        <v>0.34474554104567134</v>
      </c>
      <c r="K16" s="152">
        <f>Averages!$B14+1.96*SQRT((Averages!$B14*(1-Averages!$B14))/Confidence!$D$5)*SQRT((Confidence!$P$4-Confidence!$D$5)/(Confidence!$P$4-1))</f>
        <v>1.0720845561491954</v>
      </c>
      <c r="L16" s="151">
        <f>Averages!$B14-2.58*SQRT((Averages!$B14*(1-Averages!$B14))/Confidence!$D$5)*SQRT((Confidence!$P$4-Confidence!$D$5)/(Confidence!$P$4-1))</f>
        <v>0.22970722743235888</v>
      </c>
      <c r="M16" s="152">
        <f>Averages!$B14+2.58*SQRT((Averages!$B14*(1-Averages!$B14))/Confidence!$D$5)*SQRT((Confidence!$P$4-Confidence!$D$5)/(Confidence!$P$4-1))</f>
        <v>1.1871228697625078</v>
      </c>
      <c r="N16" s="146"/>
      <c r="O16" s="143"/>
      <c r="P16" s="143"/>
      <c r="Q16" s="143"/>
    </row>
    <row r="17" spans="1:18" ht="14.25" x14ac:dyDescent="0.2">
      <c r="A17" s="44" t="s">
        <v>7</v>
      </c>
      <c r="B17" s="153">
        <f>Averages!$B15-0.84*SQRT((Averages!$B15*(1-Averages!$B15))/Confidence!$D$5)*SQRT((Confidence!$P$4-Confidence!$D$5)/(Confidence!$P$4-1))</f>
        <v>3.3491225069324976E-2</v>
      </c>
      <c r="C17" s="154">
        <f>Averages!$B15+0.84*SQRT((Averages!$B15*(1-Averages!$B15))/Confidence!$D$5)*SQRT((Confidence!$P$4-Confidence!$D$5)/(Confidence!$P$4-1))</f>
        <v>0.28419116262449717</v>
      </c>
      <c r="D17" s="153">
        <f>Averages!$B15-1.04*SQRT((Averages!$B15*(1-Averages!$B15))/Confidence!$D$5)*SQRT((Confidence!$P$4-Confidence!$D$5)/(Confidence!$P$4-1))</f>
        <v>3.6459944079949291E-3</v>
      </c>
      <c r="E17" s="154">
        <f>Averages!$B15+1.04*SQRT((Averages!$B15*(1-Averages!$B15))/Confidence!$D$5)*SQRT((Confidence!$P$4-Confidence!$D$5)/(Confidence!$P$4-1))</f>
        <v>0.31403639328582722</v>
      </c>
      <c r="F17" s="153">
        <f>Averages!$B15-1.28*SQRT((Averages!$B15*(1-Averages!$B15))/Confidence!$D$5)*SQRT((Confidence!$P$4-Confidence!$D$5)/(Confidence!$P$4-1))</f>
        <v>-3.2168282385601099E-2</v>
      </c>
      <c r="G17" s="154">
        <f>Averages!$B15+1.28*SQRT((Averages!$B15*(1-Averages!$B15))/Confidence!$D$5)*SQRT((Confidence!$P$4-Confidence!$D$5)/(Confidence!$P$4-1))</f>
        <v>0.34985067007942322</v>
      </c>
      <c r="H17" s="153">
        <f>Averages!$B15-1.64*SQRT((Averages!$B15*(1-Averages!$B15))/Confidence!$D$5)*SQRT((Confidence!$P$4-Confidence!$D$5)/(Confidence!$P$4-1))</f>
        <v>-8.5889697575995128E-2</v>
      </c>
      <c r="I17" s="154">
        <f>Averages!$B15+1.64*SQRT((Averages!$B15*(1-Averages!$B15))/Confidence!$D$5)*SQRT((Confidence!$P$4-Confidence!$D$5)/(Confidence!$P$4-1))</f>
        <v>0.40357208526981725</v>
      </c>
      <c r="J17" s="153">
        <f>Averages!$B15-1.96*SQRT((Averages!$B15*(1-Averages!$B15))/Confidence!$D$5)*SQRT((Confidence!$P$4-Confidence!$D$5)/(Confidence!$P$4-1))</f>
        <v>-0.13364206663412317</v>
      </c>
      <c r="K17" s="154">
        <f>Averages!$B15+1.96*SQRT((Averages!$B15*(1-Averages!$B15))/Confidence!$D$5)*SQRT((Confidence!$P$4-Confidence!$D$5)/(Confidence!$P$4-1))</f>
        <v>0.45132445432794532</v>
      </c>
      <c r="L17" s="153">
        <f>Averages!$B15-2.58*SQRT((Averages!$B15*(1-Averages!$B15))/Confidence!$D$5)*SQRT((Confidence!$P$4-Confidence!$D$5)/(Confidence!$P$4-1))</f>
        <v>-0.22616228168424632</v>
      </c>
      <c r="M17" s="154">
        <f>Averages!$B15+2.58*SQRT((Averages!$B15*(1-Averages!$B15))/Confidence!$D$5)*SQRT((Confidence!$P$4-Confidence!$D$5)/(Confidence!$P$4-1))</f>
        <v>0.54384466937806841</v>
      </c>
      <c r="N17" s="26"/>
      <c r="O17" s="142"/>
      <c r="P17" s="142"/>
      <c r="Q17" s="142"/>
    </row>
    <row r="18" spans="1:18" ht="14.25" x14ac:dyDescent="0.2">
      <c r="A18" s="45" t="s">
        <v>4</v>
      </c>
      <c r="B18" s="151">
        <f>Averages!$B19-0.84*SQRT((Averages!$B19*(1-Averages!$B19))/Confidence!$D$5)*SQRT((Confidence!$P$4-Confidence!$D$5)/(Confidence!$P$4-1))</f>
        <v>-1.6476715938588706E-2</v>
      </c>
      <c r="C18" s="152">
        <f>Averages!$B19+0.84*SQRT((Averages!$B19*(1-Averages!$B19))/Confidence!$D$5)*SQRT((Confidence!$P$4-Confidence!$D$5)/(Confidence!$P$4-1))</f>
        <v>2.3188599774790191E-2</v>
      </c>
      <c r="D18" s="151">
        <f>Averages!$B19-1.04*SQRT((Averages!$B19*(1-Averages!$B19))/Confidence!$D$5)*SQRT((Confidence!$P$4-Confidence!$D$5)/(Confidence!$P$4-1))</f>
        <v>-2.1198777333038578E-2</v>
      </c>
      <c r="E18" s="152">
        <f>Averages!$B19+1.04*SQRT((Averages!$B19*(1-Averages!$B19))/Confidence!$D$5)*SQRT((Confidence!$P$4-Confidence!$D$5)/(Confidence!$P$4-1))</f>
        <v>2.7910661169240063E-2</v>
      </c>
      <c r="F18" s="151">
        <f>Averages!$B19-1.28*SQRT((Averages!$B19*(1-Averages!$B19))/Confidence!$D$5)*SQRT((Confidence!$P$4-Confidence!$D$5)/(Confidence!$P$4-1))</f>
        <v>-2.6865251006378418E-2</v>
      </c>
      <c r="G18" s="152">
        <f>Averages!$B19+1.28*SQRT((Averages!$B19*(1-Averages!$B19))/Confidence!$D$5)*SQRT((Confidence!$P$4-Confidence!$D$5)/(Confidence!$P$4-1))</f>
        <v>3.3577134842579903E-2</v>
      </c>
      <c r="H18" s="151">
        <f>Averages!$B19-1.64*SQRT((Averages!$B19*(1-Averages!$B19))/Confidence!$D$5)*SQRT((Confidence!$P$4-Confidence!$D$5)/(Confidence!$P$4-1))</f>
        <v>-3.5364961516388183E-2</v>
      </c>
      <c r="I18" s="152">
        <f>Averages!$B19+1.64*SQRT((Averages!$B19*(1-Averages!$B19))/Confidence!$D$5)*SQRT((Confidence!$P$4-Confidence!$D$5)/(Confidence!$P$4-1))</f>
        <v>4.2076845352589667E-2</v>
      </c>
      <c r="J18" s="151">
        <f>Averages!$B19-1.96*SQRT((Averages!$B19*(1-Averages!$B19))/Confidence!$D$5)*SQRT((Confidence!$P$4-Confidence!$D$5)/(Confidence!$P$4-1))</f>
        <v>-4.2920259747507974E-2</v>
      </c>
      <c r="K18" s="152">
        <f>Averages!$B19+1.96*SQRT((Averages!$B19*(1-Averages!$B19))/Confidence!$D$5)*SQRT((Confidence!$P$4-Confidence!$D$5)/(Confidence!$P$4-1))</f>
        <v>4.9632143583709459E-2</v>
      </c>
      <c r="L18" s="151">
        <f>Averages!$B19-2.58*SQRT((Averages!$B19*(1-Averages!$B19))/Confidence!$D$5)*SQRT((Confidence!$P$4-Confidence!$D$5)/(Confidence!$P$4-1))</f>
        <v>-5.7558650070302572E-2</v>
      </c>
      <c r="M18" s="152">
        <f>Averages!$B19+2.58*SQRT((Averages!$B19*(1-Averages!$B19))/Confidence!$D$5)*SQRT((Confidence!$P$4-Confidence!$D$5)/(Confidence!$P$4-1))</f>
        <v>6.4270533906504057E-2</v>
      </c>
      <c r="N18" s="26"/>
      <c r="O18" s="142"/>
      <c r="P18" s="142"/>
      <c r="Q18" s="142"/>
    </row>
    <row r="19" spans="1:18" s="13" customFormat="1" ht="14.25" x14ac:dyDescent="0.2">
      <c r="A19" s="44" t="s">
        <v>9</v>
      </c>
      <c r="B19" s="153">
        <f>Averages!$B20-0.84*SQRT((Averages!$B20*(1-Averages!$B20))/Confidence!$D$5)*SQRT((Confidence!$P$4-Confidence!$D$5)/(Confidence!$P$4-1))</f>
        <v>-2.2982455408312522E-2</v>
      </c>
      <c r="C19" s="154">
        <f>Averages!$B20+0.84*SQRT((Averages!$B20*(1-Averages!$B20))/Confidence!$D$5)*SQRT((Confidence!$P$4-Confidence!$D$5)/(Confidence!$P$4-1))</f>
        <v>3.9984036049775698E-2</v>
      </c>
      <c r="D19" s="153">
        <f>Averages!$B20-1.04*SQRT((Averages!$B20*(1-Averages!$B20))/Confidence!$D$5)*SQRT((Confidence!$P$4-Confidence!$D$5)/(Confidence!$P$4-1))</f>
        <v>-3.0478466296180166E-2</v>
      </c>
      <c r="E19" s="154">
        <f>Averages!$B20+1.04*SQRT((Averages!$B20*(1-Averages!$B20))/Confidence!$D$5)*SQRT((Confidence!$P$4-Confidence!$D$5)/(Confidence!$P$4-1))</f>
        <v>4.7480046937643343E-2</v>
      </c>
      <c r="F19" s="153">
        <f>Averages!$B20-1.28*SQRT((Averages!$B20*(1-Averages!$B20))/Confidence!$D$5)*SQRT((Confidence!$P$4-Confidence!$D$5)/(Confidence!$P$4-1))</f>
        <v>-3.9473679361621342E-2</v>
      </c>
      <c r="G19" s="154">
        <f>Averages!$B20+1.28*SQRT((Averages!$B20*(1-Averages!$B20))/Confidence!$D$5)*SQRT((Confidence!$P$4-Confidence!$D$5)/(Confidence!$P$4-1))</f>
        <v>5.6475260003084518E-2</v>
      </c>
      <c r="H19" s="153">
        <f>Averages!$B20-1.64*SQRT((Averages!$B20*(1-Averages!$B20))/Confidence!$D$5)*SQRT((Confidence!$P$4-Confidence!$D$5)/(Confidence!$P$4-1))</f>
        <v>-5.2966498959783101E-2</v>
      </c>
      <c r="I19" s="154">
        <f>Averages!$B20+1.64*SQRT((Averages!$B20*(1-Averages!$B20))/Confidence!$D$5)*SQRT((Confidence!$P$4-Confidence!$D$5)/(Confidence!$P$4-1))</f>
        <v>6.9968079601246277E-2</v>
      </c>
      <c r="J19" s="153">
        <f>Averages!$B20-1.96*SQRT((Averages!$B20*(1-Averages!$B20))/Confidence!$D$5)*SQRT((Confidence!$P$4-Confidence!$D$5)/(Confidence!$P$4-1))</f>
        <v>-6.496011638037133E-2</v>
      </c>
      <c r="K19" s="154">
        <f>Averages!$B20+1.96*SQRT((Averages!$B20*(1-Averages!$B20))/Confidence!$D$5)*SQRT((Confidence!$P$4-Confidence!$D$5)/(Confidence!$P$4-1))</f>
        <v>8.1961697021834506E-2</v>
      </c>
      <c r="L19" s="153">
        <f>Averages!$B20-2.58*SQRT((Averages!$B20*(1-Averages!$B20))/Confidence!$D$5)*SQRT((Confidence!$P$4-Confidence!$D$5)/(Confidence!$P$4-1))</f>
        <v>-8.8197750132761044E-2</v>
      </c>
      <c r="M19" s="154">
        <f>Averages!$B20+2.58*SQRT((Averages!$B20*(1-Averages!$B20))/Confidence!$D$5)*SQRT((Confidence!$P$4-Confidence!$D$5)/(Confidence!$P$4-1))</f>
        <v>0.10519933077422422</v>
      </c>
      <c r="N19" s="146"/>
      <c r="O19" s="143"/>
      <c r="P19" s="143"/>
      <c r="Q19" s="143"/>
    </row>
    <row r="20" spans="1:18" ht="14.25" x14ac:dyDescent="0.2">
      <c r="A20" s="45" t="s">
        <v>10</v>
      </c>
      <c r="B20" s="151">
        <f>Averages!$B21-0.84*SQRT((Averages!$B21*(1-Averages!$B21))/Confidence!$D$5)*SQRT((Confidence!$P$4-Confidence!$D$5)/(Confidence!$P$4-1))</f>
        <v>-1.5117911754888136E-2</v>
      </c>
      <c r="C20" s="152">
        <f>Averages!$B21+0.84*SQRT((Averages!$B21*(1-Averages!$B21))/Confidence!$D$5)*SQRT((Confidence!$P$4-Confidence!$D$5)/(Confidence!$P$4-1))</f>
        <v>0.16604033762079054</v>
      </c>
      <c r="D20" s="151">
        <f>Averages!$B21-1.04*SQRT((Averages!$B21*(1-Averages!$B21))/Confidence!$D$5)*SQRT((Confidence!$P$4-Confidence!$D$5)/(Confidence!$P$4-1))</f>
        <v>-3.668437001389753E-2</v>
      </c>
      <c r="E20" s="152">
        <f>Averages!$B21+1.04*SQRT((Averages!$B21*(1-Averages!$B21))/Confidence!$D$5)*SQRT((Confidence!$P$4-Confidence!$D$5)/(Confidence!$P$4-1))</f>
        <v>0.18760679587979995</v>
      </c>
      <c r="F20" s="151">
        <f>Averages!$B21-1.28*SQRT((Averages!$B21*(1-Averages!$B21))/Confidence!$D$5)*SQRT((Confidence!$P$4-Confidence!$D$5)/(Confidence!$P$4-1))</f>
        <v>-6.2564119924708769E-2</v>
      </c>
      <c r="G20" s="152">
        <f>Averages!$B21+1.28*SQRT((Averages!$B21*(1-Averages!$B21))/Confidence!$D$5)*SQRT((Confidence!$P$4-Confidence!$D$5)/(Confidence!$P$4-1))</f>
        <v>0.21348654579061116</v>
      </c>
      <c r="H20" s="151">
        <f>Averages!$B21-1.64*SQRT((Averages!$B21*(1-Averages!$B21))/Confidence!$D$5)*SQRT((Confidence!$P$4-Confidence!$D$5)/(Confidence!$P$4-1))</f>
        <v>-0.10138374479092559</v>
      </c>
      <c r="I20" s="152">
        <f>Averages!$B21+1.64*SQRT((Averages!$B21*(1-Averages!$B21))/Confidence!$D$5)*SQRT((Confidence!$P$4-Confidence!$D$5)/(Confidence!$P$4-1))</f>
        <v>0.25230617065682798</v>
      </c>
      <c r="J20" s="151">
        <f>Averages!$B21-1.96*SQRT((Averages!$B21*(1-Averages!$B21))/Confidence!$D$5)*SQRT((Confidence!$P$4-Confidence!$D$5)/(Confidence!$P$4-1))</f>
        <v>-0.13589007800534059</v>
      </c>
      <c r="K20" s="152">
        <f>Averages!$B21+1.96*SQRT((Averages!$B21*(1-Averages!$B21))/Confidence!$D$5)*SQRT((Confidence!$P$4-Confidence!$D$5)/(Confidence!$P$4-1))</f>
        <v>0.28681250387124302</v>
      </c>
      <c r="L20" s="151">
        <f>Averages!$B21-2.58*SQRT((Averages!$B21*(1-Averages!$B21))/Confidence!$D$5)*SQRT((Confidence!$P$4-Confidence!$D$5)/(Confidence!$P$4-1))</f>
        <v>-0.20274609860826964</v>
      </c>
      <c r="M20" s="152">
        <f>Averages!$B21+2.58*SQRT((Averages!$B21*(1-Averages!$B21))/Confidence!$D$5)*SQRT((Confidence!$P$4-Confidence!$D$5)/(Confidence!$P$4-1))</f>
        <v>0.35366852447417207</v>
      </c>
      <c r="N20" s="26"/>
      <c r="O20" s="142"/>
      <c r="P20" s="142"/>
      <c r="Q20" s="142"/>
      <c r="R20" s="14"/>
    </row>
    <row r="21" spans="1:18" s="13" customFormat="1" ht="14.25" x14ac:dyDescent="0.2">
      <c r="A21" s="44" t="s">
        <v>121</v>
      </c>
      <c r="B21" s="153">
        <f>Averages!$B22-0.84*SQRT((Averages!$B22*(1-Averages!$B22))/Confidence!$D$5)*SQRT((Confidence!$P$4-Confidence!$D$5)/(Confidence!$P$4-1))</f>
        <v>-2.7684952509634923E-2</v>
      </c>
      <c r="C21" s="154">
        <f>Averages!$B22+0.84*SQRT((Averages!$B22*(1-Averages!$B22))/Confidence!$D$5)*SQRT((Confidence!$P$4-Confidence!$D$5)/(Confidence!$P$4-1))</f>
        <v>0.10226794085708238</v>
      </c>
      <c r="D21" s="153">
        <f>Averages!$B22-1.04*SQRT((Averages!$B22*(1-Averages!$B22))/Confidence!$D$5)*SQRT((Confidence!$P$4-Confidence!$D$5)/(Confidence!$P$4-1))</f>
        <v>-4.3155535053291734E-2</v>
      </c>
      <c r="E21" s="154">
        <f>Averages!$B22+1.04*SQRT((Averages!$B22*(1-Averages!$B22))/Confidence!$D$5)*SQRT((Confidence!$P$4-Confidence!$D$5)/(Confidence!$P$4-1))</f>
        <v>0.1177385234007392</v>
      </c>
      <c r="F21" s="153">
        <f>Averages!$B22-1.28*SQRT((Averages!$B22*(1-Averages!$B22))/Confidence!$D$5)*SQRT((Confidence!$P$4-Confidence!$D$5)/(Confidence!$P$4-1))</f>
        <v>-6.1720234105679915E-2</v>
      </c>
      <c r="G21" s="154">
        <f>Averages!$B22+1.28*SQRT((Averages!$B22*(1-Averages!$B22))/Confidence!$D$5)*SQRT((Confidence!$P$4-Confidence!$D$5)/(Confidence!$P$4-1))</f>
        <v>0.13630322245312737</v>
      </c>
      <c r="H21" s="153">
        <f>Averages!$B22-1.64*SQRT((Averages!$B22*(1-Averages!$B22))/Confidence!$D$5)*SQRT((Confidence!$P$4-Confidence!$D$5)/(Confidence!$P$4-1))</f>
        <v>-8.9567282684262201E-2</v>
      </c>
      <c r="I21" s="154">
        <f>Averages!$B22+1.64*SQRT((Averages!$B22*(1-Averages!$B22))/Confidence!$D$5)*SQRT((Confidence!$P$4-Confidence!$D$5)/(Confidence!$P$4-1))</f>
        <v>0.16415027103170968</v>
      </c>
      <c r="J21" s="153">
        <f>Averages!$B22-1.96*SQRT((Averages!$B22*(1-Averages!$B22))/Confidence!$D$5)*SQRT((Confidence!$P$4-Confidence!$D$5)/(Confidence!$P$4-1))</f>
        <v>-0.11432021475411311</v>
      </c>
      <c r="K21" s="154">
        <f>Averages!$B22+1.96*SQRT((Averages!$B22*(1-Averages!$B22))/Confidence!$D$5)*SQRT((Confidence!$P$4-Confidence!$D$5)/(Confidence!$P$4-1))</f>
        <v>0.18890320310156059</v>
      </c>
      <c r="L21" s="153">
        <f>Averages!$B22-2.58*SQRT((Averages!$B22*(1-Averages!$B22))/Confidence!$D$5)*SQRT((Confidence!$P$4-Confidence!$D$5)/(Confidence!$P$4-1))</f>
        <v>-0.16227902063944924</v>
      </c>
      <c r="M21" s="154">
        <f>Averages!$B22+2.58*SQRT((Averages!$B22*(1-Averages!$B22))/Confidence!$D$5)*SQRT((Confidence!$P$4-Confidence!$D$5)/(Confidence!$P$4-1))</f>
        <v>0.23686200898689672</v>
      </c>
      <c r="N21" s="146"/>
      <c r="O21" s="143"/>
      <c r="P21" s="143"/>
      <c r="Q21" s="143"/>
    </row>
    <row r="22" spans="1:18" ht="14.25" x14ac:dyDescent="0.2">
      <c r="A22" s="45" t="s">
        <v>122</v>
      </c>
      <c r="B22" s="151">
        <f>Averages!$B23-0.84*SQRT((Averages!$B23*(1-Averages!$B23))/Confidence!$D$5)*SQRT((Confidence!$P$4-Confidence!$D$5)/(Confidence!$P$4-1))</f>
        <v>8.3018547435254886E-3</v>
      </c>
      <c r="C22" s="152">
        <f>Averages!$B23+0.84*SQRT((Averages!$B23*(1-Averages!$B23))/Confidence!$D$5)*SQRT((Confidence!$P$4-Confidence!$D$5)/(Confidence!$P$4-1))</f>
        <v>0.23083072617378653</v>
      </c>
      <c r="D22" s="151">
        <f>Averages!$B23-1.04*SQRT((Averages!$B23*(1-Averages!$B23))/Confidence!$D$5)*SQRT((Confidence!$P$4-Confidence!$D$5)/(Confidence!$P$4-1))</f>
        <v>-1.818967756960084E-2</v>
      </c>
      <c r="E22" s="152">
        <f>Averages!$B23+1.04*SQRT((Averages!$B23*(1-Averages!$B23))/Confidence!$D$5)*SQRT((Confidence!$P$4-Confidence!$D$5)/(Confidence!$P$4-1))</f>
        <v>0.25732225848691287</v>
      </c>
      <c r="F22" s="151">
        <f>Averages!$B23-1.28*SQRT((Averages!$B23*(1-Averages!$B23))/Confidence!$D$5)*SQRT((Confidence!$P$4-Confidence!$D$5)/(Confidence!$P$4-1))</f>
        <v>-4.9979516345352401E-2</v>
      </c>
      <c r="G22" s="152">
        <f>Averages!$B23+1.28*SQRT((Averages!$B23*(1-Averages!$B23))/Confidence!$D$5)*SQRT((Confidence!$P$4-Confidence!$D$5)/(Confidence!$P$4-1))</f>
        <v>0.2891120972626644</v>
      </c>
      <c r="H22" s="151">
        <f>Averages!$B23-1.64*SQRT((Averages!$B23*(1-Averages!$B23))/Confidence!$D$5)*SQRT((Confidence!$P$4-Confidence!$D$5)/(Confidence!$P$4-1))</f>
        <v>-9.7664274508979729E-2</v>
      </c>
      <c r="I22" s="152">
        <f>Averages!$B23+1.64*SQRT((Averages!$B23*(1-Averages!$B23))/Confidence!$D$5)*SQRT((Confidence!$P$4-Confidence!$D$5)/(Confidence!$P$4-1))</f>
        <v>0.33679685542629173</v>
      </c>
      <c r="J22" s="151">
        <f>Averages!$B23-1.96*SQRT((Averages!$B23*(1-Averages!$B23))/Confidence!$D$5)*SQRT((Confidence!$P$4-Confidence!$D$5)/(Confidence!$P$4-1))</f>
        <v>-0.14005072620998182</v>
      </c>
      <c r="K22" s="152">
        <f>Averages!$B23+1.96*SQRT((Averages!$B23*(1-Averages!$B23))/Confidence!$D$5)*SQRT((Confidence!$P$4-Confidence!$D$5)/(Confidence!$P$4-1))</f>
        <v>0.37918330712729387</v>
      </c>
      <c r="L22" s="151">
        <f>Averages!$B23-2.58*SQRT((Averages!$B23*(1-Averages!$B23))/Confidence!$D$5)*SQRT((Confidence!$P$4-Confidence!$D$5)/(Confidence!$P$4-1))</f>
        <v>-0.22217447638067339</v>
      </c>
      <c r="M22" s="152">
        <f>Averages!$B23+2.58*SQRT((Averages!$B23*(1-Averages!$B23))/Confidence!$D$5)*SQRT((Confidence!$P$4-Confidence!$D$5)/(Confidence!$P$4-1))</f>
        <v>0.46130705729798543</v>
      </c>
      <c r="N22" s="26"/>
      <c r="O22" s="142"/>
      <c r="P22" s="142"/>
      <c r="Q22" s="142"/>
    </row>
    <row r="23" spans="1:18" s="13" customFormat="1" ht="14.25" x14ac:dyDescent="0.2">
      <c r="A23" s="44" t="s">
        <v>123</v>
      </c>
      <c r="B23" s="153">
        <f>Averages!$B24-0.84*SQRT((Averages!$B24*(1-Averages!$B24))/Confidence!$D$5)*SQRT((Confidence!$P$4-Confidence!$D$5)/(Confidence!$P$4-1))</f>
        <v>0.24449676358071143</v>
      </c>
      <c r="C23" s="154">
        <f>Averages!$B24+0.84*SQRT((Averages!$B24*(1-Averages!$B24))/Confidence!$D$5)*SQRT((Confidence!$P$4-Confidence!$D$5)/(Confidence!$P$4-1))</f>
        <v>0.58223863993224056</v>
      </c>
      <c r="D23" s="153">
        <f>Averages!$B24-1.04*SQRT((Averages!$B24*(1-Averages!$B24))/Confidence!$D$5)*SQRT((Confidence!$P$4-Confidence!$D$5)/(Confidence!$P$4-1))</f>
        <v>0.20428939734838653</v>
      </c>
      <c r="E23" s="154">
        <f>Averages!$B24+1.04*SQRT((Averages!$B24*(1-Averages!$B24))/Confidence!$D$5)*SQRT((Confidence!$P$4-Confidence!$D$5)/(Confidence!$P$4-1))</f>
        <v>0.62244600616456558</v>
      </c>
      <c r="F23" s="153">
        <f>Averages!$B24-1.28*SQRT((Averages!$B24*(1-Averages!$B24))/Confidence!$D$5)*SQRT((Confidence!$P$4-Confidence!$D$5)/(Confidence!$P$4-1))</f>
        <v>0.15604055786959664</v>
      </c>
      <c r="G23" s="154">
        <f>Averages!$B24+1.28*SQRT((Averages!$B24*(1-Averages!$B24))/Confidence!$D$5)*SQRT((Confidence!$P$4-Confidence!$D$5)/(Confidence!$P$4-1))</f>
        <v>0.67069484564335546</v>
      </c>
      <c r="H23" s="153">
        <f>Averages!$B24-1.64*SQRT((Averages!$B24*(1-Averages!$B24))/Confidence!$D$5)*SQRT((Confidence!$P$4-Confidence!$D$5)/(Confidence!$P$4-1))</f>
        <v>8.3667298651411814E-2</v>
      </c>
      <c r="I23" s="154">
        <f>Averages!$B24+1.64*SQRT((Averages!$B24*(1-Averages!$B24))/Confidence!$D$5)*SQRT((Confidence!$P$4-Confidence!$D$5)/(Confidence!$P$4-1))</f>
        <v>0.74306810486154018</v>
      </c>
      <c r="J23" s="153">
        <f>Averages!$B24-1.96*SQRT((Averages!$B24*(1-Averages!$B24))/Confidence!$D$5)*SQRT((Confidence!$P$4-Confidence!$D$5)/(Confidence!$P$4-1))</f>
        <v>1.9335512679691913E-2</v>
      </c>
      <c r="K23" s="154">
        <f>Averages!$B24+1.96*SQRT((Averages!$B24*(1-Averages!$B24))/Confidence!$D$5)*SQRT((Confidence!$P$4-Confidence!$D$5)/(Confidence!$P$4-1))</f>
        <v>0.80739989083326014</v>
      </c>
      <c r="L23" s="153">
        <f>Averages!$B24-2.58*SQRT((Averages!$B24*(1-Averages!$B24))/Confidence!$D$5)*SQRT((Confidence!$P$4-Confidence!$D$5)/(Confidence!$P$4-1))</f>
        <v>-0.10530732264051529</v>
      </c>
      <c r="M23" s="154">
        <f>Averages!$B24+2.58*SQRT((Averages!$B24*(1-Averages!$B24))/Confidence!$D$5)*SQRT((Confidence!$P$4-Confidence!$D$5)/(Confidence!$P$4-1))</f>
        <v>0.93204272615346739</v>
      </c>
      <c r="N23" s="146"/>
      <c r="O23" s="143"/>
      <c r="P23" s="143"/>
      <c r="Q23" s="143"/>
    </row>
    <row r="24" spans="1:18" ht="14.25" x14ac:dyDescent="0.2">
      <c r="A24" s="46" t="s">
        <v>124</v>
      </c>
      <c r="B24" s="155">
        <f>Averages!$B25-0.84*SQRT((Averages!$B25*(1-Averages!$B25))/Confidence!$D$5)*SQRT((Confidence!$P$4-Confidence!$D$5)/(Confidence!$P$4-1))</f>
        <v>0.68593107107904872</v>
      </c>
      <c r="C24" s="156">
        <f>Averages!$B25+0.84*SQRT((Averages!$B25*(1-Averages!$B25))/Confidence!$D$5)*SQRT((Confidence!$P$4-Confidence!$D$5)/(Confidence!$P$4-1))</f>
        <v>0.9504558731172712</v>
      </c>
      <c r="D24" s="155">
        <f>Averages!$B25-1.04*SQRT((Averages!$B25*(1-Averages!$B25))/Confidence!$D$5)*SQRT((Confidence!$P$4-Confidence!$D$5)/(Confidence!$P$4-1))</f>
        <v>0.6544400232173555</v>
      </c>
      <c r="E24" s="156">
        <f>Averages!$B25+1.04*SQRT((Averages!$B25*(1-Averages!$B25))/Confidence!$D$5)*SQRT((Confidence!$P$4-Confidence!$D$5)/(Confidence!$P$4-1))</f>
        <v>0.98194692097896441</v>
      </c>
      <c r="F24" s="155">
        <f>Averages!$B25-1.28*SQRT((Averages!$B25*(1-Averages!$B25))/Confidence!$D$5)*SQRT((Confidence!$P$4-Confidence!$D$5)/(Confidence!$P$4-1))</f>
        <v>0.61665076578332367</v>
      </c>
      <c r="G24" s="156">
        <f>Averages!$B25+1.28*SQRT((Averages!$B25*(1-Averages!$B25))/Confidence!$D$5)*SQRT((Confidence!$P$4-Confidence!$D$5)/(Confidence!$P$4-1))</f>
        <v>1.0197361784129964</v>
      </c>
      <c r="H24" s="155">
        <f>Averages!$B25-1.64*SQRT((Averages!$B25*(1-Averages!$B25))/Confidence!$D$5)*SQRT((Confidence!$P$4-Confidence!$D$5)/(Confidence!$P$4-1))</f>
        <v>0.55996687963227598</v>
      </c>
      <c r="I24" s="156">
        <f>Averages!$B25+1.64*SQRT((Averages!$B25*(1-Averages!$B25))/Confidence!$D$5)*SQRT((Confidence!$P$4-Confidence!$D$5)/(Confidence!$P$4-1))</f>
        <v>1.076420064564044</v>
      </c>
      <c r="J24" s="155">
        <f>Averages!$B25-1.96*SQRT((Averages!$B25*(1-Averages!$B25))/Confidence!$D$5)*SQRT((Confidence!$P$4-Confidence!$D$5)/(Confidence!$P$4-1))</f>
        <v>0.50958120305356691</v>
      </c>
      <c r="K24" s="156">
        <f>Averages!$B25+1.96*SQRT((Averages!$B25*(1-Averages!$B25))/Confidence!$D$5)*SQRT((Confidence!$P$4-Confidence!$D$5)/(Confidence!$P$4-1))</f>
        <v>1.126805741142753</v>
      </c>
      <c r="L24" s="155">
        <f>Averages!$B25-2.58*SQRT((Averages!$B25*(1-Averages!$B25))/Confidence!$D$5)*SQRT((Confidence!$P$4-Confidence!$D$5)/(Confidence!$P$4-1))</f>
        <v>0.41195895468231802</v>
      </c>
      <c r="M24" s="156">
        <f>Averages!$B25+2.58*SQRT((Averages!$B25*(1-Averages!$B25))/Confidence!$D$5)*SQRT((Confidence!$P$4-Confidence!$D$5)/(Confidence!$P$4-1))</f>
        <v>1.2244279895140018</v>
      </c>
      <c r="N24" s="26"/>
      <c r="O24" s="142"/>
      <c r="P24" s="142"/>
      <c r="Q24" s="142"/>
    </row>
    <row r="26" spans="1:18" ht="17.25" customHeight="1" x14ac:dyDescent="0.2">
      <c r="B26" s="17"/>
      <c r="C26" s="17"/>
      <c r="D26" s="17"/>
      <c r="E26" s="17"/>
      <c r="F26" s="17"/>
      <c r="G26" s="17"/>
      <c r="H26" s="17"/>
      <c r="I26" s="17"/>
      <c r="J26" s="17"/>
      <c r="K26" s="17"/>
      <c r="L26" s="17"/>
      <c r="M26" s="17"/>
    </row>
    <row r="28" spans="1:18" x14ac:dyDescent="0.2">
      <c r="E28" s="12"/>
    </row>
  </sheetData>
  <mergeCells count="9">
    <mergeCell ref="A4:O4"/>
    <mergeCell ref="A7:K7"/>
    <mergeCell ref="J9:K9"/>
    <mergeCell ref="L9:M9"/>
    <mergeCell ref="A5:C5"/>
    <mergeCell ref="B9:C9"/>
    <mergeCell ref="D9:E9"/>
    <mergeCell ref="F9:G9"/>
    <mergeCell ref="H9:I9"/>
  </mergeCells>
  <hyperlinks>
    <hyperlink ref="A2" r:id="rId1"/>
  </hyperlinks>
  <pageMargins left="0.7" right="0.7" top="0.75" bottom="0.75" header="0.3" footer="0.3"/>
  <pageSetup orientation="portrait"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59999389629810485"/>
    <pageSetUpPr fitToPage="1"/>
  </sheetPr>
  <dimension ref="A1:Y32"/>
  <sheetViews>
    <sheetView zoomScale="80" zoomScaleNormal="80" zoomScalePageLayoutView="80" workbookViewId="0">
      <selection activeCell="A7" sqref="A7:A10"/>
    </sheetView>
  </sheetViews>
  <sheetFormatPr defaultColWidth="9.140625" defaultRowHeight="15" x14ac:dyDescent="0.25"/>
  <cols>
    <col min="1" max="1" width="40.28515625" style="7" customWidth="1"/>
    <col min="2" max="2" width="6.140625" style="7" customWidth="1"/>
    <col min="3" max="3" width="59.42578125" style="7" customWidth="1"/>
    <col min="4" max="7" width="10.28515625" style="7" customWidth="1"/>
    <col min="8" max="8" width="10.42578125" bestFit="1" customWidth="1"/>
    <col min="9" max="11" width="10.42578125" style="1" customWidth="1"/>
    <col min="12" max="13" width="11.85546875" customWidth="1"/>
    <col min="14" max="14" width="11.42578125" style="7" customWidth="1"/>
    <col min="15" max="17" width="10.42578125" style="7" bestFit="1" customWidth="1"/>
    <col min="18" max="21" width="12" style="7" bestFit="1" customWidth="1"/>
    <col min="26" max="28" width="10.28515625" style="7" customWidth="1"/>
    <col min="29" max="16384" width="9.140625" style="7"/>
  </cols>
  <sheetData>
    <row r="1" spans="1:25" ht="18.75" x14ac:dyDescent="0.25">
      <c r="A1" s="48" t="s">
        <v>132</v>
      </c>
      <c r="H1" s="1"/>
      <c r="L1" s="1"/>
      <c r="M1" s="1"/>
      <c r="V1" s="1"/>
      <c r="W1" s="1"/>
      <c r="X1" s="1"/>
      <c r="Y1" s="1"/>
    </row>
    <row r="2" spans="1:25" ht="15.75" x14ac:dyDescent="0.25">
      <c r="A2" s="311" t="s">
        <v>133</v>
      </c>
      <c r="H2" s="1"/>
      <c r="L2" s="1"/>
      <c r="M2" s="1"/>
      <c r="V2" s="1"/>
      <c r="W2" s="1"/>
      <c r="X2" s="1"/>
      <c r="Y2" s="1"/>
    </row>
    <row r="3" spans="1:25" x14ac:dyDescent="0.25">
      <c r="H3" s="1"/>
      <c r="K3" s="16"/>
      <c r="L3" s="16"/>
      <c r="M3" s="16"/>
      <c r="N3" s="259"/>
      <c r="O3" s="259"/>
      <c r="P3" s="259"/>
      <c r="Q3" s="259"/>
      <c r="V3" s="1"/>
      <c r="W3" s="1"/>
      <c r="X3" s="1"/>
      <c r="Y3" s="1"/>
    </row>
    <row r="4" spans="1:25" x14ac:dyDescent="0.25">
      <c r="A4" s="398" t="s">
        <v>110</v>
      </c>
      <c r="B4" s="398"/>
      <c r="C4" s="398"/>
      <c r="D4" s="398"/>
      <c r="E4" s="398"/>
      <c r="F4" s="398"/>
      <c r="G4" s="398"/>
      <c r="H4" s="398"/>
      <c r="I4" s="398"/>
      <c r="J4" s="398"/>
      <c r="K4" s="398"/>
      <c r="L4" s="160"/>
      <c r="M4" s="160"/>
      <c r="N4" s="160"/>
      <c r="O4" s="160"/>
      <c r="P4" s="160"/>
      <c r="Q4" s="160"/>
      <c r="R4" s="160"/>
      <c r="S4" s="160"/>
      <c r="T4" s="26"/>
      <c r="U4" s="26"/>
      <c r="V4" s="7"/>
      <c r="W4" s="7"/>
      <c r="X4" s="7"/>
      <c r="Y4" s="7"/>
    </row>
    <row r="5" spans="1:25" ht="14.25" x14ac:dyDescent="0.2">
      <c r="A5" s="26"/>
      <c r="B5" s="26"/>
      <c r="C5" s="26"/>
      <c r="D5" s="26"/>
      <c r="E5" s="26"/>
      <c r="F5" s="26"/>
      <c r="G5" s="26"/>
      <c r="H5" s="26"/>
      <c r="I5" s="26"/>
      <c r="J5" s="26"/>
      <c r="K5" s="26"/>
      <c r="L5" s="26"/>
      <c r="M5" s="26"/>
      <c r="N5" s="26"/>
      <c r="O5" s="26"/>
      <c r="P5" s="26"/>
      <c r="Q5" s="26"/>
      <c r="R5" s="26"/>
      <c r="S5" s="26"/>
      <c r="T5" s="26"/>
      <c r="U5" s="26"/>
      <c r="V5" s="7"/>
      <c r="W5" s="7"/>
      <c r="X5" s="7"/>
      <c r="Y5" s="7"/>
    </row>
    <row r="6" spans="1:25" ht="46.5" customHeight="1" x14ac:dyDescent="0.2">
      <c r="A6" s="161" t="s">
        <v>13</v>
      </c>
      <c r="B6" s="161" t="s">
        <v>40</v>
      </c>
      <c r="C6" s="161" t="s">
        <v>15</v>
      </c>
      <c r="D6" s="147" t="s">
        <v>60</v>
      </c>
      <c r="E6" s="251" t="s">
        <v>134</v>
      </c>
      <c r="F6" s="162" t="s">
        <v>72</v>
      </c>
      <c r="G6" s="219" t="s">
        <v>73</v>
      </c>
      <c r="H6" s="147" t="s">
        <v>6</v>
      </c>
      <c r="I6" s="251" t="s">
        <v>68</v>
      </c>
      <c r="J6" s="251" t="s">
        <v>7</v>
      </c>
      <c r="K6" s="251" t="s">
        <v>135</v>
      </c>
      <c r="L6" s="162" t="s">
        <v>136</v>
      </c>
      <c r="M6" s="162" t="s">
        <v>137</v>
      </c>
      <c r="N6" s="219" t="s">
        <v>138</v>
      </c>
      <c r="O6" s="147" t="s">
        <v>4</v>
      </c>
      <c r="P6" s="162" t="s">
        <v>9</v>
      </c>
      <c r="Q6" s="219" t="s">
        <v>10</v>
      </c>
      <c r="R6" s="147" t="s">
        <v>121</v>
      </c>
      <c r="S6" s="162" t="s">
        <v>122</v>
      </c>
      <c r="T6" s="162" t="s">
        <v>123</v>
      </c>
      <c r="U6" s="163" t="s">
        <v>124</v>
      </c>
      <c r="V6" s="7"/>
      <c r="W6" s="7"/>
      <c r="X6" s="7"/>
      <c r="Y6" s="7"/>
    </row>
    <row r="7" spans="1:25" ht="12.95" customHeight="1" x14ac:dyDescent="0.2">
      <c r="A7" s="361" t="s">
        <v>187</v>
      </c>
      <c r="B7" s="165" t="s">
        <v>17</v>
      </c>
      <c r="C7" s="42" t="s">
        <v>167</v>
      </c>
      <c r="D7" s="201">
        <v>19</v>
      </c>
      <c r="E7" s="252">
        <v>12</v>
      </c>
      <c r="F7" s="202">
        <v>23</v>
      </c>
      <c r="G7" s="220">
        <v>21</v>
      </c>
      <c r="H7" s="201">
        <v>9</v>
      </c>
      <c r="I7" s="252">
        <v>14</v>
      </c>
      <c r="J7" s="252">
        <v>20</v>
      </c>
      <c r="K7" s="252">
        <v>22</v>
      </c>
      <c r="L7" s="202">
        <v>23</v>
      </c>
      <c r="M7" s="202">
        <v>23</v>
      </c>
      <c r="N7" s="220">
        <v>17</v>
      </c>
      <c r="O7" s="201">
        <v>9</v>
      </c>
      <c r="P7" s="202">
        <v>14</v>
      </c>
      <c r="Q7" s="220">
        <v>23</v>
      </c>
      <c r="R7" s="201">
        <v>21</v>
      </c>
      <c r="S7" s="202">
        <v>22</v>
      </c>
      <c r="T7" s="202">
        <v>22</v>
      </c>
      <c r="U7" s="170">
        <v>20</v>
      </c>
      <c r="V7" s="7"/>
      <c r="W7" s="7"/>
      <c r="X7" s="7"/>
      <c r="Y7" s="7"/>
    </row>
    <row r="8" spans="1:25" ht="14.25" x14ac:dyDescent="0.2">
      <c r="A8" s="359"/>
      <c r="B8" s="228" t="s">
        <v>18</v>
      </c>
      <c r="C8" s="229" t="s">
        <v>168</v>
      </c>
      <c r="D8" s="203">
        <v>11</v>
      </c>
      <c r="E8" s="243">
        <v>9</v>
      </c>
      <c r="F8" s="204">
        <v>10</v>
      </c>
      <c r="G8" s="221">
        <v>10</v>
      </c>
      <c r="H8" s="203">
        <v>7</v>
      </c>
      <c r="I8" s="243">
        <v>9</v>
      </c>
      <c r="J8" s="243">
        <v>10</v>
      </c>
      <c r="K8" s="243">
        <v>11</v>
      </c>
      <c r="L8" s="204">
        <v>10</v>
      </c>
      <c r="M8" s="204">
        <v>12</v>
      </c>
      <c r="N8" s="221">
        <v>9</v>
      </c>
      <c r="O8" s="203">
        <v>8</v>
      </c>
      <c r="P8" s="204">
        <v>9</v>
      </c>
      <c r="Q8" s="221">
        <v>11</v>
      </c>
      <c r="R8" s="203">
        <v>10</v>
      </c>
      <c r="S8" s="204">
        <v>11</v>
      </c>
      <c r="T8" s="204">
        <v>11</v>
      </c>
      <c r="U8" s="205">
        <v>10</v>
      </c>
      <c r="V8" s="7"/>
      <c r="W8" s="7"/>
      <c r="X8" s="7"/>
      <c r="Y8" s="7"/>
    </row>
    <row r="9" spans="1:25" ht="14.25" x14ac:dyDescent="0.2">
      <c r="A9" s="359"/>
      <c r="B9" s="166" t="s">
        <v>19</v>
      </c>
      <c r="C9" s="43" t="s">
        <v>117</v>
      </c>
      <c r="D9" s="206">
        <v>6</v>
      </c>
      <c r="E9" s="244">
        <v>6</v>
      </c>
      <c r="F9" s="207">
        <v>3</v>
      </c>
      <c r="G9" s="222">
        <v>4</v>
      </c>
      <c r="H9" s="206">
        <v>7</v>
      </c>
      <c r="I9" s="244">
        <v>5</v>
      </c>
      <c r="J9" s="244">
        <v>3</v>
      </c>
      <c r="K9" s="244">
        <v>6</v>
      </c>
      <c r="L9" s="207">
        <v>2</v>
      </c>
      <c r="M9" s="207">
        <v>5</v>
      </c>
      <c r="N9" s="222">
        <v>5</v>
      </c>
      <c r="O9" s="206">
        <v>8</v>
      </c>
      <c r="P9" s="207">
        <v>5</v>
      </c>
      <c r="Q9" s="222">
        <v>5</v>
      </c>
      <c r="R9" s="206">
        <v>3</v>
      </c>
      <c r="S9" s="207">
        <v>7</v>
      </c>
      <c r="T9" s="207">
        <v>4</v>
      </c>
      <c r="U9" s="169">
        <v>6</v>
      </c>
      <c r="V9" s="7"/>
      <c r="W9" s="7"/>
      <c r="X9" s="7"/>
      <c r="Y9" s="7"/>
    </row>
    <row r="10" spans="1:25" ht="14.25" x14ac:dyDescent="0.2">
      <c r="A10" s="359"/>
      <c r="B10" s="248" t="s">
        <v>20</v>
      </c>
      <c r="C10" s="249" t="s">
        <v>149</v>
      </c>
      <c r="D10" s="203">
        <v>0</v>
      </c>
      <c r="E10" s="243">
        <v>0</v>
      </c>
      <c r="F10" s="204">
        <v>0</v>
      </c>
      <c r="G10" s="221">
        <v>0</v>
      </c>
      <c r="H10" s="203">
        <v>0</v>
      </c>
      <c r="I10" s="243">
        <v>0</v>
      </c>
      <c r="J10" s="243">
        <v>0</v>
      </c>
      <c r="K10" s="243">
        <v>0</v>
      </c>
      <c r="L10" s="204">
        <v>0</v>
      </c>
      <c r="M10" s="204">
        <v>0</v>
      </c>
      <c r="N10" s="221">
        <v>0</v>
      </c>
      <c r="O10" s="203">
        <v>0</v>
      </c>
      <c r="P10" s="204">
        <v>0</v>
      </c>
      <c r="Q10" s="221">
        <v>0</v>
      </c>
      <c r="R10" s="203">
        <v>0</v>
      </c>
      <c r="S10" s="204">
        <v>0</v>
      </c>
      <c r="T10" s="204">
        <v>0</v>
      </c>
      <c r="U10" s="205">
        <v>0</v>
      </c>
      <c r="V10" s="7"/>
      <c r="W10" s="7"/>
      <c r="X10" s="7"/>
      <c r="Y10" s="7"/>
    </row>
    <row r="11" spans="1:25" ht="14.25" customHeight="1" x14ac:dyDescent="0.2">
      <c r="A11" s="356" t="s">
        <v>150</v>
      </c>
      <c r="B11" s="165" t="s">
        <v>21</v>
      </c>
      <c r="C11" s="42" t="s">
        <v>188</v>
      </c>
      <c r="D11" s="201">
        <v>0</v>
      </c>
      <c r="E11" s="252">
        <v>0</v>
      </c>
      <c r="F11" s="202">
        <v>0</v>
      </c>
      <c r="G11" s="220">
        <v>0</v>
      </c>
      <c r="H11" s="201">
        <v>0</v>
      </c>
      <c r="I11" s="252">
        <v>0</v>
      </c>
      <c r="J11" s="252">
        <v>0</v>
      </c>
      <c r="K11" s="252">
        <v>0</v>
      </c>
      <c r="L11" s="202">
        <v>0</v>
      </c>
      <c r="M11" s="202">
        <v>0</v>
      </c>
      <c r="N11" s="220">
        <v>0</v>
      </c>
      <c r="O11" s="201">
        <v>0</v>
      </c>
      <c r="P11" s="202">
        <v>0</v>
      </c>
      <c r="Q11" s="220">
        <v>0</v>
      </c>
      <c r="R11" s="201">
        <v>0</v>
      </c>
      <c r="S11" s="202">
        <v>0</v>
      </c>
      <c r="T11" s="202">
        <v>0</v>
      </c>
      <c r="U11" s="170">
        <v>0</v>
      </c>
      <c r="V11" s="7"/>
      <c r="W11" s="7"/>
      <c r="X11" s="7"/>
      <c r="Y11" s="7"/>
    </row>
    <row r="12" spans="1:25" ht="14.25" x14ac:dyDescent="0.2">
      <c r="A12" s="357"/>
      <c r="B12" s="228" t="s">
        <v>22</v>
      </c>
      <c r="C12" s="229" t="s">
        <v>151</v>
      </c>
      <c r="D12" s="203">
        <v>8</v>
      </c>
      <c r="E12" s="243">
        <v>6</v>
      </c>
      <c r="F12" s="204">
        <v>9</v>
      </c>
      <c r="G12" s="221">
        <v>9</v>
      </c>
      <c r="H12" s="203">
        <v>7</v>
      </c>
      <c r="I12" s="243">
        <v>5</v>
      </c>
      <c r="J12" s="243">
        <v>7</v>
      </c>
      <c r="K12" s="243">
        <v>6</v>
      </c>
      <c r="L12" s="204">
        <v>11</v>
      </c>
      <c r="M12" s="204">
        <v>14</v>
      </c>
      <c r="N12" s="221">
        <v>14</v>
      </c>
      <c r="O12" s="203">
        <v>9</v>
      </c>
      <c r="P12" s="204">
        <v>6</v>
      </c>
      <c r="Q12" s="221">
        <v>6</v>
      </c>
      <c r="R12" s="203">
        <v>8</v>
      </c>
      <c r="S12" s="204">
        <v>6</v>
      </c>
      <c r="T12" s="204">
        <v>10</v>
      </c>
      <c r="U12" s="205">
        <v>12</v>
      </c>
      <c r="V12" s="7"/>
      <c r="W12" s="7"/>
      <c r="X12" s="7"/>
      <c r="Y12" s="7"/>
    </row>
    <row r="13" spans="1:25" ht="14.25" x14ac:dyDescent="0.2">
      <c r="A13" s="358"/>
      <c r="B13" s="168" t="s">
        <v>23</v>
      </c>
      <c r="C13" s="47" t="s">
        <v>189</v>
      </c>
      <c r="D13" s="211">
        <v>3</v>
      </c>
      <c r="E13" s="246">
        <v>3</v>
      </c>
      <c r="F13" s="212">
        <v>1</v>
      </c>
      <c r="G13" s="224">
        <v>3</v>
      </c>
      <c r="H13" s="211">
        <v>5</v>
      </c>
      <c r="I13" s="246">
        <v>1</v>
      </c>
      <c r="J13" s="246">
        <v>1</v>
      </c>
      <c r="K13" s="246">
        <v>0</v>
      </c>
      <c r="L13" s="212">
        <v>4</v>
      </c>
      <c r="M13" s="212">
        <v>9</v>
      </c>
      <c r="N13" s="224">
        <v>11</v>
      </c>
      <c r="O13" s="211">
        <v>8</v>
      </c>
      <c r="P13" s="212">
        <v>2</v>
      </c>
      <c r="Q13" s="224">
        <v>0</v>
      </c>
      <c r="R13" s="211">
        <v>1</v>
      </c>
      <c r="S13" s="212">
        <v>0</v>
      </c>
      <c r="T13" s="212">
        <v>4</v>
      </c>
      <c r="U13" s="213">
        <v>7</v>
      </c>
      <c r="V13" s="7"/>
      <c r="W13" s="7"/>
      <c r="X13" s="7"/>
      <c r="Y13" s="7"/>
    </row>
    <row r="14" spans="1:25" ht="14.25" customHeight="1" x14ac:dyDescent="0.2">
      <c r="A14" s="361" t="s">
        <v>152</v>
      </c>
      <c r="B14" s="234" t="s">
        <v>24</v>
      </c>
      <c r="C14" s="235" t="s">
        <v>1</v>
      </c>
      <c r="D14" s="208">
        <v>6</v>
      </c>
      <c r="E14" s="245">
        <v>6</v>
      </c>
      <c r="F14" s="209">
        <v>6</v>
      </c>
      <c r="G14" s="223">
        <v>8</v>
      </c>
      <c r="H14" s="208">
        <v>6</v>
      </c>
      <c r="I14" s="245">
        <v>6</v>
      </c>
      <c r="J14" s="245">
        <v>6</v>
      </c>
      <c r="K14" s="245">
        <v>6</v>
      </c>
      <c r="L14" s="209">
        <v>7</v>
      </c>
      <c r="M14" s="209">
        <v>8</v>
      </c>
      <c r="N14" s="223">
        <v>8</v>
      </c>
      <c r="O14" s="208">
        <v>7</v>
      </c>
      <c r="P14" s="209">
        <v>6</v>
      </c>
      <c r="Q14" s="223">
        <v>6</v>
      </c>
      <c r="R14" s="208">
        <v>5</v>
      </c>
      <c r="S14" s="209">
        <v>6</v>
      </c>
      <c r="T14" s="209">
        <v>9</v>
      </c>
      <c r="U14" s="210">
        <v>8</v>
      </c>
      <c r="V14" s="7"/>
      <c r="W14" s="7"/>
      <c r="X14" s="7"/>
      <c r="Y14" s="7"/>
    </row>
    <row r="15" spans="1:25" ht="14.25" x14ac:dyDescent="0.2">
      <c r="A15" s="360"/>
      <c r="B15" s="168" t="s">
        <v>25</v>
      </c>
      <c r="C15" s="47" t="s">
        <v>0</v>
      </c>
      <c r="D15" s="211">
        <v>0</v>
      </c>
      <c r="E15" s="246">
        <v>0</v>
      </c>
      <c r="F15" s="212">
        <v>0</v>
      </c>
      <c r="G15" s="224">
        <v>0</v>
      </c>
      <c r="H15" s="211">
        <v>0</v>
      </c>
      <c r="I15" s="246">
        <v>0</v>
      </c>
      <c r="J15" s="246">
        <v>0</v>
      </c>
      <c r="K15" s="246">
        <v>0</v>
      </c>
      <c r="L15" s="212">
        <v>0</v>
      </c>
      <c r="M15" s="212">
        <v>0</v>
      </c>
      <c r="N15" s="224">
        <v>0</v>
      </c>
      <c r="O15" s="211">
        <v>0</v>
      </c>
      <c r="P15" s="212">
        <v>0</v>
      </c>
      <c r="Q15" s="224">
        <v>0</v>
      </c>
      <c r="R15" s="211">
        <v>0</v>
      </c>
      <c r="S15" s="212">
        <v>0</v>
      </c>
      <c r="T15" s="212">
        <v>0</v>
      </c>
      <c r="U15" s="213">
        <v>0</v>
      </c>
      <c r="V15" s="7"/>
      <c r="W15" s="7"/>
      <c r="X15" s="7"/>
      <c r="Y15" s="7"/>
    </row>
    <row r="16" spans="1:25" ht="14.25" customHeight="1" x14ac:dyDescent="0.2">
      <c r="A16" s="356" t="s">
        <v>153</v>
      </c>
      <c r="B16" s="234" t="s">
        <v>26</v>
      </c>
      <c r="C16" s="235" t="s">
        <v>1</v>
      </c>
      <c r="D16" s="208">
        <v>14</v>
      </c>
      <c r="E16" s="245">
        <v>17</v>
      </c>
      <c r="F16" s="209">
        <v>14</v>
      </c>
      <c r="G16" s="223">
        <v>13</v>
      </c>
      <c r="H16" s="208">
        <v>16</v>
      </c>
      <c r="I16" s="245">
        <v>16</v>
      </c>
      <c r="J16" s="245">
        <v>15</v>
      </c>
      <c r="K16" s="245">
        <v>13</v>
      </c>
      <c r="L16" s="209">
        <v>12</v>
      </c>
      <c r="M16" s="209">
        <v>10</v>
      </c>
      <c r="N16" s="260">
        <v>9</v>
      </c>
      <c r="O16" s="245">
        <v>15</v>
      </c>
      <c r="P16" s="209">
        <v>16</v>
      </c>
      <c r="Q16" s="223">
        <v>13</v>
      </c>
      <c r="R16" s="208">
        <v>17</v>
      </c>
      <c r="S16" s="209">
        <v>13</v>
      </c>
      <c r="T16" s="209">
        <v>12</v>
      </c>
      <c r="U16" s="210">
        <v>10</v>
      </c>
      <c r="V16" s="7"/>
      <c r="W16" s="7"/>
      <c r="X16" s="7"/>
      <c r="Y16" s="7"/>
    </row>
    <row r="17" spans="1:25" ht="14.25" x14ac:dyDescent="0.2">
      <c r="A17" s="358"/>
      <c r="B17" s="168" t="s">
        <v>27</v>
      </c>
      <c r="C17" s="47" t="s">
        <v>0</v>
      </c>
      <c r="D17" s="211">
        <v>0</v>
      </c>
      <c r="E17" s="246">
        <v>0</v>
      </c>
      <c r="F17" s="212">
        <v>0</v>
      </c>
      <c r="G17" s="224">
        <v>0</v>
      </c>
      <c r="H17" s="211">
        <v>0</v>
      </c>
      <c r="I17" s="246">
        <v>0</v>
      </c>
      <c r="J17" s="246">
        <v>0</v>
      </c>
      <c r="K17" s="246">
        <v>0</v>
      </c>
      <c r="L17" s="212">
        <v>0</v>
      </c>
      <c r="M17" s="212">
        <v>0</v>
      </c>
      <c r="N17" s="213">
        <v>0</v>
      </c>
      <c r="O17" s="246">
        <v>0</v>
      </c>
      <c r="P17" s="212">
        <v>0</v>
      </c>
      <c r="Q17" s="213">
        <v>0</v>
      </c>
      <c r="R17" s="246">
        <v>0</v>
      </c>
      <c r="S17" s="212">
        <v>0</v>
      </c>
      <c r="T17" s="212">
        <v>0</v>
      </c>
      <c r="U17" s="213">
        <v>0</v>
      </c>
      <c r="V17" s="7"/>
      <c r="W17" s="7"/>
      <c r="X17" s="7"/>
      <c r="Y17" s="7"/>
    </row>
    <row r="18" spans="1:25" ht="14.25" customHeight="1" x14ac:dyDescent="0.2">
      <c r="A18" s="361" t="s">
        <v>154</v>
      </c>
      <c r="B18" s="234" t="s">
        <v>28</v>
      </c>
      <c r="C18" s="235" t="s">
        <v>1</v>
      </c>
      <c r="D18" s="332">
        <v>9</v>
      </c>
      <c r="E18" s="333">
        <v>14</v>
      </c>
      <c r="F18" s="333">
        <v>5</v>
      </c>
      <c r="G18" s="260">
        <v>3</v>
      </c>
      <c r="H18" s="332">
        <v>15</v>
      </c>
      <c r="I18" s="333">
        <v>14</v>
      </c>
      <c r="J18" s="333">
        <v>9</v>
      </c>
      <c r="K18" s="333">
        <v>7</v>
      </c>
      <c r="L18" s="333">
        <v>3</v>
      </c>
      <c r="M18" s="333">
        <v>0</v>
      </c>
      <c r="N18" s="260">
        <v>0</v>
      </c>
      <c r="O18" s="332">
        <v>14</v>
      </c>
      <c r="P18" s="333">
        <v>13</v>
      </c>
      <c r="Q18" s="260">
        <v>9</v>
      </c>
      <c r="R18" s="332">
        <v>12</v>
      </c>
      <c r="S18" s="333">
        <v>7</v>
      </c>
      <c r="T18" s="333">
        <v>3</v>
      </c>
      <c r="U18" s="260">
        <v>0</v>
      </c>
      <c r="V18" s="7"/>
      <c r="W18" s="7"/>
      <c r="X18" s="7"/>
      <c r="Y18" s="7"/>
    </row>
    <row r="19" spans="1:25" ht="14.25" x14ac:dyDescent="0.2">
      <c r="A19" s="360"/>
      <c r="B19" s="168" t="s">
        <v>29</v>
      </c>
      <c r="C19" s="237" t="s">
        <v>0</v>
      </c>
      <c r="D19" s="211">
        <v>0</v>
      </c>
      <c r="E19" s="212">
        <v>0</v>
      </c>
      <c r="F19" s="212">
        <v>0</v>
      </c>
      <c r="G19" s="213">
        <v>0</v>
      </c>
      <c r="H19" s="211">
        <v>0</v>
      </c>
      <c r="I19" s="212">
        <v>0</v>
      </c>
      <c r="J19" s="212">
        <v>0</v>
      </c>
      <c r="K19" s="212">
        <v>0</v>
      </c>
      <c r="L19" s="212">
        <v>0</v>
      </c>
      <c r="M19" s="212">
        <v>0</v>
      </c>
      <c r="N19" s="213">
        <v>0</v>
      </c>
      <c r="O19" s="211">
        <v>0</v>
      </c>
      <c r="P19" s="212">
        <v>0</v>
      </c>
      <c r="Q19" s="213">
        <v>0</v>
      </c>
      <c r="R19" s="211">
        <v>0</v>
      </c>
      <c r="S19" s="212">
        <v>0</v>
      </c>
      <c r="T19" s="212">
        <v>0</v>
      </c>
      <c r="U19" s="213">
        <v>0</v>
      </c>
      <c r="V19" s="7"/>
      <c r="W19" s="7"/>
      <c r="X19" s="7"/>
      <c r="Y19" s="7"/>
    </row>
    <row r="20" spans="1:25" ht="14.25" customHeight="1" x14ac:dyDescent="0.2">
      <c r="A20" s="356" t="s">
        <v>190</v>
      </c>
      <c r="B20" s="234" t="s">
        <v>30</v>
      </c>
      <c r="C20" s="241" t="s">
        <v>1</v>
      </c>
      <c r="D20" s="332">
        <v>13</v>
      </c>
      <c r="E20" s="333">
        <v>14</v>
      </c>
      <c r="F20" s="333">
        <v>13</v>
      </c>
      <c r="G20" s="260">
        <v>12</v>
      </c>
      <c r="H20" s="332">
        <v>13</v>
      </c>
      <c r="I20" s="333">
        <v>15</v>
      </c>
      <c r="J20" s="333">
        <v>15</v>
      </c>
      <c r="K20" s="333">
        <v>9</v>
      </c>
      <c r="L20" s="333">
        <v>9</v>
      </c>
      <c r="M20" s="333">
        <v>9</v>
      </c>
      <c r="N20" s="260">
        <v>7</v>
      </c>
      <c r="O20" s="332">
        <v>11</v>
      </c>
      <c r="P20" s="333">
        <v>15</v>
      </c>
      <c r="Q20" s="260">
        <v>11</v>
      </c>
      <c r="R20" s="332">
        <v>16</v>
      </c>
      <c r="S20" s="333">
        <v>10</v>
      </c>
      <c r="T20" s="333">
        <v>9</v>
      </c>
      <c r="U20" s="260">
        <v>7</v>
      </c>
      <c r="V20" s="7"/>
      <c r="W20" s="7"/>
      <c r="X20" s="7"/>
      <c r="Y20" s="7"/>
    </row>
    <row r="21" spans="1:25" ht="14.25" x14ac:dyDescent="0.2">
      <c r="A21" s="358"/>
      <c r="B21" s="168" t="s">
        <v>31</v>
      </c>
      <c r="C21" s="237" t="s">
        <v>0</v>
      </c>
      <c r="D21" s="211">
        <v>0</v>
      </c>
      <c r="E21" s="212">
        <v>0</v>
      </c>
      <c r="F21" s="212">
        <v>0</v>
      </c>
      <c r="G21" s="213">
        <v>0</v>
      </c>
      <c r="H21" s="211">
        <v>0</v>
      </c>
      <c r="I21" s="212">
        <v>0</v>
      </c>
      <c r="J21" s="212">
        <v>0</v>
      </c>
      <c r="K21" s="212">
        <v>0</v>
      </c>
      <c r="L21" s="212">
        <v>0</v>
      </c>
      <c r="M21" s="212">
        <v>0</v>
      </c>
      <c r="N21" s="213">
        <v>0</v>
      </c>
      <c r="O21" s="211">
        <v>0</v>
      </c>
      <c r="P21" s="212">
        <v>0</v>
      </c>
      <c r="Q21" s="213">
        <v>0</v>
      </c>
      <c r="R21" s="211">
        <v>0</v>
      </c>
      <c r="S21" s="212">
        <v>0</v>
      </c>
      <c r="T21" s="212">
        <v>0</v>
      </c>
      <c r="U21" s="213">
        <v>0</v>
      </c>
      <c r="V21" s="7"/>
      <c r="W21" s="7"/>
      <c r="X21" s="7"/>
      <c r="Y21" s="7"/>
    </row>
    <row r="22" spans="1:25" ht="14.25" customHeight="1" x14ac:dyDescent="0.2">
      <c r="A22" s="361" t="s">
        <v>155</v>
      </c>
      <c r="B22" s="234" t="s">
        <v>32</v>
      </c>
      <c r="C22" s="241" t="s">
        <v>1</v>
      </c>
      <c r="D22" s="334">
        <v>7</v>
      </c>
      <c r="E22" s="335">
        <v>8</v>
      </c>
      <c r="F22" s="333">
        <v>5</v>
      </c>
      <c r="G22" s="260">
        <v>7</v>
      </c>
      <c r="H22" s="332">
        <v>10</v>
      </c>
      <c r="I22" s="333">
        <v>8</v>
      </c>
      <c r="J22" s="333">
        <v>6</v>
      </c>
      <c r="K22" s="333">
        <v>7</v>
      </c>
      <c r="L22" s="333">
        <v>5</v>
      </c>
      <c r="M22" s="333">
        <v>6</v>
      </c>
      <c r="N22" s="260">
        <v>5</v>
      </c>
      <c r="O22" s="332">
        <v>11</v>
      </c>
      <c r="P22" s="333">
        <v>8</v>
      </c>
      <c r="Q22" s="260">
        <v>7</v>
      </c>
      <c r="R22" s="332">
        <v>6</v>
      </c>
      <c r="S22" s="333">
        <v>7</v>
      </c>
      <c r="T22" s="333">
        <v>6</v>
      </c>
      <c r="U22" s="260">
        <v>5</v>
      </c>
      <c r="V22" s="7"/>
      <c r="W22" s="7"/>
      <c r="X22" s="7"/>
      <c r="Y22" s="7"/>
    </row>
    <row r="23" spans="1:25" ht="14.25" x14ac:dyDescent="0.2">
      <c r="A23" s="360"/>
      <c r="B23" s="168" t="s">
        <v>33</v>
      </c>
      <c r="C23" s="237" t="s">
        <v>0</v>
      </c>
      <c r="D23" s="211">
        <v>0</v>
      </c>
      <c r="E23" s="212">
        <v>0</v>
      </c>
      <c r="F23" s="212">
        <v>0</v>
      </c>
      <c r="G23" s="213">
        <v>0</v>
      </c>
      <c r="H23" s="211">
        <v>0</v>
      </c>
      <c r="I23" s="212">
        <v>0</v>
      </c>
      <c r="J23" s="212">
        <v>0</v>
      </c>
      <c r="K23" s="212">
        <v>0</v>
      </c>
      <c r="L23" s="212">
        <v>0</v>
      </c>
      <c r="M23" s="212">
        <v>0</v>
      </c>
      <c r="N23" s="213">
        <v>0</v>
      </c>
      <c r="O23" s="211">
        <v>0</v>
      </c>
      <c r="P23" s="212">
        <v>0</v>
      </c>
      <c r="Q23" s="213">
        <v>0</v>
      </c>
      <c r="R23" s="211">
        <v>0</v>
      </c>
      <c r="S23" s="212">
        <v>0</v>
      </c>
      <c r="T23" s="212">
        <v>0</v>
      </c>
      <c r="U23" s="213">
        <v>0</v>
      </c>
      <c r="V23" s="7"/>
      <c r="W23" s="7"/>
      <c r="X23" s="7"/>
      <c r="Y23" s="7"/>
    </row>
    <row r="24" spans="1:25" ht="14.25" customHeight="1" x14ac:dyDescent="0.2">
      <c r="A24" s="356" t="s">
        <v>156</v>
      </c>
      <c r="B24" s="231" t="s">
        <v>34</v>
      </c>
      <c r="C24" s="240" t="s">
        <v>1</v>
      </c>
      <c r="D24" s="334">
        <v>9</v>
      </c>
      <c r="E24" s="335">
        <v>7</v>
      </c>
      <c r="F24" s="335">
        <v>10</v>
      </c>
      <c r="G24" s="336">
        <v>9</v>
      </c>
      <c r="H24" s="334">
        <v>6</v>
      </c>
      <c r="I24" s="335">
        <v>7</v>
      </c>
      <c r="J24" s="335">
        <v>8</v>
      </c>
      <c r="K24" s="335">
        <v>10</v>
      </c>
      <c r="L24" s="335">
        <v>7</v>
      </c>
      <c r="M24" s="335">
        <v>5</v>
      </c>
      <c r="N24" s="336">
        <v>7</v>
      </c>
      <c r="O24" s="334">
        <v>7</v>
      </c>
      <c r="P24" s="335">
        <v>7</v>
      </c>
      <c r="Q24" s="336">
        <v>9</v>
      </c>
      <c r="R24" s="334">
        <v>4</v>
      </c>
      <c r="S24" s="335">
        <v>10</v>
      </c>
      <c r="T24" s="335">
        <v>8</v>
      </c>
      <c r="U24" s="336">
        <v>6</v>
      </c>
      <c r="V24" s="7"/>
      <c r="W24" s="7"/>
      <c r="X24" s="7"/>
      <c r="Y24" s="7"/>
    </row>
    <row r="25" spans="1:25" ht="14.25" x14ac:dyDescent="0.2">
      <c r="A25" s="358"/>
      <c r="B25" s="227" t="s">
        <v>35</v>
      </c>
      <c r="C25" s="247" t="s">
        <v>0</v>
      </c>
      <c r="D25" s="211">
        <v>0</v>
      </c>
      <c r="E25" s="212">
        <v>0</v>
      </c>
      <c r="F25" s="212">
        <v>0</v>
      </c>
      <c r="G25" s="213">
        <v>0</v>
      </c>
      <c r="H25" s="211">
        <v>0</v>
      </c>
      <c r="I25" s="212">
        <v>0</v>
      </c>
      <c r="J25" s="212">
        <v>0</v>
      </c>
      <c r="K25" s="212">
        <v>0</v>
      </c>
      <c r="L25" s="212">
        <v>0</v>
      </c>
      <c r="M25" s="212">
        <v>0</v>
      </c>
      <c r="N25" s="213">
        <v>0</v>
      </c>
      <c r="O25" s="211">
        <v>0</v>
      </c>
      <c r="P25" s="212">
        <v>0</v>
      </c>
      <c r="Q25" s="213">
        <v>0</v>
      </c>
      <c r="R25" s="211">
        <v>0</v>
      </c>
      <c r="S25" s="212">
        <v>0</v>
      </c>
      <c r="T25" s="212">
        <v>0</v>
      </c>
      <c r="U25" s="213">
        <v>0</v>
      </c>
      <c r="V25" s="7"/>
      <c r="W25" s="7"/>
      <c r="X25" s="7"/>
      <c r="Y25" s="7"/>
    </row>
    <row r="26" spans="1:25" ht="14.25" customHeight="1" x14ac:dyDescent="0.2">
      <c r="A26" s="359" t="s">
        <v>157</v>
      </c>
      <c r="B26" s="236" t="s">
        <v>36</v>
      </c>
      <c r="C26" s="250" t="s">
        <v>1</v>
      </c>
      <c r="D26" s="334">
        <v>10</v>
      </c>
      <c r="E26" s="335">
        <v>8</v>
      </c>
      <c r="F26" s="335">
        <v>10</v>
      </c>
      <c r="G26" s="336">
        <v>11</v>
      </c>
      <c r="H26" s="334">
        <v>8</v>
      </c>
      <c r="I26" s="335">
        <v>5</v>
      </c>
      <c r="J26" s="335">
        <v>5</v>
      </c>
      <c r="K26" s="335">
        <v>8</v>
      </c>
      <c r="L26" s="335">
        <v>8</v>
      </c>
      <c r="M26" s="335">
        <v>9</v>
      </c>
      <c r="N26" s="336">
        <v>9</v>
      </c>
      <c r="O26" s="334">
        <v>8</v>
      </c>
      <c r="P26" s="335">
        <v>4</v>
      </c>
      <c r="Q26" s="336">
        <v>8</v>
      </c>
      <c r="R26" s="334">
        <v>2</v>
      </c>
      <c r="S26" s="335">
        <v>8</v>
      </c>
      <c r="T26" s="335">
        <v>9</v>
      </c>
      <c r="U26" s="336">
        <v>9</v>
      </c>
      <c r="V26" s="7"/>
      <c r="W26" s="7"/>
      <c r="X26" s="7"/>
      <c r="Y26" s="7"/>
    </row>
    <row r="27" spans="1:25" ht="14.25" x14ac:dyDescent="0.2">
      <c r="A27" s="359"/>
      <c r="B27" s="233" t="s">
        <v>37</v>
      </c>
      <c r="C27" s="164" t="s">
        <v>0</v>
      </c>
      <c r="D27" s="211">
        <v>0</v>
      </c>
      <c r="E27" s="212">
        <v>0</v>
      </c>
      <c r="F27" s="212">
        <v>0</v>
      </c>
      <c r="G27" s="213">
        <v>0</v>
      </c>
      <c r="H27" s="211">
        <v>0</v>
      </c>
      <c r="I27" s="212">
        <v>0</v>
      </c>
      <c r="J27" s="212">
        <v>0</v>
      </c>
      <c r="K27" s="212">
        <v>0</v>
      </c>
      <c r="L27" s="212">
        <v>0</v>
      </c>
      <c r="M27" s="212">
        <v>0</v>
      </c>
      <c r="N27" s="213">
        <v>0</v>
      </c>
      <c r="O27" s="211">
        <v>0</v>
      </c>
      <c r="P27" s="212">
        <v>0</v>
      </c>
      <c r="Q27" s="213">
        <v>0</v>
      </c>
      <c r="R27" s="211">
        <v>0</v>
      </c>
      <c r="S27" s="212">
        <v>0</v>
      </c>
      <c r="T27" s="212">
        <v>0</v>
      </c>
      <c r="U27" s="213">
        <v>0</v>
      </c>
      <c r="V27" s="7"/>
      <c r="W27" s="7"/>
      <c r="X27" s="7"/>
      <c r="Y27" s="7"/>
    </row>
    <row r="28" spans="1:25" ht="14.25" customHeight="1" x14ac:dyDescent="0.2">
      <c r="A28" s="356" t="s">
        <v>158</v>
      </c>
      <c r="B28" s="234" t="s">
        <v>38</v>
      </c>
      <c r="C28" s="241" t="s">
        <v>159</v>
      </c>
      <c r="D28" s="334">
        <v>0</v>
      </c>
      <c r="E28" s="335">
        <v>0</v>
      </c>
      <c r="F28" s="335">
        <v>0</v>
      </c>
      <c r="G28" s="336">
        <v>0</v>
      </c>
      <c r="H28" s="334">
        <v>0</v>
      </c>
      <c r="I28" s="335">
        <v>0</v>
      </c>
      <c r="J28" s="335">
        <v>0</v>
      </c>
      <c r="K28" s="335">
        <v>0</v>
      </c>
      <c r="L28" s="335">
        <v>0</v>
      </c>
      <c r="M28" s="335">
        <v>0</v>
      </c>
      <c r="N28" s="336">
        <v>0</v>
      </c>
      <c r="O28" s="334">
        <v>0</v>
      </c>
      <c r="P28" s="335">
        <v>0</v>
      </c>
      <c r="Q28" s="336">
        <v>0</v>
      </c>
      <c r="R28" s="334">
        <v>0</v>
      </c>
      <c r="S28" s="335">
        <v>0</v>
      </c>
      <c r="T28" s="335">
        <v>0</v>
      </c>
      <c r="U28" s="336">
        <v>0</v>
      </c>
      <c r="V28" s="7"/>
      <c r="W28" s="7"/>
      <c r="X28" s="7"/>
      <c r="Y28" s="7"/>
    </row>
    <row r="29" spans="1:25" ht="14.25" x14ac:dyDescent="0.2">
      <c r="A29" s="357"/>
      <c r="B29" s="167" t="s">
        <v>39</v>
      </c>
      <c r="C29" s="239" t="s">
        <v>160</v>
      </c>
      <c r="D29" s="337">
        <v>1</v>
      </c>
      <c r="E29" s="338">
        <v>4</v>
      </c>
      <c r="F29" s="338">
        <v>0</v>
      </c>
      <c r="G29" s="339">
        <v>1</v>
      </c>
      <c r="H29" s="337">
        <v>6</v>
      </c>
      <c r="I29" s="338">
        <v>5</v>
      </c>
      <c r="J29" s="338">
        <v>2</v>
      </c>
      <c r="K29" s="338">
        <v>2</v>
      </c>
      <c r="L29" s="338">
        <v>0</v>
      </c>
      <c r="M29" s="338">
        <v>2</v>
      </c>
      <c r="N29" s="339">
        <v>12</v>
      </c>
      <c r="O29" s="337">
        <v>6</v>
      </c>
      <c r="P29" s="338">
        <v>5</v>
      </c>
      <c r="Q29" s="339">
        <v>1</v>
      </c>
      <c r="R29" s="337">
        <v>2</v>
      </c>
      <c r="S29" s="338">
        <v>1</v>
      </c>
      <c r="T29" s="338">
        <v>2</v>
      </c>
      <c r="U29" s="339">
        <v>9</v>
      </c>
      <c r="V29" s="7"/>
      <c r="W29" s="7"/>
      <c r="X29" s="7"/>
      <c r="Y29" s="7"/>
    </row>
    <row r="30" spans="1:25" ht="14.25" x14ac:dyDescent="0.2">
      <c r="A30" s="357"/>
      <c r="B30" s="230" t="s">
        <v>161</v>
      </c>
      <c r="C30" s="238" t="s">
        <v>162</v>
      </c>
      <c r="D30" s="340">
        <v>0</v>
      </c>
      <c r="E30" s="341">
        <v>0</v>
      </c>
      <c r="F30" s="341">
        <v>0</v>
      </c>
      <c r="G30" s="342">
        <v>0</v>
      </c>
      <c r="H30" s="340">
        <v>3</v>
      </c>
      <c r="I30" s="341">
        <v>0</v>
      </c>
      <c r="J30" s="341">
        <v>0</v>
      </c>
      <c r="K30" s="341">
        <v>3</v>
      </c>
      <c r="L30" s="341">
        <v>0</v>
      </c>
      <c r="M30" s="341">
        <v>1</v>
      </c>
      <c r="N30" s="342">
        <v>12</v>
      </c>
      <c r="O30" s="340">
        <v>5</v>
      </c>
      <c r="P30" s="341">
        <v>0</v>
      </c>
      <c r="Q30" s="342">
        <v>0</v>
      </c>
      <c r="R30" s="340">
        <v>0</v>
      </c>
      <c r="S30" s="341">
        <v>2</v>
      </c>
      <c r="T30" s="341">
        <v>0</v>
      </c>
      <c r="U30" s="342">
        <v>10</v>
      </c>
      <c r="V30" s="7"/>
      <c r="W30" s="7"/>
      <c r="X30" s="7"/>
      <c r="Y30" s="7"/>
    </row>
    <row r="31" spans="1:25" ht="14.25" x14ac:dyDescent="0.2">
      <c r="A31" s="357"/>
      <c r="B31" s="167" t="s">
        <v>163</v>
      </c>
      <c r="C31" s="239" t="s">
        <v>164</v>
      </c>
      <c r="D31" s="337">
        <v>4</v>
      </c>
      <c r="E31" s="338">
        <v>7</v>
      </c>
      <c r="F31" s="338">
        <v>6</v>
      </c>
      <c r="G31" s="339">
        <v>5</v>
      </c>
      <c r="H31" s="337">
        <v>9</v>
      </c>
      <c r="I31" s="338">
        <v>10</v>
      </c>
      <c r="J31" s="338">
        <v>9</v>
      </c>
      <c r="K31" s="338">
        <v>9</v>
      </c>
      <c r="L31" s="338">
        <v>8</v>
      </c>
      <c r="M31" s="338">
        <v>10</v>
      </c>
      <c r="N31" s="339">
        <v>17</v>
      </c>
      <c r="O31" s="337">
        <v>7</v>
      </c>
      <c r="P31" s="338">
        <v>10</v>
      </c>
      <c r="Q31" s="339">
        <v>7</v>
      </c>
      <c r="R31" s="337">
        <v>9</v>
      </c>
      <c r="S31" s="338">
        <v>8</v>
      </c>
      <c r="T31" s="338">
        <v>9</v>
      </c>
      <c r="U31" s="339">
        <v>16</v>
      </c>
      <c r="V31" s="7"/>
      <c r="W31" s="7"/>
      <c r="X31" s="7"/>
      <c r="Y31" s="7"/>
    </row>
    <row r="32" spans="1:25" ht="14.25" x14ac:dyDescent="0.2">
      <c r="A32" s="358"/>
      <c r="B32" s="232" t="s">
        <v>165</v>
      </c>
      <c r="C32" s="242" t="s">
        <v>166</v>
      </c>
      <c r="D32" s="343">
        <v>3</v>
      </c>
      <c r="E32" s="344">
        <v>0</v>
      </c>
      <c r="F32" s="344">
        <v>7</v>
      </c>
      <c r="G32" s="345">
        <v>7</v>
      </c>
      <c r="H32" s="343">
        <v>0</v>
      </c>
      <c r="I32" s="344">
        <v>2</v>
      </c>
      <c r="J32" s="344">
        <v>6</v>
      </c>
      <c r="K32" s="344">
        <v>12</v>
      </c>
      <c r="L32" s="344">
        <v>15</v>
      </c>
      <c r="M32" s="344">
        <v>15</v>
      </c>
      <c r="N32" s="345">
        <v>23</v>
      </c>
      <c r="O32" s="343">
        <v>0</v>
      </c>
      <c r="P32" s="344">
        <v>2</v>
      </c>
      <c r="Q32" s="345">
        <v>8</v>
      </c>
      <c r="R32" s="343">
        <v>1</v>
      </c>
      <c r="S32" s="344">
        <v>12</v>
      </c>
      <c r="T32" s="344">
        <v>12</v>
      </c>
      <c r="U32" s="345">
        <v>22</v>
      </c>
      <c r="V32" s="7"/>
      <c r="W32" s="7"/>
      <c r="X32" s="7"/>
      <c r="Y32" s="7"/>
    </row>
  </sheetData>
  <sheetProtection algorithmName="SHA-512" hashValue="e8VsliiekEpZpNIMkgjk7Q4Y39Xx+ZcLXloByu9zPk7M19r7HGCjKG6iCg/BjpjbiScSiGhBDK336zL921/9og==" saltValue="GZCHl13S2zcsuuJHb1rx+w==" spinCount="100000" sheet="1" deleteColumns="0" deleteRows="0" selectLockedCells="1" selectUnlockedCells="1"/>
  <mergeCells count="11">
    <mergeCell ref="A28:A32"/>
    <mergeCell ref="A18:A19"/>
    <mergeCell ref="A20:A21"/>
    <mergeCell ref="A22:A23"/>
    <mergeCell ref="A24:A25"/>
    <mergeCell ref="A26:A27"/>
    <mergeCell ref="A7:A10"/>
    <mergeCell ref="A11:A13"/>
    <mergeCell ref="A14:A15"/>
    <mergeCell ref="A16:A17"/>
    <mergeCell ref="A4:K4"/>
  </mergeCells>
  <hyperlinks>
    <hyperlink ref="A2" r:id="rId1"/>
  </hyperlinks>
  <pageMargins left="0.7" right="0.7" top="0.75" bottom="0.75" header="0.3" footer="0.3"/>
  <pageSetup scale="83" fitToWidth="2" orientation="landscape" horizontalDpi="0" verticalDpi="0"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59999389629810485"/>
  </sheetPr>
  <dimension ref="A1:S108"/>
  <sheetViews>
    <sheetView zoomScale="91" zoomScaleNormal="91" zoomScalePageLayoutView="98" workbookViewId="0">
      <selection activeCell="J3" sqref="J3"/>
    </sheetView>
  </sheetViews>
  <sheetFormatPr defaultColWidth="9.140625" defaultRowHeight="14.25" x14ac:dyDescent="0.2"/>
  <cols>
    <col min="1" max="9" width="10.28515625" style="26" customWidth="1"/>
    <col min="10" max="11" width="11.42578125" style="26" customWidth="1"/>
    <col min="12" max="12" width="11.85546875" style="26" customWidth="1"/>
    <col min="13" max="14" width="10.28515625" style="26" customWidth="1"/>
    <col min="15" max="15" width="10.7109375" style="26" bestFit="1" customWidth="1"/>
    <col min="16" max="19" width="11.42578125" style="26" bestFit="1" customWidth="1"/>
    <col min="20" max="16384" width="9.140625" style="26"/>
  </cols>
  <sheetData>
    <row r="1" spans="1:19" ht="18.75" x14ac:dyDescent="0.25">
      <c r="A1" s="48" t="s">
        <v>132</v>
      </c>
    </row>
    <row r="2" spans="1:19" ht="15" x14ac:dyDescent="0.2">
      <c r="A2" s="311" t="s">
        <v>133</v>
      </c>
    </row>
    <row r="4" spans="1:19" ht="15" customHeight="1" x14ac:dyDescent="0.25">
      <c r="A4" s="398" t="s">
        <v>127</v>
      </c>
      <c r="B4" s="398"/>
      <c r="C4" s="398"/>
      <c r="D4" s="398"/>
      <c r="E4" s="398"/>
      <c r="F4" s="398"/>
      <c r="G4" s="398"/>
      <c r="H4" s="398"/>
      <c r="I4" s="398"/>
      <c r="J4" s="398"/>
      <c r="K4" s="160"/>
      <c r="L4" s="160"/>
      <c r="M4" s="160"/>
      <c r="N4" s="160"/>
      <c r="O4" s="160"/>
      <c r="P4" s="160"/>
    </row>
    <row r="6" spans="1:19" ht="54" customHeight="1" x14ac:dyDescent="0.2">
      <c r="A6" s="171" t="s">
        <v>3</v>
      </c>
      <c r="B6" s="172" t="s">
        <v>60</v>
      </c>
      <c r="C6" s="253" t="s">
        <v>134</v>
      </c>
      <c r="D6" s="173" t="s">
        <v>72</v>
      </c>
      <c r="E6" s="174" t="s">
        <v>73</v>
      </c>
      <c r="F6" s="172" t="s">
        <v>6</v>
      </c>
      <c r="G6" s="253" t="s">
        <v>68</v>
      </c>
      <c r="H6" s="253" t="s">
        <v>7</v>
      </c>
      <c r="I6" s="253" t="s">
        <v>135</v>
      </c>
      <c r="J6" s="173" t="s">
        <v>136</v>
      </c>
      <c r="K6" s="173" t="s">
        <v>137</v>
      </c>
      <c r="L6" s="174" t="s">
        <v>138</v>
      </c>
      <c r="M6" s="172" t="s">
        <v>4</v>
      </c>
      <c r="N6" s="173" t="s">
        <v>9</v>
      </c>
      <c r="O6" s="174" t="s">
        <v>10</v>
      </c>
      <c r="P6" s="172" t="s">
        <v>121</v>
      </c>
      <c r="Q6" s="173" t="s">
        <v>122</v>
      </c>
      <c r="R6" s="173" t="s">
        <v>123</v>
      </c>
      <c r="S6" s="175" t="s">
        <v>124</v>
      </c>
    </row>
    <row r="7" spans="1:19" x14ac:dyDescent="0.2">
      <c r="A7" s="176">
        <v>0</v>
      </c>
      <c r="B7" s="181">
        <v>0.90081779065804202</v>
      </c>
      <c r="C7" s="254">
        <v>0.67576701713207399</v>
      </c>
      <c r="D7" s="182">
        <v>0.95986079716521699</v>
      </c>
      <c r="E7" s="183">
        <v>0.98486926397868801</v>
      </c>
      <c r="F7" s="181">
        <v>0.56209437412847696</v>
      </c>
      <c r="G7" s="254">
        <v>0.78169702223987503</v>
      </c>
      <c r="H7" s="254">
        <v>0.94086761993893497</v>
      </c>
      <c r="I7" s="254">
        <v>0.98250770631865703</v>
      </c>
      <c r="J7" s="182">
        <v>0.992758114778445</v>
      </c>
      <c r="K7" s="182">
        <v>0.999285654187406</v>
      </c>
      <c r="L7" s="183">
        <v>0.99994052888775997</v>
      </c>
      <c r="M7" s="181">
        <v>0.55261188603036804</v>
      </c>
      <c r="N7" s="182">
        <v>0.80801835293815505</v>
      </c>
      <c r="O7" s="183">
        <v>0.96382250727177599</v>
      </c>
      <c r="P7" s="181">
        <v>0.90650854195170705</v>
      </c>
      <c r="Q7" s="182">
        <v>0.97725918790351896</v>
      </c>
      <c r="R7" s="182">
        <v>0.99443230825521201</v>
      </c>
      <c r="S7" s="184">
        <v>0.99985018659432801</v>
      </c>
    </row>
    <row r="8" spans="1:19" x14ac:dyDescent="0.2">
      <c r="A8" s="177">
        <v>1</v>
      </c>
      <c r="B8" s="185">
        <v>0.89182546273117802</v>
      </c>
      <c r="C8" s="255">
        <v>0.65095966325407295</v>
      </c>
      <c r="D8" s="186">
        <v>0.956027578853618</v>
      </c>
      <c r="E8" s="187">
        <v>0.98333596619774399</v>
      </c>
      <c r="F8" s="185">
        <v>0.53686305545657798</v>
      </c>
      <c r="G8" s="255">
        <v>0.76300397761482297</v>
      </c>
      <c r="H8" s="255">
        <v>0.93433817103507699</v>
      </c>
      <c r="I8" s="255">
        <v>0.98043309978827697</v>
      </c>
      <c r="J8" s="186">
        <v>0.99188692606251005</v>
      </c>
      <c r="K8" s="186">
        <v>0.999187033996356</v>
      </c>
      <c r="L8" s="187">
        <v>0.99993119723729595</v>
      </c>
      <c r="M8" s="185">
        <v>0.52695874087325001</v>
      </c>
      <c r="N8" s="186">
        <v>0.79068473002614004</v>
      </c>
      <c r="O8" s="187">
        <v>0.95963822237641605</v>
      </c>
      <c r="P8" s="185">
        <v>0.89698947375189597</v>
      </c>
      <c r="Q8" s="186">
        <v>0.97458144558383397</v>
      </c>
      <c r="R8" s="186">
        <v>0.99379023470942796</v>
      </c>
      <c r="S8" s="188">
        <v>0.99982762157139904</v>
      </c>
    </row>
    <row r="9" spans="1:19" x14ac:dyDescent="0.2">
      <c r="A9" s="178">
        <v>2</v>
      </c>
      <c r="B9" s="189">
        <v>0.88212453127871904</v>
      </c>
      <c r="C9" s="256">
        <v>0.62530668105724097</v>
      </c>
      <c r="D9" s="190">
        <v>0.95184665979991101</v>
      </c>
      <c r="E9" s="191">
        <v>0.98165018417205496</v>
      </c>
      <c r="F9" s="189">
        <v>0.51144154591482005</v>
      </c>
      <c r="G9" s="256">
        <v>0.74323603835802698</v>
      </c>
      <c r="H9" s="256">
        <v>0.92714356462797698</v>
      </c>
      <c r="I9" s="256">
        <v>0.97811792245108597</v>
      </c>
      <c r="J9" s="190">
        <v>0.99091189396298895</v>
      </c>
      <c r="K9" s="190">
        <v>0.99907481123754904</v>
      </c>
      <c r="L9" s="191">
        <v>0.99992040146811501</v>
      </c>
      <c r="M9" s="189">
        <v>0.50116245878513299</v>
      </c>
      <c r="N9" s="190">
        <v>0.77222725385021695</v>
      </c>
      <c r="O9" s="191">
        <v>0.95499258263820497</v>
      </c>
      <c r="P9" s="189">
        <v>0.88662241708550305</v>
      </c>
      <c r="Q9" s="190">
        <v>0.97159756156807398</v>
      </c>
      <c r="R9" s="190">
        <v>0.993074632054887</v>
      </c>
      <c r="S9" s="192">
        <v>0.99980165845969005</v>
      </c>
    </row>
    <row r="10" spans="1:19" x14ac:dyDescent="0.2">
      <c r="A10" s="177">
        <v>3</v>
      </c>
      <c r="B10" s="185">
        <v>0.87167881052440899</v>
      </c>
      <c r="C10" s="255">
        <v>0.59892993947450202</v>
      </c>
      <c r="D10" s="186">
        <v>0.94729013411978602</v>
      </c>
      <c r="E10" s="187">
        <v>0.97979736725855404</v>
      </c>
      <c r="F10" s="185">
        <v>0.48596071419312897</v>
      </c>
      <c r="G10" s="255">
        <v>0.72241909942159099</v>
      </c>
      <c r="H10" s="255">
        <v>0.91922878891249604</v>
      </c>
      <c r="I10" s="255">
        <v>0.97553564613726895</v>
      </c>
      <c r="J10" s="186">
        <v>0.98982088470240404</v>
      </c>
      <c r="K10" s="186">
        <v>0.998947113444422</v>
      </c>
      <c r="L10" s="187">
        <v>0.99990791190214201</v>
      </c>
      <c r="M10" s="185">
        <v>0.47535998673003799</v>
      </c>
      <c r="N10" s="186">
        <v>0.75265134740501605</v>
      </c>
      <c r="O10" s="187">
        <v>0.94984017905483398</v>
      </c>
      <c r="P10" s="185">
        <v>0.87535699266238898</v>
      </c>
      <c r="Q10" s="186">
        <v>0.96827480189563997</v>
      </c>
      <c r="R10" s="186">
        <v>0.992277205421501</v>
      </c>
      <c r="S10" s="188">
        <v>0.99977178575608305</v>
      </c>
    </row>
    <row r="11" spans="1:19" x14ac:dyDescent="0.2">
      <c r="A11" s="178">
        <v>4</v>
      </c>
      <c r="B11" s="189">
        <v>0.86045385953034803</v>
      </c>
      <c r="C11" s="256">
        <v>0.57196740605800001</v>
      </c>
      <c r="D11" s="190">
        <v>0.94232856941251697</v>
      </c>
      <c r="E11" s="191">
        <v>0.97776170595191103</v>
      </c>
      <c r="F11" s="189">
        <v>0.46055265419211899</v>
      </c>
      <c r="G11" s="256">
        <v>0.70059432436708502</v>
      </c>
      <c r="H11" s="256">
        <v>0.91053715663472901</v>
      </c>
      <c r="I11" s="256">
        <v>0.97265715728093505</v>
      </c>
      <c r="J11" s="190">
        <v>0.98860040866320198</v>
      </c>
      <c r="K11" s="190">
        <v>0.99880181149265701</v>
      </c>
      <c r="L11" s="191">
        <v>0.99989346284477598</v>
      </c>
      <c r="M11" s="189">
        <v>0.449688402990569</v>
      </c>
      <c r="N11" s="190">
        <v>0.731976932701348</v>
      </c>
      <c r="O11" s="191">
        <v>0.94413243958368498</v>
      </c>
      <c r="P11" s="189">
        <v>0.86314499161948399</v>
      </c>
      <c r="Q11" s="190">
        <v>0.96457748956673095</v>
      </c>
      <c r="R11" s="190">
        <v>0.99138875470736398</v>
      </c>
      <c r="S11" s="192">
        <v>0.99973741503331204</v>
      </c>
    </row>
    <row r="12" spans="1:19" x14ac:dyDescent="0.2">
      <c r="A12" s="177">
        <v>5</v>
      </c>
      <c r="B12" s="185">
        <v>0.84841775179968304</v>
      </c>
      <c r="C12" s="255">
        <v>0.54457058386003199</v>
      </c>
      <c r="D12" s="186">
        <v>0.93693106811962501</v>
      </c>
      <c r="E12" s="187">
        <v>0.97552605052395203</v>
      </c>
      <c r="F12" s="185">
        <v>0.43534795741412802</v>
      </c>
      <c r="G12" s="255">
        <v>0.67781885909048301</v>
      </c>
      <c r="H12" s="255">
        <v>0.90101095336786696</v>
      </c>
      <c r="I12" s="255">
        <v>0.96945058998186595</v>
      </c>
      <c r="J12" s="186">
        <v>0.98723548463869004</v>
      </c>
      <c r="K12" s="186">
        <v>0.99863648474401101</v>
      </c>
      <c r="L12" s="187">
        <v>0.99987674694154005</v>
      </c>
      <c r="M12" s="185">
        <v>0.42428201909507801</v>
      </c>
      <c r="N12" s="186">
        <v>0.71023974166366499</v>
      </c>
      <c r="O12" s="187">
        <v>0.93781772987537104</v>
      </c>
      <c r="P12" s="185">
        <v>0.84994161689347703</v>
      </c>
      <c r="Q12" s="186">
        <v>0.96046687834529998</v>
      </c>
      <c r="R12" s="186">
        <v>0.99039908321766101</v>
      </c>
      <c r="S12" s="188">
        <v>0.999697869394371</v>
      </c>
    </row>
    <row r="13" spans="1:19" x14ac:dyDescent="0.2">
      <c r="A13" s="178">
        <v>6</v>
      </c>
      <c r="B13" s="189">
        <v>0.835541926332798</v>
      </c>
      <c r="C13" s="256">
        <v>0.516901302679595</v>
      </c>
      <c r="D13" s="190">
        <v>0.93106536554417196</v>
      </c>
      <c r="E13" s="191">
        <v>0.97307183053977397</v>
      </c>
      <c r="F13" s="189">
        <v>0.41047305085164498</v>
      </c>
      <c r="G13" s="256">
        <v>0.65416610408842601</v>
      </c>
      <c r="H13" s="256">
        <v>0.89059226289597904</v>
      </c>
      <c r="I13" s="256">
        <v>0.96588117088396797</v>
      </c>
      <c r="J13" s="190">
        <v>0.98570949456547696</v>
      </c>
      <c r="K13" s="190">
        <v>0.99844838155201698</v>
      </c>
      <c r="L13" s="191">
        <v>0.99985740865202799</v>
      </c>
      <c r="M13" s="189">
        <v>0.39926960511911802</v>
      </c>
      <c r="N13" s="190">
        <v>0.68749228083228897</v>
      </c>
      <c r="O13" s="191">
        <v>0.93084155146882797</v>
      </c>
      <c r="P13" s="189">
        <v>0.83570688146072003</v>
      </c>
      <c r="Q13" s="190">
        <v>0.95590105898396005</v>
      </c>
      <c r="R13" s="190">
        <v>0.98929689891258399</v>
      </c>
      <c r="S13" s="192">
        <v>0.99965237020145203</v>
      </c>
    </row>
    <row r="14" spans="1:19" x14ac:dyDescent="0.2">
      <c r="A14" s="177">
        <v>7</v>
      </c>
      <c r="B14" s="185">
        <v>0.82180210957454303</v>
      </c>
      <c r="C14" s="255">
        <v>0.48912799784161998</v>
      </c>
      <c r="D14" s="186">
        <v>0.92469797084005501</v>
      </c>
      <c r="E14" s="187">
        <v>0.97037897696297104</v>
      </c>
      <c r="F14" s="185">
        <v>0.38604771445231001</v>
      </c>
      <c r="G14" s="255">
        <v>0.62972547388295097</v>
      </c>
      <c r="H14" s="255">
        <v>0.87922398609445795</v>
      </c>
      <c r="I14" s="255">
        <v>0.96191108352462795</v>
      </c>
      <c r="J14" s="186">
        <v>0.98400402919863195</v>
      </c>
      <c r="K14" s="186">
        <v>0.99823437454076502</v>
      </c>
      <c r="L14" s="187">
        <v>0.99983503670357998</v>
      </c>
      <c r="M14" s="185">
        <v>0.37477185826588899</v>
      </c>
      <c r="N14" s="186">
        <v>0.66380435018574702</v>
      </c>
      <c r="O14" s="187">
        <v>0.92314685873174895</v>
      </c>
      <c r="P14" s="185">
        <v>0.82040714444468499</v>
      </c>
      <c r="Q14" s="186">
        <v>0.95083491005179799</v>
      </c>
      <c r="R14" s="186">
        <v>0.98806970813849304</v>
      </c>
      <c r="S14" s="188">
        <v>0.99960002182396801</v>
      </c>
    </row>
    <row r="15" spans="1:19" x14ac:dyDescent="0.2">
      <c r="A15" s="178">
        <v>8</v>
      </c>
      <c r="B15" s="189">
        <v>0.80717929206481598</v>
      </c>
      <c r="C15" s="256">
        <v>0.461421652427151</v>
      </c>
      <c r="D15" s="190">
        <v>0.91779435759988104</v>
      </c>
      <c r="E15" s="191">
        <v>0.96742584897348805</v>
      </c>
      <c r="F15" s="189">
        <v>0.36218287909734997</v>
      </c>
      <c r="G15" s="256">
        <v>0.60460159426216098</v>
      </c>
      <c r="H15" s="256">
        <v>0.86685106465695005</v>
      </c>
      <c r="I15" s="256">
        <v>0.95749936163540705</v>
      </c>
      <c r="J15" s="190">
        <v>0.98209872559628997</v>
      </c>
      <c r="K15" s="190">
        <v>0.99799091000171802</v>
      </c>
      <c r="L15" s="191">
        <v>0.99980915536587001</v>
      </c>
      <c r="M15" s="189">
        <v>0.35089921654537498</v>
      </c>
      <c r="N15" s="190">
        <v>0.63926302802003698</v>
      </c>
      <c r="O15" s="191">
        <v>0.91467451733629701</v>
      </c>
      <c r="P15" s="189">
        <v>0.80401675347894197</v>
      </c>
      <c r="Q15" s="190">
        <v>0.94522010782241095</v>
      </c>
      <c r="R15" s="190">
        <v>0.986703701860696</v>
      </c>
      <c r="S15" s="192">
        <v>0.99953979411314797</v>
      </c>
    </row>
    <row r="16" spans="1:19" x14ac:dyDescent="0.2">
      <c r="A16" s="179">
        <v>9</v>
      </c>
      <c r="B16" s="185">
        <v>0.79166073742728404</v>
      </c>
      <c r="C16" s="255">
        <v>0.43395160790690201</v>
      </c>
      <c r="D16" s="186">
        <v>0.91031921080368206</v>
      </c>
      <c r="E16" s="187">
        <v>0.96418916809231303</v>
      </c>
      <c r="F16" s="185">
        <v>0.33897878605604997</v>
      </c>
      <c r="G16" s="255">
        <v>0.57891291743944595</v>
      </c>
      <c r="H16" s="255">
        <v>0.85342191342409002</v>
      </c>
      <c r="I16" s="255">
        <v>0.95260182292718898</v>
      </c>
      <c r="J16" s="186">
        <v>0.97997109780029501</v>
      </c>
      <c r="K16" s="186">
        <v>0.99771395068253199</v>
      </c>
      <c r="L16" s="187">
        <v>0.999779214363132</v>
      </c>
      <c r="M16" s="185">
        <v>0.32775009457819199</v>
      </c>
      <c r="N16" s="186">
        <v>0.61397205492682305</v>
      </c>
      <c r="O16" s="187">
        <v>0.90536392771631202</v>
      </c>
      <c r="P16" s="185">
        <v>0.78651974760309995</v>
      </c>
      <c r="Q16" s="186">
        <v>0.93900521204893095</v>
      </c>
      <c r="R16" s="186">
        <v>0.985183634608223</v>
      </c>
      <c r="S16" s="188">
        <v>0.99947050226855505</v>
      </c>
    </row>
    <row r="17" spans="1:19" x14ac:dyDescent="0.2">
      <c r="A17" s="178">
        <v>10</v>
      </c>
      <c r="B17" s="189">
        <v>0.77524099489686205</v>
      </c>
      <c r="C17" s="256">
        <v>0.40688145968053102</v>
      </c>
      <c r="D17" s="190">
        <v>0.90223673676698901</v>
      </c>
      <c r="E17" s="191">
        <v>0.96064396273878205</v>
      </c>
      <c r="F17" s="189">
        <v>0.316523564204649</v>
      </c>
      <c r="G17" s="256">
        <v>0.55278977024168796</v>
      </c>
      <c r="H17" s="256">
        <v>0.83889005459545296</v>
      </c>
      <c r="I17" s="256">
        <v>0.94717105713794603</v>
      </c>
      <c r="J17" s="190">
        <v>0.97759636275534501</v>
      </c>
      <c r="K17" s="190">
        <v>0.99739891116655999</v>
      </c>
      <c r="L17" s="191">
        <v>0.99974457721251397</v>
      </c>
      <c r="M17" s="189">
        <v>0.305409589706721</v>
      </c>
      <c r="N17" s="190">
        <v>0.588050580119581</v>
      </c>
      <c r="O17" s="191">
        <v>0.89515383634288304</v>
      </c>
      <c r="P17" s="189">
        <v>0.76791156016528095</v>
      </c>
      <c r="Q17" s="190">
        <v>0.93213584678996098</v>
      </c>
      <c r="R17" s="190">
        <v>0.98349269659156602</v>
      </c>
      <c r="S17" s="192">
        <v>0.99939078371398005</v>
      </c>
    </row>
    <row r="18" spans="1:19" x14ac:dyDescent="0.2">
      <c r="A18" s="177">
        <v>11</v>
      </c>
      <c r="B18" s="185">
        <v>0.75792288030938204</v>
      </c>
      <c r="C18" s="255">
        <v>0.38036524655958998</v>
      </c>
      <c r="D18" s="186">
        <v>0.89351104226420497</v>
      </c>
      <c r="E18" s="187">
        <v>0.95676352693701705</v>
      </c>
      <c r="F18" s="185">
        <v>0.29489225442148098</v>
      </c>
      <c r="G18" s="255">
        <v>0.526371888163507</v>
      </c>
      <c r="H18" s="255">
        <v>0.82321593361188194</v>
      </c>
      <c r="I18" s="255">
        <v>0.94115648449215406</v>
      </c>
      <c r="J18" s="186">
        <v>0.97494726432438406</v>
      </c>
      <c r="K18" s="186">
        <v>0.99704058496327497</v>
      </c>
      <c r="L18" s="187">
        <v>0.99970450774469499</v>
      </c>
      <c r="M18" s="185">
        <v>0.28394867660365902</v>
      </c>
      <c r="N18" s="186">
        <v>0.56163127102777199</v>
      </c>
      <c r="O18" s="187">
        <v>0.88398335529606398</v>
      </c>
      <c r="P18" s="185">
        <v>0.74820064688140997</v>
      </c>
      <c r="Q18" s="186">
        <v>0.92455499757179305</v>
      </c>
      <c r="R18" s="186">
        <v>0.98161237977536298</v>
      </c>
      <c r="S18" s="188">
        <v>0.99929907154588704</v>
      </c>
    </row>
    <row r="19" spans="1:19" x14ac:dyDescent="0.2">
      <c r="A19" s="178">
        <v>12</v>
      </c>
      <c r="B19" s="189">
        <v>0.73971838488233599</v>
      </c>
      <c r="C19" s="256">
        <v>0.35454411774410399</v>
      </c>
      <c r="D19" s="190">
        <v>0.88410658811296705</v>
      </c>
      <c r="E19" s="191">
        <v>0.95251939753218595</v>
      </c>
      <c r="F19" s="189">
        <v>0.27414628400767599</v>
      </c>
      <c r="G19" s="256">
        <v>0.49980552498918801</v>
      </c>
      <c r="H19" s="256">
        <v>0.80636888012862995</v>
      </c>
      <c r="I19" s="256">
        <v>0.93450450310804201</v>
      </c>
      <c r="J19" s="190">
        <v>0.97199389925664303</v>
      </c>
      <c r="K19" s="190">
        <v>0.996633062349636</v>
      </c>
      <c r="L19" s="191">
        <v>0.999658154525638</v>
      </c>
      <c r="M19" s="189">
        <v>0.263423880173348</v>
      </c>
      <c r="N19" s="190">
        <v>0.53485782931640402</v>
      </c>
      <c r="O19" s="191">
        <v>0.87179320597354204</v>
      </c>
      <c r="P19" s="189">
        <v>0.72740995187966495</v>
      </c>
      <c r="Q19" s="190">
        <v>0.91620344782500995</v>
      </c>
      <c r="R19" s="190">
        <v>0.97952233909304298</v>
      </c>
      <c r="S19" s="192">
        <v>0.99919356405616</v>
      </c>
    </row>
    <row r="20" spans="1:19" x14ac:dyDescent="0.2">
      <c r="A20" s="177">
        <v>13</v>
      </c>
      <c r="B20" s="185">
        <v>0.72064946681776598</v>
      </c>
      <c r="C20" s="255">
        <v>0.32954362065891302</v>
      </c>
      <c r="D20" s="186">
        <v>0.87398872109648795</v>
      </c>
      <c r="E20" s="187">
        <v>0.94788135496396997</v>
      </c>
      <c r="F20" s="185">
        <v>0.25433336995469602</v>
      </c>
      <c r="G20" s="255">
        <v>0.473240259809251</v>
      </c>
      <c r="H20" s="255">
        <v>0.78832915880892496</v>
      </c>
      <c r="I20" s="255">
        <v>0.92715874612784499</v>
      </c>
      <c r="J20" s="186">
        <v>0.96870355017008802</v>
      </c>
      <c r="K20" s="186">
        <v>0.99616963792288005</v>
      </c>
      <c r="L20" s="187">
        <v>0.99960453285565398</v>
      </c>
      <c r="M20" s="185">
        <v>0.24387739200724601</v>
      </c>
      <c r="N20" s="186">
        <v>0.50788199936193101</v>
      </c>
      <c r="O20" s="187">
        <v>0.85852719533717503</v>
      </c>
      <c r="P20" s="185">
        <v>0.70557811601482201</v>
      </c>
      <c r="Q20" s="186">
        <v>0.90702037838693195</v>
      </c>
      <c r="R20" s="186">
        <v>0.977200250494212</v>
      </c>
      <c r="S20" s="188">
        <v>0.99907218976169299</v>
      </c>
    </row>
    <row r="21" spans="1:19" x14ac:dyDescent="0.2">
      <c r="A21" s="178">
        <v>14</v>
      </c>
      <c r="B21" s="189">
        <v>0.70074867841613997</v>
      </c>
      <c r="C21" s="256">
        <v>0.30547170319464101</v>
      </c>
      <c r="D21" s="190">
        <v>0.863124286087811</v>
      </c>
      <c r="E21" s="191">
        <v>0.94281745335561296</v>
      </c>
      <c r="F21" s="189">
        <v>0.23548781007630001</v>
      </c>
      <c r="G21" s="256">
        <v>0.44682564702197902</v>
      </c>
      <c r="H21" s="256">
        <v>0.76909003469922899</v>
      </c>
      <c r="I21" s="256">
        <v>0.91906047120610201</v>
      </c>
      <c r="J21" s="190">
        <v>0.96504053204196705</v>
      </c>
      <c r="K21" s="190">
        <v>0.99564270674955702</v>
      </c>
      <c r="L21" s="191">
        <v>0.99954250397297795</v>
      </c>
      <c r="M21" s="189">
        <v>0.22533757654619199</v>
      </c>
      <c r="N21" s="190">
        <v>0.48086019422168802</v>
      </c>
      <c r="O21" s="191">
        <v>0.84413392240477403</v>
      </c>
      <c r="P21" s="189">
        <v>0.68276032883548798</v>
      </c>
      <c r="Q21" s="190">
        <v>0.89694415350399703</v>
      </c>
      <c r="R21" s="190">
        <v>0.97462166813360696</v>
      </c>
      <c r="S21" s="192">
        <v>0.99893256729555302</v>
      </c>
    </row>
    <row r="22" spans="1:19" x14ac:dyDescent="0.2">
      <c r="A22" s="177">
        <v>15</v>
      </c>
      <c r="B22" s="185">
        <v>0.680059581641976</v>
      </c>
      <c r="C22" s="255">
        <v>0.282417470347195</v>
      </c>
      <c r="D22" s="186">
        <v>0.85148231755166104</v>
      </c>
      <c r="E22" s="187">
        <v>0.93729408638532896</v>
      </c>
      <c r="F22" s="185">
        <v>0.217631106476813</v>
      </c>
      <c r="G22" s="255">
        <v>0.42070786750737998</v>
      </c>
      <c r="H22" s="255">
        <v>0.74865975830347298</v>
      </c>
      <c r="I22" s="255">
        <v>0.91014910616432498</v>
      </c>
      <c r="J22" s="186">
        <v>0.96096606037307497</v>
      </c>
      <c r="K22" s="186">
        <v>0.99504364792845401</v>
      </c>
      <c r="L22" s="187">
        <v>0.99947075103305205</v>
      </c>
      <c r="M22" s="185">
        <v>0.20781980020236099</v>
      </c>
      <c r="N22" s="186">
        <v>0.453949894828517</v>
      </c>
      <c r="O22" s="187">
        <v>0.82856869847071102</v>
      </c>
      <c r="P22" s="185">
        <v>0.65902873002932905</v>
      </c>
      <c r="Q22" s="186">
        <v>0.88591331471563495</v>
      </c>
      <c r="R22" s="186">
        <v>0.97175988375880196</v>
      </c>
      <c r="S22" s="188">
        <v>0.99877195942737695</v>
      </c>
    </row>
    <row r="23" spans="1:19" x14ac:dyDescent="0.2">
      <c r="A23" s="178">
        <v>16</v>
      </c>
      <c r="B23" s="189">
        <v>0.658636908463897</v>
      </c>
      <c r="C23" s="256">
        <v>0.260450683768992</v>
      </c>
      <c r="D23" s="190">
        <v>0.83903480619321702</v>
      </c>
      <c r="E23" s="191">
        <v>0.93127609607488504</v>
      </c>
      <c r="F23" s="189">
        <v>0.200772856901343</v>
      </c>
      <c r="G23" s="256">
        <v>0.39502653906631402</v>
      </c>
      <c r="H23" s="256">
        <v>0.72706335829405</v>
      </c>
      <c r="I23" s="256">
        <v>0.90036297471811899</v>
      </c>
      <c r="J23" s="190">
        <v>0.95643815110520602</v>
      </c>
      <c r="K23" s="190">
        <v>0.99436269433259505</v>
      </c>
      <c r="L23" s="191">
        <v>0.99938775137077596</v>
      </c>
      <c r="M23" s="189">
        <v>0.19132751004662399</v>
      </c>
      <c r="N23" s="190">
        <v>0.427305996833033</v>
      </c>
      <c r="O23" s="191">
        <v>0.81179564680708005</v>
      </c>
      <c r="P23" s="189">
        <v>0.63447227919372595</v>
      </c>
      <c r="Q23" s="190">
        <v>0.873867799718272</v>
      </c>
      <c r="R23" s="190">
        <v>0.96858579224729302</v>
      </c>
      <c r="S23" s="192">
        <v>0.99858722038373604</v>
      </c>
    </row>
    <row r="24" spans="1:19" x14ac:dyDescent="0.2">
      <c r="A24" s="177">
        <v>17</v>
      </c>
      <c r="B24" s="185">
        <v>0.63654642914545301</v>
      </c>
      <c r="C24" s="255">
        <v>0.23962194819548799</v>
      </c>
      <c r="D24" s="186">
        <v>0.82575753239869198</v>
      </c>
      <c r="E24" s="187">
        <v>0.92472693220735502</v>
      </c>
      <c r="F24" s="185">
        <v>0.18491184597429999</v>
      </c>
      <c r="G24" s="255">
        <v>0.36991183144253498</v>
      </c>
      <c r="H24" s="255">
        <v>0.70434411763809202</v>
      </c>
      <c r="I24" s="255">
        <v>0.88964022473805204</v>
      </c>
      <c r="J24" s="186">
        <v>0.95141156451138298</v>
      </c>
      <c r="K24" s="186">
        <v>0.99358878726614797</v>
      </c>
      <c r="L24" s="187">
        <v>0.99929174448004598</v>
      </c>
      <c r="M24" s="185">
        <v>0.17585348770942699</v>
      </c>
      <c r="N24" s="186">
        <v>0.40107728388126102</v>
      </c>
      <c r="O24" s="187">
        <v>0.79378992681598604</v>
      </c>
      <c r="P24" s="185">
        <v>0.60919603483514795</v>
      </c>
      <c r="Q24" s="186">
        <v>0.86075039625246097</v>
      </c>
      <c r="R24" s="186">
        <v>0.96506776829486896</v>
      </c>
      <c r="S24" s="188">
        <v>0.99837473553190104</v>
      </c>
    </row>
    <row r="25" spans="1:19" x14ac:dyDescent="0.2">
      <c r="A25" s="178">
        <v>18</v>
      </c>
      <c r="B25" s="189">
        <v>0.61386450204671295</v>
      </c>
      <c r="C25" s="256">
        <v>0.21996349445421001</v>
      </c>
      <c r="D25" s="190">
        <v>0.811630953329875</v>
      </c>
      <c r="E25" s="191">
        <v>0.91760887050747497</v>
      </c>
      <c r="F25" s="189">
        <v>0.17003726949326201</v>
      </c>
      <c r="G25" s="256">
        <v>0.34548200733683698</v>
      </c>
      <c r="H25" s="256">
        <v>0.68056460449886602</v>
      </c>
      <c r="I25" s="256">
        <v>0.87791997799025401</v>
      </c>
      <c r="J25" s="190">
        <v>0.945837807603366</v>
      </c>
      <c r="K25" s="190">
        <v>0.992709414776767</v>
      </c>
      <c r="L25" s="191">
        <v>0.99918069506214102</v>
      </c>
      <c r="M25" s="189">
        <v>0.161381207891476</v>
      </c>
      <c r="N25" s="190">
        <v>0.37540319560494101</v>
      </c>
      <c r="O25" s="191">
        <v>0.77454000480100205</v>
      </c>
      <c r="P25" s="189">
        <v>0.58331981399212196</v>
      </c>
      <c r="Q25" s="190">
        <v>0.84650843074702098</v>
      </c>
      <c r="R25" s="190">
        <v>0.96117156047416097</v>
      </c>
      <c r="S25" s="192">
        <v>0.99813035237259196</v>
      </c>
    </row>
    <row r="26" spans="1:19" x14ac:dyDescent="0.2">
      <c r="A26" s="177">
        <v>19</v>
      </c>
      <c r="B26" s="185">
        <v>0.59067729211618802</v>
      </c>
      <c r="C26" s="255">
        <v>0.201490446438881</v>
      </c>
      <c r="D26" s="186">
        <v>0.79664112522957498</v>
      </c>
      <c r="E26" s="187">
        <v>0.90988329790356903</v>
      </c>
      <c r="F26" s="185">
        <v>0.15613002983322399</v>
      </c>
      <c r="G26" s="255">
        <v>0.32184147860046902</v>
      </c>
      <c r="H26" s="255">
        <v>0.65580713509966804</v>
      </c>
      <c r="I26" s="255">
        <v>0.86514371416438196</v>
      </c>
      <c r="J26" s="186">
        <v>0.93966521203378806</v>
      </c>
      <c r="K26" s="186">
        <v>0.99171043241718704</v>
      </c>
      <c r="L26" s="187">
        <v>0.99905225040062295</v>
      </c>
      <c r="M26" s="185">
        <v>0.14788623812818999</v>
      </c>
      <c r="N26" s="186">
        <v>0.35041103453519301</v>
      </c>
      <c r="O26" s="187">
        <v>0.75404987039242499</v>
      </c>
      <c r="P26" s="185">
        <v>0.55697624100821497</v>
      </c>
      <c r="Q26" s="186">
        <v>0.83109567757043701</v>
      </c>
      <c r="R26" s="186">
        <v>0.95686021026531198</v>
      </c>
      <c r="S26" s="188">
        <v>0.99784930165905295</v>
      </c>
    </row>
    <row r="27" spans="1:19" x14ac:dyDescent="0.2">
      <c r="A27" s="178">
        <v>20</v>
      </c>
      <c r="B27" s="189">
        <v>0.56707966142755994</v>
      </c>
      <c r="C27" s="256">
        <v>0.184202449045161</v>
      </c>
      <c r="D27" s="190">
        <v>0.78078063689293897</v>
      </c>
      <c r="E27" s="191">
        <v>0.90151107304392497</v>
      </c>
      <c r="F27" s="189">
        <v>0.143164048037561</v>
      </c>
      <c r="G27" s="256">
        <v>0.29907942988990299</v>
      </c>
      <c r="H27" s="256">
        <v>0.63017356362780697</v>
      </c>
      <c r="I27" s="256">
        <v>0.851256892718953</v>
      </c>
      <c r="J27" s="190">
        <v>0.93283910688722005</v>
      </c>
      <c r="K27" s="190">
        <v>0.99057586537001396</v>
      </c>
      <c r="L27" s="191">
        <v>0.99890369121453104</v>
      </c>
      <c r="M27" s="189">
        <v>0.13533762594938401</v>
      </c>
      <c r="N27" s="190">
        <v>0.326213721484026</v>
      </c>
      <c r="O27" s="191">
        <v>0.73234107656547298</v>
      </c>
      <c r="P27" s="189">
        <v>0.53030823479664102</v>
      </c>
      <c r="Q27" s="190">
        <v>0.81447445724373901</v>
      </c>
      <c r="R27" s="190">
        <v>0.95209400519857501</v>
      </c>
      <c r="S27" s="192">
        <v>0.99752610732185198</v>
      </c>
    </row>
    <row r="28" spans="1:19" x14ac:dyDescent="0.2">
      <c r="A28" s="177">
        <v>21</v>
      </c>
      <c r="B28" s="185">
        <v>0.54317375279623903</v>
      </c>
      <c r="C28" s="255">
        <v>0.16808553431720899</v>
      </c>
      <c r="D28" s="186">
        <v>0.76404952468421194</v>
      </c>
      <c r="E28" s="187">
        <v>0.89245296965352505</v>
      </c>
      <c r="F28" s="185">
        <v>0.13110754725186</v>
      </c>
      <c r="G28" s="255">
        <v>0.27726902435374001</v>
      </c>
      <c r="H28" s="255">
        <v>0.60378432483788202</v>
      </c>
      <c r="I28" s="255">
        <v>0.836210803266629</v>
      </c>
      <c r="J28" s="186">
        <v>0.92530210797261103</v>
      </c>
      <c r="K28" s="186">
        <v>0.98928769106039005</v>
      </c>
      <c r="L28" s="187">
        <v>0.99873187502265204</v>
      </c>
      <c r="M28" s="185">
        <v>0.123699230168242</v>
      </c>
      <c r="N28" s="186">
        <v>0.30290816776082202</v>
      </c>
      <c r="O28" s="187">
        <v>0.70945446507382104</v>
      </c>
      <c r="P28" s="185">
        <v>0.50346602457718204</v>
      </c>
      <c r="Q28" s="186">
        <v>0.79661787124747196</v>
      </c>
      <c r="R28" s="186">
        <v>0.946830476913604</v>
      </c>
      <c r="S28" s="188">
        <v>0.99715448373272497</v>
      </c>
    </row>
    <row r="29" spans="1:19" x14ac:dyDescent="0.2">
      <c r="A29" s="178">
        <v>22</v>
      </c>
      <c r="B29" s="189">
        <v>0.51906730535174195</v>
      </c>
      <c r="C29" s="256">
        <v>0.15311411178978099</v>
      </c>
      <c r="D29" s="190">
        <v>0.74645613434909097</v>
      </c>
      <c r="E29" s="191">
        <v>0.88267020917002303</v>
      </c>
      <c r="F29" s="189">
        <v>0.119924271840854</v>
      </c>
      <c r="G29" s="256">
        <v>0.25646717097778299</v>
      </c>
      <c r="H29" s="256">
        <v>0.57677669731032</v>
      </c>
      <c r="I29" s="256">
        <v>0.81996461873754001</v>
      </c>
      <c r="J29" s="190">
        <v>0.91699454699509497</v>
      </c>
      <c r="K29" s="190">
        <v>0.987825601711808</v>
      </c>
      <c r="L29" s="191">
        <v>0.99853317091864102</v>
      </c>
      <c r="M29" s="189">
        <v>0.11293096375351</v>
      </c>
      <c r="N29" s="190">
        <v>0.280574289455226</v>
      </c>
      <c r="O29" s="191">
        <v>0.68545143123423502</v>
      </c>
      <c r="P29" s="189">
        <v>0.47660382023209702</v>
      </c>
      <c r="Q29" s="190">
        <v>0.77751209805819899</v>
      </c>
      <c r="R29" s="190">
        <v>0.94102445668208501</v>
      </c>
      <c r="S29" s="192">
        <v>0.99672721868922698</v>
      </c>
    </row>
    <row r="30" spans="1:19" x14ac:dyDescent="0.2">
      <c r="A30" s="177">
        <v>23</v>
      </c>
      <c r="B30" s="185">
        <v>0.49487175743311501</v>
      </c>
      <c r="C30" s="255">
        <v>0.13925298368257299</v>
      </c>
      <c r="D30" s="186">
        <v>0.72801789068987</v>
      </c>
      <c r="E30" s="187">
        <v>0.87212508726868299</v>
      </c>
      <c r="F30" s="185">
        <v>0.109574616044766</v>
      </c>
      <c r="G30" s="255">
        <v>0.23671480386683499</v>
      </c>
      <c r="H30" s="255">
        <v>0.54930230653770495</v>
      </c>
      <c r="I30" s="255">
        <v>0.80248760563216304</v>
      </c>
      <c r="J30" s="186">
        <v>0.90785506496388402</v>
      </c>
      <c r="K30" s="186">
        <v>0.986166746787422</v>
      </c>
      <c r="L30" s="187">
        <v>0.99830338450919198</v>
      </c>
      <c r="M30" s="185">
        <v>0.10298992584875299</v>
      </c>
      <c r="N30" s="186">
        <v>0.25927464825729302</v>
      </c>
      <c r="O30" s="187">
        <v>0.66041458547479004</v>
      </c>
      <c r="P30" s="185">
        <v>0.449876290997204</v>
      </c>
      <c r="Q30" s="186">
        <v>0.75715865139560101</v>
      </c>
      <c r="R30" s="186">
        <v>0.93462820267948499</v>
      </c>
      <c r="S30" s="188">
        <v>0.99623604034906699</v>
      </c>
    </row>
    <row r="31" spans="1:19" x14ac:dyDescent="0.2">
      <c r="A31" s="178">
        <v>24</v>
      </c>
      <c r="B31" s="189">
        <v>0.470700205811312</v>
      </c>
      <c r="C31" s="256">
        <v>0.12645930367785899</v>
      </c>
      <c r="D31" s="190">
        <v>0.70876193348532901</v>
      </c>
      <c r="E31" s="191">
        <v>0.86078169626023904</v>
      </c>
      <c r="F31" s="189">
        <v>0.10001664481297701</v>
      </c>
      <c r="G31" s="256">
        <v>0.21803760181805701</v>
      </c>
      <c r="H31" s="256">
        <v>0.52152394262541701</v>
      </c>
      <c r="I31" s="256">
        <v>0.78376142306791696</v>
      </c>
      <c r="J31" s="190">
        <v>0.89782139396696703</v>
      </c>
      <c r="K31" s="190">
        <v>0.98428545594712002</v>
      </c>
      <c r="L31" s="191">
        <v>0.99803767160498602</v>
      </c>
      <c r="M31" s="189">
        <v>9.3831409502866905E-2</v>
      </c>
      <c r="N31" s="190">
        <v>0.23905466844325499</v>
      </c>
      <c r="O31" s="191">
        <v>0.63444768634947002</v>
      </c>
      <c r="P31" s="189">
        <v>0.42343502187444099</v>
      </c>
      <c r="Q31" s="190">
        <v>0.73557647966852902</v>
      </c>
      <c r="R31" s="190">
        <v>0.92759161491182296</v>
      </c>
      <c r="S31" s="192">
        <v>0.99567146619518099</v>
      </c>
    </row>
    <row r="32" spans="1:19" x14ac:dyDescent="0.2">
      <c r="A32" s="177">
        <v>25</v>
      </c>
      <c r="B32" s="185">
        <v>0.44666529971381502</v>
      </c>
      <c r="C32" s="255">
        <v>0.114684417257789</v>
      </c>
      <c r="D32" s="186">
        <v>0.68872557740315599</v>
      </c>
      <c r="E32" s="187">
        <v>0.84860674183090701</v>
      </c>
      <c r="F32" s="185">
        <v>9.1206997134892095E-2</v>
      </c>
      <c r="G32" s="255">
        <v>0.20044706279343399</v>
      </c>
      <c r="H32" s="255">
        <v>0.49361182160771</v>
      </c>
      <c r="I32" s="255">
        <v>0.76378241844531602</v>
      </c>
      <c r="J32" s="186">
        <v>0.886831349517051</v>
      </c>
      <c r="K32" s="186">
        <v>0.982152944092618</v>
      </c>
      <c r="L32" s="187">
        <v>0.99773043907720105</v>
      </c>
      <c r="M32" s="185">
        <v>8.5409779283185397E-2</v>
      </c>
      <c r="N32" s="186">
        <v>0.21994335311723301</v>
      </c>
      <c r="O32" s="187">
        <v>0.60767475196839005</v>
      </c>
      <c r="P32" s="185">
        <v>0.39742511899029997</v>
      </c>
      <c r="Q32" s="186">
        <v>0.71280376820941005</v>
      </c>
      <c r="R32" s="186">
        <v>0.919862555043923</v>
      </c>
      <c r="S32" s="188">
        <v>0.99502263197889496</v>
      </c>
    </row>
    <row r="33" spans="1:19" x14ac:dyDescent="0.2">
      <c r="A33" s="178">
        <v>26</v>
      </c>
      <c r="B33" s="189">
        <v>0.42287715249109498</v>
      </c>
      <c r="C33" s="256">
        <v>0.10387554023310901</v>
      </c>
      <c r="D33" s="190">
        <v>0.66795655556300704</v>
      </c>
      <c r="E33" s="191">
        <v>0.83557044813834902</v>
      </c>
      <c r="F33" s="189">
        <v>8.3101668581633995E-2</v>
      </c>
      <c r="G33" s="256">
        <v>0.183941842107536</v>
      </c>
      <c r="H33" s="256">
        <v>0.46573946590578302</v>
      </c>
      <c r="I33" s="256">
        <v>0.74256380452936999</v>
      </c>
      <c r="J33" s="190">
        <v>0.87482405149545495</v>
      </c>
      <c r="K33" s="190">
        <v>0.97973700133113695</v>
      </c>
      <c r="L33" s="191">
        <v>0.99737523110223603</v>
      </c>
      <c r="M33" s="189">
        <v>7.7679219052153706E-2</v>
      </c>
      <c r="N33" s="190">
        <v>0.20195440566740999</v>
      </c>
      <c r="O33" s="191">
        <v>0.58023830327452797</v>
      </c>
      <c r="P33" s="189">
        <v>0.37198212290138799</v>
      </c>
      <c r="Q33" s="190">
        <v>0.68889929638398895</v>
      </c>
      <c r="R33" s="190">
        <v>0.91138728922607604</v>
      </c>
      <c r="S33" s="192">
        <v>0.994277098481815</v>
      </c>
    </row>
    <row r="34" spans="1:19" x14ac:dyDescent="0.2">
      <c r="A34" s="177">
        <v>27</v>
      </c>
      <c r="B34" s="185">
        <v>0.39944135257956098</v>
      </c>
      <c r="C34" s="255">
        <v>9.39772489281539E-2</v>
      </c>
      <c r="D34" s="186">
        <v>0.64651301122184901</v>
      </c>
      <c r="E34" s="187">
        <v>0.82164753989241801</v>
      </c>
      <c r="F34" s="185">
        <v>7.5656674831643497E-2</v>
      </c>
      <c r="G34" s="255">
        <v>0.168509264335055</v>
      </c>
      <c r="H34" s="255">
        <v>0.438079412494494</v>
      </c>
      <c r="I34" s="255">
        <v>0.72013758334445899</v>
      </c>
      <c r="J34" s="186">
        <v>0.86174138472747897</v>
      </c>
      <c r="K34" s="186">
        <v>0.97700167233381396</v>
      </c>
      <c r="L34" s="187">
        <v>0.99696459881666899</v>
      </c>
      <c r="M34" s="185">
        <v>7.05943548313228E-2</v>
      </c>
      <c r="N34" s="186">
        <v>0.185087654575982</v>
      </c>
      <c r="O34" s="187">
        <v>0.55229675039613602</v>
      </c>
      <c r="P34" s="185">
        <v>0.34722936407836202</v>
      </c>
      <c r="Q34" s="186">
        <v>0.66394320331585399</v>
      </c>
      <c r="R34" s="186">
        <v>0.90211107211275998</v>
      </c>
      <c r="S34" s="188">
        <v>0.99342063387508905</v>
      </c>
    </row>
    <row r="35" spans="1:19" x14ac:dyDescent="0.2">
      <c r="A35" s="178">
        <v>28</v>
      </c>
      <c r="B35" s="189">
        <v>0.37645714880200298</v>
      </c>
      <c r="C35" s="256">
        <v>8.4932769767437202E-2</v>
      </c>
      <c r="D35" s="190">
        <v>0.62446320991986104</v>
      </c>
      <c r="E35" s="191">
        <v>0.806818283832336</v>
      </c>
      <c r="F35" s="189">
        <v>6.8828601736278694E-2</v>
      </c>
      <c r="G35" s="256">
        <v>0.154126925654506</v>
      </c>
      <c r="H35" s="256">
        <v>0.41079897259270298</v>
      </c>
      <c r="I35" s="256">
        <v>0.69655606977365103</v>
      </c>
      <c r="J35" s="190">
        <v>0.847529699907143</v>
      </c>
      <c r="K35" s="190">
        <v>0.97390693167591003</v>
      </c>
      <c r="L35" s="191">
        <v>0.99648995119777894</v>
      </c>
      <c r="M35" s="189">
        <v>6.4110760975611095E-2</v>
      </c>
      <c r="N35" s="190">
        <v>0.16933068017400801</v>
      </c>
      <c r="O35" s="191">
        <v>0.52402099733451302</v>
      </c>
      <c r="P35" s="189">
        <v>0.32327586047780599</v>
      </c>
      <c r="Q35" s="190">
        <v>0.63803703142261003</v>
      </c>
      <c r="R35" s="190">
        <v>0.891978889295304</v>
      </c>
      <c r="S35" s="192">
        <v>0.99243696946134496</v>
      </c>
    </row>
    <row r="36" spans="1:19" x14ac:dyDescent="0.2">
      <c r="A36" s="177">
        <v>29</v>
      </c>
      <c r="B36" s="185">
        <v>0.35401587367012399</v>
      </c>
      <c r="C36" s="255">
        <v>7.6685067431333395E-2</v>
      </c>
      <c r="D36" s="186">
        <v>0.60188495522062202</v>
      </c>
      <c r="E36" s="187">
        <v>0.79106956516977001</v>
      </c>
      <c r="F36" s="185">
        <v>6.2575050114933098E-2</v>
      </c>
      <c r="G36" s="255">
        <v>0.14076431391768501</v>
      </c>
      <c r="H36" s="255">
        <v>0.38405626211301402</v>
      </c>
      <c r="I36" s="255">
        <v>0.67189286550185401</v>
      </c>
      <c r="J36" s="186">
        <v>0.83214174159999599</v>
      </c>
      <c r="K36" s="186">
        <v>0.97040836440342904</v>
      </c>
      <c r="L36" s="187">
        <v>0.99594138477944405</v>
      </c>
      <c r="M36" s="185">
        <v>5.8185360013684198E-2</v>
      </c>
      <c r="N36" s="186">
        <v>0.15466054899393</v>
      </c>
      <c r="O36" s="187">
        <v>0.49559040374111601</v>
      </c>
      <c r="P36" s="185">
        <v>0.30021481721051602</v>
      </c>
      <c r="Q36" s="186">
        <v>0.61130294762481396</v>
      </c>
      <c r="R36" s="186">
        <v>0.88093637297508498</v>
      </c>
      <c r="S36" s="188">
        <v>0.99130752669193301</v>
      </c>
    </row>
    <row r="37" spans="1:19" x14ac:dyDescent="0.2">
      <c r="A37" s="178">
        <v>30</v>
      </c>
      <c r="B37" s="189">
        <v>0.33219965333191598</v>
      </c>
      <c r="C37" s="256">
        <v>6.9177739329590704E-2</v>
      </c>
      <c r="D37" s="190">
        <v>0.57886470446465599</v>
      </c>
      <c r="E37" s="191">
        <v>0.77439596743451999</v>
      </c>
      <c r="F37" s="189">
        <v>5.6854985117649699E-2</v>
      </c>
      <c r="G37" s="256">
        <v>0.12838438653447501</v>
      </c>
      <c r="H37" s="256">
        <v>0.357996698314208</v>
      </c>
      <c r="I37" s="256">
        <v>0.646243144891266</v>
      </c>
      <c r="J37" s="190">
        <v>0.81553877232262595</v>
      </c>
      <c r="K37" s="190">
        <v>0.966456864353473</v>
      </c>
      <c r="L37" s="191">
        <v>0.99530748961954596</v>
      </c>
      <c r="M37" s="189">
        <v>5.2776727678199499E-2</v>
      </c>
      <c r="N37" s="190">
        <v>0.14104557310009899</v>
      </c>
      <c r="O37" s="191">
        <v>0.46718829795759598</v>
      </c>
      <c r="P37" s="189">
        <v>0.27812274714838803</v>
      </c>
      <c r="Q37" s="190">
        <v>0.58388208752259796</v>
      </c>
      <c r="R37" s="190">
        <v>0.86893090151089003</v>
      </c>
      <c r="S37" s="192">
        <v>0.99001111360210503</v>
      </c>
    </row>
    <row r="38" spans="1:19" x14ac:dyDescent="0.2">
      <c r="A38" s="177">
        <v>31</v>
      </c>
      <c r="B38" s="185">
        <v>0.31108043555513298</v>
      </c>
      <c r="C38" s="255">
        <v>6.2355730117818503E-2</v>
      </c>
      <c r="D38" s="186">
        <v>0.55549639597185096</v>
      </c>
      <c r="E38" s="187">
        <v>0.75680081720675996</v>
      </c>
      <c r="F38" s="185">
        <v>5.1629000835523298E-2</v>
      </c>
      <c r="G38" s="255">
        <v>0.116945059849567</v>
      </c>
      <c r="H38" s="255">
        <v>0.33275011824368</v>
      </c>
      <c r="I38" s="255">
        <v>0.61972314041583698</v>
      </c>
      <c r="J38" s="186">
        <v>0.79769284058910395</v>
      </c>
      <c r="K38" s="186">
        <v>0.96199836672851802</v>
      </c>
      <c r="L38" s="187">
        <v>0.99457512876866305</v>
      </c>
      <c r="M38" s="185">
        <v>4.7845315055091202E-2</v>
      </c>
      <c r="N38" s="186">
        <v>0.12844702623517401</v>
      </c>
      <c r="O38" s="187">
        <v>0.43899727573337699</v>
      </c>
      <c r="P38" s="185">
        <v>0.25705919290512802</v>
      </c>
      <c r="Q38" s="186">
        <v>0.55593202537586595</v>
      </c>
      <c r="R38" s="186">
        <v>0.85591288712701996</v>
      </c>
      <c r="S38" s="188">
        <v>0.98852358925376704</v>
      </c>
    </row>
    <row r="39" spans="1:19" x14ac:dyDescent="0.2">
      <c r="A39" s="178">
        <v>32</v>
      </c>
      <c r="B39" s="189">
        <v>0.29071934918678299</v>
      </c>
      <c r="C39" s="256">
        <v>5.6165883716909802E-2</v>
      </c>
      <c r="D39" s="190">
        <v>0.53188001483812897</v>
      </c>
      <c r="E39" s="191">
        <v>0.73829714904633104</v>
      </c>
      <c r="F39" s="189">
        <v>4.6859511050903697E-2</v>
      </c>
      <c r="G39" s="256">
        <v>0.106400576915268</v>
      </c>
      <c r="H39" s="256">
        <v>0.308428623740504</v>
      </c>
      <c r="I39" s="256">
        <v>0.59246875661041098</v>
      </c>
      <c r="J39" s="190">
        <v>0.77858911726614799</v>
      </c>
      <c r="K39" s="190">
        <v>0.95697363612395503</v>
      </c>
      <c r="L39" s="191">
        <v>0.99372918837278401</v>
      </c>
      <c r="M39" s="189">
        <v>4.3353599612816901E-2</v>
      </c>
      <c r="N39" s="190">
        <v>0.116820764091043</v>
      </c>
      <c r="O39" s="191">
        <v>0.41119453868197298</v>
      </c>
      <c r="P39" s="189">
        <v>0.23706699820123001</v>
      </c>
      <c r="Q39" s="190">
        <v>0.52762343745739104</v>
      </c>
      <c r="R39" s="190">
        <v>0.84183724728190401</v>
      </c>
      <c r="S39" s="192">
        <v>0.98681749548884601</v>
      </c>
    </row>
    <row r="40" spans="1:19" x14ac:dyDescent="0.2">
      <c r="A40" s="177">
        <v>33</v>
      </c>
      <c r="B40" s="185">
        <v>0.27116639133651299</v>
      </c>
      <c r="C40" s="255">
        <v>5.0557352204915203E-2</v>
      </c>
      <c r="D40" s="186">
        <v>0.508119939644467</v>
      </c>
      <c r="E40" s="187">
        <v>0.71890854123594194</v>
      </c>
      <c r="F40" s="185">
        <v>4.2510876761530203E-2</v>
      </c>
      <c r="G40" s="255">
        <v>9.6702732613961603E-2</v>
      </c>
      <c r="H40" s="255">
        <v>0.28512520214257098</v>
      </c>
      <c r="I40" s="255">
        <v>0.56463329614931601</v>
      </c>
      <c r="J40" s="186">
        <v>0.75822820021821202</v>
      </c>
      <c r="K40" s="186">
        <v>0.95131813661839704</v>
      </c>
      <c r="L40" s="187">
        <v>0.99275229550522504</v>
      </c>
      <c r="M40" s="185">
        <v>3.9266176296709698E-2</v>
      </c>
      <c r="N40" s="186">
        <v>0.106118711125457</v>
      </c>
      <c r="O40" s="187">
        <v>0.38394752287414002</v>
      </c>
      <c r="P40" s="185">
        <v>0.218173052288298</v>
      </c>
      <c r="Q40" s="186">
        <v>0.49913609153682098</v>
      </c>
      <c r="R40" s="186">
        <v>0.82666504382608896</v>
      </c>
      <c r="S40" s="188">
        <v>0.98486165636305401</v>
      </c>
    </row>
    <row r="41" spans="1:19" x14ac:dyDescent="0.2">
      <c r="A41" s="178">
        <v>34</v>
      </c>
      <c r="B41" s="189">
        <v>0.25246042333186203</v>
      </c>
      <c r="C41" s="256">
        <v>4.5481881451776299E-2</v>
      </c>
      <c r="D41" s="190">
        <v>0.48432312573543002</v>
      </c>
      <c r="E41" s="191">
        <v>0.698669770490983</v>
      </c>
      <c r="F41" s="189">
        <v>3.8549480525386898E-2</v>
      </c>
      <c r="G41" s="256">
        <v>8.7801945450971905E-2</v>
      </c>
      <c r="H41" s="256">
        <v>0.26291311758200397</v>
      </c>
      <c r="I41" s="256">
        <v>0.53638434537930801</v>
      </c>
      <c r="J41" s="190">
        <v>0.73662826440805895</v>
      </c>
      <c r="K41" s="190">
        <v>0.94496201656075396</v>
      </c>
      <c r="L41" s="191">
        <v>0.99162450090610599</v>
      </c>
      <c r="M41" s="189">
        <v>3.55497990297889E-2</v>
      </c>
      <c r="N41" s="190">
        <v>9.62901901197456E-2</v>
      </c>
      <c r="O41" s="191">
        <v>0.35741004150285399</v>
      </c>
      <c r="P41" s="189">
        <v>0.20038941576090899</v>
      </c>
      <c r="Q41" s="190">
        <v>0.47065435322227001</v>
      </c>
      <c r="R41" s="190">
        <v>0.81036526020544597</v>
      </c>
      <c r="S41" s="192">
        <v>0.98262074715686099</v>
      </c>
    </row>
    <row r="42" spans="1:19" x14ac:dyDescent="0.2">
      <c r="A42" s="177">
        <v>35</v>
      </c>
      <c r="B42" s="185">
        <v>0.234629444184523</v>
      </c>
      <c r="C42" s="255">
        <v>4.0893992841964599E-2</v>
      </c>
      <c r="D42" s="186">
        <v>0.46059719101774199</v>
      </c>
      <c r="E42" s="187">
        <v>0.67762723427636495</v>
      </c>
      <c r="F42" s="185">
        <v>3.4943756872924399E-2</v>
      </c>
      <c r="G42" s="255">
        <v>7.9648173790067306E-2</v>
      </c>
      <c r="H42" s="255">
        <v>0.24184602015412299</v>
      </c>
      <c r="I42" s="255">
        <v>0.50789993308020998</v>
      </c>
      <c r="J42" s="186">
        <v>0.71382691635269502</v>
      </c>
      <c r="K42" s="186">
        <v>0.93783024710971896</v>
      </c>
      <c r="L42" s="187">
        <v>0.99032292406648903</v>
      </c>
      <c r="M42" s="185">
        <v>3.2173381961855797E-2</v>
      </c>
      <c r="N42" s="186">
        <v>8.7283082506137297E-2</v>
      </c>
      <c r="O42" s="187">
        <v>0.331719119927189</v>
      </c>
      <c r="P42" s="185">
        <v>0.183714729521569</v>
      </c>
      <c r="Q42" s="186">
        <v>0.44236244323253399</v>
      </c>
      <c r="R42" s="186">
        <v>0.79291667098947205</v>
      </c>
      <c r="S42" s="188">
        <v>0.98005483697654805</v>
      </c>
    </row>
    <row r="43" spans="1:19" x14ac:dyDescent="0.2">
      <c r="A43" s="178">
        <v>36</v>
      </c>
      <c r="B43" s="189">
        <v>0.217691101404697</v>
      </c>
      <c r="C43" s="256">
        <v>3.6751079207917502E-2</v>
      </c>
      <c r="D43" s="190">
        <v>0.437048476501539</v>
      </c>
      <c r="E43" s="191">
        <v>0.65583909340856295</v>
      </c>
      <c r="F43" s="189">
        <v>3.1664187113607398E-2</v>
      </c>
      <c r="G43" s="256">
        <v>7.2191680817196693E-2</v>
      </c>
      <c r="H43" s="256">
        <v>0.22195868307316499</v>
      </c>
      <c r="I43" s="256">
        <v>0.47936413782666099</v>
      </c>
      <c r="J43" s="190">
        <v>0.68988260152907199</v>
      </c>
      <c r="K43" s="190">
        <v>0.92984296001569799</v>
      </c>
      <c r="L43" s="191">
        <v>0.98882135860100095</v>
      </c>
      <c r="M43" s="189">
        <v>2.9107968740130798E-2</v>
      </c>
      <c r="N43" s="190">
        <v>7.9044817107763496E-2</v>
      </c>
      <c r="O43" s="191">
        <v>0.306992642673872</v>
      </c>
      <c r="P43" s="189">
        <v>0.168135809821884</v>
      </c>
      <c r="Q43" s="190">
        <v>0.41443970256601498</v>
      </c>
      <c r="R43" s="190">
        <v>0.77430974072505199</v>
      </c>
      <c r="S43" s="192">
        <v>0.97711891181368704</v>
      </c>
    </row>
    <row r="44" spans="1:19" x14ac:dyDescent="0.2">
      <c r="A44" s="177">
        <v>37</v>
      </c>
      <c r="B44" s="185">
        <v>0.20165339364353099</v>
      </c>
      <c r="C44" s="255">
        <v>3.3013431447437E-2</v>
      </c>
      <c r="D44" s="186">
        <v>0.41378015544770003</v>
      </c>
      <c r="E44" s="187">
        <v>0.63337509557530303</v>
      </c>
      <c r="F44" s="185">
        <v>2.8683265896108399E-2</v>
      </c>
      <c r="G44" s="255">
        <v>6.5383657219593605E-2</v>
      </c>
      <c r="H44" s="255">
        <v>0.203268253136625</v>
      </c>
      <c r="I44" s="255">
        <v>0.45096236836202802</v>
      </c>
      <c r="J44" s="186">
        <v>0.66487541437106701</v>
      </c>
      <c r="K44" s="186">
        <v>0.92091603597830396</v>
      </c>
      <c r="L44" s="187">
        <v>0.98708983670093098</v>
      </c>
      <c r="M44" s="185">
        <v>2.6326677001151801E-2</v>
      </c>
      <c r="N44" s="186">
        <v>7.1523192305152694E-2</v>
      </c>
      <c r="O44" s="187">
        <v>0.28332786752251399</v>
      </c>
      <c r="P44" s="185">
        <v>0.153629339568391</v>
      </c>
      <c r="Q44" s="186">
        <v>0.387056121801018</v>
      </c>
      <c r="R44" s="186">
        <v>0.75454847178750495</v>
      </c>
      <c r="S44" s="188">
        <v>0.97376238869570797</v>
      </c>
    </row>
    <row r="45" spans="1:19" x14ac:dyDescent="0.2">
      <c r="A45" s="178">
        <v>38</v>
      </c>
      <c r="B45" s="189">
        <v>0.18651551764313601</v>
      </c>
      <c r="C45" s="256">
        <v>2.9644210430601201E-2</v>
      </c>
      <c r="D45" s="190">
        <v>0.39089046183279402</v>
      </c>
      <c r="E45" s="191">
        <v>0.610316052308849</v>
      </c>
      <c r="F45" s="189">
        <v>2.5975445918462702E-2</v>
      </c>
      <c r="G45" s="256">
        <v>5.9176713675405002E-2</v>
      </c>
      <c r="H45" s="256">
        <v>0.185775887609819</v>
      </c>
      <c r="I45" s="256">
        <v>0.42287657134779899</v>
      </c>
      <c r="J45" s="190">
        <v>0.63890717569214195</v>
      </c>
      <c r="K45" s="190">
        <v>0.91096199929002297</v>
      </c>
      <c r="L45" s="191">
        <v>0.98509415276849399</v>
      </c>
      <c r="M45" s="189">
        <v>2.3804624250118901E-2</v>
      </c>
      <c r="N45" s="190">
        <v>6.4667041921907295E-2</v>
      </c>
      <c r="O45" s="191">
        <v>0.26080079904235398</v>
      </c>
      <c r="P45" s="189">
        <v>0.140163577606121</v>
      </c>
      <c r="Q45" s="190">
        <v>0.360368366508663</v>
      </c>
      <c r="R45" s="190">
        <v>0.73365210523289004</v>
      </c>
      <c r="S45" s="192">
        <v>0.96992863641417904</v>
      </c>
    </row>
    <row r="46" spans="1:19" x14ac:dyDescent="0.2">
      <c r="A46" s="177">
        <v>39</v>
      </c>
      <c r="B46" s="185">
        <v>0.172268812894458</v>
      </c>
      <c r="C46" s="255">
        <v>2.66093768717507E-2</v>
      </c>
      <c r="D46" s="186">
        <v>0.36847110120792098</v>
      </c>
      <c r="E46" s="187">
        <v>0.58675295742213096</v>
      </c>
      <c r="F46" s="185">
        <v>2.3517066262786799E-2</v>
      </c>
      <c r="G46" s="255">
        <v>5.3525257026670901E-2</v>
      </c>
      <c r="H46" s="255">
        <v>0.16946864978145901</v>
      </c>
      <c r="I46" s="255">
        <v>0.39528062758890498</v>
      </c>
      <c r="J46" s="186">
        <v>0.61210067323446804</v>
      </c>
      <c r="K46" s="186">
        <v>0.89989127620506404</v>
      </c>
      <c r="L46" s="187">
        <v>0.98279534825060899</v>
      </c>
      <c r="M46" s="185">
        <v>2.1518840329788701E-2</v>
      </c>
      <c r="N46" s="186">
        <v>5.8426758569170803E-2</v>
      </c>
      <c r="O46" s="187">
        <v>0.23946635921043399</v>
      </c>
      <c r="P46" s="185">
        <v>0.12770002165812899</v>
      </c>
      <c r="Q46" s="186">
        <v>0.33451648633939302</v>
      </c>
      <c r="R46" s="186">
        <v>0.71165656673509903</v>
      </c>
      <c r="S46" s="188">
        <v>0.96555452443857104</v>
      </c>
    </row>
    <row r="47" spans="1:19" x14ac:dyDescent="0.2">
      <c r="A47" s="178">
        <v>40</v>
      </c>
      <c r="B47" s="189">
        <v>0.15889776065504499</v>
      </c>
      <c r="C47" s="256">
        <v>2.3877589959042E-2</v>
      </c>
      <c r="D47" s="190">
        <v>0.34660589564698402</v>
      </c>
      <c r="E47" s="191">
        <v>0.56278575313526702</v>
      </c>
      <c r="F47" s="189">
        <v>2.1286268972518299E-2</v>
      </c>
      <c r="G47" s="256">
        <v>4.8385764728707099E-2</v>
      </c>
      <c r="H47" s="256">
        <v>0.154321543735429</v>
      </c>
      <c r="I47" s="256">
        <v>0.36833618041431299</v>
      </c>
      <c r="J47" s="190">
        <v>0.58459800722456401</v>
      </c>
      <c r="K47" s="190">
        <v>0.88761387205171804</v>
      </c>
      <c r="L47" s="191">
        <v>0.98014916239803895</v>
      </c>
      <c r="M47" s="189">
        <v>1.9448170803755799E-2</v>
      </c>
      <c r="N47" s="190">
        <v>5.2754690114915098E-2</v>
      </c>
      <c r="O47" s="191">
        <v>0.219359250466128</v>
      </c>
      <c r="P47" s="189">
        <v>0.11619497540625</v>
      </c>
      <c r="Q47" s="190">
        <v>0.30962143671814002</v>
      </c>
      <c r="R47" s="190">
        <v>0.68861554380208001</v>
      </c>
      <c r="S47" s="192">
        <v>0.96057002916065604</v>
      </c>
    </row>
    <row r="48" spans="1:19" x14ac:dyDescent="0.2">
      <c r="A48" s="177">
        <v>41</v>
      </c>
      <c r="B48" s="185">
        <v>0.14638099890513001</v>
      </c>
      <c r="C48" s="255">
        <v>2.1420083769514701E-2</v>
      </c>
      <c r="D48" s="186">
        <v>0.32536970041983598</v>
      </c>
      <c r="E48" s="187">
        <v>0.53852176983979605</v>
      </c>
      <c r="F48" s="185">
        <v>1.9262907712300301E-2</v>
      </c>
      <c r="G48" s="255">
        <v>4.3716972090125997E-2</v>
      </c>
      <c r="H48" s="255">
        <v>0.14029958367520901</v>
      </c>
      <c r="I48" s="255">
        <v>0.34218910074106101</v>
      </c>
      <c r="J48" s="186">
        <v>0.55655804164409495</v>
      </c>
      <c r="K48" s="186">
        <v>0.87404151376737504</v>
      </c>
      <c r="L48" s="187">
        <v>0.97710545738715204</v>
      </c>
      <c r="M48" s="185">
        <v>1.7573174796697701E-2</v>
      </c>
      <c r="N48" s="186">
        <v>4.7605425670805598E-2</v>
      </c>
      <c r="O48" s="187">
        <v>0.20049537896623201</v>
      </c>
      <c r="P48" s="185">
        <v>0.105600984579363</v>
      </c>
      <c r="Q48" s="186">
        <v>0.28578347670761001</v>
      </c>
      <c r="R48" s="186">
        <v>0.66460108280533003</v>
      </c>
      <c r="S48" s="188">
        <v>0.95489793564922099</v>
      </c>
    </row>
    <row r="49" spans="1:19" x14ac:dyDescent="0.2">
      <c r="A49" s="178">
        <v>42</v>
      </c>
      <c r="B49" s="189">
        <v>0.134692320774912</v>
      </c>
      <c r="C49" s="256">
        <v>1.92105288939413E-2</v>
      </c>
      <c r="D49" s="190">
        <v>0.30482761454214202</v>
      </c>
      <c r="E49" s="191">
        <v>0.51407388510317298</v>
      </c>
      <c r="F49" s="189">
        <v>1.7428451657815199E-2</v>
      </c>
      <c r="G49" s="256">
        <v>3.9479986169299201E-2</v>
      </c>
      <c r="H49" s="256">
        <v>0.127359811740903</v>
      </c>
      <c r="I49" s="256">
        <v>0.31696673779538098</v>
      </c>
      <c r="J49" s="190">
        <v>0.52815302838949596</v>
      </c>
      <c r="K49" s="190">
        <v>0.85909028837221701</v>
      </c>
      <c r="L49" s="191">
        <v>0.97360763120067695</v>
      </c>
      <c r="M49" s="189">
        <v>1.58760201485172E-2</v>
      </c>
      <c r="N49" s="190">
        <v>4.2935987318197401E-2</v>
      </c>
      <c r="O49" s="191">
        <v>0.18287369299223899</v>
      </c>
      <c r="P49" s="189">
        <v>9.5868119971367405E-2</v>
      </c>
      <c r="Q49" s="190">
        <v>0.263081442124663</v>
      </c>
      <c r="R49" s="190">
        <v>0.63970360666652504</v>
      </c>
      <c r="S49" s="192">
        <v>0.94845368358076299</v>
      </c>
    </row>
    <row r="50" spans="1:19" x14ac:dyDescent="0.2">
      <c r="A50" s="177">
        <v>43</v>
      </c>
      <c r="B50" s="185">
        <v>0.12380163037762899</v>
      </c>
      <c r="C50" s="255">
        <v>1.7224885273353901E-2</v>
      </c>
      <c r="D50" s="186">
        <v>0.285034491737853</v>
      </c>
      <c r="E50" s="187">
        <v>0.48955846537695602</v>
      </c>
      <c r="F50" s="185">
        <v>1.57658871558124E-2</v>
      </c>
      <c r="G50" s="255">
        <v>3.5638339168390702E-2</v>
      </c>
      <c r="H50" s="255">
        <v>0.115453198285875</v>
      </c>
      <c r="I50" s="255">
        <v>0.292776039724158</v>
      </c>
      <c r="J50" s="186">
        <v>0.49956453866450201</v>
      </c>
      <c r="K50" s="186">
        <v>0.84268378211941497</v>
      </c>
      <c r="L50" s="187">
        <v>0.96959203813334005</v>
      </c>
      <c r="M50" s="185">
        <v>1.43403781473207E-2</v>
      </c>
      <c r="N50" s="186">
        <v>3.8705942991554498E-2</v>
      </c>
      <c r="O50" s="187">
        <v>0.16647829181356</v>
      </c>
      <c r="P50" s="185">
        <v>8.6945096495375698E-2</v>
      </c>
      <c r="Q50" s="186">
        <v>0.241572836069056</v>
      </c>
      <c r="R50" s="186">
        <v>0.61403127720028405</v>
      </c>
      <c r="S50" s="188">
        <v>0.94114541769619597</v>
      </c>
    </row>
    <row r="51" spans="1:19" x14ac:dyDescent="0.2">
      <c r="A51" s="178">
        <v>44</v>
      </c>
      <c r="B51" s="189">
        <v>0.113675836352058</v>
      </c>
      <c r="C51" s="256">
        <v>1.54412510129187E-2</v>
      </c>
      <c r="D51" s="190">
        <v>0.26603474378310099</v>
      </c>
      <c r="E51" s="191">
        <v>0.46509316825014801</v>
      </c>
      <c r="F51" s="189">
        <v>1.42596191702956E-2</v>
      </c>
      <c r="G51" s="256">
        <v>3.21579929209461E-2</v>
      </c>
      <c r="H51" s="256">
        <v>0.10452637812848201</v>
      </c>
      <c r="I51" s="256">
        <v>0.26970256221976402</v>
      </c>
      <c r="J51" s="190">
        <v>0.47097889588460601</v>
      </c>
      <c r="K51" s="190">
        <v>0.82475668837958804</v>
      </c>
      <c r="L51" s="191">
        <v>0.96498744502824296</v>
      </c>
      <c r="M51" s="189">
        <v>1.2951319601908101E-2</v>
      </c>
      <c r="N51" s="190">
        <v>3.48774547245694E-2</v>
      </c>
      <c r="O51" s="191">
        <v>0.15128067109927201</v>
      </c>
      <c r="P51" s="189">
        <v>7.8780226447975402E-2</v>
      </c>
      <c r="Q51" s="190">
        <v>0.22129463443251901</v>
      </c>
      <c r="R51" s="190">
        <v>0.58770865975226505</v>
      </c>
      <c r="S51" s="192">
        <v>0.93287431545034305</v>
      </c>
    </row>
    <row r="52" spans="1:19" x14ac:dyDescent="0.2">
      <c r="A52" s="177">
        <v>45</v>
      </c>
      <c r="B52" s="185">
        <v>0.10427966939096101</v>
      </c>
      <c r="C52" s="255">
        <v>1.38397108830625E-2</v>
      </c>
      <c r="D52" s="186">
        <v>0.247862415638608</v>
      </c>
      <c r="E52" s="187">
        <v>0.440794692556575</v>
      </c>
      <c r="F52" s="185">
        <v>1.2895374083909001E-2</v>
      </c>
      <c r="G52" s="255">
        <v>2.9007304723477002E-2</v>
      </c>
      <c r="H52" s="255">
        <v>9.4523194019799806E-2</v>
      </c>
      <c r="I52" s="255">
        <v>0.24781032294128499</v>
      </c>
      <c r="J52" s="186">
        <v>0.44258234937813101</v>
      </c>
      <c r="K52" s="186">
        <v>0.80525880448164999</v>
      </c>
      <c r="L52" s="187">
        <v>0.95971456157849899</v>
      </c>
      <c r="M52" s="185">
        <v>1.1695213590284701E-2</v>
      </c>
      <c r="N52" s="186">
        <v>3.14152750188504E-2</v>
      </c>
      <c r="O52" s="187">
        <v>0.13724198897127399</v>
      </c>
      <c r="P52" s="185">
        <v>7.1322212095761506E-2</v>
      </c>
      <c r="Q52" s="186">
        <v>0.20226467422184299</v>
      </c>
      <c r="R52" s="186">
        <v>0.560874690062235</v>
      </c>
      <c r="S52" s="188">
        <v>0.92353527646449995</v>
      </c>
    </row>
    <row r="53" spans="1:19" x14ac:dyDescent="0.2">
      <c r="A53" s="178">
        <v>46</v>
      </c>
      <c r="B53" s="189">
        <v>9.5576415361604397E-2</v>
      </c>
      <c r="C53" s="256">
        <v>1.24021873300907E-2</v>
      </c>
      <c r="D53" s="190">
        <v>0.23054150188052799</v>
      </c>
      <c r="E53" s="191">
        <v>0.41677656723172102</v>
      </c>
      <c r="F53" s="189">
        <v>1.1660105047198201E-2</v>
      </c>
      <c r="G53" s="256">
        <v>2.6156963403952901E-2</v>
      </c>
      <c r="H53" s="256">
        <v>8.5386033662017594E-2</v>
      </c>
      <c r="I53" s="256">
        <v>0.22714241041628799</v>
      </c>
      <c r="J53" s="190">
        <v>0.41455625215394798</v>
      </c>
      <c r="K53" s="190">
        <v>0.78415928014425995</v>
      </c>
      <c r="L53" s="191">
        <v>0.95368569536103398</v>
      </c>
      <c r="M53" s="189">
        <v>1.05596298681742E-2</v>
      </c>
      <c r="N53" s="190">
        <v>2.8286702552518899E-2</v>
      </c>
      <c r="O53" s="191">
        <v>0.124315258810529</v>
      </c>
      <c r="P53" s="189">
        <v>6.4520787656139902E-2</v>
      </c>
      <c r="Q53" s="190">
        <v>0.18448347796425599</v>
      </c>
      <c r="R53" s="190">
        <v>0.53367999089644302</v>
      </c>
      <c r="S53" s="192">
        <v>0.91301806837977595</v>
      </c>
    </row>
    <row r="54" spans="1:19" x14ac:dyDescent="0.2">
      <c r="A54" s="177">
        <v>47</v>
      </c>
      <c r="B54" s="185">
        <v>8.7528560168926697E-2</v>
      </c>
      <c r="C54" s="255">
        <v>1.11122960829511E-2</v>
      </c>
      <c r="D54" s="186">
        <v>0.21408646704353099</v>
      </c>
      <c r="E54" s="187">
        <v>0.39314706714690201</v>
      </c>
      <c r="F54" s="185">
        <v>1.0541900755148E-2</v>
      </c>
      <c r="G54" s="255">
        <v>2.35799032122842E-2</v>
      </c>
      <c r="H54" s="255">
        <v>7.7056958722892005E-2</v>
      </c>
      <c r="I54" s="255">
        <v>0.20772222150029299</v>
      </c>
      <c r="J54" s="186">
        <v>0.38707250562651802</v>
      </c>
      <c r="K54" s="186">
        <v>0.76145091646395102</v>
      </c>
      <c r="L54" s="187">
        <v>0.94680459662447702</v>
      </c>
      <c r="M54" s="185">
        <v>9.5332456319700207E-3</v>
      </c>
      <c r="N54" s="186">
        <v>2.5461506904676499E-2</v>
      </c>
      <c r="O54" s="187">
        <v>0.112447398181306</v>
      </c>
      <c r="P54" s="185">
        <v>5.8327223974795103E-2</v>
      </c>
      <c r="Q54" s="186">
        <v>0.16793636657146799</v>
      </c>
      <c r="R54" s="186">
        <v>0.50628363437954604</v>
      </c>
      <c r="S54" s="188">
        <v>0.90120902945751902</v>
      </c>
    </row>
    <row r="55" spans="1:19" x14ac:dyDescent="0.2">
      <c r="A55" s="178">
        <v>48</v>
      </c>
      <c r="B55" s="189">
        <v>8.0098346216934999E-2</v>
      </c>
      <c r="C55" s="256">
        <v>9.9552078415991903E-3</v>
      </c>
      <c r="D55" s="190">
        <v>0.198502928626312</v>
      </c>
      <c r="E55" s="191">
        <v>0.37000733550495402</v>
      </c>
      <c r="F55" s="189">
        <v>9.5298982726462599E-3</v>
      </c>
      <c r="G55" s="256">
        <v>2.1251201899832799E-2</v>
      </c>
      <c r="H55" s="256">
        <v>6.9478633417268607E-2</v>
      </c>
      <c r="I55" s="256">
        <v>0.189555182309249</v>
      </c>
      <c r="J55" s="190">
        <v>0.36028950949849198</v>
      </c>
      <c r="K55" s="190">
        <v>0.73715425104153998</v>
      </c>
      <c r="L55" s="191">
        <v>0.93896657382412296</v>
      </c>
      <c r="M55" s="189">
        <v>8.6057570956237402E-3</v>
      </c>
      <c r="N55" s="190">
        <v>2.29118304988826E-2</v>
      </c>
      <c r="O55" s="191">
        <v>0.10158108556295201</v>
      </c>
      <c r="P55" s="189">
        <v>5.2694710998699802E-2</v>
      </c>
      <c r="Q55" s="190">
        <v>0.15259572311528199</v>
      </c>
      <c r="R55" s="190">
        <v>0.47884948987876802</v>
      </c>
      <c r="S55" s="192">
        <v>0.88799342673345105</v>
      </c>
    </row>
    <row r="56" spans="1:19" x14ac:dyDescent="0.2">
      <c r="A56" s="177">
        <v>49</v>
      </c>
      <c r="B56" s="185">
        <v>7.3248243202481203E-2</v>
      </c>
      <c r="C56" s="255">
        <v>8.9175170477998698E-3</v>
      </c>
      <c r="D56" s="186">
        <v>0.18378846045453001</v>
      </c>
      <c r="E56" s="187">
        <v>0.34744977865033499</v>
      </c>
      <c r="F56" s="185">
        <v>8.6142003209326995E-3</v>
      </c>
      <c r="G56" s="255">
        <v>1.9147968250007801E-2</v>
      </c>
      <c r="H56" s="255">
        <v>6.2595066604226701E-2</v>
      </c>
      <c r="I56" s="255">
        <v>0.172630802797092</v>
      </c>
      <c r="J56" s="186">
        <v>0.33434880943984702</v>
      </c>
      <c r="K56" s="186">
        <v>0.71132111077952798</v>
      </c>
      <c r="L56" s="187">
        <v>0.93005897758283196</v>
      </c>
      <c r="M56" s="185">
        <v>7.7677961527616596E-3</v>
      </c>
      <c r="N56" s="186">
        <v>2.0612074607212701E-2</v>
      </c>
      <c r="O56" s="187">
        <v>9.1656396495544204E-2</v>
      </c>
      <c r="P56" s="185">
        <v>4.75786338091964E-2</v>
      </c>
      <c r="Q56" s="186">
        <v>0.13842328773695201</v>
      </c>
      <c r="R56" s="186">
        <v>0.45154233159202301</v>
      </c>
      <c r="S56" s="188">
        <v>0.87325855594588198</v>
      </c>
    </row>
    <row r="57" spans="1:19" x14ac:dyDescent="0.2">
      <c r="A57" s="178">
        <v>50</v>
      </c>
      <c r="B57" s="189">
        <v>6.6941338087920299E-2</v>
      </c>
      <c r="C57" s="256">
        <v>7.9871183540632992E-3</v>
      </c>
      <c r="D57" s="190">
        <v>0.169933475439598</v>
      </c>
      <c r="E57" s="191">
        <v>0.32555678169918101</v>
      </c>
      <c r="F57" s="189">
        <v>7.7857972687998796E-3</v>
      </c>
      <c r="G57" s="256">
        <v>1.7249223340823201E-2</v>
      </c>
      <c r="H57" s="256">
        <v>5.6352185354566701E-2</v>
      </c>
      <c r="I57" s="256">
        <v>0.156924922384128</v>
      </c>
      <c r="J57" s="190">
        <v>0.309372574929207</v>
      </c>
      <c r="K57" s="190">
        <v>0.68403728023313404</v>
      </c>
      <c r="L57" s="191">
        <v>0.919962166558845</v>
      </c>
      <c r="M57" s="189">
        <v>7.0108522466619102E-3</v>
      </c>
      <c r="N57" s="190">
        <v>1.8538775029913301E-2</v>
      </c>
      <c r="O57" s="191">
        <v>8.2612207416034505E-2</v>
      </c>
      <c r="P57" s="189">
        <v>4.2936757798935E-2</v>
      </c>
      <c r="Q57" s="190">
        <v>0.125372386083972</v>
      </c>
      <c r="R57" s="190">
        <v>0.424523900413454</v>
      </c>
      <c r="S57" s="192">
        <v>0.85689764162379101</v>
      </c>
    </row>
    <row r="58" spans="1:19" x14ac:dyDescent="0.2">
      <c r="A58" s="177">
        <v>51</v>
      </c>
      <c r="B58" s="185">
        <v>6.1141650534866698E-2</v>
      </c>
      <c r="C58" s="255">
        <v>7.1530911050149597E-3</v>
      </c>
      <c r="D58" s="186">
        <v>0.15692214999384599</v>
      </c>
      <c r="E58" s="187">
        <v>0.30439977389497203</v>
      </c>
      <c r="F58" s="185">
        <v>7.0364939390238999E-3</v>
      </c>
      <c r="G58" s="255">
        <v>1.55357789646581E-2</v>
      </c>
      <c r="H58" s="255">
        <v>5.0698260015058803E-2</v>
      </c>
      <c r="I58" s="255">
        <v>0.14240202004575001</v>
      </c>
      <c r="J58" s="186">
        <v>0.28546197235916698</v>
      </c>
      <c r="K58" s="186">
        <v>0.65542393170508995</v>
      </c>
      <c r="L58" s="187">
        <v>0.90855108110897398</v>
      </c>
      <c r="M58" s="185">
        <v>6.3271994551935204E-3</v>
      </c>
      <c r="N58" s="186">
        <v>1.66704719838878E-2</v>
      </c>
      <c r="O58" s="187">
        <v>7.4387368576628699E-2</v>
      </c>
      <c r="P58" s="185">
        <v>3.8729337799751497E-2</v>
      </c>
      <c r="Q58" s="186">
        <v>0.113390017341622</v>
      </c>
      <c r="R58" s="186">
        <v>0.39794911857856102</v>
      </c>
      <c r="S58" s="188">
        <v>0.83881454856529802</v>
      </c>
    </row>
    <row r="59" spans="1:19" x14ac:dyDescent="0.2">
      <c r="A59" s="178">
        <v>52</v>
      </c>
      <c r="B59" s="189">
        <v>5.5814380944400999E-2</v>
      </c>
      <c r="C59" s="256">
        <v>6.4055919137001299E-3</v>
      </c>
      <c r="D59" s="190">
        <v>0.14473335690423</v>
      </c>
      <c r="E59" s="191">
        <v>0.28403865278037299</v>
      </c>
      <c r="F59" s="189">
        <v>6.3588412365984002E-3</v>
      </c>
      <c r="G59" s="256">
        <v>1.3990115895986401E-2</v>
      </c>
      <c r="H59" s="256">
        <v>4.5584201372627003E-2</v>
      </c>
      <c r="I59" s="256">
        <v>0.12901748367128499</v>
      </c>
      <c r="J59" s="190">
        <v>0.26269643218039401</v>
      </c>
      <c r="K59" s="190">
        <v>0.62563750326672396</v>
      </c>
      <c r="L59" s="191">
        <v>0.89569755604551404</v>
      </c>
      <c r="M59" s="189">
        <v>5.70982870975384E-3</v>
      </c>
      <c r="N59" s="190">
        <v>1.49875777961765E-2</v>
      </c>
      <c r="O59" s="191">
        <v>6.6921657082079894E-2</v>
      </c>
      <c r="P59" s="189">
        <v>3.49191648052588E-2</v>
      </c>
      <c r="Q59" s="190">
        <v>0.10241875082487099</v>
      </c>
      <c r="R59" s="190">
        <v>0.37196264251687999</v>
      </c>
      <c r="S59" s="192">
        <v>0.818929246473453</v>
      </c>
    </row>
    <row r="60" spans="1:19" x14ac:dyDescent="0.2">
      <c r="A60" s="177">
        <v>53</v>
      </c>
      <c r="B60" s="185">
        <v>5.0926098647007402E-2</v>
      </c>
      <c r="C60" s="255">
        <v>5.7357552406905998E-3</v>
      </c>
      <c r="D60" s="186">
        <v>0.133341578788783</v>
      </c>
      <c r="E60" s="187">
        <v>0.26452155774726799</v>
      </c>
      <c r="F60" s="185">
        <v>5.7460725258625996E-3</v>
      </c>
      <c r="G60" s="255">
        <v>1.25962640762776E-2</v>
      </c>
      <c r="H60" s="255">
        <v>4.0963750008129497E-2</v>
      </c>
      <c r="I60" s="255">
        <v>0.11671975721864</v>
      </c>
      <c r="J60" s="186">
        <v>0.24113375035309401</v>
      </c>
      <c r="K60" s="186">
        <v>0.59486779765587905</v>
      </c>
      <c r="L60" s="187">
        <v>0.88127349743761296</v>
      </c>
      <c r="M60" s="185">
        <v>5.1523850017387296E-3</v>
      </c>
      <c r="N60" s="186">
        <v>1.3472245199601799E-2</v>
      </c>
      <c r="O60" s="187">
        <v>6.0156527600157501E-2</v>
      </c>
      <c r="P60" s="185">
        <v>3.1471562549155903E-2</v>
      </c>
      <c r="Q60" s="186">
        <v>9.2398400643185705E-2</v>
      </c>
      <c r="R60" s="186">
        <v>0.34669591095161101</v>
      </c>
      <c r="S60" s="188">
        <v>0.79718387719043304</v>
      </c>
    </row>
    <row r="61" spans="1:19" x14ac:dyDescent="0.2">
      <c r="A61" s="178">
        <v>54</v>
      </c>
      <c r="B61" s="189">
        <v>4.6444877820869701E-2</v>
      </c>
      <c r="C61" s="256">
        <v>5.1356017556671001E-3</v>
      </c>
      <c r="D61" s="190">
        <v>0.122717779884813</v>
      </c>
      <c r="E61" s="191">
        <v>0.24588496758401601</v>
      </c>
      <c r="F61" s="189">
        <v>5.1920446242446003E-3</v>
      </c>
      <c r="G61" s="256">
        <v>1.13396862661657E-2</v>
      </c>
      <c r="H61" s="256">
        <v>3.6793576674807198E-2</v>
      </c>
      <c r="I61" s="256">
        <v>0.105452307720463</v>
      </c>
      <c r="J61" s="190">
        <v>0.22081091863404401</v>
      </c>
      <c r="K61" s="190">
        <v>0.56333420637117204</v>
      </c>
      <c r="L61" s="191">
        <v>0.86515502455802196</v>
      </c>
      <c r="M61" s="189">
        <v>4.6491093829283204E-3</v>
      </c>
      <c r="N61" s="190">
        <v>1.21082383561946E-2</v>
      </c>
      <c r="O61" s="191">
        <v>5.4035682172873099E-2</v>
      </c>
      <c r="P61" s="189">
        <v>2.83543447256259E-2</v>
      </c>
      <c r="Q61" s="190">
        <v>8.3267465233899898E-2</v>
      </c>
      <c r="R61" s="190">
        <v>0.32226480516484701</v>
      </c>
      <c r="S61" s="192">
        <v>0.77354916228086701</v>
      </c>
    </row>
    <row r="62" spans="1:19" x14ac:dyDescent="0.2">
      <c r="A62" s="177">
        <v>55</v>
      </c>
      <c r="B62" s="185">
        <v>4.2340388482797302E-2</v>
      </c>
      <c r="C62" s="255">
        <v>4.5979541702554898E-3</v>
      </c>
      <c r="D62" s="186">
        <v>0.11283021945593701</v>
      </c>
      <c r="E62" s="187">
        <v>0.22815408417175601</v>
      </c>
      <c r="F62" s="185">
        <v>4.6911832373770397E-3</v>
      </c>
      <c r="G62" s="255">
        <v>1.02071662869092E-2</v>
      </c>
      <c r="H62" s="255">
        <v>3.3033310826373903E-2</v>
      </c>
      <c r="I62" s="255">
        <v>9.5155375741134696E-2</v>
      </c>
      <c r="J62" s="186">
        <v>0.20174554784361101</v>
      </c>
      <c r="K62" s="186">
        <v>0.53128012824029702</v>
      </c>
      <c r="L62" s="187">
        <v>0.84722763055627204</v>
      </c>
      <c r="M62" s="185">
        <v>4.1947855337984797E-3</v>
      </c>
      <c r="N62" s="186">
        <v>1.0880808177113E-2</v>
      </c>
      <c r="O62" s="187">
        <v>4.8505482317619301E-2</v>
      </c>
      <c r="P62" s="185">
        <v>2.5537742164547701E-2</v>
      </c>
      <c r="Q62" s="186">
        <v>7.4964332222341001E-2</v>
      </c>
      <c r="R62" s="186">
        <v>0.29876799134052301</v>
      </c>
      <c r="S62" s="188">
        <v>0.74803076676965796</v>
      </c>
    </row>
    <row r="63" spans="1:19" x14ac:dyDescent="0.2">
      <c r="A63" s="178">
        <v>56</v>
      </c>
      <c r="B63" s="189">
        <v>3.8583949472354703E-2</v>
      </c>
      <c r="C63" s="256">
        <v>4.1163601696179702E-3</v>
      </c>
      <c r="D63" s="190">
        <v>0.103645195264193</v>
      </c>
      <c r="E63" s="191">
        <v>0.21134345593471399</v>
      </c>
      <c r="F63" s="189">
        <v>4.2384326306323002E-3</v>
      </c>
      <c r="G63" s="256">
        <v>9.1867026245846597E-3</v>
      </c>
      <c r="H63" s="256">
        <v>2.9645512476575701E-2</v>
      </c>
      <c r="I63" s="256">
        <v>8.5767491333082702E-2</v>
      </c>
      <c r="J63" s="190">
        <v>0.183937733525398</v>
      </c>
      <c r="K63" s="190">
        <v>0.49896583075671402</v>
      </c>
      <c r="L63" s="191">
        <v>0.82739233876881002</v>
      </c>
      <c r="M63" s="189">
        <v>3.78469065316716E-3</v>
      </c>
      <c r="N63" s="190">
        <v>9.7765730519132898E-3</v>
      </c>
      <c r="O63" s="191">
        <v>4.3515226775420898E-2</v>
      </c>
      <c r="P63" s="189">
        <v>2.2994307865405E-2</v>
      </c>
      <c r="Q63" s="190">
        <v>6.7428259167501697E-2</v>
      </c>
      <c r="R63" s="190">
        <v>0.27628596630756602</v>
      </c>
      <c r="S63" s="192">
        <v>0.72067511830265796</v>
      </c>
    </row>
    <row r="64" spans="1:19" x14ac:dyDescent="0.2">
      <c r="A64" s="177">
        <v>57</v>
      </c>
      <c r="B64" s="185">
        <v>3.51485498036367E-2</v>
      </c>
      <c r="C64" s="255">
        <v>3.68502203225446E-3</v>
      </c>
      <c r="D64" s="186">
        <v>9.5127710137887594E-2</v>
      </c>
      <c r="E64" s="187">
        <v>0.195457790047352</v>
      </c>
      <c r="F64" s="185">
        <v>3.8292093130084599E-3</v>
      </c>
      <c r="G64" s="255">
        <v>8.2674078902627308E-3</v>
      </c>
      <c r="H64" s="255">
        <v>2.6595600560800799E-2</v>
      </c>
      <c r="I64" s="255">
        <v>7.7226752386391401E-2</v>
      </c>
      <c r="J64" s="186">
        <v>0.167372212755375</v>
      </c>
      <c r="K64" s="186">
        <v>0.46666017015157302</v>
      </c>
      <c r="L64" s="187">
        <v>0.80557272271908498</v>
      </c>
      <c r="M64" s="185">
        <v>3.4145504112523799E-3</v>
      </c>
      <c r="N64" s="186">
        <v>8.7834057317615899E-3</v>
      </c>
      <c r="O64" s="187">
        <v>3.9017317302899798E-2</v>
      </c>
      <c r="P64" s="185">
        <v>2.0698806490306101E-2</v>
      </c>
      <c r="Q64" s="186">
        <v>6.0600147625019599E-2</v>
      </c>
      <c r="R64" s="186">
        <v>0.25488078278096199</v>
      </c>
      <c r="S64" s="188">
        <v>0.69157409167830797</v>
      </c>
    </row>
    <row r="65" spans="1:19" x14ac:dyDescent="0.2">
      <c r="A65" s="178">
        <v>58</v>
      </c>
      <c r="B65" s="189">
        <v>3.2008844144284898E-2</v>
      </c>
      <c r="C65" s="256">
        <v>3.2987325073963302E-3</v>
      </c>
      <c r="D65" s="190">
        <v>8.7242058565462105E-2</v>
      </c>
      <c r="E65" s="191">
        <v>0.180492901420688</v>
      </c>
      <c r="F65" s="189">
        <v>3.45935949855403E-3</v>
      </c>
      <c r="G65" s="256">
        <v>7.4394144073098396E-3</v>
      </c>
      <c r="H65" s="256">
        <v>2.3851749006823301E-2</v>
      </c>
      <c r="I65" s="256">
        <v>6.9471873461338304E-2</v>
      </c>
      <c r="J65" s="190">
        <v>0.1520206714566</v>
      </c>
      <c r="K65" s="190">
        <v>0.43463171592980199</v>
      </c>
      <c r="L65" s="191">
        <v>0.78172251856361497</v>
      </c>
      <c r="M65" s="189">
        <v>3.0804977040809001E-3</v>
      </c>
      <c r="N65" s="190">
        <v>7.8903268176949808E-3</v>
      </c>
      <c r="O65" s="191">
        <v>3.49673332071311E-2</v>
      </c>
      <c r="P65" s="189">
        <v>1.8628093741117301E-2</v>
      </c>
      <c r="Q65" s="190">
        <v>5.44231320913202E-2</v>
      </c>
      <c r="R65" s="190">
        <v>0.23459639227708201</v>
      </c>
      <c r="S65" s="192">
        <v>0.66086793207996097</v>
      </c>
    </row>
    <row r="66" spans="1:19" x14ac:dyDescent="0.2">
      <c r="A66" s="177">
        <v>59</v>
      </c>
      <c r="B66" s="185">
        <v>2.9141127539314599E-2</v>
      </c>
      <c r="C66" s="255">
        <v>2.95281651298928E-3</v>
      </c>
      <c r="D66" s="186">
        <v>7.9952333421540497E-2</v>
      </c>
      <c r="E66" s="187">
        <v>0.166436748560435</v>
      </c>
      <c r="F66" s="185">
        <v>3.1251201063045302E-3</v>
      </c>
      <c r="G66" s="255">
        <v>6.6937860236016703E-3</v>
      </c>
      <c r="H66" s="255">
        <v>2.13847598818518E-2</v>
      </c>
      <c r="I66" s="255">
        <v>6.2443021011228603E-2</v>
      </c>
      <c r="J66" s="186">
        <v>0.137844080028835</v>
      </c>
      <c r="K66" s="186">
        <v>0.40313989544247503</v>
      </c>
      <c r="L66" s="187">
        <v>0.75583339810543404</v>
      </c>
      <c r="M66" s="185">
        <v>2.7790349485445499E-3</v>
      </c>
      <c r="N66" s="186">
        <v>7.0874050746293302E-3</v>
      </c>
      <c r="O66" s="187">
        <v>3.1324033201513099E-2</v>
      </c>
      <c r="P66" s="185">
        <v>1.6760990007831499E-2</v>
      </c>
      <c r="Q66" s="186">
        <v>4.8843007327740003E-2</v>
      </c>
      <c r="R66" s="186">
        <v>0.21545951579310399</v>
      </c>
      <c r="S66" s="188">
        <v>0.62874583072666002</v>
      </c>
    </row>
    <row r="67" spans="1:19" x14ac:dyDescent="0.2">
      <c r="A67" s="178">
        <v>60</v>
      </c>
      <c r="B67" s="189">
        <v>2.6523293859031401E-2</v>
      </c>
      <c r="C67" s="256">
        <v>2.6430782210992601E-3</v>
      </c>
      <c r="D67" s="190">
        <v>7.3222855398788103E-2</v>
      </c>
      <c r="E67" s="191">
        <v>0.15327051080047999</v>
      </c>
      <c r="F67" s="189">
        <v>2.8230830605007998E-3</v>
      </c>
      <c r="G67" s="256">
        <v>6.0224361135646897E-3</v>
      </c>
      <c r="H67" s="256">
        <v>1.9167921311505E-2</v>
      </c>
      <c r="I67" s="256">
        <v>5.6082455802356199E-2</v>
      </c>
      <c r="J67" s="190">
        <v>0.124794958006556</v>
      </c>
      <c r="K67" s="190">
        <v>0.372426771694985</v>
      </c>
      <c r="L67" s="191">
        <v>0.72794230703657503</v>
      </c>
      <c r="M67" s="189">
        <v>2.5069996628710499E-3</v>
      </c>
      <c r="N67" s="190">
        <v>6.3656646139500402E-3</v>
      </c>
      <c r="O67" s="191">
        <v>2.8049300854158601E-2</v>
      </c>
      <c r="P67" s="189">
        <v>1.50781517750679E-2</v>
      </c>
      <c r="Q67" s="190">
        <v>4.38085178343132E-2</v>
      </c>
      <c r="R67" s="190">
        <v>0.19748093510628401</v>
      </c>
      <c r="S67" s="192">
        <v>0.59544370038549899</v>
      </c>
    </row>
    <row r="68" spans="1:19" x14ac:dyDescent="0.2">
      <c r="A68" s="177">
        <v>61</v>
      </c>
      <c r="B68" s="185">
        <v>2.4134781837629099E-2</v>
      </c>
      <c r="C68" s="255">
        <v>2.3657531088631801E-3</v>
      </c>
      <c r="D68" s="186">
        <v>6.7018529531695001E-2</v>
      </c>
      <c r="E68" s="187">
        <v>0.14096966741540701</v>
      </c>
      <c r="F68" s="185">
        <v>2.5501626574272202E-3</v>
      </c>
      <c r="G68" s="255">
        <v>5.4180516353576E-3</v>
      </c>
      <c r="H68" s="255">
        <v>1.71768563847054E-2</v>
      </c>
      <c r="I68" s="255">
        <v>5.0335005860798997E-2</v>
      </c>
      <c r="J68" s="186">
        <v>0.112819492825841</v>
      </c>
      <c r="K68" s="186">
        <v>0.34270999342449299</v>
      </c>
      <c r="L68" s="187">
        <v>0.698137635133389</v>
      </c>
      <c r="M68" s="185">
        <v>2.2615330857397599E-3</v>
      </c>
      <c r="N68" s="186">
        <v>5.7169988529783104E-3</v>
      </c>
      <c r="O68" s="187">
        <v>2.5108047579865601E-2</v>
      </c>
      <c r="P68" s="185">
        <v>1.3561943504938299E-2</v>
      </c>
      <c r="Q68" s="186">
        <v>3.9271532330212598E-2</v>
      </c>
      <c r="R68" s="186">
        <v>0.18065709081721701</v>
      </c>
      <c r="S68" s="188">
        <v>0.56123892639140205</v>
      </c>
    </row>
    <row r="69" spans="1:19" x14ac:dyDescent="0.2">
      <c r="A69" s="178">
        <v>62</v>
      </c>
      <c r="B69" s="189">
        <v>2.1956511996512801E-2</v>
      </c>
      <c r="C69" s="256">
        <v>2.1174645696454501E-3</v>
      </c>
      <c r="D69" s="190">
        <v>6.1305134432660099E-2</v>
      </c>
      <c r="E69" s="191">
        <v>0.12950504599371801</v>
      </c>
      <c r="F69" s="189">
        <v>2.3035657725440002E-3</v>
      </c>
      <c r="G69" s="256">
        <v>4.8740230359626702E-3</v>
      </c>
      <c r="H69" s="256">
        <v>1.53893679718403E-2</v>
      </c>
      <c r="I69" s="256">
        <v>4.5148393969589501E-2</v>
      </c>
      <c r="J69" s="190">
        <v>0.101859461275111</v>
      </c>
      <c r="K69" s="190">
        <v>0.31417732355833999</v>
      </c>
      <c r="L69" s="191">
        <v>0.66656340842181605</v>
      </c>
      <c r="M69" s="189">
        <v>2.0400515978361402E-3</v>
      </c>
      <c r="N69" s="190">
        <v>5.13409106038752E-3</v>
      </c>
      <c r="O69" s="191">
        <v>2.2468084908855601E-2</v>
      </c>
      <c r="P69" s="189">
        <v>1.21963120674473E-2</v>
      </c>
      <c r="Q69" s="190">
        <v>3.51871244080873E-2</v>
      </c>
      <c r="R69" s="190">
        <v>0.16497187563693499</v>
      </c>
      <c r="S69" s="192">
        <v>0.52644217224215994</v>
      </c>
    </row>
    <row r="70" spans="1:19" x14ac:dyDescent="0.2">
      <c r="A70" s="177">
        <v>63</v>
      </c>
      <c r="B70" s="185">
        <v>1.9970817222708E-2</v>
      </c>
      <c r="C70" s="255">
        <v>1.8951846991241801E-3</v>
      </c>
      <c r="D70" s="186">
        <v>5.60495506052835E-2</v>
      </c>
      <c r="E70" s="187">
        <v>0.118843814592477</v>
      </c>
      <c r="F70" s="185">
        <v>2.0807646908840801E-3</v>
      </c>
      <c r="G70" s="255">
        <v>4.3843797461992004E-3</v>
      </c>
      <c r="H70" s="255">
        <v>1.37852832858117E-2</v>
      </c>
      <c r="I70" s="255">
        <v>4.0473443108533201E-2</v>
      </c>
      <c r="J70" s="186">
        <v>9.1853923220929001E-2</v>
      </c>
      <c r="K70" s="186">
        <v>0.28698298295616498</v>
      </c>
      <c r="L70" s="187">
        <v>0.63342071467743299</v>
      </c>
      <c r="M70" s="185">
        <v>1.8402207215916901E-3</v>
      </c>
      <c r="N70" s="186">
        <v>4.6103412259327304E-3</v>
      </c>
      <c r="O70" s="187">
        <v>2.0099975722709301E-2</v>
      </c>
      <c r="P70" s="185">
        <v>1.0966665252111599E-2</v>
      </c>
      <c r="Q70" s="186">
        <v>3.1513578388600201E-2</v>
      </c>
      <c r="R70" s="186">
        <v>0.15039852086250399</v>
      </c>
      <c r="S70" s="188">
        <v>0.49138665727254299</v>
      </c>
    </row>
    <row r="71" spans="1:19" x14ac:dyDescent="0.2">
      <c r="A71" s="178">
        <v>64</v>
      </c>
      <c r="B71" s="189">
        <v>1.8161369302171701E-2</v>
      </c>
      <c r="C71" s="256">
        <v>1.6961988932779101E-3</v>
      </c>
      <c r="D71" s="190">
        <v>5.1219934545376898E-2</v>
      </c>
      <c r="E71" s="191">
        <v>0.108950399103734</v>
      </c>
      <c r="F71" s="189">
        <v>1.8794723542980599E-3</v>
      </c>
      <c r="G71" s="256">
        <v>3.9437309742613802E-3</v>
      </c>
      <c r="H71" s="256">
        <v>1.2346301093714301E-2</v>
      </c>
      <c r="I71" s="256">
        <v>3.6264181705928301E-2</v>
      </c>
      <c r="J71" s="190">
        <v>8.2740674819025903E-2</v>
      </c>
      <c r="K71" s="190">
        <v>0.26124586750220402</v>
      </c>
      <c r="L71" s="191">
        <v>0.59896572116394298</v>
      </c>
      <c r="M71" s="189">
        <v>1.65993148764108E-3</v>
      </c>
      <c r="N71" s="190">
        <v>4.1397989448979803E-3</v>
      </c>
      <c r="O71" s="191">
        <v>1.7976872319484902E-2</v>
      </c>
      <c r="P71" s="189">
        <v>9.8597554537253398E-3</v>
      </c>
      <c r="Q71" s="190">
        <v>2.8212337057749701E-2</v>
      </c>
      <c r="R71" s="190">
        <v>0.13690148821392101</v>
      </c>
      <c r="S71" s="192">
        <v>0.456415642010713</v>
      </c>
    </row>
    <row r="72" spans="1:19" x14ac:dyDescent="0.2">
      <c r="A72" s="177">
        <v>65</v>
      </c>
      <c r="B72" s="185">
        <v>1.65131032914188E-2</v>
      </c>
      <c r="C72" s="255">
        <v>1.51807391864438E-3</v>
      </c>
      <c r="D72" s="186">
        <v>4.6785845373733703E-2</v>
      </c>
      <c r="E72" s="187">
        <v>9.9787313588847598E-2</v>
      </c>
      <c r="F72" s="185">
        <v>1.6976198305531001E-3</v>
      </c>
      <c r="G72" s="255">
        <v>3.54721148662109E-3</v>
      </c>
      <c r="H72" s="255">
        <v>1.1055843723908E-2</v>
      </c>
      <c r="I72" s="255">
        <v>3.2477868509048602E-2</v>
      </c>
      <c r="J72" s="186">
        <v>7.4457462295367302E-2</v>
      </c>
      <c r="K72" s="186">
        <v>0.23704953330079701</v>
      </c>
      <c r="L72" s="187">
        <v>0.56350392529485605</v>
      </c>
      <c r="M72" s="185">
        <v>1.4972789697137699E-3</v>
      </c>
      <c r="N72" s="186">
        <v>3.7171019776564098E-3</v>
      </c>
      <c r="O72" s="187">
        <v>1.6074347570913701E-2</v>
      </c>
      <c r="P72" s="185">
        <v>8.8635692684253392E-3</v>
      </c>
      <c r="Q72" s="186">
        <v>2.5247905602707101E-2</v>
      </c>
      <c r="R72" s="186">
        <v>0.124438296011104</v>
      </c>
      <c r="S72" s="188">
        <v>0.42186909582250598</v>
      </c>
    </row>
    <row r="73" spans="1:19" x14ac:dyDescent="0.2">
      <c r="A73" s="178">
        <v>66</v>
      </c>
      <c r="B73" s="189">
        <v>1.50121412472848E-2</v>
      </c>
      <c r="C73" s="256">
        <v>1.35862913900298E-3</v>
      </c>
      <c r="D73" s="190">
        <v>4.2718330544840803E-2</v>
      </c>
      <c r="E73" s="191">
        <v>9.1315896853775905E-2</v>
      </c>
      <c r="F73" s="189">
        <v>1.53333582112852E-3</v>
      </c>
      <c r="G73" s="256">
        <v>3.1904320559700398E-3</v>
      </c>
      <c r="H73" s="256">
        <v>9.8989153905619902E-3</v>
      </c>
      <c r="I73" s="256">
        <v>2.9074954550786399E-2</v>
      </c>
      <c r="J73" s="190">
        <v>6.6942967590327099E-2</v>
      </c>
      <c r="K73" s="190">
        <v>0.214443715977674</v>
      </c>
      <c r="L73" s="191">
        <v>0.52738067360784302</v>
      </c>
      <c r="M73" s="189">
        <v>1.35054280293155E-3</v>
      </c>
      <c r="N73" s="190">
        <v>3.3374201287053899E-3</v>
      </c>
      <c r="O73" s="191">
        <v>1.43702240632209E-2</v>
      </c>
      <c r="P73" s="189">
        <v>7.9672234512739408E-3</v>
      </c>
      <c r="Q73" s="190">
        <v>2.25877237941506E-2</v>
      </c>
      <c r="R73" s="190">
        <v>0.112961226155662</v>
      </c>
      <c r="S73" s="192">
        <v>0.38807063390031299</v>
      </c>
    </row>
    <row r="74" spans="1:19" x14ac:dyDescent="0.2">
      <c r="A74" s="177">
        <v>67</v>
      </c>
      <c r="B74" s="185">
        <v>1.36457165209925E-2</v>
      </c>
      <c r="C74" s="255">
        <v>1.2159106062133601E-3</v>
      </c>
      <c r="D74" s="186">
        <v>3.89899768107832E-2</v>
      </c>
      <c r="E74" s="187">
        <v>8.3496953134056195E-2</v>
      </c>
      <c r="F74" s="185">
        <v>1.38492803649614E-3</v>
      </c>
      <c r="G74" s="255">
        <v>2.86943425480387E-3</v>
      </c>
      <c r="H74" s="255">
        <v>8.8619678565831604E-3</v>
      </c>
      <c r="I74" s="255">
        <v>2.60189972932038E-2</v>
      </c>
      <c r="J74" s="186">
        <v>6.0137584058550402E-2</v>
      </c>
      <c r="K74" s="186">
        <v>0.19344706633509701</v>
      </c>
      <c r="L74" s="187">
        <v>0.49096843871192503</v>
      </c>
      <c r="M74" s="185">
        <v>1.21816951355947E-3</v>
      </c>
      <c r="N74" s="186">
        <v>2.9964040842256098E-3</v>
      </c>
      <c r="O74" s="187">
        <v>1.2844404957115601E-2</v>
      </c>
      <c r="P74" s="185">
        <v>7.1608674623205902E-3</v>
      </c>
      <c r="Q74" s="186">
        <v>2.0202016370923899E-2</v>
      </c>
      <c r="R74" s="186">
        <v>0.102418875080864</v>
      </c>
      <c r="S74" s="188">
        <v>0.35531577338547599</v>
      </c>
    </row>
    <row r="75" spans="1:19" x14ac:dyDescent="0.2">
      <c r="A75" s="178">
        <v>68</v>
      </c>
      <c r="B75" s="189">
        <v>1.2402099555125799E-2</v>
      </c>
      <c r="C75" s="256">
        <v>1.08816774591004E-3</v>
      </c>
      <c r="D75" s="190">
        <v>3.5574932146674502E-2</v>
      </c>
      <c r="E75" s="191">
        <v>7.6291298410405203E-2</v>
      </c>
      <c r="F75" s="189">
        <v>1.2508662794983899E-3</v>
      </c>
      <c r="G75" s="256">
        <v>2.5806492782430301E-3</v>
      </c>
      <c r="H75" s="256">
        <v>7.9327740582515599E-3</v>
      </c>
      <c r="I75" s="256">
        <v>2.3276539703347601E-2</v>
      </c>
      <c r="J75" s="190">
        <v>5.3984004517898899E-2</v>
      </c>
      <c r="K75" s="190">
        <v>0.174050747497491</v>
      </c>
      <c r="L75" s="191">
        <v>0.45465177957796599</v>
      </c>
      <c r="M75" s="189">
        <v>1.09875650097147E-3</v>
      </c>
      <c r="N75" s="190">
        <v>2.69013884997279E-3</v>
      </c>
      <c r="O75" s="191">
        <v>1.1478709343135799E-2</v>
      </c>
      <c r="P75" s="189">
        <v>6.4355926545095199E-3</v>
      </c>
      <c r="Q75" s="190">
        <v>1.8063629708063501E-2</v>
      </c>
      <c r="R75" s="190">
        <v>9.2757526741146304E-2</v>
      </c>
      <c r="S75" s="192">
        <v>0.32386237916024502</v>
      </c>
    </row>
    <row r="76" spans="1:19" x14ac:dyDescent="0.2">
      <c r="A76" s="177">
        <v>69</v>
      </c>
      <c r="B76" s="185">
        <v>1.12705258962897E-2</v>
      </c>
      <c r="C76" s="255">
        <v>9.7383239081331703E-4</v>
      </c>
      <c r="D76" s="186">
        <v>3.2448903809153898E-2</v>
      </c>
      <c r="E76" s="187">
        <v>6.9660216628302102E-2</v>
      </c>
      <c r="F76" s="185">
        <v>1.12976708897035E-3</v>
      </c>
      <c r="G76" s="255">
        <v>2.3208604891058302E-3</v>
      </c>
      <c r="H76" s="255">
        <v>7.1003100043579397E-3</v>
      </c>
      <c r="I76" s="255">
        <v>2.0816964851460999E-2</v>
      </c>
      <c r="J76" s="186">
        <v>4.8427645807473399E-2</v>
      </c>
      <c r="K76" s="186">
        <v>0.15622254274407399</v>
      </c>
      <c r="L76" s="187">
        <v>0.41881124201041497</v>
      </c>
      <c r="M76" s="185">
        <v>9.9103752481563795E-4</v>
      </c>
      <c r="N76" s="186">
        <v>2.41510144001292E-3</v>
      </c>
      <c r="O76" s="187">
        <v>1.0256714083992599E-2</v>
      </c>
      <c r="P76" s="185">
        <v>5.7833480250401702E-3</v>
      </c>
      <c r="Q76" s="186">
        <v>1.61478612083229E-2</v>
      </c>
      <c r="R76" s="186">
        <v>8.3922338256293999E-2</v>
      </c>
      <c r="S76" s="188">
        <v>0.29392388501660899</v>
      </c>
    </row>
    <row r="77" spans="1:19" x14ac:dyDescent="0.2">
      <c r="A77" s="178">
        <v>70</v>
      </c>
      <c r="B77" s="189">
        <v>1.02411269476169E-2</v>
      </c>
      <c r="C77" s="256">
        <v>8.7149993537665696E-4</v>
      </c>
      <c r="D77" s="190">
        <v>2.9589137138693201E-2</v>
      </c>
      <c r="E77" s="191">
        <v>6.3565832035281405E-2</v>
      </c>
      <c r="F77" s="189">
        <v>1.02037980687033E-3</v>
      </c>
      <c r="G77" s="256">
        <v>2.0871693907933602E-3</v>
      </c>
      <c r="H77" s="256">
        <v>6.3546450243538903E-3</v>
      </c>
      <c r="I77" s="256">
        <v>1.86123346675101E-2</v>
      </c>
      <c r="J77" s="190">
        <v>4.3416934197109597E-2</v>
      </c>
      <c r="K77" s="190">
        <v>0.139911158530061</v>
      </c>
      <c r="L77" s="191">
        <v>0.38380761288015203</v>
      </c>
      <c r="M77" s="189">
        <v>8.93869562008827E-4</v>
      </c>
      <c r="N77" s="190">
        <v>2.1681224797519198E-3</v>
      </c>
      <c r="O77" s="191">
        <v>9.1636035031739203E-3</v>
      </c>
      <c r="P77" s="189">
        <v>5.1968623542146698E-3</v>
      </c>
      <c r="Q77" s="190">
        <v>1.4432286449317801E-2</v>
      </c>
      <c r="R77" s="190">
        <v>7.5858338789153795E-2</v>
      </c>
      <c r="S77" s="192">
        <v>0.26566554036137502</v>
      </c>
    </row>
    <row r="78" spans="1:19" x14ac:dyDescent="0.2">
      <c r="A78" s="177">
        <v>71</v>
      </c>
      <c r="B78" s="185">
        <v>9.3048638293822105E-3</v>
      </c>
      <c r="C78" s="255">
        <v>7.7991240523098897E-4</v>
      </c>
      <c r="D78" s="186">
        <v>2.6974379156590501E-2</v>
      </c>
      <c r="E78" s="187">
        <v>5.7971405090141703E-2</v>
      </c>
      <c r="F78" s="185">
        <v>9.2157394280355698E-4</v>
      </c>
      <c r="G78" s="255">
        <v>1.8769647481813E-3</v>
      </c>
      <c r="H78" s="255">
        <v>5.6868402609941502E-3</v>
      </c>
      <c r="I78" s="255">
        <v>1.6637219771519399E-2</v>
      </c>
      <c r="J78" s="186">
        <v>3.8903474982299902E-2</v>
      </c>
      <c r="K78" s="186">
        <v>0.12505046215927301</v>
      </c>
      <c r="L78" s="187">
        <v>0.349967889036014</v>
      </c>
      <c r="M78" s="185">
        <v>8.0622090920057601E-4</v>
      </c>
      <c r="N78" s="186">
        <v>1.94635140254405E-3</v>
      </c>
      <c r="O78" s="187">
        <v>8.1860277767547007E-3</v>
      </c>
      <c r="P78" s="185">
        <v>4.6695724858816902E-3</v>
      </c>
      <c r="Q78" s="186">
        <v>1.2896587931078301E-2</v>
      </c>
      <c r="R78" s="186">
        <v>6.8511249671164898E-2</v>
      </c>
      <c r="S78" s="188">
        <v>0.23920360518627601</v>
      </c>
    </row>
    <row r="79" spans="1:19" x14ac:dyDescent="0.2">
      <c r="A79" s="178">
        <v>72</v>
      </c>
      <c r="B79" s="189">
        <v>8.4534645885273006E-3</v>
      </c>
      <c r="C79" s="256">
        <v>6.9794325334424903E-4</v>
      </c>
      <c r="D79" s="190">
        <v>2.4584830467849799E-2</v>
      </c>
      <c r="E79" s="191">
        <v>5.2841560060581501E-2</v>
      </c>
      <c r="F79" s="189">
        <v>8.3232771988900095E-4</v>
      </c>
      <c r="G79" s="256">
        <v>1.68789459263305E-3</v>
      </c>
      <c r="H79" s="256">
        <v>5.0888551719655301E-3</v>
      </c>
      <c r="I79" s="256">
        <v>1.48685258097209E-2</v>
      </c>
      <c r="J79" s="190">
        <v>3.4842127814692397E-2</v>
      </c>
      <c r="K79" s="190">
        <v>0.11156345721774601</v>
      </c>
      <c r="L79" s="191">
        <v>0.31757407148766198</v>
      </c>
      <c r="M79" s="189">
        <v>7.2716041669332397E-4</v>
      </c>
      <c r="N79" s="190">
        <v>1.7472249368341501E-3</v>
      </c>
      <c r="O79" s="191">
        <v>7.3119704925782604E-3</v>
      </c>
      <c r="P79" s="189">
        <v>4.1955574557786196E-3</v>
      </c>
      <c r="Q79" s="190">
        <v>1.15223882831828E-2</v>
      </c>
      <c r="R79" s="190">
        <v>6.1828138927896098E-2</v>
      </c>
      <c r="S79" s="192">
        <v>0.214607145769587</v>
      </c>
    </row>
    <row r="80" spans="1:19" x14ac:dyDescent="0.2">
      <c r="A80" s="177">
        <v>73</v>
      </c>
      <c r="B80" s="185">
        <v>7.6793648948994299E-3</v>
      </c>
      <c r="C80" s="255">
        <v>6.2458371197127605E-4</v>
      </c>
      <c r="D80" s="186">
        <v>2.2402088474654899E-2</v>
      </c>
      <c r="E80" s="187">
        <v>4.8142452629994503E-2</v>
      </c>
      <c r="F80" s="185">
        <v>7.5171769540031399E-4</v>
      </c>
      <c r="G80" s="255">
        <v>1.5178408638277601E-3</v>
      </c>
      <c r="H80" s="255">
        <v>4.5534617125345001E-3</v>
      </c>
      <c r="I80" s="255">
        <v>1.32853204721349E-2</v>
      </c>
      <c r="J80" s="186">
        <v>3.1191007090752301E-2</v>
      </c>
      <c r="K80" s="186">
        <v>9.9365863318044895E-2</v>
      </c>
      <c r="L80" s="187">
        <v>0.286855502000537</v>
      </c>
      <c r="M80" s="185">
        <v>6.5584774947790702E-4</v>
      </c>
      <c r="N80" s="186">
        <v>1.5684385994826299E-3</v>
      </c>
      <c r="O80" s="187">
        <v>6.5306255391544598E-3</v>
      </c>
      <c r="P80" s="185">
        <v>3.7694781437609898E-3</v>
      </c>
      <c r="Q80" s="186">
        <v>1.0293089984519501E-2</v>
      </c>
      <c r="R80" s="186">
        <v>5.5757926528830597E-2</v>
      </c>
      <c r="S80" s="188">
        <v>0.19190190071063901</v>
      </c>
    </row>
    <row r="81" spans="1:19" x14ac:dyDescent="0.2">
      <c r="A81" s="178">
        <v>74</v>
      </c>
      <c r="B81" s="189">
        <v>6.9756522798544397E-3</v>
      </c>
      <c r="C81" s="256">
        <v>5.5893054533685197E-4</v>
      </c>
      <c r="D81" s="190">
        <v>2.0409084439852399E-2</v>
      </c>
      <c r="E81" s="191">
        <v>4.3841885691405701E-2</v>
      </c>
      <c r="F81" s="189">
        <v>6.7890935849362801E-4</v>
      </c>
      <c r="G81" s="256">
        <v>1.3648964578598199E-3</v>
      </c>
      <c r="H81" s="256">
        <v>4.0741658093117602E-3</v>
      </c>
      <c r="I81" s="256">
        <v>1.1868664320200799E-2</v>
      </c>
      <c r="J81" s="190">
        <v>2.7911424301365999E-2</v>
      </c>
      <c r="K81" s="190">
        <v>8.8369223751493906E-2</v>
      </c>
      <c r="L81" s="191">
        <v>0.25798500359313298</v>
      </c>
      <c r="M81" s="189">
        <v>5.9152458004520898E-4</v>
      </c>
      <c r="N81" s="190">
        <v>1.40792093001496E-3</v>
      </c>
      <c r="O81" s="191">
        <v>5.8322832594236602E-3</v>
      </c>
      <c r="P81" s="189">
        <v>3.3865221092544799E-3</v>
      </c>
      <c r="Q81" s="190">
        <v>9.1937229988845199E-3</v>
      </c>
      <c r="R81" s="190">
        <v>5.0251758263349003E-2</v>
      </c>
      <c r="S81" s="192">
        <v>0.17107560025640101</v>
      </c>
    </row>
    <row r="82" spans="1:19" x14ac:dyDescent="0.2">
      <c r="A82" s="177">
        <v>75</v>
      </c>
      <c r="B82" s="185">
        <v>6.33601390831164E-3</v>
      </c>
      <c r="C82" s="255">
        <v>5.0017506260841796E-4</v>
      </c>
      <c r="D82" s="186">
        <v>1.8590016519893501E-2</v>
      </c>
      <c r="E82" s="187">
        <v>3.9909381114601301E-2</v>
      </c>
      <c r="F82" s="185">
        <v>6.1314861561923397E-4</v>
      </c>
      <c r="G82" s="255">
        <v>1.2273444676576099E-3</v>
      </c>
      <c r="H82" s="255">
        <v>3.64513569719139E-3</v>
      </c>
      <c r="I82" s="255">
        <v>1.0601447693591601E-2</v>
      </c>
      <c r="J82" s="186">
        <v>2.49677868140568E-2</v>
      </c>
      <c r="K82" s="186">
        <v>7.8483511789103899E-2</v>
      </c>
      <c r="L82" s="187">
        <v>0.23107865316610901</v>
      </c>
      <c r="M82" s="185">
        <v>5.3350662598114604E-4</v>
      </c>
      <c r="N82" s="186">
        <v>1.2638102195639499E-3</v>
      </c>
      <c r="O82" s="187">
        <v>5.20822563781925E-3</v>
      </c>
      <c r="P82" s="185">
        <v>3.0423532631239101E-3</v>
      </c>
      <c r="Q82" s="186">
        <v>8.2108012134321992E-3</v>
      </c>
      <c r="R82" s="186">
        <v>4.5263266495540702E-2</v>
      </c>
      <c r="S82" s="188">
        <v>0.15208412201941299</v>
      </c>
    </row>
    <row r="83" spans="1:19" x14ac:dyDescent="0.2">
      <c r="A83" s="178">
        <v>76</v>
      </c>
      <c r="B83" s="189">
        <v>5.7546878255203496E-3</v>
      </c>
      <c r="C83" s="256">
        <v>4.4759326412540301E-4</v>
      </c>
      <c r="D83" s="190">
        <v>1.6930280513320999E-2</v>
      </c>
      <c r="E83" s="191">
        <v>3.6316214713949899E-2</v>
      </c>
      <c r="F83" s="189">
        <v>5.5375408191044105E-4</v>
      </c>
      <c r="G83" s="256">
        <v>1.1036394179284E-3</v>
      </c>
      <c r="H83" s="256">
        <v>3.26113667192122E-3</v>
      </c>
      <c r="I83" s="256">
        <v>9.4682352699845002E-3</v>
      </c>
      <c r="J83" s="190">
        <v>2.2327465239251498E-2</v>
      </c>
      <c r="K83" s="190">
        <v>6.9619242333505693E-2</v>
      </c>
      <c r="L83" s="191">
        <v>0.20619867105228001</v>
      </c>
      <c r="M83" s="189">
        <v>4.8117645306558601E-4</v>
      </c>
      <c r="N83" s="190">
        <v>1.1344335068888701E-3</v>
      </c>
      <c r="O83" s="191">
        <v>4.65063017080214E-3</v>
      </c>
      <c r="P83" s="189">
        <v>2.7330660309607601E-3</v>
      </c>
      <c r="Q83" s="190">
        <v>7.3321881633519898E-3</v>
      </c>
      <c r="R83" s="190">
        <v>4.0748735509227398E-2</v>
      </c>
      <c r="S83" s="192">
        <v>0.13485793193843701</v>
      </c>
    </row>
    <row r="84" spans="1:19" x14ac:dyDescent="0.2">
      <c r="A84" s="177">
        <v>77</v>
      </c>
      <c r="B84" s="185">
        <v>5.22641758219542E-3</v>
      </c>
      <c r="C84" s="255">
        <v>4.0053700612047898E-4</v>
      </c>
      <c r="D84" s="186">
        <v>1.54163997433189E-2</v>
      </c>
      <c r="E84" s="187">
        <v>3.30354209863363E-2</v>
      </c>
      <c r="F84" s="185">
        <v>5.0011010396990203E-4</v>
      </c>
      <c r="G84" s="255">
        <v>9.9239031237841101E-4</v>
      </c>
      <c r="H84" s="255">
        <v>2.91747180516304E-3</v>
      </c>
      <c r="I84" s="255">
        <v>8.4551192971615407E-3</v>
      </c>
      <c r="J84" s="186">
        <v>1.9960639398355899E-2</v>
      </c>
      <c r="K84" s="186">
        <v>6.16891207414468E-2</v>
      </c>
      <c r="L84" s="187">
        <v>0.18335869637184801</v>
      </c>
      <c r="M84" s="185">
        <v>4.3397697170429302E-4</v>
      </c>
      <c r="N84" s="186">
        <v>1.01828763181685E-3</v>
      </c>
      <c r="O84" s="187">
        <v>4.1524819911393299E-3</v>
      </c>
      <c r="P84" s="185">
        <v>2.45514367047607E-3</v>
      </c>
      <c r="Q84" s="186">
        <v>6.5469722159827402E-3</v>
      </c>
      <c r="R84" s="186">
        <v>3.6667188009104797E-2</v>
      </c>
      <c r="S84" s="188">
        <v>0.119308365061703</v>
      </c>
    </row>
    <row r="85" spans="1:19" x14ac:dyDescent="0.2">
      <c r="A85" s="178">
        <v>78</v>
      </c>
      <c r="B85" s="189">
        <v>4.7464101141401699E-3</v>
      </c>
      <c r="C85" s="256">
        <v>3.5842608036169903E-4</v>
      </c>
      <c r="D85" s="190">
        <v>1.4035955208864101E-2</v>
      </c>
      <c r="E85" s="191">
        <v>3.0041773483531199E-2</v>
      </c>
      <c r="F85" s="189">
        <v>4.5166044605430498E-4</v>
      </c>
      <c r="G85" s="256">
        <v>8.9234532575770196E-4</v>
      </c>
      <c r="H85" s="256">
        <v>2.6099281737261798E-3</v>
      </c>
      <c r="I85" s="256">
        <v>7.5495820815590902E-3</v>
      </c>
      <c r="J85" s="190">
        <v>1.78401310047815E-2</v>
      </c>
      <c r="K85" s="190">
        <v>5.4609276242870403E-2</v>
      </c>
      <c r="L85" s="191">
        <v>0.162530634618439</v>
      </c>
      <c r="M85" s="189">
        <v>3.9140556105803998E-4</v>
      </c>
      <c r="N85" s="190">
        <v>9.1402215359145304E-4</v>
      </c>
      <c r="O85" s="191">
        <v>3.70749376628085E-3</v>
      </c>
      <c r="P85" s="189">
        <v>2.2054204175915699E-3</v>
      </c>
      <c r="Q85" s="190">
        <v>5.8453511540866501E-3</v>
      </c>
      <c r="R85" s="190">
        <v>3.2980407828988999E-2</v>
      </c>
      <c r="S85" s="192">
        <v>0.105333422300041</v>
      </c>
    </row>
    <row r="86" spans="1:19" x14ac:dyDescent="0.2">
      <c r="A86" s="177">
        <v>79</v>
      </c>
      <c r="B86" s="185">
        <v>4.3102967331463404E-3</v>
      </c>
      <c r="C86" s="255">
        <v>3.2074111533413697E-4</v>
      </c>
      <c r="D86" s="186">
        <v>1.27775168955175E-2</v>
      </c>
      <c r="E86" s="187">
        <v>2.7311745970760699E-2</v>
      </c>
      <c r="F86" s="185">
        <v>4.07902577719461E-4</v>
      </c>
      <c r="G86" s="255">
        <v>8.0237798726055798E-4</v>
      </c>
      <c r="H86" s="255">
        <v>2.3347281670465601E-3</v>
      </c>
      <c r="I86" s="255">
        <v>6.7403679814153896E-3</v>
      </c>
      <c r="J86" s="186">
        <v>1.5941229504545299E-2</v>
      </c>
      <c r="K86" s="186">
        <v>4.8300135286870501E-2</v>
      </c>
      <c r="L86" s="187">
        <v>0.14365229548420799</v>
      </c>
      <c r="M86" s="185">
        <v>3.5300876122795001E-4</v>
      </c>
      <c r="N86" s="186">
        <v>8.2042395782339897E-4</v>
      </c>
      <c r="O86" s="187">
        <v>3.3100328643788598E-3</v>
      </c>
      <c r="P86" s="185">
        <v>1.9810471506353702E-3</v>
      </c>
      <c r="Q86" s="186">
        <v>5.2185259266567703E-3</v>
      </c>
      <c r="R86" s="186">
        <v>2.9652912196565798E-2</v>
      </c>
      <c r="S86" s="188">
        <v>9.2822877746515695E-2</v>
      </c>
    </row>
    <row r="87" spans="1:19" x14ac:dyDescent="0.2">
      <c r="A87" s="178">
        <v>80</v>
      </c>
      <c r="B87" s="189">
        <v>3.9140970732647502E-3</v>
      </c>
      <c r="C87" s="256">
        <v>2.8701721483669198E-4</v>
      </c>
      <c r="D87" s="190">
        <v>1.16305769302649E-2</v>
      </c>
      <c r="E87" s="191">
        <v>2.4823458831641599E-2</v>
      </c>
      <c r="F87" s="189">
        <v>3.6838250655816802E-4</v>
      </c>
      <c r="G87" s="256">
        <v>7.2147471493011104E-4</v>
      </c>
      <c r="H87" s="256">
        <v>2.0884854546724201E-3</v>
      </c>
      <c r="I87" s="256">
        <v>6.01736489837009E-3</v>
      </c>
      <c r="J87" s="190">
        <v>1.42415160982515E-2</v>
      </c>
      <c r="K87" s="190">
        <v>4.2686992249714797E-2</v>
      </c>
      <c r="L87" s="191">
        <v>0.12663515071980699</v>
      </c>
      <c r="M87" s="189">
        <v>3.1837747934544501E-4</v>
      </c>
      <c r="N87" s="190">
        <v>7.3640339095923E-4</v>
      </c>
      <c r="O87" s="191">
        <v>2.9550552722064399E-3</v>
      </c>
      <c r="P87" s="189">
        <v>1.7794602787365699E-3</v>
      </c>
      <c r="Q87" s="190">
        <v>4.6586032140570298E-3</v>
      </c>
      <c r="R87" s="190">
        <v>2.6651885151496801E-2</v>
      </c>
      <c r="S87" s="192">
        <v>8.1662594096822305E-2</v>
      </c>
    </row>
    <row r="88" spans="1:19" x14ac:dyDescent="0.2">
      <c r="A88" s="177">
        <v>81</v>
      </c>
      <c r="B88" s="185">
        <v>3.5541858291490902E-3</v>
      </c>
      <c r="C88" s="255">
        <v>2.5683825826491299E-4</v>
      </c>
      <c r="D88" s="186">
        <v>1.0585485091243E-2</v>
      </c>
      <c r="E88" s="187">
        <v>2.25566145282887E-2</v>
      </c>
      <c r="F88" s="185">
        <v>3.32690104772972E-4</v>
      </c>
      <c r="G88" s="255">
        <v>6.4872357295704404E-4</v>
      </c>
      <c r="H88" s="255">
        <v>1.8681652167341399E-3</v>
      </c>
      <c r="I88" s="255">
        <v>5.3714950734624197E-3</v>
      </c>
      <c r="J88" s="186">
        <v>1.27206897675484E-2</v>
      </c>
      <c r="K88" s="186">
        <v>3.7700333000737003E-2</v>
      </c>
      <c r="L88" s="187">
        <v>0.11137169651948101</v>
      </c>
      <c r="M88" s="185">
        <v>2.8714266043308203E-4</v>
      </c>
      <c r="N88" s="186">
        <v>6.6098177538846095E-4</v>
      </c>
      <c r="O88" s="187">
        <v>2.6380457529743E-3</v>
      </c>
      <c r="P88" s="185">
        <v>1.59835357827544E-3</v>
      </c>
      <c r="Q88" s="186">
        <v>4.1585063721122899E-3</v>
      </c>
      <c r="R88" s="186">
        <v>2.3947082005729401E-2</v>
      </c>
      <c r="S88" s="188">
        <v>7.1738024948829998E-2</v>
      </c>
    </row>
    <row r="89" spans="1:19" x14ac:dyDescent="0.2">
      <c r="A89" s="178">
        <v>82</v>
      </c>
      <c r="B89" s="189">
        <v>3.2272621199763598E-3</v>
      </c>
      <c r="C89" s="256">
        <v>2.2983179445254E-4</v>
      </c>
      <c r="D89" s="190">
        <v>9.6333870388415795E-3</v>
      </c>
      <c r="E89" s="191">
        <v>2.04924253262855E-2</v>
      </c>
      <c r="F89" s="189">
        <v>3.0045488300503099E-4</v>
      </c>
      <c r="G89" s="256">
        <v>5.8330413513023901E-4</v>
      </c>
      <c r="H89" s="256">
        <v>1.67104826374582E-3</v>
      </c>
      <c r="I89" s="256">
        <v>4.7946148588878497E-3</v>
      </c>
      <c r="J89" s="190">
        <v>1.1360398136395E-2</v>
      </c>
      <c r="K89" s="190">
        <v>3.3275962318763903E-2</v>
      </c>
      <c r="L89" s="191">
        <v>9.7742069929138004E-2</v>
      </c>
      <c r="M89" s="189">
        <v>2.5897137848303098E-4</v>
      </c>
      <c r="N89" s="190">
        <v>5.9328017150039696E-4</v>
      </c>
      <c r="O89" s="191">
        <v>2.3549637452305598E-3</v>
      </c>
      <c r="P89" s="189">
        <v>1.4356527194692901E-3</v>
      </c>
      <c r="Q89" s="190">
        <v>3.71189426836662E-3</v>
      </c>
      <c r="R89" s="190">
        <v>2.1510713134142202E-2</v>
      </c>
      <c r="S89" s="192">
        <v>6.29369410114579E-2</v>
      </c>
    </row>
    <row r="90" spans="1:19" x14ac:dyDescent="0.2">
      <c r="A90" s="177">
        <v>83</v>
      </c>
      <c r="B90" s="185">
        <v>2.9303213125135802E-3</v>
      </c>
      <c r="C90" s="255">
        <v>2.0566446781874499E-4</v>
      </c>
      <c r="D90" s="186">
        <v>8.7661655158734093E-3</v>
      </c>
      <c r="E90" s="187">
        <v>1.8613535953695401E-2</v>
      </c>
      <c r="F90" s="185">
        <v>2.7134216911892502E-4</v>
      </c>
      <c r="G90" s="255">
        <v>5.2447834821320598E-4</v>
      </c>
      <c r="H90" s="255">
        <v>1.49469869655984E-3</v>
      </c>
      <c r="I90" s="255">
        <v>4.2794230446102496E-3</v>
      </c>
      <c r="J90" s="186">
        <v>1.0144075187418999E-2</v>
      </c>
      <c r="K90" s="186">
        <v>2.9354980247759701E-2</v>
      </c>
      <c r="L90" s="187">
        <v>8.5619720524146806E-2</v>
      </c>
      <c r="M90" s="185">
        <v>2.33563307375622E-4</v>
      </c>
      <c r="N90" s="186">
        <v>5.3250926519764099E-4</v>
      </c>
      <c r="O90" s="187">
        <v>2.1021945238322102E-3</v>
      </c>
      <c r="P90" s="185">
        <v>1.28949224339519E-3</v>
      </c>
      <c r="Q90" s="186">
        <v>3.3130874960470898E-3</v>
      </c>
      <c r="R90" s="186">
        <v>1.9317313927459299E-2</v>
      </c>
      <c r="S90" s="188">
        <v>5.51514544519238E-2</v>
      </c>
    </row>
    <row r="91" spans="1:19" x14ac:dyDescent="0.2">
      <c r="A91" s="178">
        <v>84</v>
      </c>
      <c r="B91" s="189">
        <v>2.66062913946934E-3</v>
      </c>
      <c r="C91" s="256">
        <v>1.8403792177701801E-4</v>
      </c>
      <c r="D91" s="190">
        <v>7.9763846678068892E-3</v>
      </c>
      <c r="E91" s="191">
        <v>1.6903943383560601E-2</v>
      </c>
      <c r="F91" s="189">
        <v>2.4504965355031099E-4</v>
      </c>
      <c r="G91" s="256">
        <v>4.7158229871399198E-4</v>
      </c>
      <c r="H91" s="256">
        <v>1.3369347820831299E-3</v>
      </c>
      <c r="I91" s="256">
        <v>3.81937725983945E-3</v>
      </c>
      <c r="J91" s="190">
        <v>9.0567872022411303E-3</v>
      </c>
      <c r="K91" s="190">
        <v>2.58836460313565E-2</v>
      </c>
      <c r="L91" s="191">
        <v>7.4876063430980494E-2</v>
      </c>
      <c r="M91" s="189">
        <v>2.10647535062807E-4</v>
      </c>
      <c r="N91" s="190">
        <v>4.7796027060842498E-4</v>
      </c>
      <c r="O91" s="191">
        <v>1.8765051681898599E-3</v>
      </c>
      <c r="P91" s="189">
        <v>1.15819476762954E-3</v>
      </c>
      <c r="Q91" s="190">
        <v>2.9570014415682901E-3</v>
      </c>
      <c r="R91" s="190">
        <v>1.7343606445785399E-2</v>
      </c>
      <c r="S91" s="192">
        <v>4.8279435421980398E-2</v>
      </c>
    </row>
    <row r="92" spans="1:19" x14ac:dyDescent="0.2">
      <c r="A92" s="177">
        <v>85</v>
      </c>
      <c r="B92" s="185">
        <v>2.4156979537118301E-3</v>
      </c>
      <c r="C92" s="255">
        <v>1.6468512996391899E-4</v>
      </c>
      <c r="D92" s="186">
        <v>7.2572375562857602E-3</v>
      </c>
      <c r="E92" s="187">
        <v>1.53489155095912E-2</v>
      </c>
      <c r="F92" s="185">
        <v>2.2130426638716899E-4</v>
      </c>
      <c r="G92" s="255">
        <v>4.2401879542638699E-4</v>
      </c>
      <c r="H92" s="255">
        <v>1.1958027448799101E-3</v>
      </c>
      <c r="I92" s="255">
        <v>3.4086179359471302E-3</v>
      </c>
      <c r="J92" s="186">
        <v>8.0850877785775405E-3</v>
      </c>
      <c r="K92" s="186">
        <v>2.28131618602039E-2</v>
      </c>
      <c r="L92" s="187">
        <v>6.5384132528149702E-2</v>
      </c>
      <c r="M92" s="185">
        <v>1.8997968790036799E-4</v>
      </c>
      <c r="N92" s="186">
        <v>4.2899674805757997E-4</v>
      </c>
      <c r="O92" s="187">
        <v>1.6750049099022201E-3</v>
      </c>
      <c r="P92" s="185">
        <v>1.0402522159746999E-3</v>
      </c>
      <c r="Q92" s="186">
        <v>2.6390856850738798E-3</v>
      </c>
      <c r="R92" s="186">
        <v>1.55683571845743E-2</v>
      </c>
      <c r="S92" s="188">
        <v>4.2225421458112901E-2</v>
      </c>
    </row>
    <row r="93" spans="1:19" x14ac:dyDescent="0.2">
      <c r="A93" s="178">
        <v>86</v>
      </c>
      <c r="B93" s="189">
        <v>2.19326496474259E-3</v>
      </c>
      <c r="C93" s="256">
        <v>1.4736711089602601E-4</v>
      </c>
      <c r="D93" s="190">
        <v>6.6024968774706701E-3</v>
      </c>
      <c r="E93" s="191">
        <v>1.39349101221231E-2</v>
      </c>
      <c r="F93" s="189">
        <v>1.99859354602624E-4</v>
      </c>
      <c r="G93" s="256">
        <v>3.81250688288742E-4</v>
      </c>
      <c r="H93" s="256">
        <v>1.06955319861194E-3</v>
      </c>
      <c r="I93" s="256">
        <v>3.0418993034816398E-3</v>
      </c>
      <c r="J93" s="190">
        <v>7.2168823745623299E-3</v>
      </c>
      <c r="K93" s="190">
        <v>2.0099402675865401E-2</v>
      </c>
      <c r="L93" s="191">
        <v>5.70213143004926E-2</v>
      </c>
      <c r="M93" s="189">
        <v>1.7133933515645099E-4</v>
      </c>
      <c r="N93" s="190">
        <v>3.85047246805242E-4</v>
      </c>
      <c r="O93" s="191">
        <v>1.49510946021633E-3</v>
      </c>
      <c r="P93" s="189">
        <v>9.3430888427522001E-4</v>
      </c>
      <c r="Q93" s="190">
        <v>2.3552692268566E-3</v>
      </c>
      <c r="R93" s="190">
        <v>1.39722344004534E-2</v>
      </c>
      <c r="S93" s="192">
        <v>3.6901117982119098E-2</v>
      </c>
    </row>
    <row r="94" spans="1:19" x14ac:dyDescent="0.2">
      <c r="A94" s="177">
        <v>87</v>
      </c>
      <c r="B94" s="185">
        <v>1.99127231057527E-3</v>
      </c>
      <c r="C94" s="255">
        <v>1.3186998621222599E-4</v>
      </c>
      <c r="D94" s="186">
        <v>6.0064688485851102E-3</v>
      </c>
      <c r="E94" s="187">
        <v>1.26494952818183E-2</v>
      </c>
      <c r="F94" s="185">
        <v>1.80492130813403E-4</v>
      </c>
      <c r="G94" s="255">
        <v>3.4279485157885501E-4</v>
      </c>
      <c r="H94" s="255">
        <v>9.5661996411061201E-4</v>
      </c>
      <c r="I94" s="255">
        <v>2.71452689661541E-3</v>
      </c>
      <c r="J94" s="186">
        <v>6.4413025225886003E-3</v>
      </c>
      <c r="K94" s="186">
        <v>1.77026129084124E-2</v>
      </c>
      <c r="L94" s="187">
        <v>4.9671277845326503E-2</v>
      </c>
      <c r="M94" s="185">
        <v>1.5452764657897E-4</v>
      </c>
      <c r="N94" s="186">
        <v>3.4559869069626599E-4</v>
      </c>
      <c r="O94" s="187">
        <v>1.33450894649707E-3</v>
      </c>
      <c r="P94" s="185">
        <v>8.3914616999106802E-4</v>
      </c>
      <c r="Q94" s="186">
        <v>2.1019110526260001E-3</v>
      </c>
      <c r="R94" s="186">
        <v>1.25376676313042E-2</v>
      </c>
      <c r="S94" s="188">
        <v>3.22255799652525E-2</v>
      </c>
    </row>
    <row r="95" spans="1:19" x14ac:dyDescent="0.2">
      <c r="A95" s="178">
        <v>88</v>
      </c>
      <c r="B95" s="189">
        <v>1.8078488255500299E-3</v>
      </c>
      <c r="C95" s="256">
        <v>1.1800234675265E-4</v>
      </c>
      <c r="D95" s="190">
        <v>5.4639501892048397E-3</v>
      </c>
      <c r="E95" s="191">
        <v>1.1481271927131199E-2</v>
      </c>
      <c r="F95" s="189">
        <v>1.6300136762692599E-4</v>
      </c>
      <c r="G95" s="256">
        <v>3.0821676628513202E-4</v>
      </c>
      <c r="H95" s="256">
        <v>8.5560104254328703E-4</v>
      </c>
      <c r="I95" s="256">
        <v>2.4223010496726102E-3</v>
      </c>
      <c r="J95" s="190">
        <v>5.7485896239242397E-3</v>
      </c>
      <c r="K95" s="190">
        <v>1.55870863723857E-2</v>
      </c>
      <c r="L95" s="191">
        <v>4.32252309387769E-2</v>
      </c>
      <c r="M95" s="189">
        <v>1.3936527849528599E-4</v>
      </c>
      <c r="N95" s="190">
        <v>3.1019043273574601E-4</v>
      </c>
      <c r="O95" s="191">
        <v>1.1911391153497E-3</v>
      </c>
      <c r="P95" s="189">
        <v>7.5366880792638105E-4</v>
      </c>
      <c r="Q95" s="190">
        <v>1.8757555752371099E-3</v>
      </c>
      <c r="R95" s="190">
        <v>1.1248711369233499E-2</v>
      </c>
      <c r="S95" s="192">
        <v>2.8125153631718101E-2</v>
      </c>
    </row>
    <row r="96" spans="1:19" x14ac:dyDescent="0.2">
      <c r="A96" s="177">
        <v>89</v>
      </c>
      <c r="B96" s="185">
        <v>1.6412933723564201E-3</v>
      </c>
      <c r="C96" s="255">
        <v>1.05592894408323E-4</v>
      </c>
      <c r="D96" s="186">
        <v>4.9701880963540701E-3</v>
      </c>
      <c r="E96" s="187">
        <v>1.04197993331473E-2</v>
      </c>
      <c r="F96" s="185">
        <v>1.4720531408395001E-4</v>
      </c>
      <c r="G96" s="255">
        <v>2.7712564271164999E-4</v>
      </c>
      <c r="H96" s="255">
        <v>7.65241532514106E-4</v>
      </c>
      <c r="I96" s="255">
        <v>2.1614658892217401E-3</v>
      </c>
      <c r="J96" s="186">
        <v>5.1299880666653003E-3</v>
      </c>
      <c r="K96" s="186">
        <v>1.37208416185237E-2</v>
      </c>
      <c r="L96" s="187">
        <v>3.7582631925091002E-2</v>
      </c>
      <c r="M96" s="185">
        <v>1.2569046626724299E-4</v>
      </c>
      <c r="N96" s="186">
        <v>2.7840891177151702E-4</v>
      </c>
      <c r="O96" s="187">
        <v>1.0631554876978501E-3</v>
      </c>
      <c r="P96" s="185">
        <v>6.7689246828168297E-4</v>
      </c>
      <c r="Q96" s="186">
        <v>1.67389251790546E-3</v>
      </c>
      <c r="R96" s="186">
        <v>1.00909142909323E-2</v>
      </c>
      <c r="S96" s="188">
        <v>2.4533244791794601E-2</v>
      </c>
    </row>
    <row r="97" spans="1:19" x14ac:dyDescent="0.2">
      <c r="A97" s="178">
        <v>90</v>
      </c>
      <c r="B97" s="189">
        <v>1.4900596144332701E-3</v>
      </c>
      <c r="C97" s="256">
        <v>9.4488330986312597E-5</v>
      </c>
      <c r="D97" s="190">
        <v>4.5208430926914796E-3</v>
      </c>
      <c r="E97" s="191">
        <v>9.4555238588798201E-3</v>
      </c>
      <c r="F97" s="189">
        <v>1.3293981292368401E-4</v>
      </c>
      <c r="G97" s="256">
        <v>2.49170030032837E-4</v>
      </c>
      <c r="H97" s="256">
        <v>6.8441829896782695E-4</v>
      </c>
      <c r="I97" s="256">
        <v>1.9286633491359499E-3</v>
      </c>
      <c r="J97" s="190">
        <v>4.5776472907133898E-3</v>
      </c>
      <c r="K97" s="190">
        <v>1.2075301798081001E-2</v>
      </c>
      <c r="L97" s="191">
        <v>3.26514777894426E-2</v>
      </c>
      <c r="M97" s="189">
        <v>1.13357303054402E-4</v>
      </c>
      <c r="N97" s="190">
        <v>2.4988285097618198E-4</v>
      </c>
      <c r="O97" s="191">
        <v>9.4891017762176405E-4</v>
      </c>
      <c r="P97" s="189">
        <v>6.0793258600020002E-4</v>
      </c>
      <c r="Q97" s="190">
        <v>1.4937208327829199E-3</v>
      </c>
      <c r="R97" s="190">
        <v>9.0511950015894696E-3</v>
      </c>
      <c r="S97" s="192">
        <v>2.1389968293485499E-2</v>
      </c>
    </row>
    <row r="98" spans="1:19" x14ac:dyDescent="0.2">
      <c r="A98" s="177">
        <v>91</v>
      </c>
      <c r="B98" s="185">
        <v>1.3527421128068601E-3</v>
      </c>
      <c r="C98" s="255">
        <v>8.4551468309976502E-5</v>
      </c>
      <c r="D98" s="186">
        <v>4.1119546135557801E-3</v>
      </c>
      <c r="E98" s="187">
        <v>8.5797112725438506E-3</v>
      </c>
      <c r="F98" s="185">
        <v>1.20056599413574E-4</v>
      </c>
      <c r="G98" s="255">
        <v>2.24033864655816E-4</v>
      </c>
      <c r="H98" s="255">
        <v>6.1212621943098602E-4</v>
      </c>
      <c r="I98" s="255">
        <v>1.7208917631354099E-3</v>
      </c>
      <c r="J98" s="186">
        <v>4.0845323439153702E-3</v>
      </c>
      <c r="K98" s="186">
        <v>1.06249854763518E-2</v>
      </c>
      <c r="L98" s="187">
        <v>2.83482743054752E-2</v>
      </c>
      <c r="M98" s="185">
        <v>1.0223418676771001E-4</v>
      </c>
      <c r="N98" s="186">
        <v>2.2427894373051199E-4</v>
      </c>
      <c r="O98" s="187">
        <v>8.4693111187528604E-4</v>
      </c>
      <c r="P98" s="185">
        <v>5.4599430223145498E-4</v>
      </c>
      <c r="Q98" s="186">
        <v>1.3329162780551999E-3</v>
      </c>
      <c r="R98" s="186">
        <v>8.1177248907843402E-3</v>
      </c>
      <c r="S98" s="188">
        <v>1.8641721937223198E-2</v>
      </c>
    </row>
    <row r="99" spans="1:19" x14ac:dyDescent="0.2">
      <c r="A99" s="178">
        <v>92</v>
      </c>
      <c r="B99" s="189">
        <v>1.22806363919535E-3</v>
      </c>
      <c r="C99" s="256">
        <v>7.5659536445681701E-5</v>
      </c>
      <c r="D99" s="190">
        <v>3.7399091901782499E-3</v>
      </c>
      <c r="E99" s="191">
        <v>7.7843828251193802E-3</v>
      </c>
      <c r="F99" s="189">
        <v>1.08421764314451E-4</v>
      </c>
      <c r="G99" s="256">
        <v>2.0143291391653699E-4</v>
      </c>
      <c r="H99" s="256">
        <v>5.4746584944413896E-4</v>
      </c>
      <c r="I99" s="256">
        <v>1.5354686181869299E-3</v>
      </c>
      <c r="J99" s="190">
        <v>3.64434242460077E-3</v>
      </c>
      <c r="K99" s="190">
        <v>9.3472127532984207E-3</v>
      </c>
      <c r="L99" s="191">
        <v>2.45977776565416E-2</v>
      </c>
      <c r="M99" s="189">
        <v>9.2202418843009601E-5</v>
      </c>
      <c r="N99" s="190">
        <v>2.0129797786631401E-4</v>
      </c>
      <c r="O99" s="191">
        <v>7.55903410586355E-4</v>
      </c>
      <c r="P99" s="189">
        <v>4.9036340966696903E-4</v>
      </c>
      <c r="Q99" s="190">
        <v>1.18940230571456E-3</v>
      </c>
      <c r="R99" s="190">
        <v>7.2798184175343703E-3</v>
      </c>
      <c r="S99" s="192">
        <v>1.6240718408413599E-2</v>
      </c>
    </row>
    <row r="100" spans="1:19" x14ac:dyDescent="0.2">
      <c r="A100" s="177">
        <v>93</v>
      </c>
      <c r="B100" s="185">
        <v>1.1148636047596599E-3</v>
      </c>
      <c r="C100" s="255">
        <v>6.7702669346044706E-5</v>
      </c>
      <c r="D100" s="186">
        <v>3.4014110819402701E-3</v>
      </c>
      <c r="E100" s="187">
        <v>7.0622551474606799E-3</v>
      </c>
      <c r="F100" s="185">
        <v>9.79143652100658E-5</v>
      </c>
      <c r="G100" s="255">
        <v>1.8111157586903401E-4</v>
      </c>
      <c r="H100" s="255">
        <v>4.8963236405281203E-4</v>
      </c>
      <c r="I100" s="255">
        <v>1.3699970816616299E-3</v>
      </c>
      <c r="J100" s="186">
        <v>3.25143688038707E-3</v>
      </c>
      <c r="K100" s="186">
        <v>8.2218294306145804E-3</v>
      </c>
      <c r="L100" s="187">
        <v>2.1332580446774399E-2</v>
      </c>
      <c r="M100" s="185">
        <v>8.3154940045163697E-5</v>
      </c>
      <c r="N100" s="186">
        <v>1.8067135407651001E-4</v>
      </c>
      <c r="O100" s="187">
        <v>6.7465271163721105E-4</v>
      </c>
      <c r="P100" s="185">
        <v>4.4039820355309798E-4</v>
      </c>
      <c r="Q100" s="186">
        <v>1.06132394033298E-3</v>
      </c>
      <c r="R100" s="186">
        <v>6.5278309242321397E-3</v>
      </c>
      <c r="S100" s="188">
        <v>1.41445004871121E-2</v>
      </c>
    </row>
    <row r="101" spans="1:19" x14ac:dyDescent="0.2">
      <c r="A101" s="178">
        <v>94</v>
      </c>
      <c r="B101" s="189">
        <v>1.01208751115326E-3</v>
      </c>
      <c r="C101" s="256">
        <v>6.0582549352441897E-5</v>
      </c>
      <c r="D101" s="190">
        <v>3.09345520929805E-3</v>
      </c>
      <c r="E101" s="191">
        <v>6.4066839715314601E-3</v>
      </c>
      <c r="F101" s="189">
        <v>8.8425171933252E-5</v>
      </c>
      <c r="G101" s="256">
        <v>1.6283999976253E-4</v>
      </c>
      <c r="H101" s="256">
        <v>4.3790564598829502E-4</v>
      </c>
      <c r="I101" s="256">
        <v>1.2223359445383E-3</v>
      </c>
      <c r="J101" s="190">
        <v>2.90076812553401E-3</v>
      </c>
      <c r="K101" s="190">
        <v>7.2309507285003502E-3</v>
      </c>
      <c r="L101" s="191">
        <v>1.8492599770802601E-2</v>
      </c>
      <c r="M101" s="189">
        <v>7.4995189944534002E-5</v>
      </c>
      <c r="N101" s="190">
        <v>1.62157958686946E-4</v>
      </c>
      <c r="O101" s="191">
        <v>6.0213024160127304E-4</v>
      </c>
      <c r="P101" s="189">
        <v>3.9552214940018302E-4</v>
      </c>
      <c r="Q101" s="190">
        <v>9.4702435615016695E-4</v>
      </c>
      <c r="R101" s="190">
        <v>5.8530639143667502E-3</v>
      </c>
      <c r="S101" s="192">
        <v>1.2315457967723801E-2</v>
      </c>
    </row>
    <row r="102" spans="1:19" x14ac:dyDescent="0.2">
      <c r="A102" s="177">
        <v>95</v>
      </c>
      <c r="B102" s="185">
        <v>9.1877733747074001E-4</v>
      </c>
      <c r="C102" s="255">
        <v>5.42111939309055E-5</v>
      </c>
      <c r="D102" s="186">
        <v>2.8133022402068398E-3</v>
      </c>
      <c r="E102" s="187">
        <v>5.8116116187179297E-3</v>
      </c>
      <c r="F102" s="185">
        <v>7.9855533183220706E-5</v>
      </c>
      <c r="G102" s="255">
        <v>1.4641149527312101E-4</v>
      </c>
      <c r="H102" s="255">
        <v>3.9164140374873001E-4</v>
      </c>
      <c r="I102" s="255">
        <v>1.09057265161209E-3</v>
      </c>
      <c r="J102" s="186">
        <v>2.5878209446917998E-3</v>
      </c>
      <c r="K102" s="186">
        <v>6.35872513145435E-3</v>
      </c>
      <c r="L102" s="187">
        <v>1.6024511631582201E-2</v>
      </c>
      <c r="M102" s="185">
        <v>6.7636078001794599E-5</v>
      </c>
      <c r="N102" s="186">
        <v>1.45541354949265E-4</v>
      </c>
      <c r="O102" s="187">
        <v>5.3739945490728104E-4</v>
      </c>
      <c r="P102" s="185">
        <v>3.5521728683466101E-4</v>
      </c>
      <c r="Q102" s="186">
        <v>8.4502388536087801E-4</v>
      </c>
      <c r="R102" s="186">
        <v>5.24767760698471E-3</v>
      </c>
      <c r="S102" s="188">
        <v>1.07203592439223E-2</v>
      </c>
    </row>
    <row r="103" spans="1:19" x14ac:dyDescent="0.2">
      <c r="A103" s="178">
        <v>96</v>
      </c>
      <c r="B103" s="189">
        <v>8.3406278328880101E-4</v>
      </c>
      <c r="C103" s="256">
        <v>4.8509869747806998E-5</v>
      </c>
      <c r="D103" s="190">
        <v>2.5584556859638099E-3</v>
      </c>
      <c r="E103" s="191">
        <v>5.2715181546771298E-3</v>
      </c>
      <c r="F103" s="189">
        <v>7.2116352662451906E-5</v>
      </c>
      <c r="G103" s="256">
        <v>1.3164020169769699E-4</v>
      </c>
      <c r="H103" s="256">
        <v>3.5026321425761698E-4</v>
      </c>
      <c r="I103" s="256">
        <v>9.7299911722038997E-4</v>
      </c>
      <c r="J103" s="190">
        <v>2.3085576659277098E-3</v>
      </c>
      <c r="K103" s="190">
        <v>5.5911182687954702E-3</v>
      </c>
      <c r="L103" s="191">
        <v>1.3881164710973099E-2</v>
      </c>
      <c r="M103" s="189">
        <v>6.0999055367462402E-5</v>
      </c>
      <c r="N103" s="190">
        <v>1.3062726059484E-4</v>
      </c>
      <c r="O103" s="191">
        <v>4.7962408015760999E-4</v>
      </c>
      <c r="P103" s="189">
        <v>3.19018296732586E-4</v>
      </c>
      <c r="Q103" s="190">
        <v>7.5400121449458498E-4</v>
      </c>
      <c r="R103" s="190">
        <v>4.7046104935089296E-3</v>
      </c>
      <c r="S103" s="192">
        <v>9.3299062179931294E-3</v>
      </c>
    </row>
    <row r="104" spans="1:19" x14ac:dyDescent="0.2">
      <c r="A104" s="179">
        <v>97</v>
      </c>
      <c r="B104" s="193">
        <v>7.5715329421676704E-4</v>
      </c>
      <c r="C104" s="257">
        <v>4.3408120745076598E-5</v>
      </c>
      <c r="D104" s="194">
        <v>2.3266408668723899E-3</v>
      </c>
      <c r="E104" s="195">
        <v>4.7813760783027397E-3</v>
      </c>
      <c r="F104" s="193">
        <v>6.5127164179155597E-5</v>
      </c>
      <c r="G104" s="257">
        <v>1.18358991157233E-4</v>
      </c>
      <c r="H104" s="257">
        <v>3.1325539520586101E-4</v>
      </c>
      <c r="I104" s="257">
        <v>8.68090051164326E-4</v>
      </c>
      <c r="J104" s="194">
        <v>2.0593687075390402E-3</v>
      </c>
      <c r="K104" s="194">
        <v>4.91571625980865E-3</v>
      </c>
      <c r="L104" s="195">
        <v>1.20209972774987E-2</v>
      </c>
      <c r="M104" s="193">
        <v>5.5013277560555801E-5</v>
      </c>
      <c r="N104" s="194">
        <v>1.17241282621433E-4</v>
      </c>
      <c r="O104" s="195">
        <v>4.2805742831530903E-4</v>
      </c>
      <c r="P104" s="193">
        <v>2.8650716578053998E-4</v>
      </c>
      <c r="Q104" s="194">
        <v>6.7277654816047798E-4</v>
      </c>
      <c r="R104" s="194">
        <v>4.2175055628014598E-3</v>
      </c>
      <c r="S104" s="196">
        <v>8.1183178979517597E-3</v>
      </c>
    </row>
    <row r="105" spans="1:19" x14ac:dyDescent="0.2">
      <c r="A105" s="178">
        <v>98</v>
      </c>
      <c r="B105" s="189">
        <v>6.8733080222034603E-4</v>
      </c>
      <c r="C105" s="256">
        <v>3.8842898267283599E-5</v>
      </c>
      <c r="D105" s="190">
        <v>2.1157856136181001E-3</v>
      </c>
      <c r="E105" s="191">
        <v>4.3366083899791397E-3</v>
      </c>
      <c r="F105" s="189">
        <v>5.8815296172983699E-5</v>
      </c>
      <c r="G105" s="256">
        <v>1.0641758242212901E-4</v>
      </c>
      <c r="H105" s="256">
        <v>2.8015662164977299E-4</v>
      </c>
      <c r="I105" s="256">
        <v>7.7448354412034998E-4</v>
      </c>
      <c r="J105" s="190">
        <v>1.8370280291144501E-3</v>
      </c>
      <c r="K105" s="190">
        <v>4.32154763145949E-3</v>
      </c>
      <c r="L105" s="191">
        <v>1.0407473684476001E-2</v>
      </c>
      <c r="M105" s="189">
        <v>4.9614849147051403E-5</v>
      </c>
      <c r="N105" s="190">
        <v>1.05226883199155E-4</v>
      </c>
      <c r="O105" s="191">
        <v>3.82032831873765E-4</v>
      </c>
      <c r="P105" s="189">
        <v>2.5730838898381899E-4</v>
      </c>
      <c r="Q105" s="190">
        <v>6.0029654016598405E-4</v>
      </c>
      <c r="R105" s="190">
        <v>3.7806428223824198E-3</v>
      </c>
      <c r="S105" s="192">
        <v>7.0629455735467502E-3</v>
      </c>
    </row>
    <row r="106" spans="1:19" x14ac:dyDescent="0.2">
      <c r="A106" s="177">
        <v>99</v>
      </c>
      <c r="B106" s="185">
        <v>6.2394311845320705E-4</v>
      </c>
      <c r="C106" s="255">
        <v>3.4757782541101498E-5</v>
      </c>
      <c r="D106" s="186">
        <v>1.9240025764219099E-3</v>
      </c>
      <c r="E106" s="187">
        <v>3.9330498695188797E-3</v>
      </c>
      <c r="F106" s="185">
        <v>5.3115117037384798E-5</v>
      </c>
      <c r="G106" s="255">
        <v>9.5680844289107504E-5</v>
      </c>
      <c r="H106" s="255">
        <v>2.5055421001533498E-4</v>
      </c>
      <c r="I106" s="255">
        <v>6.9096368481762595E-4</v>
      </c>
      <c r="J106" s="186">
        <v>1.63865304585734E-3</v>
      </c>
      <c r="K106" s="186">
        <v>3.7989227125444901E-3</v>
      </c>
      <c r="L106" s="187">
        <v>9.0085512242875105E-3</v>
      </c>
      <c r="M106" s="185">
        <v>4.4746142402898103E-5</v>
      </c>
      <c r="N106" s="186">
        <v>9.4443553210123995E-5</v>
      </c>
      <c r="O106" s="187">
        <v>3.4095509722112101E-4</v>
      </c>
      <c r="P106" s="185">
        <v>2.3108465643119599E-4</v>
      </c>
      <c r="Q106" s="186">
        <v>5.35620811132282E-4</v>
      </c>
      <c r="R106" s="186">
        <v>3.3888777226760399E-3</v>
      </c>
      <c r="S106" s="188">
        <v>6.1439206529406501E-3</v>
      </c>
    </row>
    <row r="107" spans="1:19" x14ac:dyDescent="0.2">
      <c r="A107" s="180">
        <v>100</v>
      </c>
      <c r="B107" s="197">
        <v>5.6639792143208E-4</v>
      </c>
      <c r="C107" s="258">
        <v>3.1102285926270299E-5</v>
      </c>
      <c r="D107" s="198">
        <v>1.7495730206467199E-3</v>
      </c>
      <c r="E107" s="199">
        <v>3.5669113854973401E-3</v>
      </c>
      <c r="F107" s="197">
        <v>4.7967353440652E-5</v>
      </c>
      <c r="G107" s="258">
        <v>8.6027269530459998E-5</v>
      </c>
      <c r="H107" s="258">
        <v>2.24079000420022E-4</v>
      </c>
      <c r="I107" s="258">
        <v>6.16445002576203E-4</v>
      </c>
      <c r="J107" s="198">
        <v>1.4616685950194399E-3</v>
      </c>
      <c r="K107" s="198">
        <v>3.3392892928694302E-3</v>
      </c>
      <c r="L107" s="199">
        <v>7.7961837960205697E-3</v>
      </c>
      <c r="M107" s="197">
        <v>4.0355182726991899E-5</v>
      </c>
      <c r="N107" s="198">
        <v>8.4765172304145702E-5</v>
      </c>
      <c r="O107" s="199">
        <v>3.0429286429880397E-4</v>
      </c>
      <c r="P107" s="197">
        <v>2.0753297587748699E-4</v>
      </c>
      <c r="Q107" s="198">
        <v>4.7790988927702999E-4</v>
      </c>
      <c r="R107" s="198">
        <v>3.0375850830898798E-3</v>
      </c>
      <c r="S107" s="200">
        <v>5.3438349555876398E-3</v>
      </c>
    </row>
    <row r="108" spans="1:19" x14ac:dyDescent="0.2">
      <c r="A108" s="135"/>
      <c r="B108" s="135"/>
      <c r="C108" s="135"/>
      <c r="D108" s="135"/>
      <c r="E108" s="135"/>
      <c r="F108" s="135"/>
      <c r="G108" s="135"/>
      <c r="H108" s="135"/>
      <c r="I108" s="135"/>
      <c r="J108" s="135"/>
      <c r="K108" s="135"/>
      <c r="L108" s="135"/>
      <c r="M108" s="135"/>
      <c r="N108" s="135"/>
      <c r="O108" s="135"/>
      <c r="P108" s="135"/>
      <c r="Q108" s="135"/>
      <c r="R108" s="135"/>
      <c r="S108" s="135"/>
    </row>
  </sheetData>
  <sheetProtection algorithmName="SHA-512" hashValue="tnRAgE2yTHs4Ju2eD0DePVB/xLqzLXDuvjdnvEk8EA18C4bBGJmt+YR20GQfi4QG4r3UGclEPcBCEG9UWxzdjw==" saltValue="F/pVcTvEeRStaBQtzw55hg==" spinCount="100000" sheet="1" deleteColumns="0" deleteRows="0" selectLockedCells="1" selectUnlockedCells="1"/>
  <mergeCells count="1">
    <mergeCell ref="A4:J4"/>
  </mergeCells>
  <hyperlinks>
    <hyperlink ref="A2" r:id="rId1"/>
  </hyperlinks>
  <pageMargins left="0.7" right="0.7" top="0.75" bottom="0.75" header="0.3" footer="0.3"/>
  <pageSetup orientation="portrait" verticalDpi="0" r:id="rId2"/>
  <rowBreaks count="1" manualBreakCount="1">
    <brk id="117" max="16383" man="1"/>
  </rowBreaks>
  <colBreaks count="1" manualBreakCount="1">
    <brk id="18" max="1048575"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1</vt:i4>
      </vt:variant>
    </vt:vector>
  </HeadingPairs>
  <TitlesOfParts>
    <vt:vector size="10" baseType="lpstr">
      <vt:lpstr>Read</vt:lpstr>
      <vt:lpstr>Questionnaire</vt:lpstr>
      <vt:lpstr>Sampling</vt:lpstr>
      <vt:lpstr>Data</vt:lpstr>
      <vt:lpstr>Averages</vt:lpstr>
      <vt:lpstr>Quintiles</vt:lpstr>
      <vt:lpstr>Confidence</vt:lpstr>
      <vt:lpstr>Scoring</vt:lpstr>
      <vt:lpstr>Likelihoods</vt:lpstr>
      <vt:lpstr>Questionnaire!Print_Area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Varun</dc:creator>
  <cp:lastModifiedBy>rwells</cp:lastModifiedBy>
  <cp:lastPrinted>2017-12-04T21:22:23Z</cp:lastPrinted>
  <dcterms:created xsi:type="dcterms:W3CDTF">2017-10-02T19:42:00Z</dcterms:created>
  <dcterms:modified xsi:type="dcterms:W3CDTF">2018-06-01T17:44:15Z</dcterms:modified>
</cp:coreProperties>
</file>