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09" activeTab="4"/>
  </bookViews>
  <sheets>
    <sheet name="MUAC on Admission" sheetId="1" r:id="rId1"/>
    <sheet name="Locations" sheetId="2" r:id="rId2"/>
    <sheet name="Weight Gain LoS" sheetId="3" r:id="rId3"/>
    <sheet name="Referrals" sheetId="4" r:id="rId4"/>
    <sheet name="Discharge &amp; Admission" sheetId="5" r:id="rId5"/>
    <sheet name="OTP Routine Data" sheetId="6" r:id="rId6"/>
    <sheet name="SC Monitoring Data" sheetId="7" r:id="rId7"/>
    <sheet name="SFP Routine Data" sheetId="8" r:id="rId8"/>
  </sheets>
  <calcPr calcId="124519"/>
</workbook>
</file>

<file path=xl/calcChain.xml><?xml version="1.0" encoding="utf-8"?>
<calcChain xmlns="http://schemas.openxmlformats.org/spreadsheetml/2006/main">
  <c r="AA31" i="8"/>
  <c r="Z31"/>
  <c r="Y31"/>
  <c r="AA30"/>
  <c r="Z30"/>
  <c r="Y30"/>
  <c r="AA29"/>
  <c r="Z29"/>
  <c r="Y29"/>
  <c r="AA28"/>
  <c r="Z28"/>
  <c r="Y28"/>
  <c r="V31"/>
  <c r="U31"/>
  <c r="T31"/>
  <c r="S31"/>
  <c r="R31"/>
  <c r="Q31"/>
  <c r="P31"/>
  <c r="O31"/>
  <c r="N31"/>
  <c r="M31"/>
  <c r="L31"/>
  <c r="K31"/>
  <c r="V30"/>
  <c r="U30"/>
  <c r="T30"/>
  <c r="S30"/>
  <c r="R30"/>
  <c r="Q30"/>
  <c r="P30"/>
  <c r="O30"/>
  <c r="N30"/>
  <c r="M30"/>
  <c r="L30"/>
  <c r="K30"/>
  <c r="V29"/>
  <c r="U29"/>
  <c r="T29"/>
  <c r="S29"/>
  <c r="R29"/>
  <c r="Q29"/>
  <c r="P29"/>
  <c r="O29"/>
  <c r="N29"/>
  <c r="M29"/>
  <c r="L29"/>
  <c r="K29"/>
  <c r="V28"/>
  <c r="U28"/>
  <c r="T28"/>
  <c r="S28"/>
  <c r="R28"/>
  <c r="Q28"/>
  <c r="P28"/>
  <c r="O28"/>
  <c r="N28"/>
  <c r="M28"/>
  <c r="L28"/>
  <c r="K28"/>
  <c r="AA27"/>
  <c r="Z27"/>
  <c r="Y27"/>
  <c r="V27"/>
  <c r="U27"/>
  <c r="T27"/>
  <c r="S27"/>
  <c r="R27"/>
  <c r="Q27"/>
  <c r="P27"/>
  <c r="O27"/>
  <c r="N27"/>
  <c r="M27"/>
  <c r="L27"/>
  <c r="K27"/>
  <c r="AA25"/>
  <c r="Z25"/>
  <c r="Y25"/>
  <c r="AA24"/>
  <c r="Z24"/>
  <c r="Y24"/>
  <c r="AA23"/>
  <c r="Z23"/>
  <c r="Y23"/>
  <c r="V25"/>
  <c r="U25"/>
  <c r="T25"/>
  <c r="S25"/>
  <c r="R25"/>
  <c r="Q25"/>
  <c r="P25"/>
  <c r="O25"/>
  <c r="N25"/>
  <c r="M25"/>
  <c r="L25"/>
  <c r="K25"/>
  <c r="V24"/>
  <c r="U24"/>
  <c r="T24"/>
  <c r="S24"/>
  <c r="R24"/>
  <c r="Q24"/>
  <c r="P24"/>
  <c r="O24"/>
  <c r="N24"/>
  <c r="M24"/>
  <c r="L24"/>
  <c r="K24"/>
  <c r="V23"/>
  <c r="U23"/>
  <c r="T23"/>
  <c r="S23"/>
  <c r="R23"/>
  <c r="Q23"/>
  <c r="P23"/>
  <c r="O23"/>
  <c r="N23"/>
  <c r="M23"/>
  <c r="L23"/>
  <c r="K23"/>
  <c r="I25"/>
  <c r="I31" s="1"/>
  <c r="I24"/>
  <c r="I30" s="1"/>
  <c r="I23"/>
  <c r="I29" s="1"/>
  <c r="AA22"/>
  <c r="Z22"/>
  <c r="Y22"/>
  <c r="V22"/>
  <c r="U22"/>
  <c r="T22"/>
  <c r="S22"/>
  <c r="R22"/>
  <c r="Q22"/>
  <c r="P22"/>
  <c r="O22"/>
  <c r="N22"/>
  <c r="M22"/>
  <c r="L22"/>
  <c r="K22"/>
  <c r="I22"/>
  <c r="I28" s="1"/>
  <c r="AA21"/>
  <c r="Z21"/>
  <c r="Y21"/>
  <c r="V21"/>
  <c r="U21"/>
  <c r="T21"/>
  <c r="S21"/>
  <c r="R21"/>
  <c r="Q21"/>
  <c r="P21"/>
  <c r="O21"/>
  <c r="N21"/>
  <c r="M21"/>
  <c r="L21"/>
  <c r="K21"/>
  <c r="I21"/>
  <c r="I27" s="1"/>
  <c r="AO11"/>
  <c r="AN11"/>
  <c r="AO12"/>
  <c r="AO10"/>
  <c r="AO9"/>
  <c r="AO8"/>
  <c r="AO13" s="1"/>
  <c r="AQ10" s="1"/>
  <c r="AO6"/>
  <c r="AO5"/>
  <c r="AO4"/>
  <c r="AO3"/>
  <c r="AN12"/>
  <c r="AN10"/>
  <c r="AN9"/>
  <c r="AN8"/>
  <c r="AN6"/>
  <c r="AN5"/>
  <c r="AN4"/>
  <c r="AN3"/>
  <c r="AL12"/>
  <c r="AL11"/>
  <c r="AL10"/>
  <c r="AL9"/>
  <c r="AL8"/>
  <c r="AL6"/>
  <c r="AL5"/>
  <c r="AL4"/>
  <c r="AL3"/>
  <c r="AC13"/>
  <c r="AB13"/>
  <c r="AA13"/>
  <c r="AA19" s="1"/>
  <c r="Z13"/>
  <c r="Z18" s="1"/>
  <c r="Y13"/>
  <c r="X13"/>
  <c r="W13"/>
  <c r="V13"/>
  <c r="V19" s="1"/>
  <c r="U13"/>
  <c r="U18" s="1"/>
  <c r="T13"/>
  <c r="T19" s="1"/>
  <c r="S13"/>
  <c r="S18" s="1"/>
  <c r="R13"/>
  <c r="R19" s="1"/>
  <c r="Q13"/>
  <c r="Q18" s="1"/>
  <c r="P13"/>
  <c r="P19" s="1"/>
  <c r="O13"/>
  <c r="O18" s="1"/>
  <c r="N13"/>
  <c r="N19" s="1"/>
  <c r="M13"/>
  <c r="M18" s="1"/>
  <c r="L13"/>
  <c r="L19" s="1"/>
  <c r="K13"/>
  <c r="K18" s="1"/>
  <c r="J13"/>
  <c r="I13"/>
  <c r="I19" s="1"/>
  <c r="H13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O5" i="7"/>
  <c r="O4"/>
  <c r="O3"/>
  <c r="O2"/>
  <c r="N11"/>
  <c r="N6"/>
  <c r="P5"/>
  <c r="P4"/>
  <c r="P3"/>
  <c r="P2"/>
  <c r="M6"/>
  <c r="M10"/>
  <c r="M9"/>
  <c r="M8"/>
  <c r="M7"/>
  <c r="M5"/>
  <c r="M4"/>
  <c r="M3"/>
  <c r="M2"/>
  <c r="L48" i="1"/>
  <c r="K48"/>
  <c r="J48"/>
  <c r="I48"/>
  <c r="H48"/>
  <c r="G48"/>
  <c r="F48"/>
  <c r="E48"/>
  <c r="D48"/>
  <c r="C48"/>
  <c r="B48"/>
  <c r="X5" i="4"/>
  <c r="X4"/>
  <c r="X3"/>
  <c r="X2"/>
  <c r="L6"/>
  <c r="K6"/>
  <c r="W4" s="1"/>
  <c r="J6"/>
  <c r="V5" s="1"/>
  <c r="I6"/>
  <c r="U4" s="1"/>
  <c r="H6"/>
  <c r="T5" s="1"/>
  <c r="G6"/>
  <c r="S4" s="1"/>
  <c r="F6"/>
  <c r="R5" s="1"/>
  <c r="E6"/>
  <c r="Q4" s="1"/>
  <c r="D6"/>
  <c r="P5" s="1"/>
  <c r="C6"/>
  <c r="O4" s="1"/>
  <c r="B6"/>
  <c r="N4" s="1"/>
  <c r="AJ6" i="6"/>
  <c r="AJ5"/>
  <c r="AJ4"/>
  <c r="AJ3"/>
  <c r="AI6"/>
  <c r="AI5"/>
  <c r="AI4"/>
  <c r="AI3"/>
  <c r="AH22"/>
  <c r="AH21"/>
  <c r="AH20"/>
  <c r="AH19"/>
  <c r="AG22"/>
  <c r="AG21"/>
  <c r="AG20"/>
  <c r="AG19"/>
  <c r="AC22"/>
  <c r="AC29" s="1"/>
  <c r="AB22"/>
  <c r="AB29" s="1"/>
  <c r="AA22"/>
  <c r="AA29" s="1"/>
  <c r="AB30" s="1"/>
  <c r="Z22"/>
  <c r="Z29" s="1"/>
  <c r="AA30" s="1"/>
  <c r="Y22"/>
  <c r="Y29" s="1"/>
  <c r="Z30" s="1"/>
  <c r="X22"/>
  <c r="X29" s="1"/>
  <c r="W22"/>
  <c r="W29" s="1"/>
  <c r="X30" s="1"/>
  <c r="V22"/>
  <c r="V29" s="1"/>
  <c r="U22"/>
  <c r="U29" s="1"/>
  <c r="V30" s="1"/>
  <c r="T22"/>
  <c r="T29" s="1"/>
  <c r="S22"/>
  <c r="S29" s="1"/>
  <c r="T30" s="1"/>
  <c r="R22"/>
  <c r="R29" s="1"/>
  <c r="Q22"/>
  <c r="Q29" s="1"/>
  <c r="R30" s="1"/>
  <c r="P22"/>
  <c r="P29" s="1"/>
  <c r="O22"/>
  <c r="O29" s="1"/>
  <c r="P30" s="1"/>
  <c r="N22"/>
  <c r="N29" s="1"/>
  <c r="AC16"/>
  <c r="AB16"/>
  <c r="AC17" s="1"/>
  <c r="AA16"/>
  <c r="AB17" s="1"/>
  <c r="Z16"/>
  <c r="AA17" s="1"/>
  <c r="Y16"/>
  <c r="Z17" s="1"/>
  <c r="X16"/>
  <c r="Y17" s="1"/>
  <c r="W16"/>
  <c r="X17" s="1"/>
  <c r="V16"/>
  <c r="W17" s="1"/>
  <c r="U16"/>
  <c r="V17" s="1"/>
  <c r="T16"/>
  <c r="U17" s="1"/>
  <c r="S16"/>
  <c r="T17" s="1"/>
  <c r="R16"/>
  <c r="S17" s="1"/>
  <c r="Q16"/>
  <c r="R17" s="1"/>
  <c r="P16"/>
  <c r="Q17" s="1"/>
  <c r="O16"/>
  <c r="P17" s="1"/>
  <c r="N16"/>
  <c r="O17" s="1"/>
  <c r="M16"/>
  <c r="N17" s="1"/>
  <c r="L16"/>
  <c r="M17" s="1"/>
  <c r="K16"/>
  <c r="L17" s="1"/>
  <c r="J16"/>
  <c r="K17" s="1"/>
  <c r="I16"/>
  <c r="J17" s="1"/>
  <c r="H16"/>
  <c r="H17" s="1"/>
  <c r="AE15"/>
  <c r="AD15"/>
  <c r="AC15"/>
  <c r="AC21" s="1"/>
  <c r="AB15"/>
  <c r="AB21" s="1"/>
  <c r="AC27" s="1"/>
  <c r="AA15"/>
  <c r="AA21" s="1"/>
  <c r="AB27" s="1"/>
  <c r="AC28" s="1"/>
  <c r="Z15"/>
  <c r="Z21" s="1"/>
  <c r="AA27" s="1"/>
  <c r="AB28" s="1"/>
  <c r="Y15"/>
  <c r="Y21" s="1"/>
  <c r="Z27" s="1"/>
  <c r="AA28" s="1"/>
  <c r="X15"/>
  <c r="X21" s="1"/>
  <c r="Y27" s="1"/>
  <c r="Z28" s="1"/>
  <c r="W15"/>
  <c r="W21" s="1"/>
  <c r="X27" s="1"/>
  <c r="Y28" s="1"/>
  <c r="V15"/>
  <c r="V21" s="1"/>
  <c r="W27" s="1"/>
  <c r="X28" s="1"/>
  <c r="U15"/>
  <c r="U21" s="1"/>
  <c r="V27" s="1"/>
  <c r="W28" s="1"/>
  <c r="T15"/>
  <c r="T21" s="1"/>
  <c r="U27" s="1"/>
  <c r="V28" s="1"/>
  <c r="S15"/>
  <c r="S21" s="1"/>
  <c r="T27" s="1"/>
  <c r="U28" s="1"/>
  <c r="R15"/>
  <c r="R21" s="1"/>
  <c r="S27" s="1"/>
  <c r="T28" s="1"/>
  <c r="Q15"/>
  <c r="Q21" s="1"/>
  <c r="R27" s="1"/>
  <c r="S28" s="1"/>
  <c r="P15"/>
  <c r="P21" s="1"/>
  <c r="Q27" s="1"/>
  <c r="R28" s="1"/>
  <c r="O15"/>
  <c r="O21" s="1"/>
  <c r="P27" s="1"/>
  <c r="Q28" s="1"/>
  <c r="N15"/>
  <c r="N21" s="1"/>
  <c r="O27" s="1"/>
  <c r="P28" s="1"/>
  <c r="M15"/>
  <c r="M22" s="1"/>
  <c r="M29" s="1"/>
  <c r="N30" s="1"/>
  <c r="L15"/>
  <c r="L22" s="1"/>
  <c r="L29" s="1"/>
  <c r="M30" s="1"/>
  <c r="K15"/>
  <c r="K22" s="1"/>
  <c r="K29" s="1"/>
  <c r="L30" s="1"/>
  <c r="J15"/>
  <c r="J22" s="1"/>
  <c r="J29" s="1"/>
  <c r="K30" s="1"/>
  <c r="I15"/>
  <c r="I22" s="1"/>
  <c r="I29" s="1"/>
  <c r="J30" s="1"/>
  <c r="H15"/>
  <c r="H22" s="1"/>
  <c r="H29" s="1"/>
  <c r="G15"/>
  <c r="AG15" s="1"/>
  <c r="AH14"/>
  <c r="AG14"/>
  <c r="AH13"/>
  <c r="AG13"/>
  <c r="AH12"/>
  <c r="AG12"/>
  <c r="AH11"/>
  <c r="AG11"/>
  <c r="AC7"/>
  <c r="AB7"/>
  <c r="AA7"/>
  <c r="AB8" s="1"/>
  <c r="Z7"/>
  <c r="AA8" s="1"/>
  <c r="AB9" s="1"/>
  <c r="Y7"/>
  <c r="Z8" s="1"/>
  <c r="AA9" s="1"/>
  <c r="X7"/>
  <c r="Y8" s="1"/>
  <c r="Z9" s="1"/>
  <c r="W7"/>
  <c r="X8" s="1"/>
  <c r="Y9" s="1"/>
  <c r="V7"/>
  <c r="W8" s="1"/>
  <c r="X9" s="1"/>
  <c r="U7"/>
  <c r="V8" s="1"/>
  <c r="W9" s="1"/>
  <c r="T7"/>
  <c r="U8" s="1"/>
  <c r="V9" s="1"/>
  <c r="S7"/>
  <c r="AH7" s="1"/>
  <c r="R7"/>
  <c r="S8" s="1"/>
  <c r="Q7"/>
  <c r="R8" s="1"/>
  <c r="P7"/>
  <c r="Q8" s="1"/>
  <c r="R9" s="1"/>
  <c r="O7"/>
  <c r="P8" s="1"/>
  <c r="N7"/>
  <c r="O8" s="1"/>
  <c r="P9" s="1"/>
  <c r="M7"/>
  <c r="N8" s="1"/>
  <c r="L7"/>
  <c r="M8" s="1"/>
  <c r="N9" s="1"/>
  <c r="K7"/>
  <c r="L8" s="1"/>
  <c r="J7"/>
  <c r="K8" s="1"/>
  <c r="L9" s="1"/>
  <c r="I7"/>
  <c r="J8" s="1"/>
  <c r="H7"/>
  <c r="I8" s="1"/>
  <c r="J9" s="1"/>
  <c r="G7"/>
  <c r="H8" s="1"/>
  <c r="AH6"/>
  <c r="AG6"/>
  <c r="AH5"/>
  <c r="AG5"/>
  <c r="AH4"/>
  <c r="AG4"/>
  <c r="AH3"/>
  <c r="AG3"/>
  <c r="S5" i="5"/>
  <c r="S4"/>
  <c r="S3"/>
  <c r="R5"/>
  <c r="R4"/>
  <c r="R3"/>
  <c r="S9"/>
  <c r="Q5"/>
  <c r="Q4"/>
  <c r="Q3"/>
  <c r="P6"/>
  <c r="P14"/>
  <c r="P9"/>
  <c r="P11"/>
  <c r="P10"/>
  <c r="P13"/>
  <c r="P12"/>
  <c r="P5"/>
  <c r="P4"/>
  <c r="P3"/>
  <c r="M7" i="4"/>
  <c r="M5"/>
  <c r="M4"/>
  <c r="M3"/>
  <c r="M2"/>
  <c r="J239" i="3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I239"/>
  <c r="H239"/>
  <c r="I238"/>
  <c r="H238"/>
  <c r="K238" s="1"/>
  <c r="I237"/>
  <c r="H237"/>
  <c r="I236"/>
  <c r="H236"/>
  <c r="K236" s="1"/>
  <c r="I235"/>
  <c r="H235"/>
  <c r="I234"/>
  <c r="H234"/>
  <c r="K234" s="1"/>
  <c r="I233"/>
  <c r="H233"/>
  <c r="I232"/>
  <c r="H232"/>
  <c r="K232" s="1"/>
  <c r="I231"/>
  <c r="H231"/>
  <c r="I230"/>
  <c r="H230"/>
  <c r="K230" s="1"/>
  <c r="I229"/>
  <c r="H229"/>
  <c r="I228"/>
  <c r="H228"/>
  <c r="K228" s="1"/>
  <c r="I227"/>
  <c r="H227"/>
  <c r="I226"/>
  <c r="H226"/>
  <c r="K226" s="1"/>
  <c r="I225"/>
  <c r="H225"/>
  <c r="I224"/>
  <c r="H224"/>
  <c r="K224" s="1"/>
  <c r="I223"/>
  <c r="H223"/>
  <c r="I222"/>
  <c r="H222"/>
  <c r="K222" s="1"/>
  <c r="I221"/>
  <c r="H221"/>
  <c r="I220"/>
  <c r="H220"/>
  <c r="K220" s="1"/>
  <c r="I219"/>
  <c r="H219"/>
  <c r="I218"/>
  <c r="H218"/>
  <c r="K218" s="1"/>
  <c r="I217"/>
  <c r="L217" s="1"/>
  <c r="H217"/>
  <c r="K217" s="1"/>
  <c r="J217"/>
  <c r="I216"/>
  <c r="H216"/>
  <c r="K216" s="1"/>
  <c r="J216"/>
  <c r="I215"/>
  <c r="L215" s="1"/>
  <c r="H215"/>
  <c r="K215" s="1"/>
  <c r="J215"/>
  <c r="I214"/>
  <c r="H214"/>
  <c r="K214" s="1"/>
  <c r="J214"/>
  <c r="I213"/>
  <c r="L213" s="1"/>
  <c r="H213"/>
  <c r="K213" s="1"/>
  <c r="J213"/>
  <c r="I212"/>
  <c r="H212"/>
  <c r="K212" s="1"/>
  <c r="J212"/>
  <c r="I211"/>
  <c r="L211" s="1"/>
  <c r="H211"/>
  <c r="K211" s="1"/>
  <c r="J211"/>
  <c r="I210"/>
  <c r="H210"/>
  <c r="J210"/>
  <c r="I209"/>
  <c r="H209"/>
  <c r="J209"/>
  <c r="I208"/>
  <c r="H208"/>
  <c r="K208" s="1"/>
  <c r="J208"/>
  <c r="I207"/>
  <c r="H207"/>
  <c r="J207"/>
  <c r="I206"/>
  <c r="H206"/>
  <c r="J206"/>
  <c r="L206" s="1"/>
  <c r="I205"/>
  <c r="H205"/>
  <c r="J205"/>
  <c r="I204"/>
  <c r="L204"/>
  <c r="H204"/>
  <c r="K204"/>
  <c r="J204"/>
  <c r="I203"/>
  <c r="H203"/>
  <c r="J203"/>
  <c r="I202"/>
  <c r="H202"/>
  <c r="K202" s="1"/>
  <c r="J202"/>
  <c r="I201"/>
  <c r="L201" s="1"/>
  <c r="H201"/>
  <c r="K201" s="1"/>
  <c r="J201"/>
  <c r="I200"/>
  <c r="H200"/>
  <c r="K200" s="1"/>
  <c r="J200"/>
  <c r="I199"/>
  <c r="L199" s="1"/>
  <c r="H199"/>
  <c r="K199" s="1"/>
  <c r="J199"/>
  <c r="I198"/>
  <c r="H198"/>
  <c r="K198" s="1"/>
  <c r="J198"/>
  <c r="I197"/>
  <c r="L197" s="1"/>
  <c r="H197"/>
  <c r="K197" s="1"/>
  <c r="J197"/>
  <c r="I196"/>
  <c r="H196"/>
  <c r="K196" s="1"/>
  <c r="J196"/>
  <c r="I195"/>
  <c r="H195"/>
  <c r="J195"/>
  <c r="I194"/>
  <c r="L194"/>
  <c r="H194"/>
  <c r="K194"/>
  <c r="J194"/>
  <c r="I193"/>
  <c r="H193"/>
  <c r="J193"/>
  <c r="I192"/>
  <c r="L192"/>
  <c r="H192"/>
  <c r="K192"/>
  <c r="J192"/>
  <c r="I191"/>
  <c r="H191"/>
  <c r="J191"/>
  <c r="I190"/>
  <c r="L190"/>
  <c r="H190"/>
  <c r="K190"/>
  <c r="J190"/>
  <c r="I189"/>
  <c r="H189"/>
  <c r="J189"/>
  <c r="I188"/>
  <c r="L188"/>
  <c r="H188"/>
  <c r="K188"/>
  <c r="J188"/>
  <c r="I187"/>
  <c r="H187"/>
  <c r="J187"/>
  <c r="N187" s="1"/>
  <c r="I186"/>
  <c r="L186"/>
  <c r="H186"/>
  <c r="K186"/>
  <c r="J186"/>
  <c r="I185"/>
  <c r="L185" s="1"/>
  <c r="H185"/>
  <c r="K185"/>
  <c r="J185"/>
  <c r="I184"/>
  <c r="H184"/>
  <c r="J184"/>
  <c r="I183"/>
  <c r="L183"/>
  <c r="H183"/>
  <c r="K183"/>
  <c r="J183"/>
  <c r="I182"/>
  <c r="H182"/>
  <c r="J182"/>
  <c r="I181"/>
  <c r="L181"/>
  <c r="H181"/>
  <c r="K181"/>
  <c r="J181"/>
  <c r="I180"/>
  <c r="H180"/>
  <c r="J180"/>
  <c r="I179"/>
  <c r="H179"/>
  <c r="K179" s="1"/>
  <c r="J179"/>
  <c r="I178"/>
  <c r="L178" s="1"/>
  <c r="H178"/>
  <c r="K178" s="1"/>
  <c r="J178"/>
  <c r="I177"/>
  <c r="H177"/>
  <c r="K177" s="1"/>
  <c r="J177"/>
  <c r="I176"/>
  <c r="H176"/>
  <c r="K176" s="1"/>
  <c r="J176"/>
  <c r="I175"/>
  <c r="L175" s="1"/>
  <c r="H175"/>
  <c r="K175" s="1"/>
  <c r="J175"/>
  <c r="I174"/>
  <c r="H174"/>
  <c r="K174" s="1"/>
  <c r="J174"/>
  <c r="I173"/>
  <c r="L173" s="1"/>
  <c r="H173"/>
  <c r="K173" s="1"/>
  <c r="J173"/>
  <c r="I172"/>
  <c r="H172"/>
  <c r="K172" s="1"/>
  <c r="J172"/>
  <c r="I171"/>
  <c r="H171"/>
  <c r="J171"/>
  <c r="I170"/>
  <c r="H170"/>
  <c r="K170" s="1"/>
  <c r="J170"/>
  <c r="I169"/>
  <c r="L169" s="1"/>
  <c r="H169"/>
  <c r="K169" s="1"/>
  <c r="J169"/>
  <c r="I168"/>
  <c r="H168"/>
  <c r="K168" s="1"/>
  <c r="J168"/>
  <c r="I167"/>
  <c r="L167" s="1"/>
  <c r="H167"/>
  <c r="K167" s="1"/>
  <c r="J167"/>
  <c r="I166"/>
  <c r="H166"/>
  <c r="K166" s="1"/>
  <c r="J166"/>
  <c r="I165"/>
  <c r="L165" s="1"/>
  <c r="H165"/>
  <c r="K165" s="1"/>
  <c r="J165"/>
  <c r="I164"/>
  <c r="H164"/>
  <c r="K164" s="1"/>
  <c r="J164"/>
  <c r="I163"/>
  <c r="L163" s="1"/>
  <c r="H163"/>
  <c r="K163" s="1"/>
  <c r="J163"/>
  <c r="I162"/>
  <c r="H162"/>
  <c r="K162" s="1"/>
  <c r="J162"/>
  <c r="I161"/>
  <c r="H161"/>
  <c r="K161" s="1"/>
  <c r="J161"/>
  <c r="I160"/>
  <c r="L160" s="1"/>
  <c r="H160"/>
  <c r="K160" s="1"/>
  <c r="J160"/>
  <c r="I159"/>
  <c r="H159"/>
  <c r="K159" s="1"/>
  <c r="J159"/>
  <c r="I158"/>
  <c r="L158" s="1"/>
  <c r="H158"/>
  <c r="K158" s="1"/>
  <c r="J158"/>
  <c r="I157"/>
  <c r="H157"/>
  <c r="K157" s="1"/>
  <c r="J157"/>
  <c r="I156"/>
  <c r="L156" s="1"/>
  <c r="H156"/>
  <c r="K156" s="1"/>
  <c r="J156"/>
  <c r="N156" s="1"/>
  <c r="I155"/>
  <c r="H155"/>
  <c r="K155" s="1"/>
  <c r="J155"/>
  <c r="I154"/>
  <c r="H154"/>
  <c r="J154"/>
  <c r="I153"/>
  <c r="H153"/>
  <c r="J153"/>
  <c r="L153" s="1"/>
  <c r="I152"/>
  <c r="L152" s="1"/>
  <c r="H152"/>
  <c r="K152" s="1"/>
  <c r="J152"/>
  <c r="I151"/>
  <c r="H151"/>
  <c r="K151" s="1"/>
  <c r="J151"/>
  <c r="I150"/>
  <c r="L150" s="1"/>
  <c r="H150"/>
  <c r="K150" s="1"/>
  <c r="J150"/>
  <c r="I149"/>
  <c r="H149"/>
  <c r="K149" s="1"/>
  <c r="J149"/>
  <c r="I148"/>
  <c r="L148" s="1"/>
  <c r="H148"/>
  <c r="K148" s="1"/>
  <c r="J148"/>
  <c r="I147"/>
  <c r="H147"/>
  <c r="K147" s="1"/>
  <c r="J147"/>
  <c r="I146"/>
  <c r="L146" s="1"/>
  <c r="H146"/>
  <c r="K146" s="1"/>
  <c r="J146"/>
  <c r="N146" s="1"/>
  <c r="I145"/>
  <c r="H145"/>
  <c r="K145" s="1"/>
  <c r="J145"/>
  <c r="I144"/>
  <c r="L144" s="1"/>
  <c r="H144"/>
  <c r="K144" s="1"/>
  <c r="J144"/>
  <c r="I143"/>
  <c r="H143"/>
  <c r="K143" s="1"/>
  <c r="J143"/>
  <c r="I142"/>
  <c r="H142"/>
  <c r="K142" s="1"/>
  <c r="J142"/>
  <c r="I141"/>
  <c r="H141"/>
  <c r="K141" s="1"/>
  <c r="J141"/>
  <c r="I140"/>
  <c r="H140"/>
  <c r="J140"/>
  <c r="I139"/>
  <c r="H139"/>
  <c r="K139" s="1"/>
  <c r="J139"/>
  <c r="I138"/>
  <c r="L138" s="1"/>
  <c r="H138"/>
  <c r="K138" s="1"/>
  <c r="J138"/>
  <c r="I137"/>
  <c r="L137"/>
  <c r="H137"/>
  <c r="K137"/>
  <c r="J137"/>
  <c r="I136"/>
  <c r="H136"/>
  <c r="J136"/>
  <c r="I135"/>
  <c r="H135"/>
  <c r="J135"/>
  <c r="L135" s="1"/>
  <c r="I134"/>
  <c r="H134"/>
  <c r="J134"/>
  <c r="L134" s="1"/>
  <c r="I133"/>
  <c r="L133"/>
  <c r="H133"/>
  <c r="K133"/>
  <c r="J133"/>
  <c r="I132"/>
  <c r="H132"/>
  <c r="J132"/>
  <c r="I131"/>
  <c r="L131"/>
  <c r="H131"/>
  <c r="K131"/>
  <c r="J131"/>
  <c r="I130"/>
  <c r="L130" s="1"/>
  <c r="H130"/>
  <c r="K130"/>
  <c r="J130"/>
  <c r="I129"/>
  <c r="H129"/>
  <c r="J129"/>
  <c r="I128"/>
  <c r="H128"/>
  <c r="J128"/>
  <c r="L128" s="1"/>
  <c r="I127"/>
  <c r="L127" s="1"/>
  <c r="H127"/>
  <c r="K127" s="1"/>
  <c r="J127"/>
  <c r="I126"/>
  <c r="H126"/>
  <c r="K126" s="1"/>
  <c r="J126"/>
  <c r="I125"/>
  <c r="L125" s="1"/>
  <c r="H125"/>
  <c r="K125" s="1"/>
  <c r="J125"/>
  <c r="N125" s="1"/>
  <c r="I124"/>
  <c r="H124"/>
  <c r="K124" s="1"/>
  <c r="J124"/>
  <c r="I123"/>
  <c r="L123" s="1"/>
  <c r="H123"/>
  <c r="K123" s="1"/>
  <c r="J123"/>
  <c r="I122"/>
  <c r="H122"/>
  <c r="K122" s="1"/>
  <c r="J122"/>
  <c r="I121"/>
  <c r="L121" s="1"/>
  <c r="H121"/>
  <c r="K121" s="1"/>
  <c r="J121"/>
  <c r="I120"/>
  <c r="H120"/>
  <c r="K120" s="1"/>
  <c r="J120"/>
  <c r="I119"/>
  <c r="L119" s="1"/>
  <c r="H119"/>
  <c r="K119" s="1"/>
  <c r="J119"/>
  <c r="I118"/>
  <c r="H118"/>
  <c r="K118" s="1"/>
  <c r="J118"/>
  <c r="I117"/>
  <c r="L117" s="1"/>
  <c r="H117"/>
  <c r="K117" s="1"/>
  <c r="J117"/>
  <c r="I116"/>
  <c r="H116"/>
  <c r="K116" s="1"/>
  <c r="J116"/>
  <c r="I115"/>
  <c r="L115" s="1"/>
  <c r="H115"/>
  <c r="K115" s="1"/>
  <c r="J115"/>
  <c r="I114"/>
  <c r="H114"/>
  <c r="K114" s="1"/>
  <c r="J114"/>
  <c r="I113"/>
  <c r="L113" s="1"/>
  <c r="H113"/>
  <c r="K113" s="1"/>
  <c r="J113"/>
  <c r="I112"/>
  <c r="H112"/>
  <c r="K112" s="1"/>
  <c r="J112"/>
  <c r="I100"/>
  <c r="H100"/>
  <c r="J100"/>
  <c r="I99"/>
  <c r="H99"/>
  <c r="J99"/>
  <c r="I98"/>
  <c r="H98"/>
  <c r="J98"/>
  <c r="I97"/>
  <c r="H97"/>
  <c r="J97"/>
  <c r="I96"/>
  <c r="H96"/>
  <c r="J96"/>
  <c r="I95"/>
  <c r="H95"/>
  <c r="J95"/>
  <c r="I94"/>
  <c r="H94"/>
  <c r="J94"/>
  <c r="I93"/>
  <c r="H93"/>
  <c r="J93"/>
  <c r="I92"/>
  <c r="H92"/>
  <c r="J92"/>
  <c r="I91"/>
  <c r="H91"/>
  <c r="J91"/>
  <c r="I90"/>
  <c r="H90"/>
  <c r="J90"/>
  <c r="I89"/>
  <c r="H89"/>
  <c r="J89"/>
  <c r="I88"/>
  <c r="H88"/>
  <c r="J88"/>
  <c r="I87"/>
  <c r="H87"/>
  <c r="J87"/>
  <c r="I86"/>
  <c r="H86"/>
  <c r="J86"/>
  <c r="I85"/>
  <c r="H85"/>
  <c r="J85"/>
  <c r="I84"/>
  <c r="H84"/>
  <c r="J84"/>
  <c r="I83"/>
  <c r="H83"/>
  <c r="K83" s="1"/>
  <c r="J83"/>
  <c r="I82"/>
  <c r="H82"/>
  <c r="J82"/>
  <c r="I81"/>
  <c r="H81"/>
  <c r="K81" s="1"/>
  <c r="J81"/>
  <c r="I80"/>
  <c r="H80"/>
  <c r="J80"/>
  <c r="I79"/>
  <c r="H79"/>
  <c r="J79"/>
  <c r="I78"/>
  <c r="H78"/>
  <c r="J78"/>
  <c r="I77"/>
  <c r="H77"/>
  <c r="J77"/>
  <c r="I76"/>
  <c r="H76"/>
  <c r="J76"/>
  <c r="I75"/>
  <c r="H75"/>
  <c r="K75" s="1"/>
  <c r="J75"/>
  <c r="I74"/>
  <c r="H74"/>
  <c r="K74" s="1"/>
  <c r="J74"/>
  <c r="I73"/>
  <c r="H73"/>
  <c r="K73" s="1"/>
  <c r="J73"/>
  <c r="N73" s="1"/>
  <c r="J72"/>
  <c r="J71"/>
  <c r="J70"/>
  <c r="J69"/>
  <c r="J68"/>
  <c r="J67"/>
  <c r="J66"/>
  <c r="I72"/>
  <c r="L72" s="1"/>
  <c r="H72"/>
  <c r="I71"/>
  <c r="L71" s="1"/>
  <c r="H71"/>
  <c r="I70"/>
  <c r="L70" s="1"/>
  <c r="H70"/>
  <c r="I69"/>
  <c r="L69" s="1"/>
  <c r="H69"/>
  <c r="I68"/>
  <c r="L68" s="1"/>
  <c r="H68"/>
  <c r="I67"/>
  <c r="L67" s="1"/>
  <c r="H67"/>
  <c r="I66"/>
  <c r="L66" s="1"/>
  <c r="H66"/>
  <c r="I65"/>
  <c r="H65"/>
  <c r="J65"/>
  <c r="I64"/>
  <c r="H64"/>
  <c r="J64"/>
  <c r="I63"/>
  <c r="H63"/>
  <c r="J63"/>
  <c r="I62"/>
  <c r="H62"/>
  <c r="J62"/>
  <c r="I61"/>
  <c r="H61"/>
  <c r="J61"/>
  <c r="I60"/>
  <c r="H60"/>
  <c r="J60"/>
  <c r="I59"/>
  <c r="H59"/>
  <c r="J59"/>
  <c r="I58"/>
  <c r="H58"/>
  <c r="J58"/>
  <c r="I57"/>
  <c r="H57"/>
  <c r="J57"/>
  <c r="I56"/>
  <c r="H56"/>
  <c r="J56"/>
  <c r="J55"/>
  <c r="I55"/>
  <c r="H55"/>
  <c r="I54"/>
  <c r="H54"/>
  <c r="K54" s="1"/>
  <c r="J54"/>
  <c r="I53"/>
  <c r="H53"/>
  <c r="K53" s="1"/>
  <c r="J53"/>
  <c r="I52"/>
  <c r="H52"/>
  <c r="K52" s="1"/>
  <c r="J52"/>
  <c r="I51"/>
  <c r="H51"/>
  <c r="K51" s="1"/>
  <c r="J51"/>
  <c r="I50"/>
  <c r="H50"/>
  <c r="K50" s="1"/>
  <c r="J50"/>
  <c r="I49"/>
  <c r="H49"/>
  <c r="K49" s="1"/>
  <c r="J49"/>
  <c r="I48"/>
  <c r="H48"/>
  <c r="K48" s="1"/>
  <c r="J48"/>
  <c r="I47"/>
  <c r="H47"/>
  <c r="K47" s="1"/>
  <c r="J47"/>
  <c r="I46"/>
  <c r="H46"/>
  <c r="K46" s="1"/>
  <c r="J46"/>
  <c r="I45"/>
  <c r="H45"/>
  <c r="J45"/>
  <c r="I44"/>
  <c r="H44"/>
  <c r="J44"/>
  <c r="I43"/>
  <c r="H43"/>
  <c r="J43"/>
  <c r="I42"/>
  <c r="H42"/>
  <c r="J42"/>
  <c r="I41"/>
  <c r="H41"/>
  <c r="J41"/>
  <c r="I40"/>
  <c r="H40"/>
  <c r="J40"/>
  <c r="I39"/>
  <c r="H39"/>
  <c r="J39"/>
  <c r="I38"/>
  <c r="H38"/>
  <c r="J38"/>
  <c r="I37"/>
  <c r="H37"/>
  <c r="J37"/>
  <c r="I36"/>
  <c r="H36"/>
  <c r="J36"/>
  <c r="I35"/>
  <c r="H35"/>
  <c r="K35" s="1"/>
  <c r="J35"/>
  <c r="I34"/>
  <c r="H34"/>
  <c r="J34"/>
  <c r="I33"/>
  <c r="H33"/>
  <c r="K33" s="1"/>
  <c r="J33"/>
  <c r="I32"/>
  <c r="H32"/>
  <c r="J32"/>
  <c r="I31"/>
  <c r="H31"/>
  <c r="K31" s="1"/>
  <c r="J31"/>
  <c r="I30"/>
  <c r="H30"/>
  <c r="J30"/>
  <c r="I29"/>
  <c r="H29"/>
  <c r="K29" s="1"/>
  <c r="J29"/>
  <c r="I28"/>
  <c r="H28"/>
  <c r="J28"/>
  <c r="N28" s="1"/>
  <c r="I27"/>
  <c r="H27"/>
  <c r="K27" s="1"/>
  <c r="J27"/>
  <c r="I26"/>
  <c r="H26"/>
  <c r="J26"/>
  <c r="I25"/>
  <c r="H25"/>
  <c r="K25" s="1"/>
  <c r="J25"/>
  <c r="I24"/>
  <c r="H24"/>
  <c r="J24"/>
  <c r="I23"/>
  <c r="H23"/>
  <c r="K23" s="1"/>
  <c r="J23"/>
  <c r="I22"/>
  <c r="H22"/>
  <c r="J22"/>
  <c r="I21"/>
  <c r="H21"/>
  <c r="K21" s="1"/>
  <c r="J21"/>
  <c r="I20"/>
  <c r="H20"/>
  <c r="J20"/>
  <c r="I19"/>
  <c r="H19"/>
  <c r="K19" s="1"/>
  <c r="J19"/>
  <c r="I18"/>
  <c r="H18"/>
  <c r="J18"/>
  <c r="I17"/>
  <c r="H17"/>
  <c r="K17" s="1"/>
  <c r="J17"/>
  <c r="I16"/>
  <c r="H16"/>
  <c r="J16"/>
  <c r="I15"/>
  <c r="H15"/>
  <c r="K15" s="1"/>
  <c r="J15"/>
  <c r="I14"/>
  <c r="H14"/>
  <c r="J14"/>
  <c r="I13"/>
  <c r="H13"/>
  <c r="J13"/>
  <c r="J12"/>
  <c r="I12"/>
  <c r="H12"/>
  <c r="J11"/>
  <c r="I11"/>
  <c r="L11" s="1"/>
  <c r="H11"/>
  <c r="J10"/>
  <c r="I10"/>
  <c r="H10"/>
  <c r="J9"/>
  <c r="I9"/>
  <c r="L9" s="1"/>
  <c r="H9"/>
  <c r="K9" s="1"/>
  <c r="J8"/>
  <c r="I8"/>
  <c r="H8"/>
  <c r="J7"/>
  <c r="I7"/>
  <c r="L7" s="1"/>
  <c r="H7"/>
  <c r="J6"/>
  <c r="I6"/>
  <c r="H6"/>
  <c r="J5"/>
  <c r="I5"/>
  <c r="L5" s="1"/>
  <c r="H5"/>
  <c r="J4"/>
  <c r="I4"/>
  <c r="H4"/>
  <c r="I111"/>
  <c r="H111"/>
  <c r="K111" s="1"/>
  <c r="J111"/>
  <c r="I110"/>
  <c r="H110"/>
  <c r="J110"/>
  <c r="I109"/>
  <c r="H109"/>
  <c r="K109" s="1"/>
  <c r="J109"/>
  <c r="J108"/>
  <c r="I108"/>
  <c r="H108"/>
  <c r="J107"/>
  <c r="I107"/>
  <c r="H107"/>
  <c r="K107" s="1"/>
  <c r="J106"/>
  <c r="I106"/>
  <c r="H106"/>
  <c r="J105"/>
  <c r="I105"/>
  <c r="H105"/>
  <c r="K105" s="1"/>
  <c r="J104"/>
  <c r="I104"/>
  <c r="H104"/>
  <c r="J103"/>
  <c r="I103"/>
  <c r="H103"/>
  <c r="K103" s="1"/>
  <c r="J102"/>
  <c r="I102"/>
  <c r="H102"/>
  <c r="J101"/>
  <c r="I101"/>
  <c r="H101"/>
  <c r="K101" s="1"/>
  <c r="J3"/>
  <c r="I3"/>
  <c r="H3"/>
  <c r="I2"/>
  <c r="J2"/>
  <c r="N2" s="1"/>
  <c r="H2"/>
  <c r="M47" i="1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AN13" i="8" l="1"/>
  <c r="AP9" s="1"/>
  <c r="AL7"/>
  <c r="AM5" s="1"/>
  <c r="AL13"/>
  <c r="AM8" s="1"/>
  <c r="K15"/>
  <c r="M15"/>
  <c r="O15"/>
  <c r="Q15"/>
  <c r="S15"/>
  <c r="U15"/>
  <c r="Z15"/>
  <c r="I16"/>
  <c r="L16"/>
  <c r="N16"/>
  <c r="P16"/>
  <c r="R16"/>
  <c r="T16"/>
  <c r="V16"/>
  <c r="AA16"/>
  <c r="K17"/>
  <c r="M17"/>
  <c r="O17"/>
  <c r="Q17"/>
  <c r="S17"/>
  <c r="U17"/>
  <c r="Z17"/>
  <c r="I18"/>
  <c r="L18"/>
  <c r="N18"/>
  <c r="P18"/>
  <c r="R18"/>
  <c r="T18"/>
  <c r="V18"/>
  <c r="AA18"/>
  <c r="K19"/>
  <c r="M19"/>
  <c r="O19"/>
  <c r="Q19"/>
  <c r="S19"/>
  <c r="U19"/>
  <c r="Z19"/>
  <c r="AO7"/>
  <c r="AQ4" s="1"/>
  <c r="I15"/>
  <c r="L15"/>
  <c r="N15"/>
  <c r="P15"/>
  <c r="R15"/>
  <c r="T15"/>
  <c r="V15"/>
  <c r="AA15"/>
  <c r="K16"/>
  <c r="M16"/>
  <c r="O16"/>
  <c r="Q16"/>
  <c r="S16"/>
  <c r="U16"/>
  <c r="Z16"/>
  <c r="I17"/>
  <c r="L17"/>
  <c r="N17"/>
  <c r="P17"/>
  <c r="R17"/>
  <c r="T17"/>
  <c r="V17"/>
  <c r="AA17"/>
  <c r="AN7"/>
  <c r="AP4" s="1"/>
  <c r="AQ11"/>
  <c r="AP11"/>
  <c r="AQ9"/>
  <c r="AQ12"/>
  <c r="AQ8"/>
  <c r="AP8"/>
  <c r="AP10"/>
  <c r="AP12"/>
  <c r="M11" i="7"/>
  <c r="P10" s="1"/>
  <c r="N3" i="4"/>
  <c r="N5"/>
  <c r="P2"/>
  <c r="R2"/>
  <c r="T2"/>
  <c r="V2"/>
  <c r="O3"/>
  <c r="Q3"/>
  <c r="S3"/>
  <c r="U3"/>
  <c r="W3"/>
  <c r="P4"/>
  <c r="R4"/>
  <c r="T4"/>
  <c r="V4"/>
  <c r="O5"/>
  <c r="Q5"/>
  <c r="S5"/>
  <c r="U5"/>
  <c r="W5"/>
  <c r="N2"/>
  <c r="O2"/>
  <c r="Q2"/>
  <c r="S2"/>
  <c r="U2"/>
  <c r="W2"/>
  <c r="P3"/>
  <c r="R3"/>
  <c r="T3"/>
  <c r="V3"/>
  <c r="M6"/>
  <c r="Y5" s="1"/>
  <c r="Y2"/>
  <c r="H9" i="6"/>
  <c r="I9"/>
  <c r="H30"/>
  <c r="I30"/>
  <c r="K9"/>
  <c r="M9"/>
  <c r="O9"/>
  <c r="Q9"/>
  <c r="O30"/>
  <c r="Q30"/>
  <c r="S30"/>
  <c r="U30"/>
  <c r="W30"/>
  <c r="Y30"/>
  <c r="AC30"/>
  <c r="AG7"/>
  <c r="T8"/>
  <c r="U9" s="1"/>
  <c r="AH15"/>
  <c r="I17"/>
  <c r="I19"/>
  <c r="I23" s="1"/>
  <c r="K19"/>
  <c r="K23" s="1"/>
  <c r="M19"/>
  <c r="M23" s="1"/>
  <c r="O19"/>
  <c r="O23" s="1"/>
  <c r="Q19"/>
  <c r="Q23" s="1"/>
  <c r="S19"/>
  <c r="S23" s="1"/>
  <c r="U19"/>
  <c r="U23" s="1"/>
  <c r="W19"/>
  <c r="W23" s="1"/>
  <c r="Y19"/>
  <c r="Y23" s="1"/>
  <c r="AA19"/>
  <c r="AA23" s="1"/>
  <c r="AC19"/>
  <c r="AC23" s="1"/>
  <c r="I20"/>
  <c r="K20"/>
  <c r="M20"/>
  <c r="O20"/>
  <c r="Q20"/>
  <c r="S20"/>
  <c r="U20"/>
  <c r="W20"/>
  <c r="Y20"/>
  <c r="AA20"/>
  <c r="AC20"/>
  <c r="I21"/>
  <c r="K21"/>
  <c r="M21"/>
  <c r="N27" s="1"/>
  <c r="O28" s="1"/>
  <c r="H19"/>
  <c r="H23" s="1"/>
  <c r="J19"/>
  <c r="J23" s="1"/>
  <c r="K24" s="1"/>
  <c r="L19"/>
  <c r="L23" s="1"/>
  <c r="N19"/>
  <c r="N23" s="1"/>
  <c r="O24" s="1"/>
  <c r="P19"/>
  <c r="P23" s="1"/>
  <c r="R19"/>
  <c r="R23" s="1"/>
  <c r="S24" s="1"/>
  <c r="T19"/>
  <c r="T23" s="1"/>
  <c r="V19"/>
  <c r="V23" s="1"/>
  <c r="W24" s="1"/>
  <c r="X19"/>
  <c r="X23" s="1"/>
  <c r="Z19"/>
  <c r="Z23" s="1"/>
  <c r="AA24" s="1"/>
  <c r="AB19"/>
  <c r="AB23" s="1"/>
  <c r="AC24" s="1"/>
  <c r="H20"/>
  <c r="J20"/>
  <c r="L20"/>
  <c r="M25" s="1"/>
  <c r="N20"/>
  <c r="P20"/>
  <c r="Q25" s="1"/>
  <c r="R20"/>
  <c r="T20"/>
  <c r="U25" s="1"/>
  <c r="V20"/>
  <c r="X20"/>
  <c r="Y25" s="1"/>
  <c r="Z20"/>
  <c r="AB20"/>
  <c r="AC25" s="1"/>
  <c r="H21"/>
  <c r="J21"/>
  <c r="K27" s="1"/>
  <c r="L21"/>
  <c r="M27" s="1"/>
  <c r="N28" s="1"/>
  <c r="R13" i="5"/>
  <c r="S13" s="1"/>
  <c r="R10"/>
  <c r="S10" s="1"/>
  <c r="R12"/>
  <c r="S12" s="1"/>
  <c r="R14"/>
  <c r="S14" s="1"/>
  <c r="R11"/>
  <c r="S11" s="1"/>
  <c r="P15"/>
  <c r="Q9" s="1"/>
  <c r="L110" i="3"/>
  <c r="L14"/>
  <c r="L16"/>
  <c r="L18"/>
  <c r="L20"/>
  <c r="L22"/>
  <c r="L24"/>
  <c r="L26"/>
  <c r="L28"/>
  <c r="L30"/>
  <c r="L32"/>
  <c r="L34"/>
  <c r="L38"/>
  <c r="L40"/>
  <c r="L42"/>
  <c r="K3"/>
  <c r="L36"/>
  <c r="L44"/>
  <c r="L57"/>
  <c r="L59"/>
  <c r="L61"/>
  <c r="L63"/>
  <c r="L65"/>
  <c r="L76"/>
  <c r="L78"/>
  <c r="L80"/>
  <c r="L82"/>
  <c r="L84"/>
  <c r="L86"/>
  <c r="L88"/>
  <c r="L90"/>
  <c r="L92"/>
  <c r="L94"/>
  <c r="L96"/>
  <c r="L98"/>
  <c r="L100"/>
  <c r="L129"/>
  <c r="L132"/>
  <c r="L136"/>
  <c r="L140"/>
  <c r="L180"/>
  <c r="L182"/>
  <c r="L184"/>
  <c r="L187"/>
  <c r="L189"/>
  <c r="L191"/>
  <c r="L193"/>
  <c r="L203"/>
  <c r="L209"/>
  <c r="K2"/>
  <c r="L2"/>
  <c r="L3"/>
  <c r="N101"/>
  <c r="N109"/>
  <c r="K110"/>
  <c r="L4"/>
  <c r="L6"/>
  <c r="L8"/>
  <c r="L10"/>
  <c r="L12"/>
  <c r="L13"/>
  <c r="K14"/>
  <c r="L15"/>
  <c r="K16"/>
  <c r="L17"/>
  <c r="K18"/>
  <c r="L19"/>
  <c r="K20"/>
  <c r="L21"/>
  <c r="K22"/>
  <c r="L23"/>
  <c r="K24"/>
  <c r="L25"/>
  <c r="K26"/>
  <c r="L27"/>
  <c r="K28"/>
  <c r="L29"/>
  <c r="K30"/>
  <c r="L31"/>
  <c r="K32"/>
  <c r="L33"/>
  <c r="K34"/>
  <c r="L35"/>
  <c r="K36"/>
  <c r="L37"/>
  <c r="L39"/>
  <c r="K40"/>
  <c r="L41"/>
  <c r="K42"/>
  <c r="L43"/>
  <c r="K44"/>
  <c r="L45"/>
  <c r="L46"/>
  <c r="L47"/>
  <c r="L48"/>
  <c r="L49"/>
  <c r="L50"/>
  <c r="L51"/>
  <c r="L52"/>
  <c r="L53"/>
  <c r="L54"/>
  <c r="L55"/>
  <c r="L56"/>
  <c r="K57"/>
  <c r="L58"/>
  <c r="K59"/>
  <c r="L60"/>
  <c r="K61"/>
  <c r="L62"/>
  <c r="K63"/>
  <c r="L64"/>
  <c r="K65"/>
  <c r="L73"/>
  <c r="L74"/>
  <c r="L75"/>
  <c r="L77"/>
  <c r="K78"/>
  <c r="L79"/>
  <c r="L81"/>
  <c r="L83"/>
  <c r="L85"/>
  <c r="K86"/>
  <c r="L87"/>
  <c r="K88"/>
  <c r="L89"/>
  <c r="K90"/>
  <c r="L91"/>
  <c r="K92"/>
  <c r="L93"/>
  <c r="K94"/>
  <c r="N95"/>
  <c r="L95"/>
  <c r="K96"/>
  <c r="L97"/>
  <c r="K98"/>
  <c r="L99"/>
  <c r="K100"/>
  <c r="L112"/>
  <c r="L114"/>
  <c r="L116"/>
  <c r="L118"/>
  <c r="L120"/>
  <c r="L122"/>
  <c r="L124"/>
  <c r="L126"/>
  <c r="K129"/>
  <c r="K132"/>
  <c r="K136"/>
  <c r="N139"/>
  <c r="L139"/>
  <c r="K140"/>
  <c r="M139" s="1"/>
  <c r="L141"/>
  <c r="L142"/>
  <c r="L143"/>
  <c r="L145"/>
  <c r="L147"/>
  <c r="L149"/>
  <c r="L151"/>
  <c r="K154"/>
  <c r="L155"/>
  <c r="L157"/>
  <c r="L159"/>
  <c r="L161"/>
  <c r="L162"/>
  <c r="L164"/>
  <c r="L166"/>
  <c r="L168"/>
  <c r="K171"/>
  <c r="L172"/>
  <c r="L174"/>
  <c r="L176"/>
  <c r="L177"/>
  <c r="L179"/>
  <c r="K180"/>
  <c r="K182"/>
  <c r="K184"/>
  <c r="K187"/>
  <c r="K189"/>
  <c r="K191"/>
  <c r="K193"/>
  <c r="K195"/>
  <c r="L196"/>
  <c r="L198"/>
  <c r="L200"/>
  <c r="L202"/>
  <c r="K203"/>
  <c r="K205"/>
  <c r="K207"/>
  <c r="L208"/>
  <c r="K209"/>
  <c r="L210"/>
  <c r="L212"/>
  <c r="L214"/>
  <c r="L216"/>
  <c r="M109"/>
  <c r="M156"/>
  <c r="K106"/>
  <c r="K108"/>
  <c r="K4"/>
  <c r="K8"/>
  <c r="K12"/>
  <c r="L218"/>
  <c r="K219"/>
  <c r="L222"/>
  <c r="K223"/>
  <c r="L226"/>
  <c r="K227"/>
  <c r="L230"/>
  <c r="K231"/>
  <c r="L234"/>
  <c r="K235"/>
  <c r="L238"/>
  <c r="K239"/>
  <c r="J240"/>
  <c r="K102"/>
  <c r="K104"/>
  <c r="K6"/>
  <c r="K10"/>
  <c r="L101"/>
  <c r="L102"/>
  <c r="L103"/>
  <c r="L104"/>
  <c r="L105"/>
  <c r="L106"/>
  <c r="L107"/>
  <c r="L108"/>
  <c r="L109"/>
  <c r="L111"/>
  <c r="K37"/>
  <c r="K39"/>
  <c r="K41"/>
  <c r="K43"/>
  <c r="K56"/>
  <c r="K58"/>
  <c r="K60"/>
  <c r="K62"/>
  <c r="K64"/>
  <c r="K77"/>
  <c r="K79"/>
  <c r="K82"/>
  <c r="K84"/>
  <c r="K87"/>
  <c r="K89"/>
  <c r="K91"/>
  <c r="K93"/>
  <c r="K95"/>
  <c r="K97"/>
  <c r="K99"/>
  <c r="K128"/>
  <c r="K134"/>
  <c r="K135"/>
  <c r="K153"/>
  <c r="M146" s="1"/>
  <c r="L154"/>
  <c r="L170"/>
  <c r="L171"/>
  <c r="L195"/>
  <c r="L205"/>
  <c r="K206"/>
  <c r="M187" s="1"/>
  <c r="L207"/>
  <c r="L220"/>
  <c r="K221"/>
  <c r="L224"/>
  <c r="K225"/>
  <c r="L228"/>
  <c r="K229"/>
  <c r="L232"/>
  <c r="K233"/>
  <c r="L236"/>
  <c r="K237"/>
  <c r="L219"/>
  <c r="L221"/>
  <c r="L223"/>
  <c r="L225"/>
  <c r="L227"/>
  <c r="L229"/>
  <c r="L231"/>
  <c r="L233"/>
  <c r="L235"/>
  <c r="L237"/>
  <c r="L239"/>
  <c r="K210"/>
  <c r="K13"/>
  <c r="K38"/>
  <c r="K45"/>
  <c r="K55"/>
  <c r="K67"/>
  <c r="K69"/>
  <c r="K71"/>
  <c r="K76"/>
  <c r="K80"/>
  <c r="K85"/>
  <c r="K66"/>
  <c r="K68"/>
  <c r="K70"/>
  <c r="K72"/>
  <c r="K11"/>
  <c r="K7"/>
  <c r="K5"/>
  <c r="AM10" i="8" l="1"/>
  <c r="AM9"/>
  <c r="AQ5"/>
  <c r="AP5"/>
  <c r="AM11"/>
  <c r="AM6"/>
  <c r="AQ6"/>
  <c r="AP6"/>
  <c r="AM12"/>
  <c r="AM3"/>
  <c r="AQ3"/>
  <c r="AP3"/>
  <c r="AM4"/>
  <c r="P7" i="7"/>
  <c r="P8"/>
  <c r="P9"/>
  <c r="Y3" i="4"/>
  <c r="Y4"/>
  <c r="H27" i="6"/>
  <c r="I27"/>
  <c r="H24"/>
  <c r="I24"/>
  <c r="AA25"/>
  <c r="W25"/>
  <c r="S25"/>
  <c r="O25"/>
  <c r="K25"/>
  <c r="Y24"/>
  <c r="U24"/>
  <c r="Q24"/>
  <c r="M24"/>
  <c r="L27"/>
  <c r="M28" s="1"/>
  <c r="Z25"/>
  <c r="V25"/>
  <c r="R25"/>
  <c r="N25"/>
  <c r="J25"/>
  <c r="AB24"/>
  <c r="X24"/>
  <c r="T24"/>
  <c r="P24"/>
  <c r="L24"/>
  <c r="T9"/>
  <c r="H25"/>
  <c r="I25"/>
  <c r="J26" s="1"/>
  <c r="L28"/>
  <c r="Z26"/>
  <c r="V26"/>
  <c r="R26"/>
  <c r="N26"/>
  <c r="J27"/>
  <c r="K28" s="1"/>
  <c r="AB25"/>
  <c r="AC26" s="1"/>
  <c r="X25"/>
  <c r="Y26" s="1"/>
  <c r="T25"/>
  <c r="U26" s="1"/>
  <c r="P25"/>
  <c r="Q26" s="1"/>
  <c r="L25"/>
  <c r="M26" s="1"/>
  <c r="Z24"/>
  <c r="V24"/>
  <c r="R24"/>
  <c r="N24"/>
  <c r="J24"/>
  <c r="S9"/>
  <c r="Q14" i="5"/>
  <c r="Q12"/>
  <c r="Q10"/>
  <c r="Q13"/>
  <c r="Q11"/>
  <c r="M73" i="3"/>
  <c r="M125"/>
  <c r="M28"/>
  <c r="M101"/>
  <c r="K240"/>
  <c r="M95"/>
  <c r="M2"/>
  <c r="H28" i="6" l="1"/>
  <c r="I28"/>
  <c r="K26"/>
  <c r="S26"/>
  <c r="AA26"/>
  <c r="L26"/>
  <c r="T26"/>
  <c r="AB26"/>
  <c r="H26"/>
  <c r="I26"/>
  <c r="O26"/>
  <c r="W26"/>
  <c r="P26"/>
  <c r="X26"/>
  <c r="J28"/>
</calcChain>
</file>

<file path=xl/sharedStrings.xml><?xml version="1.0" encoding="utf-8"?>
<sst xmlns="http://schemas.openxmlformats.org/spreadsheetml/2006/main" count="510" uniqueCount="311">
  <si>
    <t>Lotubae</t>
  </si>
  <si>
    <t>Lokwii</t>
  </si>
  <si>
    <t>Lopeduru</t>
  </si>
  <si>
    <t>Lokorkor</t>
  </si>
  <si>
    <t>Elelea</t>
  </si>
  <si>
    <t>Katilia</t>
  </si>
  <si>
    <t>Kangitit</t>
  </si>
  <si>
    <t>Lokwamosing</t>
  </si>
  <si>
    <t>Nakukulas</t>
  </si>
  <si>
    <t>Lokori</t>
  </si>
  <si>
    <t>TOTAL</t>
  </si>
  <si>
    <t>Turkana East District</t>
  </si>
  <si>
    <t>Lokori Division</t>
  </si>
  <si>
    <t>OTP Sites</t>
  </si>
  <si>
    <t>Catchment Areas</t>
  </si>
  <si>
    <t>Admissions</t>
  </si>
  <si>
    <t>Defaulters</t>
  </si>
  <si>
    <t>Volunteers</t>
  </si>
  <si>
    <t>Near</t>
  </si>
  <si>
    <t>Medium</t>
  </si>
  <si>
    <t>Far</t>
  </si>
  <si>
    <t>Nayanaekaton</t>
  </si>
  <si>
    <t>Nawayatira</t>
  </si>
  <si>
    <t>Juluk</t>
  </si>
  <si>
    <t>Lerete</t>
  </si>
  <si>
    <t>Lomuroi</t>
  </si>
  <si>
    <t>Riet</t>
  </si>
  <si>
    <t>Epur</t>
  </si>
  <si>
    <t>Windmill</t>
  </si>
  <si>
    <t>Kambimaji</t>
  </si>
  <si>
    <t>Namukuse</t>
  </si>
  <si>
    <t>Nakwamekui</t>
  </si>
  <si>
    <t>Karenyang</t>
  </si>
  <si>
    <t>Napetao</t>
  </si>
  <si>
    <t>Simon Lekitoe</t>
  </si>
  <si>
    <t>Adipo Lokaperut</t>
  </si>
  <si>
    <t>Sammy Achuka</t>
  </si>
  <si>
    <t>Simon Peter Lusut</t>
  </si>
  <si>
    <t>Eloto Lokochor</t>
  </si>
  <si>
    <t>Loyanae K. David</t>
  </si>
  <si>
    <t>Moses Lowol</t>
  </si>
  <si>
    <t>Susan Naletio</t>
  </si>
  <si>
    <t>Faith Atabo</t>
  </si>
  <si>
    <t>Peter Namuron</t>
  </si>
  <si>
    <t>Elim Achuwa</t>
  </si>
  <si>
    <t>Paul Ibuya</t>
  </si>
  <si>
    <t>Ekaran Aule</t>
  </si>
  <si>
    <t>no info</t>
  </si>
  <si>
    <t>Lotubae Outreach</t>
  </si>
  <si>
    <t>Lokwii Dispensary</t>
  </si>
  <si>
    <t>Epetamge</t>
  </si>
  <si>
    <t>Nadoto</t>
  </si>
  <si>
    <t>Kariobangi A</t>
  </si>
  <si>
    <t>Kariobangi B</t>
  </si>
  <si>
    <t>Apetet</t>
  </si>
  <si>
    <t>Kambilamu</t>
  </si>
  <si>
    <t>Katchiangeit</t>
  </si>
  <si>
    <t>Monica Etabo</t>
  </si>
  <si>
    <t>Regina Luwara</t>
  </si>
  <si>
    <t>Lokotor Nangalitae</t>
  </si>
  <si>
    <t>Esther Ayomun</t>
  </si>
  <si>
    <t>Grace Sokuta Lowoto</t>
  </si>
  <si>
    <t>Jacob</t>
  </si>
  <si>
    <t>Lokope Johnstone</t>
  </si>
  <si>
    <t>Nakwasinyen</t>
  </si>
  <si>
    <t>Sipitari</t>
  </si>
  <si>
    <t>Namaniko</t>
  </si>
  <si>
    <t>Karenyang (Lotubae)</t>
  </si>
  <si>
    <t>Arumrum</t>
  </si>
  <si>
    <t>Suguta</t>
  </si>
  <si>
    <t>Namorutunga</t>
  </si>
  <si>
    <t>Napetamuge</t>
  </si>
  <si>
    <t>Lopeduru Outreach</t>
  </si>
  <si>
    <t>Kidewa</t>
  </si>
  <si>
    <t>Ngayana</t>
  </si>
  <si>
    <t>Lopeduru A</t>
  </si>
  <si>
    <t>Lopeduru B</t>
  </si>
  <si>
    <t>Lopeduru C</t>
  </si>
  <si>
    <t>Nakwechawai</t>
  </si>
  <si>
    <t>Kosikria</t>
  </si>
  <si>
    <t>Kaoo</t>
  </si>
  <si>
    <t>Morukomol</t>
  </si>
  <si>
    <t>Kakurio</t>
  </si>
  <si>
    <t>Lorio</t>
  </si>
  <si>
    <t>Philip Mike Lochuch</t>
  </si>
  <si>
    <t>Josephat Etelej</t>
  </si>
  <si>
    <t>Patrick Egoman</t>
  </si>
  <si>
    <t>Sammy Eragai Lokior/Florida</t>
  </si>
  <si>
    <t>Philip Longor</t>
  </si>
  <si>
    <t>Esther Ekori</t>
  </si>
  <si>
    <t>Peter Ewet</t>
  </si>
  <si>
    <t>Longol Ekai</t>
  </si>
  <si>
    <t>Loyole Aries</t>
  </si>
  <si>
    <t>Yerukol Aule</t>
  </si>
  <si>
    <t>Nakatoni</t>
  </si>
  <si>
    <t>Nayanaechwaa</t>
  </si>
  <si>
    <t>Kesamalit</t>
  </si>
  <si>
    <t>Kaapol</t>
  </si>
  <si>
    <t>Lokorkor Outreach</t>
  </si>
  <si>
    <t>Wilson Etilir</t>
  </si>
  <si>
    <t>Nagelasya</t>
  </si>
  <si>
    <t>Molem Kaman</t>
  </si>
  <si>
    <t>Nakolobae</t>
  </si>
  <si>
    <t>Elen Motono</t>
  </si>
  <si>
    <t>Kangisadya</t>
  </si>
  <si>
    <t>1 volunteer</t>
  </si>
  <si>
    <t>Nayokori</t>
  </si>
  <si>
    <t>Mary Emanman</t>
  </si>
  <si>
    <t>Nakouetom</t>
  </si>
  <si>
    <t>Emeyen</t>
  </si>
  <si>
    <t>Ester Natyon</t>
  </si>
  <si>
    <t>Amasait</t>
  </si>
  <si>
    <t>Kangibenyoi</t>
  </si>
  <si>
    <t>Akiru Etienne</t>
  </si>
  <si>
    <t>Kangibenyei (Lokorkor)</t>
  </si>
  <si>
    <t>Namoruakwan</t>
  </si>
  <si>
    <t>Kailoseget</t>
  </si>
  <si>
    <t>Amgisaja</t>
  </si>
  <si>
    <t>Lowest Weight</t>
  </si>
  <si>
    <t>Date of Lowest Weight</t>
  </si>
  <si>
    <t>Weight on Discharge</t>
  </si>
  <si>
    <t>Date of Discharge</t>
  </si>
  <si>
    <t>Weight Gain</t>
  </si>
  <si>
    <t>Average Weight Gain</t>
  </si>
  <si>
    <t>Length of Stay (days)</t>
  </si>
  <si>
    <t>Lowest MUAC</t>
  </si>
  <si>
    <t>MUAC on Discharge</t>
  </si>
  <si>
    <t>Average MUAC Gain</t>
  </si>
  <si>
    <t>MUAC Gain</t>
  </si>
  <si>
    <t>Median Average Weight Gain</t>
  </si>
  <si>
    <t>Range (0.12 - 10.78)</t>
  </si>
  <si>
    <t>Range (28 - 262)</t>
  </si>
  <si>
    <t>Self-referrals</t>
  </si>
  <si>
    <t>Hospital</t>
  </si>
  <si>
    <t>Others</t>
  </si>
  <si>
    <t>No info</t>
  </si>
  <si>
    <t>Nabei</t>
  </si>
  <si>
    <t>Kaibole</t>
  </si>
  <si>
    <t>Kekoromung</t>
  </si>
  <si>
    <t>Kanakipe</t>
  </si>
  <si>
    <t>Lokamuso</t>
  </si>
  <si>
    <t>Echwa</t>
  </si>
  <si>
    <t>Akwanga</t>
  </si>
  <si>
    <t>Nawouna</t>
  </si>
  <si>
    <t>-</t>
  </si>
  <si>
    <t>Kiyonga Lochakol</t>
  </si>
  <si>
    <t>Kitoe Chamal</t>
  </si>
  <si>
    <t>Mariko Lokaale</t>
  </si>
  <si>
    <t>Eiton Sahara</t>
  </si>
  <si>
    <t>Chalamoe Kamurake</t>
  </si>
  <si>
    <t>Emathe Nameyan</t>
  </si>
  <si>
    <t>Ekaudo Jacob</t>
  </si>
  <si>
    <t>Lopua Ewoi</t>
  </si>
  <si>
    <t>Auren Kebo</t>
  </si>
  <si>
    <t>Peikan Epuu</t>
  </si>
  <si>
    <t>Naruma</t>
  </si>
  <si>
    <t>Akal Lotider</t>
  </si>
  <si>
    <t>Kotol Epem</t>
  </si>
  <si>
    <t>Echoke</t>
  </si>
  <si>
    <t>Akwanye Lorinyo</t>
  </si>
  <si>
    <t>Lokulubech</t>
  </si>
  <si>
    <t>Mulangopesa</t>
  </si>
  <si>
    <t>Piarai Nayomon</t>
  </si>
  <si>
    <t>Ngikengoe</t>
  </si>
  <si>
    <t>Isaac Lopariko</t>
  </si>
  <si>
    <t>Atoot</t>
  </si>
  <si>
    <t>Mercy Lukwawi</t>
  </si>
  <si>
    <t>Francis Ekai</t>
  </si>
  <si>
    <t>Veterinary</t>
  </si>
  <si>
    <t>Joseph Lolimo</t>
  </si>
  <si>
    <t>Akale Akayi</t>
  </si>
  <si>
    <t>Kakurio (Lopeduru)</t>
  </si>
  <si>
    <t>Kanakipe (Katilia)</t>
  </si>
  <si>
    <t>Nawoiarengan</t>
  </si>
  <si>
    <t>Edoot</t>
  </si>
  <si>
    <t>Nakwamomwa</t>
  </si>
  <si>
    <t>Nabwelnyang</t>
  </si>
  <si>
    <t>Naputiro</t>
  </si>
  <si>
    <t>Apetchole</t>
  </si>
  <si>
    <t>Lodpua</t>
  </si>
  <si>
    <t>Nakwakony</t>
  </si>
  <si>
    <t>Nagyatira</t>
  </si>
  <si>
    <t>Lobokoro</t>
  </si>
  <si>
    <t>Kakorikamar</t>
  </si>
  <si>
    <t>Kalomonia</t>
  </si>
  <si>
    <t>Nadikan</t>
  </si>
  <si>
    <t>Kalokoli</t>
  </si>
  <si>
    <t>Natera</t>
  </si>
  <si>
    <t>Kangitai</t>
  </si>
  <si>
    <t>Kalosia</t>
  </si>
  <si>
    <t>Kabenyet</t>
  </si>
  <si>
    <t>Nakatomwa</t>
  </si>
  <si>
    <t>Nakatiemaka</t>
  </si>
  <si>
    <t>Lokatur</t>
  </si>
  <si>
    <t>Katriomeri</t>
  </si>
  <si>
    <t>Naukotlem</t>
  </si>
  <si>
    <t>Kambiyesu</t>
  </si>
  <si>
    <t>Nawoyatira</t>
  </si>
  <si>
    <t>Lochakula</t>
  </si>
  <si>
    <t>Nawiyaregae</t>
  </si>
  <si>
    <t>Naknakunyuk</t>
  </si>
  <si>
    <t>Emanman</t>
  </si>
  <si>
    <t>Morulem</t>
  </si>
  <si>
    <t>Napachelei/Napochole</t>
  </si>
  <si>
    <t>Kampimoi</t>
  </si>
  <si>
    <t>Akatorongot</t>
  </si>
  <si>
    <t>Ngakabuk</t>
  </si>
  <si>
    <t>Laini Moja</t>
  </si>
  <si>
    <t>Nanyangasekon</t>
  </si>
  <si>
    <t>Nanyangalim</t>
  </si>
  <si>
    <t>Kalokuma</t>
  </si>
  <si>
    <t>Town Centre</t>
  </si>
  <si>
    <t>Kalvary/Kadam</t>
  </si>
  <si>
    <t>Merudapal</t>
  </si>
  <si>
    <t>AP Line</t>
  </si>
  <si>
    <t>Karioapal</t>
  </si>
  <si>
    <t>Napetet</t>
  </si>
  <si>
    <t>Arikot Ayanae</t>
  </si>
  <si>
    <t>Akiru Komutel</t>
  </si>
  <si>
    <t>James Ekalale</t>
  </si>
  <si>
    <t>Benson Lobu</t>
  </si>
  <si>
    <t>Peter Ekidor</t>
  </si>
  <si>
    <t>Josephat Sikiria</t>
  </si>
  <si>
    <t>Evans Lokitoe</t>
  </si>
  <si>
    <t>Ngikuropua</t>
  </si>
  <si>
    <t>Benta Lobu</t>
  </si>
  <si>
    <t>Deborah Ndege</t>
  </si>
  <si>
    <t>Lawrence Louren</t>
  </si>
  <si>
    <t>Apoo Joseph Achuka</t>
  </si>
  <si>
    <t>Admission Issues</t>
  </si>
  <si>
    <t>Discharge Issues</t>
  </si>
  <si>
    <t>Weight loss on discharge</t>
  </si>
  <si>
    <t>MUAC or WHM above criteria</t>
  </si>
  <si>
    <t>MUAC &lt;11.5 on discharge</t>
  </si>
  <si>
    <t>Minimum stay &lt; 8</t>
  </si>
  <si>
    <t>Unrealistic MUAC on admission</t>
  </si>
  <si>
    <t>Wrong NR classification</t>
  </si>
  <si>
    <t>Child &lt; 6 months</t>
  </si>
  <si>
    <t>Overstaying</t>
  </si>
  <si>
    <t>%</t>
  </si>
  <si>
    <t>WHM % below discharge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</si>
  <si>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</si>
  <si>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</si>
  <si>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</si>
  <si>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</si>
  <si>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</si>
  <si>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</si>
  <si>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</si>
  <si>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</si>
  <si>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</si>
  <si>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</si>
  <si>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</si>
  <si>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</si>
  <si>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Midterm</t>
  </si>
  <si>
    <t>Final</t>
  </si>
  <si>
    <t>Oedema</t>
  </si>
  <si>
    <t>Other</t>
  </si>
  <si>
    <t>Total Admissions</t>
  </si>
  <si>
    <t>Average of 3</t>
  </si>
  <si>
    <t>Median of 3</t>
  </si>
  <si>
    <t>Exits</t>
  </si>
  <si>
    <t>Cured</t>
  </si>
  <si>
    <t>Death</t>
  </si>
  <si>
    <t>Default</t>
  </si>
  <si>
    <t>Non-cured</t>
  </si>
  <si>
    <t>Total Exits</t>
  </si>
  <si>
    <t>Default Ave 3</t>
  </si>
  <si>
    <t>Default Med 3</t>
  </si>
  <si>
    <t>% of Exits</t>
  </si>
  <si>
    <t>Cure Rate</t>
  </si>
  <si>
    <t>Death Rate</t>
  </si>
  <si>
    <t>Default Rate</t>
  </si>
  <si>
    <t>Cure Ave 3</t>
  </si>
  <si>
    <t>Cure Med 3</t>
  </si>
  <si>
    <t>Death Ave 3</t>
  </si>
  <si>
    <t>Death Med 3</t>
  </si>
  <si>
    <t>Non-cured Ave 3</t>
  </si>
  <si>
    <t>Non-cured Med 3</t>
  </si>
  <si>
    <t>MUAC</t>
  </si>
  <si>
    <t>WHM</t>
  </si>
  <si>
    <t>56 days</t>
  </si>
  <si>
    <t>Acceptable Standards</t>
  </si>
  <si>
    <t>Median Average Length of Stay (LoS)</t>
  </si>
  <si>
    <t>70 days</t>
  </si>
  <si>
    <t>83 days</t>
  </si>
  <si>
    <t>2.22 g/kg/day</t>
  </si>
  <si>
    <t>3.2 g/kg/day</t>
  </si>
  <si>
    <t>4 g/kg/day</t>
  </si>
  <si>
    <t>WHM &lt; 70%</t>
  </si>
  <si>
    <t>Discharge to OTP</t>
  </si>
  <si>
    <t>Deaths</t>
  </si>
  <si>
    <t>Defaults</t>
  </si>
  <si>
    <t>Medical Referral</t>
  </si>
  <si>
    <t>Midterm TOTAL</t>
  </si>
  <si>
    <t>MedianLoS</t>
  </si>
  <si>
    <t>MUAC &lt; 12.5</t>
  </si>
  <si>
    <t>MUAC 12.5 to &lt;13.5</t>
  </si>
  <si>
    <t>WHM 70-79%</t>
  </si>
  <si>
    <t>others</t>
  </si>
  <si>
    <t>Transfer</t>
  </si>
  <si>
    <t>Total</t>
  </si>
  <si>
    <t>Cured A3</t>
  </si>
  <si>
    <t>Deaths A3</t>
  </si>
  <si>
    <t>Defaults A3</t>
  </si>
  <si>
    <t>Transfer A3</t>
  </si>
  <si>
    <t>Non-cured A3</t>
  </si>
  <si>
    <t>Cured M3</t>
  </si>
  <si>
    <t>Deaths M3</t>
  </si>
  <si>
    <t>Defaults M3</t>
  </si>
  <si>
    <t>Transfer M3</t>
  </si>
  <si>
    <t>Non-cured M3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</si>
</sst>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9" fontId="0" fillId="0" borderId="0" xfId="1" applyFont="1"/>
    <xf numFmtId="0" fontId="3" fillId="0" borderId="0" xfId="2"/>
    <xf numFmtId="0" fontId="4" fillId="0" borderId="0" xfId="2" applyFont="1"/>
    <xf numFmtId="1" fontId="3" fillId="0" borderId="0" xfId="2" applyNumberFormat="1"/>
    <xf numFmtId="2" fontId="3" fillId="0" borderId="0" xfId="2" applyNumberFormat="1"/>
    <xf numFmtId="0" fontId="3" fillId="0" borderId="0" xfId="2" applyFont="1"/>
    <xf numFmtId="1" fontId="3" fillId="0" borderId="0" xfId="2" applyNumberFormat="1" applyFont="1"/>
    <xf numFmtId="9" fontId="3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3" applyFont="1"/>
    <xf numFmtId="9" fontId="3" fillId="0" borderId="0" xfId="2" applyNumberFormat="1"/>
    <xf numFmtId="9" fontId="0" fillId="0" borderId="0" xfId="0" applyNumberFormat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</c:spPr>
          <c:dPt>
            <c:idx val="13"/>
            <c:spPr>
              <a:solidFill>
                <a:srgbClr val="FF0000"/>
              </a:solidFill>
            </c:spPr>
          </c:dPt>
          <c:dLbls>
            <c:dLbl>
              <c:idx val="13"/>
              <c:layout>
                <c:manualLayout>
                  <c:x val="2.5793646763897206E-2"/>
                  <c:y val="1.0000000000000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</a:t>
                    </a:r>
                  </a:p>
                  <a:p>
                    <a:r>
                      <a:rPr lang="en-US"/>
                      <a:t>MUAC</a:t>
                    </a:r>
                  </a:p>
                  <a:p>
                    <a:r>
                      <a:rPr lang="en-US"/>
                      <a:t>11.2</a:t>
                    </a:r>
                  </a:p>
                </c:rich>
              </c:tx>
              <c:dLblPos val="outEnd"/>
              <c:showCatName val="1"/>
            </c:dLbl>
            <c:delete val="1"/>
          </c:dLbls>
          <c:cat>
            <c:numRef>
              <c:f>'MUAC on Admission'!$A$2:$A$47</c:f>
              <c:numCache>
                <c:formatCode>General</c:formatCode>
                <c:ptCount val="46"/>
                <c:pt idx="0">
                  <c:v>12.5</c:v>
                </c:pt>
                <c:pt idx="1">
                  <c:v>12.4</c:v>
                </c:pt>
                <c:pt idx="2">
                  <c:v>12.3</c:v>
                </c:pt>
                <c:pt idx="3">
                  <c:v>12.2</c:v>
                </c:pt>
                <c:pt idx="4">
                  <c:v>12.1</c:v>
                </c:pt>
                <c:pt idx="5" formatCode="0.0">
                  <c:v>12</c:v>
                </c:pt>
                <c:pt idx="6">
                  <c:v>11.9</c:v>
                </c:pt>
                <c:pt idx="7">
                  <c:v>11.8</c:v>
                </c:pt>
                <c:pt idx="8">
                  <c:v>11.7</c:v>
                </c:pt>
                <c:pt idx="9">
                  <c:v>11.6</c:v>
                </c:pt>
                <c:pt idx="10">
                  <c:v>11.5</c:v>
                </c:pt>
                <c:pt idx="11">
                  <c:v>11.4</c:v>
                </c:pt>
                <c:pt idx="12">
                  <c:v>11.3</c:v>
                </c:pt>
                <c:pt idx="13">
                  <c:v>11.2</c:v>
                </c:pt>
                <c:pt idx="14">
                  <c:v>11.1</c:v>
                </c:pt>
                <c:pt idx="15" formatCode="0.0">
                  <c:v>11</c:v>
                </c:pt>
                <c:pt idx="16">
                  <c:v>10.9</c:v>
                </c:pt>
                <c:pt idx="17">
                  <c:v>10.8</c:v>
                </c:pt>
                <c:pt idx="18">
                  <c:v>10.7</c:v>
                </c:pt>
                <c:pt idx="19">
                  <c:v>10.6</c:v>
                </c:pt>
                <c:pt idx="20">
                  <c:v>10.5</c:v>
                </c:pt>
                <c:pt idx="21">
                  <c:v>10.4</c:v>
                </c:pt>
                <c:pt idx="22">
                  <c:v>10.3</c:v>
                </c:pt>
                <c:pt idx="23">
                  <c:v>10.199999999999999</c:v>
                </c:pt>
                <c:pt idx="24">
                  <c:v>10.1</c:v>
                </c:pt>
                <c:pt idx="25" formatCode="0.0">
                  <c:v>10</c:v>
                </c:pt>
                <c:pt idx="26">
                  <c:v>9.9</c:v>
                </c:pt>
                <c:pt idx="27">
                  <c:v>9.8000000000000007</c:v>
                </c:pt>
                <c:pt idx="28">
                  <c:v>9.6999999999999993</c:v>
                </c:pt>
                <c:pt idx="29">
                  <c:v>9.6</c:v>
                </c:pt>
                <c:pt idx="30">
                  <c:v>9.5</c:v>
                </c:pt>
                <c:pt idx="31">
                  <c:v>9.4</c:v>
                </c:pt>
                <c:pt idx="32">
                  <c:v>9.3000000000000007</c:v>
                </c:pt>
                <c:pt idx="33">
                  <c:v>9.1999999999999993</c:v>
                </c:pt>
                <c:pt idx="34">
                  <c:v>9.1</c:v>
                </c:pt>
                <c:pt idx="35" formatCode="0.0">
                  <c:v>9</c:v>
                </c:pt>
                <c:pt idx="36">
                  <c:v>8.9</c:v>
                </c:pt>
                <c:pt idx="37">
                  <c:v>8.8000000000000007</c:v>
                </c:pt>
                <c:pt idx="38">
                  <c:v>8.6999999999999993</c:v>
                </c:pt>
                <c:pt idx="39">
                  <c:v>8.6</c:v>
                </c:pt>
                <c:pt idx="40">
                  <c:v>8.5</c:v>
                </c:pt>
                <c:pt idx="41">
                  <c:v>8.4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8.1</c:v>
                </c:pt>
                <c:pt idx="45" formatCode="0.0">
                  <c:v>8</c:v>
                </c:pt>
              </c:numCache>
            </c:numRef>
          </c:cat>
          <c:val>
            <c:numRef>
              <c:f>'MUAC on Admission'!$M$2:$M$47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17</c:v>
                </c:pt>
                <c:pt idx="11">
                  <c:v>62</c:v>
                </c:pt>
                <c:pt idx="12">
                  <c:v>50</c:v>
                </c:pt>
                <c:pt idx="13">
                  <c:v>38</c:v>
                </c:pt>
                <c:pt idx="14">
                  <c:v>15</c:v>
                </c:pt>
                <c:pt idx="15">
                  <c:v>31</c:v>
                </c:pt>
                <c:pt idx="16">
                  <c:v>27</c:v>
                </c:pt>
                <c:pt idx="17">
                  <c:v>14</c:v>
                </c:pt>
                <c:pt idx="18">
                  <c:v>5</c:v>
                </c:pt>
                <c:pt idx="19">
                  <c:v>11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</c:ser>
        <c:gapWidth val="0"/>
        <c:axId val="87709184"/>
        <c:axId val="87710720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'MUAC on Admission'!#REF!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87709184"/>
        <c:axId val="87710720"/>
      </c:lineChart>
      <c:catAx>
        <c:axId val="87709184"/>
        <c:scaling>
          <c:orientation val="minMax"/>
        </c:scaling>
        <c:axPos val="b"/>
        <c:numFmt formatCode="General" sourceLinked="1"/>
        <c:tickLblPos val="nextTo"/>
        <c:crossAx val="87710720"/>
        <c:crosses val="autoZero"/>
        <c:auto val="1"/>
        <c:lblAlgn val="ctr"/>
        <c:lblOffset val="100"/>
      </c:catAx>
      <c:valAx>
        <c:axId val="87710720"/>
        <c:scaling>
          <c:orientation val="minMax"/>
        </c:scaling>
        <c:axPos val="l"/>
        <c:numFmt formatCode="General" sourceLinked="1"/>
        <c:tickLblPos val="nextTo"/>
        <c:crossAx val="87709184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2008</c:v>
          </c:tx>
          <c:spPr>
            <a:ln>
              <a:solidFill>
                <a:sysClr val="window" lastClr="FFFFFF">
                  <a:lumMod val="85000"/>
                </a:sysClr>
              </a:solidFill>
            </a:ln>
          </c:spPr>
          <c:marker>
            <c:symbol val="none"/>
          </c:marker>
          <c:cat>
            <c:strRef>
              <c:f>'OTP Routine Data'!$B$2:$M$2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'OTP Routine Data'!$B$7:$M$7</c:f>
              <c:numCache>
                <c:formatCode>General</c:formatCode>
                <c:ptCount val="12"/>
                <c:pt idx="5">
                  <c:v>37</c:v>
                </c:pt>
                <c:pt idx="6">
                  <c:v>19</c:v>
                </c:pt>
                <c:pt idx="7">
                  <c:v>17</c:v>
                </c:pt>
                <c:pt idx="8">
                  <c:v>22</c:v>
                </c:pt>
                <c:pt idx="9">
                  <c:v>23</c:v>
                </c:pt>
                <c:pt idx="10">
                  <c:v>32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v>2009</c:v>
          </c:tx>
          <c:spPr>
            <a:ln>
              <a:solidFill>
                <a:sysClr val="window" lastClr="FFFFFF">
                  <a:lumMod val="85000"/>
                </a:sysClr>
              </a:solidFill>
            </a:ln>
          </c:spPr>
          <c:marker>
            <c:symbol val="none"/>
          </c:marker>
          <c:cat>
            <c:strRef>
              <c:f>'OTP Routine Data'!$B$2:$M$2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'OTP Routine Data'!$N$7:$Y$7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33</c:v>
                </c:pt>
                <c:pt idx="5">
                  <c:v>21</c:v>
                </c:pt>
                <c:pt idx="6">
                  <c:v>16</c:v>
                </c:pt>
                <c:pt idx="7">
                  <c:v>41</c:v>
                </c:pt>
                <c:pt idx="8">
                  <c:v>14</c:v>
                </c:pt>
                <c:pt idx="9">
                  <c:v>46</c:v>
                </c:pt>
                <c:pt idx="10">
                  <c:v>57</c:v>
                </c:pt>
                <c:pt idx="11">
                  <c:v>38</c:v>
                </c:pt>
              </c:numCache>
            </c:numRef>
          </c:val>
        </c:ser>
        <c:ser>
          <c:idx val="2"/>
          <c:order val="2"/>
          <c:tx>
            <c:v>2010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'OTP Routine Data'!$Z$7:$AD$7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v>2008</c:v>
          </c:tx>
          <c:marker>
            <c:symbol val="none"/>
          </c:marker>
          <c:dLbls>
            <c:dLbl>
              <c:idx val="11"/>
              <c:layout/>
              <c:dLblPos val="b"/>
              <c:showSerName val="1"/>
            </c:dLbl>
            <c:delete val="1"/>
          </c:dLbls>
          <c:cat>
            <c:strRef>
              <c:f>'OTP Routine Data'!$B$2:$M$2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'OTP Routine Data'!$B$9:$M$9</c:f>
              <c:numCache>
                <c:formatCode>General</c:formatCode>
                <c:ptCount val="12"/>
                <c:pt idx="5" formatCode="0">
                  <c:v>37</c:v>
                </c:pt>
                <c:pt idx="6" formatCode="0">
                  <c:v>24.333333333333332</c:v>
                </c:pt>
                <c:pt idx="7" formatCode="0">
                  <c:v>20.666666666666668</c:v>
                </c:pt>
                <c:pt idx="8" formatCode="0">
                  <c:v>20.666666666666668</c:v>
                </c:pt>
                <c:pt idx="9" formatCode="0">
                  <c:v>21.666666666666668</c:v>
                </c:pt>
                <c:pt idx="10" formatCode="0">
                  <c:v>21.666666666666668</c:v>
                </c:pt>
                <c:pt idx="11" formatCode="0">
                  <c:v>18</c:v>
                </c:pt>
              </c:numCache>
            </c:numRef>
          </c:val>
        </c:ser>
        <c:ser>
          <c:idx val="4"/>
          <c:order val="4"/>
          <c:tx>
            <c:v>2009</c:v>
          </c:tx>
          <c:marker>
            <c:symbol val="none"/>
          </c:marker>
          <c:dLbls>
            <c:dLbl>
              <c:idx val="11"/>
              <c:layout/>
              <c:dLblPos val="t"/>
              <c:showSerName val="1"/>
            </c:dLbl>
            <c:delete val="1"/>
          </c:dLbls>
          <c:val>
            <c:numRef>
              <c:f>'OTP Routine Data'!$N$9:$Y$9</c:f>
              <c:numCache>
                <c:formatCode>0</c:formatCode>
                <c:ptCount val="12"/>
                <c:pt idx="0">
                  <c:v>10.666666666666666</c:v>
                </c:pt>
                <c:pt idx="1">
                  <c:v>10</c:v>
                </c:pt>
                <c:pt idx="2">
                  <c:v>10.666666666666666</c:v>
                </c:pt>
                <c:pt idx="3">
                  <c:v>19</c:v>
                </c:pt>
                <c:pt idx="4">
                  <c:v>21.333333333333332</c:v>
                </c:pt>
                <c:pt idx="5">
                  <c:v>23.333333333333332</c:v>
                </c:pt>
                <c:pt idx="6">
                  <c:v>23.666666666666668</c:v>
                </c:pt>
                <c:pt idx="7">
                  <c:v>26</c:v>
                </c:pt>
                <c:pt idx="8">
                  <c:v>33.666666666666664</c:v>
                </c:pt>
                <c:pt idx="9">
                  <c:v>39</c:v>
                </c:pt>
                <c:pt idx="10">
                  <c:v>39.666666666666664</c:v>
                </c:pt>
                <c:pt idx="11">
                  <c:v>39.666666666666664</c:v>
                </c:pt>
              </c:numCache>
            </c:numRef>
          </c:val>
        </c:ser>
        <c:ser>
          <c:idx val="5"/>
          <c:order val="5"/>
          <c:tx>
            <c:v>2010</c:v>
          </c:tx>
          <c:marker>
            <c:symbol val="none"/>
          </c:marker>
          <c:dLbls>
            <c:dLbl>
              <c:idx val="3"/>
              <c:layout/>
              <c:dLblPos val="t"/>
              <c:showSerName val="1"/>
            </c:dLbl>
            <c:delete val="1"/>
          </c:dLbls>
          <c:val>
            <c:numRef>
              <c:f>'OTP Routine Data'!$Z$9:$AC$9</c:f>
              <c:numCache>
                <c:formatCode>0</c:formatCode>
                <c:ptCount val="4"/>
                <c:pt idx="0">
                  <c:v>27.333333333333332</c:v>
                </c:pt>
                <c:pt idx="1">
                  <c:v>22.333333333333332</c:v>
                </c:pt>
                <c:pt idx="2">
                  <c:v>22.333333333333332</c:v>
                </c:pt>
                <c:pt idx="3">
                  <c:v>23</c:v>
                </c:pt>
              </c:numCache>
            </c:numRef>
          </c:val>
        </c:ser>
        <c:marker val="1"/>
        <c:axId val="90176896"/>
        <c:axId val="90190976"/>
      </c:lineChart>
      <c:catAx>
        <c:axId val="90176896"/>
        <c:scaling>
          <c:orientation val="minMax"/>
        </c:scaling>
        <c:axPos val="b"/>
        <c:numFmt formatCode="General" sourceLinked="1"/>
        <c:majorTickMark val="none"/>
        <c:tickLblPos val="nextTo"/>
        <c:crossAx val="90190976"/>
        <c:crosses val="autoZero"/>
        <c:auto val="1"/>
        <c:lblAlgn val="ctr"/>
        <c:lblOffset val="100"/>
      </c:catAx>
      <c:valAx>
        <c:axId val="90190976"/>
        <c:scaling>
          <c:orientation val="minMax"/>
        </c:scaling>
        <c:axPos val="l"/>
        <c:numFmt formatCode="General" sourceLinked="1"/>
        <c:majorTickMark val="none"/>
        <c:tickLblPos val="nextTo"/>
        <c:crossAx val="9017689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Midterm</c:v>
          </c:tx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Data'!$G$7:$R$7</c:f>
              <c:numCache>
                <c:formatCode>General</c:formatCode>
                <c:ptCount val="12"/>
                <c:pt idx="0">
                  <c:v>37</c:v>
                </c:pt>
                <c:pt idx="1">
                  <c:v>19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32</c:v>
                </c:pt>
                <c:pt idx="6">
                  <c:v>10</c:v>
                </c:pt>
                <c:pt idx="7">
                  <c:v>12</c:v>
                </c:pt>
                <c:pt idx="8">
                  <c:v>6</c:v>
                </c:pt>
                <c:pt idx="9">
                  <c:v>14</c:v>
                </c:pt>
                <c:pt idx="10">
                  <c:v>10</c:v>
                </c:pt>
                <c:pt idx="11">
                  <c:v>33</c:v>
                </c:pt>
              </c:numCache>
            </c:numRef>
          </c:val>
        </c:ser>
        <c:ser>
          <c:idx val="1"/>
          <c:order val="1"/>
          <c:tx>
            <c:v>Final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Data'!$S$7:$AD$7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41</c:v>
                </c:pt>
                <c:pt idx="3">
                  <c:v>14</c:v>
                </c:pt>
                <c:pt idx="4">
                  <c:v>46</c:v>
                </c:pt>
                <c:pt idx="5">
                  <c:v>57</c:v>
                </c:pt>
                <c:pt idx="6">
                  <c:v>38</c:v>
                </c:pt>
                <c:pt idx="7">
                  <c:v>24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</c:numCache>
            </c:numRef>
          </c:val>
        </c:ser>
        <c:ser>
          <c:idx val="2"/>
          <c:order val="2"/>
          <c:tx>
            <c:v>Midterm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dLbls>
            <c:dLbl>
              <c:idx val="11"/>
              <c:layout/>
              <c:dLblPos val="b"/>
              <c:showSerName val="1"/>
            </c:dLbl>
            <c:delete val="1"/>
          </c:dLbls>
          <c:val>
            <c:numRef>
              <c:f>'OTP Routine Data'!$G$9:$R$9</c:f>
              <c:numCache>
                <c:formatCode>0</c:formatCode>
                <c:ptCount val="12"/>
                <c:pt idx="0">
                  <c:v>37</c:v>
                </c:pt>
                <c:pt idx="1">
                  <c:v>24.333333333333332</c:v>
                </c:pt>
                <c:pt idx="2">
                  <c:v>20.666666666666668</c:v>
                </c:pt>
                <c:pt idx="3">
                  <c:v>20.666666666666668</c:v>
                </c:pt>
                <c:pt idx="4">
                  <c:v>21.666666666666668</c:v>
                </c:pt>
                <c:pt idx="5">
                  <c:v>21.666666666666668</c:v>
                </c:pt>
                <c:pt idx="6">
                  <c:v>18</c:v>
                </c:pt>
                <c:pt idx="7">
                  <c:v>10.666666666666666</c:v>
                </c:pt>
                <c:pt idx="8">
                  <c:v>10</c:v>
                </c:pt>
                <c:pt idx="9">
                  <c:v>10.666666666666666</c:v>
                </c:pt>
                <c:pt idx="10">
                  <c:v>19</c:v>
                </c:pt>
                <c:pt idx="11">
                  <c:v>21.333333333333332</c:v>
                </c:pt>
              </c:numCache>
            </c:numRef>
          </c:val>
        </c:ser>
        <c:ser>
          <c:idx val="3"/>
          <c:order val="3"/>
          <c:tx>
            <c:v>Final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10"/>
              <c:layout/>
              <c:dLblPos val="t"/>
              <c:showSerName val="1"/>
            </c:dLbl>
            <c:delete val="1"/>
          </c:dLbls>
          <c:val>
            <c:numRef>
              <c:f>'OTP Routine Data'!$S$9:$AC$9</c:f>
              <c:numCache>
                <c:formatCode>0</c:formatCode>
                <c:ptCount val="11"/>
                <c:pt idx="0">
                  <c:v>23.333333333333332</c:v>
                </c:pt>
                <c:pt idx="1">
                  <c:v>23.666666666666668</c:v>
                </c:pt>
                <c:pt idx="2">
                  <c:v>26</c:v>
                </c:pt>
                <c:pt idx="3">
                  <c:v>33.666666666666664</c:v>
                </c:pt>
                <c:pt idx="4">
                  <c:v>39</c:v>
                </c:pt>
                <c:pt idx="5">
                  <c:v>39.666666666666664</c:v>
                </c:pt>
                <c:pt idx="6">
                  <c:v>39.666666666666664</c:v>
                </c:pt>
                <c:pt idx="7">
                  <c:v>27.333333333333332</c:v>
                </c:pt>
                <c:pt idx="8">
                  <c:v>22.333333333333332</c:v>
                </c:pt>
                <c:pt idx="9">
                  <c:v>22.333333333333332</c:v>
                </c:pt>
                <c:pt idx="10">
                  <c:v>23</c:v>
                </c:pt>
              </c:numCache>
            </c:numRef>
          </c:val>
        </c:ser>
        <c:marker val="1"/>
        <c:axId val="90213376"/>
        <c:axId val="90235648"/>
      </c:lineChart>
      <c:catAx>
        <c:axId val="90213376"/>
        <c:scaling>
          <c:orientation val="minMax"/>
        </c:scaling>
        <c:axPos val="b"/>
        <c:numFmt formatCode="General" sourceLinked="1"/>
        <c:tickLblPos val="nextTo"/>
        <c:crossAx val="90235648"/>
        <c:crosses val="autoZero"/>
        <c:auto val="1"/>
        <c:lblAlgn val="ctr"/>
        <c:lblOffset val="100"/>
      </c:catAx>
      <c:valAx>
        <c:axId val="90235648"/>
        <c:scaling>
          <c:orientation val="minMax"/>
        </c:scaling>
        <c:axPos val="l"/>
        <c:numFmt formatCode="General" sourceLinked="1"/>
        <c:majorTickMark val="none"/>
        <c:tickLblPos val="nextTo"/>
        <c:crossAx val="9021337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Midterm</c:v>
          </c:tx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elete val="1"/>
          </c:dLbls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Data'!$G$13:$R$13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Final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dLbls>
            <c:dLbl>
              <c:idx val="11"/>
              <c:showVal val="1"/>
              <c:showSerName val="1"/>
            </c:dLbl>
            <c:delete val="1"/>
          </c:dLbls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Data'!$S$13:$AD$13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v>Midterm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1"/>
              <c:delete val="1"/>
            </c:dLbl>
            <c:dLblPos val="r"/>
            <c:showSerName val="1"/>
            <c:separator> </c:separator>
          </c:dLbls>
          <c:val>
            <c:numRef>
              <c:f>'OTP Routine Data'!$G$16:$R$16</c:f>
              <c:numCache>
                <c:formatCode>0.00</c:formatCode>
                <c:ptCount val="12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2</c:v>
                </c:pt>
                <c:pt idx="5">
                  <c:v>2.3333333333333335</c:v>
                </c:pt>
                <c:pt idx="6">
                  <c:v>2</c:v>
                </c:pt>
                <c:pt idx="7">
                  <c:v>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</c:ser>
        <c:ser>
          <c:idx val="3"/>
          <c:order val="3"/>
          <c:tx>
            <c:v>Final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howSerName val="1"/>
          </c:dLbls>
          <c:val>
            <c:numRef>
              <c:f>'OTP Routine Data'!$S$16:$AD$16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marker val="1"/>
        <c:axId val="90278912"/>
        <c:axId val="90292992"/>
      </c:lineChart>
      <c:catAx>
        <c:axId val="90278912"/>
        <c:scaling>
          <c:orientation val="minMax"/>
        </c:scaling>
        <c:axPos val="b"/>
        <c:numFmt formatCode="General" sourceLinked="1"/>
        <c:tickLblPos val="nextTo"/>
        <c:crossAx val="90292992"/>
        <c:crosses val="autoZero"/>
        <c:auto val="1"/>
        <c:lblAlgn val="ctr"/>
        <c:lblOffset val="100"/>
      </c:catAx>
      <c:valAx>
        <c:axId val="90292992"/>
        <c:scaling>
          <c:orientation val="minMax"/>
        </c:scaling>
        <c:axPos val="l"/>
        <c:numFmt formatCode="General" sourceLinked="1"/>
        <c:majorTickMark val="none"/>
        <c:tickLblPos val="nextTo"/>
        <c:crossAx val="90278912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v>Cured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Data'!$G$19:$R$19</c:f>
              <c:numCache>
                <c:formatCode>0</c:formatCode>
                <c:ptCount val="12"/>
                <c:pt idx="1">
                  <c:v>75</c:v>
                </c:pt>
                <c:pt idx="2">
                  <c:v>100</c:v>
                </c:pt>
                <c:pt idx="3">
                  <c:v>96.15384615384616</c:v>
                </c:pt>
                <c:pt idx="4">
                  <c:v>84.615384615384613</c:v>
                </c:pt>
                <c:pt idx="5">
                  <c:v>76.19047619047619</c:v>
                </c:pt>
                <c:pt idx="6">
                  <c:v>88.235294117647058</c:v>
                </c:pt>
                <c:pt idx="7">
                  <c:v>83.333333333333343</c:v>
                </c:pt>
                <c:pt idx="8">
                  <c:v>85.714285714285708</c:v>
                </c:pt>
                <c:pt idx="9">
                  <c:v>100</c:v>
                </c:pt>
                <c:pt idx="10">
                  <c:v>93.75</c:v>
                </c:pt>
                <c:pt idx="11">
                  <c:v>85.714285714285708</c:v>
                </c:pt>
              </c:numCache>
            </c:numRef>
          </c:val>
        </c:ser>
        <c:ser>
          <c:idx val="0"/>
          <c:order val="1"/>
          <c:tx>
            <c:v>Deaths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Data'!$G$20:$R$20</c:f>
              <c:numCache>
                <c:formatCode>0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4.7619047619047619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14.285714285714285</c:v>
                </c:pt>
              </c:numCache>
            </c:numRef>
          </c:val>
        </c:ser>
        <c:ser>
          <c:idx val="1"/>
          <c:order val="2"/>
          <c:tx>
            <c:v>Defaults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Data'!$G$21:$R$21</c:f>
              <c:numCache>
                <c:formatCode>0</c:formatCode>
                <c:ptCount val="12"/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15.384615384615385</c:v>
                </c:pt>
                <c:pt idx="5">
                  <c:v>19.047619047619047</c:v>
                </c:pt>
                <c:pt idx="6">
                  <c:v>5.8823529411764701</c:v>
                </c:pt>
                <c:pt idx="7">
                  <c:v>8.3333333333333321</c:v>
                </c:pt>
                <c:pt idx="8">
                  <c:v>14.285714285714285</c:v>
                </c:pt>
                <c:pt idx="9">
                  <c:v>0</c:v>
                </c:pt>
                <c:pt idx="10">
                  <c:v>6.25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v>Non-cured</c:v>
          </c:tx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Data'!$G$22:$R$22</c:f>
              <c:numCache>
                <c:formatCode>0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3.8461538461538463</c:v>
                </c:pt>
                <c:pt idx="4">
                  <c:v>0</c:v>
                </c:pt>
                <c:pt idx="5">
                  <c:v>0</c:v>
                </c:pt>
                <c:pt idx="6">
                  <c:v>5.8823529411764701</c:v>
                </c:pt>
                <c:pt idx="7">
                  <c:v>8.3333333333333321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v>Cured</c:v>
          </c:tx>
          <c:spPr>
            <a:ln>
              <a:solidFill>
                <a:srgbClr val="006600"/>
              </a:solidFill>
            </a:ln>
          </c:spPr>
          <c:marker>
            <c:symbol val="none"/>
          </c:marker>
          <c:cat>
            <c:strRef>
              <c:f>'OTP Routine Data'!$G$2:$R$2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Data'!$G$24:$R$24</c:f>
              <c:numCache>
                <c:formatCode>General</c:formatCode>
                <c:ptCount val="12"/>
                <c:pt idx="1">
                  <c:v>87.5</c:v>
                </c:pt>
                <c:pt idx="2">
                  <c:v>96.15384615384616</c:v>
                </c:pt>
                <c:pt idx="3">
                  <c:v>96.15384615384616</c:v>
                </c:pt>
                <c:pt idx="4">
                  <c:v>84.615384615384613</c:v>
                </c:pt>
                <c:pt idx="5">
                  <c:v>84.615384615384613</c:v>
                </c:pt>
                <c:pt idx="6">
                  <c:v>83.333333333333343</c:v>
                </c:pt>
                <c:pt idx="7">
                  <c:v>85.714285714285708</c:v>
                </c:pt>
                <c:pt idx="8">
                  <c:v>85.714285714285708</c:v>
                </c:pt>
                <c:pt idx="9">
                  <c:v>93.75</c:v>
                </c:pt>
                <c:pt idx="10">
                  <c:v>93.75</c:v>
                </c:pt>
                <c:pt idx="11">
                  <c:v>93.75</c:v>
                </c:pt>
              </c:numCache>
            </c:numRef>
          </c:val>
        </c:ser>
        <c:ser>
          <c:idx val="5"/>
          <c:order val="5"/>
          <c:tx>
            <c:v>Deaths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'OTP Routine Data'!$G$26:$R$26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1.5873015873015872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4.7619047619047619</c:v>
                </c:pt>
                <c:pt idx="11">
                  <c:v>4.7619047619047619</c:v>
                </c:pt>
              </c:numCache>
            </c:numRef>
          </c:val>
        </c:ser>
        <c:ser>
          <c:idx val="6"/>
          <c:order val="6"/>
          <c:tx>
            <c:v>Defaults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'OTP Routine Data'!$G$28:$R$28</c:f>
              <c:numCache>
                <c:formatCode>General</c:formatCode>
                <c:ptCount val="12"/>
                <c:pt idx="1">
                  <c:v>10.416666666666668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11.477411477411477</c:v>
                </c:pt>
                <c:pt idx="5">
                  <c:v>11.477411477411477</c:v>
                </c:pt>
                <c:pt idx="6">
                  <c:v>11.087768440709617</c:v>
                </c:pt>
                <c:pt idx="7">
                  <c:v>9.5004668534080299</c:v>
                </c:pt>
                <c:pt idx="8">
                  <c:v>7.5396825396825387</c:v>
                </c:pt>
                <c:pt idx="9">
                  <c:v>6.8452380952380949</c:v>
                </c:pt>
                <c:pt idx="10">
                  <c:v>2.0833333333333335</c:v>
                </c:pt>
                <c:pt idx="11">
                  <c:v>2.0833333333333335</c:v>
                </c:pt>
              </c:numCache>
            </c:numRef>
          </c:val>
        </c:ser>
        <c:ser>
          <c:idx val="7"/>
          <c:order val="7"/>
          <c:tx>
            <c:v>Non-cured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'OTP Routine Data'!$G$30:$R$30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5.8823529411764701</c:v>
                </c:pt>
                <c:pt idx="7">
                  <c:v>5.8823529411764701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1034752"/>
        <c:axId val="91036288"/>
      </c:lineChart>
      <c:catAx>
        <c:axId val="91034752"/>
        <c:scaling>
          <c:orientation val="minMax"/>
        </c:scaling>
        <c:axPos val="b"/>
        <c:numFmt formatCode="General" sourceLinked="1"/>
        <c:majorTickMark val="none"/>
        <c:tickLblPos val="nextTo"/>
        <c:crossAx val="91036288"/>
        <c:crosses val="autoZero"/>
        <c:auto val="1"/>
        <c:lblAlgn val="ctr"/>
        <c:lblOffset val="100"/>
      </c:catAx>
      <c:valAx>
        <c:axId val="9103628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" sourceLinked="1"/>
        <c:majorTickMark val="none"/>
        <c:tickLblPos val="nextTo"/>
        <c:crossAx val="91034752"/>
        <c:crosses val="autoZero"/>
        <c:crossBetween val="between"/>
        <c:majorUnit val="10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Cured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Data'!$S$2:$AD$2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Data'!$S$19:$AD$19</c:f>
              <c:numCache>
                <c:formatCode>0</c:formatCode>
                <c:ptCount val="12"/>
                <c:pt idx="0">
                  <c:v>100</c:v>
                </c:pt>
                <c:pt idx="1">
                  <c:v>96.551724137931032</c:v>
                </c:pt>
                <c:pt idx="2">
                  <c:v>94.73684210526315</c:v>
                </c:pt>
                <c:pt idx="3">
                  <c:v>100</c:v>
                </c:pt>
                <c:pt idx="4">
                  <c:v>0</c:v>
                </c:pt>
                <c:pt idx="5">
                  <c:v>95.238095238095227</c:v>
                </c:pt>
                <c:pt idx="6">
                  <c:v>100</c:v>
                </c:pt>
                <c:pt idx="7">
                  <c:v>98.039215686274503</c:v>
                </c:pt>
                <c:pt idx="8">
                  <c:v>98.076923076923066</c:v>
                </c:pt>
                <c:pt idx="9">
                  <c:v>95.652173913043484</c:v>
                </c:pt>
                <c:pt idx="10">
                  <c:v>86.36363636363636</c:v>
                </c:pt>
              </c:numCache>
            </c:numRef>
          </c:val>
        </c:ser>
        <c:ser>
          <c:idx val="1"/>
          <c:order val="1"/>
          <c:tx>
            <c:v>Deaths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Data'!$S$2:$AD$2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Data'!$S$20:$AD$20</c:f>
              <c:numCache>
                <c:formatCode>0</c:formatCode>
                <c:ptCount val="12"/>
                <c:pt idx="0">
                  <c:v>0</c:v>
                </c:pt>
                <c:pt idx="1">
                  <c:v>3.4482758620689653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Defaults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Data'!$S$2:$AD$2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Data'!$S$21:$AD$21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4.7619047619047619</c:v>
                </c:pt>
                <c:pt idx="6">
                  <c:v>0</c:v>
                </c:pt>
                <c:pt idx="7">
                  <c:v>1.9607843137254901</c:v>
                </c:pt>
                <c:pt idx="8">
                  <c:v>1.9230769230769231</c:v>
                </c:pt>
                <c:pt idx="9">
                  <c:v>4.3478260869565215</c:v>
                </c:pt>
                <c:pt idx="10">
                  <c:v>13.636363636363635</c:v>
                </c:pt>
              </c:numCache>
            </c:numRef>
          </c:val>
        </c:ser>
        <c:ser>
          <c:idx val="3"/>
          <c:order val="3"/>
          <c:tx>
            <c:v>Non-cured</c:v>
          </c:tx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'OTP Routine Data'!$S$2:$AD$2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'OTP Routine Data'!$S$22:$AD$22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8.3333333333333321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v>Cured</c:v>
          </c:tx>
          <c:spPr>
            <a:ln>
              <a:solidFill>
                <a:srgbClr val="006600"/>
              </a:solidFill>
            </a:ln>
          </c:spPr>
          <c:marker>
            <c:symbol val="none"/>
          </c:marker>
          <c:val>
            <c:numRef>
              <c:f>'OTP Routine Data'!$S$24:$AD$24</c:f>
              <c:numCache>
                <c:formatCode>General</c:formatCode>
                <c:ptCount val="12"/>
                <c:pt idx="0">
                  <c:v>96.551724137931032</c:v>
                </c:pt>
                <c:pt idx="1">
                  <c:v>96.551724137931032</c:v>
                </c:pt>
                <c:pt idx="2">
                  <c:v>96.551724137931032</c:v>
                </c:pt>
                <c:pt idx="3">
                  <c:v>94.73684210526315</c:v>
                </c:pt>
                <c:pt idx="4">
                  <c:v>95.238095238095227</c:v>
                </c:pt>
                <c:pt idx="5">
                  <c:v>95.238095238095227</c:v>
                </c:pt>
                <c:pt idx="6">
                  <c:v>98.039215686274503</c:v>
                </c:pt>
                <c:pt idx="7">
                  <c:v>98.076923076923066</c:v>
                </c:pt>
                <c:pt idx="8">
                  <c:v>98.039215686274503</c:v>
                </c:pt>
                <c:pt idx="9">
                  <c:v>95.652173913043484</c:v>
                </c:pt>
                <c:pt idx="10">
                  <c:v>91.007905138339922</c:v>
                </c:pt>
              </c:numCache>
            </c:numRef>
          </c:val>
        </c:ser>
        <c:ser>
          <c:idx val="5"/>
          <c:order val="5"/>
          <c:tx>
            <c:v>Deaths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'OTP Routine Data'!$S$26:$AD$26</c:f>
              <c:numCache>
                <c:formatCode>General</c:formatCode>
                <c:ptCount val="12"/>
                <c:pt idx="0">
                  <c:v>4.7619047619047619</c:v>
                </c:pt>
                <c:pt idx="1">
                  <c:v>1.1494252873563218</c:v>
                </c:pt>
                <c:pt idx="2">
                  <c:v>1.1494252873563218</c:v>
                </c:pt>
                <c:pt idx="3">
                  <c:v>33.333333333333336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v>Defaults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'OTP Routine Data'!$S$28:$AD$28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1.5873015873015872</c:v>
                </c:pt>
                <c:pt idx="7">
                  <c:v>2.2408963585434174</c:v>
                </c:pt>
                <c:pt idx="8">
                  <c:v>2.7438957745863117</c:v>
                </c:pt>
                <c:pt idx="9">
                  <c:v>6.6357555487990263</c:v>
                </c:pt>
                <c:pt idx="10">
                  <c:v>7.8139252052295518</c:v>
                </c:pt>
              </c:numCache>
            </c:numRef>
          </c:val>
        </c:ser>
        <c:ser>
          <c:idx val="7"/>
          <c:order val="7"/>
          <c:tx>
            <c:v>Non-cured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'OTP Routine Data'!$S$30:$AD$30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99882112"/>
        <c:axId val="99883648"/>
      </c:lineChart>
      <c:catAx>
        <c:axId val="99882112"/>
        <c:scaling>
          <c:orientation val="minMax"/>
        </c:scaling>
        <c:axPos val="b"/>
        <c:numFmt formatCode="General" sourceLinked="1"/>
        <c:majorTickMark val="none"/>
        <c:tickLblPos val="nextTo"/>
        <c:crossAx val="99883648"/>
        <c:crosses val="autoZero"/>
        <c:auto val="1"/>
        <c:lblAlgn val="ctr"/>
        <c:lblOffset val="100"/>
      </c:catAx>
      <c:valAx>
        <c:axId val="9988364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0" sourceLinked="1"/>
        <c:majorTickMark val="none"/>
        <c:tickLblPos val="nextTo"/>
        <c:crossAx val="99882112"/>
        <c:crosses val="autoZero"/>
        <c:crossBetween val="between"/>
        <c:majorUnit val="10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Data'!$G$2:$AD$2</c:f>
              <c:strCache>
                <c:ptCount val="2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Apr</c:v>
                </c:pt>
                <c:pt idx="23">
                  <c:v>May</c:v>
                </c:pt>
              </c:strCache>
            </c:strRef>
          </c:cat>
          <c:val>
            <c:numRef>
              <c:f>'OTP Routine Data'!$G$7:$AD$7</c:f>
              <c:numCache>
                <c:formatCode>General</c:formatCode>
                <c:ptCount val="24"/>
                <c:pt idx="0">
                  <c:v>37</c:v>
                </c:pt>
                <c:pt idx="1">
                  <c:v>19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32</c:v>
                </c:pt>
                <c:pt idx="6">
                  <c:v>10</c:v>
                </c:pt>
                <c:pt idx="7">
                  <c:v>12</c:v>
                </c:pt>
                <c:pt idx="8">
                  <c:v>6</c:v>
                </c:pt>
                <c:pt idx="9">
                  <c:v>14</c:v>
                </c:pt>
                <c:pt idx="10">
                  <c:v>10</c:v>
                </c:pt>
                <c:pt idx="11">
                  <c:v>33</c:v>
                </c:pt>
                <c:pt idx="12">
                  <c:v>21</c:v>
                </c:pt>
                <c:pt idx="13">
                  <c:v>16</c:v>
                </c:pt>
                <c:pt idx="14">
                  <c:v>41</c:v>
                </c:pt>
                <c:pt idx="15">
                  <c:v>14</c:v>
                </c:pt>
                <c:pt idx="16">
                  <c:v>46</c:v>
                </c:pt>
                <c:pt idx="17">
                  <c:v>57</c:v>
                </c:pt>
                <c:pt idx="18">
                  <c:v>38</c:v>
                </c:pt>
                <c:pt idx="19">
                  <c:v>24</c:v>
                </c:pt>
                <c:pt idx="20">
                  <c:v>20</c:v>
                </c:pt>
                <c:pt idx="21">
                  <c:v>23</c:v>
                </c:pt>
                <c:pt idx="22">
                  <c:v>12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'OTP Routine Data'!$G$9:$AC$9</c:f>
              <c:numCache>
                <c:formatCode>0</c:formatCode>
                <c:ptCount val="23"/>
                <c:pt idx="0">
                  <c:v>37</c:v>
                </c:pt>
                <c:pt idx="1">
                  <c:v>24.333333333333332</c:v>
                </c:pt>
                <c:pt idx="2">
                  <c:v>20.666666666666668</c:v>
                </c:pt>
                <c:pt idx="3">
                  <c:v>20.666666666666668</c:v>
                </c:pt>
                <c:pt idx="4">
                  <c:v>21.666666666666668</c:v>
                </c:pt>
                <c:pt idx="5">
                  <c:v>21.666666666666668</c:v>
                </c:pt>
                <c:pt idx="6">
                  <c:v>18</c:v>
                </c:pt>
                <c:pt idx="7">
                  <c:v>10.666666666666666</c:v>
                </c:pt>
                <c:pt idx="8">
                  <c:v>10</c:v>
                </c:pt>
                <c:pt idx="9">
                  <c:v>10.666666666666666</c:v>
                </c:pt>
                <c:pt idx="10">
                  <c:v>19</c:v>
                </c:pt>
                <c:pt idx="11">
                  <c:v>21.333333333333332</c:v>
                </c:pt>
                <c:pt idx="12">
                  <c:v>23.333333333333332</c:v>
                </c:pt>
                <c:pt idx="13">
                  <c:v>23.666666666666668</c:v>
                </c:pt>
                <c:pt idx="14">
                  <c:v>26</c:v>
                </c:pt>
                <c:pt idx="15">
                  <c:v>33.666666666666664</c:v>
                </c:pt>
                <c:pt idx="16">
                  <c:v>39</c:v>
                </c:pt>
                <c:pt idx="17">
                  <c:v>39.666666666666664</c:v>
                </c:pt>
                <c:pt idx="18">
                  <c:v>39.666666666666664</c:v>
                </c:pt>
                <c:pt idx="19">
                  <c:v>27.333333333333332</c:v>
                </c:pt>
                <c:pt idx="20">
                  <c:v>22.333333333333332</c:v>
                </c:pt>
                <c:pt idx="21">
                  <c:v>22.333333333333332</c:v>
                </c:pt>
                <c:pt idx="22">
                  <c:v>23</c:v>
                </c:pt>
              </c:numCache>
            </c:numRef>
          </c:val>
        </c:ser>
        <c:marker val="1"/>
        <c:axId val="99927168"/>
        <c:axId val="99928704"/>
      </c:lineChart>
      <c:catAx>
        <c:axId val="99927168"/>
        <c:scaling>
          <c:orientation val="minMax"/>
        </c:scaling>
        <c:axPos val="b"/>
        <c:numFmt formatCode="General" sourceLinked="1"/>
        <c:tickLblPos val="nextTo"/>
        <c:crossAx val="99928704"/>
        <c:crosses val="autoZero"/>
        <c:auto val="1"/>
        <c:lblAlgn val="ctr"/>
        <c:lblOffset val="100"/>
      </c:catAx>
      <c:valAx>
        <c:axId val="99928704"/>
        <c:scaling>
          <c:orientation val="minMax"/>
        </c:scaling>
        <c:axPos val="l"/>
        <c:numFmt formatCode="General" sourceLinked="1"/>
        <c:majorTickMark val="none"/>
        <c:tickLblPos val="nextTo"/>
        <c:crossAx val="9992716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'OTP Routine Data'!$G$2:$AD$2</c:f>
              <c:strCache>
                <c:ptCount val="2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Apr</c:v>
                </c:pt>
                <c:pt idx="23">
                  <c:v>May</c:v>
                </c:pt>
              </c:strCache>
            </c:strRef>
          </c:cat>
          <c:val>
            <c:numRef>
              <c:f>'OTP Routine Data'!$G$13:$AD$13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</c:ser>
        <c:ser>
          <c:idx val="1"/>
          <c:order val="1"/>
          <c:tx>
            <c:v>Smoothed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'OTP Routine Data'!$G$16:$AC$16</c:f>
              <c:numCache>
                <c:formatCode>0.00</c:formatCode>
                <c:ptCount val="23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2</c:v>
                </c:pt>
                <c:pt idx="5">
                  <c:v>2.3333333333333335</c:v>
                </c:pt>
                <c:pt idx="6">
                  <c:v>2</c:v>
                </c:pt>
                <c:pt idx="7">
                  <c:v>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1</c:v>
                </c:pt>
                <c:pt idx="21">
                  <c:v>1.6666666666666667</c:v>
                </c:pt>
                <c:pt idx="22">
                  <c:v>2</c:v>
                </c:pt>
              </c:numCache>
            </c:numRef>
          </c:val>
        </c:ser>
        <c:marker val="1"/>
        <c:axId val="100014336"/>
        <c:axId val="100032512"/>
      </c:lineChart>
      <c:catAx>
        <c:axId val="100014336"/>
        <c:scaling>
          <c:orientation val="minMax"/>
        </c:scaling>
        <c:axPos val="b"/>
        <c:numFmt formatCode="General" sourceLinked="1"/>
        <c:tickLblPos val="nextTo"/>
        <c:crossAx val="100032512"/>
        <c:crosses val="autoZero"/>
        <c:auto val="1"/>
        <c:lblAlgn val="ctr"/>
        <c:lblOffset val="100"/>
      </c:catAx>
      <c:valAx>
        <c:axId val="100032512"/>
        <c:scaling>
          <c:orientation val="minMax"/>
        </c:scaling>
        <c:axPos val="l"/>
        <c:numFmt formatCode="General" sourceLinked="1"/>
        <c:tickLblPos val="nextTo"/>
        <c:crossAx val="100014336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'OTP Routine Data'!$A$4</c:f>
              <c:strCache>
                <c:ptCount val="1"/>
                <c:pt idx="0">
                  <c:v>MUAC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Data'!$AI$4:$AJ$4</c:f>
              <c:numCache>
                <c:formatCode>0%</c:formatCode>
                <c:ptCount val="2"/>
                <c:pt idx="0">
                  <c:v>0.63829787234042556</c:v>
                </c:pt>
                <c:pt idx="1">
                  <c:v>0.81730769230769229</c:v>
                </c:pt>
              </c:numCache>
            </c:numRef>
          </c:val>
        </c:ser>
        <c:ser>
          <c:idx val="1"/>
          <c:order val="1"/>
          <c:tx>
            <c:strRef>
              <c:f>'OTP Routine Data'!$A$3</c:f>
              <c:strCache>
                <c:ptCount val="1"/>
                <c:pt idx="0">
                  <c:v>Oedema</c:v>
                </c:pt>
              </c:strCache>
            </c:strRef>
          </c:tx>
          <c:dLbls>
            <c:dLblPos val="ctr"/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Data'!$AI$3:$AJ$3</c:f>
              <c:numCache>
                <c:formatCode>0%</c:formatCode>
                <c:ptCount val="2"/>
                <c:pt idx="0">
                  <c:v>1.7021276595744681E-2</c:v>
                </c:pt>
                <c:pt idx="1">
                  <c:v>1.6025641025641024E-2</c:v>
                </c:pt>
              </c:numCache>
            </c:numRef>
          </c:val>
        </c:ser>
        <c:ser>
          <c:idx val="2"/>
          <c:order val="2"/>
          <c:tx>
            <c:strRef>
              <c:f>'OTP Routine Data'!$A$5</c:f>
              <c:strCache>
                <c:ptCount val="1"/>
                <c:pt idx="0">
                  <c:v>WHM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Data'!$AI$5:$AJ$5</c:f>
              <c:numCache>
                <c:formatCode>0%</c:formatCode>
                <c:ptCount val="2"/>
                <c:pt idx="0">
                  <c:v>0.17872340425531916</c:v>
                </c:pt>
                <c:pt idx="1">
                  <c:v>7.0512820512820512E-2</c:v>
                </c:pt>
              </c:numCache>
            </c:numRef>
          </c:val>
        </c:ser>
        <c:ser>
          <c:idx val="3"/>
          <c:order val="3"/>
          <c:tx>
            <c:strRef>
              <c:f>'OTP Routine Data'!$A$6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Data'!$AI$6:$AJ$6</c:f>
              <c:numCache>
                <c:formatCode>0%</c:formatCode>
                <c:ptCount val="2"/>
                <c:pt idx="0">
                  <c:v>0.16595744680851063</c:v>
                </c:pt>
                <c:pt idx="1">
                  <c:v>9.6153846153846159E-2</c:v>
                </c:pt>
              </c:numCache>
            </c:numRef>
          </c:val>
        </c:ser>
        <c:overlap val="100"/>
        <c:axId val="100059008"/>
        <c:axId val="100060544"/>
      </c:barChart>
      <c:catAx>
        <c:axId val="100059008"/>
        <c:scaling>
          <c:orientation val="minMax"/>
        </c:scaling>
        <c:axPos val="b"/>
        <c:tickLblPos val="nextTo"/>
        <c:crossAx val="100060544"/>
        <c:crosses val="autoZero"/>
        <c:auto val="1"/>
        <c:lblAlgn val="ctr"/>
        <c:lblOffset val="100"/>
      </c:catAx>
      <c:valAx>
        <c:axId val="100060544"/>
        <c:scaling>
          <c:orientation val="minMax"/>
        </c:scaling>
        <c:axPos val="l"/>
        <c:numFmt formatCode="0%" sourceLinked="1"/>
        <c:tickLblPos val="nextTo"/>
        <c:crossAx val="10005900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'SC Monitoring Data'!$A$7</c:f>
              <c:strCache>
                <c:ptCount val="1"/>
                <c:pt idx="0">
                  <c:v>Discharge to OTP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Data'!$O$7:$P$7</c:f>
              <c:numCache>
                <c:formatCode>0%</c:formatCode>
                <c:ptCount val="2"/>
                <c:pt idx="0">
                  <c:v>0.67</c:v>
                </c:pt>
                <c:pt idx="1">
                  <c:v>0.81818181818181823</c:v>
                </c:pt>
              </c:numCache>
            </c:numRef>
          </c:val>
        </c:ser>
        <c:ser>
          <c:idx val="1"/>
          <c:order val="1"/>
          <c:tx>
            <c:strRef>
              <c:f>'SC Monitoring Data'!$A$8</c:f>
              <c:strCache>
                <c:ptCount val="1"/>
                <c:pt idx="0">
                  <c:v>Deaths</c:v>
                </c:pt>
              </c:strCache>
            </c:strRef>
          </c:tx>
          <c:dLbls>
            <c:dLbl>
              <c:idx val="0"/>
              <c:delete val="1"/>
            </c:dLbl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Data'!$O$8:$P$8</c:f>
              <c:numCache>
                <c:formatCode>0%</c:formatCode>
                <c:ptCount val="2"/>
                <c:pt idx="0">
                  <c:v>0</c:v>
                </c:pt>
                <c:pt idx="1">
                  <c:v>4.5454545454545456E-2</c:v>
                </c:pt>
              </c:numCache>
            </c:numRef>
          </c:val>
        </c:ser>
        <c:ser>
          <c:idx val="2"/>
          <c:order val="2"/>
          <c:tx>
            <c:strRef>
              <c:f>'SC Monitoring Data'!$A$9</c:f>
              <c:strCache>
                <c:ptCount val="1"/>
                <c:pt idx="0">
                  <c:v>Defaults</c:v>
                </c:pt>
              </c:strCache>
            </c:strRef>
          </c:tx>
          <c:dLbls>
            <c:dLbl>
              <c:idx val="1"/>
              <c:delete val="1"/>
            </c:dLbl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Data'!$O$9:$P$9</c:f>
              <c:numCache>
                <c:formatCode>0%</c:formatCode>
                <c:ptCount val="2"/>
                <c:pt idx="0">
                  <c:v>0.04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'SC Monitoring Data'!$A$10</c:f>
              <c:strCache>
                <c:ptCount val="1"/>
                <c:pt idx="0">
                  <c:v>Medical Referral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Data'!$O$10:$P$10</c:f>
              <c:numCache>
                <c:formatCode>0%</c:formatCode>
                <c:ptCount val="2"/>
                <c:pt idx="0">
                  <c:v>0.28999999999999998</c:v>
                </c:pt>
                <c:pt idx="1">
                  <c:v>0.13636363636363635</c:v>
                </c:pt>
              </c:numCache>
            </c:numRef>
          </c:val>
        </c:ser>
        <c:overlap val="100"/>
        <c:axId val="100281344"/>
        <c:axId val="100315904"/>
      </c:barChart>
      <c:catAx>
        <c:axId val="100281344"/>
        <c:scaling>
          <c:orientation val="minMax"/>
        </c:scaling>
        <c:axPos val="b"/>
        <c:numFmt formatCode="General" sourceLinked="1"/>
        <c:tickLblPos val="nextTo"/>
        <c:crossAx val="100315904"/>
        <c:crosses val="autoZero"/>
        <c:auto val="1"/>
        <c:lblAlgn val="ctr"/>
        <c:lblOffset val="100"/>
      </c:catAx>
      <c:valAx>
        <c:axId val="100315904"/>
        <c:scaling>
          <c:orientation val="minMax"/>
        </c:scaling>
        <c:axPos val="l"/>
        <c:numFmt formatCode="0%" sourceLinked="1"/>
        <c:tickLblPos val="nextTo"/>
        <c:crossAx val="10028134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'SC Monitoring Data'!$A$3</c:f>
              <c:strCache>
                <c:ptCount val="1"/>
                <c:pt idx="0">
                  <c:v>MUAC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Data'!$O$3:$P$3</c:f>
              <c:numCache>
                <c:formatCode>0%</c:formatCode>
                <c:ptCount val="2"/>
                <c:pt idx="0">
                  <c:v>0.8</c:v>
                </c:pt>
                <c:pt idx="1">
                  <c:v>0.4375</c:v>
                </c:pt>
              </c:numCache>
            </c:numRef>
          </c:val>
        </c:ser>
        <c:ser>
          <c:idx val="1"/>
          <c:order val="1"/>
          <c:tx>
            <c:strRef>
              <c:f>'SC Monitoring Data'!$A$2</c:f>
              <c:strCache>
                <c:ptCount val="1"/>
                <c:pt idx="0">
                  <c:v>Oedema</c:v>
                </c:pt>
              </c:strCache>
            </c:strRef>
          </c:tx>
          <c:dLbls>
            <c:dLbl>
              <c:idx val="0"/>
              <c:delete val="1"/>
            </c:dLbl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Data'!$O$2:$P$2</c:f>
              <c:numCache>
                <c:formatCode>0%</c:formatCode>
                <c:ptCount val="2"/>
                <c:pt idx="0">
                  <c:v>0</c:v>
                </c:pt>
                <c:pt idx="1">
                  <c:v>6.25E-2</c:v>
                </c:pt>
              </c:numCache>
            </c:numRef>
          </c:val>
        </c:ser>
        <c:ser>
          <c:idx val="2"/>
          <c:order val="2"/>
          <c:tx>
            <c:strRef>
              <c:f>'SC Monitoring Data'!$A$4</c:f>
              <c:strCache>
                <c:ptCount val="1"/>
                <c:pt idx="0">
                  <c:v>WHM &lt; 70%</c:v>
                </c:pt>
              </c:strCache>
            </c:strRef>
          </c:tx>
          <c:dLbls>
            <c:dLbl>
              <c:idx val="0"/>
              <c:delete val="1"/>
            </c:dLbl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Data'!$O$4:$P$4</c:f>
              <c:numCache>
                <c:formatCode>0%</c:formatCode>
                <c:ptCount val="2"/>
                <c:pt idx="0">
                  <c:v>0</c:v>
                </c:pt>
                <c:pt idx="1">
                  <c:v>6.25E-2</c:v>
                </c:pt>
              </c:numCache>
            </c:numRef>
          </c:val>
        </c:ser>
        <c:ser>
          <c:idx val="3"/>
          <c:order val="3"/>
          <c:tx>
            <c:strRef>
              <c:f>'SC Monitoring Data'!$A$5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'SC Monitoring Data'!$O$1:$P$1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'SC Monitoring Data'!$O$5:$P$5</c:f>
              <c:numCache>
                <c:formatCode>0%</c:formatCode>
                <c:ptCount val="2"/>
                <c:pt idx="0">
                  <c:v>0.2</c:v>
                </c:pt>
                <c:pt idx="1">
                  <c:v>0.4375</c:v>
                </c:pt>
              </c:numCache>
            </c:numRef>
          </c:val>
        </c:ser>
        <c:overlap val="100"/>
        <c:axId val="100416896"/>
        <c:axId val="100426880"/>
      </c:barChart>
      <c:catAx>
        <c:axId val="100416896"/>
        <c:scaling>
          <c:orientation val="minMax"/>
        </c:scaling>
        <c:axPos val="b"/>
        <c:tickLblPos val="nextTo"/>
        <c:crossAx val="100426880"/>
        <c:crosses val="autoZero"/>
        <c:auto val="1"/>
        <c:lblAlgn val="ctr"/>
        <c:lblOffset val="100"/>
      </c:catAx>
      <c:valAx>
        <c:axId val="100426880"/>
        <c:scaling>
          <c:orientation val="minMax"/>
        </c:scaling>
        <c:axPos val="l"/>
        <c:numFmt formatCode="0%" sourceLinked="1"/>
        <c:tickLblPos val="nextTo"/>
        <c:crossAx val="10041689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v>Volunteers</c:v>
          </c:tx>
          <c:cat>
            <c:strRef>
              <c:f>Referrals!$B$1:$L$1</c:f>
              <c:strCache>
                <c:ptCount val="11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</c:strCache>
            </c:strRef>
          </c:cat>
          <c:val>
            <c:numRef>
              <c:f>Referrals!$B$2:$L$2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2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</c:ser>
        <c:ser>
          <c:idx val="1"/>
          <c:order val="1"/>
          <c:tx>
            <c:v>Self-referrals</c:v>
          </c:tx>
          <c:cat>
            <c:strRef>
              <c:f>Referrals!$B$1:$L$1</c:f>
              <c:strCache>
                <c:ptCount val="11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</c:strCache>
            </c:strRef>
          </c:cat>
          <c:val>
            <c:numRef>
              <c:f>Referrals!$B$3:$L$3</c:f>
              <c:numCache>
                <c:formatCode>General</c:formatCode>
                <c:ptCount val="11"/>
                <c:pt idx="0">
                  <c:v>8</c:v>
                </c:pt>
                <c:pt idx="1">
                  <c:v>15</c:v>
                </c:pt>
                <c:pt idx="2">
                  <c:v>4</c:v>
                </c:pt>
                <c:pt idx="3">
                  <c:v>14</c:v>
                </c:pt>
                <c:pt idx="4">
                  <c:v>1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14</c:v>
                </c:pt>
              </c:numCache>
            </c:numRef>
          </c:val>
        </c:ser>
        <c:ser>
          <c:idx val="2"/>
          <c:order val="2"/>
          <c:tx>
            <c:v>Hospital</c:v>
          </c:tx>
          <c:cat>
            <c:strRef>
              <c:f>Referrals!$B$1:$L$1</c:f>
              <c:strCache>
                <c:ptCount val="11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</c:strCache>
            </c:strRef>
          </c:cat>
          <c:val>
            <c:numRef>
              <c:f>Referrals!$B$4:$L$4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</c:ser>
        <c:ser>
          <c:idx val="3"/>
          <c:order val="3"/>
          <c:tx>
            <c:v>Others</c:v>
          </c:tx>
          <c:cat>
            <c:strRef>
              <c:f>Referrals!$B$1:$L$1</c:f>
              <c:strCache>
                <c:ptCount val="11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</c:strCache>
            </c:strRef>
          </c:cat>
          <c:val>
            <c:numRef>
              <c:f>Referrals!$B$5:$L$5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overlap val="100"/>
        <c:axId val="88134784"/>
        <c:axId val="88136320"/>
      </c:barChart>
      <c:catAx>
        <c:axId val="88134784"/>
        <c:scaling>
          <c:orientation val="minMax"/>
        </c:scaling>
        <c:axPos val="b"/>
        <c:tickLblPos val="nextTo"/>
        <c:crossAx val="88136320"/>
        <c:crosses val="autoZero"/>
        <c:auto val="1"/>
        <c:lblAlgn val="ctr"/>
        <c:lblOffset val="100"/>
      </c:catAx>
      <c:valAx>
        <c:axId val="88136320"/>
        <c:scaling>
          <c:orientation val="minMax"/>
        </c:scaling>
        <c:axPos val="l"/>
        <c:numFmt formatCode="General" sourceLinked="1"/>
        <c:tickLblPos val="nextTo"/>
        <c:crossAx val="8813478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'SFP Routine Data'!$A$3</c:f>
              <c:strCache>
                <c:ptCount val="1"/>
                <c:pt idx="0">
                  <c:v>MUAC &lt; 12.5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Data'!$AP$3:$AQ$3</c:f>
              <c:numCache>
                <c:formatCode>0%</c:formatCode>
                <c:ptCount val="2"/>
                <c:pt idx="0">
                  <c:v>0.13067292644757433</c:v>
                </c:pt>
                <c:pt idx="1">
                  <c:v>0.7303370786516854</c:v>
                </c:pt>
              </c:numCache>
            </c:numRef>
          </c:val>
        </c:ser>
        <c:ser>
          <c:idx val="1"/>
          <c:order val="1"/>
          <c:tx>
            <c:strRef>
              <c:f>'SFP Routine Data'!$A$4</c:f>
              <c:strCache>
                <c:ptCount val="1"/>
                <c:pt idx="0">
                  <c:v>MUAC 12.5 to &lt;13.5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Data'!$AP$4:$AQ$4</c:f>
              <c:numCache>
                <c:formatCode>0%</c:formatCode>
                <c:ptCount val="2"/>
                <c:pt idx="0">
                  <c:v>7.4334898278560255E-2</c:v>
                </c:pt>
                <c:pt idx="1">
                  <c:v>0.23970037453183521</c:v>
                </c:pt>
              </c:numCache>
            </c:numRef>
          </c:val>
        </c:ser>
        <c:ser>
          <c:idx val="2"/>
          <c:order val="2"/>
          <c:tx>
            <c:strRef>
              <c:f>'SFP Routine Data'!$A$5</c:f>
              <c:strCache>
                <c:ptCount val="1"/>
                <c:pt idx="0">
                  <c:v>WHM 70-79%</c:v>
                </c:pt>
              </c:strCache>
            </c:strRef>
          </c:tx>
          <c:dLbls>
            <c:showVal val="1"/>
            <c:showSerName val="1"/>
            <c:separator>
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Data'!$AP$5:$AQ$5</c:f>
              <c:numCache>
                <c:formatCode>0%</c:formatCode>
                <c:ptCount val="2"/>
                <c:pt idx="0">
                  <c:v>0.75821596244131451</c:v>
                </c:pt>
                <c:pt idx="1">
                  <c:v>2.9962546816479401E-2</c:v>
                </c:pt>
              </c:numCache>
            </c:numRef>
          </c:val>
        </c:ser>
        <c:ser>
          <c:idx val="3"/>
          <c:order val="3"/>
          <c:tx>
            <c:strRef>
              <c:f>'SFP Routine Data'!$A$6</c:f>
              <c:strCache>
                <c:ptCount val="1"/>
                <c:pt idx="0">
                  <c:v>others</c:v>
                </c:pt>
              </c:strCache>
            </c:strRef>
          </c:tx>
          <c:dLbls>
            <c:dLbl>
              <c:idx val="1"/>
              <c:delete val="1"/>
            </c:dLbl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Data'!$AP$6:$AQ$6</c:f>
              <c:numCache>
                <c:formatCode>0%</c:formatCode>
                <c:ptCount val="2"/>
                <c:pt idx="0">
                  <c:v>3.6776212832550864E-2</c:v>
                </c:pt>
                <c:pt idx="1">
                  <c:v>0</c:v>
                </c:pt>
              </c:numCache>
            </c:numRef>
          </c:val>
        </c:ser>
        <c:overlap val="100"/>
        <c:axId val="103473920"/>
        <c:axId val="103475456"/>
      </c:barChart>
      <c:catAx>
        <c:axId val="103473920"/>
        <c:scaling>
          <c:orientation val="minMax"/>
        </c:scaling>
        <c:axPos val="b"/>
        <c:tickLblPos val="nextTo"/>
        <c:crossAx val="103475456"/>
        <c:crosses val="autoZero"/>
        <c:auto val="1"/>
        <c:lblAlgn val="ctr"/>
        <c:lblOffset val="100"/>
      </c:catAx>
      <c:valAx>
        <c:axId val="103475456"/>
        <c:scaling>
          <c:orientation val="minMax"/>
        </c:scaling>
        <c:axPos val="l"/>
        <c:numFmt formatCode="0%" sourceLinked="1"/>
        <c:tickLblPos val="nextTo"/>
        <c:crossAx val="1034739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'SFP Routine Data'!$A$8</c:f>
              <c:strCache>
                <c:ptCount val="1"/>
                <c:pt idx="0">
                  <c:v>Cured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Data'!$AP$8:$AQ$8</c:f>
              <c:numCache>
                <c:formatCode>0%</c:formatCode>
                <c:ptCount val="2"/>
                <c:pt idx="0">
                  <c:v>0.91150442477876104</c:v>
                </c:pt>
                <c:pt idx="1">
                  <c:v>0.92374100719424457</c:v>
                </c:pt>
              </c:numCache>
            </c:numRef>
          </c:val>
        </c:ser>
        <c:ser>
          <c:idx val="1"/>
          <c:order val="1"/>
          <c:tx>
            <c:strRef>
              <c:f>'SFP Routine Data'!$A$9</c:f>
              <c:strCache>
                <c:ptCount val="1"/>
                <c:pt idx="0">
                  <c:v>Deaths</c:v>
                </c:pt>
              </c:strCache>
            </c:strRef>
          </c:tx>
          <c:dLbls>
            <c:dLbl>
              <c:idx val="1"/>
              <c:delete val="1"/>
            </c:dLbl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Data'!$AP$9:$AQ$9</c:f>
              <c:numCache>
                <c:formatCode>0%</c:formatCode>
                <c:ptCount val="2"/>
                <c:pt idx="0">
                  <c:v>2.2123893805309734E-3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'SFP Routine Data'!$A$10</c:f>
              <c:strCache>
                <c:ptCount val="1"/>
                <c:pt idx="0">
                  <c:v>Defaults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Data'!$AP$10:$AQ$10</c:f>
              <c:numCache>
                <c:formatCode>0%</c:formatCode>
                <c:ptCount val="2"/>
                <c:pt idx="0">
                  <c:v>6.8584070796460173E-2</c:v>
                </c:pt>
                <c:pt idx="1">
                  <c:v>4.7482014388489209E-2</c:v>
                </c:pt>
              </c:numCache>
            </c:numRef>
          </c:val>
        </c:ser>
        <c:ser>
          <c:idx val="3"/>
          <c:order val="3"/>
          <c:tx>
            <c:strRef>
              <c:f>'SFP Routine Data'!$A$11</c:f>
              <c:strCache>
                <c:ptCount val="1"/>
                <c:pt idx="0">
                  <c:v>Transfer</c:v>
                </c:pt>
              </c:strCache>
            </c:strRef>
          </c:tx>
          <c:dLbls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Data'!$AP$11:$AQ$11</c:f>
              <c:numCache>
                <c:formatCode>0%</c:formatCode>
                <c:ptCount val="2"/>
                <c:pt idx="0">
                  <c:v>1.7699115044247787E-2</c:v>
                </c:pt>
                <c:pt idx="1">
                  <c:v>2.8776978417266188E-3</c:v>
                </c:pt>
              </c:numCache>
            </c:numRef>
          </c:val>
        </c:ser>
        <c:ser>
          <c:idx val="4"/>
          <c:order val="4"/>
          <c:tx>
            <c:strRef>
              <c:f>'SFP Routine Data'!$A$12</c:f>
              <c:strCache>
                <c:ptCount val="1"/>
                <c:pt idx="0">
                  <c:v>Non-cured</c:v>
                </c:pt>
              </c:strCache>
            </c:strRef>
          </c:tx>
          <c:dLbls>
            <c:dLbl>
              <c:idx val="0"/>
              <c:delete val="1"/>
            </c:dLbl>
            <c:dLblPos val="ctr"/>
            <c:showVal val="1"/>
            <c:showSerName val="1"/>
            <c:separator> </c:separator>
          </c:dLbls>
          <c:cat>
            <c:strRef>
              <c:f>'SFP Routine Data'!$AP$2:$AQ$2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'SFP Routine Data'!$AP$12:$AQ$12</c:f>
              <c:numCache>
                <c:formatCode>0%</c:formatCode>
                <c:ptCount val="2"/>
                <c:pt idx="0">
                  <c:v>0</c:v>
                </c:pt>
                <c:pt idx="1">
                  <c:v>2.5899280575539568E-2</c:v>
                </c:pt>
              </c:numCache>
            </c:numRef>
          </c:val>
        </c:ser>
        <c:overlap val="100"/>
        <c:axId val="102320768"/>
        <c:axId val="102355328"/>
      </c:barChart>
      <c:catAx>
        <c:axId val="102320768"/>
        <c:scaling>
          <c:orientation val="minMax"/>
        </c:scaling>
        <c:axPos val="b"/>
        <c:tickLblPos val="nextTo"/>
        <c:crossAx val="102355328"/>
        <c:crosses val="autoZero"/>
        <c:auto val="1"/>
        <c:lblAlgn val="ctr"/>
        <c:lblOffset val="100"/>
      </c:catAx>
      <c:valAx>
        <c:axId val="102355328"/>
        <c:scaling>
          <c:orientation val="minMax"/>
        </c:scaling>
        <c:axPos val="l"/>
        <c:numFmt formatCode="0%" sourceLinked="1"/>
        <c:tickLblPos val="nextTo"/>
        <c:crossAx val="1023207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Referrals!$A$2</c:f>
              <c:strCache>
                <c:ptCount val="1"/>
                <c:pt idx="0">
                  <c:v>Volunteers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Referrals!$Y$2</c:f>
              <c:numCache>
                <c:formatCode>0%</c:formatCode>
                <c:ptCount val="1"/>
                <c:pt idx="0">
                  <c:v>0.39574468085106385</c:v>
                </c:pt>
              </c:numCache>
            </c:numRef>
          </c:val>
        </c:ser>
        <c:ser>
          <c:idx val="1"/>
          <c:order val="1"/>
          <c:tx>
            <c:strRef>
              <c:f>Referrals!$A$3</c:f>
              <c:strCache>
                <c:ptCount val="1"/>
                <c:pt idx="0">
                  <c:v>Self-referrals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Referrals!$Y$3</c:f>
              <c:numCache>
                <c:formatCode>0%</c:formatCode>
                <c:ptCount val="1"/>
                <c:pt idx="0">
                  <c:v>0.37021276595744679</c:v>
                </c:pt>
              </c:numCache>
            </c:numRef>
          </c:val>
        </c:ser>
        <c:ser>
          <c:idx val="2"/>
          <c:order val="2"/>
          <c:tx>
            <c:strRef>
              <c:f>Referrals!$A$4</c:f>
              <c:strCache>
                <c:ptCount val="1"/>
                <c:pt idx="0">
                  <c:v>Hospital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Referrals!$Y$4</c:f>
              <c:numCache>
                <c:formatCode>0%</c:formatCode>
                <c:ptCount val="1"/>
                <c:pt idx="0">
                  <c:v>5.9574468085106386E-2</c:v>
                </c:pt>
              </c:numCache>
            </c:numRef>
          </c:val>
        </c:ser>
        <c:ser>
          <c:idx val="3"/>
          <c:order val="3"/>
          <c:tx>
            <c:strRef>
              <c:f>Referrals!$A$5</c:f>
              <c:strCache>
                <c:ptCount val="1"/>
                <c:pt idx="0">
                  <c:v>Others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Referrals!$Y$5</c:f>
              <c:numCache>
                <c:formatCode>0%</c:formatCode>
                <c:ptCount val="1"/>
                <c:pt idx="0">
                  <c:v>0.17446808510638298</c:v>
                </c:pt>
              </c:numCache>
            </c:numRef>
          </c:val>
        </c:ser>
        <c:dLbls>
          <c:showVal val="1"/>
        </c:dLbls>
        <c:overlap val="100"/>
        <c:axId val="85039744"/>
        <c:axId val="85049728"/>
      </c:barChart>
      <c:catAx>
        <c:axId val="85039744"/>
        <c:scaling>
          <c:orientation val="minMax"/>
        </c:scaling>
        <c:delete val="1"/>
        <c:axPos val="b"/>
        <c:tickLblPos val="nextTo"/>
        <c:crossAx val="85049728"/>
        <c:crosses val="autoZero"/>
        <c:auto val="1"/>
        <c:lblAlgn val="ctr"/>
        <c:lblOffset val="100"/>
      </c:catAx>
      <c:valAx>
        <c:axId val="85049728"/>
        <c:scaling>
          <c:orientation val="minMax"/>
        </c:scaling>
        <c:axPos val="l"/>
        <c:numFmt formatCode="0%" sourceLinked="1"/>
        <c:tickLblPos val="nextTo"/>
        <c:crossAx val="8503974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Referrals!$A$2</c:f>
              <c:strCache>
                <c:ptCount val="1"/>
                <c:pt idx="0">
                  <c:v>Volunteers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Referrals!$M$2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</c:ser>
        <c:ser>
          <c:idx val="1"/>
          <c:order val="1"/>
          <c:tx>
            <c:strRef>
              <c:f>Referrals!$A$3</c:f>
              <c:strCache>
                <c:ptCount val="1"/>
                <c:pt idx="0">
                  <c:v>Self-referrals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Referrals!$M$3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</c:ser>
        <c:ser>
          <c:idx val="2"/>
          <c:order val="2"/>
          <c:tx>
            <c:strRef>
              <c:f>Referrals!$A$4</c:f>
              <c:strCache>
                <c:ptCount val="1"/>
                <c:pt idx="0">
                  <c:v>Hospital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Referrals!$M$4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3"/>
          <c:order val="3"/>
          <c:tx>
            <c:strRef>
              <c:f>Referrals!$A$5</c:f>
              <c:strCache>
                <c:ptCount val="1"/>
                <c:pt idx="0">
                  <c:v>Others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Referrals!$M$5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overlap val="100"/>
        <c:axId val="88558592"/>
        <c:axId val="88576768"/>
      </c:barChart>
      <c:catAx>
        <c:axId val="88558592"/>
        <c:scaling>
          <c:orientation val="minMax"/>
        </c:scaling>
        <c:delete val="1"/>
        <c:axPos val="b"/>
        <c:tickLblPos val="nextTo"/>
        <c:crossAx val="88576768"/>
        <c:crosses val="autoZero"/>
        <c:auto val="1"/>
        <c:lblAlgn val="ctr"/>
        <c:lblOffset val="100"/>
      </c:catAx>
      <c:valAx>
        <c:axId val="88576768"/>
        <c:scaling>
          <c:orientation val="minMax"/>
        </c:scaling>
        <c:axPos val="l"/>
        <c:numFmt formatCode="General" sourceLinked="1"/>
        <c:tickLblPos val="nextTo"/>
        <c:crossAx val="8855859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Referrals!$A$2</c:f>
              <c:strCache>
                <c:ptCount val="1"/>
                <c:pt idx="0">
                  <c:v>Volunteers</c:v>
                </c:pt>
              </c:strCache>
            </c:strRef>
          </c:tx>
          <c:dLbls>
            <c:showVal val="1"/>
          </c:dLbls>
          <c:cat>
            <c:strRef>
              <c:f>Referrals!$N$1:$Y$1</c:f>
              <c:strCache>
                <c:ptCount val="12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  <c:pt idx="11">
                  <c:v>TOTAL</c:v>
                </c:pt>
              </c:strCache>
            </c:strRef>
          </c:cat>
          <c:val>
            <c:numRef>
              <c:f>Referrals!$N$2:$Y$2</c:f>
              <c:numCache>
                <c:formatCode>0%</c:formatCode>
                <c:ptCount val="12"/>
                <c:pt idx="0">
                  <c:v>0.52</c:v>
                </c:pt>
                <c:pt idx="1">
                  <c:v>0.3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0.88888888888888884</c:v>
                </c:pt>
                <c:pt idx="5">
                  <c:v>0.3888888888888889</c:v>
                </c:pt>
                <c:pt idx="6">
                  <c:v>0.125</c:v>
                </c:pt>
                <c:pt idx="7">
                  <c:v>0.5</c:v>
                </c:pt>
                <c:pt idx="8">
                  <c:v>0.36363636363636365</c:v>
                </c:pt>
                <c:pt idx="9">
                  <c:v>0.5161290322580645</c:v>
                </c:pt>
                <c:pt idx="10">
                  <c:v>0.32558139534883723</c:v>
                </c:pt>
                <c:pt idx="11">
                  <c:v>0.39574468085106385</c:v>
                </c:pt>
              </c:numCache>
            </c:numRef>
          </c:val>
        </c:ser>
        <c:ser>
          <c:idx val="1"/>
          <c:order val="1"/>
          <c:tx>
            <c:strRef>
              <c:f>Referrals!$A$3</c:f>
              <c:strCache>
                <c:ptCount val="1"/>
                <c:pt idx="0">
                  <c:v>Self-referrals</c:v>
                </c:pt>
              </c:strCache>
            </c:strRef>
          </c:tx>
          <c:dLbls>
            <c:showVal val="1"/>
          </c:dLbls>
          <c:cat>
            <c:strRef>
              <c:f>Referrals!$N$1:$Y$1</c:f>
              <c:strCache>
                <c:ptCount val="12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  <c:pt idx="11">
                  <c:v>TOTAL</c:v>
                </c:pt>
              </c:strCache>
            </c:strRef>
          </c:cat>
          <c:val>
            <c:numRef>
              <c:f>Referrals!$N$3:$Y$3</c:f>
              <c:numCache>
                <c:formatCode>0%</c:formatCode>
                <c:ptCount val="12"/>
                <c:pt idx="0">
                  <c:v>0.32</c:v>
                </c:pt>
                <c:pt idx="1">
                  <c:v>0.5</c:v>
                </c:pt>
                <c:pt idx="2">
                  <c:v>0.66666666666666663</c:v>
                </c:pt>
                <c:pt idx="3">
                  <c:v>0.35</c:v>
                </c:pt>
                <c:pt idx="4">
                  <c:v>0.1111111111111111</c:v>
                </c:pt>
                <c:pt idx="5">
                  <c:v>0.44444444444444442</c:v>
                </c:pt>
                <c:pt idx="6">
                  <c:v>0.5625</c:v>
                </c:pt>
                <c:pt idx="7">
                  <c:v>0.5</c:v>
                </c:pt>
                <c:pt idx="8">
                  <c:v>0.45454545454545453</c:v>
                </c:pt>
                <c:pt idx="9">
                  <c:v>0.19354838709677419</c:v>
                </c:pt>
                <c:pt idx="10">
                  <c:v>0.32558139534883723</c:v>
                </c:pt>
                <c:pt idx="11">
                  <c:v>0.37021276595744679</c:v>
                </c:pt>
              </c:numCache>
            </c:numRef>
          </c:val>
        </c:ser>
        <c:ser>
          <c:idx val="2"/>
          <c:order val="2"/>
          <c:tx>
            <c:strRef>
              <c:f>Referrals!$A$4</c:f>
              <c:strCache>
                <c:ptCount val="1"/>
                <c:pt idx="0">
                  <c:v>Hospital</c:v>
                </c:pt>
              </c:strCache>
            </c:strRef>
          </c:tx>
          <c:cat>
            <c:strRef>
              <c:f>Referrals!$N$1:$Y$1</c:f>
              <c:strCache>
                <c:ptCount val="12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  <c:pt idx="11">
                  <c:v>TOTAL</c:v>
                </c:pt>
              </c:strCache>
            </c:strRef>
          </c:cat>
          <c:val>
            <c:numRef>
              <c:f>Referrals!$N$4:$Y$4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5.5555555555555552E-2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0.16279069767441862</c:v>
                </c:pt>
                <c:pt idx="11">
                  <c:v>5.9574468085106386E-2</c:v>
                </c:pt>
              </c:numCache>
            </c:numRef>
          </c:val>
        </c:ser>
        <c:ser>
          <c:idx val="3"/>
          <c:order val="3"/>
          <c:tx>
            <c:strRef>
              <c:f>Referrals!$A$5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Referrals!$N$1:$Y$1</c:f>
              <c:strCache>
                <c:ptCount val="12"/>
                <c:pt idx="0">
                  <c:v>Lotubae</c:v>
                </c:pt>
                <c:pt idx="1">
                  <c:v>Lopeduru</c:v>
                </c:pt>
                <c:pt idx="2">
                  <c:v>Lokorkor</c:v>
                </c:pt>
                <c:pt idx="3">
                  <c:v>Lokwii</c:v>
                </c:pt>
                <c:pt idx="4">
                  <c:v>Katilia</c:v>
                </c:pt>
                <c:pt idx="5">
                  <c:v>Elelea</c:v>
                </c:pt>
                <c:pt idx="6">
                  <c:v>Kidewa</c:v>
                </c:pt>
                <c:pt idx="7">
                  <c:v>Lokwamosing</c:v>
                </c:pt>
                <c:pt idx="8">
                  <c:v>Nakukulas</c:v>
                </c:pt>
                <c:pt idx="9">
                  <c:v>Kangitit</c:v>
                </c:pt>
                <c:pt idx="10">
                  <c:v>Lokori</c:v>
                </c:pt>
                <c:pt idx="11">
                  <c:v>TOTAL</c:v>
                </c:pt>
              </c:strCache>
            </c:strRef>
          </c:cat>
          <c:val>
            <c:numRef>
              <c:f>Referrals!$N$5:$Y$5</c:f>
              <c:numCache>
                <c:formatCode>0%</c:formatCode>
                <c:ptCount val="12"/>
                <c:pt idx="0">
                  <c:v>0.16</c:v>
                </c:pt>
                <c:pt idx="1">
                  <c:v>0.1</c:v>
                </c:pt>
                <c:pt idx="2">
                  <c:v>0</c:v>
                </c:pt>
                <c:pt idx="3">
                  <c:v>0.22500000000000001</c:v>
                </c:pt>
                <c:pt idx="4">
                  <c:v>0</c:v>
                </c:pt>
                <c:pt idx="5">
                  <c:v>0.1111111111111111</c:v>
                </c:pt>
                <c:pt idx="6">
                  <c:v>0.3125</c:v>
                </c:pt>
                <c:pt idx="7">
                  <c:v>0</c:v>
                </c:pt>
                <c:pt idx="8">
                  <c:v>0.18181818181818182</c:v>
                </c:pt>
                <c:pt idx="9">
                  <c:v>0.25806451612903225</c:v>
                </c:pt>
                <c:pt idx="10">
                  <c:v>0.18604651162790697</c:v>
                </c:pt>
                <c:pt idx="11">
                  <c:v>0.17446808510638298</c:v>
                </c:pt>
              </c:numCache>
            </c:numRef>
          </c:val>
        </c:ser>
        <c:overlap val="100"/>
        <c:axId val="88606208"/>
        <c:axId val="88607744"/>
      </c:barChart>
      <c:catAx>
        <c:axId val="88606208"/>
        <c:scaling>
          <c:orientation val="minMax"/>
        </c:scaling>
        <c:axPos val="b"/>
        <c:tickLblPos val="nextTo"/>
        <c:crossAx val="88607744"/>
        <c:crosses val="autoZero"/>
        <c:auto val="1"/>
        <c:lblAlgn val="ctr"/>
        <c:lblOffset val="100"/>
      </c:catAx>
      <c:valAx>
        <c:axId val="88607744"/>
        <c:scaling>
          <c:orientation val="minMax"/>
        </c:scaling>
        <c:axPos val="l"/>
        <c:numFmt formatCode="0%" sourceLinked="1"/>
        <c:tickLblPos val="nextTo"/>
        <c:crossAx val="886062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</c:spPr>
          <c:cat>
            <c:strRef>
              <c:f>'Discharge &amp; Admission'!$B$3:$B$5</c:f>
              <c:strCache>
                <c:ptCount val="3"/>
                <c:pt idx="0">
                  <c:v>MUAC or WHM above criteria</c:v>
                </c:pt>
                <c:pt idx="1">
                  <c:v>Unrealistic MUAC on admission</c:v>
                </c:pt>
                <c:pt idx="2">
                  <c:v>Child &lt; 6 months</c:v>
                </c:pt>
              </c:strCache>
            </c:strRef>
          </c:cat>
          <c:val>
            <c:numRef>
              <c:f>'Discharge &amp; Admission'!$P$3:$P$5</c:f>
              <c:numCache>
                <c:formatCode>General</c:formatCode>
                <c:ptCount val="3"/>
                <c:pt idx="0">
                  <c:v>19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axId val="89725568"/>
        <c:axId val="89751936"/>
      </c:barChart>
      <c:catAx>
        <c:axId val="89725568"/>
        <c:scaling>
          <c:orientation val="minMax"/>
        </c:scaling>
        <c:axPos val="b"/>
        <c:tickLblPos val="nextTo"/>
        <c:crossAx val="89751936"/>
        <c:crosses val="autoZero"/>
        <c:auto val="1"/>
        <c:lblAlgn val="ctr"/>
        <c:lblOffset val="100"/>
      </c:catAx>
      <c:valAx>
        <c:axId val="89751936"/>
        <c:scaling>
          <c:orientation val="minMax"/>
        </c:scaling>
        <c:axPos val="l"/>
        <c:numFmt formatCode="General" sourceLinked="1"/>
        <c:tickLblPos val="nextTo"/>
        <c:crossAx val="8972556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</c:spPr>
          <c:cat>
            <c:strRef>
              <c:f>'Discharge &amp; Admission'!$B$9:$B$14</c:f>
              <c:strCache>
                <c:ptCount val="6"/>
                <c:pt idx="0">
                  <c:v>Overstaying</c:v>
                </c:pt>
                <c:pt idx="1">
                  <c:v>Minimum stay &lt; 8</c:v>
                </c:pt>
                <c:pt idx="2">
                  <c:v>Wrong NR classification</c:v>
                </c:pt>
                <c:pt idx="3">
                  <c:v>Weight loss on discharge</c:v>
                </c:pt>
                <c:pt idx="4">
                  <c:v>MUAC &lt;11.5 on discharge</c:v>
                </c:pt>
                <c:pt idx="5">
                  <c:v>WHM % below discharge</c:v>
                </c:pt>
              </c:strCache>
            </c:strRef>
          </c:cat>
          <c:val>
            <c:numRef>
              <c:f>'Discharge &amp; Admission'!$P$9:$P$14</c:f>
              <c:numCache>
                <c:formatCode>General</c:formatCode>
                <c:ptCount val="6"/>
                <c:pt idx="0">
                  <c:v>67</c:v>
                </c:pt>
                <c:pt idx="1">
                  <c:v>59</c:v>
                </c:pt>
                <c:pt idx="2">
                  <c:v>34</c:v>
                </c:pt>
                <c:pt idx="3">
                  <c:v>23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axId val="89781376"/>
        <c:axId val="89782912"/>
      </c:barChart>
      <c:lineChart>
        <c:grouping val="standard"/>
        <c:ser>
          <c:idx val="1"/>
          <c:order val="1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'Discharge &amp; Admission'!$S$9:$S$14</c:f>
              <c:numCache>
                <c:formatCode>0%</c:formatCode>
                <c:ptCount val="6"/>
                <c:pt idx="0">
                  <c:v>0.35638297872340424</c:v>
                </c:pt>
                <c:pt idx="1">
                  <c:v>0.67021276595744683</c:v>
                </c:pt>
                <c:pt idx="2">
                  <c:v>0.85106382978723405</c:v>
                </c:pt>
                <c:pt idx="3">
                  <c:v>0.97340425531914898</c:v>
                </c:pt>
                <c:pt idx="4">
                  <c:v>0.99468085106382975</c:v>
                </c:pt>
                <c:pt idx="5">
                  <c:v>1</c:v>
                </c:pt>
              </c:numCache>
            </c:numRef>
          </c:val>
          <c:smooth val="1"/>
        </c:ser>
        <c:marker val="1"/>
        <c:axId val="89864064"/>
        <c:axId val="89862528"/>
      </c:lineChart>
      <c:catAx>
        <c:axId val="89781376"/>
        <c:scaling>
          <c:orientation val="minMax"/>
        </c:scaling>
        <c:axPos val="b"/>
        <c:tickLblPos val="nextTo"/>
        <c:crossAx val="89782912"/>
        <c:crosses val="autoZero"/>
        <c:auto val="1"/>
        <c:lblAlgn val="ctr"/>
        <c:lblOffset val="100"/>
      </c:catAx>
      <c:valAx>
        <c:axId val="89782912"/>
        <c:scaling>
          <c:orientation val="minMax"/>
        </c:scaling>
        <c:axPos val="l"/>
        <c:numFmt formatCode="General" sourceLinked="1"/>
        <c:tickLblPos val="nextTo"/>
        <c:crossAx val="89781376"/>
        <c:crosses val="autoZero"/>
        <c:crossBetween val="between"/>
      </c:valAx>
      <c:valAx>
        <c:axId val="89862528"/>
        <c:scaling>
          <c:orientation val="minMax"/>
        </c:scaling>
        <c:axPos val="r"/>
        <c:majorGridlines>
          <c:spPr>
            <a:ln>
              <a:solidFill>
                <a:sysClr val="window" lastClr="FFFFFF">
                  <a:lumMod val="65000"/>
                </a:sysClr>
              </a:solidFill>
              <a:prstDash val="sysDash"/>
            </a:ln>
          </c:spPr>
        </c:majorGridlines>
        <c:numFmt formatCode="0%" sourceLinked="1"/>
        <c:tickLblPos val="nextTo"/>
        <c:crossAx val="89864064"/>
        <c:crosses val="max"/>
        <c:crossBetween val="between"/>
        <c:majorUnit val="0.1"/>
      </c:valAx>
      <c:catAx>
        <c:axId val="89864064"/>
        <c:scaling>
          <c:orientation val="minMax"/>
        </c:scaling>
        <c:delete val="1"/>
        <c:axPos val="b"/>
        <c:tickLblPos val="nextTo"/>
        <c:crossAx val="89862528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v>MUAC</c:v>
          </c:tx>
          <c:dLbls>
            <c:dLblPos val="ctr"/>
            <c:showSerName val="1"/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Data'!$AG$4:$AH$4</c:f>
              <c:numCache>
                <c:formatCode>General</c:formatCode>
                <c:ptCount val="2"/>
                <c:pt idx="0">
                  <c:v>150</c:v>
                </c:pt>
                <c:pt idx="1">
                  <c:v>255</c:v>
                </c:pt>
              </c:numCache>
            </c:numRef>
          </c:val>
        </c:ser>
        <c:ser>
          <c:idx val="1"/>
          <c:order val="1"/>
          <c:tx>
            <c:v>Oedema</c:v>
          </c:tx>
          <c:dLbls>
            <c:dLblPos val="ctr"/>
            <c:showSerName val="1"/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Data'!$AG$3:$AH$3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v>WHM</c:v>
          </c:tx>
          <c:dLbls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Data'!$AG$5:$AH$5</c:f>
              <c:numCache>
                <c:formatCode>General</c:formatCode>
                <c:ptCount val="2"/>
                <c:pt idx="0">
                  <c:v>42</c:v>
                </c:pt>
                <c:pt idx="1">
                  <c:v>22</c:v>
                </c:pt>
              </c:numCache>
            </c:numRef>
          </c:val>
        </c:ser>
        <c:ser>
          <c:idx val="3"/>
          <c:order val="3"/>
          <c:tx>
            <c:v>Others</c:v>
          </c:tx>
          <c:dLbls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Data'!$AG$6:$AH$6</c:f>
              <c:numCache>
                <c:formatCode>General</c:formatCode>
                <c:ptCount val="2"/>
                <c:pt idx="0">
                  <c:v>39</c:v>
                </c:pt>
                <c:pt idx="1">
                  <c:v>30</c:v>
                </c:pt>
              </c:numCache>
            </c:numRef>
          </c:val>
        </c:ser>
        <c:overlap val="100"/>
        <c:axId val="89937408"/>
        <c:axId val="89938944"/>
      </c:barChart>
      <c:catAx>
        <c:axId val="89937408"/>
        <c:scaling>
          <c:orientation val="minMax"/>
        </c:scaling>
        <c:axPos val="b"/>
        <c:numFmt formatCode="General" sourceLinked="1"/>
        <c:tickLblPos val="nextTo"/>
        <c:crossAx val="89938944"/>
        <c:crosses val="autoZero"/>
        <c:auto val="1"/>
        <c:lblAlgn val="ctr"/>
        <c:lblOffset val="100"/>
      </c:catAx>
      <c:valAx>
        <c:axId val="89938944"/>
        <c:scaling>
          <c:orientation val="minMax"/>
        </c:scaling>
        <c:axPos val="l"/>
        <c:numFmt formatCode="General" sourceLinked="1"/>
        <c:tickLblPos val="nextTo"/>
        <c:crossAx val="8993740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v>Cured</c:v>
          </c:tx>
          <c:spPr>
            <a:solidFill>
              <a:schemeClr val="accent1"/>
            </a:solidFill>
          </c:spPr>
          <c:dLbls>
            <c:dLblPos val="ctr"/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Data'!$AG$19:$AH$19</c:f>
              <c:numCache>
                <c:formatCode>0%</c:formatCode>
                <c:ptCount val="2"/>
                <c:pt idx="0">
                  <c:v>0.89880952380952384</c:v>
                </c:pt>
                <c:pt idx="1">
                  <c:v>0.96825396825396826</c:v>
                </c:pt>
              </c:numCache>
            </c:numRef>
          </c:val>
        </c:ser>
        <c:ser>
          <c:idx val="1"/>
          <c:order val="1"/>
          <c:tx>
            <c:v>Deaths</c:v>
          </c:tx>
          <c:dLbls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Data'!$AG$20:$AH$20</c:f>
              <c:numCache>
                <c:formatCode>0%</c:formatCode>
                <c:ptCount val="2"/>
                <c:pt idx="0">
                  <c:v>1.7857142857142856E-2</c:v>
                </c:pt>
                <c:pt idx="1">
                  <c:v>6.3492063492063492E-3</c:v>
                </c:pt>
              </c:numCache>
            </c:numRef>
          </c:val>
        </c:ser>
        <c:ser>
          <c:idx val="2"/>
          <c:order val="2"/>
          <c:tx>
            <c:v>Defaults</c:v>
          </c:tx>
          <c:dLbls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Data'!$AG$21:$AH$21</c:f>
              <c:numCache>
                <c:formatCode>0%</c:formatCode>
                <c:ptCount val="2"/>
                <c:pt idx="0">
                  <c:v>6.5476190476190479E-2</c:v>
                </c:pt>
                <c:pt idx="1">
                  <c:v>2.2222222222222223E-2</c:v>
                </c:pt>
              </c:numCache>
            </c:numRef>
          </c:val>
        </c:ser>
        <c:ser>
          <c:idx val="3"/>
          <c:order val="3"/>
          <c:tx>
            <c:v>Non-cured</c:v>
          </c:tx>
          <c:dLbls>
            <c:dLblPos val="inBase"/>
            <c:showVal val="1"/>
            <c:showSerName val="1"/>
            <c:separator> </c:separator>
          </c:dLbls>
          <c:cat>
            <c:strRef>
              <c:f>'OTP Routine Data'!$AG$2:$AH$2</c:f>
              <c:strCache>
                <c:ptCount val="2"/>
                <c:pt idx="0">
                  <c:v>Midterm</c:v>
                </c:pt>
                <c:pt idx="1">
                  <c:v>Final</c:v>
                </c:pt>
              </c:strCache>
            </c:strRef>
          </c:cat>
          <c:val>
            <c:numRef>
              <c:f>'OTP Routine Data'!$AG$22:$AH$22</c:f>
              <c:numCache>
                <c:formatCode>0%</c:formatCode>
                <c:ptCount val="2"/>
                <c:pt idx="0">
                  <c:v>1.7857142857142856E-2</c:v>
                </c:pt>
                <c:pt idx="1">
                  <c:v>3.1746031746031746E-3</c:v>
                </c:pt>
              </c:numCache>
            </c:numRef>
          </c:val>
        </c:ser>
        <c:overlap val="100"/>
        <c:axId val="90118016"/>
        <c:axId val="90119552"/>
      </c:barChart>
      <c:catAx>
        <c:axId val="90118016"/>
        <c:scaling>
          <c:orientation val="minMax"/>
        </c:scaling>
        <c:axPos val="b"/>
        <c:numFmt formatCode="General" sourceLinked="1"/>
        <c:tickLblPos val="nextTo"/>
        <c:crossAx val="90119552"/>
        <c:crosses val="autoZero"/>
        <c:auto val="1"/>
        <c:lblAlgn val="ctr"/>
        <c:lblOffset val="100"/>
      </c:catAx>
      <c:valAx>
        <c:axId val="90119552"/>
        <c:scaling>
          <c:orientation val="minMax"/>
          <c:min val="0.84000000000000064"/>
        </c:scaling>
        <c:axPos val="l"/>
        <c:numFmt formatCode="0%" sourceLinked="1"/>
        <c:tickLblPos val="nextTo"/>
        <c:crossAx val="9011801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447673</xdr:colOff>
      <xdr:row>1</xdr:row>
      <xdr:rowOff>9525</xdr:rowOff>
    </xdr:from>
    <xdr:to>
      <xdr:col>26</xdr:col>
      <xdr:colOff>142874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280708</xdr:colOff>
      <xdr:row>13</xdr:row>
      <xdr:rowOff>152961</xdr:rowOff>
    </xdr:from>
    <xdr:to>
      <xdr:col>7</xdr:col>
      <xdr:colOff>347383</xdr:colOff>
      <xdr:row>35</xdr:row>
      <xdr:rowOff>11207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448236</xdr:colOff>
      <xdr:row>35</xdr:row>
      <xdr:rowOff>179295</xdr:rowOff>
    </xdr:from>
    <xdr:to>
      <xdr:col>15</xdr:col>
      <xdr:colOff>123264</xdr:colOff>
      <xdr:row>57</xdr:row>
      <xdr:rowOff>112059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448236</xdr:colOff>
      <xdr:row>13</xdr:row>
      <xdr:rowOff>179294</xdr:rowOff>
    </xdr:from>
    <xdr:to>
      <xdr:col>15</xdr:col>
      <xdr:colOff>134470</xdr:colOff>
      <xdr:row>35</xdr:row>
      <xdr:rowOff>22412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246529</xdr:colOff>
      <xdr:row>35</xdr:row>
      <xdr:rowOff>179294</xdr:rowOff>
    </xdr:from>
    <xdr:to>
      <xdr:col>7</xdr:col>
      <xdr:colOff>324971</xdr:colOff>
      <xdr:row>57</xdr:row>
      <xdr:rowOff>134471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180975</xdr:rowOff>
    </xdr:from>
    <xdr:to>
      <xdr:col>14</xdr:col>
      <xdr:colOff>285750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15</xdr:row>
      <xdr:rowOff>180975</xdr:rowOff>
    </xdr:from>
    <xdr:to>
      <xdr:col>8</xdr:col>
      <xdr:colOff>133350</xdr:colOff>
      <xdr:row>39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22419</xdr:colOff>
      <xdr:row>18</xdr:row>
      <xdr:rowOff>179287</xdr:rowOff>
    </xdr:from>
    <xdr:to>
      <xdr:col>7</xdr:col>
      <xdr:colOff>187066</xdr:colOff>
      <xdr:row>18</xdr:row>
      <xdr:rowOff>180875</xdr:rowOff>
    </xdr:to>
    <xdr:cxnSp macro="">
      <xdr:nvCxnSpPr>
        <xdr:cNvPr id="6" name="Straight Connector 5"/>
        <xdr:cNvCxnSpPr/>
      </xdr:nvCxnSpPr>
      <xdr:spPr>
        <a:xfrm>
          <a:off x="3776390" y="3608287"/>
          <a:ext cx="1980000" cy="1588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17144</xdr:colOff>
      <xdr:row>19</xdr:row>
      <xdr:rowOff>29923</xdr:rowOff>
    </xdr:from>
    <xdr:to>
      <xdr:col>4</xdr:col>
      <xdr:colOff>18732</xdr:colOff>
      <xdr:row>30</xdr:row>
      <xdr:rowOff>94423</xdr:rowOff>
    </xdr:to>
    <xdr:cxnSp macro="">
      <xdr:nvCxnSpPr>
        <xdr:cNvPr id="8" name="Straight Connector 7"/>
        <xdr:cNvCxnSpPr/>
      </xdr:nvCxnSpPr>
      <xdr:spPr>
        <a:xfrm rot="5400000">
          <a:off x="2691909" y="4728629"/>
          <a:ext cx="2160000" cy="1588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</xdr:colOff>
      <xdr:row>23</xdr:row>
      <xdr:rowOff>114300</xdr:rowOff>
    </xdr:from>
    <xdr:to>
      <xdr:col>38</xdr:col>
      <xdr:colOff>628650</xdr:colOff>
      <xdr:row>41</xdr:row>
      <xdr:rowOff>38100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57150</xdr:colOff>
      <xdr:row>41</xdr:row>
      <xdr:rowOff>114300</xdr:rowOff>
    </xdr:from>
    <xdr:to>
      <xdr:col>46</xdr:col>
      <xdr:colOff>19050</xdr:colOff>
      <xdr:row>59</xdr:row>
      <xdr:rowOff>28575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31</xdr:row>
      <xdr:rowOff>9525</xdr:rowOff>
    </xdr:from>
    <xdr:to>
      <xdr:col>12</xdr:col>
      <xdr:colOff>266700</xdr:colOff>
      <xdr:row>48</xdr:row>
      <xdr:rowOff>85725</xdr:rowOff>
    </xdr:to>
    <xdr:graphicFrame macro="">
      <xdr:nvGraphicFramePr>
        <xdr:cNvPr id="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31</xdr:row>
      <xdr:rowOff>114300</xdr:rowOff>
    </xdr:from>
    <xdr:to>
      <xdr:col>27</xdr:col>
      <xdr:colOff>314325</xdr:colOff>
      <xdr:row>49</xdr:row>
      <xdr:rowOff>28575</xdr:rowOff>
    </xdr:to>
    <xdr:graphicFrame macro="">
      <xdr:nvGraphicFramePr>
        <xdr:cNvPr id="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49</xdr:row>
      <xdr:rowOff>114300</xdr:rowOff>
    </xdr:from>
    <xdr:to>
      <xdr:col>27</xdr:col>
      <xdr:colOff>314325</xdr:colOff>
      <xdr:row>67</xdr:row>
      <xdr:rowOff>28575</xdr:rowOff>
    </xdr:to>
    <xdr:graphicFrame macro="">
      <xdr:nvGraphicFramePr>
        <xdr:cNvPr id="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49</xdr:row>
      <xdr:rowOff>9525</xdr:rowOff>
    </xdr:from>
    <xdr:to>
      <xdr:col>12</xdr:col>
      <xdr:colOff>257175</xdr:colOff>
      <xdr:row>66</xdr:row>
      <xdr:rowOff>85725</xdr:rowOff>
    </xdr:to>
    <xdr:graphicFrame macro="">
      <xdr:nvGraphicFramePr>
        <xdr:cNvPr id="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66</xdr:row>
      <xdr:rowOff>133350</xdr:rowOff>
    </xdr:from>
    <xdr:to>
      <xdr:col>12</xdr:col>
      <xdr:colOff>295275</xdr:colOff>
      <xdr:row>84</xdr:row>
      <xdr:rowOff>57150</xdr:rowOff>
    </xdr:to>
    <xdr:graphicFrame macro="">
      <xdr:nvGraphicFramePr>
        <xdr:cNvPr id="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66675</xdr:colOff>
      <xdr:row>67</xdr:row>
      <xdr:rowOff>104775</xdr:rowOff>
    </xdr:from>
    <xdr:to>
      <xdr:col>28</xdr:col>
      <xdr:colOff>0</xdr:colOff>
      <xdr:row>84</xdr:row>
      <xdr:rowOff>95250</xdr:rowOff>
    </xdr:to>
    <xdr:graphicFrame macro="">
      <xdr:nvGraphicFramePr>
        <xdr:cNvPr id="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76200</xdr:colOff>
      <xdr:row>84</xdr:row>
      <xdr:rowOff>152400</xdr:rowOff>
    </xdr:from>
    <xdr:to>
      <xdr:col>28</xdr:col>
      <xdr:colOff>9525</xdr:colOff>
      <xdr:row>101</xdr:row>
      <xdr:rowOff>142875</xdr:rowOff>
    </xdr:to>
    <xdr:graphicFrame macro="">
      <xdr:nvGraphicFramePr>
        <xdr:cNvPr id="10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76200</xdr:colOff>
      <xdr:row>23</xdr:row>
      <xdr:rowOff>104774</xdr:rowOff>
    </xdr:from>
    <xdr:to>
      <xdr:col>46</xdr:col>
      <xdr:colOff>28575</xdr:colOff>
      <xdr:row>41</xdr:row>
      <xdr:rowOff>38099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66675</xdr:rowOff>
    </xdr:from>
    <xdr:to>
      <xdr:col>7</xdr:col>
      <xdr:colOff>361950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12</xdr:row>
      <xdr:rowOff>85725</xdr:rowOff>
    </xdr:from>
    <xdr:to>
      <xdr:col>14</xdr:col>
      <xdr:colOff>438150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276225</xdr:colOff>
      <xdr:row>0</xdr:row>
      <xdr:rowOff>171450</xdr:rowOff>
    </xdr:from>
    <xdr:to>
      <xdr:col>50</xdr:col>
      <xdr:colOff>581025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247650</xdr:colOff>
      <xdr:row>15</xdr:row>
      <xdr:rowOff>171450</xdr:rowOff>
    </xdr:from>
    <xdr:to>
      <xdr:col>50</xdr:col>
      <xdr:colOff>552450</xdr:colOff>
      <xdr:row>30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opLeftCell="B1" workbookViewId="0">
      <selection activeCell="Q24" sqref="Q24"/>
    </sheetView>
  </sheetViews>
  <sheetFormatPr defaultRowHeight="15"/>
  <cols>
    <col min="1" max="1" width="6.5703125" bestFit="1" customWidth="1"/>
    <col min="3" max="3" width="6.7109375" bestFit="1" customWidth="1"/>
    <col min="6" max="6" width="6.42578125" bestFit="1" customWidth="1"/>
    <col min="7" max="7" width="6.5703125" bestFit="1" customWidth="1"/>
    <col min="8" max="8" width="7.85546875" bestFit="1" customWidth="1"/>
    <col min="9" max="9" width="13.140625" bestFit="1" customWidth="1"/>
    <col min="10" max="10" width="10.140625" bestFit="1" customWidth="1"/>
    <col min="11" max="11" width="7.71093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73</v>
      </c>
      <c r="L1" t="s">
        <v>9</v>
      </c>
      <c r="M1" t="s">
        <v>10</v>
      </c>
    </row>
    <row r="2" spans="1:13">
      <c r="A2">
        <v>12.5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47" si="0">SUM(B2:L2)</f>
        <v>0</v>
      </c>
    </row>
    <row r="3" spans="1:13">
      <c r="A3">
        <v>12.4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si="0"/>
        <v>0</v>
      </c>
    </row>
    <row r="4" spans="1:13">
      <c r="A4">
        <v>12.3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1</v>
      </c>
    </row>
    <row r="5" spans="1:13">
      <c r="A5">
        <v>12.2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</row>
    <row r="6" spans="1:13">
      <c r="A6">
        <v>12.1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</row>
    <row r="7" spans="1:13">
      <c r="A7" s="1">
        <v>12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1</v>
      </c>
    </row>
    <row r="8" spans="1:13">
      <c r="A8">
        <v>11.9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f t="shared" si="0"/>
        <v>2</v>
      </c>
    </row>
    <row r="9" spans="1:13">
      <c r="A9">
        <v>11.8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>
      <c r="A10">
        <v>11.7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f t="shared" si="0"/>
        <v>2</v>
      </c>
    </row>
    <row r="11" spans="1:13">
      <c r="A11">
        <v>11.6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f t="shared" si="0"/>
        <v>3</v>
      </c>
    </row>
    <row r="12" spans="1:13">
      <c r="A12">
        <v>11.5</v>
      </c>
      <c r="B12">
        <v>4</v>
      </c>
      <c r="C12">
        <v>3</v>
      </c>
      <c r="D12">
        <v>2</v>
      </c>
      <c r="E12">
        <v>0</v>
      </c>
      <c r="F12">
        <v>0</v>
      </c>
      <c r="G12">
        <v>1</v>
      </c>
      <c r="H12">
        <v>0</v>
      </c>
      <c r="I12">
        <v>2</v>
      </c>
      <c r="J12">
        <v>1</v>
      </c>
      <c r="K12">
        <v>0</v>
      </c>
      <c r="L12">
        <v>4</v>
      </c>
      <c r="M12">
        <f t="shared" si="0"/>
        <v>17</v>
      </c>
    </row>
    <row r="13" spans="1:13">
      <c r="A13">
        <v>11.4</v>
      </c>
      <c r="B13">
        <v>7</v>
      </c>
      <c r="C13">
        <v>14</v>
      </c>
      <c r="D13">
        <v>3</v>
      </c>
      <c r="E13">
        <v>2</v>
      </c>
      <c r="F13">
        <v>2</v>
      </c>
      <c r="G13">
        <v>1</v>
      </c>
      <c r="H13">
        <v>11</v>
      </c>
      <c r="I13">
        <v>4</v>
      </c>
      <c r="J13">
        <v>2</v>
      </c>
      <c r="K13">
        <v>7</v>
      </c>
      <c r="L13">
        <v>9</v>
      </c>
      <c r="M13">
        <f t="shared" si="0"/>
        <v>62</v>
      </c>
    </row>
    <row r="14" spans="1:13">
      <c r="A14">
        <v>11.3</v>
      </c>
      <c r="B14">
        <v>6</v>
      </c>
      <c r="C14">
        <v>10</v>
      </c>
      <c r="D14">
        <v>4</v>
      </c>
      <c r="E14">
        <v>0</v>
      </c>
      <c r="F14">
        <v>5</v>
      </c>
      <c r="G14">
        <v>2</v>
      </c>
      <c r="H14">
        <v>5</v>
      </c>
      <c r="I14">
        <v>0</v>
      </c>
      <c r="J14">
        <v>4</v>
      </c>
      <c r="K14">
        <v>5</v>
      </c>
      <c r="L14">
        <v>9</v>
      </c>
      <c r="M14">
        <f t="shared" si="0"/>
        <v>50</v>
      </c>
    </row>
    <row r="15" spans="1:13">
      <c r="A15">
        <v>11.2</v>
      </c>
      <c r="B15">
        <v>4</v>
      </c>
      <c r="C15">
        <v>7</v>
      </c>
      <c r="D15">
        <v>3</v>
      </c>
      <c r="E15">
        <v>1</v>
      </c>
      <c r="F15">
        <v>3</v>
      </c>
      <c r="G15">
        <v>0</v>
      </c>
      <c r="H15">
        <v>5</v>
      </c>
      <c r="I15">
        <v>0</v>
      </c>
      <c r="J15">
        <v>1</v>
      </c>
      <c r="K15">
        <v>2</v>
      </c>
      <c r="L15">
        <v>12</v>
      </c>
      <c r="M15">
        <f t="shared" si="0"/>
        <v>38</v>
      </c>
    </row>
    <row r="16" spans="1:13">
      <c r="A16">
        <v>11.1</v>
      </c>
      <c r="B16">
        <v>0</v>
      </c>
      <c r="C16">
        <v>1</v>
      </c>
      <c r="D16">
        <v>1</v>
      </c>
      <c r="E16">
        <v>3</v>
      </c>
      <c r="F16">
        <v>1</v>
      </c>
      <c r="G16">
        <v>0</v>
      </c>
      <c r="H16">
        <v>3</v>
      </c>
      <c r="I16">
        <v>0</v>
      </c>
      <c r="J16">
        <v>0</v>
      </c>
      <c r="K16">
        <v>1</v>
      </c>
      <c r="L16">
        <v>5</v>
      </c>
      <c r="M16">
        <f t="shared" si="0"/>
        <v>15</v>
      </c>
    </row>
    <row r="17" spans="1:13">
      <c r="A17" s="1">
        <v>11</v>
      </c>
      <c r="B17">
        <v>2</v>
      </c>
      <c r="C17">
        <v>7</v>
      </c>
      <c r="D17">
        <v>4</v>
      </c>
      <c r="E17">
        <v>0</v>
      </c>
      <c r="F17">
        <v>3</v>
      </c>
      <c r="G17">
        <v>3</v>
      </c>
      <c r="H17">
        <v>4</v>
      </c>
      <c r="I17">
        <v>0</v>
      </c>
      <c r="J17">
        <v>1</v>
      </c>
      <c r="K17">
        <v>2</v>
      </c>
      <c r="L17">
        <v>5</v>
      </c>
      <c r="M17">
        <f t="shared" si="0"/>
        <v>31</v>
      </c>
    </row>
    <row r="18" spans="1:13">
      <c r="A18">
        <v>10.9</v>
      </c>
      <c r="B18">
        <v>2</v>
      </c>
      <c r="C18">
        <v>3</v>
      </c>
      <c r="D18">
        <v>3</v>
      </c>
      <c r="E18">
        <v>0</v>
      </c>
      <c r="F18">
        <v>1</v>
      </c>
      <c r="G18">
        <v>2</v>
      </c>
      <c r="H18">
        <v>4</v>
      </c>
      <c r="I18">
        <v>0</v>
      </c>
      <c r="J18">
        <v>2</v>
      </c>
      <c r="K18">
        <v>1</v>
      </c>
      <c r="L18">
        <v>9</v>
      </c>
      <c r="M18">
        <f t="shared" si="0"/>
        <v>27</v>
      </c>
    </row>
    <row r="19" spans="1:13">
      <c r="A19">
        <v>10.8</v>
      </c>
      <c r="B19">
        <v>0</v>
      </c>
      <c r="C19">
        <v>1</v>
      </c>
      <c r="D19">
        <v>4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6</v>
      </c>
      <c r="M19">
        <f t="shared" si="0"/>
        <v>14</v>
      </c>
    </row>
    <row r="20" spans="1:13">
      <c r="A20">
        <v>10.7</v>
      </c>
      <c r="B20">
        <v>1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f t="shared" si="0"/>
        <v>5</v>
      </c>
    </row>
    <row r="21" spans="1:13">
      <c r="A21">
        <v>10.6</v>
      </c>
      <c r="B21">
        <v>0</v>
      </c>
      <c r="C21">
        <v>3</v>
      </c>
      <c r="D21">
        <v>0</v>
      </c>
      <c r="E21">
        <v>0</v>
      </c>
      <c r="F21">
        <v>2</v>
      </c>
      <c r="G21">
        <v>0</v>
      </c>
      <c r="H21">
        <v>2</v>
      </c>
      <c r="I21">
        <v>0</v>
      </c>
      <c r="J21">
        <v>1</v>
      </c>
      <c r="K21">
        <v>0</v>
      </c>
      <c r="L21">
        <v>3</v>
      </c>
      <c r="M21">
        <f t="shared" si="0"/>
        <v>11</v>
      </c>
    </row>
    <row r="22" spans="1:13">
      <c r="A22">
        <v>10.5</v>
      </c>
      <c r="B22">
        <v>2</v>
      </c>
      <c r="C22">
        <v>1</v>
      </c>
      <c r="D22">
        <v>2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2</v>
      </c>
      <c r="M22">
        <f t="shared" si="0"/>
        <v>10</v>
      </c>
    </row>
    <row r="23" spans="1:13">
      <c r="A23">
        <v>10.4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f t="shared" si="0"/>
        <v>5</v>
      </c>
    </row>
    <row r="24" spans="1:13">
      <c r="A24">
        <v>10.3</v>
      </c>
      <c r="B24">
        <v>0</v>
      </c>
      <c r="C24">
        <v>0</v>
      </c>
      <c r="D2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f t="shared" si="0"/>
        <v>5</v>
      </c>
    </row>
    <row r="25" spans="1:13">
      <c r="A25">
        <v>10.199999999999999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2</v>
      </c>
      <c r="M25">
        <f t="shared" si="0"/>
        <v>4</v>
      </c>
    </row>
    <row r="26" spans="1:13">
      <c r="A26">
        <v>10.1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f t="shared" si="0"/>
        <v>2</v>
      </c>
    </row>
    <row r="27" spans="1:13">
      <c r="A27" s="1">
        <v>10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f t="shared" si="0"/>
        <v>5</v>
      </c>
    </row>
    <row r="28" spans="1:13">
      <c r="A28">
        <v>9.9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f t="shared" si="0"/>
        <v>2</v>
      </c>
    </row>
    <row r="29" spans="1:13">
      <c r="A29">
        <v>9.8000000000000007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</row>
    <row r="30" spans="1:13">
      <c r="A30">
        <v>9.6999999999999993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</row>
    <row r="31" spans="1:13">
      <c r="A31">
        <v>9.6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0</v>
      </c>
    </row>
    <row r="32" spans="1:13">
      <c r="A32">
        <v>9.5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f t="shared" si="0"/>
        <v>2</v>
      </c>
    </row>
    <row r="33" spans="1:13">
      <c r="A33">
        <v>9.4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0"/>
        <v>0</v>
      </c>
    </row>
    <row r="34" spans="1:13">
      <c r="A34">
        <v>9.3000000000000007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0"/>
        <v>1</v>
      </c>
    </row>
    <row r="35" spans="1:13">
      <c r="A35">
        <v>9.1999999999999993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2</v>
      </c>
    </row>
    <row r="36" spans="1:13">
      <c r="A36">
        <v>9.1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</row>
    <row r="37" spans="1:13">
      <c r="A37" s="1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0</v>
      </c>
    </row>
    <row r="38" spans="1:13">
      <c r="A38">
        <v>8.9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</row>
    <row r="39" spans="1:13">
      <c r="A39">
        <v>8.8000000000000007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0</v>
      </c>
    </row>
    <row r="40" spans="1:13">
      <c r="A40">
        <v>8.6999999999999993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1:13">
      <c r="A41">
        <v>8.6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0"/>
        <v>2</v>
      </c>
    </row>
    <row r="42" spans="1:13">
      <c r="A42">
        <v>8.5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0</v>
      </c>
    </row>
    <row r="43" spans="1:13">
      <c r="A43">
        <v>8.4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0"/>
        <v>0</v>
      </c>
    </row>
    <row r="44" spans="1:13">
      <c r="A44">
        <v>8.3000000000000007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0</v>
      </c>
    </row>
    <row r="45" spans="1:13">
      <c r="A45">
        <v>8.1999999999999993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0"/>
        <v>0</v>
      </c>
    </row>
    <row r="46" spans="1:13">
      <c r="A46">
        <v>8.1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0</v>
      </c>
    </row>
    <row r="47" spans="1:13">
      <c r="A47" s="1">
        <v>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0"/>
        <v>2</v>
      </c>
    </row>
    <row r="48" spans="1:13">
      <c r="A48" t="s">
        <v>10</v>
      </c>
      <c r="B48">
        <f>SUM(B2:B47)</f>
        <v>31</v>
      </c>
      <c r="C48">
        <f t="shared" ref="C48:L48" si="1">SUM(C2:C47)</f>
        <v>54</v>
      </c>
      <c r="D48">
        <f t="shared" si="1"/>
        <v>32</v>
      </c>
      <c r="E48">
        <f t="shared" si="1"/>
        <v>9</v>
      </c>
      <c r="F48">
        <f t="shared" si="1"/>
        <v>24</v>
      </c>
      <c r="G48">
        <f t="shared" si="1"/>
        <v>10</v>
      </c>
      <c r="H48">
        <f t="shared" si="1"/>
        <v>40</v>
      </c>
      <c r="I48">
        <f t="shared" si="1"/>
        <v>9</v>
      </c>
      <c r="J48">
        <f t="shared" si="1"/>
        <v>14</v>
      </c>
      <c r="K48">
        <f t="shared" si="1"/>
        <v>20</v>
      </c>
      <c r="L48">
        <f t="shared" si="1"/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2"/>
  <sheetViews>
    <sheetView workbookViewId="0">
      <selection activeCell="Q122" sqref="Q122"/>
    </sheetView>
  </sheetViews>
  <sheetFormatPr defaultRowHeight="15"/>
  <cols>
    <col min="1" max="1" width="19" bestFit="1" customWidth="1"/>
    <col min="2" max="2" width="22" bestFit="1" customWidth="1"/>
    <col min="3" max="3" width="11.140625" bestFit="1" customWidth="1"/>
    <col min="4" max="4" width="10.28515625" bestFit="1" customWidth="1"/>
    <col min="5" max="5" width="26.5703125" bestFit="1" customWidth="1"/>
    <col min="6" max="6" width="5.28515625" bestFit="1" customWidth="1"/>
    <col min="7" max="7" width="8.42578125" bestFit="1" customWidth="1"/>
    <col min="8" max="8" width="3.7109375" bestFit="1" customWidth="1"/>
  </cols>
  <sheetData>
    <row r="1" spans="1:8">
      <c r="A1" t="s">
        <v>11</v>
      </c>
    </row>
    <row r="3" spans="1:8">
      <c r="A3" t="s">
        <v>12</v>
      </c>
    </row>
    <row r="5" spans="1:8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</row>
    <row r="6" spans="1:8">
      <c r="A6" t="s">
        <v>48</v>
      </c>
      <c r="B6" t="s">
        <v>21</v>
      </c>
      <c r="C6">
        <v>2</v>
      </c>
      <c r="D6">
        <v>1</v>
      </c>
      <c r="E6" t="s">
        <v>34</v>
      </c>
    </row>
    <row r="7" spans="1:8">
      <c r="B7" t="s">
        <v>22</v>
      </c>
      <c r="C7">
        <v>1</v>
      </c>
      <c r="D7">
        <v>0</v>
      </c>
      <c r="E7" t="s">
        <v>35</v>
      </c>
    </row>
    <row r="8" spans="1:8">
      <c r="B8" t="s">
        <v>23</v>
      </c>
      <c r="C8">
        <v>1</v>
      </c>
      <c r="D8">
        <v>0</v>
      </c>
      <c r="E8" t="s">
        <v>36</v>
      </c>
    </row>
    <row r="9" spans="1:8">
      <c r="B9" t="s">
        <v>24</v>
      </c>
      <c r="C9">
        <v>3</v>
      </c>
      <c r="D9">
        <v>0</v>
      </c>
      <c r="E9" t="s">
        <v>37</v>
      </c>
    </row>
    <row r="10" spans="1:8">
      <c r="B10" t="s">
        <v>25</v>
      </c>
      <c r="C10">
        <v>1</v>
      </c>
      <c r="D10">
        <v>0</v>
      </c>
      <c r="E10" t="s">
        <v>38</v>
      </c>
    </row>
    <row r="11" spans="1:8">
      <c r="B11" t="s">
        <v>26</v>
      </c>
      <c r="C11">
        <v>2</v>
      </c>
      <c r="D11">
        <v>0</v>
      </c>
      <c r="E11" t="s">
        <v>39</v>
      </c>
    </row>
    <row r="12" spans="1:8">
      <c r="B12" t="s">
        <v>27</v>
      </c>
      <c r="C12">
        <v>1</v>
      </c>
      <c r="D12">
        <v>0</v>
      </c>
      <c r="E12" t="s">
        <v>40</v>
      </c>
    </row>
    <row r="13" spans="1:8">
      <c r="B13" t="s">
        <v>28</v>
      </c>
      <c r="C13">
        <v>2</v>
      </c>
      <c r="D13">
        <v>0</v>
      </c>
      <c r="E13" t="s">
        <v>41</v>
      </c>
    </row>
    <row r="14" spans="1:8">
      <c r="B14" t="s">
        <v>29</v>
      </c>
      <c r="C14">
        <v>0</v>
      </c>
      <c r="D14">
        <v>0</v>
      </c>
      <c r="E14" t="s">
        <v>42</v>
      </c>
    </row>
    <row r="15" spans="1:8">
      <c r="B15" t="s">
        <v>30</v>
      </c>
      <c r="C15">
        <v>1</v>
      </c>
      <c r="D15">
        <v>0</v>
      </c>
      <c r="E15" t="s">
        <v>43</v>
      </c>
    </row>
    <row r="16" spans="1:8">
      <c r="B16" t="s">
        <v>31</v>
      </c>
      <c r="C16">
        <v>3</v>
      </c>
      <c r="D16">
        <v>0</v>
      </c>
      <c r="E16" t="s">
        <v>44</v>
      </c>
    </row>
    <row r="17" spans="1:5">
      <c r="B17" t="s">
        <v>32</v>
      </c>
      <c r="C17">
        <v>3</v>
      </c>
      <c r="D17">
        <v>0</v>
      </c>
      <c r="E17" t="s">
        <v>45</v>
      </c>
    </row>
    <row r="18" spans="1:5">
      <c r="B18" t="s">
        <v>33</v>
      </c>
      <c r="C18">
        <v>0</v>
      </c>
      <c r="D18">
        <v>0</v>
      </c>
      <c r="E18" t="s">
        <v>46</v>
      </c>
    </row>
    <row r="19" spans="1:5">
      <c r="B19" t="s">
        <v>0</v>
      </c>
      <c r="C19">
        <v>7</v>
      </c>
      <c r="D19">
        <v>0</v>
      </c>
    </row>
    <row r="20" spans="1:5">
      <c r="B20" t="s">
        <v>47</v>
      </c>
      <c r="C20">
        <v>4</v>
      </c>
      <c r="D20">
        <v>0</v>
      </c>
    </row>
    <row r="21" spans="1:5">
      <c r="A21" t="s">
        <v>49</v>
      </c>
      <c r="B21" t="s">
        <v>50</v>
      </c>
      <c r="C21">
        <v>16</v>
      </c>
      <c r="D21">
        <v>0</v>
      </c>
      <c r="E21" t="s">
        <v>57</v>
      </c>
    </row>
    <row r="22" spans="1:5">
      <c r="B22" t="s">
        <v>51</v>
      </c>
      <c r="C22">
        <v>4</v>
      </c>
      <c r="D22">
        <v>0</v>
      </c>
      <c r="E22" t="s">
        <v>58</v>
      </c>
    </row>
    <row r="23" spans="1:5">
      <c r="B23" t="s">
        <v>52</v>
      </c>
      <c r="C23">
        <v>1</v>
      </c>
      <c r="D23">
        <v>0</v>
      </c>
      <c r="E23" t="s">
        <v>59</v>
      </c>
    </row>
    <row r="24" spans="1:5">
      <c r="B24" t="s">
        <v>53</v>
      </c>
      <c r="D24">
        <v>0</v>
      </c>
      <c r="E24" t="s">
        <v>60</v>
      </c>
    </row>
    <row r="25" spans="1:5">
      <c r="B25" t="s">
        <v>54</v>
      </c>
      <c r="C25">
        <v>10</v>
      </c>
      <c r="D25">
        <v>0</v>
      </c>
      <c r="E25" t="s">
        <v>61</v>
      </c>
    </row>
    <row r="26" spans="1:5">
      <c r="B26" t="s">
        <v>55</v>
      </c>
      <c r="C26">
        <v>4</v>
      </c>
      <c r="D26">
        <v>0</v>
      </c>
      <c r="E26" t="s">
        <v>62</v>
      </c>
    </row>
    <row r="27" spans="1:5">
      <c r="B27" t="s">
        <v>56</v>
      </c>
      <c r="E27" t="s">
        <v>63</v>
      </c>
    </row>
    <row r="28" spans="1:5">
      <c r="B28" t="s">
        <v>64</v>
      </c>
      <c r="C28">
        <v>2</v>
      </c>
      <c r="D28">
        <v>0</v>
      </c>
    </row>
    <row r="29" spans="1:5">
      <c r="B29" t="s">
        <v>47</v>
      </c>
      <c r="C29">
        <v>4</v>
      </c>
      <c r="D29">
        <v>0</v>
      </c>
    </row>
    <row r="30" spans="1:5">
      <c r="B30" t="s">
        <v>65</v>
      </c>
      <c r="C30">
        <v>1</v>
      </c>
      <c r="D30">
        <v>1</v>
      </c>
    </row>
    <row r="31" spans="1:5">
      <c r="B31" t="s">
        <v>66</v>
      </c>
      <c r="C31">
        <v>1</v>
      </c>
      <c r="D31">
        <v>0</v>
      </c>
    </row>
    <row r="32" spans="1:5">
      <c r="B32" t="s">
        <v>67</v>
      </c>
      <c r="C32">
        <v>2</v>
      </c>
      <c r="D32">
        <v>0</v>
      </c>
    </row>
    <row r="33" spans="1:5">
      <c r="B33" t="s">
        <v>68</v>
      </c>
      <c r="C33">
        <v>2</v>
      </c>
      <c r="D33">
        <v>0</v>
      </c>
    </row>
    <row r="34" spans="1:5">
      <c r="B34" t="s">
        <v>69</v>
      </c>
      <c r="C34">
        <v>1</v>
      </c>
      <c r="D34">
        <v>0</v>
      </c>
    </row>
    <row r="35" spans="1:5">
      <c r="B35" t="s">
        <v>70</v>
      </c>
      <c r="C35">
        <v>2</v>
      </c>
      <c r="D35">
        <v>0</v>
      </c>
    </row>
    <row r="36" spans="1:5">
      <c r="B36" t="s">
        <v>1</v>
      </c>
      <c r="C36">
        <v>1</v>
      </c>
      <c r="D36">
        <v>0</v>
      </c>
    </row>
    <row r="37" spans="1:5">
      <c r="B37" t="s">
        <v>71</v>
      </c>
      <c r="C37">
        <v>1</v>
      </c>
      <c r="D37">
        <v>0</v>
      </c>
    </row>
    <row r="38" spans="1:5">
      <c r="A38" t="s">
        <v>72</v>
      </c>
      <c r="B38" t="s">
        <v>73</v>
      </c>
      <c r="E38" t="s">
        <v>84</v>
      </c>
    </row>
    <row r="39" spans="1:5">
      <c r="B39" t="s">
        <v>74</v>
      </c>
      <c r="C39">
        <v>0</v>
      </c>
      <c r="D39">
        <v>0</v>
      </c>
      <c r="E39" t="s">
        <v>85</v>
      </c>
    </row>
    <row r="40" spans="1:5">
      <c r="B40" t="s">
        <v>75</v>
      </c>
      <c r="C40">
        <v>12</v>
      </c>
      <c r="D40">
        <v>1</v>
      </c>
      <c r="E40" t="s">
        <v>87</v>
      </c>
    </row>
    <row r="41" spans="1:5">
      <c r="B41" t="s">
        <v>76</v>
      </c>
      <c r="E41" t="s">
        <v>88</v>
      </c>
    </row>
    <row r="42" spans="1:5">
      <c r="B42" t="s">
        <v>77</v>
      </c>
      <c r="E42" t="s">
        <v>86</v>
      </c>
    </row>
    <row r="43" spans="1:5">
      <c r="B43" t="s">
        <v>78</v>
      </c>
      <c r="C43">
        <v>3</v>
      </c>
      <c r="D43">
        <v>0</v>
      </c>
      <c r="E43" t="s">
        <v>89</v>
      </c>
    </row>
    <row r="44" spans="1:5">
      <c r="B44" t="s">
        <v>79</v>
      </c>
      <c r="C44">
        <v>0</v>
      </c>
      <c r="D44">
        <v>0</v>
      </c>
      <c r="E44" t="s">
        <v>90</v>
      </c>
    </row>
    <row r="45" spans="1:5">
      <c r="B45" t="s">
        <v>80</v>
      </c>
      <c r="C45">
        <v>2</v>
      </c>
      <c r="D45">
        <v>1</v>
      </c>
      <c r="E45" t="s">
        <v>91</v>
      </c>
    </row>
    <row r="46" spans="1:5">
      <c r="B46" t="s">
        <v>81</v>
      </c>
      <c r="C46">
        <v>0</v>
      </c>
      <c r="D46">
        <v>0</v>
      </c>
      <c r="E46" t="s">
        <v>92</v>
      </c>
    </row>
    <row r="47" spans="1:5">
      <c r="B47" t="s">
        <v>82</v>
      </c>
      <c r="C47">
        <v>6</v>
      </c>
      <c r="D47">
        <v>2</v>
      </c>
      <c r="E47" t="s">
        <v>93</v>
      </c>
    </row>
    <row r="48" spans="1:5">
      <c r="B48" t="s">
        <v>83</v>
      </c>
      <c r="C48">
        <v>0</v>
      </c>
      <c r="D48">
        <v>0</v>
      </c>
    </row>
    <row r="49" spans="1:5">
      <c r="B49" t="s">
        <v>114</v>
      </c>
      <c r="C49">
        <v>2</v>
      </c>
      <c r="D49">
        <v>0</v>
      </c>
    </row>
    <row r="50" spans="1:5">
      <c r="B50" t="s">
        <v>94</v>
      </c>
      <c r="C50">
        <v>2</v>
      </c>
      <c r="D50">
        <v>1</v>
      </c>
    </row>
    <row r="51" spans="1:5">
      <c r="B51" t="s">
        <v>95</v>
      </c>
      <c r="C51">
        <v>2</v>
      </c>
      <c r="D51">
        <v>0</v>
      </c>
    </row>
    <row r="52" spans="1:5">
      <c r="B52" t="s">
        <v>96</v>
      </c>
      <c r="C52">
        <v>1</v>
      </c>
      <c r="D52">
        <v>0</v>
      </c>
    </row>
    <row r="53" spans="1:5">
      <c r="B53" t="s">
        <v>97</v>
      </c>
      <c r="C53">
        <v>1</v>
      </c>
      <c r="D53">
        <v>0</v>
      </c>
    </row>
    <row r="54" spans="1:5">
      <c r="B54" t="s">
        <v>192</v>
      </c>
      <c r="C54">
        <v>1</v>
      </c>
      <c r="D54">
        <v>0</v>
      </c>
    </row>
    <row r="55" spans="1:5">
      <c r="B55" t="s">
        <v>47</v>
      </c>
      <c r="C55">
        <v>1</v>
      </c>
      <c r="D55">
        <v>0</v>
      </c>
    </row>
    <row r="56" spans="1:5">
      <c r="A56" t="s">
        <v>98</v>
      </c>
      <c r="B56" t="s">
        <v>3</v>
      </c>
      <c r="C56">
        <v>5</v>
      </c>
      <c r="D56">
        <v>0</v>
      </c>
      <c r="E56" t="s">
        <v>99</v>
      </c>
    </row>
    <row r="57" spans="1:5">
      <c r="B57" t="s">
        <v>100</v>
      </c>
      <c r="C57">
        <v>0</v>
      </c>
      <c r="D57">
        <v>0</v>
      </c>
      <c r="E57" t="s">
        <v>101</v>
      </c>
    </row>
    <row r="58" spans="1:5">
      <c r="B58" t="s">
        <v>102</v>
      </c>
      <c r="C58">
        <v>1</v>
      </c>
      <c r="D58">
        <v>0</v>
      </c>
      <c r="E58" t="s">
        <v>103</v>
      </c>
    </row>
    <row r="59" spans="1:5">
      <c r="B59" t="s">
        <v>104</v>
      </c>
      <c r="C59">
        <v>0</v>
      </c>
      <c r="D59">
        <v>0</v>
      </c>
      <c r="E59" t="s">
        <v>105</v>
      </c>
    </row>
    <row r="60" spans="1:5">
      <c r="B60" t="s">
        <v>106</v>
      </c>
      <c r="C60">
        <v>0</v>
      </c>
      <c r="D60">
        <v>0</v>
      </c>
      <c r="E60" t="s">
        <v>107</v>
      </c>
    </row>
    <row r="61" spans="1:5">
      <c r="B61" t="s">
        <v>108</v>
      </c>
      <c r="C61">
        <v>0</v>
      </c>
      <c r="D61">
        <v>0</v>
      </c>
      <c r="E61" t="s">
        <v>105</v>
      </c>
    </row>
    <row r="62" spans="1:5">
      <c r="B62" t="s">
        <v>109</v>
      </c>
      <c r="C62">
        <v>0</v>
      </c>
      <c r="D62">
        <v>0</v>
      </c>
      <c r="E62" t="s">
        <v>110</v>
      </c>
    </row>
    <row r="63" spans="1:5">
      <c r="B63" t="s">
        <v>111</v>
      </c>
      <c r="C63">
        <v>0</v>
      </c>
      <c r="D63">
        <v>0</v>
      </c>
      <c r="E63" t="s">
        <v>105</v>
      </c>
    </row>
    <row r="64" spans="1:5">
      <c r="B64" t="s">
        <v>112</v>
      </c>
      <c r="C64">
        <v>0</v>
      </c>
      <c r="D64">
        <v>0</v>
      </c>
      <c r="E64" t="s">
        <v>113</v>
      </c>
    </row>
    <row r="65" spans="1:5">
      <c r="B65" t="s">
        <v>115</v>
      </c>
      <c r="C65">
        <v>1</v>
      </c>
      <c r="D65">
        <v>0</v>
      </c>
      <c r="E65" t="s">
        <v>144</v>
      </c>
    </row>
    <row r="66" spans="1:5">
      <c r="B66" t="s">
        <v>116</v>
      </c>
      <c r="C66">
        <v>1</v>
      </c>
      <c r="D66">
        <v>0</v>
      </c>
      <c r="E66" t="s">
        <v>144</v>
      </c>
    </row>
    <row r="67" spans="1:5">
      <c r="B67" t="s">
        <v>117</v>
      </c>
      <c r="C67">
        <v>1</v>
      </c>
      <c r="D67">
        <v>1</v>
      </c>
      <c r="E67" t="s">
        <v>144</v>
      </c>
    </row>
    <row r="68" spans="1:5">
      <c r="A68" t="s">
        <v>5</v>
      </c>
      <c r="B68" t="s">
        <v>136</v>
      </c>
      <c r="C68">
        <v>2</v>
      </c>
      <c r="D68">
        <v>0</v>
      </c>
      <c r="E68" t="s">
        <v>145</v>
      </c>
    </row>
    <row r="69" spans="1:5">
      <c r="B69" t="s">
        <v>5</v>
      </c>
      <c r="C69">
        <v>2</v>
      </c>
      <c r="D69">
        <v>1</v>
      </c>
      <c r="E69" t="s">
        <v>144</v>
      </c>
    </row>
    <row r="70" spans="1:5">
      <c r="B70" t="s">
        <v>23</v>
      </c>
      <c r="C70">
        <v>3</v>
      </c>
      <c r="D70">
        <v>0</v>
      </c>
      <c r="E70" t="s">
        <v>146</v>
      </c>
    </row>
    <row r="71" spans="1:5">
      <c r="B71" t="s">
        <v>137</v>
      </c>
      <c r="C71">
        <v>3</v>
      </c>
      <c r="D71">
        <v>0</v>
      </c>
      <c r="E71" t="s">
        <v>147</v>
      </c>
    </row>
    <row r="72" spans="1:5">
      <c r="B72" t="s">
        <v>138</v>
      </c>
      <c r="C72">
        <v>0</v>
      </c>
      <c r="D72">
        <v>0</v>
      </c>
      <c r="E72" t="s">
        <v>148</v>
      </c>
    </row>
    <row r="73" spans="1:5">
      <c r="B73" t="s">
        <v>139</v>
      </c>
      <c r="C73">
        <v>0</v>
      </c>
      <c r="D73">
        <v>0</v>
      </c>
      <c r="E73" t="s">
        <v>149</v>
      </c>
    </row>
    <row r="74" spans="1:5">
      <c r="B74" t="s">
        <v>140</v>
      </c>
      <c r="C74">
        <v>0</v>
      </c>
      <c r="D74">
        <v>0</v>
      </c>
      <c r="E74" t="s">
        <v>150</v>
      </c>
    </row>
    <row r="75" spans="1:5">
      <c r="B75" t="s">
        <v>31</v>
      </c>
      <c r="C75">
        <v>0</v>
      </c>
      <c r="D75">
        <v>0</v>
      </c>
      <c r="E75" t="s">
        <v>151</v>
      </c>
    </row>
    <row r="76" spans="1:5">
      <c r="B76" t="s">
        <v>141</v>
      </c>
      <c r="C76">
        <v>0</v>
      </c>
      <c r="D76">
        <v>0</v>
      </c>
      <c r="E76" t="s">
        <v>152</v>
      </c>
    </row>
    <row r="77" spans="1:5">
      <c r="B77" t="s">
        <v>142</v>
      </c>
      <c r="C77">
        <v>0</v>
      </c>
      <c r="D77">
        <v>0</v>
      </c>
      <c r="E77" t="s">
        <v>153</v>
      </c>
    </row>
    <row r="78" spans="1:5">
      <c r="B78" t="s">
        <v>143</v>
      </c>
      <c r="C78">
        <v>0</v>
      </c>
      <c r="D78">
        <v>0</v>
      </c>
      <c r="E78" t="s">
        <v>154</v>
      </c>
    </row>
    <row r="79" spans="1:5">
      <c r="B79" t="s">
        <v>174</v>
      </c>
      <c r="C79">
        <v>0</v>
      </c>
      <c r="D79">
        <v>0</v>
      </c>
    </row>
    <row r="80" spans="1:5">
      <c r="B80" t="s">
        <v>47</v>
      </c>
      <c r="C80">
        <v>1</v>
      </c>
      <c r="D80">
        <v>0</v>
      </c>
    </row>
    <row r="81" spans="1:5">
      <c r="A81" t="s">
        <v>4</v>
      </c>
      <c r="B81" t="s">
        <v>155</v>
      </c>
      <c r="C81">
        <v>2</v>
      </c>
      <c r="D81">
        <v>0</v>
      </c>
      <c r="E81" t="s">
        <v>156</v>
      </c>
    </row>
    <row r="82" spans="1:5">
      <c r="B82" t="s">
        <v>158</v>
      </c>
      <c r="C82">
        <v>1</v>
      </c>
      <c r="D82">
        <v>0</v>
      </c>
      <c r="E82" t="s">
        <v>157</v>
      </c>
    </row>
    <row r="83" spans="1:5">
      <c r="B83" t="s">
        <v>160</v>
      </c>
      <c r="C83">
        <v>2</v>
      </c>
      <c r="D83">
        <v>0</v>
      </c>
      <c r="E83" t="s">
        <v>159</v>
      </c>
    </row>
    <row r="84" spans="1:5">
      <c r="B84" t="s">
        <v>161</v>
      </c>
      <c r="C84">
        <v>0</v>
      </c>
      <c r="D84">
        <v>0</v>
      </c>
      <c r="E84" t="s">
        <v>162</v>
      </c>
    </row>
    <row r="85" spans="1:5">
      <c r="B85" t="s">
        <v>163</v>
      </c>
      <c r="C85">
        <v>0</v>
      </c>
      <c r="D85">
        <v>0</v>
      </c>
      <c r="E85" t="s">
        <v>164</v>
      </c>
    </row>
    <row r="86" spans="1:5">
      <c r="B86" t="s">
        <v>165</v>
      </c>
      <c r="C86">
        <v>6</v>
      </c>
      <c r="D86">
        <v>0</v>
      </c>
      <c r="E86" t="s">
        <v>166</v>
      </c>
    </row>
    <row r="87" spans="1:5">
      <c r="B87" t="s">
        <v>21</v>
      </c>
      <c r="C87">
        <v>0</v>
      </c>
      <c r="D87">
        <v>0</v>
      </c>
      <c r="E87" t="s">
        <v>167</v>
      </c>
    </row>
    <row r="88" spans="1:5">
      <c r="B88" t="s">
        <v>168</v>
      </c>
      <c r="C88">
        <v>3</v>
      </c>
      <c r="D88">
        <v>0</v>
      </c>
      <c r="E88" t="s">
        <v>169</v>
      </c>
    </row>
    <row r="89" spans="1:5">
      <c r="B89" t="s">
        <v>26</v>
      </c>
      <c r="C89">
        <v>2</v>
      </c>
      <c r="D89">
        <v>0</v>
      </c>
      <c r="E89" t="s">
        <v>170</v>
      </c>
    </row>
    <row r="90" spans="1:5">
      <c r="B90" t="s">
        <v>171</v>
      </c>
      <c r="C90">
        <v>1</v>
      </c>
      <c r="D90">
        <v>0</v>
      </c>
    </row>
    <row r="91" spans="1:5">
      <c r="B91" t="s">
        <v>172</v>
      </c>
      <c r="C91">
        <v>3</v>
      </c>
      <c r="D91">
        <v>0</v>
      </c>
    </row>
    <row r="92" spans="1:5">
      <c r="B92" t="s">
        <v>173</v>
      </c>
      <c r="C92">
        <v>1</v>
      </c>
      <c r="D92">
        <v>0</v>
      </c>
    </row>
    <row r="93" spans="1:5">
      <c r="B93" t="s">
        <v>47</v>
      </c>
      <c r="C93">
        <v>3</v>
      </c>
      <c r="D93">
        <v>0</v>
      </c>
    </row>
    <row r="94" spans="1:5">
      <c r="A94" t="s">
        <v>6</v>
      </c>
      <c r="B94" t="s">
        <v>175</v>
      </c>
      <c r="C94">
        <v>3</v>
      </c>
      <c r="D94">
        <v>0</v>
      </c>
    </row>
    <row r="95" spans="1:5">
      <c r="B95" t="s">
        <v>64</v>
      </c>
      <c r="C95">
        <v>9</v>
      </c>
      <c r="D95">
        <v>0</v>
      </c>
    </row>
    <row r="96" spans="1:5">
      <c r="B96" t="s">
        <v>176</v>
      </c>
      <c r="C96">
        <v>0</v>
      </c>
      <c r="D96">
        <v>0</v>
      </c>
    </row>
    <row r="97" spans="1:4">
      <c r="B97" t="s">
        <v>177</v>
      </c>
      <c r="C97">
        <v>4</v>
      </c>
      <c r="D97">
        <v>0</v>
      </c>
    </row>
    <row r="98" spans="1:4">
      <c r="B98" t="s">
        <v>178</v>
      </c>
      <c r="C98">
        <v>0</v>
      </c>
      <c r="D98">
        <v>0</v>
      </c>
    </row>
    <row r="99" spans="1:4">
      <c r="B99" t="s">
        <v>179</v>
      </c>
      <c r="C99">
        <v>10</v>
      </c>
      <c r="D99">
        <v>0</v>
      </c>
    </row>
    <row r="100" spans="1:4">
      <c r="B100" t="s">
        <v>51</v>
      </c>
      <c r="C100">
        <v>0</v>
      </c>
      <c r="D100">
        <v>0</v>
      </c>
    </row>
    <row r="101" spans="1:4">
      <c r="B101" t="s">
        <v>180</v>
      </c>
      <c r="C101">
        <v>0</v>
      </c>
      <c r="D101">
        <v>0</v>
      </c>
    </row>
    <row r="102" spans="1:4">
      <c r="B102" t="s">
        <v>181</v>
      </c>
      <c r="C102">
        <v>0</v>
      </c>
      <c r="D102">
        <v>0</v>
      </c>
    </row>
    <row r="103" spans="1:4">
      <c r="B103" t="s">
        <v>182</v>
      </c>
      <c r="C103">
        <v>1</v>
      </c>
      <c r="D103">
        <v>0</v>
      </c>
    </row>
    <row r="104" spans="1:4">
      <c r="B104" t="s">
        <v>6</v>
      </c>
      <c r="C104">
        <v>1</v>
      </c>
      <c r="D104">
        <v>0</v>
      </c>
    </row>
    <row r="105" spans="1:4">
      <c r="B105" t="s">
        <v>200</v>
      </c>
      <c r="C105">
        <v>2</v>
      </c>
      <c r="D105">
        <v>0</v>
      </c>
    </row>
    <row r="106" spans="1:4">
      <c r="B106" t="s">
        <v>197</v>
      </c>
      <c r="C106">
        <v>4</v>
      </c>
      <c r="D106">
        <v>0</v>
      </c>
    </row>
    <row r="107" spans="1:4">
      <c r="B107" t="s">
        <v>201</v>
      </c>
      <c r="C107">
        <v>1</v>
      </c>
      <c r="D107">
        <v>0</v>
      </c>
    </row>
    <row r="108" spans="1:4">
      <c r="B108" t="s">
        <v>203</v>
      </c>
      <c r="C108">
        <v>3</v>
      </c>
      <c r="D108">
        <v>0</v>
      </c>
    </row>
    <row r="109" spans="1:4">
      <c r="B109" t="s">
        <v>202</v>
      </c>
      <c r="C109">
        <v>1</v>
      </c>
      <c r="D109">
        <v>0</v>
      </c>
    </row>
    <row r="110" spans="1:4">
      <c r="A110" t="s">
        <v>7</v>
      </c>
      <c r="B110" t="s">
        <v>183</v>
      </c>
      <c r="C110">
        <v>0</v>
      </c>
      <c r="D110">
        <v>0</v>
      </c>
    </row>
    <row r="111" spans="1:4">
      <c r="B111" t="s">
        <v>184</v>
      </c>
      <c r="C111">
        <v>0</v>
      </c>
      <c r="D111">
        <v>0</v>
      </c>
    </row>
    <row r="112" spans="1:4">
      <c r="B112" t="s">
        <v>7</v>
      </c>
      <c r="C112">
        <v>4</v>
      </c>
      <c r="D112">
        <v>0</v>
      </c>
    </row>
    <row r="113" spans="1:4">
      <c r="B113" t="s">
        <v>185</v>
      </c>
      <c r="C113">
        <v>0</v>
      </c>
      <c r="D113">
        <v>0</v>
      </c>
    </row>
    <row r="114" spans="1:4">
      <c r="B114" t="s">
        <v>186</v>
      </c>
      <c r="C114">
        <v>0</v>
      </c>
      <c r="D114">
        <v>0</v>
      </c>
    </row>
    <row r="115" spans="1:4">
      <c r="B115" t="s">
        <v>187</v>
      </c>
      <c r="C115">
        <v>0</v>
      </c>
      <c r="D115">
        <v>0</v>
      </c>
    </row>
    <row r="116" spans="1:4">
      <c r="B116" t="s">
        <v>188</v>
      </c>
      <c r="C116">
        <v>0</v>
      </c>
      <c r="D116">
        <v>0</v>
      </c>
    </row>
    <row r="117" spans="1:4">
      <c r="B117" t="s">
        <v>189</v>
      </c>
      <c r="C117">
        <v>0</v>
      </c>
      <c r="D117">
        <v>0</v>
      </c>
    </row>
    <row r="118" spans="1:4">
      <c r="B118" t="s">
        <v>190</v>
      </c>
      <c r="C118">
        <v>0</v>
      </c>
      <c r="D118">
        <v>0</v>
      </c>
    </row>
    <row r="119" spans="1:4">
      <c r="B119" t="s">
        <v>196</v>
      </c>
      <c r="C119">
        <v>1</v>
      </c>
      <c r="D119">
        <v>0</v>
      </c>
    </row>
    <row r="120" spans="1:4">
      <c r="B120" t="s">
        <v>197</v>
      </c>
      <c r="C120">
        <v>1</v>
      </c>
      <c r="D120">
        <v>0</v>
      </c>
    </row>
    <row r="121" spans="1:4">
      <c r="B121" t="s">
        <v>198</v>
      </c>
      <c r="C121">
        <v>1</v>
      </c>
      <c r="D121">
        <v>0</v>
      </c>
    </row>
    <row r="122" spans="1:4">
      <c r="B122" t="s">
        <v>47</v>
      </c>
      <c r="C122">
        <v>1</v>
      </c>
      <c r="D122">
        <v>0</v>
      </c>
    </row>
    <row r="123" spans="1:4">
      <c r="A123" t="s">
        <v>73</v>
      </c>
      <c r="B123" t="s">
        <v>73</v>
      </c>
      <c r="C123">
        <v>7</v>
      </c>
      <c r="D123">
        <v>0</v>
      </c>
    </row>
    <row r="124" spans="1:4">
      <c r="B124" t="s">
        <v>191</v>
      </c>
      <c r="C124">
        <v>1</v>
      </c>
      <c r="D124">
        <v>0</v>
      </c>
    </row>
    <row r="125" spans="1:4">
      <c r="B125" t="s">
        <v>192</v>
      </c>
      <c r="C125">
        <v>1</v>
      </c>
      <c r="D125">
        <v>0</v>
      </c>
    </row>
    <row r="126" spans="1:4">
      <c r="B126" t="s">
        <v>193</v>
      </c>
      <c r="C126">
        <v>1</v>
      </c>
      <c r="D126">
        <v>0</v>
      </c>
    </row>
    <row r="127" spans="1:4">
      <c r="B127" t="s">
        <v>194</v>
      </c>
      <c r="C127">
        <v>1</v>
      </c>
      <c r="D127">
        <v>0</v>
      </c>
    </row>
    <row r="128" spans="1:4">
      <c r="B128" t="s">
        <v>195</v>
      </c>
      <c r="C128">
        <v>3</v>
      </c>
      <c r="D128">
        <v>0</v>
      </c>
    </row>
    <row r="129" spans="1:5">
      <c r="B129" t="s">
        <v>2</v>
      </c>
      <c r="C129">
        <v>1</v>
      </c>
      <c r="D129">
        <v>0</v>
      </c>
    </row>
    <row r="130" spans="1:5">
      <c r="B130" t="s">
        <v>97</v>
      </c>
      <c r="C130">
        <v>3</v>
      </c>
      <c r="D130">
        <v>0</v>
      </c>
    </row>
    <row r="131" spans="1:5">
      <c r="B131" t="s">
        <v>47</v>
      </c>
      <c r="C131">
        <v>2</v>
      </c>
      <c r="D131">
        <v>0</v>
      </c>
    </row>
    <row r="132" spans="1:5">
      <c r="A132" t="s">
        <v>8</v>
      </c>
      <c r="B132" t="s">
        <v>8</v>
      </c>
      <c r="C132">
        <v>10</v>
      </c>
      <c r="D132">
        <v>1</v>
      </c>
    </row>
    <row r="133" spans="1:5">
      <c r="B133" t="s">
        <v>199</v>
      </c>
      <c r="C133">
        <v>1</v>
      </c>
      <c r="D133">
        <v>0</v>
      </c>
    </row>
    <row r="134" spans="1:5">
      <c r="B134" t="s">
        <v>196</v>
      </c>
      <c r="C134">
        <v>1</v>
      </c>
      <c r="D134">
        <v>0</v>
      </c>
    </row>
    <row r="135" spans="1:5">
      <c r="B135" t="s">
        <v>47</v>
      </c>
      <c r="C135">
        <v>2</v>
      </c>
      <c r="D135">
        <v>0</v>
      </c>
    </row>
    <row r="136" spans="1:5">
      <c r="A136" t="s">
        <v>9</v>
      </c>
      <c r="B136" t="s">
        <v>204</v>
      </c>
      <c r="C136">
        <v>4</v>
      </c>
      <c r="D136">
        <v>0</v>
      </c>
      <c r="E136" t="s">
        <v>227</v>
      </c>
    </row>
    <row r="137" spans="1:5">
      <c r="B137" t="s">
        <v>4</v>
      </c>
      <c r="C137">
        <v>2</v>
      </c>
      <c r="D137">
        <v>0</v>
      </c>
      <c r="E137" t="s">
        <v>228</v>
      </c>
    </row>
    <row r="138" spans="1:5">
      <c r="B138" t="s">
        <v>205</v>
      </c>
      <c r="C138">
        <v>13</v>
      </c>
      <c r="D138">
        <v>0</v>
      </c>
      <c r="E138" t="s">
        <v>226</v>
      </c>
    </row>
    <row r="139" spans="1:5">
      <c r="B139" t="s">
        <v>206</v>
      </c>
      <c r="C139">
        <v>12</v>
      </c>
      <c r="D139">
        <v>0</v>
      </c>
      <c r="E139" t="s">
        <v>223</v>
      </c>
    </row>
    <row r="140" spans="1:5">
      <c r="B140" t="s">
        <v>207</v>
      </c>
      <c r="C140">
        <v>12</v>
      </c>
      <c r="D140">
        <v>0</v>
      </c>
      <c r="E140" t="s">
        <v>222</v>
      </c>
    </row>
    <row r="141" spans="1:5">
      <c r="B141" t="s">
        <v>208</v>
      </c>
      <c r="C141">
        <v>5</v>
      </c>
      <c r="D141">
        <v>0</v>
      </c>
      <c r="E141" t="s">
        <v>217</v>
      </c>
    </row>
    <row r="142" spans="1:5">
      <c r="B142" t="s">
        <v>209</v>
      </c>
      <c r="C142">
        <v>6</v>
      </c>
      <c r="D142">
        <v>0</v>
      </c>
      <c r="E142" t="s">
        <v>219</v>
      </c>
    </row>
    <row r="143" spans="1:5">
      <c r="B143" t="s">
        <v>210</v>
      </c>
      <c r="C143">
        <v>2</v>
      </c>
      <c r="D143">
        <v>0</v>
      </c>
      <c r="E143" t="s">
        <v>221</v>
      </c>
    </row>
    <row r="144" spans="1:5">
      <c r="B144" t="s">
        <v>211</v>
      </c>
      <c r="C144">
        <v>2</v>
      </c>
      <c r="D144">
        <v>0</v>
      </c>
    </row>
    <row r="145" spans="2:5">
      <c r="B145" t="s">
        <v>212</v>
      </c>
      <c r="C145">
        <v>3</v>
      </c>
      <c r="D145">
        <v>0</v>
      </c>
    </row>
    <row r="146" spans="2:5">
      <c r="B146" t="s">
        <v>213</v>
      </c>
      <c r="C146">
        <v>5</v>
      </c>
      <c r="D146">
        <v>0</v>
      </c>
      <c r="E146" t="s">
        <v>220</v>
      </c>
    </row>
    <row r="147" spans="2:5">
      <c r="B147" t="s">
        <v>224</v>
      </c>
      <c r="C147">
        <v>5</v>
      </c>
      <c r="D147">
        <v>0</v>
      </c>
      <c r="E147" t="s">
        <v>225</v>
      </c>
    </row>
    <row r="148" spans="2:5">
      <c r="B148" t="s">
        <v>214</v>
      </c>
      <c r="C148">
        <v>3</v>
      </c>
      <c r="D148">
        <v>0</v>
      </c>
      <c r="E148" t="s">
        <v>218</v>
      </c>
    </row>
    <row r="149" spans="2:5">
      <c r="B149" t="s">
        <v>215</v>
      </c>
      <c r="C149">
        <v>1</v>
      </c>
      <c r="D149">
        <v>0</v>
      </c>
    </row>
    <row r="150" spans="2:5">
      <c r="B150" t="s">
        <v>216</v>
      </c>
      <c r="C150">
        <v>1</v>
      </c>
      <c r="D150">
        <v>0</v>
      </c>
    </row>
    <row r="151" spans="2:5">
      <c r="B151" t="s">
        <v>70</v>
      </c>
      <c r="C151">
        <v>1</v>
      </c>
      <c r="D151">
        <v>0</v>
      </c>
    </row>
    <row r="152" spans="2:5">
      <c r="B152" t="s">
        <v>47</v>
      </c>
      <c r="C152">
        <v>1</v>
      </c>
      <c r="D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4"/>
  <sheetViews>
    <sheetView zoomScale="85" zoomScaleNormal="85" workbookViewId="0">
      <pane xSplit="1" ySplit="1" topLeftCell="H217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5"/>
  <cols>
    <col min="1" max="1" width="14.28515625" bestFit="1" customWidth="1"/>
    <col min="2" max="2" width="22.28515625" bestFit="1" customWidth="1"/>
    <col min="3" max="3" width="14.7109375" bestFit="1" customWidth="1"/>
    <col min="4" max="4" width="13.28515625" bestFit="1" customWidth="1"/>
    <col min="5" max="5" width="17.85546875" bestFit="1" customWidth="1"/>
    <col min="6" max="6" width="20.42578125" bestFit="1" customWidth="1"/>
    <col min="7" max="7" width="18.42578125" bestFit="1" customWidth="1"/>
    <col min="8" max="8" width="12.85546875" bestFit="1" customWidth="1"/>
    <col min="9" max="9" width="12.140625" bestFit="1" customWidth="1"/>
    <col min="10" max="11" width="21.5703125" bestFit="1" customWidth="1"/>
    <col min="12" max="12" width="20.7109375" bestFit="1" customWidth="1"/>
    <col min="13" max="13" width="35" bestFit="1" customWidth="1"/>
    <col min="14" max="14" width="12.140625" bestFit="1" customWidth="1"/>
    <col min="15" max="15" width="13.140625" bestFit="1" customWidth="1"/>
    <col min="16" max="16" width="21.28515625" bestFit="1" customWidth="1"/>
  </cols>
  <sheetData>
    <row r="1" spans="1:14">
      <c r="B1" t="s">
        <v>119</v>
      </c>
      <c r="C1" t="s">
        <v>118</v>
      </c>
      <c r="D1" t="s">
        <v>125</v>
      </c>
      <c r="E1" t="s">
        <v>121</v>
      </c>
      <c r="F1" t="s">
        <v>120</v>
      </c>
      <c r="G1" t="s">
        <v>126</v>
      </c>
      <c r="H1" t="s">
        <v>122</v>
      </c>
      <c r="I1" t="s">
        <v>128</v>
      </c>
      <c r="J1" t="s">
        <v>124</v>
      </c>
      <c r="K1" t="s">
        <v>123</v>
      </c>
      <c r="L1" t="s">
        <v>127</v>
      </c>
      <c r="M1" t="s">
        <v>129</v>
      </c>
      <c r="N1" t="s">
        <v>294</v>
      </c>
    </row>
    <row r="2" spans="1:14">
      <c r="A2" t="s">
        <v>0</v>
      </c>
      <c r="B2" s="2">
        <v>40252</v>
      </c>
      <c r="C2">
        <v>6800</v>
      </c>
      <c r="D2" s="1">
        <v>110</v>
      </c>
      <c r="E2" s="2">
        <v>40343</v>
      </c>
      <c r="F2">
        <v>9700</v>
      </c>
      <c r="G2" s="3">
        <v>138</v>
      </c>
      <c r="H2">
        <f>F2-C2</f>
        <v>2900</v>
      </c>
      <c r="I2" s="3">
        <f>G2-D2</f>
        <v>28</v>
      </c>
      <c r="J2">
        <f>DAYS360(B2,E2,TRUE)</f>
        <v>89</v>
      </c>
      <c r="K2" s="3">
        <f>H2/((C2/1000)*J2)</f>
        <v>4.7918043621943163</v>
      </c>
      <c r="L2">
        <f t="shared" ref="L2:L65" si="0">I2/((D2/10)*J2)</f>
        <v>2.8600612870275793E-2</v>
      </c>
      <c r="M2" s="3">
        <f>MEDIAN(K2:K27)</f>
        <v>1.8714506593163689</v>
      </c>
      <c r="N2">
        <f>MEDIAN(J2:J27)</f>
        <v>70</v>
      </c>
    </row>
    <row r="3" spans="1:14">
      <c r="B3" s="2">
        <v>40224</v>
      </c>
      <c r="C3">
        <v>8000</v>
      </c>
      <c r="D3" s="1">
        <v>107</v>
      </c>
      <c r="E3" s="2">
        <v>40287</v>
      </c>
      <c r="F3">
        <v>11700</v>
      </c>
      <c r="G3" s="3">
        <v>144</v>
      </c>
      <c r="H3">
        <f>F3-C3</f>
        <v>3700</v>
      </c>
      <c r="I3">
        <f>G3-D3</f>
        <v>37</v>
      </c>
      <c r="J3">
        <f>DAYS360(B3,E3,TRUE)</f>
        <v>64</v>
      </c>
      <c r="K3" s="3">
        <f>H3/((C3/1000)*J3)</f>
        <v>7.2265625</v>
      </c>
      <c r="L3">
        <f t="shared" si="0"/>
        <v>5.4030373831775703E-2</v>
      </c>
      <c r="M3" t="s">
        <v>130</v>
      </c>
    </row>
    <row r="4" spans="1:14">
      <c r="B4" s="2">
        <v>40219</v>
      </c>
      <c r="C4">
        <v>8200</v>
      </c>
      <c r="D4" s="1">
        <v>114</v>
      </c>
      <c r="E4" s="2">
        <v>40294</v>
      </c>
      <c r="F4">
        <v>9400</v>
      </c>
      <c r="G4" s="3">
        <v>124</v>
      </c>
      <c r="H4">
        <f t="shared" ref="H4:H100" si="1">F4-C4</f>
        <v>1200</v>
      </c>
      <c r="I4">
        <f t="shared" ref="I4:I100" si="2">G4-D4</f>
        <v>10</v>
      </c>
      <c r="J4">
        <f t="shared" ref="J4:J65" si="3">DAYS360(B4,E4,TRUE)</f>
        <v>76</v>
      </c>
      <c r="K4" s="3">
        <f t="shared" ref="K4:K65" si="4">H4/((C4/1000)*J4)</f>
        <v>1.9255455712451863</v>
      </c>
      <c r="L4">
        <f t="shared" si="0"/>
        <v>1.1542012927054479E-2</v>
      </c>
      <c r="M4" s="3"/>
    </row>
    <row r="5" spans="1:14">
      <c r="B5" s="2">
        <v>40219</v>
      </c>
      <c r="C5">
        <v>9700</v>
      </c>
      <c r="D5" s="1">
        <v>114</v>
      </c>
      <c r="E5" s="2">
        <v>40294</v>
      </c>
      <c r="F5">
        <v>10400</v>
      </c>
      <c r="G5" s="3">
        <v>126</v>
      </c>
      <c r="H5">
        <f t="shared" si="1"/>
        <v>700</v>
      </c>
      <c r="I5">
        <f t="shared" si="2"/>
        <v>12</v>
      </c>
      <c r="J5">
        <f t="shared" si="3"/>
        <v>76</v>
      </c>
      <c r="K5" s="3">
        <f t="shared" si="4"/>
        <v>0.94953879544221387</v>
      </c>
      <c r="L5">
        <f t="shared" si="0"/>
        <v>1.3850415512465374E-2</v>
      </c>
    </row>
    <row r="6" spans="1:14">
      <c r="B6" s="2">
        <v>40224</v>
      </c>
      <c r="C6">
        <v>6400</v>
      </c>
      <c r="D6" s="1">
        <v>114</v>
      </c>
      <c r="E6" s="2">
        <v>40280</v>
      </c>
      <c r="F6">
        <v>8500</v>
      </c>
      <c r="G6" s="3">
        <v>142</v>
      </c>
      <c r="H6">
        <f t="shared" si="1"/>
        <v>2100</v>
      </c>
      <c r="I6">
        <f t="shared" si="2"/>
        <v>28</v>
      </c>
      <c r="J6">
        <f t="shared" si="3"/>
        <v>57</v>
      </c>
      <c r="K6" s="3">
        <f t="shared" si="4"/>
        <v>5.7565789473684212</v>
      </c>
      <c r="L6">
        <f t="shared" si="0"/>
        <v>4.3090181594336717E-2</v>
      </c>
    </row>
    <row r="7" spans="1:14">
      <c r="B7" s="2">
        <v>40191</v>
      </c>
      <c r="C7">
        <v>7300</v>
      </c>
      <c r="D7" s="1">
        <v>113</v>
      </c>
      <c r="E7" s="2">
        <v>40245</v>
      </c>
      <c r="F7">
        <v>8000</v>
      </c>
      <c r="G7" s="3">
        <v>125</v>
      </c>
      <c r="H7">
        <f t="shared" si="1"/>
        <v>700</v>
      </c>
      <c r="I7">
        <f t="shared" si="2"/>
        <v>12</v>
      </c>
      <c r="J7">
        <f t="shared" si="3"/>
        <v>55</v>
      </c>
      <c r="K7" s="3">
        <f t="shared" si="4"/>
        <v>1.7434620174346203</v>
      </c>
      <c r="L7">
        <f t="shared" si="0"/>
        <v>1.9308125502815767E-2</v>
      </c>
    </row>
    <row r="8" spans="1:14">
      <c r="B8" s="2">
        <v>40191</v>
      </c>
      <c r="C8">
        <v>8500</v>
      </c>
      <c r="D8" s="1">
        <v>105</v>
      </c>
      <c r="E8" s="2">
        <v>40370</v>
      </c>
      <c r="F8">
        <v>10400</v>
      </c>
      <c r="G8" s="3">
        <v>129</v>
      </c>
      <c r="H8">
        <f t="shared" si="1"/>
        <v>1900</v>
      </c>
      <c r="I8">
        <f t="shared" si="2"/>
        <v>24</v>
      </c>
      <c r="J8">
        <f t="shared" si="3"/>
        <v>178</v>
      </c>
      <c r="K8" s="3">
        <f t="shared" si="4"/>
        <v>1.2557832121612691</v>
      </c>
      <c r="L8">
        <f t="shared" si="0"/>
        <v>1.2841091492776886E-2</v>
      </c>
    </row>
    <row r="9" spans="1:14">
      <c r="B9" s="2">
        <v>40100</v>
      </c>
      <c r="C9">
        <v>7700</v>
      </c>
      <c r="D9" s="1">
        <v>112</v>
      </c>
      <c r="E9" s="2">
        <v>40190</v>
      </c>
      <c r="F9">
        <v>8200</v>
      </c>
      <c r="G9" s="3">
        <v>120</v>
      </c>
      <c r="H9">
        <f t="shared" si="1"/>
        <v>500</v>
      </c>
      <c r="I9">
        <f t="shared" si="2"/>
        <v>8</v>
      </c>
      <c r="J9">
        <f t="shared" si="3"/>
        <v>88</v>
      </c>
      <c r="K9" s="3">
        <f t="shared" si="4"/>
        <v>0.7378984651711924</v>
      </c>
      <c r="L9">
        <f t="shared" si="0"/>
        <v>8.1168831168831179E-3</v>
      </c>
    </row>
    <row r="10" spans="1:14">
      <c r="B10" s="2">
        <v>40135</v>
      </c>
      <c r="C10">
        <v>9200</v>
      </c>
      <c r="D10" s="1">
        <v>113</v>
      </c>
      <c r="E10" s="2">
        <v>40190</v>
      </c>
      <c r="F10">
        <v>12900</v>
      </c>
      <c r="G10" s="3">
        <v>135</v>
      </c>
      <c r="H10">
        <f t="shared" si="1"/>
        <v>3700</v>
      </c>
      <c r="I10">
        <f t="shared" si="2"/>
        <v>22</v>
      </c>
      <c r="J10">
        <f t="shared" si="3"/>
        <v>54</v>
      </c>
      <c r="K10" s="3">
        <f t="shared" si="4"/>
        <v>7.4476650563607096</v>
      </c>
      <c r="L10">
        <f t="shared" si="0"/>
        <v>3.605375286791216E-2</v>
      </c>
    </row>
    <row r="11" spans="1:14">
      <c r="B11" s="2">
        <v>40100</v>
      </c>
      <c r="C11">
        <v>6600</v>
      </c>
      <c r="D11" s="1">
        <v>112</v>
      </c>
      <c r="E11" s="2">
        <v>40198</v>
      </c>
      <c r="F11">
        <v>7500</v>
      </c>
      <c r="G11" s="3">
        <v>120</v>
      </c>
      <c r="H11">
        <f t="shared" si="1"/>
        <v>900</v>
      </c>
      <c r="I11">
        <f t="shared" si="2"/>
        <v>8</v>
      </c>
      <c r="J11">
        <f t="shared" si="3"/>
        <v>96</v>
      </c>
      <c r="K11" s="3">
        <f t="shared" si="4"/>
        <v>1.4204545454545456</v>
      </c>
      <c r="L11">
        <f t="shared" si="0"/>
        <v>7.4404761904761918E-3</v>
      </c>
    </row>
    <row r="12" spans="1:14">
      <c r="B12" s="2">
        <v>40135</v>
      </c>
      <c r="C12">
        <v>8200</v>
      </c>
      <c r="D12" s="1">
        <v>114</v>
      </c>
      <c r="E12" s="2">
        <v>40198</v>
      </c>
      <c r="F12">
        <v>10500</v>
      </c>
      <c r="G12" s="3">
        <v>134</v>
      </c>
      <c r="H12">
        <f t="shared" si="1"/>
        <v>2300</v>
      </c>
      <c r="I12">
        <f t="shared" si="2"/>
        <v>20</v>
      </c>
      <c r="J12">
        <f t="shared" si="3"/>
        <v>62</v>
      </c>
      <c r="K12" s="3">
        <f t="shared" si="4"/>
        <v>4.5239968528717549</v>
      </c>
      <c r="L12">
        <f t="shared" si="0"/>
        <v>2.8296547821165814E-2</v>
      </c>
    </row>
    <row r="13" spans="1:14">
      <c r="B13" s="2">
        <v>40135</v>
      </c>
      <c r="C13">
        <v>7100</v>
      </c>
      <c r="D13" s="1">
        <v>113</v>
      </c>
      <c r="E13" s="2">
        <v>40198</v>
      </c>
      <c r="F13">
        <v>7900</v>
      </c>
      <c r="G13" s="3">
        <v>125</v>
      </c>
      <c r="H13">
        <f t="shared" si="1"/>
        <v>800</v>
      </c>
      <c r="I13">
        <f t="shared" si="2"/>
        <v>12</v>
      </c>
      <c r="J13">
        <f t="shared" si="3"/>
        <v>62</v>
      </c>
      <c r="K13" s="3">
        <f t="shared" si="4"/>
        <v>1.8173557473875512</v>
      </c>
      <c r="L13">
        <f t="shared" si="0"/>
        <v>1.7128175849272051E-2</v>
      </c>
    </row>
    <row r="14" spans="1:14">
      <c r="B14" s="2">
        <v>40135</v>
      </c>
      <c r="C14">
        <v>10200</v>
      </c>
      <c r="D14" s="1">
        <v>115</v>
      </c>
      <c r="E14" s="2">
        <v>40190</v>
      </c>
      <c r="F14">
        <v>15400</v>
      </c>
      <c r="G14" s="3">
        <v>138</v>
      </c>
      <c r="H14">
        <f t="shared" si="1"/>
        <v>5200</v>
      </c>
      <c r="I14">
        <f t="shared" si="2"/>
        <v>23</v>
      </c>
      <c r="J14">
        <f t="shared" si="3"/>
        <v>54</v>
      </c>
      <c r="K14" s="3">
        <f t="shared" si="4"/>
        <v>9.4408133623819914</v>
      </c>
      <c r="L14">
        <f t="shared" si="0"/>
        <v>3.7037037037037035E-2</v>
      </c>
    </row>
    <row r="15" spans="1:14">
      <c r="B15" s="2">
        <v>40149</v>
      </c>
      <c r="C15">
        <v>8500</v>
      </c>
      <c r="D15" s="1">
        <v>114</v>
      </c>
      <c r="E15" s="2">
        <v>40198</v>
      </c>
      <c r="F15">
        <v>12900</v>
      </c>
      <c r="G15" s="3">
        <v>133</v>
      </c>
      <c r="H15">
        <f t="shared" si="1"/>
        <v>4400</v>
      </c>
      <c r="I15">
        <f t="shared" si="2"/>
        <v>19</v>
      </c>
      <c r="J15">
        <f t="shared" si="3"/>
        <v>48</v>
      </c>
      <c r="K15" s="3">
        <f t="shared" si="4"/>
        <v>10.784313725490197</v>
      </c>
      <c r="L15">
        <f t="shared" si="0"/>
        <v>3.4722222222222217E-2</v>
      </c>
    </row>
    <row r="16" spans="1:14">
      <c r="B16" s="2">
        <v>40135</v>
      </c>
      <c r="C16">
        <v>6800</v>
      </c>
      <c r="D16" s="1">
        <v>113</v>
      </c>
      <c r="E16" s="2">
        <v>40198</v>
      </c>
      <c r="F16">
        <v>8700</v>
      </c>
      <c r="G16" s="3">
        <v>127</v>
      </c>
      <c r="H16">
        <f t="shared" si="1"/>
        <v>1900</v>
      </c>
      <c r="I16">
        <f t="shared" si="2"/>
        <v>14</v>
      </c>
      <c r="J16">
        <f t="shared" si="3"/>
        <v>62</v>
      </c>
      <c r="K16" s="3">
        <f t="shared" si="4"/>
        <v>4.5066413662239091</v>
      </c>
      <c r="L16">
        <f t="shared" si="0"/>
        <v>1.9982871824150726E-2</v>
      </c>
    </row>
    <row r="17" spans="1:14">
      <c r="B17" s="2">
        <v>40058</v>
      </c>
      <c r="C17">
        <v>6900</v>
      </c>
      <c r="D17" s="1">
        <v>109</v>
      </c>
      <c r="E17" s="2">
        <v>40156</v>
      </c>
      <c r="F17">
        <v>7200</v>
      </c>
      <c r="G17" s="3">
        <v>115</v>
      </c>
      <c r="H17">
        <f t="shared" si="1"/>
        <v>300</v>
      </c>
      <c r="I17">
        <f t="shared" si="2"/>
        <v>6</v>
      </c>
      <c r="J17">
        <f t="shared" si="3"/>
        <v>97</v>
      </c>
      <c r="K17" s="3">
        <f t="shared" si="4"/>
        <v>0.44822949350067232</v>
      </c>
      <c r="L17">
        <f t="shared" si="0"/>
        <v>5.6748321195497966E-3</v>
      </c>
    </row>
    <row r="18" spans="1:14">
      <c r="B18" s="2">
        <v>40100</v>
      </c>
      <c r="C18">
        <v>11400</v>
      </c>
      <c r="D18" s="1">
        <v>115</v>
      </c>
      <c r="E18" s="2">
        <v>40149</v>
      </c>
      <c r="F18">
        <v>13000</v>
      </c>
      <c r="G18" s="3">
        <v>138</v>
      </c>
      <c r="H18">
        <f t="shared" si="1"/>
        <v>1600</v>
      </c>
      <c r="I18">
        <f t="shared" si="2"/>
        <v>23</v>
      </c>
      <c r="J18">
        <f t="shared" si="3"/>
        <v>48</v>
      </c>
      <c r="K18" s="3">
        <f t="shared" si="4"/>
        <v>2.9239766081871341</v>
      </c>
      <c r="L18">
        <f t="shared" si="0"/>
        <v>4.1666666666666664E-2</v>
      </c>
    </row>
    <row r="19" spans="1:14">
      <c r="B19" s="2">
        <v>40100</v>
      </c>
      <c r="C19">
        <v>8600</v>
      </c>
      <c r="D19" s="1">
        <v>115</v>
      </c>
      <c r="E19" s="2">
        <v>40149</v>
      </c>
      <c r="F19">
        <v>11000</v>
      </c>
      <c r="G19" s="3">
        <v>140</v>
      </c>
      <c r="H19">
        <f t="shared" si="1"/>
        <v>2400</v>
      </c>
      <c r="I19">
        <f t="shared" si="2"/>
        <v>25</v>
      </c>
      <c r="J19">
        <f t="shared" si="3"/>
        <v>48</v>
      </c>
      <c r="K19" s="3">
        <f t="shared" si="4"/>
        <v>5.8139534883720936</v>
      </c>
      <c r="L19">
        <f t="shared" si="0"/>
        <v>4.5289855072463768E-2</v>
      </c>
    </row>
    <row r="20" spans="1:14">
      <c r="B20" s="2">
        <v>40030</v>
      </c>
      <c r="C20">
        <v>7600</v>
      </c>
      <c r="D20" s="1">
        <v>112</v>
      </c>
      <c r="E20" s="2">
        <v>40142</v>
      </c>
      <c r="F20">
        <v>8300</v>
      </c>
      <c r="G20" s="3">
        <v>115</v>
      </c>
      <c r="H20">
        <f t="shared" si="1"/>
        <v>700</v>
      </c>
      <c r="I20">
        <f t="shared" si="2"/>
        <v>3</v>
      </c>
      <c r="J20">
        <f t="shared" si="3"/>
        <v>110</v>
      </c>
      <c r="K20" s="3">
        <f t="shared" si="4"/>
        <v>0.83732057416267947</v>
      </c>
      <c r="L20">
        <f t="shared" si="0"/>
        <v>2.435064935064935E-3</v>
      </c>
    </row>
    <row r="21" spans="1:14">
      <c r="B21" s="2">
        <v>40051</v>
      </c>
      <c r="C21">
        <v>7700</v>
      </c>
      <c r="D21" s="1">
        <v>113</v>
      </c>
      <c r="E21" s="2">
        <v>40142</v>
      </c>
      <c r="F21">
        <v>12200</v>
      </c>
      <c r="G21" s="3">
        <v>137</v>
      </c>
      <c r="H21">
        <f t="shared" si="1"/>
        <v>4500</v>
      </c>
      <c r="I21">
        <f t="shared" si="2"/>
        <v>24</v>
      </c>
      <c r="J21">
        <f t="shared" si="3"/>
        <v>89</v>
      </c>
      <c r="K21" s="3">
        <f t="shared" si="4"/>
        <v>6.5664672406245437</v>
      </c>
      <c r="L21">
        <f t="shared" si="0"/>
        <v>2.3863975340558813E-2</v>
      </c>
    </row>
    <row r="22" spans="1:14">
      <c r="B22" s="2">
        <v>40051</v>
      </c>
      <c r="C22">
        <v>5900</v>
      </c>
      <c r="D22" s="1">
        <v>112</v>
      </c>
      <c r="E22" s="2">
        <v>40142</v>
      </c>
      <c r="F22">
        <v>6600</v>
      </c>
      <c r="G22" s="3">
        <v>116</v>
      </c>
      <c r="H22">
        <f t="shared" si="1"/>
        <v>700</v>
      </c>
      <c r="I22">
        <f t="shared" si="2"/>
        <v>4</v>
      </c>
      <c r="J22">
        <f t="shared" si="3"/>
        <v>89</v>
      </c>
      <c r="K22" s="3">
        <f t="shared" si="4"/>
        <v>1.3330794134450581</v>
      </c>
      <c r="L22">
        <f t="shared" si="0"/>
        <v>4.0128410914927774E-3</v>
      </c>
    </row>
    <row r="23" spans="1:14">
      <c r="B23" s="2">
        <v>40023</v>
      </c>
      <c r="C23">
        <v>9000</v>
      </c>
      <c r="D23" s="1">
        <v>114</v>
      </c>
      <c r="E23" s="2">
        <v>40142</v>
      </c>
      <c r="F23">
        <v>10000</v>
      </c>
      <c r="G23" s="3">
        <v>126</v>
      </c>
      <c r="H23">
        <f t="shared" si="1"/>
        <v>1000</v>
      </c>
      <c r="I23">
        <f t="shared" si="2"/>
        <v>12</v>
      </c>
      <c r="J23">
        <f t="shared" si="3"/>
        <v>116</v>
      </c>
      <c r="K23" s="3">
        <f t="shared" si="4"/>
        <v>0.95785440613026818</v>
      </c>
      <c r="L23">
        <f t="shared" si="0"/>
        <v>9.0744101633393817E-3</v>
      </c>
    </row>
    <row r="24" spans="1:14">
      <c r="B24" s="2">
        <v>39988</v>
      </c>
      <c r="C24">
        <v>13400</v>
      </c>
      <c r="D24" s="1">
        <v>115</v>
      </c>
      <c r="E24" s="2">
        <v>40051</v>
      </c>
      <c r="F24">
        <v>13500</v>
      </c>
      <c r="G24" s="3">
        <v>123</v>
      </c>
      <c r="H24">
        <f t="shared" si="1"/>
        <v>100</v>
      </c>
      <c r="I24">
        <f t="shared" si="2"/>
        <v>8</v>
      </c>
      <c r="J24">
        <f t="shared" si="3"/>
        <v>62</v>
      </c>
      <c r="K24" s="3">
        <f t="shared" si="4"/>
        <v>0.12036591237361578</v>
      </c>
      <c r="L24">
        <f t="shared" si="0"/>
        <v>1.1220196353436185E-2</v>
      </c>
    </row>
    <row r="25" spans="1:14">
      <c r="B25" s="2">
        <v>39988</v>
      </c>
      <c r="C25">
        <v>10400</v>
      </c>
      <c r="D25" s="1">
        <v>117</v>
      </c>
      <c r="E25" s="2">
        <v>40051</v>
      </c>
      <c r="F25">
        <v>11800</v>
      </c>
      <c r="G25" s="3">
        <v>127</v>
      </c>
      <c r="H25">
        <f t="shared" si="1"/>
        <v>1400</v>
      </c>
      <c r="I25">
        <f t="shared" si="2"/>
        <v>10</v>
      </c>
      <c r="J25">
        <f t="shared" si="3"/>
        <v>62</v>
      </c>
      <c r="K25" s="3">
        <f t="shared" si="4"/>
        <v>2.1712158808933002</v>
      </c>
      <c r="L25">
        <f t="shared" si="0"/>
        <v>1.3785497656465398E-2</v>
      </c>
    </row>
    <row r="26" spans="1:14">
      <c r="B26" s="2">
        <v>39828</v>
      </c>
      <c r="C26">
        <v>6000</v>
      </c>
      <c r="D26" s="1">
        <v>105</v>
      </c>
      <c r="E26" s="2">
        <v>40093</v>
      </c>
      <c r="F26">
        <v>7600</v>
      </c>
      <c r="G26" s="3">
        <v>128</v>
      </c>
      <c r="H26">
        <f t="shared" si="1"/>
        <v>1600</v>
      </c>
      <c r="I26">
        <f t="shared" si="2"/>
        <v>23</v>
      </c>
      <c r="J26">
        <f t="shared" si="3"/>
        <v>262</v>
      </c>
      <c r="K26" s="3">
        <f t="shared" si="4"/>
        <v>1.0178117048346056</v>
      </c>
      <c r="L26">
        <f t="shared" si="0"/>
        <v>8.3605961468556887E-3</v>
      </c>
    </row>
    <row r="27" spans="1:14">
      <c r="B27" s="2">
        <v>39875</v>
      </c>
      <c r="C27">
        <v>7800</v>
      </c>
      <c r="D27" s="1">
        <v>120</v>
      </c>
      <c r="E27" s="2">
        <v>40009</v>
      </c>
      <c r="F27">
        <v>8400</v>
      </c>
      <c r="G27" s="3">
        <v>125</v>
      </c>
      <c r="H27">
        <f t="shared" si="1"/>
        <v>600</v>
      </c>
      <c r="I27">
        <f t="shared" si="2"/>
        <v>5</v>
      </c>
      <c r="J27">
        <f t="shared" si="3"/>
        <v>132</v>
      </c>
      <c r="K27" s="3">
        <f t="shared" si="4"/>
        <v>0.58275058275058278</v>
      </c>
      <c r="L27">
        <f t="shared" si="0"/>
        <v>3.1565656565656565E-3</v>
      </c>
    </row>
    <row r="28" spans="1:14">
      <c r="A28" t="s">
        <v>1</v>
      </c>
      <c r="B28" s="2">
        <v>40252</v>
      </c>
      <c r="C28">
        <v>7400</v>
      </c>
      <c r="D28" s="1">
        <v>114</v>
      </c>
      <c r="E28" s="2">
        <v>40350</v>
      </c>
      <c r="F28">
        <v>8300</v>
      </c>
      <c r="G28" s="3">
        <v>128</v>
      </c>
      <c r="H28">
        <f t="shared" si="1"/>
        <v>900</v>
      </c>
      <c r="I28">
        <f t="shared" si="2"/>
        <v>14</v>
      </c>
      <c r="J28">
        <f t="shared" si="3"/>
        <v>96</v>
      </c>
      <c r="K28" s="3">
        <f t="shared" si="4"/>
        <v>1.2668918918918917</v>
      </c>
      <c r="L28">
        <f t="shared" si="0"/>
        <v>1.2792397660818713E-2</v>
      </c>
      <c r="M28" s="3">
        <f>MEDIAN(K28:K72)</f>
        <v>2.2715359077406951</v>
      </c>
      <c r="N28">
        <f>MEDIAN(J28:J72)</f>
        <v>75</v>
      </c>
    </row>
    <row r="29" spans="1:14">
      <c r="B29" s="2">
        <v>40241</v>
      </c>
      <c r="C29">
        <v>7400</v>
      </c>
      <c r="D29" s="1">
        <v>110</v>
      </c>
      <c r="E29" s="2">
        <v>40343</v>
      </c>
      <c r="F29">
        <v>9300</v>
      </c>
      <c r="G29" s="3">
        <v>128</v>
      </c>
      <c r="H29">
        <f t="shared" si="1"/>
        <v>1900</v>
      </c>
      <c r="I29">
        <f t="shared" si="2"/>
        <v>18</v>
      </c>
      <c r="J29">
        <f t="shared" si="3"/>
        <v>100</v>
      </c>
      <c r="K29" s="3">
        <f t="shared" si="4"/>
        <v>2.5675675675675675</v>
      </c>
      <c r="L29">
        <f t="shared" si="0"/>
        <v>1.6363636363636365E-2</v>
      </c>
    </row>
    <row r="30" spans="1:14">
      <c r="B30" s="2">
        <v>40241</v>
      </c>
      <c r="C30">
        <v>9300</v>
      </c>
      <c r="D30" s="1">
        <v>113</v>
      </c>
      <c r="E30" s="2">
        <v>40343</v>
      </c>
      <c r="F30">
        <v>11000</v>
      </c>
      <c r="G30" s="3">
        <v>125</v>
      </c>
      <c r="H30">
        <f t="shared" si="1"/>
        <v>1700</v>
      </c>
      <c r="I30">
        <f t="shared" si="2"/>
        <v>12</v>
      </c>
      <c r="J30">
        <f t="shared" si="3"/>
        <v>100</v>
      </c>
      <c r="K30" s="3">
        <f t="shared" si="4"/>
        <v>1.8279569892473115</v>
      </c>
      <c r="L30">
        <f t="shared" si="0"/>
        <v>1.0619469026548672E-2</v>
      </c>
    </row>
    <row r="31" spans="1:14">
      <c r="B31" s="2">
        <v>40294</v>
      </c>
      <c r="C31">
        <v>7500</v>
      </c>
      <c r="D31" s="1">
        <v>113</v>
      </c>
      <c r="E31" s="2">
        <v>40343</v>
      </c>
      <c r="F31">
        <v>9400</v>
      </c>
      <c r="G31" s="3">
        <v>138</v>
      </c>
      <c r="H31">
        <f t="shared" si="1"/>
        <v>1900</v>
      </c>
      <c r="I31">
        <f t="shared" si="2"/>
        <v>25</v>
      </c>
      <c r="J31">
        <f t="shared" si="3"/>
        <v>48</v>
      </c>
      <c r="K31" s="3">
        <f t="shared" si="4"/>
        <v>5.2777777777777777</v>
      </c>
      <c r="L31">
        <f t="shared" si="0"/>
        <v>4.6091445427728604E-2</v>
      </c>
    </row>
    <row r="32" spans="1:14">
      <c r="B32" s="2">
        <v>40241</v>
      </c>
      <c r="C32">
        <v>8900</v>
      </c>
      <c r="D32" s="1">
        <v>111</v>
      </c>
      <c r="E32" s="2">
        <v>40343</v>
      </c>
      <c r="F32">
        <v>10500</v>
      </c>
      <c r="G32" s="3">
        <v>128</v>
      </c>
      <c r="H32">
        <f t="shared" si="1"/>
        <v>1600</v>
      </c>
      <c r="I32">
        <f t="shared" si="2"/>
        <v>17</v>
      </c>
      <c r="J32">
        <f t="shared" si="3"/>
        <v>100</v>
      </c>
      <c r="K32" s="3">
        <f t="shared" si="4"/>
        <v>1.797752808988764</v>
      </c>
      <c r="L32">
        <f t="shared" si="0"/>
        <v>1.5315315315315315E-2</v>
      </c>
    </row>
    <row r="33" spans="2:12">
      <c r="B33" s="2">
        <v>40224</v>
      </c>
      <c r="C33">
        <v>7000</v>
      </c>
      <c r="D33" s="1">
        <v>112</v>
      </c>
      <c r="E33" s="2">
        <v>40294</v>
      </c>
      <c r="F33">
        <v>7600</v>
      </c>
      <c r="G33" s="3">
        <v>120</v>
      </c>
      <c r="H33">
        <f t="shared" si="1"/>
        <v>600</v>
      </c>
      <c r="I33">
        <f t="shared" si="2"/>
        <v>8</v>
      </c>
      <c r="J33">
        <f t="shared" si="3"/>
        <v>71</v>
      </c>
      <c r="K33" s="3">
        <f t="shared" si="4"/>
        <v>1.2072434607645874</v>
      </c>
      <c r="L33">
        <f t="shared" si="0"/>
        <v>1.0060362173038231E-2</v>
      </c>
    </row>
    <row r="34" spans="2:12">
      <c r="B34" s="2">
        <v>40217</v>
      </c>
      <c r="C34">
        <v>8800</v>
      </c>
      <c r="D34" s="1">
        <v>113</v>
      </c>
      <c r="E34" s="2">
        <v>40294</v>
      </c>
      <c r="F34">
        <v>10300</v>
      </c>
      <c r="G34" s="3">
        <v>120</v>
      </c>
      <c r="H34">
        <f t="shared" si="1"/>
        <v>1500</v>
      </c>
      <c r="I34">
        <f t="shared" si="2"/>
        <v>7</v>
      </c>
      <c r="J34">
        <f t="shared" si="3"/>
        <v>78</v>
      </c>
      <c r="K34" s="3">
        <f t="shared" si="4"/>
        <v>2.185314685314685</v>
      </c>
      <c r="L34">
        <f t="shared" si="0"/>
        <v>7.9419105967778528E-3</v>
      </c>
    </row>
    <row r="35" spans="2:12">
      <c r="B35" s="2">
        <v>40231</v>
      </c>
      <c r="C35">
        <v>6300</v>
      </c>
      <c r="D35" s="1">
        <v>112</v>
      </c>
      <c r="E35" s="2">
        <v>40287</v>
      </c>
      <c r="F35">
        <v>8200</v>
      </c>
      <c r="G35" s="3">
        <v>134</v>
      </c>
      <c r="H35">
        <f t="shared" si="1"/>
        <v>1900</v>
      </c>
      <c r="I35">
        <f t="shared" si="2"/>
        <v>22</v>
      </c>
      <c r="J35">
        <f t="shared" si="3"/>
        <v>57</v>
      </c>
      <c r="K35" s="3">
        <f t="shared" si="4"/>
        <v>5.2910052910052912</v>
      </c>
      <c r="L35">
        <f t="shared" si="0"/>
        <v>3.4461152882205512E-2</v>
      </c>
    </row>
    <row r="36" spans="2:12">
      <c r="B36" s="2">
        <v>40231</v>
      </c>
      <c r="C36">
        <v>6300</v>
      </c>
      <c r="D36" s="1">
        <v>113</v>
      </c>
      <c r="E36" s="2">
        <v>40287</v>
      </c>
      <c r="F36">
        <v>10000</v>
      </c>
      <c r="G36" s="3">
        <v>140</v>
      </c>
      <c r="H36">
        <f t="shared" si="1"/>
        <v>3700</v>
      </c>
      <c r="I36">
        <f t="shared" si="2"/>
        <v>27</v>
      </c>
      <c r="J36">
        <f t="shared" si="3"/>
        <v>57</v>
      </c>
      <c r="K36" s="3">
        <f t="shared" si="4"/>
        <v>10.303536619326094</v>
      </c>
      <c r="L36">
        <f t="shared" si="0"/>
        <v>4.1918956683744756E-2</v>
      </c>
    </row>
    <row r="37" spans="2:12">
      <c r="B37" s="2">
        <v>40198</v>
      </c>
      <c r="C37">
        <v>7800</v>
      </c>
      <c r="D37" s="1">
        <v>114</v>
      </c>
      <c r="E37" s="2">
        <v>40287</v>
      </c>
      <c r="F37">
        <v>8400</v>
      </c>
      <c r="G37" s="3">
        <v>120</v>
      </c>
      <c r="H37">
        <f t="shared" si="1"/>
        <v>600</v>
      </c>
      <c r="I37">
        <f t="shared" si="2"/>
        <v>6</v>
      </c>
      <c r="J37">
        <f t="shared" si="3"/>
        <v>89</v>
      </c>
      <c r="K37" s="3">
        <f t="shared" si="4"/>
        <v>0.86430423509075205</v>
      </c>
      <c r="L37">
        <f t="shared" si="0"/>
        <v>5.9136605558840925E-3</v>
      </c>
    </row>
    <row r="38" spans="2:12">
      <c r="B38" s="2">
        <v>40163</v>
      </c>
      <c r="C38">
        <v>7000</v>
      </c>
      <c r="D38" s="1">
        <v>110</v>
      </c>
      <c r="E38" s="2">
        <v>40280</v>
      </c>
      <c r="F38">
        <v>7300</v>
      </c>
      <c r="G38" s="3">
        <v>116</v>
      </c>
      <c r="H38">
        <f t="shared" si="1"/>
        <v>300</v>
      </c>
      <c r="I38">
        <f t="shared" si="2"/>
        <v>6</v>
      </c>
      <c r="J38">
        <f t="shared" si="3"/>
        <v>116</v>
      </c>
      <c r="K38" s="3">
        <f t="shared" si="4"/>
        <v>0.36945812807881773</v>
      </c>
      <c r="L38">
        <f t="shared" si="0"/>
        <v>4.7021943573667714E-3</v>
      </c>
    </row>
    <row r="39" spans="2:12">
      <c r="B39" s="2">
        <v>40156</v>
      </c>
      <c r="C39">
        <v>6700</v>
      </c>
      <c r="D39" s="1">
        <v>110</v>
      </c>
      <c r="E39" s="2">
        <v>40220</v>
      </c>
      <c r="F39">
        <v>6800</v>
      </c>
      <c r="G39" s="3">
        <v>118</v>
      </c>
      <c r="H39">
        <f t="shared" si="1"/>
        <v>100</v>
      </c>
      <c r="I39">
        <f t="shared" si="2"/>
        <v>8</v>
      </c>
      <c r="J39">
        <f t="shared" si="3"/>
        <v>62</v>
      </c>
      <c r="K39" s="3">
        <f t="shared" si="4"/>
        <v>0.24073182474723157</v>
      </c>
      <c r="L39">
        <f t="shared" si="0"/>
        <v>1.1730205278592375E-2</v>
      </c>
    </row>
    <row r="40" spans="2:12">
      <c r="B40" s="2">
        <v>40156</v>
      </c>
      <c r="C40">
        <v>8800</v>
      </c>
      <c r="D40" s="1">
        <v>114</v>
      </c>
      <c r="E40" s="2">
        <v>40231</v>
      </c>
      <c r="F40">
        <v>10000</v>
      </c>
      <c r="G40" s="3">
        <v>124</v>
      </c>
      <c r="H40">
        <f t="shared" si="1"/>
        <v>1200</v>
      </c>
      <c r="I40">
        <f t="shared" si="2"/>
        <v>10</v>
      </c>
      <c r="J40">
        <f t="shared" si="3"/>
        <v>73</v>
      </c>
      <c r="K40" s="3">
        <f t="shared" si="4"/>
        <v>1.8679950186799499</v>
      </c>
      <c r="L40">
        <f t="shared" si="0"/>
        <v>1.2016342225426579E-2</v>
      </c>
    </row>
    <row r="41" spans="2:12">
      <c r="B41" s="2">
        <v>40156</v>
      </c>
      <c r="C41">
        <v>9600</v>
      </c>
      <c r="D41" s="1">
        <v>114</v>
      </c>
      <c r="E41" s="2">
        <v>40231</v>
      </c>
      <c r="F41">
        <v>11100</v>
      </c>
      <c r="G41" s="3">
        <v>123</v>
      </c>
      <c r="H41">
        <f t="shared" si="1"/>
        <v>1500</v>
      </c>
      <c r="I41">
        <f t="shared" si="2"/>
        <v>9</v>
      </c>
      <c r="J41">
        <f t="shared" si="3"/>
        <v>73</v>
      </c>
      <c r="K41" s="3">
        <f t="shared" si="4"/>
        <v>2.1404109589041096</v>
      </c>
      <c r="L41">
        <f t="shared" si="0"/>
        <v>1.0814708002883922E-2</v>
      </c>
    </row>
    <row r="42" spans="2:12">
      <c r="B42" s="2">
        <v>40156</v>
      </c>
      <c r="C42">
        <v>8000</v>
      </c>
      <c r="D42" s="1">
        <v>115</v>
      </c>
      <c r="E42" s="2">
        <v>40231</v>
      </c>
      <c r="F42">
        <v>9600</v>
      </c>
      <c r="G42" s="3">
        <v>134</v>
      </c>
      <c r="H42">
        <f t="shared" si="1"/>
        <v>1600</v>
      </c>
      <c r="I42">
        <f t="shared" si="2"/>
        <v>19</v>
      </c>
      <c r="J42">
        <f t="shared" si="3"/>
        <v>73</v>
      </c>
      <c r="K42" s="3">
        <f t="shared" si="4"/>
        <v>2.7397260273972601</v>
      </c>
      <c r="L42">
        <f t="shared" si="0"/>
        <v>2.2632519356759976E-2</v>
      </c>
    </row>
    <row r="43" spans="2:12">
      <c r="B43" s="2">
        <v>40142</v>
      </c>
      <c r="C43">
        <v>7400</v>
      </c>
      <c r="D43" s="1">
        <v>110</v>
      </c>
      <c r="E43" s="2">
        <v>40241</v>
      </c>
      <c r="F43">
        <v>9100</v>
      </c>
      <c r="G43" s="3">
        <v>119</v>
      </c>
      <c r="H43">
        <f t="shared" si="1"/>
        <v>1700</v>
      </c>
      <c r="I43">
        <f t="shared" si="2"/>
        <v>9</v>
      </c>
      <c r="J43">
        <f t="shared" si="3"/>
        <v>99</v>
      </c>
      <c r="K43" s="3">
        <f t="shared" si="4"/>
        <v>2.3205023205023205</v>
      </c>
      <c r="L43">
        <f t="shared" si="0"/>
        <v>8.2644628099173556E-3</v>
      </c>
    </row>
    <row r="44" spans="2:12">
      <c r="B44" s="2">
        <v>40163</v>
      </c>
      <c r="C44">
        <v>12000</v>
      </c>
      <c r="D44" s="1">
        <v>112</v>
      </c>
      <c r="E44" s="2">
        <v>40241</v>
      </c>
      <c r="F44">
        <v>13500</v>
      </c>
      <c r="G44" s="3">
        <v>115</v>
      </c>
      <c r="H44">
        <f t="shared" si="1"/>
        <v>1500</v>
      </c>
      <c r="I44">
        <f t="shared" si="2"/>
        <v>3</v>
      </c>
      <c r="J44">
        <f t="shared" si="3"/>
        <v>78</v>
      </c>
      <c r="K44" s="3">
        <f t="shared" si="4"/>
        <v>1.6025641025641026</v>
      </c>
      <c r="L44">
        <f t="shared" si="0"/>
        <v>3.4340659340659344E-3</v>
      </c>
    </row>
    <row r="45" spans="2:12">
      <c r="B45" s="2">
        <v>40142</v>
      </c>
      <c r="C45">
        <v>8400</v>
      </c>
      <c r="D45" s="1">
        <v>94</v>
      </c>
      <c r="E45" s="2">
        <v>40224</v>
      </c>
      <c r="F45">
        <v>9400</v>
      </c>
      <c r="G45" s="3">
        <v>118</v>
      </c>
      <c r="H45">
        <f t="shared" si="1"/>
        <v>1000</v>
      </c>
      <c r="I45">
        <f t="shared" si="2"/>
        <v>24</v>
      </c>
      <c r="J45">
        <f t="shared" si="3"/>
        <v>80</v>
      </c>
      <c r="K45" s="3">
        <f t="shared" si="4"/>
        <v>1.4880952380952381</v>
      </c>
      <c r="L45">
        <f t="shared" si="0"/>
        <v>3.1914893617021274E-2</v>
      </c>
    </row>
    <row r="46" spans="2:12">
      <c r="B46" s="2">
        <v>40135</v>
      </c>
      <c r="C46">
        <v>7600</v>
      </c>
      <c r="D46" s="1">
        <v>114</v>
      </c>
      <c r="E46" s="2">
        <v>40224</v>
      </c>
      <c r="F46">
        <v>9300</v>
      </c>
      <c r="G46" s="3">
        <v>122</v>
      </c>
      <c r="H46">
        <f t="shared" si="1"/>
        <v>1700</v>
      </c>
      <c r="I46">
        <f t="shared" si="2"/>
        <v>8</v>
      </c>
      <c r="J46">
        <f t="shared" si="3"/>
        <v>87</v>
      </c>
      <c r="K46" s="3">
        <f t="shared" si="4"/>
        <v>2.5710828796128253</v>
      </c>
      <c r="L46">
        <f t="shared" si="0"/>
        <v>8.0661423674127843E-3</v>
      </c>
    </row>
    <row r="47" spans="2:12">
      <c r="B47" s="2">
        <v>40156</v>
      </c>
      <c r="C47">
        <v>8500</v>
      </c>
      <c r="D47" s="1">
        <v>112</v>
      </c>
      <c r="E47" s="2">
        <v>40224</v>
      </c>
      <c r="F47">
        <v>10000</v>
      </c>
      <c r="G47" s="3">
        <v>132</v>
      </c>
      <c r="H47">
        <f t="shared" si="1"/>
        <v>1500</v>
      </c>
      <c r="I47">
        <f t="shared" si="2"/>
        <v>20</v>
      </c>
      <c r="J47">
        <f t="shared" si="3"/>
        <v>66</v>
      </c>
      <c r="K47" s="3">
        <f t="shared" si="4"/>
        <v>2.6737967914438503</v>
      </c>
      <c r="L47">
        <f t="shared" si="0"/>
        <v>2.705627705627706E-2</v>
      </c>
    </row>
    <row r="48" spans="2:12">
      <c r="B48" s="2">
        <v>40142</v>
      </c>
      <c r="C48">
        <v>6800</v>
      </c>
      <c r="D48" s="1">
        <v>112</v>
      </c>
      <c r="E48" s="2">
        <v>40212</v>
      </c>
      <c r="F48">
        <v>10400</v>
      </c>
      <c r="G48" s="3">
        <v>128</v>
      </c>
      <c r="H48">
        <f t="shared" si="1"/>
        <v>3600</v>
      </c>
      <c r="I48">
        <f t="shared" si="2"/>
        <v>16</v>
      </c>
      <c r="J48">
        <f t="shared" si="3"/>
        <v>68</v>
      </c>
      <c r="K48" s="3">
        <f t="shared" si="4"/>
        <v>7.7854671280276824</v>
      </c>
      <c r="L48">
        <f t="shared" si="0"/>
        <v>2.100840336134454E-2</v>
      </c>
    </row>
    <row r="49" spans="2:12">
      <c r="B49" s="2">
        <v>40135</v>
      </c>
      <c r="C49">
        <v>8500</v>
      </c>
      <c r="D49" s="1">
        <v>112</v>
      </c>
      <c r="E49" s="2">
        <v>40212</v>
      </c>
      <c r="F49">
        <v>9300</v>
      </c>
      <c r="G49" s="3">
        <v>120</v>
      </c>
      <c r="H49">
        <f t="shared" si="1"/>
        <v>800</v>
      </c>
      <c r="I49">
        <f t="shared" si="2"/>
        <v>8</v>
      </c>
      <c r="J49">
        <f t="shared" si="3"/>
        <v>75</v>
      </c>
      <c r="K49" s="3">
        <f t="shared" si="4"/>
        <v>1.2549019607843137</v>
      </c>
      <c r="L49">
        <f t="shared" si="0"/>
        <v>9.5238095238095247E-3</v>
      </c>
    </row>
    <row r="50" spans="2:12">
      <c r="B50" s="2">
        <v>40163</v>
      </c>
      <c r="C50">
        <v>11700</v>
      </c>
      <c r="D50" s="1">
        <v>112</v>
      </c>
      <c r="E50" s="2">
        <v>40212</v>
      </c>
      <c r="F50">
        <v>13800</v>
      </c>
      <c r="G50" s="3">
        <v>131</v>
      </c>
      <c r="H50">
        <f t="shared" si="1"/>
        <v>2100</v>
      </c>
      <c r="I50">
        <f t="shared" si="2"/>
        <v>19</v>
      </c>
      <c r="J50">
        <f t="shared" si="3"/>
        <v>47</v>
      </c>
      <c r="K50" s="3">
        <f t="shared" si="4"/>
        <v>3.8188761593016913</v>
      </c>
      <c r="L50">
        <f t="shared" si="0"/>
        <v>3.609422492401216E-2</v>
      </c>
    </row>
    <row r="51" spans="2:12">
      <c r="B51" s="2">
        <v>40121</v>
      </c>
      <c r="C51">
        <v>7500</v>
      </c>
      <c r="D51" s="1">
        <v>110</v>
      </c>
      <c r="E51" s="2">
        <v>40212</v>
      </c>
      <c r="F51">
        <v>9200</v>
      </c>
      <c r="G51" s="3">
        <v>132</v>
      </c>
      <c r="H51">
        <f t="shared" si="1"/>
        <v>1700</v>
      </c>
      <c r="I51">
        <f t="shared" si="2"/>
        <v>22</v>
      </c>
      <c r="J51">
        <f t="shared" si="3"/>
        <v>89</v>
      </c>
      <c r="K51" s="3">
        <f t="shared" si="4"/>
        <v>2.5468164794007491</v>
      </c>
      <c r="L51">
        <f t="shared" si="0"/>
        <v>2.247191011235955E-2</v>
      </c>
    </row>
    <row r="52" spans="2:12">
      <c r="B52" s="2">
        <v>40156</v>
      </c>
      <c r="C52">
        <v>7700</v>
      </c>
      <c r="D52" s="1">
        <v>114</v>
      </c>
      <c r="E52" s="2">
        <v>40212</v>
      </c>
      <c r="F52">
        <v>9800</v>
      </c>
      <c r="G52" s="3">
        <v>135</v>
      </c>
      <c r="H52">
        <f t="shared" si="1"/>
        <v>2100</v>
      </c>
      <c r="I52">
        <f t="shared" si="2"/>
        <v>21</v>
      </c>
      <c r="J52">
        <f t="shared" si="3"/>
        <v>54</v>
      </c>
      <c r="K52" s="3">
        <f t="shared" si="4"/>
        <v>5.0505050505050502</v>
      </c>
      <c r="L52">
        <f t="shared" si="0"/>
        <v>3.4113060428849901E-2</v>
      </c>
    </row>
    <row r="53" spans="2:12">
      <c r="B53" s="2">
        <v>40142</v>
      </c>
      <c r="C53">
        <v>8300</v>
      </c>
      <c r="D53" s="1">
        <v>105</v>
      </c>
      <c r="E53" s="2">
        <v>40212</v>
      </c>
      <c r="F53">
        <v>9800</v>
      </c>
      <c r="G53" s="3">
        <v>123</v>
      </c>
      <c r="H53">
        <f t="shared" si="1"/>
        <v>1500</v>
      </c>
      <c r="I53">
        <f t="shared" si="2"/>
        <v>18</v>
      </c>
      <c r="J53">
        <f t="shared" si="3"/>
        <v>68</v>
      </c>
      <c r="K53" s="3">
        <f t="shared" si="4"/>
        <v>2.6576895818568387</v>
      </c>
      <c r="L53">
        <f t="shared" si="0"/>
        <v>2.5210084033613446E-2</v>
      </c>
    </row>
    <row r="54" spans="2:12">
      <c r="B54" s="2">
        <v>40135</v>
      </c>
      <c r="C54">
        <v>5600</v>
      </c>
      <c r="D54" s="1">
        <v>113</v>
      </c>
      <c r="E54" s="2">
        <v>40212</v>
      </c>
      <c r="F54">
        <v>9000</v>
      </c>
      <c r="G54" s="3">
        <v>134</v>
      </c>
      <c r="H54">
        <f t="shared" si="1"/>
        <v>3400</v>
      </c>
      <c r="I54">
        <f t="shared" si="2"/>
        <v>21</v>
      </c>
      <c r="J54">
        <f t="shared" si="3"/>
        <v>75</v>
      </c>
      <c r="K54" s="3">
        <f t="shared" si="4"/>
        <v>8.0952380952380949</v>
      </c>
      <c r="L54">
        <f t="shared" si="0"/>
        <v>2.4778761061946902E-2</v>
      </c>
    </row>
    <row r="55" spans="2:12">
      <c r="B55" s="2">
        <v>40135</v>
      </c>
      <c r="C55">
        <v>5800</v>
      </c>
      <c r="D55" s="1">
        <v>99</v>
      </c>
      <c r="E55" s="2">
        <v>40212</v>
      </c>
      <c r="F55">
        <v>7500</v>
      </c>
      <c r="G55" s="3">
        <v>130</v>
      </c>
      <c r="H55">
        <f t="shared" si="1"/>
        <v>1700</v>
      </c>
      <c r="I55">
        <f t="shared" si="2"/>
        <v>31</v>
      </c>
      <c r="J55">
        <f t="shared" si="3"/>
        <v>75</v>
      </c>
      <c r="K55" s="3">
        <f t="shared" si="4"/>
        <v>3.9080459770114944</v>
      </c>
      <c r="L55">
        <f t="shared" si="0"/>
        <v>4.1750841750841754E-2</v>
      </c>
    </row>
    <row r="56" spans="2:12">
      <c r="B56" s="2">
        <v>40121</v>
      </c>
      <c r="C56">
        <v>7900</v>
      </c>
      <c r="D56" s="1">
        <v>114</v>
      </c>
      <c r="E56" s="2">
        <v>40212</v>
      </c>
      <c r="F56">
        <v>9800</v>
      </c>
      <c r="G56" s="3">
        <v>127</v>
      </c>
      <c r="H56">
        <f t="shared" si="1"/>
        <v>1900</v>
      </c>
      <c r="I56">
        <f t="shared" si="2"/>
        <v>13</v>
      </c>
      <c r="J56">
        <f t="shared" si="3"/>
        <v>89</v>
      </c>
      <c r="K56" s="3">
        <f t="shared" si="4"/>
        <v>2.7023183046508321</v>
      </c>
      <c r="L56">
        <f t="shared" si="0"/>
        <v>1.2812931204415533E-2</v>
      </c>
    </row>
    <row r="57" spans="2:12">
      <c r="B57" s="2">
        <v>40121</v>
      </c>
      <c r="C57">
        <v>8700</v>
      </c>
      <c r="D57" s="1">
        <v>104</v>
      </c>
      <c r="E57" s="2">
        <v>40198</v>
      </c>
      <c r="F57">
        <v>9900</v>
      </c>
      <c r="G57" s="3">
        <v>122</v>
      </c>
      <c r="H57">
        <f t="shared" si="1"/>
        <v>1200</v>
      </c>
      <c r="I57">
        <f t="shared" si="2"/>
        <v>18</v>
      </c>
      <c r="J57">
        <f t="shared" si="3"/>
        <v>76</v>
      </c>
      <c r="K57" s="3">
        <f t="shared" si="4"/>
        <v>1.8148820326678767</v>
      </c>
      <c r="L57">
        <f t="shared" si="0"/>
        <v>2.277327935222672E-2</v>
      </c>
    </row>
    <row r="58" spans="2:12">
      <c r="B58" s="2">
        <v>40114</v>
      </c>
      <c r="C58">
        <v>5900</v>
      </c>
      <c r="D58" s="1">
        <v>113</v>
      </c>
      <c r="E58" s="2">
        <v>40198</v>
      </c>
      <c r="F58">
        <v>6200</v>
      </c>
      <c r="G58" s="3">
        <v>126</v>
      </c>
      <c r="H58">
        <f t="shared" si="1"/>
        <v>300</v>
      </c>
      <c r="I58">
        <f t="shared" si="2"/>
        <v>13</v>
      </c>
      <c r="J58">
        <f t="shared" si="3"/>
        <v>82</v>
      </c>
      <c r="K58" s="3">
        <f t="shared" si="4"/>
        <v>0.62009094667217857</v>
      </c>
      <c r="L58">
        <f t="shared" si="0"/>
        <v>1.402978631556227E-2</v>
      </c>
    </row>
    <row r="59" spans="2:12">
      <c r="B59" s="2">
        <v>40114</v>
      </c>
      <c r="C59">
        <v>9300</v>
      </c>
      <c r="D59" s="1">
        <v>114</v>
      </c>
      <c r="E59" s="2">
        <v>40191</v>
      </c>
      <c r="F59">
        <v>10800</v>
      </c>
      <c r="G59" s="3">
        <v>127</v>
      </c>
      <c r="H59">
        <f t="shared" si="1"/>
        <v>1500</v>
      </c>
      <c r="I59">
        <f t="shared" si="2"/>
        <v>13</v>
      </c>
      <c r="J59">
        <f t="shared" si="3"/>
        <v>75</v>
      </c>
      <c r="K59" s="3">
        <f t="shared" si="4"/>
        <v>2.150537634408602</v>
      </c>
      <c r="L59">
        <f t="shared" si="0"/>
        <v>1.5204678362573099E-2</v>
      </c>
    </row>
    <row r="60" spans="2:12">
      <c r="B60" s="2">
        <v>40121</v>
      </c>
      <c r="C60">
        <v>8900</v>
      </c>
      <c r="D60" s="1">
        <v>113</v>
      </c>
      <c r="E60" s="2">
        <v>40198</v>
      </c>
      <c r="F60">
        <v>9000</v>
      </c>
      <c r="G60" s="3">
        <v>120</v>
      </c>
      <c r="H60">
        <f t="shared" si="1"/>
        <v>100</v>
      </c>
      <c r="I60">
        <f t="shared" si="2"/>
        <v>7</v>
      </c>
      <c r="J60">
        <f t="shared" si="3"/>
        <v>76</v>
      </c>
      <c r="K60" s="3">
        <f t="shared" si="4"/>
        <v>0.14784151389710232</v>
      </c>
      <c r="L60">
        <f t="shared" si="0"/>
        <v>8.1509082440614812E-3</v>
      </c>
    </row>
    <row r="61" spans="2:12">
      <c r="B61" s="2">
        <v>40121</v>
      </c>
      <c r="C61">
        <v>9000</v>
      </c>
      <c r="D61" s="1">
        <v>113</v>
      </c>
      <c r="E61" s="2">
        <v>40198</v>
      </c>
      <c r="F61">
        <v>9500</v>
      </c>
      <c r="G61" s="3">
        <v>120</v>
      </c>
      <c r="H61">
        <f t="shared" si="1"/>
        <v>500</v>
      </c>
      <c r="I61">
        <f t="shared" si="2"/>
        <v>7</v>
      </c>
      <c r="J61">
        <f t="shared" si="3"/>
        <v>76</v>
      </c>
      <c r="K61" s="3">
        <f t="shared" si="4"/>
        <v>0.73099415204678364</v>
      </c>
      <c r="L61">
        <f t="shared" si="0"/>
        <v>8.1509082440614812E-3</v>
      </c>
    </row>
    <row r="62" spans="2:12">
      <c r="B62" s="2">
        <v>40100</v>
      </c>
      <c r="C62">
        <v>6200</v>
      </c>
      <c r="D62" s="1">
        <v>115</v>
      </c>
      <c r="E62" s="2">
        <v>40156</v>
      </c>
      <c r="F62">
        <v>6900</v>
      </c>
      <c r="G62" s="3">
        <v>123</v>
      </c>
      <c r="H62">
        <f t="shared" si="1"/>
        <v>700</v>
      </c>
      <c r="I62">
        <f t="shared" si="2"/>
        <v>8</v>
      </c>
      <c r="J62">
        <f t="shared" si="3"/>
        <v>55</v>
      </c>
      <c r="K62" s="3">
        <f t="shared" si="4"/>
        <v>2.0527859237536656</v>
      </c>
      <c r="L62">
        <f t="shared" si="0"/>
        <v>1.2648221343873518E-2</v>
      </c>
    </row>
    <row r="63" spans="2:12">
      <c r="B63" s="2">
        <v>40114</v>
      </c>
      <c r="C63">
        <v>7200</v>
      </c>
      <c r="D63" s="1">
        <v>114</v>
      </c>
      <c r="E63" s="2">
        <v>40163</v>
      </c>
      <c r="F63">
        <v>7600</v>
      </c>
      <c r="G63" s="3">
        <v>133</v>
      </c>
      <c r="H63">
        <f t="shared" si="1"/>
        <v>400</v>
      </c>
      <c r="I63">
        <f t="shared" si="2"/>
        <v>19</v>
      </c>
      <c r="J63">
        <f t="shared" si="3"/>
        <v>48</v>
      </c>
      <c r="K63" s="3">
        <f t="shared" si="4"/>
        <v>1.1574074074074074</v>
      </c>
      <c r="L63">
        <f t="shared" si="0"/>
        <v>3.4722222222222217E-2</v>
      </c>
    </row>
    <row r="64" spans="2:12">
      <c r="B64" s="2">
        <v>40100</v>
      </c>
      <c r="C64">
        <v>5100</v>
      </c>
      <c r="D64" s="1">
        <v>109</v>
      </c>
      <c r="E64" s="2">
        <v>40156</v>
      </c>
      <c r="F64">
        <v>6900</v>
      </c>
      <c r="G64" s="3">
        <v>124</v>
      </c>
      <c r="H64">
        <f t="shared" si="1"/>
        <v>1800</v>
      </c>
      <c r="I64">
        <f t="shared" si="2"/>
        <v>15</v>
      </c>
      <c r="J64">
        <f t="shared" si="3"/>
        <v>55</v>
      </c>
      <c r="K64" s="3">
        <f t="shared" si="4"/>
        <v>6.4171122994652405</v>
      </c>
      <c r="L64">
        <f t="shared" si="0"/>
        <v>2.5020850708924104E-2</v>
      </c>
    </row>
    <row r="65" spans="1:14">
      <c r="B65" s="2">
        <v>40093</v>
      </c>
      <c r="C65">
        <v>7000</v>
      </c>
      <c r="D65" s="1">
        <v>110</v>
      </c>
      <c r="E65" s="2">
        <v>40149</v>
      </c>
      <c r="F65">
        <v>9000</v>
      </c>
      <c r="G65" s="3">
        <v>126</v>
      </c>
      <c r="H65">
        <f t="shared" si="1"/>
        <v>2000</v>
      </c>
      <c r="I65">
        <f t="shared" si="2"/>
        <v>16</v>
      </c>
      <c r="J65">
        <f t="shared" si="3"/>
        <v>55</v>
      </c>
      <c r="K65" s="3">
        <f t="shared" si="4"/>
        <v>5.1948051948051948</v>
      </c>
      <c r="L65">
        <f t="shared" si="0"/>
        <v>2.6446280991735537E-2</v>
      </c>
    </row>
    <row r="66" spans="1:14">
      <c r="B66" s="2">
        <v>40051</v>
      </c>
      <c r="C66">
        <v>9000</v>
      </c>
      <c r="D66" s="1">
        <v>113</v>
      </c>
      <c r="E66" s="2">
        <v>40149</v>
      </c>
      <c r="F66">
        <v>9500</v>
      </c>
      <c r="G66" s="3">
        <v>119</v>
      </c>
      <c r="H66">
        <f t="shared" si="1"/>
        <v>500</v>
      </c>
      <c r="I66">
        <f t="shared" si="2"/>
        <v>6</v>
      </c>
      <c r="J66">
        <f t="shared" ref="J66:J100" si="5">DAYS360(B66,E66,TRUE)</f>
        <v>96</v>
      </c>
      <c r="K66" s="3">
        <f t="shared" ref="K66:K100" si="6">H66/((C66/1000)*J66)</f>
        <v>0.57870370370370372</v>
      </c>
      <c r="L66">
        <f t="shared" ref="L66:L100" si="7">I66/((D66/10)*J66)</f>
        <v>5.5309734513274327E-3</v>
      </c>
    </row>
    <row r="67" spans="1:14">
      <c r="B67" s="2">
        <v>40058</v>
      </c>
      <c r="C67">
        <v>4900</v>
      </c>
      <c r="D67" s="1">
        <v>106</v>
      </c>
      <c r="E67" s="2">
        <v>40149</v>
      </c>
      <c r="F67">
        <v>6000</v>
      </c>
      <c r="G67" s="3">
        <v>120</v>
      </c>
      <c r="H67">
        <f t="shared" si="1"/>
        <v>1100</v>
      </c>
      <c r="I67">
        <f t="shared" si="2"/>
        <v>14</v>
      </c>
      <c r="J67">
        <f t="shared" si="5"/>
        <v>90</v>
      </c>
      <c r="K67" s="3">
        <f t="shared" si="6"/>
        <v>2.4943310657596367</v>
      </c>
      <c r="L67">
        <f t="shared" si="7"/>
        <v>1.4675052410901468E-2</v>
      </c>
    </row>
    <row r="68" spans="1:14">
      <c r="B68" s="2">
        <v>40058</v>
      </c>
      <c r="C68">
        <v>6500</v>
      </c>
      <c r="D68" s="1">
        <v>113</v>
      </c>
      <c r="E68" s="2">
        <v>40149</v>
      </c>
      <c r="F68">
        <v>7000</v>
      </c>
      <c r="G68" s="3">
        <v>122</v>
      </c>
      <c r="H68">
        <f t="shared" si="1"/>
        <v>500</v>
      </c>
      <c r="I68">
        <f t="shared" si="2"/>
        <v>9</v>
      </c>
      <c r="J68">
        <f t="shared" si="5"/>
        <v>90</v>
      </c>
      <c r="K68" s="3">
        <f t="shared" si="6"/>
        <v>0.85470085470085466</v>
      </c>
      <c r="L68">
        <f t="shared" si="7"/>
        <v>8.8495575221238937E-3</v>
      </c>
    </row>
    <row r="69" spans="1:14">
      <c r="B69" s="2">
        <v>40058</v>
      </c>
      <c r="C69">
        <v>5900</v>
      </c>
      <c r="D69" s="1">
        <v>113</v>
      </c>
      <c r="E69" s="2">
        <v>40156</v>
      </c>
      <c r="F69">
        <v>7200</v>
      </c>
      <c r="G69" s="3">
        <v>125</v>
      </c>
      <c r="H69">
        <f t="shared" si="1"/>
        <v>1300</v>
      </c>
      <c r="I69">
        <f t="shared" si="2"/>
        <v>12</v>
      </c>
      <c r="J69">
        <f t="shared" si="5"/>
        <v>97</v>
      </c>
      <c r="K69" s="3">
        <f t="shared" si="6"/>
        <v>2.2715359077406951</v>
      </c>
      <c r="L69">
        <f t="shared" si="7"/>
        <v>1.0947906212936774E-2</v>
      </c>
    </row>
    <row r="70" spans="1:14">
      <c r="B70" s="2">
        <v>40093</v>
      </c>
      <c r="C70">
        <v>4800</v>
      </c>
      <c r="D70" s="1">
        <v>106</v>
      </c>
      <c r="E70" s="2">
        <v>40156</v>
      </c>
      <c r="F70">
        <v>5900</v>
      </c>
      <c r="G70" s="3">
        <v>116</v>
      </c>
      <c r="H70">
        <f t="shared" si="1"/>
        <v>1100</v>
      </c>
      <c r="I70">
        <f t="shared" si="2"/>
        <v>10</v>
      </c>
      <c r="J70">
        <f t="shared" si="5"/>
        <v>62</v>
      </c>
      <c r="K70" s="3">
        <f t="shared" si="6"/>
        <v>3.6962365591397854</v>
      </c>
      <c r="L70">
        <f t="shared" si="7"/>
        <v>1.5216068167985394E-2</v>
      </c>
    </row>
    <row r="71" spans="1:14">
      <c r="B71" s="2">
        <v>40093</v>
      </c>
      <c r="C71">
        <v>5200</v>
      </c>
      <c r="D71" s="1">
        <v>106</v>
      </c>
      <c r="E71" s="2">
        <v>40156</v>
      </c>
      <c r="F71">
        <v>7200</v>
      </c>
      <c r="G71" s="3">
        <v>126</v>
      </c>
      <c r="H71">
        <f t="shared" si="1"/>
        <v>2000</v>
      </c>
      <c r="I71">
        <f t="shared" si="2"/>
        <v>20</v>
      </c>
      <c r="J71">
        <f t="shared" si="5"/>
        <v>62</v>
      </c>
      <c r="K71" s="3">
        <f t="shared" si="6"/>
        <v>6.2034739454094288</v>
      </c>
      <c r="L71">
        <f t="shared" si="7"/>
        <v>3.0432136335970788E-2</v>
      </c>
    </row>
    <row r="72" spans="1:14">
      <c r="B72" s="2">
        <v>40051</v>
      </c>
      <c r="C72">
        <v>5400</v>
      </c>
      <c r="D72" s="1">
        <v>110</v>
      </c>
      <c r="E72" s="2">
        <v>40149</v>
      </c>
      <c r="F72">
        <v>7000</v>
      </c>
      <c r="G72" s="3">
        <v>120</v>
      </c>
      <c r="H72">
        <f t="shared" si="1"/>
        <v>1600</v>
      </c>
      <c r="I72">
        <f t="shared" si="2"/>
        <v>10</v>
      </c>
      <c r="J72">
        <f t="shared" si="5"/>
        <v>96</v>
      </c>
      <c r="K72" s="3">
        <f t="shared" si="6"/>
        <v>3.0864197530864192</v>
      </c>
      <c r="L72">
        <f t="shared" si="7"/>
        <v>9.46969696969697E-3</v>
      </c>
    </row>
    <row r="73" spans="1:14">
      <c r="A73" t="s">
        <v>2</v>
      </c>
      <c r="B73" s="2">
        <v>40196</v>
      </c>
      <c r="C73">
        <v>7000</v>
      </c>
      <c r="D73" s="1">
        <v>103</v>
      </c>
      <c r="E73" s="2">
        <v>40302</v>
      </c>
      <c r="F73">
        <v>8800</v>
      </c>
      <c r="G73" s="3">
        <v>124</v>
      </c>
      <c r="H73">
        <f t="shared" si="1"/>
        <v>1800</v>
      </c>
      <c r="I73">
        <f t="shared" si="2"/>
        <v>21</v>
      </c>
      <c r="J73">
        <f t="shared" si="5"/>
        <v>106</v>
      </c>
      <c r="K73" s="3">
        <f t="shared" si="6"/>
        <v>2.4258760107816713</v>
      </c>
      <c r="L73">
        <f t="shared" si="7"/>
        <v>1.9234291994870853E-2</v>
      </c>
      <c r="M73" s="3">
        <f>MEDIAN(K73:K94)</f>
        <v>1.9756773531454135</v>
      </c>
      <c r="N73">
        <f>MEDIAN(J73:J94)</f>
        <v>89</v>
      </c>
    </row>
    <row r="74" spans="1:14">
      <c r="B74" s="2">
        <v>40196</v>
      </c>
      <c r="C74">
        <v>3000</v>
      </c>
      <c r="D74" s="1">
        <v>80</v>
      </c>
      <c r="E74" s="2">
        <v>40296</v>
      </c>
      <c r="F74">
        <v>5000</v>
      </c>
      <c r="G74" s="3">
        <v>110</v>
      </c>
      <c r="H74">
        <f t="shared" si="1"/>
        <v>2000</v>
      </c>
      <c r="I74">
        <f t="shared" si="2"/>
        <v>30</v>
      </c>
      <c r="J74">
        <f t="shared" si="5"/>
        <v>100</v>
      </c>
      <c r="K74" s="3">
        <f t="shared" si="6"/>
        <v>6.666666666666667</v>
      </c>
      <c r="L74">
        <f t="shared" si="7"/>
        <v>3.7499999999999999E-2</v>
      </c>
    </row>
    <row r="75" spans="1:14">
      <c r="B75" s="2">
        <v>40196</v>
      </c>
      <c r="C75">
        <v>10000</v>
      </c>
      <c r="D75" s="1">
        <v>105</v>
      </c>
      <c r="E75" s="2">
        <v>40296</v>
      </c>
      <c r="F75">
        <v>12600</v>
      </c>
      <c r="G75" s="3">
        <v>126</v>
      </c>
      <c r="H75">
        <f t="shared" si="1"/>
        <v>2600</v>
      </c>
      <c r="I75">
        <f t="shared" si="2"/>
        <v>21</v>
      </c>
      <c r="J75">
        <f t="shared" si="5"/>
        <v>100</v>
      </c>
      <c r="K75" s="3">
        <f t="shared" si="6"/>
        <v>2.6</v>
      </c>
      <c r="L75">
        <f t="shared" si="7"/>
        <v>0.02</v>
      </c>
    </row>
    <row r="76" spans="1:14">
      <c r="B76" s="2">
        <v>40196</v>
      </c>
      <c r="C76">
        <v>5800</v>
      </c>
      <c r="D76" s="1">
        <v>110</v>
      </c>
      <c r="E76" s="2">
        <v>40289</v>
      </c>
      <c r="F76">
        <v>7000</v>
      </c>
      <c r="G76" s="3">
        <v>125</v>
      </c>
      <c r="H76">
        <f t="shared" si="1"/>
        <v>1200</v>
      </c>
      <c r="I76">
        <f t="shared" si="2"/>
        <v>15</v>
      </c>
      <c r="J76">
        <f t="shared" si="5"/>
        <v>93</v>
      </c>
      <c r="K76" s="3">
        <f t="shared" si="6"/>
        <v>2.2246941045606232</v>
      </c>
      <c r="L76">
        <f t="shared" si="7"/>
        <v>1.466275659824047E-2</v>
      </c>
    </row>
    <row r="77" spans="1:14">
      <c r="B77" s="2">
        <v>40154</v>
      </c>
      <c r="C77">
        <v>9900</v>
      </c>
      <c r="D77" s="1">
        <v>110</v>
      </c>
      <c r="E77" s="2">
        <v>40282</v>
      </c>
      <c r="F77">
        <v>11000</v>
      </c>
      <c r="G77" s="3">
        <v>120</v>
      </c>
      <c r="H77">
        <f t="shared" si="1"/>
        <v>1100</v>
      </c>
      <c r="I77">
        <f t="shared" si="2"/>
        <v>10</v>
      </c>
      <c r="J77">
        <f t="shared" si="5"/>
        <v>127</v>
      </c>
      <c r="K77" s="3">
        <f t="shared" si="6"/>
        <v>0.87489063867016625</v>
      </c>
      <c r="L77">
        <f t="shared" si="7"/>
        <v>7.1581961345740875E-3</v>
      </c>
    </row>
    <row r="78" spans="1:14">
      <c r="B78" s="2">
        <v>40154</v>
      </c>
      <c r="C78">
        <v>7500</v>
      </c>
      <c r="D78" s="1">
        <v>113</v>
      </c>
      <c r="E78" s="2">
        <v>40282</v>
      </c>
      <c r="F78">
        <v>8200</v>
      </c>
      <c r="G78" s="3">
        <v>119</v>
      </c>
      <c r="H78">
        <f t="shared" si="1"/>
        <v>700</v>
      </c>
      <c r="I78">
        <f t="shared" si="2"/>
        <v>6</v>
      </c>
      <c r="J78">
        <f t="shared" si="5"/>
        <v>127</v>
      </c>
      <c r="K78" s="3">
        <f t="shared" si="6"/>
        <v>0.73490813648293962</v>
      </c>
      <c r="L78">
        <f t="shared" si="7"/>
        <v>4.1808933175388474E-3</v>
      </c>
    </row>
    <row r="79" spans="1:14">
      <c r="B79" s="2">
        <v>40134</v>
      </c>
      <c r="C79">
        <v>11700</v>
      </c>
      <c r="D79" s="1">
        <v>114</v>
      </c>
      <c r="E79" s="2">
        <v>40203</v>
      </c>
      <c r="F79">
        <v>12800</v>
      </c>
      <c r="G79" s="3">
        <v>127</v>
      </c>
      <c r="H79">
        <f t="shared" si="1"/>
        <v>1100</v>
      </c>
      <c r="I79">
        <f t="shared" si="2"/>
        <v>13</v>
      </c>
      <c r="J79">
        <f t="shared" si="5"/>
        <v>68</v>
      </c>
      <c r="K79" s="3">
        <f t="shared" si="6"/>
        <v>1.3826043237807946</v>
      </c>
      <c r="L79">
        <f t="shared" si="7"/>
        <v>1.6769865841073272E-2</v>
      </c>
    </row>
    <row r="80" spans="1:14">
      <c r="B80" s="2">
        <v>40077</v>
      </c>
      <c r="C80">
        <v>7000</v>
      </c>
      <c r="D80" s="1">
        <v>113</v>
      </c>
      <c r="E80" s="2">
        <v>40196</v>
      </c>
      <c r="F80">
        <v>8300</v>
      </c>
      <c r="G80" s="3">
        <v>126</v>
      </c>
      <c r="H80">
        <f t="shared" si="1"/>
        <v>1300</v>
      </c>
      <c r="I80">
        <f t="shared" si="2"/>
        <v>13</v>
      </c>
      <c r="J80">
        <f t="shared" si="5"/>
        <v>117</v>
      </c>
      <c r="K80" s="3">
        <f t="shared" si="6"/>
        <v>1.5873015873015872</v>
      </c>
      <c r="L80">
        <f t="shared" si="7"/>
        <v>9.8328416912487702E-3</v>
      </c>
    </row>
    <row r="81" spans="1:14">
      <c r="B81" s="2">
        <v>40112</v>
      </c>
      <c r="C81">
        <v>6200</v>
      </c>
      <c r="D81" s="1">
        <v>111</v>
      </c>
      <c r="E81" s="2">
        <v>40196</v>
      </c>
      <c r="F81">
        <v>8400</v>
      </c>
      <c r="G81" s="3">
        <v>120</v>
      </c>
      <c r="H81">
        <f t="shared" si="1"/>
        <v>2200</v>
      </c>
      <c r="I81">
        <f t="shared" si="2"/>
        <v>9</v>
      </c>
      <c r="J81">
        <f t="shared" si="5"/>
        <v>82</v>
      </c>
      <c r="K81" s="3">
        <f t="shared" si="6"/>
        <v>4.3273013375295042</v>
      </c>
      <c r="L81">
        <f t="shared" si="7"/>
        <v>9.8879367172050106E-3</v>
      </c>
    </row>
    <row r="82" spans="1:14">
      <c r="B82" s="2">
        <v>40105</v>
      </c>
      <c r="C82">
        <v>8500</v>
      </c>
      <c r="D82" s="1">
        <v>109</v>
      </c>
      <c r="E82" s="2">
        <v>40203</v>
      </c>
      <c r="F82">
        <v>8800</v>
      </c>
      <c r="G82" s="3">
        <v>128</v>
      </c>
      <c r="H82">
        <f t="shared" si="1"/>
        <v>300</v>
      </c>
      <c r="I82">
        <f t="shared" si="2"/>
        <v>19</v>
      </c>
      <c r="J82">
        <f t="shared" si="5"/>
        <v>96</v>
      </c>
      <c r="K82" s="3">
        <f t="shared" si="6"/>
        <v>0.36764705882352944</v>
      </c>
      <c r="L82">
        <f t="shared" si="7"/>
        <v>1.8157492354740061E-2</v>
      </c>
    </row>
    <row r="83" spans="1:14">
      <c r="B83" s="2">
        <v>40134</v>
      </c>
      <c r="C83">
        <v>7100</v>
      </c>
      <c r="D83" s="1">
        <v>119</v>
      </c>
      <c r="E83" s="2">
        <v>40203</v>
      </c>
      <c r="F83">
        <v>8800</v>
      </c>
      <c r="G83" s="3">
        <v>142</v>
      </c>
      <c r="H83">
        <f t="shared" si="1"/>
        <v>1700</v>
      </c>
      <c r="I83">
        <f t="shared" si="2"/>
        <v>23</v>
      </c>
      <c r="J83">
        <f t="shared" si="5"/>
        <v>68</v>
      </c>
      <c r="K83" s="3">
        <f t="shared" si="6"/>
        <v>3.5211267605633805</v>
      </c>
      <c r="L83">
        <f t="shared" si="7"/>
        <v>2.8423133959466138E-2</v>
      </c>
    </row>
    <row r="84" spans="1:14">
      <c r="B84" s="2">
        <v>40105</v>
      </c>
      <c r="C84">
        <v>9000</v>
      </c>
      <c r="D84" s="1">
        <v>113</v>
      </c>
      <c r="E84" s="2">
        <v>40196</v>
      </c>
      <c r="F84">
        <v>9600</v>
      </c>
      <c r="G84" s="3">
        <v>123</v>
      </c>
      <c r="H84">
        <f t="shared" si="1"/>
        <v>600</v>
      </c>
      <c r="I84">
        <f t="shared" si="2"/>
        <v>10</v>
      </c>
      <c r="J84">
        <f t="shared" si="5"/>
        <v>89</v>
      </c>
      <c r="K84" s="3">
        <f t="shared" si="6"/>
        <v>0.74906367041198507</v>
      </c>
      <c r="L84">
        <f t="shared" si="7"/>
        <v>9.9433230585661732E-3</v>
      </c>
    </row>
    <row r="85" spans="1:14">
      <c r="B85" s="2">
        <v>40112</v>
      </c>
      <c r="C85">
        <v>6300</v>
      </c>
      <c r="D85" s="1">
        <v>115</v>
      </c>
      <c r="E85" s="2">
        <v>40196</v>
      </c>
      <c r="F85">
        <v>7300</v>
      </c>
      <c r="G85" s="3">
        <v>122</v>
      </c>
      <c r="H85">
        <f t="shared" si="1"/>
        <v>1000</v>
      </c>
      <c r="I85">
        <f t="shared" si="2"/>
        <v>7</v>
      </c>
      <c r="J85">
        <f t="shared" si="5"/>
        <v>82</v>
      </c>
      <c r="K85" s="3">
        <f t="shared" si="6"/>
        <v>1.9357336430507162</v>
      </c>
      <c r="L85">
        <f t="shared" si="7"/>
        <v>7.423117709437964E-3</v>
      </c>
    </row>
    <row r="86" spans="1:14">
      <c r="B86" s="2">
        <v>40061</v>
      </c>
      <c r="C86">
        <v>4000</v>
      </c>
      <c r="D86" s="1">
        <v>86</v>
      </c>
      <c r="E86" s="2">
        <v>40196</v>
      </c>
      <c r="F86">
        <v>7800</v>
      </c>
      <c r="G86" s="3">
        <v>138</v>
      </c>
      <c r="H86">
        <f t="shared" si="1"/>
        <v>3800</v>
      </c>
      <c r="I86">
        <f t="shared" si="2"/>
        <v>52</v>
      </c>
      <c r="J86">
        <f t="shared" si="5"/>
        <v>133</v>
      </c>
      <c r="K86" s="3">
        <f t="shared" si="6"/>
        <v>7.1428571428571432</v>
      </c>
      <c r="L86">
        <f t="shared" si="7"/>
        <v>4.5462493442909604E-2</v>
      </c>
    </row>
    <row r="87" spans="1:14">
      <c r="B87" s="2">
        <v>40105</v>
      </c>
      <c r="C87">
        <v>8600</v>
      </c>
      <c r="D87" s="1">
        <v>112</v>
      </c>
      <c r="E87" s="2">
        <v>40196</v>
      </c>
      <c r="F87">
        <v>10000</v>
      </c>
      <c r="G87" s="3">
        <v>136</v>
      </c>
      <c r="H87">
        <f t="shared" si="1"/>
        <v>1400</v>
      </c>
      <c r="I87">
        <f t="shared" si="2"/>
        <v>24</v>
      </c>
      <c r="J87">
        <f t="shared" si="5"/>
        <v>89</v>
      </c>
      <c r="K87" s="3">
        <f t="shared" si="6"/>
        <v>1.829108962633917</v>
      </c>
      <c r="L87">
        <f t="shared" si="7"/>
        <v>2.4077046548956663E-2</v>
      </c>
    </row>
    <row r="88" spans="1:14">
      <c r="B88" s="2">
        <v>40119</v>
      </c>
      <c r="C88">
        <v>6900</v>
      </c>
      <c r="D88" s="1">
        <v>103</v>
      </c>
      <c r="E88" s="2">
        <v>40196</v>
      </c>
      <c r="F88">
        <v>9000</v>
      </c>
      <c r="G88" s="3">
        <v>120</v>
      </c>
      <c r="H88">
        <f t="shared" si="1"/>
        <v>2100</v>
      </c>
      <c r="I88">
        <f t="shared" si="2"/>
        <v>17</v>
      </c>
      <c r="J88">
        <f t="shared" si="5"/>
        <v>76</v>
      </c>
      <c r="K88" s="3">
        <f t="shared" si="6"/>
        <v>4.0045766590389018</v>
      </c>
      <c r="L88">
        <f t="shared" si="7"/>
        <v>2.1716913643331628E-2</v>
      </c>
    </row>
    <row r="89" spans="1:14">
      <c r="B89" s="2">
        <v>40098</v>
      </c>
      <c r="C89">
        <v>9400</v>
      </c>
      <c r="D89" s="1">
        <v>112</v>
      </c>
      <c r="E89" s="2">
        <v>40154</v>
      </c>
      <c r="F89">
        <v>10100</v>
      </c>
      <c r="G89" s="3">
        <v>129</v>
      </c>
      <c r="H89">
        <f t="shared" si="1"/>
        <v>700</v>
      </c>
      <c r="I89">
        <f t="shared" si="2"/>
        <v>17</v>
      </c>
      <c r="J89">
        <f t="shared" si="5"/>
        <v>55</v>
      </c>
      <c r="K89" s="3">
        <f t="shared" si="6"/>
        <v>1.3539651837524178</v>
      </c>
      <c r="L89">
        <f t="shared" si="7"/>
        <v>2.7597402597402596E-2</v>
      </c>
    </row>
    <row r="90" spans="1:14">
      <c r="B90" s="2">
        <v>40098</v>
      </c>
      <c r="C90">
        <v>6100</v>
      </c>
      <c r="D90" s="1">
        <v>110</v>
      </c>
      <c r="E90" s="2">
        <v>40154</v>
      </c>
      <c r="F90">
        <v>6900</v>
      </c>
      <c r="G90" s="3">
        <v>121</v>
      </c>
      <c r="H90">
        <f t="shared" si="1"/>
        <v>800</v>
      </c>
      <c r="I90">
        <f t="shared" si="2"/>
        <v>11</v>
      </c>
      <c r="J90">
        <f t="shared" si="5"/>
        <v>55</v>
      </c>
      <c r="K90" s="3">
        <f t="shared" si="6"/>
        <v>2.3845007451564828</v>
      </c>
      <c r="L90">
        <f t="shared" si="7"/>
        <v>1.8181818181818181E-2</v>
      </c>
    </row>
    <row r="91" spans="1:14">
      <c r="B91" s="2">
        <v>40077</v>
      </c>
      <c r="C91">
        <v>6300</v>
      </c>
      <c r="D91" s="1">
        <v>108</v>
      </c>
      <c r="E91" s="2">
        <v>40141</v>
      </c>
      <c r="F91">
        <v>7100</v>
      </c>
      <c r="G91" s="3">
        <v>125</v>
      </c>
      <c r="H91">
        <f t="shared" si="1"/>
        <v>800</v>
      </c>
      <c r="I91">
        <f t="shared" si="2"/>
        <v>17</v>
      </c>
      <c r="J91">
        <f t="shared" si="5"/>
        <v>63</v>
      </c>
      <c r="K91" s="3">
        <f t="shared" si="6"/>
        <v>2.0156210632401108</v>
      </c>
      <c r="L91">
        <f t="shared" si="7"/>
        <v>2.4985302763080537E-2</v>
      </c>
    </row>
    <row r="92" spans="1:14">
      <c r="B92" s="2">
        <v>40098</v>
      </c>
      <c r="C92">
        <v>9500</v>
      </c>
      <c r="D92" s="1">
        <v>110</v>
      </c>
      <c r="E92" s="2">
        <v>40154</v>
      </c>
      <c r="F92">
        <v>10400</v>
      </c>
      <c r="G92" s="3">
        <v>131</v>
      </c>
      <c r="H92">
        <f t="shared" si="1"/>
        <v>900</v>
      </c>
      <c r="I92">
        <f t="shared" si="2"/>
        <v>21</v>
      </c>
      <c r="J92">
        <f t="shared" si="5"/>
        <v>55</v>
      </c>
      <c r="K92" s="3">
        <f t="shared" si="6"/>
        <v>1.7224880382775121</v>
      </c>
      <c r="L92">
        <f t="shared" si="7"/>
        <v>3.4710743801652892E-2</v>
      </c>
    </row>
    <row r="93" spans="1:14">
      <c r="B93" s="2">
        <v>40035</v>
      </c>
      <c r="C93">
        <v>7800</v>
      </c>
      <c r="D93" s="1">
        <v>89</v>
      </c>
      <c r="E93" s="2">
        <v>40126</v>
      </c>
      <c r="F93">
        <v>8900</v>
      </c>
      <c r="G93" s="3">
        <v>124</v>
      </c>
      <c r="H93">
        <f t="shared" si="1"/>
        <v>1100</v>
      </c>
      <c r="I93">
        <f t="shared" si="2"/>
        <v>35</v>
      </c>
      <c r="J93">
        <f t="shared" si="5"/>
        <v>89</v>
      </c>
      <c r="K93" s="3">
        <f t="shared" si="6"/>
        <v>1.5845577643330453</v>
      </c>
      <c r="L93">
        <f t="shared" si="7"/>
        <v>4.4186340108572149E-2</v>
      </c>
    </row>
    <row r="94" spans="1:14">
      <c r="B94" s="2">
        <v>40049</v>
      </c>
      <c r="C94">
        <v>9100</v>
      </c>
      <c r="D94" s="1">
        <v>108</v>
      </c>
      <c r="E94" s="2">
        <v>40141</v>
      </c>
      <c r="F94">
        <v>11300</v>
      </c>
      <c r="G94" s="3">
        <v>136</v>
      </c>
      <c r="H94">
        <f t="shared" si="1"/>
        <v>2200</v>
      </c>
      <c r="I94">
        <f t="shared" si="2"/>
        <v>28</v>
      </c>
      <c r="J94">
        <f t="shared" si="5"/>
        <v>90</v>
      </c>
      <c r="K94" s="3">
        <f t="shared" si="6"/>
        <v>2.686202686202686</v>
      </c>
      <c r="L94">
        <f t="shared" si="7"/>
        <v>2.8806584362139915E-2</v>
      </c>
    </row>
    <row r="95" spans="1:14">
      <c r="A95" t="s">
        <v>3</v>
      </c>
      <c r="B95" s="2">
        <v>40162</v>
      </c>
      <c r="C95">
        <v>7100</v>
      </c>
      <c r="D95" s="1">
        <v>111</v>
      </c>
      <c r="E95" s="2">
        <v>40232</v>
      </c>
      <c r="F95">
        <v>11500</v>
      </c>
      <c r="G95" s="3">
        <v>135</v>
      </c>
      <c r="H95">
        <f t="shared" si="1"/>
        <v>4400</v>
      </c>
      <c r="I95">
        <f t="shared" si="2"/>
        <v>24</v>
      </c>
      <c r="J95">
        <f t="shared" si="5"/>
        <v>68</v>
      </c>
      <c r="K95" s="3">
        <f t="shared" si="6"/>
        <v>9.1135045567522788</v>
      </c>
      <c r="L95">
        <f t="shared" si="7"/>
        <v>3.1796502384737683E-2</v>
      </c>
      <c r="M95" s="3">
        <f>MEDIAN(K95:K100)</f>
        <v>4.3699186991869912</v>
      </c>
      <c r="N95">
        <f>MEDIAN(J95:J100)</f>
        <v>82</v>
      </c>
    </row>
    <row r="96" spans="1:14">
      <c r="B96" s="2">
        <v>40162</v>
      </c>
      <c r="C96">
        <v>10600</v>
      </c>
      <c r="D96" s="1">
        <v>111</v>
      </c>
      <c r="E96" s="2">
        <v>40232</v>
      </c>
      <c r="F96">
        <v>13200</v>
      </c>
      <c r="G96" s="3">
        <v>133</v>
      </c>
      <c r="H96">
        <f t="shared" si="1"/>
        <v>2600</v>
      </c>
      <c r="I96">
        <f t="shared" si="2"/>
        <v>22</v>
      </c>
      <c r="J96">
        <f t="shared" si="5"/>
        <v>68</v>
      </c>
      <c r="K96" s="3">
        <f t="shared" si="6"/>
        <v>3.6071032186459493</v>
      </c>
      <c r="L96">
        <f t="shared" si="7"/>
        <v>2.9146793852676208E-2</v>
      </c>
    </row>
    <row r="97" spans="1:14">
      <c r="B97" s="2">
        <v>40134</v>
      </c>
      <c r="C97">
        <v>6000</v>
      </c>
      <c r="D97" s="1">
        <v>114</v>
      </c>
      <c r="E97" s="2">
        <v>40218</v>
      </c>
      <c r="F97">
        <v>8300</v>
      </c>
      <c r="G97" s="3">
        <v>121</v>
      </c>
      <c r="H97">
        <f t="shared" si="1"/>
        <v>2300</v>
      </c>
      <c r="I97">
        <f t="shared" si="2"/>
        <v>7</v>
      </c>
      <c r="J97">
        <f t="shared" si="5"/>
        <v>82</v>
      </c>
      <c r="K97" s="3">
        <f t="shared" si="6"/>
        <v>4.6747967479674797</v>
      </c>
      <c r="L97">
        <f t="shared" si="7"/>
        <v>7.4882327770646124E-3</v>
      </c>
    </row>
    <row r="98" spans="1:14">
      <c r="B98" s="2">
        <v>40134</v>
      </c>
      <c r="C98">
        <v>7800</v>
      </c>
      <c r="D98" s="1">
        <v>114</v>
      </c>
      <c r="E98" s="2">
        <v>40218</v>
      </c>
      <c r="F98">
        <v>10400</v>
      </c>
      <c r="G98" s="3">
        <v>129</v>
      </c>
      <c r="H98">
        <f t="shared" si="1"/>
        <v>2600</v>
      </c>
      <c r="I98">
        <f t="shared" si="2"/>
        <v>15</v>
      </c>
      <c r="J98">
        <f t="shared" si="5"/>
        <v>82</v>
      </c>
      <c r="K98" s="3">
        <f t="shared" si="6"/>
        <v>4.0650406504065035</v>
      </c>
      <c r="L98">
        <f t="shared" si="7"/>
        <v>1.6046213093709884E-2</v>
      </c>
    </row>
    <row r="99" spans="1:14">
      <c r="B99" s="2">
        <v>40036</v>
      </c>
      <c r="C99">
        <v>5100</v>
      </c>
      <c r="D99" s="1">
        <v>111</v>
      </c>
      <c r="E99" s="2">
        <v>40141</v>
      </c>
      <c r="F99">
        <v>7600</v>
      </c>
      <c r="G99" s="3">
        <v>134</v>
      </c>
      <c r="H99">
        <f t="shared" si="1"/>
        <v>2500</v>
      </c>
      <c r="I99">
        <f t="shared" si="2"/>
        <v>23</v>
      </c>
      <c r="J99">
        <f t="shared" si="5"/>
        <v>103</v>
      </c>
      <c r="K99" s="3">
        <f t="shared" si="6"/>
        <v>4.7591852274890547</v>
      </c>
      <c r="L99">
        <f t="shared" si="7"/>
        <v>2.0117204583224E-2</v>
      </c>
    </row>
    <row r="100" spans="1:14">
      <c r="B100" s="2">
        <v>40036</v>
      </c>
      <c r="C100">
        <v>5000</v>
      </c>
      <c r="D100" s="1">
        <v>105</v>
      </c>
      <c r="E100" s="2">
        <v>40141</v>
      </c>
      <c r="F100">
        <v>6100</v>
      </c>
      <c r="G100" s="3">
        <v>116</v>
      </c>
      <c r="H100">
        <f t="shared" si="1"/>
        <v>1100</v>
      </c>
      <c r="I100">
        <f t="shared" si="2"/>
        <v>11</v>
      </c>
      <c r="J100">
        <f t="shared" si="5"/>
        <v>103</v>
      </c>
      <c r="K100" s="3">
        <f t="shared" si="6"/>
        <v>2.1359223300970873</v>
      </c>
      <c r="L100">
        <f t="shared" si="7"/>
        <v>1.0171058714748035E-2</v>
      </c>
    </row>
    <row r="101" spans="1:14">
      <c r="A101" t="s">
        <v>5</v>
      </c>
      <c r="B101" s="2">
        <v>40162</v>
      </c>
      <c r="C101">
        <v>5400</v>
      </c>
      <c r="D101" s="1">
        <v>110</v>
      </c>
      <c r="E101" s="2">
        <v>40254</v>
      </c>
      <c r="F101">
        <v>6200</v>
      </c>
      <c r="G101" s="3">
        <v>125</v>
      </c>
      <c r="H101">
        <f>F101-C101</f>
        <v>800</v>
      </c>
      <c r="I101" s="3">
        <f>G101-D101</f>
        <v>15</v>
      </c>
      <c r="J101">
        <f>DAYS360(B101,E101,TRUE)</f>
        <v>92</v>
      </c>
      <c r="K101" s="3">
        <f>H101/((C101/1000)*J101)</f>
        <v>1.6103059581320451</v>
      </c>
      <c r="L101">
        <f>I101/((D101/10)*J101)</f>
        <v>1.4822134387351778E-2</v>
      </c>
      <c r="M101" s="3">
        <f>MEDIAN(K101:K108)</f>
        <v>2.1846740375013853</v>
      </c>
      <c r="N101">
        <f>MEDIAN(J101:J108)</f>
        <v>72.5</v>
      </c>
    </row>
    <row r="102" spans="1:14">
      <c r="B102" s="2">
        <v>40197</v>
      </c>
      <c r="C102">
        <v>10000</v>
      </c>
      <c r="D102" s="1">
        <v>109</v>
      </c>
      <c r="E102" s="2">
        <v>40254</v>
      </c>
      <c r="F102">
        <v>11800</v>
      </c>
      <c r="G102" s="3">
        <v>136</v>
      </c>
      <c r="H102">
        <f>F102-C102</f>
        <v>1800</v>
      </c>
      <c r="I102" s="3">
        <f>G102-D102</f>
        <v>27</v>
      </c>
      <c r="J102">
        <f>DAYS360(B102,E102,TRUE)</f>
        <v>58</v>
      </c>
      <c r="K102" s="3">
        <f>H102/((C102/1000)*J102)</f>
        <v>3.103448275862069</v>
      </c>
      <c r="L102">
        <f t="shared" ref="L102:L217" si="8">I102/((D102/10)*J102)</f>
        <v>4.2708003796266998E-2</v>
      </c>
    </row>
    <row r="103" spans="1:14">
      <c r="B103" s="2">
        <v>40190</v>
      </c>
      <c r="C103">
        <v>8300</v>
      </c>
      <c r="D103" s="1">
        <v>94</v>
      </c>
      <c r="E103" s="2">
        <v>40233</v>
      </c>
      <c r="F103">
        <v>9400</v>
      </c>
      <c r="G103" s="3">
        <v>130</v>
      </c>
      <c r="H103">
        <f t="shared" ref="H103:H239" si="9">F103-C103</f>
        <v>1100</v>
      </c>
      <c r="I103" s="3">
        <f t="shared" ref="I103:I239" si="10">G103-D103</f>
        <v>36</v>
      </c>
      <c r="J103">
        <f t="shared" ref="J103:J217" si="11">DAYS360(B103,E103,TRUE)</f>
        <v>42</v>
      </c>
      <c r="K103" s="3">
        <f t="shared" ref="K103:K217" si="12">H103/((C103/1000)*J103)</f>
        <v>3.1554790590935169</v>
      </c>
      <c r="L103">
        <f t="shared" si="8"/>
        <v>9.1185410334346503E-2</v>
      </c>
    </row>
    <row r="104" spans="1:14">
      <c r="B104" s="2">
        <v>40155</v>
      </c>
      <c r="C104">
        <v>5700</v>
      </c>
      <c r="D104" s="1">
        <v>114</v>
      </c>
      <c r="E104" s="2">
        <v>40233</v>
      </c>
      <c r="F104">
        <v>6800</v>
      </c>
      <c r="G104" s="3">
        <v>120</v>
      </c>
      <c r="H104">
        <f t="shared" si="9"/>
        <v>1100</v>
      </c>
      <c r="I104" s="3">
        <f t="shared" si="10"/>
        <v>6</v>
      </c>
      <c r="J104">
        <f t="shared" si="11"/>
        <v>76</v>
      </c>
      <c r="K104" s="3">
        <f t="shared" si="12"/>
        <v>2.5392428439519854</v>
      </c>
      <c r="L104">
        <f t="shared" si="8"/>
        <v>6.9252077562326868E-3</v>
      </c>
    </row>
    <row r="105" spans="1:14">
      <c r="B105" s="2">
        <v>40120</v>
      </c>
      <c r="C105">
        <v>7900</v>
      </c>
      <c r="D105" s="1">
        <v>110</v>
      </c>
      <c r="E105" s="2">
        <v>40204</v>
      </c>
      <c r="F105">
        <v>9100</v>
      </c>
      <c r="G105" s="3">
        <v>118</v>
      </c>
      <c r="H105">
        <f t="shared" si="9"/>
        <v>1200</v>
      </c>
      <c r="I105" s="3">
        <f t="shared" si="10"/>
        <v>8</v>
      </c>
      <c r="J105">
        <f t="shared" si="11"/>
        <v>83</v>
      </c>
      <c r="K105" s="3">
        <f t="shared" si="12"/>
        <v>1.8301052310507853</v>
      </c>
      <c r="L105">
        <f t="shared" si="8"/>
        <v>8.7623220153340634E-3</v>
      </c>
    </row>
    <row r="106" spans="1:14">
      <c r="B106" s="2">
        <v>40069</v>
      </c>
      <c r="C106">
        <v>8500</v>
      </c>
      <c r="D106" s="1">
        <v>113</v>
      </c>
      <c r="E106" s="2">
        <v>40190</v>
      </c>
      <c r="F106">
        <v>9500</v>
      </c>
      <c r="G106" s="3">
        <v>130</v>
      </c>
      <c r="H106">
        <f t="shared" si="9"/>
        <v>1000</v>
      </c>
      <c r="I106" s="3">
        <f t="shared" si="10"/>
        <v>17</v>
      </c>
      <c r="J106">
        <f t="shared" si="11"/>
        <v>119</v>
      </c>
      <c r="K106" s="3">
        <f t="shared" si="12"/>
        <v>0.98863074641621351</v>
      </c>
      <c r="L106">
        <f t="shared" si="8"/>
        <v>1.2642225031605562E-2</v>
      </c>
    </row>
    <row r="107" spans="1:14">
      <c r="B107" s="2">
        <v>40134</v>
      </c>
      <c r="C107">
        <v>9600</v>
      </c>
      <c r="D107" s="1">
        <v>115</v>
      </c>
      <c r="E107" s="2">
        <v>40190</v>
      </c>
      <c r="F107">
        <v>10500</v>
      </c>
      <c r="G107" s="3">
        <v>133</v>
      </c>
      <c r="H107">
        <f t="shared" si="9"/>
        <v>900</v>
      </c>
      <c r="I107" s="3">
        <f t="shared" si="10"/>
        <v>18</v>
      </c>
      <c r="J107">
        <f t="shared" si="11"/>
        <v>55</v>
      </c>
      <c r="K107" s="3">
        <f t="shared" si="12"/>
        <v>1.7045454545454546</v>
      </c>
      <c r="L107">
        <f t="shared" si="8"/>
        <v>2.8458498023715414E-2</v>
      </c>
    </row>
    <row r="108" spans="1:14">
      <c r="B108" s="2">
        <v>40120</v>
      </c>
      <c r="C108">
        <v>5800</v>
      </c>
      <c r="D108" s="1">
        <v>109</v>
      </c>
      <c r="E108" s="2">
        <v>40190</v>
      </c>
      <c r="F108">
        <v>7500</v>
      </c>
      <c r="G108" s="3">
        <v>127</v>
      </c>
      <c r="H108">
        <f t="shared" si="9"/>
        <v>1700</v>
      </c>
      <c r="I108" s="3">
        <f t="shared" si="10"/>
        <v>18</v>
      </c>
      <c r="J108">
        <f t="shared" si="11"/>
        <v>69</v>
      </c>
      <c r="K108" s="3">
        <f t="shared" si="12"/>
        <v>4.2478760619690155</v>
      </c>
      <c r="L108">
        <f t="shared" si="8"/>
        <v>2.3932987634623055E-2</v>
      </c>
    </row>
    <row r="109" spans="1:14">
      <c r="A109" t="s">
        <v>4</v>
      </c>
      <c r="B109" s="2">
        <v>40219</v>
      </c>
      <c r="C109">
        <v>6400</v>
      </c>
      <c r="D109" s="1">
        <v>73</v>
      </c>
      <c r="E109" s="2">
        <v>40303</v>
      </c>
      <c r="F109">
        <v>7300</v>
      </c>
      <c r="G109" s="3">
        <v>124</v>
      </c>
      <c r="H109">
        <f t="shared" si="9"/>
        <v>900</v>
      </c>
      <c r="I109" s="3">
        <f t="shared" si="10"/>
        <v>51</v>
      </c>
      <c r="J109">
        <f t="shared" si="11"/>
        <v>85</v>
      </c>
      <c r="K109" s="3">
        <f t="shared" si="12"/>
        <v>1.6544117647058822</v>
      </c>
      <c r="L109">
        <f t="shared" si="8"/>
        <v>8.2191780821917804E-2</v>
      </c>
      <c r="M109" s="3">
        <f>MEDIAN(K109:K124)</f>
        <v>2.4814611707700367</v>
      </c>
      <c r="N109">
        <f>MEDIAN(J109:J124)</f>
        <v>83</v>
      </c>
    </row>
    <row r="110" spans="1:14">
      <c r="B110" s="2">
        <v>40226</v>
      </c>
      <c r="C110">
        <v>6400</v>
      </c>
      <c r="D110" s="1">
        <v>110</v>
      </c>
      <c r="E110" s="2">
        <v>40346</v>
      </c>
      <c r="F110">
        <v>8200</v>
      </c>
      <c r="G110" s="3">
        <v>128</v>
      </c>
      <c r="H110">
        <f t="shared" si="9"/>
        <v>1800</v>
      </c>
      <c r="I110" s="3">
        <f t="shared" si="10"/>
        <v>18</v>
      </c>
      <c r="J110">
        <f t="shared" si="11"/>
        <v>120</v>
      </c>
      <c r="K110" s="3">
        <f t="shared" si="12"/>
        <v>2.34375</v>
      </c>
      <c r="L110">
        <f t="shared" si="8"/>
        <v>1.3636363636363636E-2</v>
      </c>
    </row>
    <row r="111" spans="1:14">
      <c r="B111" s="2">
        <v>40240</v>
      </c>
      <c r="C111">
        <v>9000</v>
      </c>
      <c r="D111" s="1">
        <v>105</v>
      </c>
      <c r="E111" s="2">
        <v>40346</v>
      </c>
      <c r="F111">
        <v>10500</v>
      </c>
      <c r="G111" s="3">
        <v>125</v>
      </c>
      <c r="H111">
        <f t="shared" si="9"/>
        <v>1500</v>
      </c>
      <c r="I111" s="3">
        <f t="shared" si="10"/>
        <v>20</v>
      </c>
      <c r="J111">
        <f t="shared" si="11"/>
        <v>104</v>
      </c>
      <c r="K111" s="3">
        <f t="shared" si="12"/>
        <v>1.6025641025641026</v>
      </c>
      <c r="L111">
        <f t="shared" si="8"/>
        <v>1.8315018315018316E-2</v>
      </c>
    </row>
    <row r="112" spans="1:14">
      <c r="B112" s="2">
        <v>40219</v>
      </c>
      <c r="C112">
        <v>7800</v>
      </c>
      <c r="D112" s="1">
        <v>113</v>
      </c>
      <c r="E112" s="2">
        <v>40346</v>
      </c>
      <c r="F112">
        <v>8200</v>
      </c>
      <c r="G112" s="3">
        <v>116</v>
      </c>
      <c r="H112">
        <f t="shared" si="9"/>
        <v>400</v>
      </c>
      <c r="I112" s="3">
        <f t="shared" si="10"/>
        <v>3</v>
      </c>
      <c r="J112">
        <f t="shared" si="11"/>
        <v>127</v>
      </c>
      <c r="K112" s="3">
        <f t="shared" si="12"/>
        <v>0.40379567938623057</v>
      </c>
      <c r="L112">
        <f t="shared" si="8"/>
        <v>2.0904466587694237E-3</v>
      </c>
    </row>
    <row r="113" spans="1:14">
      <c r="B113" s="2">
        <v>40197</v>
      </c>
      <c r="C113">
        <v>6300</v>
      </c>
      <c r="D113" s="1">
        <v>103</v>
      </c>
      <c r="E113" s="2">
        <v>40296</v>
      </c>
      <c r="F113">
        <v>7500</v>
      </c>
      <c r="G113" s="3">
        <v>124</v>
      </c>
      <c r="H113">
        <f t="shared" si="9"/>
        <v>1200</v>
      </c>
      <c r="I113" s="3">
        <f t="shared" si="10"/>
        <v>21</v>
      </c>
      <c r="J113">
        <f t="shared" si="11"/>
        <v>99</v>
      </c>
      <c r="K113" s="3">
        <f t="shared" si="12"/>
        <v>1.9240019240019242</v>
      </c>
      <c r="L113">
        <f t="shared" si="8"/>
        <v>2.0594292438952631E-2</v>
      </c>
    </row>
    <row r="114" spans="1:14">
      <c r="B114" s="2">
        <v>40148</v>
      </c>
      <c r="C114">
        <v>6900</v>
      </c>
      <c r="D114" s="1">
        <v>113</v>
      </c>
      <c r="E114" s="2">
        <v>40233</v>
      </c>
      <c r="F114">
        <v>8400</v>
      </c>
      <c r="G114" s="3">
        <v>132</v>
      </c>
      <c r="H114">
        <f t="shared" si="9"/>
        <v>1500</v>
      </c>
      <c r="I114" s="3">
        <f t="shared" si="10"/>
        <v>19</v>
      </c>
      <c r="J114">
        <f t="shared" si="11"/>
        <v>83</v>
      </c>
      <c r="K114" s="3">
        <f t="shared" si="12"/>
        <v>2.6191723415400729</v>
      </c>
      <c r="L114">
        <f t="shared" si="8"/>
        <v>2.0258023243416141E-2</v>
      </c>
    </row>
    <row r="115" spans="1:14">
      <c r="B115" s="2">
        <v>40148</v>
      </c>
      <c r="C115">
        <v>11200</v>
      </c>
      <c r="D115" s="1">
        <v>107</v>
      </c>
      <c r="E115" s="2">
        <v>40233</v>
      </c>
      <c r="F115">
        <v>12800</v>
      </c>
      <c r="G115" s="3">
        <v>138</v>
      </c>
      <c r="H115">
        <f t="shared" si="9"/>
        <v>1600</v>
      </c>
      <c r="I115" s="3">
        <f t="shared" si="10"/>
        <v>31</v>
      </c>
      <c r="J115">
        <f t="shared" si="11"/>
        <v>83</v>
      </c>
      <c r="K115" s="3">
        <f t="shared" si="12"/>
        <v>1.7211703958691913</v>
      </c>
      <c r="L115">
        <f t="shared" si="8"/>
        <v>3.4905979056412573E-2</v>
      </c>
    </row>
    <row r="116" spans="1:14">
      <c r="B116" s="2">
        <v>40120</v>
      </c>
      <c r="C116">
        <v>9200</v>
      </c>
      <c r="D116" s="1">
        <v>95</v>
      </c>
      <c r="E116" s="2">
        <v>40219</v>
      </c>
      <c r="F116">
        <v>9500</v>
      </c>
      <c r="G116" s="3">
        <v>114</v>
      </c>
      <c r="H116">
        <f t="shared" si="9"/>
        <v>300</v>
      </c>
      <c r="I116" s="3">
        <f t="shared" si="10"/>
        <v>19</v>
      </c>
      <c r="J116">
        <f t="shared" si="11"/>
        <v>97</v>
      </c>
      <c r="K116" s="3">
        <f t="shared" si="12"/>
        <v>0.33617212012550429</v>
      </c>
      <c r="L116">
        <f t="shared" si="8"/>
        <v>2.0618556701030927E-2</v>
      </c>
    </row>
    <row r="117" spans="1:14">
      <c r="B117" s="2">
        <v>40113</v>
      </c>
      <c r="C117">
        <v>6300</v>
      </c>
      <c r="D117" s="1">
        <v>113</v>
      </c>
      <c r="E117" s="2">
        <v>40197</v>
      </c>
      <c r="F117">
        <v>7500</v>
      </c>
      <c r="G117" s="3">
        <v>130</v>
      </c>
      <c r="H117">
        <f t="shared" si="9"/>
        <v>1200</v>
      </c>
      <c r="I117" s="3">
        <f t="shared" si="10"/>
        <v>17</v>
      </c>
      <c r="J117">
        <f t="shared" si="11"/>
        <v>82</v>
      </c>
      <c r="K117" s="3">
        <f t="shared" si="12"/>
        <v>2.3228803716608595</v>
      </c>
      <c r="L117">
        <f t="shared" si="8"/>
        <v>1.8346643643427585E-2</v>
      </c>
    </row>
    <row r="118" spans="1:14">
      <c r="B118" s="2">
        <v>40127</v>
      </c>
      <c r="C118">
        <v>10300</v>
      </c>
      <c r="D118" s="1">
        <v>113</v>
      </c>
      <c r="E118" s="2">
        <v>40197</v>
      </c>
      <c r="F118">
        <v>12400</v>
      </c>
      <c r="G118" s="3">
        <v>138</v>
      </c>
      <c r="H118">
        <f t="shared" si="9"/>
        <v>2100</v>
      </c>
      <c r="I118" s="3">
        <f t="shared" si="10"/>
        <v>25</v>
      </c>
      <c r="J118">
        <f t="shared" si="11"/>
        <v>69</v>
      </c>
      <c r="K118" s="3">
        <f t="shared" si="12"/>
        <v>2.9548332629801601</v>
      </c>
      <c r="L118">
        <f t="shared" si="8"/>
        <v>3.2063614210593817E-2</v>
      </c>
    </row>
    <row r="119" spans="1:14">
      <c r="B119" s="2">
        <v>40134</v>
      </c>
      <c r="C119">
        <v>5800</v>
      </c>
      <c r="D119" s="1">
        <v>110</v>
      </c>
      <c r="E119" s="2">
        <v>40204</v>
      </c>
      <c r="F119">
        <v>6900</v>
      </c>
      <c r="G119" s="3">
        <v>119</v>
      </c>
      <c r="H119">
        <f t="shared" si="9"/>
        <v>1100</v>
      </c>
      <c r="I119" s="3">
        <f t="shared" si="10"/>
        <v>9</v>
      </c>
      <c r="J119">
        <f t="shared" si="11"/>
        <v>69</v>
      </c>
      <c r="K119" s="3">
        <f t="shared" si="12"/>
        <v>2.7486256871564221</v>
      </c>
      <c r="L119">
        <f t="shared" si="8"/>
        <v>1.1857707509881422E-2</v>
      </c>
    </row>
    <row r="120" spans="1:14">
      <c r="B120" s="2">
        <v>40141</v>
      </c>
      <c r="C120">
        <v>7400</v>
      </c>
      <c r="D120" s="1">
        <v>114</v>
      </c>
      <c r="E120" s="2">
        <v>40197</v>
      </c>
      <c r="F120">
        <v>8700</v>
      </c>
      <c r="G120" s="3">
        <v>135</v>
      </c>
      <c r="H120">
        <f t="shared" si="9"/>
        <v>1300</v>
      </c>
      <c r="I120" s="3">
        <f t="shared" si="10"/>
        <v>21</v>
      </c>
      <c r="J120">
        <f t="shared" si="11"/>
        <v>55</v>
      </c>
      <c r="K120" s="3">
        <f t="shared" si="12"/>
        <v>3.1941031941031941</v>
      </c>
      <c r="L120">
        <f t="shared" si="8"/>
        <v>3.3492822966507178E-2</v>
      </c>
    </row>
    <row r="121" spans="1:14">
      <c r="B121" s="2">
        <v>40120</v>
      </c>
      <c r="C121">
        <v>5000</v>
      </c>
      <c r="D121" s="1">
        <v>93</v>
      </c>
      <c r="E121" s="2">
        <v>40197</v>
      </c>
      <c r="F121">
        <v>6900</v>
      </c>
      <c r="G121" s="3">
        <v>125</v>
      </c>
      <c r="H121">
        <f t="shared" si="9"/>
        <v>1900</v>
      </c>
      <c r="I121" s="3">
        <f t="shared" si="10"/>
        <v>32</v>
      </c>
      <c r="J121">
        <f t="shared" si="11"/>
        <v>76</v>
      </c>
      <c r="K121" s="3">
        <f t="shared" si="12"/>
        <v>5</v>
      </c>
      <c r="L121">
        <f t="shared" si="8"/>
        <v>4.5274476513865305E-2</v>
      </c>
    </row>
    <row r="122" spans="1:14">
      <c r="B122" s="2">
        <v>40050</v>
      </c>
      <c r="C122">
        <v>5500</v>
      </c>
      <c r="D122" s="1">
        <v>101</v>
      </c>
      <c r="E122" s="2">
        <v>40162</v>
      </c>
      <c r="F122">
        <v>7100</v>
      </c>
      <c r="G122" s="3">
        <v>116</v>
      </c>
      <c r="H122">
        <f t="shared" si="9"/>
        <v>1600</v>
      </c>
      <c r="I122" s="3">
        <f t="shared" si="10"/>
        <v>15</v>
      </c>
      <c r="J122">
        <f t="shared" si="11"/>
        <v>110</v>
      </c>
      <c r="K122" s="3">
        <f t="shared" si="12"/>
        <v>2.6446280991735538</v>
      </c>
      <c r="L122">
        <f t="shared" si="8"/>
        <v>1.3501350135013501E-2</v>
      </c>
    </row>
    <row r="123" spans="1:14">
      <c r="B123" s="2">
        <v>40113</v>
      </c>
      <c r="C123">
        <v>10300</v>
      </c>
      <c r="D123" s="1">
        <v>112</v>
      </c>
      <c r="E123" s="2">
        <v>40162</v>
      </c>
      <c r="F123">
        <v>12100</v>
      </c>
      <c r="G123" s="3">
        <v>130</v>
      </c>
      <c r="H123">
        <f t="shared" si="9"/>
        <v>1800</v>
      </c>
      <c r="I123" s="3">
        <f t="shared" si="10"/>
        <v>18</v>
      </c>
      <c r="J123">
        <f t="shared" si="11"/>
        <v>48</v>
      </c>
      <c r="K123" s="3">
        <f t="shared" si="12"/>
        <v>3.6407766990291259</v>
      </c>
      <c r="L123">
        <f t="shared" si="8"/>
        <v>3.3482142857142863E-2</v>
      </c>
    </row>
    <row r="124" spans="1:14">
      <c r="B124" s="2">
        <v>40113</v>
      </c>
      <c r="C124">
        <v>5000</v>
      </c>
      <c r="D124" s="1">
        <v>106</v>
      </c>
      <c r="E124" s="2">
        <v>40162</v>
      </c>
      <c r="F124">
        <v>6500</v>
      </c>
      <c r="G124" s="3">
        <v>121</v>
      </c>
      <c r="H124">
        <f t="shared" si="9"/>
        <v>1500</v>
      </c>
      <c r="I124" s="3">
        <f t="shared" si="10"/>
        <v>15</v>
      </c>
      <c r="J124">
        <f t="shared" si="11"/>
        <v>48</v>
      </c>
      <c r="K124" s="3">
        <f t="shared" si="12"/>
        <v>6.25</v>
      </c>
      <c r="L124">
        <f t="shared" si="8"/>
        <v>2.9481132075471702E-2</v>
      </c>
    </row>
    <row r="125" spans="1:14">
      <c r="A125" t="s">
        <v>73</v>
      </c>
      <c r="B125" s="2">
        <v>40154</v>
      </c>
      <c r="C125">
        <v>9000</v>
      </c>
      <c r="D125" s="1">
        <v>113</v>
      </c>
      <c r="E125" s="2">
        <v>40296</v>
      </c>
      <c r="F125">
        <v>10700</v>
      </c>
      <c r="G125" s="3">
        <v>135</v>
      </c>
      <c r="H125">
        <f t="shared" si="9"/>
        <v>1700</v>
      </c>
      <c r="I125" s="3">
        <f t="shared" si="10"/>
        <v>22</v>
      </c>
      <c r="J125">
        <f t="shared" si="11"/>
        <v>141</v>
      </c>
      <c r="K125" s="3">
        <f t="shared" si="12"/>
        <v>1.3396375098502757</v>
      </c>
      <c r="L125">
        <f t="shared" si="8"/>
        <v>1.3807820247285506E-2</v>
      </c>
      <c r="M125" s="3">
        <f>MEDIAN(K125:K138)</f>
        <v>1.3655289847867156</v>
      </c>
      <c r="N125">
        <f>MEDIAN(J125:J138)</f>
        <v>75.5</v>
      </c>
    </row>
    <row r="126" spans="1:14">
      <c r="B126" s="2">
        <v>40154</v>
      </c>
      <c r="C126">
        <v>12600</v>
      </c>
      <c r="D126" s="1">
        <v>114</v>
      </c>
      <c r="E126" s="2">
        <v>40232</v>
      </c>
      <c r="F126">
        <v>13500</v>
      </c>
      <c r="G126" s="3">
        <v>128</v>
      </c>
      <c r="H126">
        <f t="shared" si="9"/>
        <v>900</v>
      </c>
      <c r="I126" s="3">
        <f t="shared" si="10"/>
        <v>14</v>
      </c>
      <c r="J126">
        <f t="shared" si="11"/>
        <v>76</v>
      </c>
      <c r="K126" s="3">
        <f t="shared" si="12"/>
        <v>0.93984962406015038</v>
      </c>
      <c r="L126">
        <f t="shared" si="8"/>
        <v>1.6158818097876271E-2</v>
      </c>
    </row>
    <row r="127" spans="1:14">
      <c r="B127" s="2">
        <v>40127</v>
      </c>
      <c r="C127">
        <v>8700</v>
      </c>
      <c r="D127" s="1">
        <v>112</v>
      </c>
      <c r="E127" s="2">
        <v>40232</v>
      </c>
      <c r="F127">
        <v>9200</v>
      </c>
      <c r="G127" s="3">
        <v>121</v>
      </c>
      <c r="H127">
        <f t="shared" si="9"/>
        <v>500</v>
      </c>
      <c r="I127" s="3">
        <f t="shared" si="10"/>
        <v>9</v>
      </c>
      <c r="J127">
        <f t="shared" si="11"/>
        <v>103</v>
      </c>
      <c r="K127" s="3">
        <f t="shared" si="12"/>
        <v>0.55797344046423392</v>
      </c>
      <c r="L127">
        <f t="shared" si="8"/>
        <v>7.8016643550624142E-3</v>
      </c>
    </row>
    <row r="128" spans="1:14">
      <c r="B128" s="2">
        <v>40127</v>
      </c>
      <c r="C128">
        <v>9600</v>
      </c>
      <c r="D128" s="1">
        <v>114</v>
      </c>
      <c r="E128" s="2">
        <v>40196</v>
      </c>
      <c r="F128">
        <v>11000</v>
      </c>
      <c r="G128" s="3">
        <v>140</v>
      </c>
      <c r="H128">
        <f t="shared" si="9"/>
        <v>1400</v>
      </c>
      <c r="I128" s="3">
        <f t="shared" si="10"/>
        <v>26</v>
      </c>
      <c r="J128">
        <f t="shared" si="11"/>
        <v>68</v>
      </c>
      <c r="K128" s="3">
        <f t="shared" si="12"/>
        <v>2.1446078431372548</v>
      </c>
      <c r="L128">
        <f t="shared" si="8"/>
        <v>3.3539731682146544E-2</v>
      </c>
    </row>
    <row r="129" spans="1:14">
      <c r="B129" s="2">
        <v>40127</v>
      </c>
      <c r="C129">
        <v>8600</v>
      </c>
      <c r="D129" s="1">
        <v>113</v>
      </c>
      <c r="E129" s="2">
        <v>40196</v>
      </c>
      <c r="F129">
        <v>10200</v>
      </c>
      <c r="G129" s="3">
        <v>135</v>
      </c>
      <c r="H129">
        <f t="shared" si="9"/>
        <v>1600</v>
      </c>
      <c r="I129" s="3">
        <f t="shared" si="10"/>
        <v>22</v>
      </c>
      <c r="J129">
        <f t="shared" si="11"/>
        <v>68</v>
      </c>
      <c r="K129" s="3">
        <f t="shared" si="12"/>
        <v>2.7359781121751028</v>
      </c>
      <c r="L129">
        <f t="shared" si="8"/>
        <v>2.8630921395106711E-2</v>
      </c>
    </row>
    <row r="130" spans="1:14">
      <c r="B130" s="2">
        <v>40127</v>
      </c>
      <c r="C130">
        <v>12000</v>
      </c>
      <c r="D130" s="1">
        <v>114</v>
      </c>
      <c r="E130" s="2">
        <v>40203</v>
      </c>
      <c r="F130">
        <v>13000</v>
      </c>
      <c r="G130" s="3">
        <v>132</v>
      </c>
      <c r="H130">
        <f t="shared" si="9"/>
        <v>1000</v>
      </c>
      <c r="I130" s="3">
        <f t="shared" si="10"/>
        <v>18</v>
      </c>
      <c r="J130">
        <f t="shared" si="11"/>
        <v>75</v>
      </c>
      <c r="K130" s="3">
        <f t="shared" si="12"/>
        <v>1.1111111111111112</v>
      </c>
      <c r="L130">
        <f t="shared" si="8"/>
        <v>2.1052631578947368E-2</v>
      </c>
    </row>
    <row r="131" spans="1:14">
      <c r="B131" s="2">
        <v>40127</v>
      </c>
      <c r="C131">
        <v>8900</v>
      </c>
      <c r="D131" s="1">
        <v>112</v>
      </c>
      <c r="E131" s="2">
        <v>40203</v>
      </c>
      <c r="F131">
        <v>9800</v>
      </c>
      <c r="G131" s="3">
        <v>120</v>
      </c>
      <c r="H131">
        <f t="shared" si="9"/>
        <v>900</v>
      </c>
      <c r="I131" s="3">
        <f t="shared" si="10"/>
        <v>8</v>
      </c>
      <c r="J131">
        <f t="shared" si="11"/>
        <v>75</v>
      </c>
      <c r="K131" s="3">
        <f t="shared" si="12"/>
        <v>1.348314606741573</v>
      </c>
      <c r="L131">
        <f t="shared" si="8"/>
        <v>9.5238095238095247E-3</v>
      </c>
    </row>
    <row r="132" spans="1:14">
      <c r="B132" s="2">
        <v>40112</v>
      </c>
      <c r="C132">
        <v>8000</v>
      </c>
      <c r="D132" s="1">
        <v>113</v>
      </c>
      <c r="E132" s="2">
        <v>40203</v>
      </c>
      <c r="F132">
        <v>8300</v>
      </c>
      <c r="G132" s="3">
        <v>126</v>
      </c>
      <c r="H132">
        <f t="shared" si="9"/>
        <v>300</v>
      </c>
      <c r="I132" s="3">
        <f t="shared" si="10"/>
        <v>13</v>
      </c>
      <c r="J132">
        <f t="shared" si="11"/>
        <v>89</v>
      </c>
      <c r="K132" s="3">
        <f t="shared" si="12"/>
        <v>0.42134831460674155</v>
      </c>
      <c r="L132">
        <f t="shared" si="8"/>
        <v>1.2926319976136025E-2</v>
      </c>
    </row>
    <row r="133" spans="1:14">
      <c r="B133" s="2">
        <v>40098</v>
      </c>
      <c r="C133">
        <v>11300</v>
      </c>
      <c r="D133" s="1">
        <v>114</v>
      </c>
      <c r="E133" s="2">
        <v>40196</v>
      </c>
      <c r="F133">
        <v>12800</v>
      </c>
      <c r="G133" s="3">
        <v>125</v>
      </c>
      <c r="H133">
        <f t="shared" si="9"/>
        <v>1500</v>
      </c>
      <c r="I133" s="3">
        <f t="shared" si="10"/>
        <v>11</v>
      </c>
      <c r="J133">
        <f t="shared" si="11"/>
        <v>96</v>
      </c>
      <c r="K133" s="3">
        <f t="shared" si="12"/>
        <v>1.3827433628318582</v>
      </c>
      <c r="L133">
        <f t="shared" si="8"/>
        <v>1.0051169590643274E-2</v>
      </c>
    </row>
    <row r="134" spans="1:14">
      <c r="B134" s="2">
        <v>40098</v>
      </c>
      <c r="C134">
        <v>7800</v>
      </c>
      <c r="D134" s="1">
        <v>110</v>
      </c>
      <c r="E134" s="2">
        <v>40154</v>
      </c>
      <c r="F134">
        <v>9600</v>
      </c>
      <c r="G134" s="3">
        <v>121</v>
      </c>
      <c r="H134">
        <f t="shared" si="9"/>
        <v>1800</v>
      </c>
      <c r="I134" s="3">
        <f t="shared" si="10"/>
        <v>11</v>
      </c>
      <c r="J134">
        <f t="shared" si="11"/>
        <v>55</v>
      </c>
      <c r="K134" s="3">
        <f t="shared" si="12"/>
        <v>4.1958041958041958</v>
      </c>
      <c r="L134">
        <f t="shared" si="8"/>
        <v>1.8181818181818181E-2</v>
      </c>
    </row>
    <row r="135" spans="1:14">
      <c r="B135" s="2">
        <v>40092</v>
      </c>
      <c r="C135">
        <v>7400</v>
      </c>
      <c r="D135" s="1">
        <v>105</v>
      </c>
      <c r="E135" s="2">
        <v>40135</v>
      </c>
      <c r="F135">
        <v>8600</v>
      </c>
      <c r="G135" s="3">
        <v>116</v>
      </c>
      <c r="H135">
        <f t="shared" si="9"/>
        <v>1200</v>
      </c>
      <c r="I135" s="3">
        <f t="shared" si="10"/>
        <v>11</v>
      </c>
      <c r="J135">
        <f t="shared" si="11"/>
        <v>42</v>
      </c>
      <c r="K135" s="3">
        <f t="shared" si="12"/>
        <v>3.8610038610038608</v>
      </c>
      <c r="L135">
        <f t="shared" si="8"/>
        <v>2.4943310657596373E-2</v>
      </c>
    </row>
    <row r="136" spans="1:14">
      <c r="B136" s="2">
        <v>40098</v>
      </c>
      <c r="C136">
        <v>8400</v>
      </c>
      <c r="D136" s="1">
        <v>114</v>
      </c>
      <c r="E136" s="2">
        <v>40154</v>
      </c>
      <c r="F136">
        <v>9700</v>
      </c>
      <c r="G136" s="3">
        <v>127</v>
      </c>
      <c r="H136">
        <f t="shared" si="9"/>
        <v>1300</v>
      </c>
      <c r="I136" s="3">
        <f t="shared" si="10"/>
        <v>13</v>
      </c>
      <c r="J136">
        <f t="shared" si="11"/>
        <v>55</v>
      </c>
      <c r="K136" s="3">
        <f t="shared" si="12"/>
        <v>2.8138528138528138</v>
      </c>
      <c r="L136">
        <f t="shared" si="8"/>
        <v>2.0733652312599681E-2</v>
      </c>
    </row>
    <row r="137" spans="1:14">
      <c r="B137" s="2">
        <v>40098</v>
      </c>
      <c r="C137">
        <v>13500</v>
      </c>
      <c r="D137" s="1">
        <v>109</v>
      </c>
      <c r="E137" s="2">
        <v>40196</v>
      </c>
      <c r="F137">
        <v>14000</v>
      </c>
      <c r="G137" s="3">
        <v>115</v>
      </c>
      <c r="H137">
        <f t="shared" si="9"/>
        <v>500</v>
      </c>
      <c r="I137" s="3">
        <f t="shared" si="10"/>
        <v>6</v>
      </c>
      <c r="J137">
        <f t="shared" si="11"/>
        <v>96</v>
      </c>
      <c r="K137" s="3">
        <f t="shared" si="12"/>
        <v>0.38580246913580246</v>
      </c>
      <c r="L137">
        <f t="shared" si="8"/>
        <v>5.7339449541284398E-3</v>
      </c>
    </row>
    <row r="138" spans="1:14">
      <c r="B138" s="2">
        <v>40035</v>
      </c>
      <c r="C138">
        <v>7800</v>
      </c>
      <c r="D138" s="1">
        <v>113</v>
      </c>
      <c r="E138" s="2">
        <v>40140</v>
      </c>
      <c r="F138">
        <v>9000</v>
      </c>
      <c r="G138" s="3">
        <v>125</v>
      </c>
      <c r="H138">
        <f t="shared" si="9"/>
        <v>1200</v>
      </c>
      <c r="I138" s="3">
        <f t="shared" si="10"/>
        <v>12</v>
      </c>
      <c r="J138">
        <f t="shared" si="11"/>
        <v>103</v>
      </c>
      <c r="K138" s="3">
        <f t="shared" si="12"/>
        <v>1.4936519790888723</v>
      </c>
      <c r="L138">
        <f t="shared" si="8"/>
        <v>1.0310164103445313E-2</v>
      </c>
    </row>
    <row r="139" spans="1:14">
      <c r="A139" t="s">
        <v>7</v>
      </c>
      <c r="B139" s="2">
        <v>40158</v>
      </c>
      <c r="C139">
        <v>6700</v>
      </c>
      <c r="D139" s="1">
        <v>114</v>
      </c>
      <c r="E139" s="2">
        <v>40242</v>
      </c>
      <c r="F139">
        <v>7100</v>
      </c>
      <c r="G139" s="3">
        <v>125</v>
      </c>
      <c r="H139">
        <f t="shared" si="9"/>
        <v>400</v>
      </c>
      <c r="I139" s="3">
        <f t="shared" si="10"/>
        <v>11</v>
      </c>
      <c r="J139">
        <f t="shared" si="11"/>
        <v>84</v>
      </c>
      <c r="K139" s="3">
        <f t="shared" si="12"/>
        <v>0.71073205401563599</v>
      </c>
      <c r="L139">
        <f t="shared" si="8"/>
        <v>1.1487050960735171E-2</v>
      </c>
      <c r="M139" s="3">
        <f>MEDIAN(K139:K145)</f>
        <v>3.7842951750236518</v>
      </c>
      <c r="N139">
        <f>MEDIAN(J139:J145)</f>
        <v>84</v>
      </c>
    </row>
    <row r="140" spans="1:14">
      <c r="B140" s="2">
        <v>40095</v>
      </c>
      <c r="C140">
        <v>6600</v>
      </c>
      <c r="D140" s="1">
        <v>114</v>
      </c>
      <c r="E140" s="2">
        <v>40228</v>
      </c>
      <c r="F140">
        <v>8200</v>
      </c>
      <c r="G140" s="3">
        <v>126</v>
      </c>
      <c r="H140">
        <f t="shared" si="9"/>
        <v>1600</v>
      </c>
      <c r="I140" s="3">
        <f t="shared" si="10"/>
        <v>12</v>
      </c>
      <c r="J140">
        <f t="shared" si="11"/>
        <v>130</v>
      </c>
      <c r="K140" s="3">
        <f t="shared" si="12"/>
        <v>1.8648018648018647</v>
      </c>
      <c r="L140">
        <f t="shared" si="8"/>
        <v>8.0971659919028341E-3</v>
      </c>
    </row>
    <row r="141" spans="1:14">
      <c r="B141" s="2">
        <v>40137</v>
      </c>
      <c r="C141">
        <v>6000</v>
      </c>
      <c r="D141" s="1">
        <v>114</v>
      </c>
      <c r="E141" s="2">
        <v>40214</v>
      </c>
      <c r="F141">
        <v>9400</v>
      </c>
      <c r="G141" s="3">
        <v>134</v>
      </c>
      <c r="H141">
        <f t="shared" si="9"/>
        <v>3400</v>
      </c>
      <c r="I141" s="3">
        <f t="shared" si="10"/>
        <v>20</v>
      </c>
      <c r="J141">
        <f t="shared" si="11"/>
        <v>75</v>
      </c>
      <c r="K141" s="3">
        <f t="shared" si="12"/>
        <v>7.5555555555555554</v>
      </c>
      <c r="L141">
        <f t="shared" si="8"/>
        <v>2.3391812865497075E-2</v>
      </c>
    </row>
    <row r="142" spans="1:14">
      <c r="B142" s="2">
        <v>40137</v>
      </c>
      <c r="C142">
        <v>6000</v>
      </c>
      <c r="D142" s="1">
        <v>115</v>
      </c>
      <c r="E142" s="2">
        <v>40214</v>
      </c>
      <c r="F142">
        <v>8000</v>
      </c>
      <c r="G142" s="3">
        <v>132</v>
      </c>
      <c r="H142">
        <f t="shared" si="9"/>
        <v>2000</v>
      </c>
      <c r="I142" s="3">
        <f t="shared" si="10"/>
        <v>17</v>
      </c>
      <c r="J142">
        <f t="shared" si="11"/>
        <v>75</v>
      </c>
      <c r="K142" s="3">
        <f t="shared" si="12"/>
        <v>4.4444444444444446</v>
      </c>
      <c r="L142">
        <f t="shared" si="8"/>
        <v>1.9710144927536231E-2</v>
      </c>
    </row>
    <row r="143" spans="1:14">
      <c r="B143" s="2">
        <v>40095</v>
      </c>
      <c r="C143">
        <v>6700</v>
      </c>
      <c r="D143" s="1">
        <v>114</v>
      </c>
      <c r="E143" s="2">
        <v>40193</v>
      </c>
      <c r="F143">
        <v>7200</v>
      </c>
      <c r="G143" s="3">
        <v>120</v>
      </c>
      <c r="H143">
        <f t="shared" si="9"/>
        <v>500</v>
      </c>
      <c r="I143" s="3">
        <f t="shared" si="10"/>
        <v>6</v>
      </c>
      <c r="J143">
        <f t="shared" si="11"/>
        <v>96</v>
      </c>
      <c r="K143" s="3">
        <f t="shared" si="12"/>
        <v>0.77736318407960192</v>
      </c>
      <c r="L143">
        <f t="shared" si="8"/>
        <v>5.4824561403508769E-3</v>
      </c>
    </row>
    <row r="144" spans="1:14">
      <c r="B144" s="2">
        <v>40004</v>
      </c>
      <c r="C144">
        <v>4200</v>
      </c>
      <c r="D144" s="1">
        <v>102</v>
      </c>
      <c r="E144" s="2">
        <v>40158</v>
      </c>
      <c r="F144">
        <v>6600</v>
      </c>
      <c r="G144" s="3">
        <v>132</v>
      </c>
      <c r="H144">
        <f t="shared" si="9"/>
        <v>2400</v>
      </c>
      <c r="I144" s="3">
        <f t="shared" si="10"/>
        <v>30</v>
      </c>
      <c r="J144">
        <f t="shared" si="11"/>
        <v>151</v>
      </c>
      <c r="K144" s="3">
        <f t="shared" si="12"/>
        <v>3.7842951750236518</v>
      </c>
      <c r="L144">
        <f t="shared" si="8"/>
        <v>1.9477989871445268E-2</v>
      </c>
    </row>
    <row r="145" spans="1:14">
      <c r="B145" s="2">
        <v>39969</v>
      </c>
      <c r="C145">
        <v>5600</v>
      </c>
      <c r="D145" s="1">
        <v>115</v>
      </c>
      <c r="E145" s="2">
        <v>40032</v>
      </c>
      <c r="F145">
        <v>7200</v>
      </c>
      <c r="G145" s="3">
        <v>127</v>
      </c>
      <c r="H145">
        <f t="shared" si="9"/>
        <v>1600</v>
      </c>
      <c r="I145" s="3">
        <f t="shared" si="10"/>
        <v>12</v>
      </c>
      <c r="J145">
        <f t="shared" si="11"/>
        <v>62</v>
      </c>
      <c r="K145" s="3">
        <f t="shared" si="12"/>
        <v>4.6082949308755765</v>
      </c>
      <c r="L145">
        <f t="shared" si="8"/>
        <v>1.6830294530154277E-2</v>
      </c>
    </row>
    <row r="146" spans="1:14">
      <c r="A146" t="s">
        <v>8</v>
      </c>
      <c r="B146" s="2">
        <v>40242</v>
      </c>
      <c r="C146">
        <v>8200</v>
      </c>
      <c r="D146" s="1">
        <v>114</v>
      </c>
      <c r="E146" s="2">
        <v>40319</v>
      </c>
      <c r="F146">
        <v>10000</v>
      </c>
      <c r="G146" s="3">
        <v>120</v>
      </c>
      <c r="H146">
        <f t="shared" si="9"/>
        <v>1800</v>
      </c>
      <c r="I146" s="3">
        <f t="shared" si="10"/>
        <v>6</v>
      </c>
      <c r="J146">
        <f t="shared" si="11"/>
        <v>76</v>
      </c>
      <c r="K146" s="3">
        <f t="shared" si="12"/>
        <v>2.8883183568677797</v>
      </c>
      <c r="L146">
        <f t="shared" si="8"/>
        <v>6.9252077562326868E-3</v>
      </c>
      <c r="M146" s="3">
        <f>MEDIAN(K146:K155)</f>
        <v>1.5396721554213368</v>
      </c>
      <c r="N146">
        <f>MEDIAN(J146:J155)</f>
        <v>103.5</v>
      </c>
    </row>
    <row r="147" spans="1:14">
      <c r="B147" s="2">
        <v>40139</v>
      </c>
      <c r="C147">
        <v>11300</v>
      </c>
      <c r="D147" s="1">
        <v>112</v>
      </c>
      <c r="E147" s="2">
        <v>40249</v>
      </c>
      <c r="F147">
        <v>13300</v>
      </c>
      <c r="G147" s="3">
        <v>131</v>
      </c>
      <c r="H147">
        <f t="shared" si="9"/>
        <v>2000</v>
      </c>
      <c r="I147" s="3">
        <f t="shared" si="10"/>
        <v>19</v>
      </c>
      <c r="J147">
        <f t="shared" si="11"/>
        <v>110</v>
      </c>
      <c r="K147" s="3">
        <f t="shared" si="12"/>
        <v>1.6090104585679808</v>
      </c>
      <c r="L147">
        <f t="shared" si="8"/>
        <v>1.5422077922077922E-2</v>
      </c>
    </row>
    <row r="148" spans="1:14">
      <c r="B148" s="2">
        <v>40137</v>
      </c>
      <c r="C148">
        <v>5800</v>
      </c>
      <c r="D148" s="1">
        <v>115</v>
      </c>
      <c r="E148" s="2">
        <v>40228</v>
      </c>
      <c r="F148">
        <v>8000</v>
      </c>
      <c r="G148" s="3">
        <v>130</v>
      </c>
      <c r="H148">
        <f t="shared" si="9"/>
        <v>2200</v>
      </c>
      <c r="I148" s="3">
        <f t="shared" si="10"/>
        <v>15</v>
      </c>
      <c r="J148">
        <f t="shared" si="11"/>
        <v>89</v>
      </c>
      <c r="K148" s="3">
        <f t="shared" si="12"/>
        <v>4.2619139868268121</v>
      </c>
      <c r="L148">
        <f t="shared" si="8"/>
        <v>1.4655593551538837E-2</v>
      </c>
    </row>
    <row r="149" spans="1:14">
      <c r="B149" s="2">
        <v>40109</v>
      </c>
      <c r="C149">
        <v>7900</v>
      </c>
      <c r="D149" s="1">
        <v>108</v>
      </c>
      <c r="E149" s="2">
        <v>40200</v>
      </c>
      <c r="F149">
        <v>8600</v>
      </c>
      <c r="G149" s="3">
        <v>124</v>
      </c>
      <c r="H149">
        <f t="shared" si="9"/>
        <v>700</v>
      </c>
      <c r="I149" s="3">
        <f t="shared" si="10"/>
        <v>16</v>
      </c>
      <c r="J149">
        <f t="shared" si="11"/>
        <v>89</v>
      </c>
      <c r="K149" s="3">
        <f t="shared" si="12"/>
        <v>0.9955909543450433</v>
      </c>
      <c r="L149">
        <f t="shared" si="8"/>
        <v>1.6645859342488554E-2</v>
      </c>
    </row>
    <row r="150" spans="1:14">
      <c r="B150" s="2">
        <v>40032</v>
      </c>
      <c r="C150">
        <v>7200</v>
      </c>
      <c r="D150" s="1">
        <v>106</v>
      </c>
      <c r="E150" s="2">
        <v>40158</v>
      </c>
      <c r="F150">
        <v>8500</v>
      </c>
      <c r="G150" s="3">
        <v>116</v>
      </c>
      <c r="H150">
        <f t="shared" si="9"/>
        <v>1300</v>
      </c>
      <c r="I150" s="3">
        <f t="shared" si="10"/>
        <v>10</v>
      </c>
      <c r="J150">
        <f t="shared" si="11"/>
        <v>124</v>
      </c>
      <c r="K150" s="3">
        <f t="shared" si="12"/>
        <v>1.4560931899641576</v>
      </c>
      <c r="L150">
        <f t="shared" si="8"/>
        <v>7.608034083992697E-3</v>
      </c>
    </row>
    <row r="151" spans="1:14">
      <c r="B151" s="2">
        <v>40109</v>
      </c>
      <c r="C151">
        <v>14100</v>
      </c>
      <c r="D151" s="1">
        <v>114</v>
      </c>
      <c r="E151" s="2">
        <v>40193</v>
      </c>
      <c r="F151">
        <v>15800</v>
      </c>
      <c r="G151" s="3">
        <v>135</v>
      </c>
      <c r="H151">
        <f t="shared" si="9"/>
        <v>1700</v>
      </c>
      <c r="I151" s="3">
        <f t="shared" si="10"/>
        <v>21</v>
      </c>
      <c r="J151">
        <f t="shared" si="11"/>
        <v>82</v>
      </c>
      <c r="K151" s="3">
        <f t="shared" si="12"/>
        <v>1.4703338522746929</v>
      </c>
      <c r="L151">
        <f t="shared" si="8"/>
        <v>2.2464698331193838E-2</v>
      </c>
    </row>
    <row r="152" spans="1:14">
      <c r="B152" s="2">
        <v>40081</v>
      </c>
      <c r="C152">
        <v>5600</v>
      </c>
      <c r="D152" s="1">
        <v>100</v>
      </c>
      <c r="E152" s="2">
        <v>40200</v>
      </c>
      <c r="F152">
        <v>7400</v>
      </c>
      <c r="G152" s="3">
        <v>120</v>
      </c>
      <c r="H152">
        <f t="shared" si="9"/>
        <v>1800</v>
      </c>
      <c r="I152" s="3">
        <f t="shared" si="10"/>
        <v>20</v>
      </c>
      <c r="J152">
        <f t="shared" si="11"/>
        <v>117</v>
      </c>
      <c r="K152" s="3">
        <f t="shared" si="12"/>
        <v>2.7472527472527477</v>
      </c>
      <c r="L152">
        <f t="shared" si="8"/>
        <v>1.7094017094017096E-2</v>
      </c>
    </row>
    <row r="153" spans="1:14">
      <c r="B153" s="2">
        <v>40032</v>
      </c>
      <c r="C153">
        <v>8100</v>
      </c>
      <c r="D153" s="1">
        <v>113</v>
      </c>
      <c r="E153" s="2">
        <v>40158</v>
      </c>
      <c r="F153">
        <v>9000</v>
      </c>
      <c r="G153" s="3">
        <v>135</v>
      </c>
      <c r="H153">
        <f t="shared" si="9"/>
        <v>900</v>
      </c>
      <c r="I153" s="3">
        <f t="shared" si="10"/>
        <v>22</v>
      </c>
      <c r="J153">
        <f t="shared" si="11"/>
        <v>124</v>
      </c>
      <c r="K153" s="3">
        <f t="shared" si="12"/>
        <v>0.89605734767025091</v>
      </c>
      <c r="L153">
        <f t="shared" si="8"/>
        <v>1.5700827861832713E-2</v>
      </c>
    </row>
    <row r="154" spans="1:14">
      <c r="B154" s="2">
        <v>40032</v>
      </c>
      <c r="C154">
        <v>6000</v>
      </c>
      <c r="D154" s="1">
        <v>109</v>
      </c>
      <c r="E154" s="2">
        <v>40158</v>
      </c>
      <c r="F154">
        <v>7500</v>
      </c>
      <c r="G154" s="3">
        <v>127</v>
      </c>
      <c r="H154">
        <f t="shared" si="9"/>
        <v>1500</v>
      </c>
      <c r="I154" s="3">
        <f t="shared" si="10"/>
        <v>18</v>
      </c>
      <c r="J154">
        <f t="shared" si="11"/>
        <v>124</v>
      </c>
      <c r="K154" s="3">
        <f t="shared" si="12"/>
        <v>2.0161290322580645</v>
      </c>
      <c r="L154">
        <f t="shared" si="8"/>
        <v>1.3317549570878957E-2</v>
      </c>
    </row>
    <row r="155" spans="1:14">
      <c r="B155" s="2">
        <v>40060</v>
      </c>
      <c r="C155">
        <v>9000</v>
      </c>
      <c r="D155" s="1">
        <v>113</v>
      </c>
      <c r="E155" s="2">
        <v>40158</v>
      </c>
      <c r="F155">
        <v>9500</v>
      </c>
      <c r="G155" s="3">
        <v>125</v>
      </c>
      <c r="H155">
        <f t="shared" si="9"/>
        <v>500</v>
      </c>
      <c r="I155" s="3">
        <f t="shared" si="10"/>
        <v>12</v>
      </c>
      <c r="J155">
        <f t="shared" si="11"/>
        <v>97</v>
      </c>
      <c r="K155" s="3">
        <f t="shared" si="12"/>
        <v>0.57273768613974796</v>
      </c>
      <c r="L155">
        <f t="shared" si="8"/>
        <v>1.0947906212936774E-2</v>
      </c>
    </row>
    <row r="156" spans="1:14">
      <c r="A156" t="s">
        <v>6</v>
      </c>
      <c r="B156" s="2">
        <v>40227</v>
      </c>
      <c r="C156">
        <v>7500</v>
      </c>
      <c r="D156" s="1">
        <v>113</v>
      </c>
      <c r="E156" s="2">
        <v>40346</v>
      </c>
      <c r="F156">
        <v>9500</v>
      </c>
      <c r="G156" s="3">
        <v>135</v>
      </c>
      <c r="H156">
        <f t="shared" si="9"/>
        <v>2000</v>
      </c>
      <c r="I156" s="3">
        <f t="shared" si="10"/>
        <v>22</v>
      </c>
      <c r="J156">
        <f t="shared" si="11"/>
        <v>119</v>
      </c>
      <c r="K156" s="3">
        <f t="shared" si="12"/>
        <v>2.2408963585434174</v>
      </c>
      <c r="L156">
        <f t="shared" si="8"/>
        <v>1.6360526511489552E-2</v>
      </c>
      <c r="M156" s="3">
        <f>MEDIAN(K156:K186)</f>
        <v>2.8044871794871793</v>
      </c>
      <c r="N156">
        <f>MEDIAN(J156:J186)</f>
        <v>75</v>
      </c>
    </row>
    <row r="157" spans="1:14">
      <c r="B157" s="2">
        <v>40241</v>
      </c>
      <c r="C157">
        <v>7500</v>
      </c>
      <c r="D157" s="1">
        <v>109</v>
      </c>
      <c r="E157" s="2">
        <v>40353</v>
      </c>
      <c r="F157">
        <v>10500</v>
      </c>
      <c r="G157" s="3">
        <v>137</v>
      </c>
      <c r="H157">
        <f t="shared" si="9"/>
        <v>3000</v>
      </c>
      <c r="I157" s="3">
        <f t="shared" si="10"/>
        <v>28</v>
      </c>
      <c r="J157">
        <f t="shared" si="11"/>
        <v>110</v>
      </c>
      <c r="K157" s="3">
        <f t="shared" si="12"/>
        <v>3.6363636363636362</v>
      </c>
      <c r="L157">
        <f t="shared" si="8"/>
        <v>2.3352793994995829E-2</v>
      </c>
    </row>
    <row r="158" spans="1:14">
      <c r="B158" s="2">
        <v>40241</v>
      </c>
      <c r="C158">
        <v>7300</v>
      </c>
      <c r="D158" s="1">
        <v>113</v>
      </c>
      <c r="E158" s="2">
        <v>40346</v>
      </c>
      <c r="F158">
        <v>8400</v>
      </c>
      <c r="G158" s="3">
        <v>126</v>
      </c>
      <c r="H158">
        <f t="shared" si="9"/>
        <v>1100</v>
      </c>
      <c r="I158" s="3">
        <f t="shared" si="10"/>
        <v>13</v>
      </c>
      <c r="J158">
        <f t="shared" si="11"/>
        <v>103</v>
      </c>
      <c r="K158" s="3">
        <f t="shared" si="12"/>
        <v>1.4629605000664982</v>
      </c>
      <c r="L158">
        <f t="shared" si="8"/>
        <v>1.1169344445399089E-2</v>
      </c>
    </row>
    <row r="159" spans="1:14">
      <c r="B159" s="2">
        <v>40234</v>
      </c>
      <c r="C159">
        <v>5800</v>
      </c>
      <c r="D159" s="1">
        <v>112</v>
      </c>
      <c r="E159" s="2">
        <v>40318</v>
      </c>
      <c r="F159">
        <v>7400</v>
      </c>
      <c r="G159" s="3">
        <v>126</v>
      </c>
      <c r="H159">
        <f t="shared" si="9"/>
        <v>1600</v>
      </c>
      <c r="I159" s="3">
        <f t="shared" si="10"/>
        <v>14</v>
      </c>
      <c r="J159">
        <f t="shared" si="11"/>
        <v>85</v>
      </c>
      <c r="K159" s="3">
        <f t="shared" si="12"/>
        <v>3.2454361054766734</v>
      </c>
      <c r="L159">
        <f t="shared" si="8"/>
        <v>1.4705882352941178E-2</v>
      </c>
    </row>
    <row r="160" spans="1:14">
      <c r="B160" s="2">
        <v>40227</v>
      </c>
      <c r="C160">
        <v>7600</v>
      </c>
      <c r="D160" s="1">
        <v>112</v>
      </c>
      <c r="E160" s="2">
        <v>40318</v>
      </c>
      <c r="F160">
        <v>8700</v>
      </c>
      <c r="G160" s="3">
        <v>125</v>
      </c>
      <c r="H160">
        <f t="shared" si="9"/>
        <v>1100</v>
      </c>
      <c r="I160" s="3">
        <f t="shared" si="10"/>
        <v>13</v>
      </c>
      <c r="J160">
        <f t="shared" si="11"/>
        <v>92</v>
      </c>
      <c r="K160" s="3">
        <f t="shared" si="12"/>
        <v>1.5732265446224258</v>
      </c>
      <c r="L160">
        <f t="shared" si="8"/>
        <v>1.2616459627329194E-2</v>
      </c>
    </row>
    <row r="161" spans="2:12">
      <c r="B161" s="2">
        <v>40199</v>
      </c>
      <c r="C161">
        <v>6400</v>
      </c>
      <c r="D161" s="1">
        <v>114</v>
      </c>
      <c r="E161" s="2">
        <v>40284</v>
      </c>
      <c r="F161">
        <v>6800</v>
      </c>
      <c r="G161" s="3">
        <v>118</v>
      </c>
      <c r="H161">
        <f t="shared" si="9"/>
        <v>400</v>
      </c>
      <c r="I161" s="3">
        <f t="shared" si="10"/>
        <v>4</v>
      </c>
      <c r="J161">
        <f t="shared" si="11"/>
        <v>85</v>
      </c>
      <c r="K161" s="3">
        <f t="shared" si="12"/>
        <v>0.73529411764705888</v>
      </c>
      <c r="L161">
        <f t="shared" si="8"/>
        <v>4.1279669762641896E-3</v>
      </c>
    </row>
    <row r="162" spans="2:12">
      <c r="B162" s="2">
        <v>40213</v>
      </c>
      <c r="C162">
        <v>12000</v>
      </c>
      <c r="D162" s="1">
        <v>114</v>
      </c>
      <c r="E162" s="2">
        <v>40255</v>
      </c>
      <c r="F162">
        <v>13200</v>
      </c>
      <c r="G162" s="3">
        <v>135</v>
      </c>
      <c r="H162">
        <f t="shared" si="9"/>
        <v>1200</v>
      </c>
      <c r="I162" s="3">
        <f t="shared" si="10"/>
        <v>21</v>
      </c>
      <c r="J162">
        <f t="shared" si="11"/>
        <v>44</v>
      </c>
      <c r="K162" s="3">
        <f t="shared" si="12"/>
        <v>2.2727272727272729</v>
      </c>
      <c r="L162">
        <f t="shared" si="8"/>
        <v>4.1866028708133968E-2</v>
      </c>
    </row>
    <row r="163" spans="2:12">
      <c r="B163" s="2">
        <v>40192</v>
      </c>
      <c r="C163">
        <v>6800</v>
      </c>
      <c r="D163" s="1">
        <v>110</v>
      </c>
      <c r="E163" s="2">
        <v>40255</v>
      </c>
      <c r="F163">
        <v>7700</v>
      </c>
      <c r="G163" s="3">
        <v>115</v>
      </c>
      <c r="H163">
        <f t="shared" si="9"/>
        <v>900</v>
      </c>
      <c r="I163" s="3">
        <f t="shared" si="10"/>
        <v>5</v>
      </c>
      <c r="J163">
        <f t="shared" si="11"/>
        <v>64</v>
      </c>
      <c r="K163" s="3">
        <f t="shared" si="12"/>
        <v>2.0680147058823528</v>
      </c>
      <c r="L163">
        <f t="shared" si="8"/>
        <v>7.102272727272727E-3</v>
      </c>
    </row>
    <row r="164" spans="2:12">
      <c r="B164" s="2">
        <v>40213</v>
      </c>
      <c r="C164">
        <v>8500</v>
      </c>
      <c r="D164" s="1">
        <v>114</v>
      </c>
      <c r="E164" s="2">
        <v>40248</v>
      </c>
      <c r="F164">
        <v>9700</v>
      </c>
      <c r="G164" s="3">
        <v>127</v>
      </c>
      <c r="H164">
        <f t="shared" si="9"/>
        <v>1200</v>
      </c>
      <c r="I164" s="3">
        <f t="shared" si="10"/>
        <v>13</v>
      </c>
      <c r="J164">
        <f t="shared" si="11"/>
        <v>37</v>
      </c>
      <c r="K164" s="3">
        <f t="shared" si="12"/>
        <v>3.8155802861685215</v>
      </c>
      <c r="L164">
        <f t="shared" si="8"/>
        <v>3.0820293978188713E-2</v>
      </c>
    </row>
    <row r="165" spans="2:12">
      <c r="B165" s="2">
        <v>40192</v>
      </c>
      <c r="C165">
        <v>7400</v>
      </c>
      <c r="D165" s="1">
        <v>110</v>
      </c>
      <c r="E165" s="2">
        <v>40248</v>
      </c>
      <c r="F165">
        <v>9200</v>
      </c>
      <c r="G165" s="3">
        <v>130</v>
      </c>
      <c r="H165">
        <f t="shared" si="9"/>
        <v>1800</v>
      </c>
      <c r="I165" s="3">
        <f t="shared" si="10"/>
        <v>20</v>
      </c>
      <c r="J165">
        <f t="shared" si="11"/>
        <v>57</v>
      </c>
      <c r="K165" s="3">
        <f t="shared" si="12"/>
        <v>4.2674253200568986</v>
      </c>
      <c r="L165">
        <f t="shared" si="8"/>
        <v>3.1897926634768738E-2</v>
      </c>
    </row>
    <row r="166" spans="2:12">
      <c r="B166" s="2">
        <v>40157</v>
      </c>
      <c r="C166">
        <v>6000</v>
      </c>
      <c r="D166" s="1">
        <v>113</v>
      </c>
      <c r="E166" s="2">
        <v>40248</v>
      </c>
      <c r="F166">
        <v>6100</v>
      </c>
      <c r="G166" s="3">
        <v>113</v>
      </c>
      <c r="H166">
        <f t="shared" si="9"/>
        <v>100</v>
      </c>
      <c r="I166" s="3">
        <f t="shared" si="10"/>
        <v>0</v>
      </c>
      <c r="J166">
        <f t="shared" si="11"/>
        <v>91</v>
      </c>
      <c r="K166" s="3">
        <f t="shared" si="12"/>
        <v>0.18315018315018314</v>
      </c>
      <c r="L166">
        <f t="shared" si="8"/>
        <v>0</v>
      </c>
    </row>
    <row r="167" spans="2:12">
      <c r="B167" s="2">
        <v>40192</v>
      </c>
      <c r="C167">
        <v>5300</v>
      </c>
      <c r="D167" s="1">
        <v>106</v>
      </c>
      <c r="E167" s="2">
        <v>40248</v>
      </c>
      <c r="F167">
        <v>6400</v>
      </c>
      <c r="G167" s="3">
        <v>114</v>
      </c>
      <c r="H167">
        <f t="shared" si="9"/>
        <v>1100</v>
      </c>
      <c r="I167" s="3">
        <f t="shared" si="10"/>
        <v>8</v>
      </c>
      <c r="J167">
        <f t="shared" si="11"/>
        <v>57</v>
      </c>
      <c r="K167" s="3">
        <f t="shared" si="12"/>
        <v>3.64117841774247</v>
      </c>
      <c r="L167">
        <f t="shared" si="8"/>
        <v>1.3240648791790799E-2</v>
      </c>
    </row>
    <row r="168" spans="2:12">
      <c r="B168" s="2">
        <v>40157</v>
      </c>
      <c r="C168">
        <v>6800</v>
      </c>
      <c r="D168" s="1">
        <v>112</v>
      </c>
      <c r="E168" s="2">
        <v>40234</v>
      </c>
      <c r="F168">
        <v>7700</v>
      </c>
      <c r="G168" s="3">
        <v>112</v>
      </c>
      <c r="H168">
        <f t="shared" si="9"/>
        <v>900</v>
      </c>
      <c r="I168" s="3">
        <f t="shared" si="10"/>
        <v>0</v>
      </c>
      <c r="J168">
        <f t="shared" si="11"/>
        <v>75</v>
      </c>
      <c r="K168" s="3">
        <f t="shared" si="12"/>
        <v>1.7647058823529411</v>
      </c>
      <c r="L168">
        <f t="shared" si="8"/>
        <v>0</v>
      </c>
    </row>
    <row r="169" spans="2:12">
      <c r="B169" s="2">
        <v>40157</v>
      </c>
      <c r="C169">
        <v>6100</v>
      </c>
      <c r="D169" s="1">
        <v>114</v>
      </c>
      <c r="E169" s="2">
        <v>40234</v>
      </c>
      <c r="F169">
        <v>7400</v>
      </c>
      <c r="G169" s="3">
        <v>124</v>
      </c>
      <c r="H169">
        <f t="shared" si="9"/>
        <v>1300</v>
      </c>
      <c r="I169" s="3">
        <f t="shared" si="10"/>
        <v>10</v>
      </c>
      <c r="J169">
        <f t="shared" si="11"/>
        <v>75</v>
      </c>
      <c r="K169" s="3">
        <f t="shared" si="12"/>
        <v>2.8415300546448088</v>
      </c>
      <c r="L169">
        <f t="shared" si="8"/>
        <v>1.1695906432748537E-2</v>
      </c>
    </row>
    <row r="170" spans="2:12">
      <c r="B170" s="2">
        <v>40157</v>
      </c>
      <c r="C170">
        <v>7300</v>
      </c>
      <c r="D170" s="1">
        <v>113</v>
      </c>
      <c r="E170" s="2">
        <v>40234</v>
      </c>
      <c r="F170">
        <v>8500</v>
      </c>
      <c r="G170" s="3">
        <v>119</v>
      </c>
      <c r="H170">
        <f t="shared" si="9"/>
        <v>1200</v>
      </c>
      <c r="I170" s="3">
        <f t="shared" si="10"/>
        <v>6</v>
      </c>
      <c r="J170">
        <f t="shared" si="11"/>
        <v>75</v>
      </c>
      <c r="K170" s="3">
        <f t="shared" si="12"/>
        <v>2.1917808219178081</v>
      </c>
      <c r="L170">
        <f t="shared" si="8"/>
        <v>7.0796460176991149E-3</v>
      </c>
    </row>
    <row r="171" spans="2:12">
      <c r="B171" s="2">
        <v>40157</v>
      </c>
      <c r="C171">
        <v>6800</v>
      </c>
      <c r="D171" s="1">
        <v>113</v>
      </c>
      <c r="E171" s="2">
        <v>40234</v>
      </c>
      <c r="F171">
        <v>7500</v>
      </c>
      <c r="G171" s="3">
        <v>124</v>
      </c>
      <c r="H171">
        <f t="shared" si="9"/>
        <v>700</v>
      </c>
      <c r="I171" s="3">
        <f t="shared" si="10"/>
        <v>11</v>
      </c>
      <c r="J171">
        <f t="shared" si="11"/>
        <v>75</v>
      </c>
      <c r="K171" s="3">
        <f t="shared" si="12"/>
        <v>1.3725490196078431</v>
      </c>
      <c r="L171">
        <f t="shared" si="8"/>
        <v>1.2979351032448377E-2</v>
      </c>
    </row>
    <row r="172" spans="2:12">
      <c r="B172" s="2">
        <v>40157</v>
      </c>
      <c r="C172">
        <v>6700</v>
      </c>
      <c r="D172" s="1">
        <v>114</v>
      </c>
      <c r="E172" s="2">
        <v>40234</v>
      </c>
      <c r="F172">
        <v>8700</v>
      </c>
      <c r="G172" s="3">
        <v>123</v>
      </c>
      <c r="H172">
        <f t="shared" si="9"/>
        <v>2000</v>
      </c>
      <c r="I172" s="3">
        <f t="shared" si="10"/>
        <v>9</v>
      </c>
      <c r="J172">
        <f t="shared" si="11"/>
        <v>75</v>
      </c>
      <c r="K172" s="3">
        <f t="shared" si="12"/>
        <v>3.9800995024875623</v>
      </c>
      <c r="L172">
        <f t="shared" si="8"/>
        <v>1.0526315789473684E-2</v>
      </c>
    </row>
    <row r="173" spans="2:12">
      <c r="B173" s="2">
        <v>40157</v>
      </c>
      <c r="C173">
        <v>10000</v>
      </c>
      <c r="D173" s="1">
        <v>114</v>
      </c>
      <c r="E173" s="2">
        <v>40227</v>
      </c>
      <c r="F173">
        <v>11200</v>
      </c>
      <c r="G173" s="3">
        <v>130</v>
      </c>
      <c r="H173">
        <f t="shared" si="9"/>
        <v>1200</v>
      </c>
      <c r="I173" s="3">
        <f t="shared" si="10"/>
        <v>16</v>
      </c>
      <c r="J173">
        <f t="shared" si="11"/>
        <v>68</v>
      </c>
      <c r="K173" s="3">
        <f t="shared" si="12"/>
        <v>1.7647058823529411</v>
      </c>
      <c r="L173">
        <f t="shared" si="8"/>
        <v>2.063983488132095E-2</v>
      </c>
    </row>
    <row r="174" spans="2:12">
      <c r="B174" s="2">
        <v>40115</v>
      </c>
      <c r="C174">
        <v>6800</v>
      </c>
      <c r="D174" s="1">
        <v>111</v>
      </c>
      <c r="E174" s="2">
        <v>40192</v>
      </c>
      <c r="F174">
        <v>8700</v>
      </c>
      <c r="G174" s="3">
        <v>125</v>
      </c>
      <c r="H174">
        <f t="shared" si="9"/>
        <v>1900</v>
      </c>
      <c r="I174" s="3">
        <f t="shared" si="10"/>
        <v>14</v>
      </c>
      <c r="J174">
        <f t="shared" si="11"/>
        <v>75</v>
      </c>
      <c r="K174" s="3">
        <f t="shared" si="12"/>
        <v>3.7254901960784315</v>
      </c>
      <c r="L174">
        <f t="shared" si="8"/>
        <v>1.6816816816816817E-2</v>
      </c>
    </row>
    <row r="175" spans="2:12">
      <c r="B175" s="2">
        <v>40157</v>
      </c>
      <c r="C175">
        <v>7400</v>
      </c>
      <c r="D175" s="1">
        <v>114</v>
      </c>
      <c r="E175" s="2">
        <v>40213</v>
      </c>
      <c r="F175">
        <v>8900</v>
      </c>
      <c r="G175" s="3">
        <v>132</v>
      </c>
      <c r="H175">
        <f t="shared" si="9"/>
        <v>1500</v>
      </c>
      <c r="I175" s="3">
        <f t="shared" si="10"/>
        <v>18</v>
      </c>
      <c r="J175">
        <f t="shared" si="11"/>
        <v>54</v>
      </c>
      <c r="K175" s="3">
        <f t="shared" si="12"/>
        <v>3.7537537537537538</v>
      </c>
      <c r="L175">
        <f t="shared" si="8"/>
        <v>2.9239766081871343E-2</v>
      </c>
    </row>
    <row r="176" spans="2:12">
      <c r="B176" s="2">
        <v>40136</v>
      </c>
      <c r="C176">
        <v>6500</v>
      </c>
      <c r="D176" s="1">
        <v>112</v>
      </c>
      <c r="E176" s="2">
        <v>40164</v>
      </c>
      <c r="F176">
        <v>7100</v>
      </c>
      <c r="G176" s="3">
        <v>132</v>
      </c>
      <c r="H176">
        <f t="shared" si="9"/>
        <v>600</v>
      </c>
      <c r="I176" s="3">
        <f t="shared" si="10"/>
        <v>20</v>
      </c>
      <c r="J176">
        <f t="shared" si="11"/>
        <v>28</v>
      </c>
      <c r="K176" s="3">
        <f t="shared" si="12"/>
        <v>3.2967032967032965</v>
      </c>
      <c r="L176">
        <f t="shared" si="8"/>
        <v>6.3775510204081634E-2</v>
      </c>
    </row>
    <row r="177" spans="1:14">
      <c r="B177" s="2">
        <v>40080</v>
      </c>
      <c r="C177">
        <v>5500</v>
      </c>
      <c r="D177" s="1">
        <v>106</v>
      </c>
      <c r="E177" s="2">
        <v>40157</v>
      </c>
      <c r="F177">
        <v>7600</v>
      </c>
      <c r="G177" s="3">
        <v>122</v>
      </c>
      <c r="H177">
        <f t="shared" si="9"/>
        <v>2100</v>
      </c>
      <c r="I177" s="3">
        <f t="shared" si="10"/>
        <v>16</v>
      </c>
      <c r="J177">
        <f t="shared" si="11"/>
        <v>76</v>
      </c>
      <c r="K177" s="3">
        <f t="shared" si="12"/>
        <v>5.0239234449760763</v>
      </c>
      <c r="L177">
        <f t="shared" si="8"/>
        <v>1.9860973187686197E-2</v>
      </c>
    </row>
    <row r="178" spans="1:14">
      <c r="B178" s="2">
        <v>40094</v>
      </c>
      <c r="C178">
        <v>4400</v>
      </c>
      <c r="D178" s="1">
        <v>99</v>
      </c>
      <c r="E178" s="2">
        <v>40157</v>
      </c>
      <c r="F178">
        <v>5800</v>
      </c>
      <c r="G178" s="3">
        <v>122</v>
      </c>
      <c r="H178">
        <f t="shared" si="9"/>
        <v>1400</v>
      </c>
      <c r="I178" s="3">
        <f t="shared" si="10"/>
        <v>23</v>
      </c>
      <c r="J178">
        <f t="shared" si="11"/>
        <v>62</v>
      </c>
      <c r="K178" s="3">
        <f t="shared" si="12"/>
        <v>5.1319648093841641</v>
      </c>
      <c r="L178">
        <f t="shared" si="8"/>
        <v>3.7471489084392309E-2</v>
      </c>
    </row>
    <row r="179" spans="1:14">
      <c r="B179" s="2">
        <v>40059</v>
      </c>
      <c r="C179">
        <v>11800</v>
      </c>
      <c r="D179" s="1">
        <v>109</v>
      </c>
      <c r="E179" s="2">
        <v>40150</v>
      </c>
      <c r="F179">
        <v>12600</v>
      </c>
      <c r="G179" s="3">
        <v>118</v>
      </c>
      <c r="H179">
        <f t="shared" si="9"/>
        <v>800</v>
      </c>
      <c r="I179" s="3">
        <f t="shared" si="10"/>
        <v>9</v>
      </c>
      <c r="J179">
        <f t="shared" si="11"/>
        <v>90</v>
      </c>
      <c r="K179" s="3">
        <f t="shared" si="12"/>
        <v>0.75329566854990582</v>
      </c>
      <c r="L179">
        <f t="shared" si="8"/>
        <v>9.1743119266055051E-3</v>
      </c>
    </row>
    <row r="180" spans="1:14">
      <c r="B180" s="2">
        <v>40045</v>
      </c>
      <c r="C180">
        <v>6900</v>
      </c>
      <c r="D180" s="1">
        <v>109</v>
      </c>
      <c r="E180" s="2">
        <v>40150</v>
      </c>
      <c r="F180">
        <v>8600</v>
      </c>
      <c r="G180" s="3">
        <v>125</v>
      </c>
      <c r="H180">
        <f t="shared" si="9"/>
        <v>1700</v>
      </c>
      <c r="I180" s="3">
        <f t="shared" si="10"/>
        <v>16</v>
      </c>
      <c r="J180">
        <f t="shared" si="11"/>
        <v>103</v>
      </c>
      <c r="K180" s="3">
        <f t="shared" si="12"/>
        <v>2.3920078795553676</v>
      </c>
      <c r="L180">
        <f t="shared" si="8"/>
        <v>1.4251358332591075E-2</v>
      </c>
    </row>
    <row r="181" spans="1:14">
      <c r="B181" s="2">
        <v>40059</v>
      </c>
      <c r="C181">
        <v>6000</v>
      </c>
      <c r="D181" s="1">
        <v>112</v>
      </c>
      <c r="E181" s="2">
        <v>40143</v>
      </c>
      <c r="F181">
        <v>6900</v>
      </c>
      <c r="G181" s="3">
        <v>120</v>
      </c>
      <c r="H181">
        <f t="shared" si="9"/>
        <v>900</v>
      </c>
      <c r="I181" s="3">
        <f t="shared" si="10"/>
        <v>8</v>
      </c>
      <c r="J181">
        <f t="shared" si="11"/>
        <v>83</v>
      </c>
      <c r="K181" s="3">
        <f t="shared" si="12"/>
        <v>1.8072289156626506</v>
      </c>
      <c r="L181">
        <f t="shared" si="8"/>
        <v>8.6058519793459562E-3</v>
      </c>
    </row>
    <row r="182" spans="1:14">
      <c r="B182" s="2">
        <v>39965</v>
      </c>
      <c r="C182">
        <v>5200</v>
      </c>
      <c r="D182" s="1">
        <v>108</v>
      </c>
      <c r="E182" s="2">
        <v>40143</v>
      </c>
      <c r="F182">
        <v>6700</v>
      </c>
      <c r="G182" s="3">
        <v>120</v>
      </c>
      <c r="H182">
        <f t="shared" si="9"/>
        <v>1500</v>
      </c>
      <c r="I182" s="3">
        <f t="shared" si="10"/>
        <v>12</v>
      </c>
      <c r="J182">
        <f t="shared" si="11"/>
        <v>175</v>
      </c>
      <c r="K182" s="3">
        <f t="shared" si="12"/>
        <v>1.6483516483516483</v>
      </c>
      <c r="L182">
        <f t="shared" si="8"/>
        <v>6.3492063492063483E-3</v>
      </c>
    </row>
    <row r="183" spans="1:14">
      <c r="B183" s="2">
        <v>40038</v>
      </c>
      <c r="C183">
        <v>5200</v>
      </c>
      <c r="D183" s="1">
        <v>114</v>
      </c>
      <c r="E183" s="2">
        <v>40143</v>
      </c>
      <c r="F183">
        <v>7100</v>
      </c>
      <c r="G183" s="3">
        <v>126</v>
      </c>
      <c r="H183">
        <f t="shared" si="9"/>
        <v>1900</v>
      </c>
      <c r="I183" s="3">
        <f t="shared" si="10"/>
        <v>12</v>
      </c>
      <c r="J183">
        <f t="shared" si="11"/>
        <v>103</v>
      </c>
      <c r="K183" s="3">
        <f t="shared" si="12"/>
        <v>3.5474234503360718</v>
      </c>
      <c r="L183">
        <f t="shared" si="8"/>
        <v>1.0219724067450179E-2</v>
      </c>
    </row>
    <row r="184" spans="1:14">
      <c r="B184" s="2">
        <v>40014</v>
      </c>
      <c r="C184">
        <v>5500</v>
      </c>
      <c r="D184" s="1">
        <v>104</v>
      </c>
      <c r="E184" s="2">
        <v>40143</v>
      </c>
      <c r="F184">
        <v>7500</v>
      </c>
      <c r="G184" s="3">
        <v>126</v>
      </c>
      <c r="H184">
        <f t="shared" si="9"/>
        <v>2000</v>
      </c>
      <c r="I184" s="3">
        <f t="shared" si="10"/>
        <v>22</v>
      </c>
      <c r="J184">
        <f t="shared" si="11"/>
        <v>126</v>
      </c>
      <c r="K184" s="3">
        <f t="shared" si="12"/>
        <v>2.8860028860028861</v>
      </c>
      <c r="L184">
        <f t="shared" si="8"/>
        <v>1.6788766788766788E-2</v>
      </c>
    </row>
    <row r="185" spans="1:14">
      <c r="B185" s="2">
        <v>39979</v>
      </c>
      <c r="C185">
        <v>6400</v>
      </c>
      <c r="D185" s="1">
        <v>119</v>
      </c>
      <c r="E185" s="2">
        <v>40059</v>
      </c>
      <c r="F185">
        <v>7800</v>
      </c>
      <c r="G185" s="3">
        <v>127</v>
      </c>
      <c r="H185">
        <f t="shared" si="9"/>
        <v>1400</v>
      </c>
      <c r="I185" s="3">
        <f t="shared" si="10"/>
        <v>8</v>
      </c>
      <c r="J185">
        <f t="shared" si="11"/>
        <v>78</v>
      </c>
      <c r="K185" s="3">
        <f t="shared" si="12"/>
        <v>2.8044871794871793</v>
      </c>
      <c r="L185">
        <f t="shared" si="8"/>
        <v>8.6188321482439118E-3</v>
      </c>
    </row>
    <row r="186" spans="1:14">
      <c r="B186" s="2">
        <v>39979</v>
      </c>
      <c r="C186">
        <v>11400</v>
      </c>
      <c r="D186">
        <v>109</v>
      </c>
      <c r="E186" s="2">
        <v>40045</v>
      </c>
      <c r="F186">
        <v>15000</v>
      </c>
      <c r="G186" s="3">
        <v>136</v>
      </c>
      <c r="H186">
        <f t="shared" si="9"/>
        <v>3600</v>
      </c>
      <c r="I186" s="3">
        <f t="shared" si="10"/>
        <v>27</v>
      </c>
      <c r="J186">
        <f t="shared" si="11"/>
        <v>65</v>
      </c>
      <c r="K186" s="3">
        <f t="shared" si="12"/>
        <v>4.8582995951417001</v>
      </c>
      <c r="L186">
        <f t="shared" si="8"/>
        <v>3.8108680310515175E-2</v>
      </c>
    </row>
    <row r="187" spans="1:14">
      <c r="A187" t="s">
        <v>9</v>
      </c>
      <c r="B187" s="2">
        <v>40248</v>
      </c>
      <c r="C187">
        <v>7700</v>
      </c>
      <c r="D187" s="1">
        <v>114</v>
      </c>
      <c r="E187" s="2">
        <v>40353</v>
      </c>
      <c r="F187">
        <v>10000</v>
      </c>
      <c r="G187" s="3">
        <v>131</v>
      </c>
      <c r="H187">
        <f t="shared" si="9"/>
        <v>2300</v>
      </c>
      <c r="I187" s="3">
        <f t="shared" si="10"/>
        <v>17</v>
      </c>
      <c r="J187">
        <f t="shared" si="11"/>
        <v>103</v>
      </c>
      <c r="K187" s="3">
        <f t="shared" si="12"/>
        <v>2.900012608750473</v>
      </c>
      <c r="L187">
        <f t="shared" si="8"/>
        <v>1.4477942428887752E-2</v>
      </c>
      <c r="M187" s="3">
        <f>MEDIAN(K187:K239)</f>
        <v>2.2222222222222223</v>
      </c>
      <c r="N187">
        <f>MEDIAN(J187:J239)</f>
        <v>96</v>
      </c>
    </row>
    <row r="188" spans="1:14">
      <c r="B188" s="2">
        <v>40241</v>
      </c>
      <c r="C188">
        <v>5700</v>
      </c>
      <c r="D188" s="1">
        <v>114</v>
      </c>
      <c r="E188" s="2">
        <v>40353</v>
      </c>
      <c r="F188">
        <v>7500</v>
      </c>
      <c r="G188" s="3">
        <v>131</v>
      </c>
      <c r="H188">
        <f t="shared" si="9"/>
        <v>1800</v>
      </c>
      <c r="I188" s="3">
        <f t="shared" si="10"/>
        <v>17</v>
      </c>
      <c r="J188">
        <f t="shared" si="11"/>
        <v>110</v>
      </c>
      <c r="K188" s="3">
        <f t="shared" si="12"/>
        <v>2.8708133971291865</v>
      </c>
      <c r="L188">
        <f t="shared" si="8"/>
        <v>1.3556618819776715E-2</v>
      </c>
    </row>
    <row r="189" spans="1:14">
      <c r="B189" s="2">
        <v>40248</v>
      </c>
      <c r="C189">
        <v>7700</v>
      </c>
      <c r="D189" s="1">
        <v>114</v>
      </c>
      <c r="E189" s="2">
        <v>40353</v>
      </c>
      <c r="F189">
        <v>9000</v>
      </c>
      <c r="G189" s="3">
        <v>128</v>
      </c>
      <c r="H189">
        <f t="shared" si="9"/>
        <v>1300</v>
      </c>
      <c r="I189" s="3">
        <f t="shared" si="10"/>
        <v>14</v>
      </c>
      <c r="J189">
        <f t="shared" si="11"/>
        <v>103</v>
      </c>
      <c r="K189" s="3">
        <f t="shared" si="12"/>
        <v>1.6391375614676584</v>
      </c>
      <c r="L189">
        <f t="shared" si="8"/>
        <v>1.1923011412025208E-2</v>
      </c>
    </row>
    <row r="190" spans="1:14">
      <c r="B190" s="2">
        <v>40255</v>
      </c>
      <c r="C190">
        <v>6200</v>
      </c>
      <c r="D190" s="1">
        <v>115</v>
      </c>
      <c r="E190" s="2">
        <v>40353</v>
      </c>
      <c r="F190">
        <v>7000</v>
      </c>
      <c r="G190" s="3">
        <v>121</v>
      </c>
      <c r="H190">
        <f t="shared" si="9"/>
        <v>800</v>
      </c>
      <c r="I190" s="3">
        <f t="shared" si="10"/>
        <v>6</v>
      </c>
      <c r="J190">
        <f t="shared" si="11"/>
        <v>96</v>
      </c>
      <c r="K190" s="3">
        <f t="shared" si="12"/>
        <v>1.3440860215053763</v>
      </c>
      <c r="L190">
        <f t="shared" si="8"/>
        <v>5.434782608695652E-3</v>
      </c>
    </row>
    <row r="191" spans="1:14">
      <c r="B191" s="2">
        <v>40255</v>
      </c>
      <c r="C191">
        <v>5600</v>
      </c>
      <c r="D191" s="1">
        <v>110</v>
      </c>
      <c r="E191" s="2">
        <v>40353</v>
      </c>
      <c r="F191">
        <v>6500</v>
      </c>
      <c r="G191" s="3">
        <v>125</v>
      </c>
      <c r="H191">
        <f t="shared" si="9"/>
        <v>900</v>
      </c>
      <c r="I191" s="3">
        <f t="shared" si="10"/>
        <v>15</v>
      </c>
      <c r="J191">
        <f t="shared" si="11"/>
        <v>96</v>
      </c>
      <c r="K191" s="3">
        <f t="shared" si="12"/>
        <v>1.6741071428571432</v>
      </c>
      <c r="L191">
        <f t="shared" si="8"/>
        <v>1.4204545454545454E-2</v>
      </c>
    </row>
    <row r="192" spans="1:14">
      <c r="B192" s="2">
        <v>40223</v>
      </c>
      <c r="C192">
        <v>5800</v>
      </c>
      <c r="D192" s="1">
        <v>112</v>
      </c>
      <c r="E192" s="2">
        <v>40318</v>
      </c>
      <c r="F192">
        <v>10500</v>
      </c>
      <c r="G192" s="3">
        <v>143</v>
      </c>
      <c r="H192">
        <f t="shared" si="9"/>
        <v>4700</v>
      </c>
      <c r="I192" s="3">
        <f t="shared" si="10"/>
        <v>31</v>
      </c>
      <c r="J192">
        <f t="shared" si="11"/>
        <v>96</v>
      </c>
      <c r="K192" s="3">
        <f t="shared" si="12"/>
        <v>8.4410919540229887</v>
      </c>
      <c r="L192">
        <f t="shared" si="8"/>
        <v>2.8831845238095243E-2</v>
      </c>
    </row>
    <row r="193" spans="2:12">
      <c r="B193" s="2">
        <v>40255</v>
      </c>
      <c r="C193">
        <v>6700</v>
      </c>
      <c r="D193" s="1">
        <v>114</v>
      </c>
      <c r="E193" s="2">
        <v>40318</v>
      </c>
      <c r="F193">
        <v>8200</v>
      </c>
      <c r="G193" s="3">
        <v>128</v>
      </c>
      <c r="H193">
        <f t="shared" si="9"/>
        <v>1500</v>
      </c>
      <c r="I193" s="3">
        <f t="shared" si="10"/>
        <v>14</v>
      </c>
      <c r="J193">
        <f t="shared" si="11"/>
        <v>62</v>
      </c>
      <c r="K193" s="3">
        <f t="shared" si="12"/>
        <v>3.6109773712084734</v>
      </c>
      <c r="L193">
        <f t="shared" si="8"/>
        <v>1.9807583474816072E-2</v>
      </c>
    </row>
    <row r="194" spans="2:12">
      <c r="B194" s="2">
        <v>40248</v>
      </c>
      <c r="C194">
        <v>5600</v>
      </c>
      <c r="D194" s="1">
        <v>113</v>
      </c>
      <c r="E194" s="2">
        <v>40318</v>
      </c>
      <c r="F194">
        <v>7200</v>
      </c>
      <c r="G194" s="3">
        <v>135</v>
      </c>
      <c r="H194">
        <f t="shared" si="9"/>
        <v>1600</v>
      </c>
      <c r="I194" s="3">
        <f t="shared" si="10"/>
        <v>22</v>
      </c>
      <c r="J194">
        <f t="shared" si="11"/>
        <v>69</v>
      </c>
      <c r="K194" s="3">
        <f t="shared" si="12"/>
        <v>4.1407867494824018</v>
      </c>
      <c r="L194">
        <f t="shared" si="8"/>
        <v>2.821598050532256E-2</v>
      </c>
    </row>
    <row r="195" spans="2:12">
      <c r="B195" s="2">
        <v>40234</v>
      </c>
      <c r="C195">
        <v>9400</v>
      </c>
      <c r="D195" s="1">
        <v>115</v>
      </c>
      <c r="E195" s="2">
        <v>40318</v>
      </c>
      <c r="F195">
        <v>10200</v>
      </c>
      <c r="G195" s="3">
        <v>132</v>
      </c>
      <c r="H195">
        <f t="shared" si="9"/>
        <v>800</v>
      </c>
      <c r="I195" s="3">
        <f t="shared" si="10"/>
        <v>17</v>
      </c>
      <c r="J195">
        <f t="shared" si="11"/>
        <v>85</v>
      </c>
      <c r="K195" s="3">
        <f t="shared" si="12"/>
        <v>1.0012515644555695</v>
      </c>
      <c r="L195">
        <f t="shared" si="8"/>
        <v>1.7391304347826087E-2</v>
      </c>
    </row>
    <row r="196" spans="2:12">
      <c r="B196" s="2">
        <v>40228</v>
      </c>
      <c r="C196">
        <v>5900</v>
      </c>
      <c r="D196" s="1">
        <v>95</v>
      </c>
      <c r="E196" s="2">
        <v>40318</v>
      </c>
      <c r="F196">
        <v>7100</v>
      </c>
      <c r="G196" s="3">
        <v>120</v>
      </c>
      <c r="H196">
        <f t="shared" si="9"/>
        <v>1200</v>
      </c>
      <c r="I196" s="3">
        <f t="shared" si="10"/>
        <v>25</v>
      </c>
      <c r="J196">
        <f t="shared" si="11"/>
        <v>91</v>
      </c>
      <c r="K196" s="3">
        <f t="shared" si="12"/>
        <v>2.2350530825107096</v>
      </c>
      <c r="L196">
        <f t="shared" si="8"/>
        <v>2.8918449971081551E-2</v>
      </c>
    </row>
    <row r="197" spans="2:12">
      <c r="B197" s="2">
        <v>40213</v>
      </c>
      <c r="C197">
        <v>6200</v>
      </c>
      <c r="D197" s="1">
        <v>114</v>
      </c>
      <c r="E197" s="2">
        <v>40290</v>
      </c>
      <c r="F197">
        <v>9800</v>
      </c>
      <c r="G197" s="3">
        <v>130</v>
      </c>
      <c r="H197">
        <f t="shared" si="9"/>
        <v>3600</v>
      </c>
      <c r="I197" s="3">
        <f t="shared" si="10"/>
        <v>16</v>
      </c>
      <c r="J197">
        <f t="shared" si="11"/>
        <v>78</v>
      </c>
      <c r="K197" s="3">
        <f t="shared" si="12"/>
        <v>7.4441687344913152</v>
      </c>
      <c r="L197">
        <f t="shared" si="8"/>
        <v>1.799370220422852E-2</v>
      </c>
    </row>
    <row r="198" spans="2:12">
      <c r="B198" s="2">
        <v>40213</v>
      </c>
      <c r="C198">
        <v>4900</v>
      </c>
      <c r="D198" s="1">
        <v>100</v>
      </c>
      <c r="E198" s="2">
        <v>40283</v>
      </c>
      <c r="F198">
        <v>6300</v>
      </c>
      <c r="G198" s="3">
        <v>124</v>
      </c>
      <c r="H198">
        <f t="shared" si="9"/>
        <v>1400</v>
      </c>
      <c r="I198" s="3">
        <f t="shared" si="10"/>
        <v>24</v>
      </c>
      <c r="J198">
        <f t="shared" si="11"/>
        <v>71</v>
      </c>
      <c r="K198" s="3">
        <f t="shared" si="12"/>
        <v>4.0241448692152915</v>
      </c>
      <c r="L198">
        <f t="shared" si="8"/>
        <v>3.3802816901408447E-2</v>
      </c>
    </row>
    <row r="199" spans="2:12">
      <c r="B199" s="2">
        <v>40192</v>
      </c>
      <c r="C199">
        <v>6700</v>
      </c>
      <c r="D199" s="1">
        <v>113</v>
      </c>
      <c r="E199" s="2">
        <v>40248</v>
      </c>
      <c r="F199">
        <v>7400</v>
      </c>
      <c r="G199" s="3">
        <v>120</v>
      </c>
      <c r="H199">
        <f t="shared" si="9"/>
        <v>700</v>
      </c>
      <c r="I199" s="3">
        <f t="shared" si="10"/>
        <v>7</v>
      </c>
      <c r="J199">
        <f t="shared" si="11"/>
        <v>57</v>
      </c>
      <c r="K199" s="3">
        <f t="shared" si="12"/>
        <v>1.832940560356114</v>
      </c>
      <c r="L199">
        <f t="shared" si="8"/>
        <v>1.086787765874864E-2</v>
      </c>
    </row>
    <row r="200" spans="2:12">
      <c r="B200" s="2">
        <v>40198</v>
      </c>
      <c r="C200">
        <v>5000</v>
      </c>
      <c r="D200" s="1">
        <v>95</v>
      </c>
      <c r="E200" s="2">
        <v>40248</v>
      </c>
      <c r="F200">
        <v>6700</v>
      </c>
      <c r="G200" s="3">
        <v>130</v>
      </c>
      <c r="H200">
        <f t="shared" si="9"/>
        <v>1700</v>
      </c>
      <c r="I200" s="3">
        <f t="shared" si="10"/>
        <v>35</v>
      </c>
      <c r="J200">
        <f t="shared" si="11"/>
        <v>51</v>
      </c>
      <c r="K200" s="3">
        <f t="shared" si="12"/>
        <v>6.666666666666667</v>
      </c>
      <c r="L200">
        <f t="shared" si="8"/>
        <v>7.223942208462332E-2</v>
      </c>
    </row>
    <row r="201" spans="2:12">
      <c r="B201" s="2">
        <v>40192</v>
      </c>
      <c r="C201">
        <v>6500</v>
      </c>
      <c r="D201" s="1">
        <v>105</v>
      </c>
      <c r="E201" s="2">
        <v>40255</v>
      </c>
      <c r="F201">
        <v>7400</v>
      </c>
      <c r="G201" s="3">
        <v>117</v>
      </c>
      <c r="H201">
        <f t="shared" si="9"/>
        <v>900</v>
      </c>
      <c r="I201" s="3">
        <f t="shared" si="10"/>
        <v>12</v>
      </c>
      <c r="J201">
        <f t="shared" si="11"/>
        <v>64</v>
      </c>
      <c r="K201" s="3">
        <f t="shared" si="12"/>
        <v>2.1634615384615383</v>
      </c>
      <c r="L201">
        <f t="shared" si="8"/>
        <v>1.7857142857142856E-2</v>
      </c>
    </row>
    <row r="202" spans="2:12">
      <c r="B202" s="2">
        <v>40192</v>
      </c>
      <c r="C202">
        <v>5200</v>
      </c>
      <c r="D202" s="1">
        <v>111</v>
      </c>
      <c r="E202" s="2">
        <v>40255</v>
      </c>
      <c r="F202">
        <v>5900</v>
      </c>
      <c r="G202" s="3">
        <v>110</v>
      </c>
      <c r="H202">
        <f t="shared" si="9"/>
        <v>700</v>
      </c>
      <c r="I202" s="3">
        <f t="shared" si="10"/>
        <v>-1</v>
      </c>
      <c r="J202">
        <f t="shared" si="11"/>
        <v>64</v>
      </c>
      <c r="K202" s="3">
        <f t="shared" si="12"/>
        <v>2.1033653846153846</v>
      </c>
      <c r="L202">
        <f t="shared" si="8"/>
        <v>-1.4076576576576578E-3</v>
      </c>
    </row>
    <row r="203" spans="2:12">
      <c r="B203" s="2">
        <v>40136</v>
      </c>
      <c r="C203">
        <v>7900</v>
      </c>
      <c r="D203" s="1">
        <v>110</v>
      </c>
      <c r="E203" s="2">
        <v>40227</v>
      </c>
      <c r="F203">
        <v>9200</v>
      </c>
      <c r="G203" s="3">
        <v>124</v>
      </c>
      <c r="H203">
        <f t="shared" si="9"/>
        <v>1300</v>
      </c>
      <c r="I203" s="3">
        <f t="shared" si="10"/>
        <v>14</v>
      </c>
      <c r="J203">
        <f t="shared" si="11"/>
        <v>89</v>
      </c>
      <c r="K203" s="3">
        <f t="shared" si="12"/>
        <v>1.8489546294979375</v>
      </c>
      <c r="L203">
        <f t="shared" si="8"/>
        <v>1.4300306435137897E-2</v>
      </c>
    </row>
    <row r="204" spans="2:12">
      <c r="B204" s="2">
        <v>40136</v>
      </c>
      <c r="C204">
        <v>8000</v>
      </c>
      <c r="D204" s="1">
        <v>106</v>
      </c>
      <c r="E204" s="2">
        <v>40227</v>
      </c>
      <c r="F204">
        <v>10500</v>
      </c>
      <c r="G204" s="3">
        <v>130</v>
      </c>
      <c r="H204">
        <f t="shared" si="9"/>
        <v>2500</v>
      </c>
      <c r="I204" s="3">
        <f t="shared" si="10"/>
        <v>24</v>
      </c>
      <c r="J204">
        <f t="shared" si="11"/>
        <v>89</v>
      </c>
      <c r="K204" s="3">
        <f t="shared" si="12"/>
        <v>3.5112359550561796</v>
      </c>
      <c r="L204">
        <f t="shared" si="8"/>
        <v>2.543989824040704E-2</v>
      </c>
    </row>
    <row r="205" spans="2:12">
      <c r="B205" s="2">
        <v>40136</v>
      </c>
      <c r="C205">
        <v>7100</v>
      </c>
      <c r="D205" s="1">
        <v>115</v>
      </c>
      <c r="E205" s="2">
        <v>40227</v>
      </c>
      <c r="F205">
        <v>8200</v>
      </c>
      <c r="G205" s="3">
        <v>125</v>
      </c>
      <c r="H205">
        <f t="shared" si="9"/>
        <v>1100</v>
      </c>
      <c r="I205" s="3">
        <f t="shared" si="10"/>
        <v>10</v>
      </c>
      <c r="J205">
        <f t="shared" si="11"/>
        <v>89</v>
      </c>
      <c r="K205" s="3">
        <f t="shared" si="12"/>
        <v>1.7407817692672891</v>
      </c>
      <c r="L205">
        <f t="shared" si="8"/>
        <v>9.7703957010258913E-3</v>
      </c>
    </row>
    <row r="206" spans="2:12">
      <c r="B206" s="2">
        <v>40150</v>
      </c>
      <c r="C206">
        <v>5000</v>
      </c>
      <c r="D206" s="1">
        <v>114</v>
      </c>
      <c r="E206" s="2">
        <v>40227</v>
      </c>
      <c r="F206">
        <v>6900</v>
      </c>
      <c r="G206" s="3">
        <v>125</v>
      </c>
      <c r="H206">
        <f t="shared" si="9"/>
        <v>1900</v>
      </c>
      <c r="I206" s="3">
        <f t="shared" si="10"/>
        <v>11</v>
      </c>
      <c r="J206">
        <f t="shared" si="11"/>
        <v>75</v>
      </c>
      <c r="K206" s="3">
        <f t="shared" si="12"/>
        <v>5.0666666666666664</v>
      </c>
      <c r="L206">
        <f t="shared" si="8"/>
        <v>1.2865497076023392E-2</v>
      </c>
    </row>
    <row r="207" spans="2:12">
      <c r="B207" s="2">
        <v>40164</v>
      </c>
      <c r="C207">
        <v>6900</v>
      </c>
      <c r="D207" s="1">
        <v>109</v>
      </c>
      <c r="E207" s="2">
        <v>40213</v>
      </c>
      <c r="F207">
        <v>9000</v>
      </c>
      <c r="G207" s="3">
        <v>137</v>
      </c>
      <c r="H207">
        <f t="shared" si="9"/>
        <v>2100</v>
      </c>
      <c r="I207" s="3">
        <f t="shared" si="10"/>
        <v>28</v>
      </c>
      <c r="J207">
        <f t="shared" si="11"/>
        <v>47</v>
      </c>
      <c r="K207" s="3">
        <f t="shared" si="12"/>
        <v>6.4754856614246066</v>
      </c>
      <c r="L207">
        <f t="shared" si="8"/>
        <v>5.4655475307437043E-2</v>
      </c>
    </row>
    <row r="208" spans="2:12">
      <c r="B208" s="2">
        <v>40115</v>
      </c>
      <c r="C208">
        <v>5700</v>
      </c>
      <c r="D208" s="1">
        <v>108</v>
      </c>
      <c r="E208" s="2">
        <v>40198</v>
      </c>
      <c r="F208">
        <v>7600</v>
      </c>
      <c r="G208" s="3">
        <v>127</v>
      </c>
      <c r="H208">
        <f t="shared" si="9"/>
        <v>1900</v>
      </c>
      <c r="I208" s="3">
        <f t="shared" si="10"/>
        <v>19</v>
      </c>
      <c r="J208">
        <f t="shared" si="11"/>
        <v>81</v>
      </c>
      <c r="K208" s="3">
        <f t="shared" si="12"/>
        <v>4.1152263374485596</v>
      </c>
      <c r="L208">
        <f t="shared" si="8"/>
        <v>2.171925011431184E-2</v>
      </c>
    </row>
    <row r="209" spans="2:12">
      <c r="B209" s="2">
        <v>40108</v>
      </c>
      <c r="C209">
        <v>10100</v>
      </c>
      <c r="D209" s="1">
        <v>112</v>
      </c>
      <c r="E209" s="2">
        <v>40159</v>
      </c>
      <c r="F209">
        <v>11300</v>
      </c>
      <c r="G209" s="3">
        <v>127</v>
      </c>
      <c r="H209">
        <f t="shared" si="9"/>
        <v>1200</v>
      </c>
      <c r="I209" s="3">
        <f t="shared" si="10"/>
        <v>15</v>
      </c>
      <c r="J209">
        <f t="shared" si="11"/>
        <v>50</v>
      </c>
      <c r="K209" s="3">
        <f t="shared" si="12"/>
        <v>2.3762376237623761</v>
      </c>
      <c r="L209">
        <f t="shared" si="8"/>
        <v>2.6785714285714284E-2</v>
      </c>
    </row>
    <row r="210" spans="2:12">
      <c r="B210" s="2">
        <v>40108</v>
      </c>
      <c r="C210">
        <v>6900</v>
      </c>
      <c r="D210" s="1">
        <v>112</v>
      </c>
      <c r="E210" s="2">
        <v>40164</v>
      </c>
      <c r="F210">
        <v>7800</v>
      </c>
      <c r="G210" s="3">
        <v>125</v>
      </c>
      <c r="H210">
        <f t="shared" si="9"/>
        <v>900</v>
      </c>
      <c r="I210" s="3">
        <f t="shared" si="10"/>
        <v>13</v>
      </c>
      <c r="J210">
        <f t="shared" si="11"/>
        <v>55</v>
      </c>
      <c r="K210" s="3">
        <f t="shared" si="12"/>
        <v>2.3715415019762847</v>
      </c>
      <c r="L210">
        <f t="shared" si="8"/>
        <v>2.1103896103896104E-2</v>
      </c>
    </row>
    <row r="211" spans="2:12">
      <c r="B211" s="2">
        <v>40052</v>
      </c>
      <c r="C211">
        <v>5100</v>
      </c>
      <c r="D211" s="1">
        <v>101</v>
      </c>
      <c r="E211" s="2">
        <v>40164</v>
      </c>
      <c r="F211">
        <v>6500</v>
      </c>
      <c r="G211" s="3">
        <v>115</v>
      </c>
      <c r="H211">
        <f t="shared" si="9"/>
        <v>1400</v>
      </c>
      <c r="I211" s="3">
        <f t="shared" si="10"/>
        <v>14</v>
      </c>
      <c r="J211">
        <f t="shared" si="11"/>
        <v>110</v>
      </c>
      <c r="K211" s="3">
        <f t="shared" si="12"/>
        <v>2.4955436720142603</v>
      </c>
      <c r="L211">
        <f t="shared" si="8"/>
        <v>1.2601260126012601E-2</v>
      </c>
    </row>
    <row r="212" spans="2:12">
      <c r="B212" s="2">
        <v>40059</v>
      </c>
      <c r="C212">
        <v>6000</v>
      </c>
      <c r="D212" s="1">
        <v>112</v>
      </c>
      <c r="E212" s="2">
        <v>40164</v>
      </c>
      <c r="F212">
        <v>7400</v>
      </c>
      <c r="G212" s="3">
        <v>120</v>
      </c>
      <c r="H212">
        <f t="shared" si="9"/>
        <v>1400</v>
      </c>
      <c r="I212" s="3">
        <f t="shared" si="10"/>
        <v>8</v>
      </c>
      <c r="J212">
        <f t="shared" si="11"/>
        <v>104</v>
      </c>
      <c r="K212" s="3">
        <f t="shared" si="12"/>
        <v>2.2435897435897436</v>
      </c>
      <c r="L212">
        <f t="shared" si="8"/>
        <v>6.868131868131868E-3</v>
      </c>
    </row>
    <row r="213" spans="2:12">
      <c r="B213" s="2">
        <v>40052</v>
      </c>
      <c r="C213">
        <v>7200</v>
      </c>
      <c r="D213" s="1">
        <v>111</v>
      </c>
      <c r="E213" s="2">
        <v>40157</v>
      </c>
      <c r="F213">
        <v>8000</v>
      </c>
      <c r="G213" s="3">
        <v>120</v>
      </c>
      <c r="H213">
        <f t="shared" si="9"/>
        <v>800</v>
      </c>
      <c r="I213" s="3">
        <f t="shared" si="10"/>
        <v>9</v>
      </c>
      <c r="J213">
        <f t="shared" si="11"/>
        <v>103</v>
      </c>
      <c r="K213" s="3">
        <f t="shared" si="12"/>
        <v>1.0787486515641855</v>
      </c>
      <c r="L213">
        <f t="shared" si="8"/>
        <v>7.8719496195224347E-3</v>
      </c>
    </row>
    <row r="214" spans="2:12">
      <c r="B214" s="2">
        <v>40101</v>
      </c>
      <c r="C214">
        <v>7000</v>
      </c>
      <c r="D214" s="1">
        <v>112</v>
      </c>
      <c r="E214" s="2">
        <v>40157</v>
      </c>
      <c r="F214">
        <v>8600</v>
      </c>
      <c r="G214" s="3">
        <v>137</v>
      </c>
      <c r="H214">
        <f t="shared" si="9"/>
        <v>1600</v>
      </c>
      <c r="I214" s="3">
        <f t="shared" si="10"/>
        <v>25</v>
      </c>
      <c r="J214">
        <f t="shared" si="11"/>
        <v>55</v>
      </c>
      <c r="K214" s="3">
        <f t="shared" si="12"/>
        <v>4.1558441558441555</v>
      </c>
      <c r="L214">
        <f t="shared" si="8"/>
        <v>4.0584415584415584E-2</v>
      </c>
    </row>
    <row r="215" spans="2:12">
      <c r="B215" s="2">
        <v>39968</v>
      </c>
      <c r="C215">
        <v>4800</v>
      </c>
      <c r="D215" s="1">
        <v>108</v>
      </c>
      <c r="E215" s="2">
        <v>40157</v>
      </c>
      <c r="F215">
        <v>7000</v>
      </c>
      <c r="G215" s="3">
        <v>124</v>
      </c>
      <c r="H215">
        <f t="shared" si="9"/>
        <v>2200</v>
      </c>
      <c r="I215" s="3">
        <f t="shared" si="10"/>
        <v>16</v>
      </c>
      <c r="J215">
        <f t="shared" si="11"/>
        <v>186</v>
      </c>
      <c r="K215" s="3">
        <f t="shared" si="12"/>
        <v>2.4641577060931903</v>
      </c>
      <c r="L215">
        <f t="shared" si="8"/>
        <v>7.9649542015133405E-3</v>
      </c>
    </row>
    <row r="216" spans="2:12">
      <c r="B216" s="2">
        <v>39974</v>
      </c>
      <c r="C216">
        <v>4500</v>
      </c>
      <c r="D216" s="1">
        <v>108</v>
      </c>
      <c r="E216" s="2">
        <v>40157</v>
      </c>
      <c r="F216">
        <v>6300</v>
      </c>
      <c r="G216" s="3">
        <v>115</v>
      </c>
      <c r="H216">
        <f t="shared" si="9"/>
        <v>1800</v>
      </c>
      <c r="I216" s="3">
        <f t="shared" si="10"/>
        <v>7</v>
      </c>
      <c r="J216">
        <f t="shared" si="11"/>
        <v>180</v>
      </c>
      <c r="K216" s="3">
        <f t="shared" si="12"/>
        <v>2.2222222222222223</v>
      </c>
      <c r="L216">
        <f t="shared" si="8"/>
        <v>3.6008230452674894E-3</v>
      </c>
    </row>
    <row r="217" spans="2:12">
      <c r="B217" s="2">
        <v>40045</v>
      </c>
      <c r="C217">
        <v>7700</v>
      </c>
      <c r="D217" s="1">
        <v>113</v>
      </c>
      <c r="E217" s="2">
        <v>40157</v>
      </c>
      <c r="F217">
        <v>8300</v>
      </c>
      <c r="G217" s="3">
        <v>115</v>
      </c>
      <c r="H217">
        <f t="shared" si="9"/>
        <v>600</v>
      </c>
      <c r="I217" s="3">
        <f t="shared" si="10"/>
        <v>2</v>
      </c>
      <c r="J217">
        <f t="shared" si="11"/>
        <v>110</v>
      </c>
      <c r="K217" s="3">
        <f t="shared" si="12"/>
        <v>0.70838252656434475</v>
      </c>
      <c r="L217">
        <f t="shared" si="8"/>
        <v>1.6090104585679806E-3</v>
      </c>
    </row>
    <row r="218" spans="2:12">
      <c r="B218" s="2">
        <v>40045</v>
      </c>
      <c r="C218">
        <v>5700</v>
      </c>
      <c r="D218" s="1">
        <v>112</v>
      </c>
      <c r="E218" s="2">
        <v>40129</v>
      </c>
      <c r="F218">
        <v>6600</v>
      </c>
      <c r="G218" s="3">
        <v>119</v>
      </c>
      <c r="H218">
        <f t="shared" si="9"/>
        <v>900</v>
      </c>
      <c r="I218" s="3">
        <f t="shared" si="10"/>
        <v>7</v>
      </c>
      <c r="J218">
        <f t="shared" ref="J218:J239" si="13">DAYS360(B218,E218,TRUE)</f>
        <v>82</v>
      </c>
      <c r="K218" s="3">
        <f t="shared" ref="K218:K239" si="14">H218/((C218/1000)*J218)</f>
        <v>1.9255455712451861</v>
      </c>
      <c r="L218">
        <f t="shared" ref="L218:L239" si="15">I218/((D218/10)*J218)</f>
        <v>7.621951219512195E-3</v>
      </c>
    </row>
    <row r="219" spans="2:12">
      <c r="B219" s="2">
        <v>39982</v>
      </c>
      <c r="C219">
        <v>5200</v>
      </c>
      <c r="D219" s="1">
        <v>100</v>
      </c>
      <c r="E219" s="2">
        <v>40150</v>
      </c>
      <c r="F219">
        <v>7000</v>
      </c>
      <c r="G219" s="3">
        <v>120</v>
      </c>
      <c r="H219">
        <f t="shared" si="9"/>
        <v>1800</v>
      </c>
      <c r="I219" s="3">
        <f t="shared" si="10"/>
        <v>20</v>
      </c>
      <c r="J219">
        <f t="shared" si="13"/>
        <v>165</v>
      </c>
      <c r="K219" s="3">
        <f t="shared" si="14"/>
        <v>2.0979020979020979</v>
      </c>
      <c r="L219">
        <f t="shared" si="15"/>
        <v>1.2121212121212121E-2</v>
      </c>
    </row>
    <row r="220" spans="2:12">
      <c r="B220" s="2">
        <v>40017</v>
      </c>
      <c r="C220">
        <v>5700</v>
      </c>
      <c r="D220" s="1">
        <v>108</v>
      </c>
      <c r="E220" s="2">
        <v>40157</v>
      </c>
      <c r="F220">
        <v>6900</v>
      </c>
      <c r="G220" s="3">
        <v>121</v>
      </c>
      <c r="H220">
        <f t="shared" si="9"/>
        <v>1200</v>
      </c>
      <c r="I220" s="3">
        <f t="shared" si="10"/>
        <v>13</v>
      </c>
      <c r="J220">
        <f t="shared" si="13"/>
        <v>137</v>
      </c>
      <c r="K220" s="3">
        <f t="shared" si="14"/>
        <v>1.5366884364195159</v>
      </c>
      <c r="L220">
        <f t="shared" si="15"/>
        <v>8.7861584211949163E-3</v>
      </c>
    </row>
    <row r="221" spans="2:12">
      <c r="B221" s="2">
        <v>40052</v>
      </c>
      <c r="C221">
        <v>5500</v>
      </c>
      <c r="D221" s="1">
        <v>103</v>
      </c>
      <c r="E221" s="2">
        <v>40150</v>
      </c>
      <c r="F221">
        <v>6400</v>
      </c>
      <c r="G221" s="3">
        <v>120</v>
      </c>
      <c r="H221">
        <f t="shared" si="9"/>
        <v>900</v>
      </c>
      <c r="I221" s="3">
        <f t="shared" si="10"/>
        <v>17</v>
      </c>
      <c r="J221">
        <f t="shared" si="13"/>
        <v>96</v>
      </c>
      <c r="K221" s="3">
        <f t="shared" si="14"/>
        <v>1.7045454545454546</v>
      </c>
      <c r="L221">
        <f t="shared" si="15"/>
        <v>1.7192556634304208E-2</v>
      </c>
    </row>
    <row r="222" spans="2:12">
      <c r="B222" s="2">
        <v>40045</v>
      </c>
      <c r="C222">
        <v>5600</v>
      </c>
      <c r="D222" s="1">
        <v>112</v>
      </c>
      <c r="E222" s="2">
        <v>40150</v>
      </c>
      <c r="F222">
        <v>6600</v>
      </c>
      <c r="G222" s="3">
        <v>115</v>
      </c>
      <c r="H222">
        <f t="shared" si="9"/>
        <v>1000</v>
      </c>
      <c r="I222" s="3">
        <f t="shared" si="10"/>
        <v>3</v>
      </c>
      <c r="J222">
        <f t="shared" si="13"/>
        <v>103</v>
      </c>
      <c r="K222" s="3">
        <f t="shared" si="14"/>
        <v>1.7337031900138697</v>
      </c>
      <c r="L222">
        <f t="shared" si="15"/>
        <v>2.6005547850208046E-3</v>
      </c>
    </row>
    <row r="223" spans="2:12">
      <c r="B223" s="2">
        <v>40066</v>
      </c>
      <c r="C223">
        <v>7100</v>
      </c>
      <c r="D223" s="1">
        <v>110</v>
      </c>
      <c r="E223" s="2">
        <v>40150</v>
      </c>
      <c r="F223">
        <v>7700</v>
      </c>
      <c r="G223" s="3">
        <v>120</v>
      </c>
      <c r="H223">
        <f t="shared" si="9"/>
        <v>600</v>
      </c>
      <c r="I223" s="3">
        <f t="shared" si="10"/>
        <v>10</v>
      </c>
      <c r="J223">
        <f t="shared" si="13"/>
        <v>83</v>
      </c>
      <c r="K223" s="3">
        <f t="shared" si="14"/>
        <v>1.018157135584592</v>
      </c>
      <c r="L223">
        <f t="shared" si="15"/>
        <v>1.0952902519167579E-2</v>
      </c>
    </row>
    <row r="224" spans="2:12">
      <c r="B224" s="2">
        <v>40052</v>
      </c>
      <c r="C224">
        <v>5400</v>
      </c>
      <c r="D224" s="1">
        <v>113</v>
      </c>
      <c r="E224" s="2">
        <v>40150</v>
      </c>
      <c r="F224">
        <v>6300</v>
      </c>
      <c r="G224" s="3">
        <v>117</v>
      </c>
      <c r="H224">
        <f t="shared" si="9"/>
        <v>900</v>
      </c>
      <c r="I224" s="3">
        <f t="shared" si="10"/>
        <v>4</v>
      </c>
      <c r="J224">
        <f t="shared" si="13"/>
        <v>96</v>
      </c>
      <c r="K224" s="3">
        <f t="shared" si="14"/>
        <v>1.7361111111111107</v>
      </c>
      <c r="L224">
        <f t="shared" si="15"/>
        <v>3.6873156342182886E-3</v>
      </c>
    </row>
    <row r="225" spans="2:12">
      <c r="B225" s="2">
        <v>40045</v>
      </c>
      <c r="C225">
        <v>6500</v>
      </c>
      <c r="D225" s="1">
        <v>111</v>
      </c>
      <c r="E225" s="2">
        <v>40150</v>
      </c>
      <c r="F225">
        <v>7300</v>
      </c>
      <c r="G225" s="3">
        <v>115</v>
      </c>
      <c r="H225">
        <f t="shared" si="9"/>
        <v>800</v>
      </c>
      <c r="I225" s="3">
        <f t="shared" si="10"/>
        <v>4</v>
      </c>
      <c r="J225">
        <f t="shared" si="13"/>
        <v>103</v>
      </c>
      <c r="K225" s="3">
        <f t="shared" si="14"/>
        <v>1.1949215832710978</v>
      </c>
      <c r="L225">
        <f t="shared" si="15"/>
        <v>3.4986442753433046E-3</v>
      </c>
    </row>
    <row r="226" spans="2:12">
      <c r="B226" s="2">
        <v>40045</v>
      </c>
      <c r="C226">
        <v>6100</v>
      </c>
      <c r="D226" s="1">
        <v>112</v>
      </c>
      <c r="E226" s="2">
        <v>40150</v>
      </c>
      <c r="F226">
        <v>7500</v>
      </c>
      <c r="G226" s="3">
        <v>126</v>
      </c>
      <c r="H226">
        <f t="shared" si="9"/>
        <v>1400</v>
      </c>
      <c r="I226" s="3">
        <f t="shared" si="10"/>
        <v>14</v>
      </c>
      <c r="J226">
        <f t="shared" si="13"/>
        <v>103</v>
      </c>
      <c r="K226" s="3">
        <f t="shared" si="14"/>
        <v>2.2282349196243834</v>
      </c>
      <c r="L226">
        <f t="shared" si="15"/>
        <v>1.2135922330097089E-2</v>
      </c>
    </row>
    <row r="227" spans="2:12">
      <c r="B227" s="2">
        <v>40045</v>
      </c>
      <c r="C227">
        <v>5600</v>
      </c>
      <c r="D227" s="1">
        <v>110</v>
      </c>
      <c r="E227" s="2">
        <v>40150</v>
      </c>
      <c r="F227">
        <v>7200</v>
      </c>
      <c r="G227" s="3">
        <v>122</v>
      </c>
      <c r="H227">
        <f t="shared" si="9"/>
        <v>1600</v>
      </c>
      <c r="I227" s="3">
        <f t="shared" si="10"/>
        <v>12</v>
      </c>
      <c r="J227">
        <f t="shared" si="13"/>
        <v>103</v>
      </c>
      <c r="K227" s="3">
        <f t="shared" si="14"/>
        <v>2.7739251040221915</v>
      </c>
      <c r="L227">
        <f t="shared" si="15"/>
        <v>1.0591350397175641E-2</v>
      </c>
    </row>
    <row r="228" spans="2:12">
      <c r="B228" s="2">
        <v>39961</v>
      </c>
      <c r="C228">
        <v>7200</v>
      </c>
      <c r="D228" s="1">
        <v>112</v>
      </c>
      <c r="E228" s="2">
        <v>40150</v>
      </c>
      <c r="F228">
        <v>9500</v>
      </c>
      <c r="G228" s="3">
        <v>128</v>
      </c>
      <c r="H228">
        <f t="shared" si="9"/>
        <v>2300</v>
      </c>
      <c r="I228" s="3">
        <f t="shared" si="10"/>
        <v>16</v>
      </c>
      <c r="J228">
        <f t="shared" si="13"/>
        <v>185</v>
      </c>
      <c r="K228" s="3">
        <f t="shared" si="14"/>
        <v>1.7267267267267268</v>
      </c>
      <c r="L228">
        <f t="shared" si="15"/>
        <v>7.7220077220077222E-3</v>
      </c>
    </row>
    <row r="229" spans="2:12">
      <c r="B229" s="2">
        <v>40045</v>
      </c>
      <c r="C229">
        <v>5500</v>
      </c>
      <c r="D229" s="1">
        <v>112</v>
      </c>
      <c r="E229" s="2">
        <v>40150</v>
      </c>
      <c r="F229">
        <v>7000</v>
      </c>
      <c r="G229" s="3">
        <v>123</v>
      </c>
      <c r="H229">
        <f t="shared" si="9"/>
        <v>1500</v>
      </c>
      <c r="I229" s="3">
        <f t="shared" si="10"/>
        <v>11</v>
      </c>
      <c r="J229">
        <f t="shared" si="13"/>
        <v>103</v>
      </c>
      <c r="K229" s="3">
        <f t="shared" si="14"/>
        <v>2.64783759929391</v>
      </c>
      <c r="L229">
        <f t="shared" si="15"/>
        <v>9.5353675450762839E-3</v>
      </c>
    </row>
    <row r="230" spans="2:12">
      <c r="B230" s="2">
        <v>40045</v>
      </c>
      <c r="C230">
        <v>4300</v>
      </c>
      <c r="D230" s="1">
        <v>100</v>
      </c>
      <c r="E230" s="2">
        <v>40150</v>
      </c>
      <c r="F230">
        <v>6500</v>
      </c>
      <c r="G230" s="3">
        <v>135</v>
      </c>
      <c r="H230">
        <f t="shared" si="9"/>
        <v>2200</v>
      </c>
      <c r="I230" s="3">
        <f t="shared" si="10"/>
        <v>35</v>
      </c>
      <c r="J230">
        <f t="shared" si="13"/>
        <v>103</v>
      </c>
      <c r="K230" s="3">
        <f t="shared" si="14"/>
        <v>4.9672612327839243</v>
      </c>
      <c r="L230">
        <f t="shared" si="15"/>
        <v>3.3980582524271843E-2</v>
      </c>
    </row>
    <row r="231" spans="2:12">
      <c r="B231" s="2">
        <v>40017</v>
      </c>
      <c r="C231">
        <v>6400</v>
      </c>
      <c r="D231" s="1">
        <v>109</v>
      </c>
      <c r="E231" s="2">
        <v>40150</v>
      </c>
      <c r="F231">
        <v>8000</v>
      </c>
      <c r="G231" s="3">
        <v>120</v>
      </c>
      <c r="H231">
        <f t="shared" si="9"/>
        <v>1600</v>
      </c>
      <c r="I231" s="3">
        <f t="shared" si="10"/>
        <v>11</v>
      </c>
      <c r="J231">
        <f t="shared" si="13"/>
        <v>130</v>
      </c>
      <c r="K231" s="3">
        <f t="shared" si="14"/>
        <v>1.9230769230769231</v>
      </c>
      <c r="L231">
        <f t="shared" si="15"/>
        <v>7.7628793225123505E-3</v>
      </c>
    </row>
    <row r="232" spans="2:12">
      <c r="B232" s="2">
        <v>40052</v>
      </c>
      <c r="C232">
        <v>5500</v>
      </c>
      <c r="D232" s="1">
        <v>113</v>
      </c>
      <c r="E232" s="2">
        <v>40150</v>
      </c>
      <c r="F232">
        <v>6500</v>
      </c>
      <c r="G232" s="3">
        <v>124</v>
      </c>
      <c r="H232">
        <f t="shared" si="9"/>
        <v>1000</v>
      </c>
      <c r="I232" s="3">
        <f t="shared" si="10"/>
        <v>11</v>
      </c>
      <c r="J232">
        <f t="shared" si="13"/>
        <v>96</v>
      </c>
      <c r="K232" s="3">
        <f t="shared" si="14"/>
        <v>1.893939393939394</v>
      </c>
      <c r="L232">
        <f t="shared" si="15"/>
        <v>1.0140117994100294E-2</v>
      </c>
    </row>
    <row r="233" spans="2:12">
      <c r="B233" s="2">
        <v>40003</v>
      </c>
      <c r="C233">
        <v>5900</v>
      </c>
      <c r="D233" s="1">
        <v>108</v>
      </c>
      <c r="E233" s="2">
        <v>40150</v>
      </c>
      <c r="F233">
        <v>7900</v>
      </c>
      <c r="G233" s="3">
        <v>125</v>
      </c>
      <c r="H233">
        <f t="shared" si="9"/>
        <v>2000</v>
      </c>
      <c r="I233" s="3">
        <f t="shared" si="10"/>
        <v>17</v>
      </c>
      <c r="J233">
        <f t="shared" si="13"/>
        <v>144</v>
      </c>
      <c r="K233" s="3">
        <f t="shared" si="14"/>
        <v>2.3540489642184559</v>
      </c>
      <c r="L233">
        <f t="shared" si="15"/>
        <v>1.0931069958847735E-2</v>
      </c>
    </row>
    <row r="234" spans="2:12">
      <c r="B234" s="2">
        <v>40052</v>
      </c>
      <c r="C234">
        <v>9800</v>
      </c>
      <c r="D234" s="1">
        <v>113</v>
      </c>
      <c r="E234" s="2">
        <v>40150</v>
      </c>
      <c r="F234">
        <v>11600</v>
      </c>
      <c r="G234" s="3">
        <v>125</v>
      </c>
      <c r="H234">
        <f t="shared" si="9"/>
        <v>1800</v>
      </c>
      <c r="I234" s="3">
        <f t="shared" si="10"/>
        <v>12</v>
      </c>
      <c r="J234">
        <f t="shared" si="13"/>
        <v>96</v>
      </c>
      <c r="K234" s="3">
        <f t="shared" si="14"/>
        <v>1.9132653061224489</v>
      </c>
      <c r="L234">
        <f t="shared" si="15"/>
        <v>1.1061946902654865E-2</v>
      </c>
    </row>
    <row r="235" spans="2:12">
      <c r="B235" s="2">
        <v>40003</v>
      </c>
      <c r="C235">
        <v>5600</v>
      </c>
      <c r="D235" s="1">
        <v>107</v>
      </c>
      <c r="E235" s="2">
        <v>40150</v>
      </c>
      <c r="F235">
        <v>6000</v>
      </c>
      <c r="G235" s="3">
        <v>122</v>
      </c>
      <c r="H235">
        <f t="shared" si="9"/>
        <v>400</v>
      </c>
      <c r="I235" s="3">
        <f t="shared" si="10"/>
        <v>15</v>
      </c>
      <c r="J235">
        <f t="shared" si="13"/>
        <v>144</v>
      </c>
      <c r="K235" s="3">
        <f t="shared" si="14"/>
        <v>0.49603174603174605</v>
      </c>
      <c r="L235">
        <f t="shared" si="15"/>
        <v>9.7352024922118391E-3</v>
      </c>
    </row>
    <row r="236" spans="2:12">
      <c r="B236" s="2">
        <v>40038</v>
      </c>
      <c r="C236">
        <v>7500</v>
      </c>
      <c r="D236" s="1">
        <v>109</v>
      </c>
      <c r="E236" s="2">
        <v>40150</v>
      </c>
      <c r="F236">
        <v>7900</v>
      </c>
      <c r="G236" s="3">
        <v>119</v>
      </c>
      <c r="H236">
        <f t="shared" si="9"/>
        <v>400</v>
      </c>
      <c r="I236" s="3">
        <f t="shared" si="10"/>
        <v>10</v>
      </c>
      <c r="J236">
        <f t="shared" si="13"/>
        <v>110</v>
      </c>
      <c r="K236" s="3">
        <f t="shared" si="14"/>
        <v>0.48484848484848486</v>
      </c>
      <c r="L236">
        <f t="shared" si="15"/>
        <v>8.3402835696413675E-3</v>
      </c>
    </row>
    <row r="237" spans="2:12">
      <c r="B237" s="2">
        <v>40052</v>
      </c>
      <c r="C237">
        <v>7500</v>
      </c>
      <c r="D237" s="1">
        <v>110</v>
      </c>
      <c r="E237" s="2">
        <v>40150</v>
      </c>
      <c r="F237">
        <v>9500</v>
      </c>
      <c r="G237" s="3">
        <v>135</v>
      </c>
      <c r="H237">
        <f t="shared" si="9"/>
        <v>2000</v>
      </c>
      <c r="I237" s="3">
        <f t="shared" si="10"/>
        <v>25</v>
      </c>
      <c r="J237">
        <f t="shared" si="13"/>
        <v>96</v>
      </c>
      <c r="K237" s="3">
        <f t="shared" si="14"/>
        <v>2.7777777777777777</v>
      </c>
      <c r="L237">
        <f t="shared" si="15"/>
        <v>2.3674242424242424E-2</v>
      </c>
    </row>
    <row r="238" spans="2:12">
      <c r="B238" s="2">
        <v>40045</v>
      </c>
      <c r="C238">
        <v>6400</v>
      </c>
      <c r="D238" s="1">
        <v>113</v>
      </c>
      <c r="E238" s="2">
        <v>40150</v>
      </c>
      <c r="F238">
        <v>7800</v>
      </c>
      <c r="G238" s="3">
        <v>126</v>
      </c>
      <c r="H238">
        <f t="shared" si="9"/>
        <v>1400</v>
      </c>
      <c r="I238" s="3">
        <f t="shared" si="10"/>
        <v>13</v>
      </c>
      <c r="J238">
        <f t="shared" si="13"/>
        <v>103</v>
      </c>
      <c r="K238" s="3">
        <f t="shared" si="14"/>
        <v>2.1237864077669903</v>
      </c>
      <c r="L238">
        <f t="shared" si="15"/>
        <v>1.1169344445399089E-2</v>
      </c>
    </row>
    <row r="239" spans="2:12">
      <c r="B239" s="2">
        <v>39997</v>
      </c>
      <c r="C239">
        <v>5000</v>
      </c>
      <c r="D239" s="1">
        <v>105</v>
      </c>
      <c r="E239" s="2">
        <v>40150</v>
      </c>
      <c r="F239">
        <v>7200</v>
      </c>
      <c r="G239" s="3">
        <v>127</v>
      </c>
      <c r="H239">
        <f t="shared" si="9"/>
        <v>2200</v>
      </c>
      <c r="I239" s="3">
        <f t="shared" si="10"/>
        <v>22</v>
      </c>
      <c r="J239">
        <f t="shared" si="13"/>
        <v>150</v>
      </c>
      <c r="K239" s="3">
        <f t="shared" si="14"/>
        <v>2.9333333333333331</v>
      </c>
      <c r="L239">
        <f t="shared" si="15"/>
        <v>1.3968253968253968E-2</v>
      </c>
    </row>
    <row r="240" spans="2:12">
      <c r="J240" s="5">
        <f>MEDIAN(J2:J239)</f>
        <v>83</v>
      </c>
      <c r="K240" s="4">
        <f>MEDIAN(K2:K239)</f>
        <v>2.223458163391423</v>
      </c>
    </row>
    <row r="241" spans="10:16" ht="15.75" thickBot="1">
      <c r="J241" s="5" t="s">
        <v>131</v>
      </c>
      <c r="K241" s="5" t="s">
        <v>130</v>
      </c>
    </row>
    <row r="242" spans="10:16">
      <c r="K242" s="3"/>
      <c r="M242" s="15"/>
      <c r="N242" s="16" t="s">
        <v>253</v>
      </c>
      <c r="O242" s="16" t="s">
        <v>254</v>
      </c>
      <c r="P242" s="17" t="s">
        <v>281</v>
      </c>
    </row>
    <row r="243" spans="10:16">
      <c r="M243" s="18" t="s">
        <v>282</v>
      </c>
      <c r="N243" s="14" t="s">
        <v>283</v>
      </c>
      <c r="O243" s="14" t="s">
        <v>284</v>
      </c>
      <c r="P243" s="19" t="s">
        <v>280</v>
      </c>
    </row>
    <row r="244" spans="10:16" ht="15.75" thickBot="1">
      <c r="M244" s="20" t="s">
        <v>129</v>
      </c>
      <c r="N244" s="21" t="s">
        <v>286</v>
      </c>
      <c r="O244" s="21" t="s">
        <v>285</v>
      </c>
      <c r="P244" s="22" t="s">
        <v>287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"/>
  <sheetViews>
    <sheetView zoomScale="85" zoomScaleNormal="85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R50" sqref="R50"/>
    </sheetView>
  </sheetViews>
  <sheetFormatPr defaultRowHeight="15"/>
  <cols>
    <col min="1" max="1" width="12.7109375" bestFit="1" customWidth="1"/>
    <col min="9" max="9" width="13.140625" bestFit="1" customWidth="1"/>
    <col min="10" max="10" width="10.140625" bestFit="1" customWidth="1"/>
  </cols>
  <sheetData>
    <row r="1" spans="1:25">
      <c r="B1" t="s">
        <v>0</v>
      </c>
      <c r="C1" t="s">
        <v>2</v>
      </c>
      <c r="D1" t="s">
        <v>3</v>
      </c>
      <c r="E1" t="s">
        <v>1</v>
      </c>
      <c r="F1" t="s">
        <v>5</v>
      </c>
      <c r="G1" t="s">
        <v>4</v>
      </c>
      <c r="H1" t="s">
        <v>73</v>
      </c>
      <c r="I1" t="s">
        <v>7</v>
      </c>
      <c r="J1" t="s">
        <v>8</v>
      </c>
      <c r="K1" t="s">
        <v>6</v>
      </c>
      <c r="L1" t="s">
        <v>9</v>
      </c>
      <c r="M1" t="s">
        <v>10</v>
      </c>
      <c r="N1" t="s">
        <v>0</v>
      </c>
      <c r="O1" t="s">
        <v>2</v>
      </c>
      <c r="P1" t="s">
        <v>3</v>
      </c>
      <c r="Q1" t="s">
        <v>1</v>
      </c>
      <c r="R1" t="s">
        <v>5</v>
      </c>
      <c r="S1" t="s">
        <v>4</v>
      </c>
      <c r="T1" t="s">
        <v>73</v>
      </c>
      <c r="U1" t="s">
        <v>7</v>
      </c>
      <c r="V1" t="s">
        <v>8</v>
      </c>
      <c r="W1" t="s">
        <v>6</v>
      </c>
      <c r="X1" t="s">
        <v>9</v>
      </c>
      <c r="Y1" t="s">
        <v>10</v>
      </c>
    </row>
    <row r="2" spans="1:25">
      <c r="A2" t="s">
        <v>17</v>
      </c>
      <c r="B2">
        <v>13</v>
      </c>
      <c r="C2">
        <v>9</v>
      </c>
      <c r="D2">
        <v>2</v>
      </c>
      <c r="E2">
        <v>15</v>
      </c>
      <c r="F2">
        <v>8</v>
      </c>
      <c r="G2">
        <v>7</v>
      </c>
      <c r="H2">
        <v>2</v>
      </c>
      <c r="I2">
        <v>3</v>
      </c>
      <c r="J2">
        <v>4</v>
      </c>
      <c r="K2">
        <v>16</v>
      </c>
      <c r="L2">
        <v>14</v>
      </c>
      <c r="M2">
        <f>SUM(B2:L2)</f>
        <v>93</v>
      </c>
      <c r="N2" s="6">
        <f>B2/B6</f>
        <v>0.52</v>
      </c>
      <c r="O2" s="6">
        <f t="shared" ref="O2:X2" si="0">C2/C6</f>
        <v>0.3</v>
      </c>
      <c r="P2" s="6">
        <f t="shared" si="0"/>
        <v>0.33333333333333331</v>
      </c>
      <c r="Q2" s="6">
        <f t="shared" si="0"/>
        <v>0.375</v>
      </c>
      <c r="R2" s="6">
        <f t="shared" si="0"/>
        <v>0.88888888888888884</v>
      </c>
      <c r="S2" s="6">
        <f t="shared" si="0"/>
        <v>0.3888888888888889</v>
      </c>
      <c r="T2" s="6">
        <f t="shared" si="0"/>
        <v>0.125</v>
      </c>
      <c r="U2" s="6">
        <f t="shared" si="0"/>
        <v>0.5</v>
      </c>
      <c r="V2" s="6">
        <f t="shared" si="0"/>
        <v>0.36363636363636365</v>
      </c>
      <c r="W2" s="6">
        <f t="shared" si="0"/>
        <v>0.5161290322580645</v>
      </c>
      <c r="X2" s="6">
        <f t="shared" si="0"/>
        <v>0.32558139534883723</v>
      </c>
      <c r="Y2" s="6">
        <f>M2/M6</f>
        <v>0.39574468085106385</v>
      </c>
    </row>
    <row r="3" spans="1:25">
      <c r="A3" t="s">
        <v>132</v>
      </c>
      <c r="B3">
        <v>8</v>
      </c>
      <c r="C3">
        <v>15</v>
      </c>
      <c r="D3">
        <v>4</v>
      </c>
      <c r="E3">
        <v>14</v>
      </c>
      <c r="F3">
        <v>1</v>
      </c>
      <c r="G3">
        <v>8</v>
      </c>
      <c r="H3">
        <v>9</v>
      </c>
      <c r="I3">
        <v>3</v>
      </c>
      <c r="J3">
        <v>5</v>
      </c>
      <c r="K3">
        <v>6</v>
      </c>
      <c r="L3">
        <v>14</v>
      </c>
      <c r="M3">
        <f t="shared" ref="M3:M7" si="1">SUM(B3:L3)</f>
        <v>87</v>
      </c>
      <c r="N3" s="6">
        <f>B3/B6</f>
        <v>0.32</v>
      </c>
      <c r="O3" s="6">
        <f t="shared" ref="O3:X3" si="2">C3/C6</f>
        <v>0.5</v>
      </c>
      <c r="P3" s="6">
        <f t="shared" si="2"/>
        <v>0.66666666666666663</v>
      </c>
      <c r="Q3" s="6">
        <f t="shared" si="2"/>
        <v>0.35</v>
      </c>
      <c r="R3" s="6">
        <f t="shared" si="2"/>
        <v>0.1111111111111111</v>
      </c>
      <c r="S3" s="6">
        <f t="shared" si="2"/>
        <v>0.44444444444444442</v>
      </c>
      <c r="T3" s="6">
        <f t="shared" si="2"/>
        <v>0.5625</v>
      </c>
      <c r="U3" s="6">
        <f t="shared" si="2"/>
        <v>0.5</v>
      </c>
      <c r="V3" s="6">
        <f t="shared" si="2"/>
        <v>0.45454545454545453</v>
      </c>
      <c r="W3" s="6">
        <f t="shared" si="2"/>
        <v>0.19354838709677419</v>
      </c>
      <c r="X3" s="6">
        <f t="shared" si="2"/>
        <v>0.32558139534883723</v>
      </c>
      <c r="Y3" s="6">
        <f>M3/M6</f>
        <v>0.37021276595744679</v>
      </c>
    </row>
    <row r="4" spans="1:25">
      <c r="A4" t="s">
        <v>133</v>
      </c>
      <c r="B4">
        <v>0</v>
      </c>
      <c r="C4">
        <v>3</v>
      </c>
      <c r="D4">
        <v>0</v>
      </c>
      <c r="E4">
        <v>2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7</v>
      </c>
      <c r="M4">
        <f t="shared" si="1"/>
        <v>14</v>
      </c>
      <c r="N4" s="6">
        <f>B4/B6</f>
        <v>0</v>
      </c>
      <c r="O4" s="6">
        <f t="shared" ref="O4:X4" si="3">C4/C6</f>
        <v>0.1</v>
      </c>
      <c r="P4" s="6">
        <f t="shared" si="3"/>
        <v>0</v>
      </c>
      <c r="Q4" s="6">
        <f t="shared" si="3"/>
        <v>0.05</v>
      </c>
      <c r="R4" s="6">
        <f t="shared" si="3"/>
        <v>0</v>
      </c>
      <c r="S4" s="6">
        <f t="shared" si="3"/>
        <v>5.5555555555555552E-2</v>
      </c>
      <c r="T4" s="6">
        <f t="shared" si="3"/>
        <v>0</v>
      </c>
      <c r="U4" s="6">
        <f t="shared" si="3"/>
        <v>0</v>
      </c>
      <c r="V4" s="6">
        <f t="shared" si="3"/>
        <v>0</v>
      </c>
      <c r="W4" s="6">
        <f t="shared" si="3"/>
        <v>3.2258064516129031E-2</v>
      </c>
      <c r="X4" s="6">
        <f t="shared" si="3"/>
        <v>0.16279069767441862</v>
      </c>
      <c r="Y4" s="6">
        <f>M4/M6</f>
        <v>5.9574468085106386E-2</v>
      </c>
    </row>
    <row r="5" spans="1:25">
      <c r="A5" t="s">
        <v>134</v>
      </c>
      <c r="B5">
        <v>4</v>
      </c>
      <c r="C5">
        <v>3</v>
      </c>
      <c r="D5">
        <v>0</v>
      </c>
      <c r="E5">
        <v>9</v>
      </c>
      <c r="F5">
        <v>0</v>
      </c>
      <c r="G5">
        <v>2</v>
      </c>
      <c r="H5">
        <v>5</v>
      </c>
      <c r="I5">
        <v>0</v>
      </c>
      <c r="J5">
        <v>2</v>
      </c>
      <c r="K5">
        <v>8</v>
      </c>
      <c r="L5">
        <v>8</v>
      </c>
      <c r="M5">
        <f t="shared" si="1"/>
        <v>41</v>
      </c>
      <c r="N5" s="6">
        <f>B5/B6</f>
        <v>0.16</v>
      </c>
      <c r="O5" s="6">
        <f t="shared" ref="O5:X5" si="4">C5/C6</f>
        <v>0.1</v>
      </c>
      <c r="P5" s="6">
        <f t="shared" si="4"/>
        <v>0</v>
      </c>
      <c r="Q5" s="6">
        <f t="shared" si="4"/>
        <v>0.22500000000000001</v>
      </c>
      <c r="R5" s="6">
        <f t="shared" si="4"/>
        <v>0</v>
      </c>
      <c r="S5" s="6">
        <f t="shared" si="4"/>
        <v>0.1111111111111111</v>
      </c>
      <c r="T5" s="6">
        <f t="shared" si="4"/>
        <v>0.3125</v>
      </c>
      <c r="U5" s="6">
        <f t="shared" si="4"/>
        <v>0</v>
      </c>
      <c r="V5" s="6">
        <f t="shared" si="4"/>
        <v>0.18181818181818182</v>
      </c>
      <c r="W5" s="6">
        <f t="shared" si="4"/>
        <v>0.25806451612903225</v>
      </c>
      <c r="X5" s="6">
        <f t="shared" si="4"/>
        <v>0.18604651162790697</v>
      </c>
      <c r="Y5" s="6">
        <f>M5/M6</f>
        <v>0.17446808510638298</v>
      </c>
    </row>
    <row r="6" spans="1:25">
      <c r="A6" t="s">
        <v>10</v>
      </c>
      <c r="B6">
        <f>SUM(B2:B5)</f>
        <v>25</v>
      </c>
      <c r="C6">
        <f t="shared" ref="C6:M6" si="5">SUM(C2:C5)</f>
        <v>30</v>
      </c>
      <c r="D6">
        <f t="shared" si="5"/>
        <v>6</v>
      </c>
      <c r="E6">
        <f t="shared" si="5"/>
        <v>40</v>
      </c>
      <c r="F6">
        <f t="shared" si="5"/>
        <v>9</v>
      </c>
      <c r="G6">
        <f t="shared" si="5"/>
        <v>18</v>
      </c>
      <c r="H6">
        <f t="shared" si="5"/>
        <v>16</v>
      </c>
      <c r="I6">
        <f t="shared" si="5"/>
        <v>6</v>
      </c>
      <c r="J6">
        <f t="shared" si="5"/>
        <v>11</v>
      </c>
      <c r="K6">
        <f t="shared" si="5"/>
        <v>31</v>
      </c>
      <c r="L6">
        <f t="shared" si="5"/>
        <v>43</v>
      </c>
      <c r="M6">
        <f t="shared" si="5"/>
        <v>235</v>
      </c>
    </row>
    <row r="7" spans="1:25">
      <c r="A7" t="s">
        <v>135</v>
      </c>
      <c r="B7">
        <v>8</v>
      </c>
      <c r="C7">
        <v>4</v>
      </c>
      <c r="D7">
        <v>1</v>
      </c>
      <c r="E7">
        <v>15</v>
      </c>
      <c r="F7">
        <v>1</v>
      </c>
      <c r="G7">
        <v>6</v>
      </c>
      <c r="H7">
        <v>4</v>
      </c>
      <c r="I7">
        <v>2</v>
      </c>
      <c r="J7">
        <v>3</v>
      </c>
      <c r="K7">
        <v>8</v>
      </c>
      <c r="L7">
        <v>38</v>
      </c>
      <c r="M7">
        <f t="shared" si="1"/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S15"/>
  <sheetViews>
    <sheetView tabSelected="1" topLeftCell="A12" zoomScale="85" zoomScaleNormal="85" workbookViewId="0">
      <selection activeCell="Q27" sqref="Q27"/>
    </sheetView>
  </sheetViews>
  <sheetFormatPr defaultRowHeight="15"/>
  <cols>
    <col min="2" max="2" width="29" bestFit="1" customWidth="1"/>
    <col min="12" max="12" width="13.140625" bestFit="1" customWidth="1"/>
    <col min="13" max="13" width="10.140625" bestFit="1" customWidth="1"/>
  </cols>
  <sheetData>
    <row r="1" spans="2:19">
      <c r="C1" t="s">
        <v>4</v>
      </c>
      <c r="D1" t="s">
        <v>5</v>
      </c>
      <c r="E1" t="s">
        <v>3</v>
      </c>
      <c r="F1" t="s">
        <v>2</v>
      </c>
      <c r="G1" t="s">
        <v>0</v>
      </c>
      <c r="H1" t="s">
        <v>1</v>
      </c>
      <c r="I1" t="s">
        <v>5</v>
      </c>
      <c r="J1" t="s">
        <v>4</v>
      </c>
      <c r="K1" t="s">
        <v>73</v>
      </c>
      <c r="L1" t="s">
        <v>7</v>
      </c>
      <c r="M1" t="s">
        <v>8</v>
      </c>
      <c r="N1" t="s">
        <v>6</v>
      </c>
      <c r="O1" t="s">
        <v>9</v>
      </c>
      <c r="P1" t="s">
        <v>10</v>
      </c>
      <c r="Q1" t="s">
        <v>239</v>
      </c>
    </row>
    <row r="2" spans="2:19">
      <c r="B2" s="5" t="s">
        <v>229</v>
      </c>
    </row>
    <row r="3" spans="2:19">
      <c r="B3" t="s">
        <v>232</v>
      </c>
      <c r="D3">
        <v>1</v>
      </c>
      <c r="F3">
        <v>3</v>
      </c>
      <c r="G3">
        <v>4</v>
      </c>
      <c r="H3">
        <v>4</v>
      </c>
      <c r="I3">
        <v>1</v>
      </c>
      <c r="L3">
        <v>2</v>
      </c>
      <c r="N3">
        <v>1</v>
      </c>
      <c r="O3">
        <v>3</v>
      </c>
      <c r="P3">
        <f>SUM(C3:O3)</f>
        <v>19</v>
      </c>
      <c r="Q3" s="6">
        <f>P3/P6</f>
        <v>0.86363636363636365</v>
      </c>
      <c r="R3">
        <f>P3</f>
        <v>19</v>
      </c>
      <c r="S3" s="6">
        <f>R3/R6</f>
        <v>0.86363636363636365</v>
      </c>
    </row>
    <row r="4" spans="2:19">
      <c r="B4" t="s">
        <v>235</v>
      </c>
      <c r="E4">
        <v>1</v>
      </c>
      <c r="F4">
        <v>1</v>
      </c>
      <c r="P4">
        <f t="shared" ref="P4:P5" si="0">SUM(C4:O4)</f>
        <v>2</v>
      </c>
      <c r="Q4" s="6">
        <f>P4/P6</f>
        <v>9.0909090909090912E-2</v>
      </c>
      <c r="R4">
        <f>SUM(P3:P4)</f>
        <v>21</v>
      </c>
      <c r="S4" s="6">
        <f>R4/R5</f>
        <v>0.95454545454545459</v>
      </c>
    </row>
    <row r="5" spans="2:19">
      <c r="B5" t="s">
        <v>237</v>
      </c>
      <c r="F5">
        <v>1</v>
      </c>
      <c r="P5">
        <f t="shared" si="0"/>
        <v>1</v>
      </c>
      <c r="Q5" s="6">
        <f>P5/P6</f>
        <v>4.5454545454545456E-2</v>
      </c>
      <c r="R5">
        <f>SUM(P3:P5)</f>
        <v>22</v>
      </c>
      <c r="S5" s="6">
        <f>R5/R6</f>
        <v>1</v>
      </c>
    </row>
    <row r="6" spans="2:19">
      <c r="B6" t="s">
        <v>10</v>
      </c>
      <c r="P6">
        <f>SUM(P3:P5)</f>
        <v>22</v>
      </c>
      <c r="R6">
        <v>22</v>
      </c>
    </row>
    <row r="8" spans="2:19">
      <c r="B8" s="5" t="s">
        <v>230</v>
      </c>
    </row>
    <row r="9" spans="2:19">
      <c r="B9" t="s">
        <v>238</v>
      </c>
      <c r="C9">
        <v>0</v>
      </c>
      <c r="D9">
        <v>0</v>
      </c>
      <c r="E9">
        <v>1</v>
      </c>
      <c r="F9">
        <v>3</v>
      </c>
      <c r="G9">
        <v>6</v>
      </c>
      <c r="H9">
        <v>10</v>
      </c>
      <c r="I9">
        <v>0</v>
      </c>
      <c r="J9">
        <v>3</v>
      </c>
      <c r="K9">
        <v>5</v>
      </c>
      <c r="L9">
        <v>3</v>
      </c>
      <c r="M9">
        <v>4</v>
      </c>
      <c r="N9">
        <v>13</v>
      </c>
      <c r="O9">
        <v>19</v>
      </c>
      <c r="P9">
        <f t="shared" ref="P9:P14" si="1">SUM(C9:O9)</f>
        <v>67</v>
      </c>
      <c r="Q9" s="6">
        <f>P9/P15</f>
        <v>0.35638297872340424</v>
      </c>
      <c r="R9">
        <v>67</v>
      </c>
      <c r="S9" s="6">
        <f>R9/R15</f>
        <v>0.35638297872340424</v>
      </c>
    </row>
    <row r="10" spans="2:19">
      <c r="B10" t="s">
        <v>234</v>
      </c>
      <c r="C10">
        <v>2</v>
      </c>
      <c r="D10">
        <v>2</v>
      </c>
      <c r="E10">
        <v>2</v>
      </c>
      <c r="F10">
        <v>6</v>
      </c>
      <c r="G10">
        <v>10</v>
      </c>
      <c r="H10">
        <v>15</v>
      </c>
      <c r="I10">
        <v>2</v>
      </c>
      <c r="J10">
        <v>5</v>
      </c>
      <c r="K10">
        <v>3</v>
      </c>
      <c r="L10">
        <v>1</v>
      </c>
      <c r="M10">
        <v>0</v>
      </c>
      <c r="N10">
        <v>3</v>
      </c>
      <c r="O10">
        <v>8</v>
      </c>
      <c r="P10">
        <f t="shared" si="1"/>
        <v>59</v>
      </c>
      <c r="Q10" s="6">
        <f>P10/P15</f>
        <v>0.31382978723404253</v>
      </c>
      <c r="R10">
        <f>P9+P10</f>
        <v>126</v>
      </c>
      <c r="S10" s="6">
        <f>R10/R15</f>
        <v>0.67021276595744683</v>
      </c>
    </row>
    <row r="11" spans="2:19">
      <c r="B11" t="s">
        <v>236</v>
      </c>
      <c r="C11">
        <v>0</v>
      </c>
      <c r="D11">
        <v>0</v>
      </c>
      <c r="E11">
        <v>1</v>
      </c>
      <c r="F11">
        <v>2</v>
      </c>
      <c r="G11">
        <v>2</v>
      </c>
      <c r="H11">
        <v>4</v>
      </c>
      <c r="I11">
        <v>0</v>
      </c>
      <c r="J11">
        <v>0</v>
      </c>
      <c r="K11">
        <v>0</v>
      </c>
      <c r="L11">
        <v>0</v>
      </c>
      <c r="M11">
        <v>1</v>
      </c>
      <c r="N11">
        <v>5</v>
      </c>
      <c r="O11">
        <v>19</v>
      </c>
      <c r="P11">
        <f t="shared" si="1"/>
        <v>34</v>
      </c>
      <c r="Q11" s="6">
        <f>P11/P15</f>
        <v>0.18085106382978725</v>
      </c>
      <c r="R11">
        <f>SUM(P9:P11)</f>
        <v>160</v>
      </c>
      <c r="S11" s="6">
        <f>R11/R15</f>
        <v>0.85106382978723405</v>
      </c>
    </row>
    <row r="12" spans="2:19">
      <c r="B12" t="s">
        <v>231</v>
      </c>
      <c r="C12">
        <v>4</v>
      </c>
      <c r="D12">
        <v>2</v>
      </c>
      <c r="G12">
        <v>3</v>
      </c>
      <c r="H12">
        <v>6</v>
      </c>
      <c r="I12">
        <v>2</v>
      </c>
      <c r="J12">
        <v>4</v>
      </c>
      <c r="K12">
        <v>0</v>
      </c>
      <c r="L12">
        <v>0</v>
      </c>
      <c r="M12">
        <v>0</v>
      </c>
      <c r="N12">
        <v>1</v>
      </c>
      <c r="O12">
        <v>1</v>
      </c>
      <c r="P12">
        <f t="shared" si="1"/>
        <v>23</v>
      </c>
      <c r="Q12" s="6">
        <f>P12/P15</f>
        <v>0.12234042553191489</v>
      </c>
      <c r="R12">
        <f>SUM(P9:P12)</f>
        <v>183</v>
      </c>
      <c r="S12" s="6">
        <f>R12/R15</f>
        <v>0.97340425531914898</v>
      </c>
    </row>
    <row r="13" spans="2:19">
      <c r="B13" t="s">
        <v>233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f t="shared" si="1"/>
        <v>4</v>
      </c>
      <c r="Q13" s="6">
        <f>P13/P15</f>
        <v>2.1276595744680851E-2</v>
      </c>
      <c r="R13">
        <f>SUM(P9:P13)</f>
        <v>187</v>
      </c>
      <c r="S13" s="6">
        <f>R13/R15</f>
        <v>0.99468085106382975</v>
      </c>
    </row>
    <row r="14" spans="2:19">
      <c r="B14" t="s">
        <v>240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1</v>
      </c>
      <c r="Q14" s="6">
        <f>P14/P15</f>
        <v>5.3191489361702126E-3</v>
      </c>
      <c r="R14">
        <f>SUM(P9:P14)</f>
        <v>188</v>
      </c>
      <c r="S14" s="6">
        <f>R14/R15</f>
        <v>1</v>
      </c>
    </row>
    <row r="15" spans="2:19">
      <c r="B15" t="s">
        <v>10</v>
      </c>
      <c r="P15">
        <f>SUM(P9:P14)</f>
        <v>188</v>
      </c>
      <c r="R15">
        <v>188</v>
      </c>
    </row>
  </sheetData>
  <sortState ref="B9:Q14">
    <sortCondition descending="1" ref="P9:P14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30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V28" sqref="V28"/>
    </sheetView>
  </sheetViews>
  <sheetFormatPr defaultColWidth="8.85546875" defaultRowHeight="12.75"/>
  <cols>
    <col min="1" max="1" width="16.7109375" style="7" bestFit="1" customWidth="1"/>
    <col min="2" max="2" width="4.28515625" style="7" bestFit="1" customWidth="1"/>
    <col min="3" max="3" width="4.5703125" style="7" bestFit="1" customWidth="1"/>
    <col min="4" max="4" width="4.7109375" style="7" bestFit="1" customWidth="1"/>
    <col min="5" max="5" width="4.5703125" style="7" bestFit="1" customWidth="1"/>
    <col min="6" max="6" width="4.85546875" style="7" bestFit="1" customWidth="1"/>
    <col min="7" max="7" width="4.7109375" style="7" bestFit="1" customWidth="1"/>
    <col min="8" max="8" width="4.5703125" style="7" bestFit="1" customWidth="1"/>
    <col min="9" max="9" width="5" style="7" bestFit="1" customWidth="1"/>
    <col min="10" max="10" width="4.85546875" style="7" bestFit="1" customWidth="1"/>
    <col min="11" max="11" width="4.5703125" style="7" bestFit="1" customWidth="1"/>
    <col min="12" max="13" width="4.7109375" style="7" bestFit="1" customWidth="1"/>
    <col min="14" max="14" width="5.28515625" style="7" bestFit="1" customWidth="1"/>
    <col min="15" max="15" width="4.7109375" style="7" bestFit="1" customWidth="1"/>
    <col min="16" max="16" width="4.85546875" style="7" bestFit="1" customWidth="1"/>
    <col min="17" max="17" width="4.7109375" style="7" bestFit="1" customWidth="1"/>
    <col min="18" max="18" width="5" style="7" bestFit="1" customWidth="1"/>
    <col min="19" max="19" width="4.7109375" style="7" bestFit="1" customWidth="1"/>
    <col min="20" max="20" width="4.5703125" style="7" bestFit="1" customWidth="1"/>
    <col min="21" max="21" width="5" style="7" bestFit="1" customWidth="1"/>
    <col min="22" max="22" width="4.85546875" style="7" bestFit="1" customWidth="1"/>
    <col min="23" max="23" width="4.5703125" style="7" bestFit="1" customWidth="1"/>
    <col min="24" max="25" width="4.7109375" style="7" bestFit="1" customWidth="1"/>
    <col min="26" max="26" width="5.28515625" style="7" bestFit="1" customWidth="1"/>
    <col min="27" max="27" width="4.7109375" style="7" bestFit="1" customWidth="1"/>
    <col min="28" max="28" width="4.85546875" style="7" bestFit="1" customWidth="1"/>
    <col min="29" max="29" width="4.7109375" style="7" bestFit="1" customWidth="1"/>
    <col min="30" max="30" width="4.85546875" style="7" bestFit="1" customWidth="1"/>
    <col min="31" max="31" width="4.5703125" style="7" bestFit="1" customWidth="1"/>
    <col min="32" max="32" width="8.85546875" style="7" customWidth="1"/>
    <col min="33" max="33" width="10.7109375" style="7" bestFit="1" customWidth="1"/>
    <col min="34" max="37" width="8.85546875" style="7" customWidth="1"/>
    <col min="38" max="38" width="12.85546875" style="7" bestFit="1" customWidth="1"/>
    <col min="39" max="39" width="10.140625" style="7" bestFit="1" customWidth="1"/>
    <col min="40" max="40" width="12.42578125" style="7" bestFit="1" customWidth="1"/>
    <col min="41" max="41" width="12.140625" style="7" bestFit="1" customWidth="1"/>
    <col min="42" max="256" width="8.85546875" style="7"/>
    <col min="257" max="257" width="16.7109375" style="7" bestFit="1" customWidth="1"/>
    <col min="258" max="258" width="4.28515625" style="7" bestFit="1" customWidth="1"/>
    <col min="259" max="259" width="4.5703125" style="7" bestFit="1" customWidth="1"/>
    <col min="260" max="260" width="4.7109375" style="7" bestFit="1" customWidth="1"/>
    <col min="261" max="261" width="4.5703125" style="7" bestFit="1" customWidth="1"/>
    <col min="262" max="262" width="4.85546875" style="7" bestFit="1" customWidth="1"/>
    <col min="263" max="263" width="4.7109375" style="7" bestFit="1" customWidth="1"/>
    <col min="264" max="264" width="4.5703125" style="7" bestFit="1" customWidth="1"/>
    <col min="265" max="265" width="5" style="7" bestFit="1" customWidth="1"/>
    <col min="266" max="266" width="4.85546875" style="7" bestFit="1" customWidth="1"/>
    <col min="267" max="267" width="4.5703125" style="7" bestFit="1" customWidth="1"/>
    <col min="268" max="269" width="4.7109375" style="7" bestFit="1" customWidth="1"/>
    <col min="270" max="270" width="5.28515625" style="7" bestFit="1" customWidth="1"/>
    <col min="271" max="271" width="4.7109375" style="7" bestFit="1" customWidth="1"/>
    <col min="272" max="272" width="4.85546875" style="7" bestFit="1" customWidth="1"/>
    <col min="273" max="273" width="4.7109375" style="7" bestFit="1" customWidth="1"/>
    <col min="274" max="274" width="5" style="7" bestFit="1" customWidth="1"/>
    <col min="275" max="275" width="4.7109375" style="7" bestFit="1" customWidth="1"/>
    <col min="276" max="276" width="4.5703125" style="7" bestFit="1" customWidth="1"/>
    <col min="277" max="277" width="5" style="7" bestFit="1" customWidth="1"/>
    <col min="278" max="278" width="4.85546875" style="7" bestFit="1" customWidth="1"/>
    <col min="279" max="279" width="4.5703125" style="7" bestFit="1" customWidth="1"/>
    <col min="280" max="281" width="4.7109375" style="7" bestFit="1" customWidth="1"/>
    <col min="282" max="282" width="5.28515625" style="7" bestFit="1" customWidth="1"/>
    <col min="283" max="283" width="4.7109375" style="7" bestFit="1" customWidth="1"/>
    <col min="284" max="284" width="4.85546875" style="7" bestFit="1" customWidth="1"/>
    <col min="285" max="285" width="4.7109375" style="7" bestFit="1" customWidth="1"/>
    <col min="286" max="286" width="4.85546875" style="7" bestFit="1" customWidth="1"/>
    <col min="287" max="287" width="4.5703125" style="7" bestFit="1" customWidth="1"/>
    <col min="288" max="288" width="8.85546875" style="7" customWidth="1"/>
    <col min="289" max="289" width="10.7109375" style="7" bestFit="1" customWidth="1"/>
    <col min="290" max="293" width="8.85546875" style="7" customWidth="1"/>
    <col min="294" max="294" width="12.85546875" style="7" bestFit="1" customWidth="1"/>
    <col min="295" max="295" width="10.140625" style="7" bestFit="1" customWidth="1"/>
    <col min="296" max="296" width="12.42578125" style="7" bestFit="1" customWidth="1"/>
    <col min="297" max="297" width="12.140625" style="7" bestFit="1" customWidth="1"/>
    <col min="298" max="512" width="8.85546875" style="7"/>
    <col min="513" max="513" width="16.7109375" style="7" bestFit="1" customWidth="1"/>
    <col min="514" max="514" width="4.28515625" style="7" bestFit="1" customWidth="1"/>
    <col min="515" max="515" width="4.5703125" style="7" bestFit="1" customWidth="1"/>
    <col min="516" max="516" width="4.7109375" style="7" bestFit="1" customWidth="1"/>
    <col min="517" max="517" width="4.5703125" style="7" bestFit="1" customWidth="1"/>
    <col min="518" max="518" width="4.85546875" style="7" bestFit="1" customWidth="1"/>
    <col min="519" max="519" width="4.7109375" style="7" bestFit="1" customWidth="1"/>
    <col min="520" max="520" width="4.5703125" style="7" bestFit="1" customWidth="1"/>
    <col min="521" max="521" width="5" style="7" bestFit="1" customWidth="1"/>
    <col min="522" max="522" width="4.85546875" style="7" bestFit="1" customWidth="1"/>
    <col min="523" max="523" width="4.5703125" style="7" bestFit="1" customWidth="1"/>
    <col min="524" max="525" width="4.7109375" style="7" bestFit="1" customWidth="1"/>
    <col min="526" max="526" width="5.28515625" style="7" bestFit="1" customWidth="1"/>
    <col min="527" max="527" width="4.7109375" style="7" bestFit="1" customWidth="1"/>
    <col min="528" max="528" width="4.85546875" style="7" bestFit="1" customWidth="1"/>
    <col min="529" max="529" width="4.7109375" style="7" bestFit="1" customWidth="1"/>
    <col min="530" max="530" width="5" style="7" bestFit="1" customWidth="1"/>
    <col min="531" max="531" width="4.7109375" style="7" bestFit="1" customWidth="1"/>
    <col min="532" max="532" width="4.5703125" style="7" bestFit="1" customWidth="1"/>
    <col min="533" max="533" width="5" style="7" bestFit="1" customWidth="1"/>
    <col min="534" max="534" width="4.85546875" style="7" bestFit="1" customWidth="1"/>
    <col min="535" max="535" width="4.5703125" style="7" bestFit="1" customWidth="1"/>
    <col min="536" max="537" width="4.7109375" style="7" bestFit="1" customWidth="1"/>
    <col min="538" max="538" width="5.28515625" style="7" bestFit="1" customWidth="1"/>
    <col min="539" max="539" width="4.7109375" style="7" bestFit="1" customWidth="1"/>
    <col min="540" max="540" width="4.85546875" style="7" bestFit="1" customWidth="1"/>
    <col min="541" max="541" width="4.7109375" style="7" bestFit="1" customWidth="1"/>
    <col min="542" max="542" width="4.85546875" style="7" bestFit="1" customWidth="1"/>
    <col min="543" max="543" width="4.5703125" style="7" bestFit="1" customWidth="1"/>
    <col min="544" max="544" width="8.85546875" style="7" customWidth="1"/>
    <col min="545" max="545" width="10.7109375" style="7" bestFit="1" customWidth="1"/>
    <col min="546" max="549" width="8.85546875" style="7" customWidth="1"/>
    <col min="550" max="550" width="12.85546875" style="7" bestFit="1" customWidth="1"/>
    <col min="551" max="551" width="10.140625" style="7" bestFit="1" customWidth="1"/>
    <col min="552" max="552" width="12.42578125" style="7" bestFit="1" customWidth="1"/>
    <col min="553" max="553" width="12.140625" style="7" bestFit="1" customWidth="1"/>
    <col min="554" max="768" width="8.85546875" style="7"/>
    <col min="769" max="769" width="16.7109375" style="7" bestFit="1" customWidth="1"/>
    <col min="770" max="770" width="4.28515625" style="7" bestFit="1" customWidth="1"/>
    <col min="771" max="771" width="4.5703125" style="7" bestFit="1" customWidth="1"/>
    <col min="772" max="772" width="4.7109375" style="7" bestFit="1" customWidth="1"/>
    <col min="773" max="773" width="4.5703125" style="7" bestFit="1" customWidth="1"/>
    <col min="774" max="774" width="4.85546875" style="7" bestFit="1" customWidth="1"/>
    <col min="775" max="775" width="4.7109375" style="7" bestFit="1" customWidth="1"/>
    <col min="776" max="776" width="4.5703125" style="7" bestFit="1" customWidth="1"/>
    <col min="777" max="777" width="5" style="7" bestFit="1" customWidth="1"/>
    <col min="778" max="778" width="4.85546875" style="7" bestFit="1" customWidth="1"/>
    <col min="779" max="779" width="4.5703125" style="7" bestFit="1" customWidth="1"/>
    <col min="780" max="781" width="4.7109375" style="7" bestFit="1" customWidth="1"/>
    <col min="782" max="782" width="5.28515625" style="7" bestFit="1" customWidth="1"/>
    <col min="783" max="783" width="4.7109375" style="7" bestFit="1" customWidth="1"/>
    <col min="784" max="784" width="4.85546875" style="7" bestFit="1" customWidth="1"/>
    <col min="785" max="785" width="4.7109375" style="7" bestFit="1" customWidth="1"/>
    <col min="786" max="786" width="5" style="7" bestFit="1" customWidth="1"/>
    <col min="787" max="787" width="4.7109375" style="7" bestFit="1" customWidth="1"/>
    <col min="788" max="788" width="4.5703125" style="7" bestFit="1" customWidth="1"/>
    <col min="789" max="789" width="5" style="7" bestFit="1" customWidth="1"/>
    <col min="790" max="790" width="4.85546875" style="7" bestFit="1" customWidth="1"/>
    <col min="791" max="791" width="4.5703125" style="7" bestFit="1" customWidth="1"/>
    <col min="792" max="793" width="4.7109375" style="7" bestFit="1" customWidth="1"/>
    <col min="794" max="794" width="5.28515625" style="7" bestFit="1" customWidth="1"/>
    <col min="795" max="795" width="4.7109375" style="7" bestFit="1" customWidth="1"/>
    <col min="796" max="796" width="4.85546875" style="7" bestFit="1" customWidth="1"/>
    <col min="797" max="797" width="4.7109375" style="7" bestFit="1" customWidth="1"/>
    <col min="798" max="798" width="4.85546875" style="7" bestFit="1" customWidth="1"/>
    <col min="799" max="799" width="4.5703125" style="7" bestFit="1" customWidth="1"/>
    <col min="800" max="800" width="8.85546875" style="7" customWidth="1"/>
    <col min="801" max="801" width="10.7109375" style="7" bestFit="1" customWidth="1"/>
    <col min="802" max="805" width="8.85546875" style="7" customWidth="1"/>
    <col min="806" max="806" width="12.85546875" style="7" bestFit="1" customWidth="1"/>
    <col min="807" max="807" width="10.140625" style="7" bestFit="1" customWidth="1"/>
    <col min="808" max="808" width="12.42578125" style="7" bestFit="1" customWidth="1"/>
    <col min="809" max="809" width="12.140625" style="7" bestFit="1" customWidth="1"/>
    <col min="810" max="1024" width="8.85546875" style="7"/>
    <col min="1025" max="1025" width="16.7109375" style="7" bestFit="1" customWidth="1"/>
    <col min="1026" max="1026" width="4.28515625" style="7" bestFit="1" customWidth="1"/>
    <col min="1027" max="1027" width="4.5703125" style="7" bestFit="1" customWidth="1"/>
    <col min="1028" max="1028" width="4.7109375" style="7" bestFit="1" customWidth="1"/>
    <col min="1029" max="1029" width="4.5703125" style="7" bestFit="1" customWidth="1"/>
    <col min="1030" max="1030" width="4.85546875" style="7" bestFit="1" customWidth="1"/>
    <col min="1031" max="1031" width="4.7109375" style="7" bestFit="1" customWidth="1"/>
    <col min="1032" max="1032" width="4.5703125" style="7" bestFit="1" customWidth="1"/>
    <col min="1033" max="1033" width="5" style="7" bestFit="1" customWidth="1"/>
    <col min="1034" max="1034" width="4.85546875" style="7" bestFit="1" customWidth="1"/>
    <col min="1035" max="1035" width="4.5703125" style="7" bestFit="1" customWidth="1"/>
    <col min="1036" max="1037" width="4.7109375" style="7" bestFit="1" customWidth="1"/>
    <col min="1038" max="1038" width="5.28515625" style="7" bestFit="1" customWidth="1"/>
    <col min="1039" max="1039" width="4.7109375" style="7" bestFit="1" customWidth="1"/>
    <col min="1040" max="1040" width="4.85546875" style="7" bestFit="1" customWidth="1"/>
    <col min="1041" max="1041" width="4.7109375" style="7" bestFit="1" customWidth="1"/>
    <col min="1042" max="1042" width="5" style="7" bestFit="1" customWidth="1"/>
    <col min="1043" max="1043" width="4.7109375" style="7" bestFit="1" customWidth="1"/>
    <col min="1044" max="1044" width="4.5703125" style="7" bestFit="1" customWidth="1"/>
    <col min="1045" max="1045" width="5" style="7" bestFit="1" customWidth="1"/>
    <col min="1046" max="1046" width="4.85546875" style="7" bestFit="1" customWidth="1"/>
    <col min="1047" max="1047" width="4.5703125" style="7" bestFit="1" customWidth="1"/>
    <col min="1048" max="1049" width="4.7109375" style="7" bestFit="1" customWidth="1"/>
    <col min="1050" max="1050" width="5.28515625" style="7" bestFit="1" customWidth="1"/>
    <col min="1051" max="1051" width="4.7109375" style="7" bestFit="1" customWidth="1"/>
    <col min="1052" max="1052" width="4.85546875" style="7" bestFit="1" customWidth="1"/>
    <col min="1053" max="1053" width="4.7109375" style="7" bestFit="1" customWidth="1"/>
    <col min="1054" max="1054" width="4.85546875" style="7" bestFit="1" customWidth="1"/>
    <col min="1055" max="1055" width="4.5703125" style="7" bestFit="1" customWidth="1"/>
    <col min="1056" max="1056" width="8.85546875" style="7" customWidth="1"/>
    <col min="1057" max="1057" width="10.7109375" style="7" bestFit="1" customWidth="1"/>
    <col min="1058" max="1061" width="8.85546875" style="7" customWidth="1"/>
    <col min="1062" max="1062" width="12.85546875" style="7" bestFit="1" customWidth="1"/>
    <col min="1063" max="1063" width="10.140625" style="7" bestFit="1" customWidth="1"/>
    <col min="1064" max="1064" width="12.42578125" style="7" bestFit="1" customWidth="1"/>
    <col min="1065" max="1065" width="12.140625" style="7" bestFit="1" customWidth="1"/>
    <col min="1066" max="1280" width="8.85546875" style="7"/>
    <col min="1281" max="1281" width="16.7109375" style="7" bestFit="1" customWidth="1"/>
    <col min="1282" max="1282" width="4.28515625" style="7" bestFit="1" customWidth="1"/>
    <col min="1283" max="1283" width="4.5703125" style="7" bestFit="1" customWidth="1"/>
    <col min="1284" max="1284" width="4.7109375" style="7" bestFit="1" customWidth="1"/>
    <col min="1285" max="1285" width="4.5703125" style="7" bestFit="1" customWidth="1"/>
    <col min="1286" max="1286" width="4.85546875" style="7" bestFit="1" customWidth="1"/>
    <col min="1287" max="1287" width="4.7109375" style="7" bestFit="1" customWidth="1"/>
    <col min="1288" max="1288" width="4.5703125" style="7" bestFit="1" customWidth="1"/>
    <col min="1289" max="1289" width="5" style="7" bestFit="1" customWidth="1"/>
    <col min="1290" max="1290" width="4.85546875" style="7" bestFit="1" customWidth="1"/>
    <col min="1291" max="1291" width="4.5703125" style="7" bestFit="1" customWidth="1"/>
    <col min="1292" max="1293" width="4.7109375" style="7" bestFit="1" customWidth="1"/>
    <col min="1294" max="1294" width="5.28515625" style="7" bestFit="1" customWidth="1"/>
    <col min="1295" max="1295" width="4.7109375" style="7" bestFit="1" customWidth="1"/>
    <col min="1296" max="1296" width="4.85546875" style="7" bestFit="1" customWidth="1"/>
    <col min="1297" max="1297" width="4.7109375" style="7" bestFit="1" customWidth="1"/>
    <col min="1298" max="1298" width="5" style="7" bestFit="1" customWidth="1"/>
    <col min="1299" max="1299" width="4.7109375" style="7" bestFit="1" customWidth="1"/>
    <col min="1300" max="1300" width="4.5703125" style="7" bestFit="1" customWidth="1"/>
    <col min="1301" max="1301" width="5" style="7" bestFit="1" customWidth="1"/>
    <col min="1302" max="1302" width="4.85546875" style="7" bestFit="1" customWidth="1"/>
    <col min="1303" max="1303" width="4.5703125" style="7" bestFit="1" customWidth="1"/>
    <col min="1304" max="1305" width="4.7109375" style="7" bestFit="1" customWidth="1"/>
    <col min="1306" max="1306" width="5.28515625" style="7" bestFit="1" customWidth="1"/>
    <col min="1307" max="1307" width="4.7109375" style="7" bestFit="1" customWidth="1"/>
    <col min="1308" max="1308" width="4.85546875" style="7" bestFit="1" customWidth="1"/>
    <col min="1309" max="1309" width="4.7109375" style="7" bestFit="1" customWidth="1"/>
    <col min="1310" max="1310" width="4.85546875" style="7" bestFit="1" customWidth="1"/>
    <col min="1311" max="1311" width="4.5703125" style="7" bestFit="1" customWidth="1"/>
    <col min="1312" max="1312" width="8.85546875" style="7" customWidth="1"/>
    <col min="1313" max="1313" width="10.7109375" style="7" bestFit="1" customWidth="1"/>
    <col min="1314" max="1317" width="8.85546875" style="7" customWidth="1"/>
    <col min="1318" max="1318" width="12.85546875" style="7" bestFit="1" customWidth="1"/>
    <col min="1319" max="1319" width="10.140625" style="7" bestFit="1" customWidth="1"/>
    <col min="1320" max="1320" width="12.42578125" style="7" bestFit="1" customWidth="1"/>
    <col min="1321" max="1321" width="12.140625" style="7" bestFit="1" customWidth="1"/>
    <col min="1322" max="1536" width="8.85546875" style="7"/>
    <col min="1537" max="1537" width="16.7109375" style="7" bestFit="1" customWidth="1"/>
    <col min="1538" max="1538" width="4.28515625" style="7" bestFit="1" customWidth="1"/>
    <col min="1539" max="1539" width="4.5703125" style="7" bestFit="1" customWidth="1"/>
    <col min="1540" max="1540" width="4.7109375" style="7" bestFit="1" customWidth="1"/>
    <col min="1541" max="1541" width="4.5703125" style="7" bestFit="1" customWidth="1"/>
    <col min="1542" max="1542" width="4.85546875" style="7" bestFit="1" customWidth="1"/>
    <col min="1543" max="1543" width="4.7109375" style="7" bestFit="1" customWidth="1"/>
    <col min="1544" max="1544" width="4.5703125" style="7" bestFit="1" customWidth="1"/>
    <col min="1545" max="1545" width="5" style="7" bestFit="1" customWidth="1"/>
    <col min="1546" max="1546" width="4.85546875" style="7" bestFit="1" customWidth="1"/>
    <col min="1547" max="1547" width="4.5703125" style="7" bestFit="1" customWidth="1"/>
    <col min="1548" max="1549" width="4.7109375" style="7" bestFit="1" customWidth="1"/>
    <col min="1550" max="1550" width="5.28515625" style="7" bestFit="1" customWidth="1"/>
    <col min="1551" max="1551" width="4.7109375" style="7" bestFit="1" customWidth="1"/>
    <col min="1552" max="1552" width="4.85546875" style="7" bestFit="1" customWidth="1"/>
    <col min="1553" max="1553" width="4.7109375" style="7" bestFit="1" customWidth="1"/>
    <col min="1554" max="1554" width="5" style="7" bestFit="1" customWidth="1"/>
    <col min="1555" max="1555" width="4.7109375" style="7" bestFit="1" customWidth="1"/>
    <col min="1556" max="1556" width="4.5703125" style="7" bestFit="1" customWidth="1"/>
    <col min="1557" max="1557" width="5" style="7" bestFit="1" customWidth="1"/>
    <col min="1558" max="1558" width="4.85546875" style="7" bestFit="1" customWidth="1"/>
    <col min="1559" max="1559" width="4.5703125" style="7" bestFit="1" customWidth="1"/>
    <col min="1560" max="1561" width="4.7109375" style="7" bestFit="1" customWidth="1"/>
    <col min="1562" max="1562" width="5.28515625" style="7" bestFit="1" customWidth="1"/>
    <col min="1563" max="1563" width="4.7109375" style="7" bestFit="1" customWidth="1"/>
    <col min="1564" max="1564" width="4.85546875" style="7" bestFit="1" customWidth="1"/>
    <col min="1565" max="1565" width="4.7109375" style="7" bestFit="1" customWidth="1"/>
    <col min="1566" max="1566" width="4.85546875" style="7" bestFit="1" customWidth="1"/>
    <col min="1567" max="1567" width="4.5703125" style="7" bestFit="1" customWidth="1"/>
    <col min="1568" max="1568" width="8.85546875" style="7" customWidth="1"/>
    <col min="1569" max="1569" width="10.7109375" style="7" bestFit="1" customWidth="1"/>
    <col min="1570" max="1573" width="8.85546875" style="7" customWidth="1"/>
    <col min="1574" max="1574" width="12.85546875" style="7" bestFit="1" customWidth="1"/>
    <col min="1575" max="1575" width="10.140625" style="7" bestFit="1" customWidth="1"/>
    <col min="1576" max="1576" width="12.42578125" style="7" bestFit="1" customWidth="1"/>
    <col min="1577" max="1577" width="12.140625" style="7" bestFit="1" customWidth="1"/>
    <col min="1578" max="1792" width="8.85546875" style="7"/>
    <col min="1793" max="1793" width="16.7109375" style="7" bestFit="1" customWidth="1"/>
    <col min="1794" max="1794" width="4.28515625" style="7" bestFit="1" customWidth="1"/>
    <col min="1795" max="1795" width="4.5703125" style="7" bestFit="1" customWidth="1"/>
    <col min="1796" max="1796" width="4.7109375" style="7" bestFit="1" customWidth="1"/>
    <col min="1797" max="1797" width="4.5703125" style="7" bestFit="1" customWidth="1"/>
    <col min="1798" max="1798" width="4.85546875" style="7" bestFit="1" customWidth="1"/>
    <col min="1799" max="1799" width="4.7109375" style="7" bestFit="1" customWidth="1"/>
    <col min="1800" max="1800" width="4.5703125" style="7" bestFit="1" customWidth="1"/>
    <col min="1801" max="1801" width="5" style="7" bestFit="1" customWidth="1"/>
    <col min="1802" max="1802" width="4.85546875" style="7" bestFit="1" customWidth="1"/>
    <col min="1803" max="1803" width="4.5703125" style="7" bestFit="1" customWidth="1"/>
    <col min="1804" max="1805" width="4.7109375" style="7" bestFit="1" customWidth="1"/>
    <col min="1806" max="1806" width="5.28515625" style="7" bestFit="1" customWidth="1"/>
    <col min="1807" max="1807" width="4.7109375" style="7" bestFit="1" customWidth="1"/>
    <col min="1808" max="1808" width="4.85546875" style="7" bestFit="1" customWidth="1"/>
    <col min="1809" max="1809" width="4.7109375" style="7" bestFit="1" customWidth="1"/>
    <col min="1810" max="1810" width="5" style="7" bestFit="1" customWidth="1"/>
    <col min="1811" max="1811" width="4.7109375" style="7" bestFit="1" customWidth="1"/>
    <col min="1812" max="1812" width="4.5703125" style="7" bestFit="1" customWidth="1"/>
    <col min="1813" max="1813" width="5" style="7" bestFit="1" customWidth="1"/>
    <col min="1814" max="1814" width="4.85546875" style="7" bestFit="1" customWidth="1"/>
    <col min="1815" max="1815" width="4.5703125" style="7" bestFit="1" customWidth="1"/>
    <col min="1816" max="1817" width="4.7109375" style="7" bestFit="1" customWidth="1"/>
    <col min="1818" max="1818" width="5.28515625" style="7" bestFit="1" customWidth="1"/>
    <col min="1819" max="1819" width="4.7109375" style="7" bestFit="1" customWidth="1"/>
    <col min="1820" max="1820" width="4.85546875" style="7" bestFit="1" customWidth="1"/>
    <col min="1821" max="1821" width="4.7109375" style="7" bestFit="1" customWidth="1"/>
    <col min="1822" max="1822" width="4.85546875" style="7" bestFit="1" customWidth="1"/>
    <col min="1823" max="1823" width="4.5703125" style="7" bestFit="1" customWidth="1"/>
    <col min="1824" max="1824" width="8.85546875" style="7" customWidth="1"/>
    <col min="1825" max="1825" width="10.7109375" style="7" bestFit="1" customWidth="1"/>
    <col min="1826" max="1829" width="8.85546875" style="7" customWidth="1"/>
    <col min="1830" max="1830" width="12.85546875" style="7" bestFit="1" customWidth="1"/>
    <col min="1831" max="1831" width="10.140625" style="7" bestFit="1" customWidth="1"/>
    <col min="1832" max="1832" width="12.42578125" style="7" bestFit="1" customWidth="1"/>
    <col min="1833" max="1833" width="12.140625" style="7" bestFit="1" customWidth="1"/>
    <col min="1834" max="2048" width="8.85546875" style="7"/>
    <col min="2049" max="2049" width="16.7109375" style="7" bestFit="1" customWidth="1"/>
    <col min="2050" max="2050" width="4.28515625" style="7" bestFit="1" customWidth="1"/>
    <col min="2051" max="2051" width="4.5703125" style="7" bestFit="1" customWidth="1"/>
    <col min="2052" max="2052" width="4.7109375" style="7" bestFit="1" customWidth="1"/>
    <col min="2053" max="2053" width="4.5703125" style="7" bestFit="1" customWidth="1"/>
    <col min="2054" max="2054" width="4.85546875" style="7" bestFit="1" customWidth="1"/>
    <col min="2055" max="2055" width="4.7109375" style="7" bestFit="1" customWidth="1"/>
    <col min="2056" max="2056" width="4.5703125" style="7" bestFit="1" customWidth="1"/>
    <col min="2057" max="2057" width="5" style="7" bestFit="1" customWidth="1"/>
    <col min="2058" max="2058" width="4.85546875" style="7" bestFit="1" customWidth="1"/>
    <col min="2059" max="2059" width="4.5703125" style="7" bestFit="1" customWidth="1"/>
    <col min="2060" max="2061" width="4.7109375" style="7" bestFit="1" customWidth="1"/>
    <col min="2062" max="2062" width="5.28515625" style="7" bestFit="1" customWidth="1"/>
    <col min="2063" max="2063" width="4.7109375" style="7" bestFit="1" customWidth="1"/>
    <col min="2064" max="2064" width="4.85546875" style="7" bestFit="1" customWidth="1"/>
    <col min="2065" max="2065" width="4.7109375" style="7" bestFit="1" customWidth="1"/>
    <col min="2066" max="2066" width="5" style="7" bestFit="1" customWidth="1"/>
    <col min="2067" max="2067" width="4.7109375" style="7" bestFit="1" customWidth="1"/>
    <col min="2068" max="2068" width="4.5703125" style="7" bestFit="1" customWidth="1"/>
    <col min="2069" max="2069" width="5" style="7" bestFit="1" customWidth="1"/>
    <col min="2070" max="2070" width="4.85546875" style="7" bestFit="1" customWidth="1"/>
    <col min="2071" max="2071" width="4.5703125" style="7" bestFit="1" customWidth="1"/>
    <col min="2072" max="2073" width="4.7109375" style="7" bestFit="1" customWidth="1"/>
    <col min="2074" max="2074" width="5.28515625" style="7" bestFit="1" customWidth="1"/>
    <col min="2075" max="2075" width="4.7109375" style="7" bestFit="1" customWidth="1"/>
    <col min="2076" max="2076" width="4.85546875" style="7" bestFit="1" customWidth="1"/>
    <col min="2077" max="2077" width="4.7109375" style="7" bestFit="1" customWidth="1"/>
    <col min="2078" max="2078" width="4.85546875" style="7" bestFit="1" customWidth="1"/>
    <col min="2079" max="2079" width="4.5703125" style="7" bestFit="1" customWidth="1"/>
    <col min="2080" max="2080" width="8.85546875" style="7" customWidth="1"/>
    <col min="2081" max="2081" width="10.7109375" style="7" bestFit="1" customWidth="1"/>
    <col min="2082" max="2085" width="8.85546875" style="7" customWidth="1"/>
    <col min="2086" max="2086" width="12.85546875" style="7" bestFit="1" customWidth="1"/>
    <col min="2087" max="2087" width="10.140625" style="7" bestFit="1" customWidth="1"/>
    <col min="2088" max="2088" width="12.42578125" style="7" bestFit="1" customWidth="1"/>
    <col min="2089" max="2089" width="12.140625" style="7" bestFit="1" customWidth="1"/>
    <col min="2090" max="2304" width="8.85546875" style="7"/>
    <col min="2305" max="2305" width="16.7109375" style="7" bestFit="1" customWidth="1"/>
    <col min="2306" max="2306" width="4.28515625" style="7" bestFit="1" customWidth="1"/>
    <col min="2307" max="2307" width="4.5703125" style="7" bestFit="1" customWidth="1"/>
    <col min="2308" max="2308" width="4.7109375" style="7" bestFit="1" customWidth="1"/>
    <col min="2309" max="2309" width="4.5703125" style="7" bestFit="1" customWidth="1"/>
    <col min="2310" max="2310" width="4.85546875" style="7" bestFit="1" customWidth="1"/>
    <col min="2311" max="2311" width="4.7109375" style="7" bestFit="1" customWidth="1"/>
    <col min="2312" max="2312" width="4.5703125" style="7" bestFit="1" customWidth="1"/>
    <col min="2313" max="2313" width="5" style="7" bestFit="1" customWidth="1"/>
    <col min="2314" max="2314" width="4.85546875" style="7" bestFit="1" customWidth="1"/>
    <col min="2315" max="2315" width="4.5703125" style="7" bestFit="1" customWidth="1"/>
    <col min="2316" max="2317" width="4.7109375" style="7" bestFit="1" customWidth="1"/>
    <col min="2318" max="2318" width="5.28515625" style="7" bestFit="1" customWidth="1"/>
    <col min="2319" max="2319" width="4.7109375" style="7" bestFit="1" customWidth="1"/>
    <col min="2320" max="2320" width="4.85546875" style="7" bestFit="1" customWidth="1"/>
    <col min="2321" max="2321" width="4.7109375" style="7" bestFit="1" customWidth="1"/>
    <col min="2322" max="2322" width="5" style="7" bestFit="1" customWidth="1"/>
    <col min="2323" max="2323" width="4.7109375" style="7" bestFit="1" customWidth="1"/>
    <col min="2324" max="2324" width="4.5703125" style="7" bestFit="1" customWidth="1"/>
    <col min="2325" max="2325" width="5" style="7" bestFit="1" customWidth="1"/>
    <col min="2326" max="2326" width="4.85546875" style="7" bestFit="1" customWidth="1"/>
    <col min="2327" max="2327" width="4.5703125" style="7" bestFit="1" customWidth="1"/>
    <col min="2328" max="2329" width="4.7109375" style="7" bestFit="1" customWidth="1"/>
    <col min="2330" max="2330" width="5.28515625" style="7" bestFit="1" customWidth="1"/>
    <col min="2331" max="2331" width="4.7109375" style="7" bestFit="1" customWidth="1"/>
    <col min="2332" max="2332" width="4.85546875" style="7" bestFit="1" customWidth="1"/>
    <col min="2333" max="2333" width="4.7109375" style="7" bestFit="1" customWidth="1"/>
    <col min="2334" max="2334" width="4.85546875" style="7" bestFit="1" customWidth="1"/>
    <col min="2335" max="2335" width="4.5703125" style="7" bestFit="1" customWidth="1"/>
    <col min="2336" max="2336" width="8.85546875" style="7" customWidth="1"/>
    <col min="2337" max="2337" width="10.7109375" style="7" bestFit="1" customWidth="1"/>
    <col min="2338" max="2341" width="8.85546875" style="7" customWidth="1"/>
    <col min="2342" max="2342" width="12.85546875" style="7" bestFit="1" customWidth="1"/>
    <col min="2343" max="2343" width="10.140625" style="7" bestFit="1" customWidth="1"/>
    <col min="2344" max="2344" width="12.42578125" style="7" bestFit="1" customWidth="1"/>
    <col min="2345" max="2345" width="12.140625" style="7" bestFit="1" customWidth="1"/>
    <col min="2346" max="2560" width="8.85546875" style="7"/>
    <col min="2561" max="2561" width="16.7109375" style="7" bestFit="1" customWidth="1"/>
    <col min="2562" max="2562" width="4.28515625" style="7" bestFit="1" customWidth="1"/>
    <col min="2563" max="2563" width="4.5703125" style="7" bestFit="1" customWidth="1"/>
    <col min="2564" max="2564" width="4.7109375" style="7" bestFit="1" customWidth="1"/>
    <col min="2565" max="2565" width="4.5703125" style="7" bestFit="1" customWidth="1"/>
    <col min="2566" max="2566" width="4.85546875" style="7" bestFit="1" customWidth="1"/>
    <col min="2567" max="2567" width="4.7109375" style="7" bestFit="1" customWidth="1"/>
    <col min="2568" max="2568" width="4.5703125" style="7" bestFit="1" customWidth="1"/>
    <col min="2569" max="2569" width="5" style="7" bestFit="1" customWidth="1"/>
    <col min="2570" max="2570" width="4.85546875" style="7" bestFit="1" customWidth="1"/>
    <col min="2571" max="2571" width="4.5703125" style="7" bestFit="1" customWidth="1"/>
    <col min="2572" max="2573" width="4.7109375" style="7" bestFit="1" customWidth="1"/>
    <col min="2574" max="2574" width="5.28515625" style="7" bestFit="1" customWidth="1"/>
    <col min="2575" max="2575" width="4.7109375" style="7" bestFit="1" customWidth="1"/>
    <col min="2576" max="2576" width="4.85546875" style="7" bestFit="1" customWidth="1"/>
    <col min="2577" max="2577" width="4.7109375" style="7" bestFit="1" customWidth="1"/>
    <col min="2578" max="2578" width="5" style="7" bestFit="1" customWidth="1"/>
    <col min="2579" max="2579" width="4.7109375" style="7" bestFit="1" customWidth="1"/>
    <col min="2580" max="2580" width="4.5703125" style="7" bestFit="1" customWidth="1"/>
    <col min="2581" max="2581" width="5" style="7" bestFit="1" customWidth="1"/>
    <col min="2582" max="2582" width="4.85546875" style="7" bestFit="1" customWidth="1"/>
    <col min="2583" max="2583" width="4.5703125" style="7" bestFit="1" customWidth="1"/>
    <col min="2584" max="2585" width="4.7109375" style="7" bestFit="1" customWidth="1"/>
    <col min="2586" max="2586" width="5.28515625" style="7" bestFit="1" customWidth="1"/>
    <col min="2587" max="2587" width="4.7109375" style="7" bestFit="1" customWidth="1"/>
    <col min="2588" max="2588" width="4.85546875" style="7" bestFit="1" customWidth="1"/>
    <col min="2589" max="2589" width="4.7109375" style="7" bestFit="1" customWidth="1"/>
    <col min="2590" max="2590" width="4.85546875" style="7" bestFit="1" customWidth="1"/>
    <col min="2591" max="2591" width="4.5703125" style="7" bestFit="1" customWidth="1"/>
    <col min="2592" max="2592" width="8.85546875" style="7" customWidth="1"/>
    <col min="2593" max="2593" width="10.7109375" style="7" bestFit="1" customWidth="1"/>
    <col min="2594" max="2597" width="8.85546875" style="7" customWidth="1"/>
    <col min="2598" max="2598" width="12.85546875" style="7" bestFit="1" customWidth="1"/>
    <col min="2599" max="2599" width="10.140625" style="7" bestFit="1" customWidth="1"/>
    <col min="2600" max="2600" width="12.42578125" style="7" bestFit="1" customWidth="1"/>
    <col min="2601" max="2601" width="12.140625" style="7" bestFit="1" customWidth="1"/>
    <col min="2602" max="2816" width="8.85546875" style="7"/>
    <col min="2817" max="2817" width="16.7109375" style="7" bestFit="1" customWidth="1"/>
    <col min="2818" max="2818" width="4.28515625" style="7" bestFit="1" customWidth="1"/>
    <col min="2819" max="2819" width="4.5703125" style="7" bestFit="1" customWidth="1"/>
    <col min="2820" max="2820" width="4.7109375" style="7" bestFit="1" customWidth="1"/>
    <col min="2821" max="2821" width="4.5703125" style="7" bestFit="1" customWidth="1"/>
    <col min="2822" max="2822" width="4.85546875" style="7" bestFit="1" customWidth="1"/>
    <col min="2823" max="2823" width="4.7109375" style="7" bestFit="1" customWidth="1"/>
    <col min="2824" max="2824" width="4.5703125" style="7" bestFit="1" customWidth="1"/>
    <col min="2825" max="2825" width="5" style="7" bestFit="1" customWidth="1"/>
    <col min="2826" max="2826" width="4.85546875" style="7" bestFit="1" customWidth="1"/>
    <col min="2827" max="2827" width="4.5703125" style="7" bestFit="1" customWidth="1"/>
    <col min="2828" max="2829" width="4.7109375" style="7" bestFit="1" customWidth="1"/>
    <col min="2830" max="2830" width="5.28515625" style="7" bestFit="1" customWidth="1"/>
    <col min="2831" max="2831" width="4.7109375" style="7" bestFit="1" customWidth="1"/>
    <col min="2832" max="2832" width="4.85546875" style="7" bestFit="1" customWidth="1"/>
    <col min="2833" max="2833" width="4.7109375" style="7" bestFit="1" customWidth="1"/>
    <col min="2834" max="2834" width="5" style="7" bestFit="1" customWidth="1"/>
    <col min="2835" max="2835" width="4.7109375" style="7" bestFit="1" customWidth="1"/>
    <col min="2836" max="2836" width="4.5703125" style="7" bestFit="1" customWidth="1"/>
    <col min="2837" max="2837" width="5" style="7" bestFit="1" customWidth="1"/>
    <col min="2838" max="2838" width="4.85546875" style="7" bestFit="1" customWidth="1"/>
    <col min="2839" max="2839" width="4.5703125" style="7" bestFit="1" customWidth="1"/>
    <col min="2840" max="2841" width="4.7109375" style="7" bestFit="1" customWidth="1"/>
    <col min="2842" max="2842" width="5.28515625" style="7" bestFit="1" customWidth="1"/>
    <col min="2843" max="2843" width="4.7109375" style="7" bestFit="1" customWidth="1"/>
    <col min="2844" max="2844" width="4.85546875" style="7" bestFit="1" customWidth="1"/>
    <col min="2845" max="2845" width="4.7109375" style="7" bestFit="1" customWidth="1"/>
    <col min="2846" max="2846" width="4.85546875" style="7" bestFit="1" customWidth="1"/>
    <col min="2847" max="2847" width="4.5703125" style="7" bestFit="1" customWidth="1"/>
    <col min="2848" max="2848" width="8.85546875" style="7" customWidth="1"/>
    <col min="2849" max="2849" width="10.7109375" style="7" bestFit="1" customWidth="1"/>
    <col min="2850" max="2853" width="8.85546875" style="7" customWidth="1"/>
    <col min="2854" max="2854" width="12.85546875" style="7" bestFit="1" customWidth="1"/>
    <col min="2855" max="2855" width="10.140625" style="7" bestFit="1" customWidth="1"/>
    <col min="2856" max="2856" width="12.42578125" style="7" bestFit="1" customWidth="1"/>
    <col min="2857" max="2857" width="12.140625" style="7" bestFit="1" customWidth="1"/>
    <col min="2858" max="3072" width="8.85546875" style="7"/>
    <col min="3073" max="3073" width="16.7109375" style="7" bestFit="1" customWidth="1"/>
    <col min="3074" max="3074" width="4.28515625" style="7" bestFit="1" customWidth="1"/>
    <col min="3075" max="3075" width="4.5703125" style="7" bestFit="1" customWidth="1"/>
    <col min="3076" max="3076" width="4.7109375" style="7" bestFit="1" customWidth="1"/>
    <col min="3077" max="3077" width="4.5703125" style="7" bestFit="1" customWidth="1"/>
    <col min="3078" max="3078" width="4.85546875" style="7" bestFit="1" customWidth="1"/>
    <col min="3079" max="3079" width="4.7109375" style="7" bestFit="1" customWidth="1"/>
    <col min="3080" max="3080" width="4.5703125" style="7" bestFit="1" customWidth="1"/>
    <col min="3081" max="3081" width="5" style="7" bestFit="1" customWidth="1"/>
    <col min="3082" max="3082" width="4.85546875" style="7" bestFit="1" customWidth="1"/>
    <col min="3083" max="3083" width="4.5703125" style="7" bestFit="1" customWidth="1"/>
    <col min="3084" max="3085" width="4.7109375" style="7" bestFit="1" customWidth="1"/>
    <col min="3086" max="3086" width="5.28515625" style="7" bestFit="1" customWidth="1"/>
    <col min="3087" max="3087" width="4.7109375" style="7" bestFit="1" customWidth="1"/>
    <col min="3088" max="3088" width="4.85546875" style="7" bestFit="1" customWidth="1"/>
    <col min="3089" max="3089" width="4.7109375" style="7" bestFit="1" customWidth="1"/>
    <col min="3090" max="3090" width="5" style="7" bestFit="1" customWidth="1"/>
    <col min="3091" max="3091" width="4.7109375" style="7" bestFit="1" customWidth="1"/>
    <col min="3092" max="3092" width="4.5703125" style="7" bestFit="1" customWidth="1"/>
    <col min="3093" max="3093" width="5" style="7" bestFit="1" customWidth="1"/>
    <col min="3094" max="3094" width="4.85546875" style="7" bestFit="1" customWidth="1"/>
    <col min="3095" max="3095" width="4.5703125" style="7" bestFit="1" customWidth="1"/>
    <col min="3096" max="3097" width="4.7109375" style="7" bestFit="1" customWidth="1"/>
    <col min="3098" max="3098" width="5.28515625" style="7" bestFit="1" customWidth="1"/>
    <col min="3099" max="3099" width="4.7109375" style="7" bestFit="1" customWidth="1"/>
    <col min="3100" max="3100" width="4.85546875" style="7" bestFit="1" customWidth="1"/>
    <col min="3101" max="3101" width="4.7109375" style="7" bestFit="1" customWidth="1"/>
    <col min="3102" max="3102" width="4.85546875" style="7" bestFit="1" customWidth="1"/>
    <col min="3103" max="3103" width="4.5703125" style="7" bestFit="1" customWidth="1"/>
    <col min="3104" max="3104" width="8.85546875" style="7" customWidth="1"/>
    <col min="3105" max="3105" width="10.7109375" style="7" bestFit="1" customWidth="1"/>
    <col min="3106" max="3109" width="8.85546875" style="7" customWidth="1"/>
    <col min="3110" max="3110" width="12.85546875" style="7" bestFit="1" customWidth="1"/>
    <col min="3111" max="3111" width="10.140625" style="7" bestFit="1" customWidth="1"/>
    <col min="3112" max="3112" width="12.42578125" style="7" bestFit="1" customWidth="1"/>
    <col min="3113" max="3113" width="12.140625" style="7" bestFit="1" customWidth="1"/>
    <col min="3114" max="3328" width="8.85546875" style="7"/>
    <col min="3329" max="3329" width="16.7109375" style="7" bestFit="1" customWidth="1"/>
    <col min="3330" max="3330" width="4.28515625" style="7" bestFit="1" customWidth="1"/>
    <col min="3331" max="3331" width="4.5703125" style="7" bestFit="1" customWidth="1"/>
    <col min="3332" max="3332" width="4.7109375" style="7" bestFit="1" customWidth="1"/>
    <col min="3333" max="3333" width="4.5703125" style="7" bestFit="1" customWidth="1"/>
    <col min="3334" max="3334" width="4.85546875" style="7" bestFit="1" customWidth="1"/>
    <col min="3335" max="3335" width="4.7109375" style="7" bestFit="1" customWidth="1"/>
    <col min="3336" max="3336" width="4.5703125" style="7" bestFit="1" customWidth="1"/>
    <col min="3337" max="3337" width="5" style="7" bestFit="1" customWidth="1"/>
    <col min="3338" max="3338" width="4.85546875" style="7" bestFit="1" customWidth="1"/>
    <col min="3339" max="3339" width="4.5703125" style="7" bestFit="1" customWidth="1"/>
    <col min="3340" max="3341" width="4.7109375" style="7" bestFit="1" customWidth="1"/>
    <col min="3342" max="3342" width="5.28515625" style="7" bestFit="1" customWidth="1"/>
    <col min="3343" max="3343" width="4.7109375" style="7" bestFit="1" customWidth="1"/>
    <col min="3344" max="3344" width="4.85546875" style="7" bestFit="1" customWidth="1"/>
    <col min="3345" max="3345" width="4.7109375" style="7" bestFit="1" customWidth="1"/>
    <col min="3346" max="3346" width="5" style="7" bestFit="1" customWidth="1"/>
    <col min="3347" max="3347" width="4.7109375" style="7" bestFit="1" customWidth="1"/>
    <col min="3348" max="3348" width="4.5703125" style="7" bestFit="1" customWidth="1"/>
    <col min="3349" max="3349" width="5" style="7" bestFit="1" customWidth="1"/>
    <col min="3350" max="3350" width="4.85546875" style="7" bestFit="1" customWidth="1"/>
    <col min="3351" max="3351" width="4.5703125" style="7" bestFit="1" customWidth="1"/>
    <col min="3352" max="3353" width="4.7109375" style="7" bestFit="1" customWidth="1"/>
    <col min="3354" max="3354" width="5.28515625" style="7" bestFit="1" customWidth="1"/>
    <col min="3355" max="3355" width="4.7109375" style="7" bestFit="1" customWidth="1"/>
    <col min="3356" max="3356" width="4.85546875" style="7" bestFit="1" customWidth="1"/>
    <col min="3357" max="3357" width="4.7109375" style="7" bestFit="1" customWidth="1"/>
    <col min="3358" max="3358" width="4.85546875" style="7" bestFit="1" customWidth="1"/>
    <col min="3359" max="3359" width="4.5703125" style="7" bestFit="1" customWidth="1"/>
    <col min="3360" max="3360" width="8.85546875" style="7" customWidth="1"/>
    <col min="3361" max="3361" width="10.7109375" style="7" bestFit="1" customWidth="1"/>
    <col min="3362" max="3365" width="8.85546875" style="7" customWidth="1"/>
    <col min="3366" max="3366" width="12.85546875" style="7" bestFit="1" customWidth="1"/>
    <col min="3367" max="3367" width="10.140625" style="7" bestFit="1" customWidth="1"/>
    <col min="3368" max="3368" width="12.42578125" style="7" bestFit="1" customWidth="1"/>
    <col min="3369" max="3369" width="12.140625" style="7" bestFit="1" customWidth="1"/>
    <col min="3370" max="3584" width="8.85546875" style="7"/>
    <col min="3585" max="3585" width="16.7109375" style="7" bestFit="1" customWidth="1"/>
    <col min="3586" max="3586" width="4.28515625" style="7" bestFit="1" customWidth="1"/>
    <col min="3587" max="3587" width="4.5703125" style="7" bestFit="1" customWidth="1"/>
    <col min="3588" max="3588" width="4.7109375" style="7" bestFit="1" customWidth="1"/>
    <col min="3589" max="3589" width="4.5703125" style="7" bestFit="1" customWidth="1"/>
    <col min="3590" max="3590" width="4.85546875" style="7" bestFit="1" customWidth="1"/>
    <col min="3591" max="3591" width="4.7109375" style="7" bestFit="1" customWidth="1"/>
    <col min="3592" max="3592" width="4.5703125" style="7" bestFit="1" customWidth="1"/>
    <col min="3593" max="3593" width="5" style="7" bestFit="1" customWidth="1"/>
    <col min="3594" max="3594" width="4.85546875" style="7" bestFit="1" customWidth="1"/>
    <col min="3595" max="3595" width="4.5703125" style="7" bestFit="1" customWidth="1"/>
    <col min="3596" max="3597" width="4.7109375" style="7" bestFit="1" customWidth="1"/>
    <col min="3598" max="3598" width="5.28515625" style="7" bestFit="1" customWidth="1"/>
    <col min="3599" max="3599" width="4.7109375" style="7" bestFit="1" customWidth="1"/>
    <col min="3600" max="3600" width="4.85546875" style="7" bestFit="1" customWidth="1"/>
    <col min="3601" max="3601" width="4.7109375" style="7" bestFit="1" customWidth="1"/>
    <col min="3602" max="3602" width="5" style="7" bestFit="1" customWidth="1"/>
    <col min="3603" max="3603" width="4.7109375" style="7" bestFit="1" customWidth="1"/>
    <col min="3604" max="3604" width="4.5703125" style="7" bestFit="1" customWidth="1"/>
    <col min="3605" max="3605" width="5" style="7" bestFit="1" customWidth="1"/>
    <col min="3606" max="3606" width="4.85546875" style="7" bestFit="1" customWidth="1"/>
    <col min="3607" max="3607" width="4.5703125" style="7" bestFit="1" customWidth="1"/>
    <col min="3608" max="3609" width="4.7109375" style="7" bestFit="1" customWidth="1"/>
    <col min="3610" max="3610" width="5.28515625" style="7" bestFit="1" customWidth="1"/>
    <col min="3611" max="3611" width="4.7109375" style="7" bestFit="1" customWidth="1"/>
    <col min="3612" max="3612" width="4.85546875" style="7" bestFit="1" customWidth="1"/>
    <col min="3613" max="3613" width="4.7109375" style="7" bestFit="1" customWidth="1"/>
    <col min="3614" max="3614" width="4.85546875" style="7" bestFit="1" customWidth="1"/>
    <col min="3615" max="3615" width="4.5703125" style="7" bestFit="1" customWidth="1"/>
    <col min="3616" max="3616" width="8.85546875" style="7" customWidth="1"/>
    <col min="3617" max="3617" width="10.7109375" style="7" bestFit="1" customWidth="1"/>
    <col min="3618" max="3621" width="8.85546875" style="7" customWidth="1"/>
    <col min="3622" max="3622" width="12.85546875" style="7" bestFit="1" customWidth="1"/>
    <col min="3623" max="3623" width="10.140625" style="7" bestFit="1" customWidth="1"/>
    <col min="3624" max="3624" width="12.42578125" style="7" bestFit="1" customWidth="1"/>
    <col min="3625" max="3625" width="12.140625" style="7" bestFit="1" customWidth="1"/>
    <col min="3626" max="3840" width="8.85546875" style="7"/>
    <col min="3841" max="3841" width="16.7109375" style="7" bestFit="1" customWidth="1"/>
    <col min="3842" max="3842" width="4.28515625" style="7" bestFit="1" customWidth="1"/>
    <col min="3843" max="3843" width="4.5703125" style="7" bestFit="1" customWidth="1"/>
    <col min="3844" max="3844" width="4.7109375" style="7" bestFit="1" customWidth="1"/>
    <col min="3845" max="3845" width="4.5703125" style="7" bestFit="1" customWidth="1"/>
    <col min="3846" max="3846" width="4.85546875" style="7" bestFit="1" customWidth="1"/>
    <col min="3847" max="3847" width="4.7109375" style="7" bestFit="1" customWidth="1"/>
    <col min="3848" max="3848" width="4.5703125" style="7" bestFit="1" customWidth="1"/>
    <col min="3849" max="3849" width="5" style="7" bestFit="1" customWidth="1"/>
    <col min="3850" max="3850" width="4.85546875" style="7" bestFit="1" customWidth="1"/>
    <col min="3851" max="3851" width="4.5703125" style="7" bestFit="1" customWidth="1"/>
    <col min="3852" max="3853" width="4.7109375" style="7" bestFit="1" customWidth="1"/>
    <col min="3854" max="3854" width="5.28515625" style="7" bestFit="1" customWidth="1"/>
    <col min="3855" max="3855" width="4.7109375" style="7" bestFit="1" customWidth="1"/>
    <col min="3856" max="3856" width="4.85546875" style="7" bestFit="1" customWidth="1"/>
    <col min="3857" max="3857" width="4.7109375" style="7" bestFit="1" customWidth="1"/>
    <col min="3858" max="3858" width="5" style="7" bestFit="1" customWidth="1"/>
    <col min="3859" max="3859" width="4.7109375" style="7" bestFit="1" customWidth="1"/>
    <col min="3860" max="3860" width="4.5703125" style="7" bestFit="1" customWidth="1"/>
    <col min="3861" max="3861" width="5" style="7" bestFit="1" customWidth="1"/>
    <col min="3862" max="3862" width="4.85546875" style="7" bestFit="1" customWidth="1"/>
    <col min="3863" max="3863" width="4.5703125" style="7" bestFit="1" customWidth="1"/>
    <col min="3864" max="3865" width="4.7109375" style="7" bestFit="1" customWidth="1"/>
    <col min="3866" max="3866" width="5.28515625" style="7" bestFit="1" customWidth="1"/>
    <col min="3867" max="3867" width="4.7109375" style="7" bestFit="1" customWidth="1"/>
    <col min="3868" max="3868" width="4.85546875" style="7" bestFit="1" customWidth="1"/>
    <col min="3869" max="3869" width="4.7109375" style="7" bestFit="1" customWidth="1"/>
    <col min="3870" max="3870" width="4.85546875" style="7" bestFit="1" customWidth="1"/>
    <col min="3871" max="3871" width="4.5703125" style="7" bestFit="1" customWidth="1"/>
    <col min="3872" max="3872" width="8.85546875" style="7" customWidth="1"/>
    <col min="3873" max="3873" width="10.7109375" style="7" bestFit="1" customWidth="1"/>
    <col min="3874" max="3877" width="8.85546875" style="7" customWidth="1"/>
    <col min="3878" max="3878" width="12.85546875" style="7" bestFit="1" customWidth="1"/>
    <col min="3879" max="3879" width="10.140625" style="7" bestFit="1" customWidth="1"/>
    <col min="3880" max="3880" width="12.42578125" style="7" bestFit="1" customWidth="1"/>
    <col min="3881" max="3881" width="12.140625" style="7" bestFit="1" customWidth="1"/>
    <col min="3882" max="4096" width="8.85546875" style="7"/>
    <col min="4097" max="4097" width="16.7109375" style="7" bestFit="1" customWidth="1"/>
    <col min="4098" max="4098" width="4.28515625" style="7" bestFit="1" customWidth="1"/>
    <col min="4099" max="4099" width="4.5703125" style="7" bestFit="1" customWidth="1"/>
    <col min="4100" max="4100" width="4.7109375" style="7" bestFit="1" customWidth="1"/>
    <col min="4101" max="4101" width="4.5703125" style="7" bestFit="1" customWidth="1"/>
    <col min="4102" max="4102" width="4.85546875" style="7" bestFit="1" customWidth="1"/>
    <col min="4103" max="4103" width="4.7109375" style="7" bestFit="1" customWidth="1"/>
    <col min="4104" max="4104" width="4.5703125" style="7" bestFit="1" customWidth="1"/>
    <col min="4105" max="4105" width="5" style="7" bestFit="1" customWidth="1"/>
    <col min="4106" max="4106" width="4.85546875" style="7" bestFit="1" customWidth="1"/>
    <col min="4107" max="4107" width="4.5703125" style="7" bestFit="1" customWidth="1"/>
    <col min="4108" max="4109" width="4.7109375" style="7" bestFit="1" customWidth="1"/>
    <col min="4110" max="4110" width="5.28515625" style="7" bestFit="1" customWidth="1"/>
    <col min="4111" max="4111" width="4.7109375" style="7" bestFit="1" customWidth="1"/>
    <col min="4112" max="4112" width="4.85546875" style="7" bestFit="1" customWidth="1"/>
    <col min="4113" max="4113" width="4.7109375" style="7" bestFit="1" customWidth="1"/>
    <col min="4114" max="4114" width="5" style="7" bestFit="1" customWidth="1"/>
    <col min="4115" max="4115" width="4.7109375" style="7" bestFit="1" customWidth="1"/>
    <col min="4116" max="4116" width="4.5703125" style="7" bestFit="1" customWidth="1"/>
    <col min="4117" max="4117" width="5" style="7" bestFit="1" customWidth="1"/>
    <col min="4118" max="4118" width="4.85546875" style="7" bestFit="1" customWidth="1"/>
    <col min="4119" max="4119" width="4.5703125" style="7" bestFit="1" customWidth="1"/>
    <col min="4120" max="4121" width="4.7109375" style="7" bestFit="1" customWidth="1"/>
    <col min="4122" max="4122" width="5.28515625" style="7" bestFit="1" customWidth="1"/>
    <col min="4123" max="4123" width="4.7109375" style="7" bestFit="1" customWidth="1"/>
    <col min="4124" max="4124" width="4.85546875" style="7" bestFit="1" customWidth="1"/>
    <col min="4125" max="4125" width="4.7109375" style="7" bestFit="1" customWidth="1"/>
    <col min="4126" max="4126" width="4.85546875" style="7" bestFit="1" customWidth="1"/>
    <col min="4127" max="4127" width="4.5703125" style="7" bestFit="1" customWidth="1"/>
    <col min="4128" max="4128" width="8.85546875" style="7" customWidth="1"/>
    <col min="4129" max="4129" width="10.7109375" style="7" bestFit="1" customWidth="1"/>
    <col min="4130" max="4133" width="8.85546875" style="7" customWidth="1"/>
    <col min="4134" max="4134" width="12.85546875" style="7" bestFit="1" customWidth="1"/>
    <col min="4135" max="4135" width="10.140625" style="7" bestFit="1" customWidth="1"/>
    <col min="4136" max="4136" width="12.42578125" style="7" bestFit="1" customWidth="1"/>
    <col min="4137" max="4137" width="12.140625" style="7" bestFit="1" customWidth="1"/>
    <col min="4138" max="4352" width="8.85546875" style="7"/>
    <col min="4353" max="4353" width="16.7109375" style="7" bestFit="1" customWidth="1"/>
    <col min="4354" max="4354" width="4.28515625" style="7" bestFit="1" customWidth="1"/>
    <col min="4355" max="4355" width="4.5703125" style="7" bestFit="1" customWidth="1"/>
    <col min="4356" max="4356" width="4.7109375" style="7" bestFit="1" customWidth="1"/>
    <col min="4357" max="4357" width="4.5703125" style="7" bestFit="1" customWidth="1"/>
    <col min="4358" max="4358" width="4.85546875" style="7" bestFit="1" customWidth="1"/>
    <col min="4359" max="4359" width="4.7109375" style="7" bestFit="1" customWidth="1"/>
    <col min="4360" max="4360" width="4.5703125" style="7" bestFit="1" customWidth="1"/>
    <col min="4361" max="4361" width="5" style="7" bestFit="1" customWidth="1"/>
    <col min="4362" max="4362" width="4.85546875" style="7" bestFit="1" customWidth="1"/>
    <col min="4363" max="4363" width="4.5703125" style="7" bestFit="1" customWidth="1"/>
    <col min="4364" max="4365" width="4.7109375" style="7" bestFit="1" customWidth="1"/>
    <col min="4366" max="4366" width="5.28515625" style="7" bestFit="1" customWidth="1"/>
    <col min="4367" max="4367" width="4.7109375" style="7" bestFit="1" customWidth="1"/>
    <col min="4368" max="4368" width="4.85546875" style="7" bestFit="1" customWidth="1"/>
    <col min="4369" max="4369" width="4.7109375" style="7" bestFit="1" customWidth="1"/>
    <col min="4370" max="4370" width="5" style="7" bestFit="1" customWidth="1"/>
    <col min="4371" max="4371" width="4.7109375" style="7" bestFit="1" customWidth="1"/>
    <col min="4372" max="4372" width="4.5703125" style="7" bestFit="1" customWidth="1"/>
    <col min="4373" max="4373" width="5" style="7" bestFit="1" customWidth="1"/>
    <col min="4374" max="4374" width="4.85546875" style="7" bestFit="1" customWidth="1"/>
    <col min="4375" max="4375" width="4.5703125" style="7" bestFit="1" customWidth="1"/>
    <col min="4376" max="4377" width="4.7109375" style="7" bestFit="1" customWidth="1"/>
    <col min="4378" max="4378" width="5.28515625" style="7" bestFit="1" customWidth="1"/>
    <col min="4379" max="4379" width="4.7109375" style="7" bestFit="1" customWidth="1"/>
    <col min="4380" max="4380" width="4.85546875" style="7" bestFit="1" customWidth="1"/>
    <col min="4381" max="4381" width="4.7109375" style="7" bestFit="1" customWidth="1"/>
    <col min="4382" max="4382" width="4.85546875" style="7" bestFit="1" customWidth="1"/>
    <col min="4383" max="4383" width="4.5703125" style="7" bestFit="1" customWidth="1"/>
    <col min="4384" max="4384" width="8.85546875" style="7" customWidth="1"/>
    <col min="4385" max="4385" width="10.7109375" style="7" bestFit="1" customWidth="1"/>
    <col min="4386" max="4389" width="8.85546875" style="7" customWidth="1"/>
    <col min="4390" max="4390" width="12.85546875" style="7" bestFit="1" customWidth="1"/>
    <col min="4391" max="4391" width="10.140625" style="7" bestFit="1" customWidth="1"/>
    <col min="4392" max="4392" width="12.42578125" style="7" bestFit="1" customWidth="1"/>
    <col min="4393" max="4393" width="12.140625" style="7" bestFit="1" customWidth="1"/>
    <col min="4394" max="4608" width="8.85546875" style="7"/>
    <col min="4609" max="4609" width="16.7109375" style="7" bestFit="1" customWidth="1"/>
    <col min="4610" max="4610" width="4.28515625" style="7" bestFit="1" customWidth="1"/>
    <col min="4611" max="4611" width="4.5703125" style="7" bestFit="1" customWidth="1"/>
    <col min="4612" max="4612" width="4.7109375" style="7" bestFit="1" customWidth="1"/>
    <col min="4613" max="4613" width="4.5703125" style="7" bestFit="1" customWidth="1"/>
    <col min="4614" max="4614" width="4.85546875" style="7" bestFit="1" customWidth="1"/>
    <col min="4615" max="4615" width="4.7109375" style="7" bestFit="1" customWidth="1"/>
    <col min="4616" max="4616" width="4.5703125" style="7" bestFit="1" customWidth="1"/>
    <col min="4617" max="4617" width="5" style="7" bestFit="1" customWidth="1"/>
    <col min="4618" max="4618" width="4.85546875" style="7" bestFit="1" customWidth="1"/>
    <col min="4619" max="4619" width="4.5703125" style="7" bestFit="1" customWidth="1"/>
    <col min="4620" max="4621" width="4.7109375" style="7" bestFit="1" customWidth="1"/>
    <col min="4622" max="4622" width="5.28515625" style="7" bestFit="1" customWidth="1"/>
    <col min="4623" max="4623" width="4.7109375" style="7" bestFit="1" customWidth="1"/>
    <col min="4624" max="4624" width="4.85546875" style="7" bestFit="1" customWidth="1"/>
    <col min="4625" max="4625" width="4.7109375" style="7" bestFit="1" customWidth="1"/>
    <col min="4626" max="4626" width="5" style="7" bestFit="1" customWidth="1"/>
    <col min="4627" max="4627" width="4.7109375" style="7" bestFit="1" customWidth="1"/>
    <col min="4628" max="4628" width="4.5703125" style="7" bestFit="1" customWidth="1"/>
    <col min="4629" max="4629" width="5" style="7" bestFit="1" customWidth="1"/>
    <col min="4630" max="4630" width="4.85546875" style="7" bestFit="1" customWidth="1"/>
    <col min="4631" max="4631" width="4.5703125" style="7" bestFit="1" customWidth="1"/>
    <col min="4632" max="4633" width="4.7109375" style="7" bestFit="1" customWidth="1"/>
    <col min="4634" max="4634" width="5.28515625" style="7" bestFit="1" customWidth="1"/>
    <col min="4635" max="4635" width="4.7109375" style="7" bestFit="1" customWidth="1"/>
    <col min="4636" max="4636" width="4.85546875" style="7" bestFit="1" customWidth="1"/>
    <col min="4637" max="4637" width="4.7109375" style="7" bestFit="1" customWidth="1"/>
    <col min="4638" max="4638" width="4.85546875" style="7" bestFit="1" customWidth="1"/>
    <col min="4639" max="4639" width="4.5703125" style="7" bestFit="1" customWidth="1"/>
    <col min="4640" max="4640" width="8.85546875" style="7" customWidth="1"/>
    <col min="4641" max="4641" width="10.7109375" style="7" bestFit="1" customWidth="1"/>
    <col min="4642" max="4645" width="8.85546875" style="7" customWidth="1"/>
    <col min="4646" max="4646" width="12.85546875" style="7" bestFit="1" customWidth="1"/>
    <col min="4647" max="4647" width="10.140625" style="7" bestFit="1" customWidth="1"/>
    <col min="4648" max="4648" width="12.42578125" style="7" bestFit="1" customWidth="1"/>
    <col min="4649" max="4649" width="12.140625" style="7" bestFit="1" customWidth="1"/>
    <col min="4650" max="4864" width="8.85546875" style="7"/>
    <col min="4865" max="4865" width="16.7109375" style="7" bestFit="1" customWidth="1"/>
    <col min="4866" max="4866" width="4.28515625" style="7" bestFit="1" customWidth="1"/>
    <col min="4867" max="4867" width="4.5703125" style="7" bestFit="1" customWidth="1"/>
    <col min="4868" max="4868" width="4.7109375" style="7" bestFit="1" customWidth="1"/>
    <col min="4869" max="4869" width="4.5703125" style="7" bestFit="1" customWidth="1"/>
    <col min="4870" max="4870" width="4.85546875" style="7" bestFit="1" customWidth="1"/>
    <col min="4871" max="4871" width="4.7109375" style="7" bestFit="1" customWidth="1"/>
    <col min="4872" max="4872" width="4.5703125" style="7" bestFit="1" customWidth="1"/>
    <col min="4873" max="4873" width="5" style="7" bestFit="1" customWidth="1"/>
    <col min="4874" max="4874" width="4.85546875" style="7" bestFit="1" customWidth="1"/>
    <col min="4875" max="4875" width="4.5703125" style="7" bestFit="1" customWidth="1"/>
    <col min="4876" max="4877" width="4.7109375" style="7" bestFit="1" customWidth="1"/>
    <col min="4878" max="4878" width="5.28515625" style="7" bestFit="1" customWidth="1"/>
    <col min="4879" max="4879" width="4.7109375" style="7" bestFit="1" customWidth="1"/>
    <col min="4880" max="4880" width="4.85546875" style="7" bestFit="1" customWidth="1"/>
    <col min="4881" max="4881" width="4.7109375" style="7" bestFit="1" customWidth="1"/>
    <col min="4882" max="4882" width="5" style="7" bestFit="1" customWidth="1"/>
    <col min="4883" max="4883" width="4.7109375" style="7" bestFit="1" customWidth="1"/>
    <col min="4884" max="4884" width="4.5703125" style="7" bestFit="1" customWidth="1"/>
    <col min="4885" max="4885" width="5" style="7" bestFit="1" customWidth="1"/>
    <col min="4886" max="4886" width="4.85546875" style="7" bestFit="1" customWidth="1"/>
    <col min="4887" max="4887" width="4.5703125" style="7" bestFit="1" customWidth="1"/>
    <col min="4888" max="4889" width="4.7109375" style="7" bestFit="1" customWidth="1"/>
    <col min="4890" max="4890" width="5.28515625" style="7" bestFit="1" customWidth="1"/>
    <col min="4891" max="4891" width="4.7109375" style="7" bestFit="1" customWidth="1"/>
    <col min="4892" max="4892" width="4.85546875" style="7" bestFit="1" customWidth="1"/>
    <col min="4893" max="4893" width="4.7109375" style="7" bestFit="1" customWidth="1"/>
    <col min="4894" max="4894" width="4.85546875" style="7" bestFit="1" customWidth="1"/>
    <col min="4895" max="4895" width="4.5703125" style="7" bestFit="1" customWidth="1"/>
    <col min="4896" max="4896" width="8.85546875" style="7" customWidth="1"/>
    <col min="4897" max="4897" width="10.7109375" style="7" bestFit="1" customWidth="1"/>
    <col min="4898" max="4901" width="8.85546875" style="7" customWidth="1"/>
    <col min="4902" max="4902" width="12.85546875" style="7" bestFit="1" customWidth="1"/>
    <col min="4903" max="4903" width="10.140625" style="7" bestFit="1" customWidth="1"/>
    <col min="4904" max="4904" width="12.42578125" style="7" bestFit="1" customWidth="1"/>
    <col min="4905" max="4905" width="12.140625" style="7" bestFit="1" customWidth="1"/>
    <col min="4906" max="5120" width="8.85546875" style="7"/>
    <col min="5121" max="5121" width="16.7109375" style="7" bestFit="1" customWidth="1"/>
    <col min="5122" max="5122" width="4.28515625" style="7" bestFit="1" customWidth="1"/>
    <col min="5123" max="5123" width="4.5703125" style="7" bestFit="1" customWidth="1"/>
    <col min="5124" max="5124" width="4.7109375" style="7" bestFit="1" customWidth="1"/>
    <col min="5125" max="5125" width="4.5703125" style="7" bestFit="1" customWidth="1"/>
    <col min="5126" max="5126" width="4.85546875" style="7" bestFit="1" customWidth="1"/>
    <col min="5127" max="5127" width="4.7109375" style="7" bestFit="1" customWidth="1"/>
    <col min="5128" max="5128" width="4.5703125" style="7" bestFit="1" customWidth="1"/>
    <col min="5129" max="5129" width="5" style="7" bestFit="1" customWidth="1"/>
    <col min="5130" max="5130" width="4.85546875" style="7" bestFit="1" customWidth="1"/>
    <col min="5131" max="5131" width="4.5703125" style="7" bestFit="1" customWidth="1"/>
    <col min="5132" max="5133" width="4.7109375" style="7" bestFit="1" customWidth="1"/>
    <col min="5134" max="5134" width="5.28515625" style="7" bestFit="1" customWidth="1"/>
    <col min="5135" max="5135" width="4.7109375" style="7" bestFit="1" customWidth="1"/>
    <col min="5136" max="5136" width="4.85546875" style="7" bestFit="1" customWidth="1"/>
    <col min="5137" max="5137" width="4.7109375" style="7" bestFit="1" customWidth="1"/>
    <col min="5138" max="5138" width="5" style="7" bestFit="1" customWidth="1"/>
    <col min="5139" max="5139" width="4.7109375" style="7" bestFit="1" customWidth="1"/>
    <col min="5140" max="5140" width="4.5703125" style="7" bestFit="1" customWidth="1"/>
    <col min="5141" max="5141" width="5" style="7" bestFit="1" customWidth="1"/>
    <col min="5142" max="5142" width="4.85546875" style="7" bestFit="1" customWidth="1"/>
    <col min="5143" max="5143" width="4.5703125" style="7" bestFit="1" customWidth="1"/>
    <col min="5144" max="5145" width="4.7109375" style="7" bestFit="1" customWidth="1"/>
    <col min="5146" max="5146" width="5.28515625" style="7" bestFit="1" customWidth="1"/>
    <col min="5147" max="5147" width="4.7109375" style="7" bestFit="1" customWidth="1"/>
    <col min="5148" max="5148" width="4.85546875" style="7" bestFit="1" customWidth="1"/>
    <col min="5149" max="5149" width="4.7109375" style="7" bestFit="1" customWidth="1"/>
    <col min="5150" max="5150" width="4.85546875" style="7" bestFit="1" customWidth="1"/>
    <col min="5151" max="5151" width="4.5703125" style="7" bestFit="1" customWidth="1"/>
    <col min="5152" max="5152" width="8.85546875" style="7" customWidth="1"/>
    <col min="5153" max="5153" width="10.7109375" style="7" bestFit="1" customWidth="1"/>
    <col min="5154" max="5157" width="8.85546875" style="7" customWidth="1"/>
    <col min="5158" max="5158" width="12.85546875" style="7" bestFit="1" customWidth="1"/>
    <col min="5159" max="5159" width="10.140625" style="7" bestFit="1" customWidth="1"/>
    <col min="5160" max="5160" width="12.42578125" style="7" bestFit="1" customWidth="1"/>
    <col min="5161" max="5161" width="12.140625" style="7" bestFit="1" customWidth="1"/>
    <col min="5162" max="5376" width="8.85546875" style="7"/>
    <col min="5377" max="5377" width="16.7109375" style="7" bestFit="1" customWidth="1"/>
    <col min="5378" max="5378" width="4.28515625" style="7" bestFit="1" customWidth="1"/>
    <col min="5379" max="5379" width="4.5703125" style="7" bestFit="1" customWidth="1"/>
    <col min="5380" max="5380" width="4.7109375" style="7" bestFit="1" customWidth="1"/>
    <col min="5381" max="5381" width="4.5703125" style="7" bestFit="1" customWidth="1"/>
    <col min="5382" max="5382" width="4.85546875" style="7" bestFit="1" customWidth="1"/>
    <col min="5383" max="5383" width="4.7109375" style="7" bestFit="1" customWidth="1"/>
    <col min="5384" max="5384" width="4.5703125" style="7" bestFit="1" customWidth="1"/>
    <col min="5385" max="5385" width="5" style="7" bestFit="1" customWidth="1"/>
    <col min="5386" max="5386" width="4.85546875" style="7" bestFit="1" customWidth="1"/>
    <col min="5387" max="5387" width="4.5703125" style="7" bestFit="1" customWidth="1"/>
    <col min="5388" max="5389" width="4.7109375" style="7" bestFit="1" customWidth="1"/>
    <col min="5390" max="5390" width="5.28515625" style="7" bestFit="1" customWidth="1"/>
    <col min="5391" max="5391" width="4.7109375" style="7" bestFit="1" customWidth="1"/>
    <col min="5392" max="5392" width="4.85546875" style="7" bestFit="1" customWidth="1"/>
    <col min="5393" max="5393" width="4.7109375" style="7" bestFit="1" customWidth="1"/>
    <col min="5394" max="5394" width="5" style="7" bestFit="1" customWidth="1"/>
    <col min="5395" max="5395" width="4.7109375" style="7" bestFit="1" customWidth="1"/>
    <col min="5396" max="5396" width="4.5703125" style="7" bestFit="1" customWidth="1"/>
    <col min="5397" max="5397" width="5" style="7" bestFit="1" customWidth="1"/>
    <col min="5398" max="5398" width="4.85546875" style="7" bestFit="1" customWidth="1"/>
    <col min="5399" max="5399" width="4.5703125" style="7" bestFit="1" customWidth="1"/>
    <col min="5400" max="5401" width="4.7109375" style="7" bestFit="1" customWidth="1"/>
    <col min="5402" max="5402" width="5.28515625" style="7" bestFit="1" customWidth="1"/>
    <col min="5403" max="5403" width="4.7109375" style="7" bestFit="1" customWidth="1"/>
    <col min="5404" max="5404" width="4.85546875" style="7" bestFit="1" customWidth="1"/>
    <col min="5405" max="5405" width="4.7109375" style="7" bestFit="1" customWidth="1"/>
    <col min="5406" max="5406" width="4.85546875" style="7" bestFit="1" customWidth="1"/>
    <col min="5407" max="5407" width="4.5703125" style="7" bestFit="1" customWidth="1"/>
    <col min="5408" max="5408" width="8.85546875" style="7" customWidth="1"/>
    <col min="5409" max="5409" width="10.7109375" style="7" bestFit="1" customWidth="1"/>
    <col min="5410" max="5413" width="8.85546875" style="7" customWidth="1"/>
    <col min="5414" max="5414" width="12.85546875" style="7" bestFit="1" customWidth="1"/>
    <col min="5415" max="5415" width="10.140625" style="7" bestFit="1" customWidth="1"/>
    <col min="5416" max="5416" width="12.42578125" style="7" bestFit="1" customWidth="1"/>
    <col min="5417" max="5417" width="12.140625" style="7" bestFit="1" customWidth="1"/>
    <col min="5418" max="5632" width="8.85546875" style="7"/>
    <col min="5633" max="5633" width="16.7109375" style="7" bestFit="1" customWidth="1"/>
    <col min="5634" max="5634" width="4.28515625" style="7" bestFit="1" customWidth="1"/>
    <col min="5635" max="5635" width="4.5703125" style="7" bestFit="1" customWidth="1"/>
    <col min="5636" max="5636" width="4.7109375" style="7" bestFit="1" customWidth="1"/>
    <col min="5637" max="5637" width="4.5703125" style="7" bestFit="1" customWidth="1"/>
    <col min="5638" max="5638" width="4.85546875" style="7" bestFit="1" customWidth="1"/>
    <col min="5639" max="5639" width="4.7109375" style="7" bestFit="1" customWidth="1"/>
    <col min="5640" max="5640" width="4.5703125" style="7" bestFit="1" customWidth="1"/>
    <col min="5641" max="5641" width="5" style="7" bestFit="1" customWidth="1"/>
    <col min="5642" max="5642" width="4.85546875" style="7" bestFit="1" customWidth="1"/>
    <col min="5643" max="5643" width="4.5703125" style="7" bestFit="1" customWidth="1"/>
    <col min="5644" max="5645" width="4.7109375" style="7" bestFit="1" customWidth="1"/>
    <col min="5646" max="5646" width="5.28515625" style="7" bestFit="1" customWidth="1"/>
    <col min="5647" max="5647" width="4.7109375" style="7" bestFit="1" customWidth="1"/>
    <col min="5648" max="5648" width="4.85546875" style="7" bestFit="1" customWidth="1"/>
    <col min="5649" max="5649" width="4.7109375" style="7" bestFit="1" customWidth="1"/>
    <col min="5650" max="5650" width="5" style="7" bestFit="1" customWidth="1"/>
    <col min="5651" max="5651" width="4.7109375" style="7" bestFit="1" customWidth="1"/>
    <col min="5652" max="5652" width="4.5703125" style="7" bestFit="1" customWidth="1"/>
    <col min="5653" max="5653" width="5" style="7" bestFit="1" customWidth="1"/>
    <col min="5654" max="5654" width="4.85546875" style="7" bestFit="1" customWidth="1"/>
    <col min="5655" max="5655" width="4.5703125" style="7" bestFit="1" customWidth="1"/>
    <col min="5656" max="5657" width="4.7109375" style="7" bestFit="1" customWidth="1"/>
    <col min="5658" max="5658" width="5.28515625" style="7" bestFit="1" customWidth="1"/>
    <col min="5659" max="5659" width="4.7109375" style="7" bestFit="1" customWidth="1"/>
    <col min="5660" max="5660" width="4.85546875" style="7" bestFit="1" customWidth="1"/>
    <col min="5661" max="5661" width="4.7109375" style="7" bestFit="1" customWidth="1"/>
    <col min="5662" max="5662" width="4.85546875" style="7" bestFit="1" customWidth="1"/>
    <col min="5663" max="5663" width="4.5703125" style="7" bestFit="1" customWidth="1"/>
    <col min="5664" max="5664" width="8.85546875" style="7" customWidth="1"/>
    <col min="5665" max="5665" width="10.7109375" style="7" bestFit="1" customWidth="1"/>
    <col min="5666" max="5669" width="8.85546875" style="7" customWidth="1"/>
    <col min="5670" max="5670" width="12.85546875" style="7" bestFit="1" customWidth="1"/>
    <col min="5671" max="5671" width="10.140625" style="7" bestFit="1" customWidth="1"/>
    <col min="5672" max="5672" width="12.42578125" style="7" bestFit="1" customWidth="1"/>
    <col min="5673" max="5673" width="12.140625" style="7" bestFit="1" customWidth="1"/>
    <col min="5674" max="5888" width="8.85546875" style="7"/>
    <col min="5889" max="5889" width="16.7109375" style="7" bestFit="1" customWidth="1"/>
    <col min="5890" max="5890" width="4.28515625" style="7" bestFit="1" customWidth="1"/>
    <col min="5891" max="5891" width="4.5703125" style="7" bestFit="1" customWidth="1"/>
    <col min="5892" max="5892" width="4.7109375" style="7" bestFit="1" customWidth="1"/>
    <col min="5893" max="5893" width="4.5703125" style="7" bestFit="1" customWidth="1"/>
    <col min="5894" max="5894" width="4.85546875" style="7" bestFit="1" customWidth="1"/>
    <col min="5895" max="5895" width="4.7109375" style="7" bestFit="1" customWidth="1"/>
    <col min="5896" max="5896" width="4.5703125" style="7" bestFit="1" customWidth="1"/>
    <col min="5897" max="5897" width="5" style="7" bestFit="1" customWidth="1"/>
    <col min="5898" max="5898" width="4.85546875" style="7" bestFit="1" customWidth="1"/>
    <col min="5899" max="5899" width="4.5703125" style="7" bestFit="1" customWidth="1"/>
    <col min="5900" max="5901" width="4.7109375" style="7" bestFit="1" customWidth="1"/>
    <col min="5902" max="5902" width="5.28515625" style="7" bestFit="1" customWidth="1"/>
    <col min="5903" max="5903" width="4.7109375" style="7" bestFit="1" customWidth="1"/>
    <col min="5904" max="5904" width="4.85546875" style="7" bestFit="1" customWidth="1"/>
    <col min="5905" max="5905" width="4.7109375" style="7" bestFit="1" customWidth="1"/>
    <col min="5906" max="5906" width="5" style="7" bestFit="1" customWidth="1"/>
    <col min="5907" max="5907" width="4.7109375" style="7" bestFit="1" customWidth="1"/>
    <col min="5908" max="5908" width="4.5703125" style="7" bestFit="1" customWidth="1"/>
    <col min="5909" max="5909" width="5" style="7" bestFit="1" customWidth="1"/>
    <col min="5910" max="5910" width="4.85546875" style="7" bestFit="1" customWidth="1"/>
    <col min="5911" max="5911" width="4.5703125" style="7" bestFit="1" customWidth="1"/>
    <col min="5912" max="5913" width="4.7109375" style="7" bestFit="1" customWidth="1"/>
    <col min="5914" max="5914" width="5.28515625" style="7" bestFit="1" customWidth="1"/>
    <col min="5915" max="5915" width="4.7109375" style="7" bestFit="1" customWidth="1"/>
    <col min="5916" max="5916" width="4.85546875" style="7" bestFit="1" customWidth="1"/>
    <col min="5917" max="5917" width="4.7109375" style="7" bestFit="1" customWidth="1"/>
    <col min="5918" max="5918" width="4.85546875" style="7" bestFit="1" customWidth="1"/>
    <col min="5919" max="5919" width="4.5703125" style="7" bestFit="1" customWidth="1"/>
    <col min="5920" max="5920" width="8.85546875" style="7" customWidth="1"/>
    <col min="5921" max="5921" width="10.7109375" style="7" bestFit="1" customWidth="1"/>
    <col min="5922" max="5925" width="8.85546875" style="7" customWidth="1"/>
    <col min="5926" max="5926" width="12.85546875" style="7" bestFit="1" customWidth="1"/>
    <col min="5927" max="5927" width="10.140625" style="7" bestFit="1" customWidth="1"/>
    <col min="5928" max="5928" width="12.42578125" style="7" bestFit="1" customWidth="1"/>
    <col min="5929" max="5929" width="12.140625" style="7" bestFit="1" customWidth="1"/>
    <col min="5930" max="6144" width="8.85546875" style="7"/>
    <col min="6145" max="6145" width="16.7109375" style="7" bestFit="1" customWidth="1"/>
    <col min="6146" max="6146" width="4.28515625" style="7" bestFit="1" customWidth="1"/>
    <col min="6147" max="6147" width="4.5703125" style="7" bestFit="1" customWidth="1"/>
    <col min="6148" max="6148" width="4.7109375" style="7" bestFit="1" customWidth="1"/>
    <col min="6149" max="6149" width="4.5703125" style="7" bestFit="1" customWidth="1"/>
    <col min="6150" max="6150" width="4.85546875" style="7" bestFit="1" customWidth="1"/>
    <col min="6151" max="6151" width="4.7109375" style="7" bestFit="1" customWidth="1"/>
    <col min="6152" max="6152" width="4.5703125" style="7" bestFit="1" customWidth="1"/>
    <col min="6153" max="6153" width="5" style="7" bestFit="1" customWidth="1"/>
    <col min="6154" max="6154" width="4.85546875" style="7" bestFit="1" customWidth="1"/>
    <col min="6155" max="6155" width="4.5703125" style="7" bestFit="1" customWidth="1"/>
    <col min="6156" max="6157" width="4.7109375" style="7" bestFit="1" customWidth="1"/>
    <col min="6158" max="6158" width="5.28515625" style="7" bestFit="1" customWidth="1"/>
    <col min="6159" max="6159" width="4.7109375" style="7" bestFit="1" customWidth="1"/>
    <col min="6160" max="6160" width="4.85546875" style="7" bestFit="1" customWidth="1"/>
    <col min="6161" max="6161" width="4.7109375" style="7" bestFit="1" customWidth="1"/>
    <col min="6162" max="6162" width="5" style="7" bestFit="1" customWidth="1"/>
    <col min="6163" max="6163" width="4.7109375" style="7" bestFit="1" customWidth="1"/>
    <col min="6164" max="6164" width="4.5703125" style="7" bestFit="1" customWidth="1"/>
    <col min="6165" max="6165" width="5" style="7" bestFit="1" customWidth="1"/>
    <col min="6166" max="6166" width="4.85546875" style="7" bestFit="1" customWidth="1"/>
    <col min="6167" max="6167" width="4.5703125" style="7" bestFit="1" customWidth="1"/>
    <col min="6168" max="6169" width="4.7109375" style="7" bestFit="1" customWidth="1"/>
    <col min="6170" max="6170" width="5.28515625" style="7" bestFit="1" customWidth="1"/>
    <col min="6171" max="6171" width="4.7109375" style="7" bestFit="1" customWidth="1"/>
    <col min="6172" max="6172" width="4.85546875" style="7" bestFit="1" customWidth="1"/>
    <col min="6173" max="6173" width="4.7109375" style="7" bestFit="1" customWidth="1"/>
    <col min="6174" max="6174" width="4.85546875" style="7" bestFit="1" customWidth="1"/>
    <col min="6175" max="6175" width="4.5703125" style="7" bestFit="1" customWidth="1"/>
    <col min="6176" max="6176" width="8.85546875" style="7" customWidth="1"/>
    <col min="6177" max="6177" width="10.7109375" style="7" bestFit="1" customWidth="1"/>
    <col min="6178" max="6181" width="8.85546875" style="7" customWidth="1"/>
    <col min="6182" max="6182" width="12.85546875" style="7" bestFit="1" customWidth="1"/>
    <col min="6183" max="6183" width="10.140625" style="7" bestFit="1" customWidth="1"/>
    <col min="6184" max="6184" width="12.42578125" style="7" bestFit="1" customWidth="1"/>
    <col min="6185" max="6185" width="12.140625" style="7" bestFit="1" customWidth="1"/>
    <col min="6186" max="6400" width="8.85546875" style="7"/>
    <col min="6401" max="6401" width="16.7109375" style="7" bestFit="1" customWidth="1"/>
    <col min="6402" max="6402" width="4.28515625" style="7" bestFit="1" customWidth="1"/>
    <col min="6403" max="6403" width="4.5703125" style="7" bestFit="1" customWidth="1"/>
    <col min="6404" max="6404" width="4.7109375" style="7" bestFit="1" customWidth="1"/>
    <col min="6405" max="6405" width="4.5703125" style="7" bestFit="1" customWidth="1"/>
    <col min="6406" max="6406" width="4.85546875" style="7" bestFit="1" customWidth="1"/>
    <col min="6407" max="6407" width="4.7109375" style="7" bestFit="1" customWidth="1"/>
    <col min="6408" max="6408" width="4.5703125" style="7" bestFit="1" customWidth="1"/>
    <col min="6409" max="6409" width="5" style="7" bestFit="1" customWidth="1"/>
    <col min="6410" max="6410" width="4.85546875" style="7" bestFit="1" customWidth="1"/>
    <col min="6411" max="6411" width="4.5703125" style="7" bestFit="1" customWidth="1"/>
    <col min="6412" max="6413" width="4.7109375" style="7" bestFit="1" customWidth="1"/>
    <col min="6414" max="6414" width="5.28515625" style="7" bestFit="1" customWidth="1"/>
    <col min="6415" max="6415" width="4.7109375" style="7" bestFit="1" customWidth="1"/>
    <col min="6416" max="6416" width="4.85546875" style="7" bestFit="1" customWidth="1"/>
    <col min="6417" max="6417" width="4.7109375" style="7" bestFit="1" customWidth="1"/>
    <col min="6418" max="6418" width="5" style="7" bestFit="1" customWidth="1"/>
    <col min="6419" max="6419" width="4.7109375" style="7" bestFit="1" customWidth="1"/>
    <col min="6420" max="6420" width="4.5703125" style="7" bestFit="1" customWidth="1"/>
    <col min="6421" max="6421" width="5" style="7" bestFit="1" customWidth="1"/>
    <col min="6422" max="6422" width="4.85546875" style="7" bestFit="1" customWidth="1"/>
    <col min="6423" max="6423" width="4.5703125" style="7" bestFit="1" customWidth="1"/>
    <col min="6424" max="6425" width="4.7109375" style="7" bestFit="1" customWidth="1"/>
    <col min="6426" max="6426" width="5.28515625" style="7" bestFit="1" customWidth="1"/>
    <col min="6427" max="6427" width="4.7109375" style="7" bestFit="1" customWidth="1"/>
    <col min="6428" max="6428" width="4.85546875" style="7" bestFit="1" customWidth="1"/>
    <col min="6429" max="6429" width="4.7109375" style="7" bestFit="1" customWidth="1"/>
    <col min="6430" max="6430" width="4.85546875" style="7" bestFit="1" customWidth="1"/>
    <col min="6431" max="6431" width="4.5703125" style="7" bestFit="1" customWidth="1"/>
    <col min="6432" max="6432" width="8.85546875" style="7" customWidth="1"/>
    <col min="6433" max="6433" width="10.7109375" style="7" bestFit="1" customWidth="1"/>
    <col min="6434" max="6437" width="8.85546875" style="7" customWidth="1"/>
    <col min="6438" max="6438" width="12.85546875" style="7" bestFit="1" customWidth="1"/>
    <col min="6439" max="6439" width="10.140625" style="7" bestFit="1" customWidth="1"/>
    <col min="6440" max="6440" width="12.42578125" style="7" bestFit="1" customWidth="1"/>
    <col min="6441" max="6441" width="12.140625" style="7" bestFit="1" customWidth="1"/>
    <col min="6442" max="6656" width="8.85546875" style="7"/>
    <col min="6657" max="6657" width="16.7109375" style="7" bestFit="1" customWidth="1"/>
    <col min="6658" max="6658" width="4.28515625" style="7" bestFit="1" customWidth="1"/>
    <col min="6659" max="6659" width="4.5703125" style="7" bestFit="1" customWidth="1"/>
    <col min="6660" max="6660" width="4.7109375" style="7" bestFit="1" customWidth="1"/>
    <col min="6661" max="6661" width="4.5703125" style="7" bestFit="1" customWidth="1"/>
    <col min="6662" max="6662" width="4.85546875" style="7" bestFit="1" customWidth="1"/>
    <col min="6663" max="6663" width="4.7109375" style="7" bestFit="1" customWidth="1"/>
    <col min="6664" max="6664" width="4.5703125" style="7" bestFit="1" customWidth="1"/>
    <col min="6665" max="6665" width="5" style="7" bestFit="1" customWidth="1"/>
    <col min="6666" max="6666" width="4.85546875" style="7" bestFit="1" customWidth="1"/>
    <col min="6667" max="6667" width="4.5703125" style="7" bestFit="1" customWidth="1"/>
    <col min="6668" max="6669" width="4.7109375" style="7" bestFit="1" customWidth="1"/>
    <col min="6670" max="6670" width="5.28515625" style="7" bestFit="1" customWidth="1"/>
    <col min="6671" max="6671" width="4.7109375" style="7" bestFit="1" customWidth="1"/>
    <col min="6672" max="6672" width="4.85546875" style="7" bestFit="1" customWidth="1"/>
    <col min="6673" max="6673" width="4.7109375" style="7" bestFit="1" customWidth="1"/>
    <col min="6674" max="6674" width="5" style="7" bestFit="1" customWidth="1"/>
    <col min="6675" max="6675" width="4.7109375" style="7" bestFit="1" customWidth="1"/>
    <col min="6676" max="6676" width="4.5703125" style="7" bestFit="1" customWidth="1"/>
    <col min="6677" max="6677" width="5" style="7" bestFit="1" customWidth="1"/>
    <col min="6678" max="6678" width="4.85546875" style="7" bestFit="1" customWidth="1"/>
    <col min="6679" max="6679" width="4.5703125" style="7" bestFit="1" customWidth="1"/>
    <col min="6680" max="6681" width="4.7109375" style="7" bestFit="1" customWidth="1"/>
    <col min="6682" max="6682" width="5.28515625" style="7" bestFit="1" customWidth="1"/>
    <col min="6683" max="6683" width="4.7109375" style="7" bestFit="1" customWidth="1"/>
    <col min="6684" max="6684" width="4.85546875" style="7" bestFit="1" customWidth="1"/>
    <col min="6685" max="6685" width="4.7109375" style="7" bestFit="1" customWidth="1"/>
    <col min="6686" max="6686" width="4.85546875" style="7" bestFit="1" customWidth="1"/>
    <col min="6687" max="6687" width="4.5703125" style="7" bestFit="1" customWidth="1"/>
    <col min="6688" max="6688" width="8.85546875" style="7" customWidth="1"/>
    <col min="6689" max="6689" width="10.7109375" style="7" bestFit="1" customWidth="1"/>
    <col min="6690" max="6693" width="8.85546875" style="7" customWidth="1"/>
    <col min="6694" max="6694" width="12.85546875" style="7" bestFit="1" customWidth="1"/>
    <col min="6695" max="6695" width="10.140625" style="7" bestFit="1" customWidth="1"/>
    <col min="6696" max="6696" width="12.42578125" style="7" bestFit="1" customWidth="1"/>
    <col min="6697" max="6697" width="12.140625" style="7" bestFit="1" customWidth="1"/>
    <col min="6698" max="6912" width="8.85546875" style="7"/>
    <col min="6913" max="6913" width="16.7109375" style="7" bestFit="1" customWidth="1"/>
    <col min="6914" max="6914" width="4.28515625" style="7" bestFit="1" customWidth="1"/>
    <col min="6915" max="6915" width="4.5703125" style="7" bestFit="1" customWidth="1"/>
    <col min="6916" max="6916" width="4.7109375" style="7" bestFit="1" customWidth="1"/>
    <col min="6917" max="6917" width="4.5703125" style="7" bestFit="1" customWidth="1"/>
    <col min="6918" max="6918" width="4.85546875" style="7" bestFit="1" customWidth="1"/>
    <col min="6919" max="6919" width="4.7109375" style="7" bestFit="1" customWidth="1"/>
    <col min="6920" max="6920" width="4.5703125" style="7" bestFit="1" customWidth="1"/>
    <col min="6921" max="6921" width="5" style="7" bestFit="1" customWidth="1"/>
    <col min="6922" max="6922" width="4.85546875" style="7" bestFit="1" customWidth="1"/>
    <col min="6923" max="6923" width="4.5703125" style="7" bestFit="1" customWidth="1"/>
    <col min="6924" max="6925" width="4.7109375" style="7" bestFit="1" customWidth="1"/>
    <col min="6926" max="6926" width="5.28515625" style="7" bestFit="1" customWidth="1"/>
    <col min="6927" max="6927" width="4.7109375" style="7" bestFit="1" customWidth="1"/>
    <col min="6928" max="6928" width="4.85546875" style="7" bestFit="1" customWidth="1"/>
    <col min="6929" max="6929" width="4.7109375" style="7" bestFit="1" customWidth="1"/>
    <col min="6930" max="6930" width="5" style="7" bestFit="1" customWidth="1"/>
    <col min="6931" max="6931" width="4.7109375" style="7" bestFit="1" customWidth="1"/>
    <col min="6932" max="6932" width="4.5703125" style="7" bestFit="1" customWidth="1"/>
    <col min="6933" max="6933" width="5" style="7" bestFit="1" customWidth="1"/>
    <col min="6934" max="6934" width="4.85546875" style="7" bestFit="1" customWidth="1"/>
    <col min="6935" max="6935" width="4.5703125" style="7" bestFit="1" customWidth="1"/>
    <col min="6936" max="6937" width="4.7109375" style="7" bestFit="1" customWidth="1"/>
    <col min="6938" max="6938" width="5.28515625" style="7" bestFit="1" customWidth="1"/>
    <col min="6939" max="6939" width="4.7109375" style="7" bestFit="1" customWidth="1"/>
    <col min="6940" max="6940" width="4.85546875" style="7" bestFit="1" customWidth="1"/>
    <col min="6941" max="6941" width="4.7109375" style="7" bestFit="1" customWidth="1"/>
    <col min="6942" max="6942" width="4.85546875" style="7" bestFit="1" customWidth="1"/>
    <col min="6943" max="6943" width="4.5703125" style="7" bestFit="1" customWidth="1"/>
    <col min="6944" max="6944" width="8.85546875" style="7" customWidth="1"/>
    <col min="6945" max="6945" width="10.7109375" style="7" bestFit="1" customWidth="1"/>
    <col min="6946" max="6949" width="8.85546875" style="7" customWidth="1"/>
    <col min="6950" max="6950" width="12.85546875" style="7" bestFit="1" customWidth="1"/>
    <col min="6951" max="6951" width="10.140625" style="7" bestFit="1" customWidth="1"/>
    <col min="6952" max="6952" width="12.42578125" style="7" bestFit="1" customWidth="1"/>
    <col min="6953" max="6953" width="12.140625" style="7" bestFit="1" customWidth="1"/>
    <col min="6954" max="7168" width="8.85546875" style="7"/>
    <col min="7169" max="7169" width="16.7109375" style="7" bestFit="1" customWidth="1"/>
    <col min="7170" max="7170" width="4.28515625" style="7" bestFit="1" customWidth="1"/>
    <col min="7171" max="7171" width="4.5703125" style="7" bestFit="1" customWidth="1"/>
    <col min="7172" max="7172" width="4.7109375" style="7" bestFit="1" customWidth="1"/>
    <col min="7173" max="7173" width="4.5703125" style="7" bestFit="1" customWidth="1"/>
    <col min="7174" max="7174" width="4.85546875" style="7" bestFit="1" customWidth="1"/>
    <col min="7175" max="7175" width="4.7109375" style="7" bestFit="1" customWidth="1"/>
    <col min="7176" max="7176" width="4.5703125" style="7" bestFit="1" customWidth="1"/>
    <col min="7177" max="7177" width="5" style="7" bestFit="1" customWidth="1"/>
    <col min="7178" max="7178" width="4.85546875" style="7" bestFit="1" customWidth="1"/>
    <col min="7179" max="7179" width="4.5703125" style="7" bestFit="1" customWidth="1"/>
    <col min="7180" max="7181" width="4.7109375" style="7" bestFit="1" customWidth="1"/>
    <col min="7182" max="7182" width="5.28515625" style="7" bestFit="1" customWidth="1"/>
    <col min="7183" max="7183" width="4.7109375" style="7" bestFit="1" customWidth="1"/>
    <col min="7184" max="7184" width="4.85546875" style="7" bestFit="1" customWidth="1"/>
    <col min="7185" max="7185" width="4.7109375" style="7" bestFit="1" customWidth="1"/>
    <col min="7186" max="7186" width="5" style="7" bestFit="1" customWidth="1"/>
    <col min="7187" max="7187" width="4.7109375" style="7" bestFit="1" customWidth="1"/>
    <col min="7188" max="7188" width="4.5703125" style="7" bestFit="1" customWidth="1"/>
    <col min="7189" max="7189" width="5" style="7" bestFit="1" customWidth="1"/>
    <col min="7190" max="7190" width="4.85546875" style="7" bestFit="1" customWidth="1"/>
    <col min="7191" max="7191" width="4.5703125" style="7" bestFit="1" customWidth="1"/>
    <col min="7192" max="7193" width="4.7109375" style="7" bestFit="1" customWidth="1"/>
    <col min="7194" max="7194" width="5.28515625" style="7" bestFit="1" customWidth="1"/>
    <col min="7195" max="7195" width="4.7109375" style="7" bestFit="1" customWidth="1"/>
    <col min="7196" max="7196" width="4.85546875" style="7" bestFit="1" customWidth="1"/>
    <col min="7197" max="7197" width="4.7109375" style="7" bestFit="1" customWidth="1"/>
    <col min="7198" max="7198" width="4.85546875" style="7" bestFit="1" customWidth="1"/>
    <col min="7199" max="7199" width="4.5703125" style="7" bestFit="1" customWidth="1"/>
    <col min="7200" max="7200" width="8.85546875" style="7" customWidth="1"/>
    <col min="7201" max="7201" width="10.7109375" style="7" bestFit="1" customWidth="1"/>
    <col min="7202" max="7205" width="8.85546875" style="7" customWidth="1"/>
    <col min="7206" max="7206" width="12.85546875" style="7" bestFit="1" customWidth="1"/>
    <col min="7207" max="7207" width="10.140625" style="7" bestFit="1" customWidth="1"/>
    <col min="7208" max="7208" width="12.42578125" style="7" bestFit="1" customWidth="1"/>
    <col min="7209" max="7209" width="12.140625" style="7" bestFit="1" customWidth="1"/>
    <col min="7210" max="7424" width="8.85546875" style="7"/>
    <col min="7425" max="7425" width="16.7109375" style="7" bestFit="1" customWidth="1"/>
    <col min="7426" max="7426" width="4.28515625" style="7" bestFit="1" customWidth="1"/>
    <col min="7427" max="7427" width="4.5703125" style="7" bestFit="1" customWidth="1"/>
    <col min="7428" max="7428" width="4.7109375" style="7" bestFit="1" customWidth="1"/>
    <col min="7429" max="7429" width="4.5703125" style="7" bestFit="1" customWidth="1"/>
    <col min="7430" max="7430" width="4.85546875" style="7" bestFit="1" customWidth="1"/>
    <col min="7431" max="7431" width="4.7109375" style="7" bestFit="1" customWidth="1"/>
    <col min="7432" max="7432" width="4.5703125" style="7" bestFit="1" customWidth="1"/>
    <col min="7433" max="7433" width="5" style="7" bestFit="1" customWidth="1"/>
    <col min="7434" max="7434" width="4.85546875" style="7" bestFit="1" customWidth="1"/>
    <col min="7435" max="7435" width="4.5703125" style="7" bestFit="1" customWidth="1"/>
    <col min="7436" max="7437" width="4.7109375" style="7" bestFit="1" customWidth="1"/>
    <col min="7438" max="7438" width="5.28515625" style="7" bestFit="1" customWidth="1"/>
    <col min="7439" max="7439" width="4.7109375" style="7" bestFit="1" customWidth="1"/>
    <col min="7440" max="7440" width="4.85546875" style="7" bestFit="1" customWidth="1"/>
    <col min="7441" max="7441" width="4.7109375" style="7" bestFit="1" customWidth="1"/>
    <col min="7442" max="7442" width="5" style="7" bestFit="1" customWidth="1"/>
    <col min="7443" max="7443" width="4.7109375" style="7" bestFit="1" customWidth="1"/>
    <col min="7444" max="7444" width="4.5703125" style="7" bestFit="1" customWidth="1"/>
    <col min="7445" max="7445" width="5" style="7" bestFit="1" customWidth="1"/>
    <col min="7446" max="7446" width="4.85546875" style="7" bestFit="1" customWidth="1"/>
    <col min="7447" max="7447" width="4.5703125" style="7" bestFit="1" customWidth="1"/>
    <col min="7448" max="7449" width="4.7109375" style="7" bestFit="1" customWidth="1"/>
    <col min="7450" max="7450" width="5.28515625" style="7" bestFit="1" customWidth="1"/>
    <col min="7451" max="7451" width="4.7109375" style="7" bestFit="1" customWidth="1"/>
    <col min="7452" max="7452" width="4.85546875" style="7" bestFit="1" customWidth="1"/>
    <col min="7453" max="7453" width="4.7109375" style="7" bestFit="1" customWidth="1"/>
    <col min="7454" max="7454" width="4.85546875" style="7" bestFit="1" customWidth="1"/>
    <col min="7455" max="7455" width="4.5703125" style="7" bestFit="1" customWidth="1"/>
    <col min="7456" max="7456" width="8.85546875" style="7" customWidth="1"/>
    <col min="7457" max="7457" width="10.7109375" style="7" bestFit="1" customWidth="1"/>
    <col min="7458" max="7461" width="8.85546875" style="7" customWidth="1"/>
    <col min="7462" max="7462" width="12.85546875" style="7" bestFit="1" customWidth="1"/>
    <col min="7463" max="7463" width="10.140625" style="7" bestFit="1" customWidth="1"/>
    <col min="7464" max="7464" width="12.42578125" style="7" bestFit="1" customWidth="1"/>
    <col min="7465" max="7465" width="12.140625" style="7" bestFit="1" customWidth="1"/>
    <col min="7466" max="7680" width="8.85546875" style="7"/>
    <col min="7681" max="7681" width="16.7109375" style="7" bestFit="1" customWidth="1"/>
    <col min="7682" max="7682" width="4.28515625" style="7" bestFit="1" customWidth="1"/>
    <col min="7683" max="7683" width="4.5703125" style="7" bestFit="1" customWidth="1"/>
    <col min="7684" max="7684" width="4.7109375" style="7" bestFit="1" customWidth="1"/>
    <col min="7685" max="7685" width="4.5703125" style="7" bestFit="1" customWidth="1"/>
    <col min="7686" max="7686" width="4.85546875" style="7" bestFit="1" customWidth="1"/>
    <col min="7687" max="7687" width="4.7109375" style="7" bestFit="1" customWidth="1"/>
    <col min="7688" max="7688" width="4.5703125" style="7" bestFit="1" customWidth="1"/>
    <col min="7689" max="7689" width="5" style="7" bestFit="1" customWidth="1"/>
    <col min="7690" max="7690" width="4.85546875" style="7" bestFit="1" customWidth="1"/>
    <col min="7691" max="7691" width="4.5703125" style="7" bestFit="1" customWidth="1"/>
    <col min="7692" max="7693" width="4.7109375" style="7" bestFit="1" customWidth="1"/>
    <col min="7694" max="7694" width="5.28515625" style="7" bestFit="1" customWidth="1"/>
    <col min="7695" max="7695" width="4.7109375" style="7" bestFit="1" customWidth="1"/>
    <col min="7696" max="7696" width="4.85546875" style="7" bestFit="1" customWidth="1"/>
    <col min="7697" max="7697" width="4.7109375" style="7" bestFit="1" customWidth="1"/>
    <col min="7698" max="7698" width="5" style="7" bestFit="1" customWidth="1"/>
    <col min="7699" max="7699" width="4.7109375" style="7" bestFit="1" customWidth="1"/>
    <col min="7700" max="7700" width="4.5703125" style="7" bestFit="1" customWidth="1"/>
    <col min="7701" max="7701" width="5" style="7" bestFit="1" customWidth="1"/>
    <col min="7702" max="7702" width="4.85546875" style="7" bestFit="1" customWidth="1"/>
    <col min="7703" max="7703" width="4.5703125" style="7" bestFit="1" customWidth="1"/>
    <col min="7704" max="7705" width="4.7109375" style="7" bestFit="1" customWidth="1"/>
    <col min="7706" max="7706" width="5.28515625" style="7" bestFit="1" customWidth="1"/>
    <col min="7707" max="7707" width="4.7109375" style="7" bestFit="1" customWidth="1"/>
    <col min="7708" max="7708" width="4.85546875" style="7" bestFit="1" customWidth="1"/>
    <col min="7709" max="7709" width="4.7109375" style="7" bestFit="1" customWidth="1"/>
    <col min="7710" max="7710" width="4.85546875" style="7" bestFit="1" customWidth="1"/>
    <col min="7711" max="7711" width="4.5703125" style="7" bestFit="1" customWidth="1"/>
    <col min="7712" max="7712" width="8.85546875" style="7" customWidth="1"/>
    <col min="7713" max="7713" width="10.7109375" style="7" bestFit="1" customWidth="1"/>
    <col min="7714" max="7717" width="8.85546875" style="7" customWidth="1"/>
    <col min="7718" max="7718" width="12.85546875" style="7" bestFit="1" customWidth="1"/>
    <col min="7719" max="7719" width="10.140625" style="7" bestFit="1" customWidth="1"/>
    <col min="7720" max="7720" width="12.42578125" style="7" bestFit="1" customWidth="1"/>
    <col min="7721" max="7721" width="12.140625" style="7" bestFit="1" customWidth="1"/>
    <col min="7722" max="7936" width="8.85546875" style="7"/>
    <col min="7937" max="7937" width="16.7109375" style="7" bestFit="1" customWidth="1"/>
    <col min="7938" max="7938" width="4.28515625" style="7" bestFit="1" customWidth="1"/>
    <col min="7939" max="7939" width="4.5703125" style="7" bestFit="1" customWidth="1"/>
    <col min="7940" max="7940" width="4.7109375" style="7" bestFit="1" customWidth="1"/>
    <col min="7941" max="7941" width="4.5703125" style="7" bestFit="1" customWidth="1"/>
    <col min="7942" max="7942" width="4.85546875" style="7" bestFit="1" customWidth="1"/>
    <col min="7943" max="7943" width="4.7109375" style="7" bestFit="1" customWidth="1"/>
    <col min="7944" max="7944" width="4.5703125" style="7" bestFit="1" customWidth="1"/>
    <col min="7945" max="7945" width="5" style="7" bestFit="1" customWidth="1"/>
    <col min="7946" max="7946" width="4.85546875" style="7" bestFit="1" customWidth="1"/>
    <col min="7947" max="7947" width="4.5703125" style="7" bestFit="1" customWidth="1"/>
    <col min="7948" max="7949" width="4.7109375" style="7" bestFit="1" customWidth="1"/>
    <col min="7950" max="7950" width="5.28515625" style="7" bestFit="1" customWidth="1"/>
    <col min="7951" max="7951" width="4.7109375" style="7" bestFit="1" customWidth="1"/>
    <col min="7952" max="7952" width="4.85546875" style="7" bestFit="1" customWidth="1"/>
    <col min="7953" max="7953" width="4.7109375" style="7" bestFit="1" customWidth="1"/>
    <col min="7954" max="7954" width="5" style="7" bestFit="1" customWidth="1"/>
    <col min="7955" max="7955" width="4.7109375" style="7" bestFit="1" customWidth="1"/>
    <col min="7956" max="7956" width="4.5703125" style="7" bestFit="1" customWidth="1"/>
    <col min="7957" max="7957" width="5" style="7" bestFit="1" customWidth="1"/>
    <col min="7958" max="7958" width="4.85546875" style="7" bestFit="1" customWidth="1"/>
    <col min="7959" max="7959" width="4.5703125" style="7" bestFit="1" customWidth="1"/>
    <col min="7960" max="7961" width="4.7109375" style="7" bestFit="1" customWidth="1"/>
    <col min="7962" max="7962" width="5.28515625" style="7" bestFit="1" customWidth="1"/>
    <col min="7963" max="7963" width="4.7109375" style="7" bestFit="1" customWidth="1"/>
    <col min="7964" max="7964" width="4.85546875" style="7" bestFit="1" customWidth="1"/>
    <col min="7965" max="7965" width="4.7109375" style="7" bestFit="1" customWidth="1"/>
    <col min="7966" max="7966" width="4.85546875" style="7" bestFit="1" customWidth="1"/>
    <col min="7967" max="7967" width="4.5703125" style="7" bestFit="1" customWidth="1"/>
    <col min="7968" max="7968" width="8.85546875" style="7" customWidth="1"/>
    <col min="7969" max="7969" width="10.7109375" style="7" bestFit="1" customWidth="1"/>
    <col min="7970" max="7973" width="8.85546875" style="7" customWidth="1"/>
    <col min="7974" max="7974" width="12.85546875" style="7" bestFit="1" customWidth="1"/>
    <col min="7975" max="7975" width="10.140625" style="7" bestFit="1" customWidth="1"/>
    <col min="7976" max="7976" width="12.42578125" style="7" bestFit="1" customWidth="1"/>
    <col min="7977" max="7977" width="12.140625" style="7" bestFit="1" customWidth="1"/>
    <col min="7978" max="8192" width="8.85546875" style="7"/>
    <col min="8193" max="8193" width="16.7109375" style="7" bestFit="1" customWidth="1"/>
    <col min="8194" max="8194" width="4.28515625" style="7" bestFit="1" customWidth="1"/>
    <col min="8195" max="8195" width="4.5703125" style="7" bestFit="1" customWidth="1"/>
    <col min="8196" max="8196" width="4.7109375" style="7" bestFit="1" customWidth="1"/>
    <col min="8197" max="8197" width="4.5703125" style="7" bestFit="1" customWidth="1"/>
    <col min="8198" max="8198" width="4.85546875" style="7" bestFit="1" customWidth="1"/>
    <col min="8199" max="8199" width="4.7109375" style="7" bestFit="1" customWidth="1"/>
    <col min="8200" max="8200" width="4.5703125" style="7" bestFit="1" customWidth="1"/>
    <col min="8201" max="8201" width="5" style="7" bestFit="1" customWidth="1"/>
    <col min="8202" max="8202" width="4.85546875" style="7" bestFit="1" customWidth="1"/>
    <col min="8203" max="8203" width="4.5703125" style="7" bestFit="1" customWidth="1"/>
    <col min="8204" max="8205" width="4.7109375" style="7" bestFit="1" customWidth="1"/>
    <col min="8206" max="8206" width="5.28515625" style="7" bestFit="1" customWidth="1"/>
    <col min="8207" max="8207" width="4.7109375" style="7" bestFit="1" customWidth="1"/>
    <col min="8208" max="8208" width="4.85546875" style="7" bestFit="1" customWidth="1"/>
    <col min="8209" max="8209" width="4.7109375" style="7" bestFit="1" customWidth="1"/>
    <col min="8210" max="8210" width="5" style="7" bestFit="1" customWidth="1"/>
    <col min="8211" max="8211" width="4.7109375" style="7" bestFit="1" customWidth="1"/>
    <col min="8212" max="8212" width="4.5703125" style="7" bestFit="1" customWidth="1"/>
    <col min="8213" max="8213" width="5" style="7" bestFit="1" customWidth="1"/>
    <col min="8214" max="8214" width="4.85546875" style="7" bestFit="1" customWidth="1"/>
    <col min="8215" max="8215" width="4.5703125" style="7" bestFit="1" customWidth="1"/>
    <col min="8216" max="8217" width="4.7109375" style="7" bestFit="1" customWidth="1"/>
    <col min="8218" max="8218" width="5.28515625" style="7" bestFit="1" customWidth="1"/>
    <col min="8219" max="8219" width="4.7109375" style="7" bestFit="1" customWidth="1"/>
    <col min="8220" max="8220" width="4.85546875" style="7" bestFit="1" customWidth="1"/>
    <col min="8221" max="8221" width="4.7109375" style="7" bestFit="1" customWidth="1"/>
    <col min="8222" max="8222" width="4.85546875" style="7" bestFit="1" customWidth="1"/>
    <col min="8223" max="8223" width="4.5703125" style="7" bestFit="1" customWidth="1"/>
    <col min="8224" max="8224" width="8.85546875" style="7" customWidth="1"/>
    <col min="8225" max="8225" width="10.7109375" style="7" bestFit="1" customWidth="1"/>
    <col min="8226" max="8229" width="8.85546875" style="7" customWidth="1"/>
    <col min="8230" max="8230" width="12.85546875" style="7" bestFit="1" customWidth="1"/>
    <col min="8231" max="8231" width="10.140625" style="7" bestFit="1" customWidth="1"/>
    <col min="8232" max="8232" width="12.42578125" style="7" bestFit="1" customWidth="1"/>
    <col min="8233" max="8233" width="12.140625" style="7" bestFit="1" customWidth="1"/>
    <col min="8234" max="8448" width="8.85546875" style="7"/>
    <col min="8449" max="8449" width="16.7109375" style="7" bestFit="1" customWidth="1"/>
    <col min="8450" max="8450" width="4.28515625" style="7" bestFit="1" customWidth="1"/>
    <col min="8451" max="8451" width="4.5703125" style="7" bestFit="1" customWidth="1"/>
    <col min="8452" max="8452" width="4.7109375" style="7" bestFit="1" customWidth="1"/>
    <col min="8453" max="8453" width="4.5703125" style="7" bestFit="1" customWidth="1"/>
    <col min="8454" max="8454" width="4.85546875" style="7" bestFit="1" customWidth="1"/>
    <col min="8455" max="8455" width="4.7109375" style="7" bestFit="1" customWidth="1"/>
    <col min="8456" max="8456" width="4.5703125" style="7" bestFit="1" customWidth="1"/>
    <col min="8457" max="8457" width="5" style="7" bestFit="1" customWidth="1"/>
    <col min="8458" max="8458" width="4.85546875" style="7" bestFit="1" customWidth="1"/>
    <col min="8459" max="8459" width="4.5703125" style="7" bestFit="1" customWidth="1"/>
    <col min="8460" max="8461" width="4.7109375" style="7" bestFit="1" customWidth="1"/>
    <col min="8462" max="8462" width="5.28515625" style="7" bestFit="1" customWidth="1"/>
    <col min="8463" max="8463" width="4.7109375" style="7" bestFit="1" customWidth="1"/>
    <col min="8464" max="8464" width="4.85546875" style="7" bestFit="1" customWidth="1"/>
    <col min="8465" max="8465" width="4.7109375" style="7" bestFit="1" customWidth="1"/>
    <col min="8466" max="8466" width="5" style="7" bestFit="1" customWidth="1"/>
    <col min="8467" max="8467" width="4.7109375" style="7" bestFit="1" customWidth="1"/>
    <col min="8468" max="8468" width="4.5703125" style="7" bestFit="1" customWidth="1"/>
    <col min="8469" max="8469" width="5" style="7" bestFit="1" customWidth="1"/>
    <col min="8470" max="8470" width="4.85546875" style="7" bestFit="1" customWidth="1"/>
    <col min="8471" max="8471" width="4.5703125" style="7" bestFit="1" customWidth="1"/>
    <col min="8472" max="8473" width="4.7109375" style="7" bestFit="1" customWidth="1"/>
    <col min="8474" max="8474" width="5.28515625" style="7" bestFit="1" customWidth="1"/>
    <col min="8475" max="8475" width="4.7109375" style="7" bestFit="1" customWidth="1"/>
    <col min="8476" max="8476" width="4.85546875" style="7" bestFit="1" customWidth="1"/>
    <col min="8477" max="8477" width="4.7109375" style="7" bestFit="1" customWidth="1"/>
    <col min="8478" max="8478" width="4.85546875" style="7" bestFit="1" customWidth="1"/>
    <col min="8479" max="8479" width="4.5703125" style="7" bestFit="1" customWidth="1"/>
    <col min="8480" max="8480" width="8.85546875" style="7" customWidth="1"/>
    <col min="8481" max="8481" width="10.7109375" style="7" bestFit="1" customWidth="1"/>
    <col min="8482" max="8485" width="8.85546875" style="7" customWidth="1"/>
    <col min="8486" max="8486" width="12.85546875" style="7" bestFit="1" customWidth="1"/>
    <col min="8487" max="8487" width="10.140625" style="7" bestFit="1" customWidth="1"/>
    <col min="8488" max="8488" width="12.42578125" style="7" bestFit="1" customWidth="1"/>
    <col min="8489" max="8489" width="12.140625" style="7" bestFit="1" customWidth="1"/>
    <col min="8490" max="8704" width="8.85546875" style="7"/>
    <col min="8705" max="8705" width="16.7109375" style="7" bestFit="1" customWidth="1"/>
    <col min="8706" max="8706" width="4.28515625" style="7" bestFit="1" customWidth="1"/>
    <col min="8707" max="8707" width="4.5703125" style="7" bestFit="1" customWidth="1"/>
    <col min="8708" max="8708" width="4.7109375" style="7" bestFit="1" customWidth="1"/>
    <col min="8709" max="8709" width="4.5703125" style="7" bestFit="1" customWidth="1"/>
    <col min="8710" max="8710" width="4.85546875" style="7" bestFit="1" customWidth="1"/>
    <col min="8711" max="8711" width="4.7109375" style="7" bestFit="1" customWidth="1"/>
    <col min="8712" max="8712" width="4.5703125" style="7" bestFit="1" customWidth="1"/>
    <col min="8713" max="8713" width="5" style="7" bestFit="1" customWidth="1"/>
    <col min="8714" max="8714" width="4.85546875" style="7" bestFit="1" customWidth="1"/>
    <col min="8715" max="8715" width="4.5703125" style="7" bestFit="1" customWidth="1"/>
    <col min="8716" max="8717" width="4.7109375" style="7" bestFit="1" customWidth="1"/>
    <col min="8718" max="8718" width="5.28515625" style="7" bestFit="1" customWidth="1"/>
    <col min="8719" max="8719" width="4.7109375" style="7" bestFit="1" customWidth="1"/>
    <col min="8720" max="8720" width="4.85546875" style="7" bestFit="1" customWidth="1"/>
    <col min="8721" max="8721" width="4.7109375" style="7" bestFit="1" customWidth="1"/>
    <col min="8722" max="8722" width="5" style="7" bestFit="1" customWidth="1"/>
    <col min="8723" max="8723" width="4.7109375" style="7" bestFit="1" customWidth="1"/>
    <col min="8724" max="8724" width="4.5703125" style="7" bestFit="1" customWidth="1"/>
    <col min="8725" max="8725" width="5" style="7" bestFit="1" customWidth="1"/>
    <col min="8726" max="8726" width="4.85546875" style="7" bestFit="1" customWidth="1"/>
    <col min="8727" max="8727" width="4.5703125" style="7" bestFit="1" customWidth="1"/>
    <col min="8728" max="8729" width="4.7109375" style="7" bestFit="1" customWidth="1"/>
    <col min="8730" max="8730" width="5.28515625" style="7" bestFit="1" customWidth="1"/>
    <col min="8731" max="8731" width="4.7109375" style="7" bestFit="1" customWidth="1"/>
    <col min="8732" max="8732" width="4.85546875" style="7" bestFit="1" customWidth="1"/>
    <col min="8733" max="8733" width="4.7109375" style="7" bestFit="1" customWidth="1"/>
    <col min="8734" max="8734" width="4.85546875" style="7" bestFit="1" customWidth="1"/>
    <col min="8735" max="8735" width="4.5703125" style="7" bestFit="1" customWidth="1"/>
    <col min="8736" max="8736" width="8.85546875" style="7" customWidth="1"/>
    <col min="8737" max="8737" width="10.7109375" style="7" bestFit="1" customWidth="1"/>
    <col min="8738" max="8741" width="8.85546875" style="7" customWidth="1"/>
    <col min="8742" max="8742" width="12.85546875" style="7" bestFit="1" customWidth="1"/>
    <col min="8743" max="8743" width="10.140625" style="7" bestFit="1" customWidth="1"/>
    <col min="8744" max="8744" width="12.42578125" style="7" bestFit="1" customWidth="1"/>
    <col min="8745" max="8745" width="12.140625" style="7" bestFit="1" customWidth="1"/>
    <col min="8746" max="8960" width="8.85546875" style="7"/>
    <col min="8961" max="8961" width="16.7109375" style="7" bestFit="1" customWidth="1"/>
    <col min="8962" max="8962" width="4.28515625" style="7" bestFit="1" customWidth="1"/>
    <col min="8963" max="8963" width="4.5703125" style="7" bestFit="1" customWidth="1"/>
    <col min="8964" max="8964" width="4.7109375" style="7" bestFit="1" customWidth="1"/>
    <col min="8965" max="8965" width="4.5703125" style="7" bestFit="1" customWidth="1"/>
    <col min="8966" max="8966" width="4.85546875" style="7" bestFit="1" customWidth="1"/>
    <col min="8967" max="8967" width="4.7109375" style="7" bestFit="1" customWidth="1"/>
    <col min="8968" max="8968" width="4.5703125" style="7" bestFit="1" customWidth="1"/>
    <col min="8969" max="8969" width="5" style="7" bestFit="1" customWidth="1"/>
    <col min="8970" max="8970" width="4.85546875" style="7" bestFit="1" customWidth="1"/>
    <col min="8971" max="8971" width="4.5703125" style="7" bestFit="1" customWidth="1"/>
    <col min="8972" max="8973" width="4.7109375" style="7" bestFit="1" customWidth="1"/>
    <col min="8974" max="8974" width="5.28515625" style="7" bestFit="1" customWidth="1"/>
    <col min="8975" max="8975" width="4.7109375" style="7" bestFit="1" customWidth="1"/>
    <col min="8976" max="8976" width="4.85546875" style="7" bestFit="1" customWidth="1"/>
    <col min="8977" max="8977" width="4.7109375" style="7" bestFit="1" customWidth="1"/>
    <col min="8978" max="8978" width="5" style="7" bestFit="1" customWidth="1"/>
    <col min="8979" max="8979" width="4.7109375" style="7" bestFit="1" customWidth="1"/>
    <col min="8980" max="8980" width="4.5703125" style="7" bestFit="1" customWidth="1"/>
    <col min="8981" max="8981" width="5" style="7" bestFit="1" customWidth="1"/>
    <col min="8982" max="8982" width="4.85546875" style="7" bestFit="1" customWidth="1"/>
    <col min="8983" max="8983" width="4.5703125" style="7" bestFit="1" customWidth="1"/>
    <col min="8984" max="8985" width="4.7109375" style="7" bestFit="1" customWidth="1"/>
    <col min="8986" max="8986" width="5.28515625" style="7" bestFit="1" customWidth="1"/>
    <col min="8987" max="8987" width="4.7109375" style="7" bestFit="1" customWidth="1"/>
    <col min="8988" max="8988" width="4.85546875" style="7" bestFit="1" customWidth="1"/>
    <col min="8989" max="8989" width="4.7109375" style="7" bestFit="1" customWidth="1"/>
    <col min="8990" max="8990" width="4.85546875" style="7" bestFit="1" customWidth="1"/>
    <col min="8991" max="8991" width="4.5703125" style="7" bestFit="1" customWidth="1"/>
    <col min="8992" max="8992" width="8.85546875" style="7" customWidth="1"/>
    <col min="8993" max="8993" width="10.7109375" style="7" bestFit="1" customWidth="1"/>
    <col min="8994" max="8997" width="8.85546875" style="7" customWidth="1"/>
    <col min="8998" max="8998" width="12.85546875" style="7" bestFit="1" customWidth="1"/>
    <col min="8999" max="8999" width="10.140625" style="7" bestFit="1" customWidth="1"/>
    <col min="9000" max="9000" width="12.42578125" style="7" bestFit="1" customWidth="1"/>
    <col min="9001" max="9001" width="12.140625" style="7" bestFit="1" customWidth="1"/>
    <col min="9002" max="9216" width="8.85546875" style="7"/>
    <col min="9217" max="9217" width="16.7109375" style="7" bestFit="1" customWidth="1"/>
    <col min="9218" max="9218" width="4.28515625" style="7" bestFit="1" customWidth="1"/>
    <col min="9219" max="9219" width="4.5703125" style="7" bestFit="1" customWidth="1"/>
    <col min="9220" max="9220" width="4.7109375" style="7" bestFit="1" customWidth="1"/>
    <col min="9221" max="9221" width="4.5703125" style="7" bestFit="1" customWidth="1"/>
    <col min="9222" max="9222" width="4.85546875" style="7" bestFit="1" customWidth="1"/>
    <col min="9223" max="9223" width="4.7109375" style="7" bestFit="1" customWidth="1"/>
    <col min="9224" max="9224" width="4.5703125" style="7" bestFit="1" customWidth="1"/>
    <col min="9225" max="9225" width="5" style="7" bestFit="1" customWidth="1"/>
    <col min="9226" max="9226" width="4.85546875" style="7" bestFit="1" customWidth="1"/>
    <col min="9227" max="9227" width="4.5703125" style="7" bestFit="1" customWidth="1"/>
    <col min="9228" max="9229" width="4.7109375" style="7" bestFit="1" customWidth="1"/>
    <col min="9230" max="9230" width="5.28515625" style="7" bestFit="1" customWidth="1"/>
    <col min="9231" max="9231" width="4.7109375" style="7" bestFit="1" customWidth="1"/>
    <col min="9232" max="9232" width="4.85546875" style="7" bestFit="1" customWidth="1"/>
    <col min="9233" max="9233" width="4.7109375" style="7" bestFit="1" customWidth="1"/>
    <col min="9234" max="9234" width="5" style="7" bestFit="1" customWidth="1"/>
    <col min="9235" max="9235" width="4.7109375" style="7" bestFit="1" customWidth="1"/>
    <col min="9236" max="9236" width="4.5703125" style="7" bestFit="1" customWidth="1"/>
    <col min="9237" max="9237" width="5" style="7" bestFit="1" customWidth="1"/>
    <col min="9238" max="9238" width="4.85546875" style="7" bestFit="1" customWidth="1"/>
    <col min="9239" max="9239" width="4.5703125" style="7" bestFit="1" customWidth="1"/>
    <col min="9240" max="9241" width="4.7109375" style="7" bestFit="1" customWidth="1"/>
    <col min="9242" max="9242" width="5.28515625" style="7" bestFit="1" customWidth="1"/>
    <col min="9243" max="9243" width="4.7109375" style="7" bestFit="1" customWidth="1"/>
    <col min="9244" max="9244" width="4.85546875" style="7" bestFit="1" customWidth="1"/>
    <col min="9245" max="9245" width="4.7109375" style="7" bestFit="1" customWidth="1"/>
    <col min="9246" max="9246" width="4.85546875" style="7" bestFit="1" customWidth="1"/>
    <col min="9247" max="9247" width="4.5703125" style="7" bestFit="1" customWidth="1"/>
    <col min="9248" max="9248" width="8.85546875" style="7" customWidth="1"/>
    <col min="9249" max="9249" width="10.7109375" style="7" bestFit="1" customWidth="1"/>
    <col min="9250" max="9253" width="8.85546875" style="7" customWidth="1"/>
    <col min="9254" max="9254" width="12.85546875" style="7" bestFit="1" customWidth="1"/>
    <col min="9255" max="9255" width="10.140625" style="7" bestFit="1" customWidth="1"/>
    <col min="9256" max="9256" width="12.42578125" style="7" bestFit="1" customWidth="1"/>
    <col min="9257" max="9257" width="12.140625" style="7" bestFit="1" customWidth="1"/>
    <col min="9258" max="9472" width="8.85546875" style="7"/>
    <col min="9473" max="9473" width="16.7109375" style="7" bestFit="1" customWidth="1"/>
    <col min="9474" max="9474" width="4.28515625" style="7" bestFit="1" customWidth="1"/>
    <col min="9475" max="9475" width="4.5703125" style="7" bestFit="1" customWidth="1"/>
    <col min="9476" max="9476" width="4.7109375" style="7" bestFit="1" customWidth="1"/>
    <col min="9477" max="9477" width="4.5703125" style="7" bestFit="1" customWidth="1"/>
    <col min="9478" max="9478" width="4.85546875" style="7" bestFit="1" customWidth="1"/>
    <col min="9479" max="9479" width="4.7109375" style="7" bestFit="1" customWidth="1"/>
    <col min="9480" max="9480" width="4.5703125" style="7" bestFit="1" customWidth="1"/>
    <col min="9481" max="9481" width="5" style="7" bestFit="1" customWidth="1"/>
    <col min="9482" max="9482" width="4.85546875" style="7" bestFit="1" customWidth="1"/>
    <col min="9483" max="9483" width="4.5703125" style="7" bestFit="1" customWidth="1"/>
    <col min="9484" max="9485" width="4.7109375" style="7" bestFit="1" customWidth="1"/>
    <col min="9486" max="9486" width="5.28515625" style="7" bestFit="1" customWidth="1"/>
    <col min="9487" max="9487" width="4.7109375" style="7" bestFit="1" customWidth="1"/>
    <col min="9488" max="9488" width="4.85546875" style="7" bestFit="1" customWidth="1"/>
    <col min="9489" max="9489" width="4.7109375" style="7" bestFit="1" customWidth="1"/>
    <col min="9490" max="9490" width="5" style="7" bestFit="1" customWidth="1"/>
    <col min="9491" max="9491" width="4.7109375" style="7" bestFit="1" customWidth="1"/>
    <col min="9492" max="9492" width="4.5703125" style="7" bestFit="1" customWidth="1"/>
    <col min="9493" max="9493" width="5" style="7" bestFit="1" customWidth="1"/>
    <col min="9494" max="9494" width="4.85546875" style="7" bestFit="1" customWidth="1"/>
    <col min="9495" max="9495" width="4.5703125" style="7" bestFit="1" customWidth="1"/>
    <col min="9496" max="9497" width="4.7109375" style="7" bestFit="1" customWidth="1"/>
    <col min="9498" max="9498" width="5.28515625" style="7" bestFit="1" customWidth="1"/>
    <col min="9499" max="9499" width="4.7109375" style="7" bestFit="1" customWidth="1"/>
    <col min="9500" max="9500" width="4.85546875" style="7" bestFit="1" customWidth="1"/>
    <col min="9501" max="9501" width="4.7109375" style="7" bestFit="1" customWidth="1"/>
    <col min="9502" max="9502" width="4.85546875" style="7" bestFit="1" customWidth="1"/>
    <col min="9503" max="9503" width="4.5703125" style="7" bestFit="1" customWidth="1"/>
    <col min="9504" max="9504" width="8.85546875" style="7" customWidth="1"/>
    <col min="9505" max="9505" width="10.7109375" style="7" bestFit="1" customWidth="1"/>
    <col min="9506" max="9509" width="8.85546875" style="7" customWidth="1"/>
    <col min="9510" max="9510" width="12.85546875" style="7" bestFit="1" customWidth="1"/>
    <col min="9511" max="9511" width="10.140625" style="7" bestFit="1" customWidth="1"/>
    <col min="9512" max="9512" width="12.42578125" style="7" bestFit="1" customWidth="1"/>
    <col min="9513" max="9513" width="12.140625" style="7" bestFit="1" customWidth="1"/>
    <col min="9514" max="9728" width="8.85546875" style="7"/>
    <col min="9729" max="9729" width="16.7109375" style="7" bestFit="1" customWidth="1"/>
    <col min="9730" max="9730" width="4.28515625" style="7" bestFit="1" customWidth="1"/>
    <col min="9731" max="9731" width="4.5703125" style="7" bestFit="1" customWidth="1"/>
    <col min="9732" max="9732" width="4.7109375" style="7" bestFit="1" customWidth="1"/>
    <col min="9733" max="9733" width="4.5703125" style="7" bestFit="1" customWidth="1"/>
    <col min="9734" max="9734" width="4.85546875" style="7" bestFit="1" customWidth="1"/>
    <col min="9735" max="9735" width="4.7109375" style="7" bestFit="1" customWidth="1"/>
    <col min="9736" max="9736" width="4.5703125" style="7" bestFit="1" customWidth="1"/>
    <col min="9737" max="9737" width="5" style="7" bestFit="1" customWidth="1"/>
    <col min="9738" max="9738" width="4.85546875" style="7" bestFit="1" customWidth="1"/>
    <col min="9739" max="9739" width="4.5703125" style="7" bestFit="1" customWidth="1"/>
    <col min="9740" max="9741" width="4.7109375" style="7" bestFit="1" customWidth="1"/>
    <col min="9742" max="9742" width="5.28515625" style="7" bestFit="1" customWidth="1"/>
    <col min="9743" max="9743" width="4.7109375" style="7" bestFit="1" customWidth="1"/>
    <col min="9744" max="9744" width="4.85546875" style="7" bestFit="1" customWidth="1"/>
    <col min="9745" max="9745" width="4.7109375" style="7" bestFit="1" customWidth="1"/>
    <col min="9746" max="9746" width="5" style="7" bestFit="1" customWidth="1"/>
    <col min="9747" max="9747" width="4.7109375" style="7" bestFit="1" customWidth="1"/>
    <col min="9748" max="9748" width="4.5703125" style="7" bestFit="1" customWidth="1"/>
    <col min="9749" max="9749" width="5" style="7" bestFit="1" customWidth="1"/>
    <col min="9750" max="9750" width="4.85546875" style="7" bestFit="1" customWidth="1"/>
    <col min="9751" max="9751" width="4.5703125" style="7" bestFit="1" customWidth="1"/>
    <col min="9752" max="9753" width="4.7109375" style="7" bestFit="1" customWidth="1"/>
    <col min="9754" max="9754" width="5.28515625" style="7" bestFit="1" customWidth="1"/>
    <col min="9755" max="9755" width="4.7109375" style="7" bestFit="1" customWidth="1"/>
    <col min="9756" max="9756" width="4.85546875" style="7" bestFit="1" customWidth="1"/>
    <col min="9757" max="9757" width="4.7109375" style="7" bestFit="1" customWidth="1"/>
    <col min="9758" max="9758" width="4.85546875" style="7" bestFit="1" customWidth="1"/>
    <col min="9759" max="9759" width="4.5703125" style="7" bestFit="1" customWidth="1"/>
    <col min="9760" max="9760" width="8.85546875" style="7" customWidth="1"/>
    <col min="9761" max="9761" width="10.7109375" style="7" bestFit="1" customWidth="1"/>
    <col min="9762" max="9765" width="8.85546875" style="7" customWidth="1"/>
    <col min="9766" max="9766" width="12.85546875" style="7" bestFit="1" customWidth="1"/>
    <col min="9767" max="9767" width="10.140625" style="7" bestFit="1" customWidth="1"/>
    <col min="9768" max="9768" width="12.42578125" style="7" bestFit="1" customWidth="1"/>
    <col min="9769" max="9769" width="12.140625" style="7" bestFit="1" customWidth="1"/>
    <col min="9770" max="9984" width="8.85546875" style="7"/>
    <col min="9985" max="9985" width="16.7109375" style="7" bestFit="1" customWidth="1"/>
    <col min="9986" max="9986" width="4.28515625" style="7" bestFit="1" customWidth="1"/>
    <col min="9987" max="9987" width="4.5703125" style="7" bestFit="1" customWidth="1"/>
    <col min="9988" max="9988" width="4.7109375" style="7" bestFit="1" customWidth="1"/>
    <col min="9989" max="9989" width="4.5703125" style="7" bestFit="1" customWidth="1"/>
    <col min="9990" max="9990" width="4.85546875" style="7" bestFit="1" customWidth="1"/>
    <col min="9991" max="9991" width="4.7109375" style="7" bestFit="1" customWidth="1"/>
    <col min="9992" max="9992" width="4.5703125" style="7" bestFit="1" customWidth="1"/>
    <col min="9993" max="9993" width="5" style="7" bestFit="1" customWidth="1"/>
    <col min="9994" max="9994" width="4.85546875" style="7" bestFit="1" customWidth="1"/>
    <col min="9995" max="9995" width="4.5703125" style="7" bestFit="1" customWidth="1"/>
    <col min="9996" max="9997" width="4.7109375" style="7" bestFit="1" customWidth="1"/>
    <col min="9998" max="9998" width="5.28515625" style="7" bestFit="1" customWidth="1"/>
    <col min="9999" max="9999" width="4.7109375" style="7" bestFit="1" customWidth="1"/>
    <col min="10000" max="10000" width="4.85546875" style="7" bestFit="1" customWidth="1"/>
    <col min="10001" max="10001" width="4.7109375" style="7" bestFit="1" customWidth="1"/>
    <col min="10002" max="10002" width="5" style="7" bestFit="1" customWidth="1"/>
    <col min="10003" max="10003" width="4.7109375" style="7" bestFit="1" customWidth="1"/>
    <col min="10004" max="10004" width="4.5703125" style="7" bestFit="1" customWidth="1"/>
    <col min="10005" max="10005" width="5" style="7" bestFit="1" customWidth="1"/>
    <col min="10006" max="10006" width="4.85546875" style="7" bestFit="1" customWidth="1"/>
    <col min="10007" max="10007" width="4.5703125" style="7" bestFit="1" customWidth="1"/>
    <col min="10008" max="10009" width="4.7109375" style="7" bestFit="1" customWidth="1"/>
    <col min="10010" max="10010" width="5.28515625" style="7" bestFit="1" customWidth="1"/>
    <col min="10011" max="10011" width="4.7109375" style="7" bestFit="1" customWidth="1"/>
    <col min="10012" max="10012" width="4.85546875" style="7" bestFit="1" customWidth="1"/>
    <col min="10013" max="10013" width="4.7109375" style="7" bestFit="1" customWidth="1"/>
    <col min="10014" max="10014" width="4.85546875" style="7" bestFit="1" customWidth="1"/>
    <col min="10015" max="10015" width="4.5703125" style="7" bestFit="1" customWidth="1"/>
    <col min="10016" max="10016" width="8.85546875" style="7" customWidth="1"/>
    <col min="10017" max="10017" width="10.7109375" style="7" bestFit="1" customWidth="1"/>
    <col min="10018" max="10021" width="8.85546875" style="7" customWidth="1"/>
    <col min="10022" max="10022" width="12.85546875" style="7" bestFit="1" customWidth="1"/>
    <col min="10023" max="10023" width="10.140625" style="7" bestFit="1" customWidth="1"/>
    <col min="10024" max="10024" width="12.42578125" style="7" bestFit="1" customWidth="1"/>
    <col min="10025" max="10025" width="12.140625" style="7" bestFit="1" customWidth="1"/>
    <col min="10026" max="10240" width="8.85546875" style="7"/>
    <col min="10241" max="10241" width="16.7109375" style="7" bestFit="1" customWidth="1"/>
    <col min="10242" max="10242" width="4.28515625" style="7" bestFit="1" customWidth="1"/>
    <col min="10243" max="10243" width="4.5703125" style="7" bestFit="1" customWidth="1"/>
    <col min="10244" max="10244" width="4.7109375" style="7" bestFit="1" customWidth="1"/>
    <col min="10245" max="10245" width="4.5703125" style="7" bestFit="1" customWidth="1"/>
    <col min="10246" max="10246" width="4.85546875" style="7" bestFit="1" customWidth="1"/>
    <col min="10247" max="10247" width="4.7109375" style="7" bestFit="1" customWidth="1"/>
    <col min="10248" max="10248" width="4.5703125" style="7" bestFit="1" customWidth="1"/>
    <col min="10249" max="10249" width="5" style="7" bestFit="1" customWidth="1"/>
    <col min="10250" max="10250" width="4.85546875" style="7" bestFit="1" customWidth="1"/>
    <col min="10251" max="10251" width="4.5703125" style="7" bestFit="1" customWidth="1"/>
    <col min="10252" max="10253" width="4.7109375" style="7" bestFit="1" customWidth="1"/>
    <col min="10254" max="10254" width="5.28515625" style="7" bestFit="1" customWidth="1"/>
    <col min="10255" max="10255" width="4.7109375" style="7" bestFit="1" customWidth="1"/>
    <col min="10256" max="10256" width="4.85546875" style="7" bestFit="1" customWidth="1"/>
    <col min="10257" max="10257" width="4.7109375" style="7" bestFit="1" customWidth="1"/>
    <col min="10258" max="10258" width="5" style="7" bestFit="1" customWidth="1"/>
    <col min="10259" max="10259" width="4.7109375" style="7" bestFit="1" customWidth="1"/>
    <col min="10260" max="10260" width="4.5703125" style="7" bestFit="1" customWidth="1"/>
    <col min="10261" max="10261" width="5" style="7" bestFit="1" customWidth="1"/>
    <col min="10262" max="10262" width="4.85546875" style="7" bestFit="1" customWidth="1"/>
    <col min="10263" max="10263" width="4.5703125" style="7" bestFit="1" customWidth="1"/>
    <col min="10264" max="10265" width="4.7109375" style="7" bestFit="1" customWidth="1"/>
    <col min="10266" max="10266" width="5.28515625" style="7" bestFit="1" customWidth="1"/>
    <col min="10267" max="10267" width="4.7109375" style="7" bestFit="1" customWidth="1"/>
    <col min="10268" max="10268" width="4.85546875" style="7" bestFit="1" customWidth="1"/>
    <col min="10269" max="10269" width="4.7109375" style="7" bestFit="1" customWidth="1"/>
    <col min="10270" max="10270" width="4.85546875" style="7" bestFit="1" customWidth="1"/>
    <col min="10271" max="10271" width="4.5703125" style="7" bestFit="1" customWidth="1"/>
    <col min="10272" max="10272" width="8.85546875" style="7" customWidth="1"/>
    <col min="10273" max="10273" width="10.7109375" style="7" bestFit="1" customWidth="1"/>
    <col min="10274" max="10277" width="8.85546875" style="7" customWidth="1"/>
    <col min="10278" max="10278" width="12.85546875" style="7" bestFit="1" customWidth="1"/>
    <col min="10279" max="10279" width="10.140625" style="7" bestFit="1" customWidth="1"/>
    <col min="10280" max="10280" width="12.42578125" style="7" bestFit="1" customWidth="1"/>
    <col min="10281" max="10281" width="12.140625" style="7" bestFit="1" customWidth="1"/>
    <col min="10282" max="10496" width="8.85546875" style="7"/>
    <col min="10497" max="10497" width="16.7109375" style="7" bestFit="1" customWidth="1"/>
    <col min="10498" max="10498" width="4.28515625" style="7" bestFit="1" customWidth="1"/>
    <col min="10499" max="10499" width="4.5703125" style="7" bestFit="1" customWidth="1"/>
    <col min="10500" max="10500" width="4.7109375" style="7" bestFit="1" customWidth="1"/>
    <col min="10501" max="10501" width="4.5703125" style="7" bestFit="1" customWidth="1"/>
    <col min="10502" max="10502" width="4.85546875" style="7" bestFit="1" customWidth="1"/>
    <col min="10503" max="10503" width="4.7109375" style="7" bestFit="1" customWidth="1"/>
    <col min="10504" max="10504" width="4.5703125" style="7" bestFit="1" customWidth="1"/>
    <col min="10505" max="10505" width="5" style="7" bestFit="1" customWidth="1"/>
    <col min="10506" max="10506" width="4.85546875" style="7" bestFit="1" customWidth="1"/>
    <col min="10507" max="10507" width="4.5703125" style="7" bestFit="1" customWidth="1"/>
    <col min="10508" max="10509" width="4.7109375" style="7" bestFit="1" customWidth="1"/>
    <col min="10510" max="10510" width="5.28515625" style="7" bestFit="1" customWidth="1"/>
    <col min="10511" max="10511" width="4.7109375" style="7" bestFit="1" customWidth="1"/>
    <col min="10512" max="10512" width="4.85546875" style="7" bestFit="1" customWidth="1"/>
    <col min="10513" max="10513" width="4.7109375" style="7" bestFit="1" customWidth="1"/>
    <col min="10514" max="10514" width="5" style="7" bestFit="1" customWidth="1"/>
    <col min="10515" max="10515" width="4.7109375" style="7" bestFit="1" customWidth="1"/>
    <col min="10516" max="10516" width="4.5703125" style="7" bestFit="1" customWidth="1"/>
    <col min="10517" max="10517" width="5" style="7" bestFit="1" customWidth="1"/>
    <col min="10518" max="10518" width="4.85546875" style="7" bestFit="1" customWidth="1"/>
    <col min="10519" max="10519" width="4.5703125" style="7" bestFit="1" customWidth="1"/>
    <col min="10520" max="10521" width="4.7109375" style="7" bestFit="1" customWidth="1"/>
    <col min="10522" max="10522" width="5.28515625" style="7" bestFit="1" customWidth="1"/>
    <col min="10523" max="10523" width="4.7109375" style="7" bestFit="1" customWidth="1"/>
    <col min="10524" max="10524" width="4.85546875" style="7" bestFit="1" customWidth="1"/>
    <col min="10525" max="10525" width="4.7109375" style="7" bestFit="1" customWidth="1"/>
    <col min="10526" max="10526" width="4.85546875" style="7" bestFit="1" customWidth="1"/>
    <col min="10527" max="10527" width="4.5703125" style="7" bestFit="1" customWidth="1"/>
    <col min="10528" max="10528" width="8.85546875" style="7" customWidth="1"/>
    <col min="10529" max="10529" width="10.7109375" style="7" bestFit="1" customWidth="1"/>
    <col min="10530" max="10533" width="8.85546875" style="7" customWidth="1"/>
    <col min="10534" max="10534" width="12.85546875" style="7" bestFit="1" customWidth="1"/>
    <col min="10535" max="10535" width="10.140625" style="7" bestFit="1" customWidth="1"/>
    <col min="10536" max="10536" width="12.42578125" style="7" bestFit="1" customWidth="1"/>
    <col min="10537" max="10537" width="12.140625" style="7" bestFit="1" customWidth="1"/>
    <col min="10538" max="10752" width="8.85546875" style="7"/>
    <col min="10753" max="10753" width="16.7109375" style="7" bestFit="1" customWidth="1"/>
    <col min="10754" max="10754" width="4.28515625" style="7" bestFit="1" customWidth="1"/>
    <col min="10755" max="10755" width="4.5703125" style="7" bestFit="1" customWidth="1"/>
    <col min="10756" max="10756" width="4.7109375" style="7" bestFit="1" customWidth="1"/>
    <col min="10757" max="10757" width="4.5703125" style="7" bestFit="1" customWidth="1"/>
    <col min="10758" max="10758" width="4.85546875" style="7" bestFit="1" customWidth="1"/>
    <col min="10759" max="10759" width="4.7109375" style="7" bestFit="1" customWidth="1"/>
    <col min="10760" max="10760" width="4.5703125" style="7" bestFit="1" customWidth="1"/>
    <col min="10761" max="10761" width="5" style="7" bestFit="1" customWidth="1"/>
    <col min="10762" max="10762" width="4.85546875" style="7" bestFit="1" customWidth="1"/>
    <col min="10763" max="10763" width="4.5703125" style="7" bestFit="1" customWidth="1"/>
    <col min="10764" max="10765" width="4.7109375" style="7" bestFit="1" customWidth="1"/>
    <col min="10766" max="10766" width="5.28515625" style="7" bestFit="1" customWidth="1"/>
    <col min="10767" max="10767" width="4.7109375" style="7" bestFit="1" customWidth="1"/>
    <col min="10768" max="10768" width="4.85546875" style="7" bestFit="1" customWidth="1"/>
    <col min="10769" max="10769" width="4.7109375" style="7" bestFit="1" customWidth="1"/>
    <col min="10770" max="10770" width="5" style="7" bestFit="1" customWidth="1"/>
    <col min="10771" max="10771" width="4.7109375" style="7" bestFit="1" customWidth="1"/>
    <col min="10772" max="10772" width="4.5703125" style="7" bestFit="1" customWidth="1"/>
    <col min="10773" max="10773" width="5" style="7" bestFit="1" customWidth="1"/>
    <col min="10774" max="10774" width="4.85546875" style="7" bestFit="1" customWidth="1"/>
    <col min="10775" max="10775" width="4.5703125" style="7" bestFit="1" customWidth="1"/>
    <col min="10776" max="10777" width="4.7109375" style="7" bestFit="1" customWidth="1"/>
    <col min="10778" max="10778" width="5.28515625" style="7" bestFit="1" customWidth="1"/>
    <col min="10779" max="10779" width="4.7109375" style="7" bestFit="1" customWidth="1"/>
    <col min="10780" max="10780" width="4.85546875" style="7" bestFit="1" customWidth="1"/>
    <col min="10781" max="10781" width="4.7109375" style="7" bestFit="1" customWidth="1"/>
    <col min="10782" max="10782" width="4.85546875" style="7" bestFit="1" customWidth="1"/>
    <col min="10783" max="10783" width="4.5703125" style="7" bestFit="1" customWidth="1"/>
    <col min="10784" max="10784" width="8.85546875" style="7" customWidth="1"/>
    <col min="10785" max="10785" width="10.7109375" style="7" bestFit="1" customWidth="1"/>
    <col min="10786" max="10789" width="8.85546875" style="7" customWidth="1"/>
    <col min="10790" max="10790" width="12.85546875" style="7" bestFit="1" customWidth="1"/>
    <col min="10791" max="10791" width="10.140625" style="7" bestFit="1" customWidth="1"/>
    <col min="10792" max="10792" width="12.42578125" style="7" bestFit="1" customWidth="1"/>
    <col min="10793" max="10793" width="12.140625" style="7" bestFit="1" customWidth="1"/>
    <col min="10794" max="11008" width="8.85546875" style="7"/>
    <col min="11009" max="11009" width="16.7109375" style="7" bestFit="1" customWidth="1"/>
    <col min="11010" max="11010" width="4.28515625" style="7" bestFit="1" customWidth="1"/>
    <col min="11011" max="11011" width="4.5703125" style="7" bestFit="1" customWidth="1"/>
    <col min="11012" max="11012" width="4.7109375" style="7" bestFit="1" customWidth="1"/>
    <col min="11013" max="11013" width="4.5703125" style="7" bestFit="1" customWidth="1"/>
    <col min="11014" max="11014" width="4.85546875" style="7" bestFit="1" customWidth="1"/>
    <col min="11015" max="11015" width="4.7109375" style="7" bestFit="1" customWidth="1"/>
    <col min="11016" max="11016" width="4.5703125" style="7" bestFit="1" customWidth="1"/>
    <col min="11017" max="11017" width="5" style="7" bestFit="1" customWidth="1"/>
    <col min="11018" max="11018" width="4.85546875" style="7" bestFit="1" customWidth="1"/>
    <col min="11019" max="11019" width="4.5703125" style="7" bestFit="1" customWidth="1"/>
    <col min="11020" max="11021" width="4.7109375" style="7" bestFit="1" customWidth="1"/>
    <col min="11022" max="11022" width="5.28515625" style="7" bestFit="1" customWidth="1"/>
    <col min="11023" max="11023" width="4.7109375" style="7" bestFit="1" customWidth="1"/>
    <col min="11024" max="11024" width="4.85546875" style="7" bestFit="1" customWidth="1"/>
    <col min="11025" max="11025" width="4.7109375" style="7" bestFit="1" customWidth="1"/>
    <col min="11026" max="11026" width="5" style="7" bestFit="1" customWidth="1"/>
    <col min="11027" max="11027" width="4.7109375" style="7" bestFit="1" customWidth="1"/>
    <col min="11028" max="11028" width="4.5703125" style="7" bestFit="1" customWidth="1"/>
    <col min="11029" max="11029" width="5" style="7" bestFit="1" customWidth="1"/>
    <col min="11030" max="11030" width="4.85546875" style="7" bestFit="1" customWidth="1"/>
    <col min="11031" max="11031" width="4.5703125" style="7" bestFit="1" customWidth="1"/>
    <col min="11032" max="11033" width="4.7109375" style="7" bestFit="1" customWidth="1"/>
    <col min="11034" max="11034" width="5.28515625" style="7" bestFit="1" customWidth="1"/>
    <col min="11035" max="11035" width="4.7109375" style="7" bestFit="1" customWidth="1"/>
    <col min="11036" max="11036" width="4.85546875" style="7" bestFit="1" customWidth="1"/>
    <col min="11037" max="11037" width="4.7109375" style="7" bestFit="1" customWidth="1"/>
    <col min="11038" max="11038" width="4.85546875" style="7" bestFit="1" customWidth="1"/>
    <col min="11039" max="11039" width="4.5703125" style="7" bestFit="1" customWidth="1"/>
    <col min="11040" max="11040" width="8.85546875" style="7" customWidth="1"/>
    <col min="11041" max="11041" width="10.7109375" style="7" bestFit="1" customWidth="1"/>
    <col min="11042" max="11045" width="8.85546875" style="7" customWidth="1"/>
    <col min="11046" max="11046" width="12.85546875" style="7" bestFit="1" customWidth="1"/>
    <col min="11047" max="11047" width="10.140625" style="7" bestFit="1" customWidth="1"/>
    <col min="11048" max="11048" width="12.42578125" style="7" bestFit="1" customWidth="1"/>
    <col min="11049" max="11049" width="12.140625" style="7" bestFit="1" customWidth="1"/>
    <col min="11050" max="11264" width="8.85546875" style="7"/>
    <col min="11265" max="11265" width="16.7109375" style="7" bestFit="1" customWidth="1"/>
    <col min="11266" max="11266" width="4.28515625" style="7" bestFit="1" customWidth="1"/>
    <col min="11267" max="11267" width="4.5703125" style="7" bestFit="1" customWidth="1"/>
    <col min="11268" max="11268" width="4.7109375" style="7" bestFit="1" customWidth="1"/>
    <col min="11269" max="11269" width="4.5703125" style="7" bestFit="1" customWidth="1"/>
    <col min="11270" max="11270" width="4.85546875" style="7" bestFit="1" customWidth="1"/>
    <col min="11271" max="11271" width="4.7109375" style="7" bestFit="1" customWidth="1"/>
    <col min="11272" max="11272" width="4.5703125" style="7" bestFit="1" customWidth="1"/>
    <col min="11273" max="11273" width="5" style="7" bestFit="1" customWidth="1"/>
    <col min="11274" max="11274" width="4.85546875" style="7" bestFit="1" customWidth="1"/>
    <col min="11275" max="11275" width="4.5703125" style="7" bestFit="1" customWidth="1"/>
    <col min="11276" max="11277" width="4.7109375" style="7" bestFit="1" customWidth="1"/>
    <col min="11278" max="11278" width="5.28515625" style="7" bestFit="1" customWidth="1"/>
    <col min="11279" max="11279" width="4.7109375" style="7" bestFit="1" customWidth="1"/>
    <col min="11280" max="11280" width="4.85546875" style="7" bestFit="1" customWidth="1"/>
    <col min="11281" max="11281" width="4.7109375" style="7" bestFit="1" customWidth="1"/>
    <col min="11282" max="11282" width="5" style="7" bestFit="1" customWidth="1"/>
    <col min="11283" max="11283" width="4.7109375" style="7" bestFit="1" customWidth="1"/>
    <col min="11284" max="11284" width="4.5703125" style="7" bestFit="1" customWidth="1"/>
    <col min="11285" max="11285" width="5" style="7" bestFit="1" customWidth="1"/>
    <col min="11286" max="11286" width="4.85546875" style="7" bestFit="1" customWidth="1"/>
    <col min="11287" max="11287" width="4.5703125" style="7" bestFit="1" customWidth="1"/>
    <col min="11288" max="11289" width="4.7109375" style="7" bestFit="1" customWidth="1"/>
    <col min="11290" max="11290" width="5.28515625" style="7" bestFit="1" customWidth="1"/>
    <col min="11291" max="11291" width="4.7109375" style="7" bestFit="1" customWidth="1"/>
    <col min="11292" max="11292" width="4.85546875" style="7" bestFit="1" customWidth="1"/>
    <col min="11293" max="11293" width="4.7109375" style="7" bestFit="1" customWidth="1"/>
    <col min="11294" max="11294" width="4.85546875" style="7" bestFit="1" customWidth="1"/>
    <col min="11295" max="11295" width="4.5703125" style="7" bestFit="1" customWidth="1"/>
    <col min="11296" max="11296" width="8.85546875" style="7" customWidth="1"/>
    <col min="11297" max="11297" width="10.7109375" style="7" bestFit="1" customWidth="1"/>
    <col min="11298" max="11301" width="8.85546875" style="7" customWidth="1"/>
    <col min="11302" max="11302" width="12.85546875" style="7" bestFit="1" customWidth="1"/>
    <col min="11303" max="11303" width="10.140625" style="7" bestFit="1" customWidth="1"/>
    <col min="11304" max="11304" width="12.42578125" style="7" bestFit="1" customWidth="1"/>
    <col min="11305" max="11305" width="12.140625" style="7" bestFit="1" customWidth="1"/>
    <col min="11306" max="11520" width="8.85546875" style="7"/>
    <col min="11521" max="11521" width="16.7109375" style="7" bestFit="1" customWidth="1"/>
    <col min="11522" max="11522" width="4.28515625" style="7" bestFit="1" customWidth="1"/>
    <col min="11523" max="11523" width="4.5703125" style="7" bestFit="1" customWidth="1"/>
    <col min="11524" max="11524" width="4.7109375" style="7" bestFit="1" customWidth="1"/>
    <col min="11525" max="11525" width="4.5703125" style="7" bestFit="1" customWidth="1"/>
    <col min="11526" max="11526" width="4.85546875" style="7" bestFit="1" customWidth="1"/>
    <col min="11527" max="11527" width="4.7109375" style="7" bestFit="1" customWidth="1"/>
    <col min="11528" max="11528" width="4.5703125" style="7" bestFit="1" customWidth="1"/>
    <col min="11529" max="11529" width="5" style="7" bestFit="1" customWidth="1"/>
    <col min="11530" max="11530" width="4.85546875" style="7" bestFit="1" customWidth="1"/>
    <col min="11531" max="11531" width="4.5703125" style="7" bestFit="1" customWidth="1"/>
    <col min="11532" max="11533" width="4.7109375" style="7" bestFit="1" customWidth="1"/>
    <col min="11534" max="11534" width="5.28515625" style="7" bestFit="1" customWidth="1"/>
    <col min="11535" max="11535" width="4.7109375" style="7" bestFit="1" customWidth="1"/>
    <col min="11536" max="11536" width="4.85546875" style="7" bestFit="1" customWidth="1"/>
    <col min="11537" max="11537" width="4.7109375" style="7" bestFit="1" customWidth="1"/>
    <col min="11538" max="11538" width="5" style="7" bestFit="1" customWidth="1"/>
    <col min="11539" max="11539" width="4.7109375" style="7" bestFit="1" customWidth="1"/>
    <col min="11540" max="11540" width="4.5703125" style="7" bestFit="1" customWidth="1"/>
    <col min="11541" max="11541" width="5" style="7" bestFit="1" customWidth="1"/>
    <col min="11542" max="11542" width="4.85546875" style="7" bestFit="1" customWidth="1"/>
    <col min="11543" max="11543" width="4.5703125" style="7" bestFit="1" customWidth="1"/>
    <col min="11544" max="11545" width="4.7109375" style="7" bestFit="1" customWidth="1"/>
    <col min="11546" max="11546" width="5.28515625" style="7" bestFit="1" customWidth="1"/>
    <col min="11547" max="11547" width="4.7109375" style="7" bestFit="1" customWidth="1"/>
    <col min="11548" max="11548" width="4.85546875" style="7" bestFit="1" customWidth="1"/>
    <col min="11549" max="11549" width="4.7109375" style="7" bestFit="1" customWidth="1"/>
    <col min="11550" max="11550" width="4.85546875" style="7" bestFit="1" customWidth="1"/>
    <col min="11551" max="11551" width="4.5703125" style="7" bestFit="1" customWidth="1"/>
    <col min="11552" max="11552" width="8.85546875" style="7" customWidth="1"/>
    <col min="11553" max="11553" width="10.7109375" style="7" bestFit="1" customWidth="1"/>
    <col min="11554" max="11557" width="8.85546875" style="7" customWidth="1"/>
    <col min="11558" max="11558" width="12.85546875" style="7" bestFit="1" customWidth="1"/>
    <col min="11559" max="11559" width="10.140625" style="7" bestFit="1" customWidth="1"/>
    <col min="11560" max="11560" width="12.42578125" style="7" bestFit="1" customWidth="1"/>
    <col min="11561" max="11561" width="12.140625" style="7" bestFit="1" customWidth="1"/>
    <col min="11562" max="11776" width="8.85546875" style="7"/>
    <col min="11777" max="11777" width="16.7109375" style="7" bestFit="1" customWidth="1"/>
    <col min="11778" max="11778" width="4.28515625" style="7" bestFit="1" customWidth="1"/>
    <col min="11779" max="11779" width="4.5703125" style="7" bestFit="1" customWidth="1"/>
    <col min="11780" max="11780" width="4.7109375" style="7" bestFit="1" customWidth="1"/>
    <col min="11781" max="11781" width="4.5703125" style="7" bestFit="1" customWidth="1"/>
    <col min="11782" max="11782" width="4.85546875" style="7" bestFit="1" customWidth="1"/>
    <col min="11783" max="11783" width="4.7109375" style="7" bestFit="1" customWidth="1"/>
    <col min="11784" max="11784" width="4.5703125" style="7" bestFit="1" customWidth="1"/>
    <col min="11785" max="11785" width="5" style="7" bestFit="1" customWidth="1"/>
    <col min="11786" max="11786" width="4.85546875" style="7" bestFit="1" customWidth="1"/>
    <col min="11787" max="11787" width="4.5703125" style="7" bestFit="1" customWidth="1"/>
    <col min="11788" max="11789" width="4.7109375" style="7" bestFit="1" customWidth="1"/>
    <col min="11790" max="11790" width="5.28515625" style="7" bestFit="1" customWidth="1"/>
    <col min="11791" max="11791" width="4.7109375" style="7" bestFit="1" customWidth="1"/>
    <col min="11792" max="11792" width="4.85546875" style="7" bestFit="1" customWidth="1"/>
    <col min="11793" max="11793" width="4.7109375" style="7" bestFit="1" customWidth="1"/>
    <col min="11794" max="11794" width="5" style="7" bestFit="1" customWidth="1"/>
    <col min="11795" max="11795" width="4.7109375" style="7" bestFit="1" customWidth="1"/>
    <col min="11796" max="11796" width="4.5703125" style="7" bestFit="1" customWidth="1"/>
    <col min="11797" max="11797" width="5" style="7" bestFit="1" customWidth="1"/>
    <col min="11798" max="11798" width="4.85546875" style="7" bestFit="1" customWidth="1"/>
    <col min="11799" max="11799" width="4.5703125" style="7" bestFit="1" customWidth="1"/>
    <col min="11800" max="11801" width="4.7109375" style="7" bestFit="1" customWidth="1"/>
    <col min="11802" max="11802" width="5.28515625" style="7" bestFit="1" customWidth="1"/>
    <col min="11803" max="11803" width="4.7109375" style="7" bestFit="1" customWidth="1"/>
    <col min="11804" max="11804" width="4.85546875" style="7" bestFit="1" customWidth="1"/>
    <col min="11805" max="11805" width="4.7109375" style="7" bestFit="1" customWidth="1"/>
    <col min="11806" max="11806" width="4.85546875" style="7" bestFit="1" customWidth="1"/>
    <col min="11807" max="11807" width="4.5703125" style="7" bestFit="1" customWidth="1"/>
    <col min="11808" max="11808" width="8.85546875" style="7" customWidth="1"/>
    <col min="11809" max="11809" width="10.7109375" style="7" bestFit="1" customWidth="1"/>
    <col min="11810" max="11813" width="8.85546875" style="7" customWidth="1"/>
    <col min="11814" max="11814" width="12.85546875" style="7" bestFit="1" customWidth="1"/>
    <col min="11815" max="11815" width="10.140625" style="7" bestFit="1" customWidth="1"/>
    <col min="11816" max="11816" width="12.42578125" style="7" bestFit="1" customWidth="1"/>
    <col min="11817" max="11817" width="12.140625" style="7" bestFit="1" customWidth="1"/>
    <col min="11818" max="12032" width="8.85546875" style="7"/>
    <col min="12033" max="12033" width="16.7109375" style="7" bestFit="1" customWidth="1"/>
    <col min="12034" max="12034" width="4.28515625" style="7" bestFit="1" customWidth="1"/>
    <col min="12035" max="12035" width="4.5703125" style="7" bestFit="1" customWidth="1"/>
    <col min="12036" max="12036" width="4.7109375" style="7" bestFit="1" customWidth="1"/>
    <col min="12037" max="12037" width="4.5703125" style="7" bestFit="1" customWidth="1"/>
    <col min="12038" max="12038" width="4.85546875" style="7" bestFit="1" customWidth="1"/>
    <col min="12039" max="12039" width="4.7109375" style="7" bestFit="1" customWidth="1"/>
    <col min="12040" max="12040" width="4.5703125" style="7" bestFit="1" customWidth="1"/>
    <col min="12041" max="12041" width="5" style="7" bestFit="1" customWidth="1"/>
    <col min="12042" max="12042" width="4.85546875" style="7" bestFit="1" customWidth="1"/>
    <col min="12043" max="12043" width="4.5703125" style="7" bestFit="1" customWidth="1"/>
    <col min="12044" max="12045" width="4.7109375" style="7" bestFit="1" customWidth="1"/>
    <col min="12046" max="12046" width="5.28515625" style="7" bestFit="1" customWidth="1"/>
    <col min="12047" max="12047" width="4.7109375" style="7" bestFit="1" customWidth="1"/>
    <col min="12048" max="12048" width="4.85546875" style="7" bestFit="1" customWidth="1"/>
    <col min="12049" max="12049" width="4.7109375" style="7" bestFit="1" customWidth="1"/>
    <col min="12050" max="12050" width="5" style="7" bestFit="1" customWidth="1"/>
    <col min="12051" max="12051" width="4.7109375" style="7" bestFit="1" customWidth="1"/>
    <col min="12052" max="12052" width="4.5703125" style="7" bestFit="1" customWidth="1"/>
    <col min="12053" max="12053" width="5" style="7" bestFit="1" customWidth="1"/>
    <col min="12054" max="12054" width="4.85546875" style="7" bestFit="1" customWidth="1"/>
    <col min="12055" max="12055" width="4.5703125" style="7" bestFit="1" customWidth="1"/>
    <col min="12056" max="12057" width="4.7109375" style="7" bestFit="1" customWidth="1"/>
    <col min="12058" max="12058" width="5.28515625" style="7" bestFit="1" customWidth="1"/>
    <col min="12059" max="12059" width="4.7109375" style="7" bestFit="1" customWidth="1"/>
    <col min="12060" max="12060" width="4.85546875" style="7" bestFit="1" customWidth="1"/>
    <col min="12061" max="12061" width="4.7109375" style="7" bestFit="1" customWidth="1"/>
    <col min="12062" max="12062" width="4.85546875" style="7" bestFit="1" customWidth="1"/>
    <col min="12063" max="12063" width="4.5703125" style="7" bestFit="1" customWidth="1"/>
    <col min="12064" max="12064" width="8.85546875" style="7" customWidth="1"/>
    <col min="12065" max="12065" width="10.7109375" style="7" bestFit="1" customWidth="1"/>
    <col min="12066" max="12069" width="8.85546875" style="7" customWidth="1"/>
    <col min="12070" max="12070" width="12.85546875" style="7" bestFit="1" customWidth="1"/>
    <col min="12071" max="12071" width="10.140625" style="7" bestFit="1" customWidth="1"/>
    <col min="12072" max="12072" width="12.42578125" style="7" bestFit="1" customWidth="1"/>
    <col min="12073" max="12073" width="12.140625" style="7" bestFit="1" customWidth="1"/>
    <col min="12074" max="12288" width="8.85546875" style="7"/>
    <col min="12289" max="12289" width="16.7109375" style="7" bestFit="1" customWidth="1"/>
    <col min="12290" max="12290" width="4.28515625" style="7" bestFit="1" customWidth="1"/>
    <col min="12291" max="12291" width="4.5703125" style="7" bestFit="1" customWidth="1"/>
    <col min="12292" max="12292" width="4.7109375" style="7" bestFit="1" customWidth="1"/>
    <col min="12293" max="12293" width="4.5703125" style="7" bestFit="1" customWidth="1"/>
    <col min="12294" max="12294" width="4.85546875" style="7" bestFit="1" customWidth="1"/>
    <col min="12295" max="12295" width="4.7109375" style="7" bestFit="1" customWidth="1"/>
    <col min="12296" max="12296" width="4.5703125" style="7" bestFit="1" customWidth="1"/>
    <col min="12297" max="12297" width="5" style="7" bestFit="1" customWidth="1"/>
    <col min="12298" max="12298" width="4.85546875" style="7" bestFit="1" customWidth="1"/>
    <col min="12299" max="12299" width="4.5703125" style="7" bestFit="1" customWidth="1"/>
    <col min="12300" max="12301" width="4.7109375" style="7" bestFit="1" customWidth="1"/>
    <col min="12302" max="12302" width="5.28515625" style="7" bestFit="1" customWidth="1"/>
    <col min="12303" max="12303" width="4.7109375" style="7" bestFit="1" customWidth="1"/>
    <col min="12304" max="12304" width="4.85546875" style="7" bestFit="1" customWidth="1"/>
    <col min="12305" max="12305" width="4.7109375" style="7" bestFit="1" customWidth="1"/>
    <col min="12306" max="12306" width="5" style="7" bestFit="1" customWidth="1"/>
    <col min="12307" max="12307" width="4.7109375" style="7" bestFit="1" customWidth="1"/>
    <col min="12308" max="12308" width="4.5703125" style="7" bestFit="1" customWidth="1"/>
    <col min="12309" max="12309" width="5" style="7" bestFit="1" customWidth="1"/>
    <col min="12310" max="12310" width="4.85546875" style="7" bestFit="1" customWidth="1"/>
    <col min="12311" max="12311" width="4.5703125" style="7" bestFit="1" customWidth="1"/>
    <col min="12312" max="12313" width="4.7109375" style="7" bestFit="1" customWidth="1"/>
    <col min="12314" max="12314" width="5.28515625" style="7" bestFit="1" customWidth="1"/>
    <col min="12315" max="12315" width="4.7109375" style="7" bestFit="1" customWidth="1"/>
    <col min="12316" max="12316" width="4.85546875" style="7" bestFit="1" customWidth="1"/>
    <col min="12317" max="12317" width="4.7109375" style="7" bestFit="1" customWidth="1"/>
    <col min="12318" max="12318" width="4.85546875" style="7" bestFit="1" customWidth="1"/>
    <col min="12319" max="12319" width="4.5703125" style="7" bestFit="1" customWidth="1"/>
    <col min="12320" max="12320" width="8.85546875" style="7" customWidth="1"/>
    <col min="12321" max="12321" width="10.7109375" style="7" bestFit="1" customWidth="1"/>
    <col min="12322" max="12325" width="8.85546875" style="7" customWidth="1"/>
    <col min="12326" max="12326" width="12.85546875" style="7" bestFit="1" customWidth="1"/>
    <col min="12327" max="12327" width="10.140625" style="7" bestFit="1" customWidth="1"/>
    <col min="12328" max="12328" width="12.42578125" style="7" bestFit="1" customWidth="1"/>
    <col min="12329" max="12329" width="12.140625" style="7" bestFit="1" customWidth="1"/>
    <col min="12330" max="12544" width="8.85546875" style="7"/>
    <col min="12545" max="12545" width="16.7109375" style="7" bestFit="1" customWidth="1"/>
    <col min="12546" max="12546" width="4.28515625" style="7" bestFit="1" customWidth="1"/>
    <col min="12547" max="12547" width="4.5703125" style="7" bestFit="1" customWidth="1"/>
    <col min="12548" max="12548" width="4.7109375" style="7" bestFit="1" customWidth="1"/>
    <col min="12549" max="12549" width="4.5703125" style="7" bestFit="1" customWidth="1"/>
    <col min="12550" max="12550" width="4.85546875" style="7" bestFit="1" customWidth="1"/>
    <col min="12551" max="12551" width="4.7109375" style="7" bestFit="1" customWidth="1"/>
    <col min="12552" max="12552" width="4.5703125" style="7" bestFit="1" customWidth="1"/>
    <col min="12553" max="12553" width="5" style="7" bestFit="1" customWidth="1"/>
    <col min="12554" max="12554" width="4.85546875" style="7" bestFit="1" customWidth="1"/>
    <col min="12555" max="12555" width="4.5703125" style="7" bestFit="1" customWidth="1"/>
    <col min="12556" max="12557" width="4.7109375" style="7" bestFit="1" customWidth="1"/>
    <col min="12558" max="12558" width="5.28515625" style="7" bestFit="1" customWidth="1"/>
    <col min="12559" max="12559" width="4.7109375" style="7" bestFit="1" customWidth="1"/>
    <col min="12560" max="12560" width="4.85546875" style="7" bestFit="1" customWidth="1"/>
    <col min="12561" max="12561" width="4.7109375" style="7" bestFit="1" customWidth="1"/>
    <col min="12562" max="12562" width="5" style="7" bestFit="1" customWidth="1"/>
    <col min="12563" max="12563" width="4.7109375" style="7" bestFit="1" customWidth="1"/>
    <col min="12564" max="12564" width="4.5703125" style="7" bestFit="1" customWidth="1"/>
    <col min="12565" max="12565" width="5" style="7" bestFit="1" customWidth="1"/>
    <col min="12566" max="12566" width="4.85546875" style="7" bestFit="1" customWidth="1"/>
    <col min="12567" max="12567" width="4.5703125" style="7" bestFit="1" customWidth="1"/>
    <col min="12568" max="12569" width="4.7109375" style="7" bestFit="1" customWidth="1"/>
    <col min="12570" max="12570" width="5.28515625" style="7" bestFit="1" customWidth="1"/>
    <col min="12571" max="12571" width="4.7109375" style="7" bestFit="1" customWidth="1"/>
    <col min="12572" max="12572" width="4.85546875" style="7" bestFit="1" customWidth="1"/>
    <col min="12573" max="12573" width="4.7109375" style="7" bestFit="1" customWidth="1"/>
    <col min="12574" max="12574" width="4.85546875" style="7" bestFit="1" customWidth="1"/>
    <col min="12575" max="12575" width="4.5703125" style="7" bestFit="1" customWidth="1"/>
    <col min="12576" max="12576" width="8.85546875" style="7" customWidth="1"/>
    <col min="12577" max="12577" width="10.7109375" style="7" bestFit="1" customWidth="1"/>
    <col min="12578" max="12581" width="8.85546875" style="7" customWidth="1"/>
    <col min="12582" max="12582" width="12.85546875" style="7" bestFit="1" customWidth="1"/>
    <col min="12583" max="12583" width="10.140625" style="7" bestFit="1" customWidth="1"/>
    <col min="12584" max="12584" width="12.42578125" style="7" bestFit="1" customWidth="1"/>
    <col min="12585" max="12585" width="12.140625" style="7" bestFit="1" customWidth="1"/>
    <col min="12586" max="12800" width="8.85546875" style="7"/>
    <col min="12801" max="12801" width="16.7109375" style="7" bestFit="1" customWidth="1"/>
    <col min="12802" max="12802" width="4.28515625" style="7" bestFit="1" customWidth="1"/>
    <col min="12803" max="12803" width="4.5703125" style="7" bestFit="1" customWidth="1"/>
    <col min="12804" max="12804" width="4.7109375" style="7" bestFit="1" customWidth="1"/>
    <col min="12805" max="12805" width="4.5703125" style="7" bestFit="1" customWidth="1"/>
    <col min="12806" max="12806" width="4.85546875" style="7" bestFit="1" customWidth="1"/>
    <col min="12807" max="12807" width="4.7109375" style="7" bestFit="1" customWidth="1"/>
    <col min="12808" max="12808" width="4.5703125" style="7" bestFit="1" customWidth="1"/>
    <col min="12809" max="12809" width="5" style="7" bestFit="1" customWidth="1"/>
    <col min="12810" max="12810" width="4.85546875" style="7" bestFit="1" customWidth="1"/>
    <col min="12811" max="12811" width="4.5703125" style="7" bestFit="1" customWidth="1"/>
    <col min="12812" max="12813" width="4.7109375" style="7" bestFit="1" customWidth="1"/>
    <col min="12814" max="12814" width="5.28515625" style="7" bestFit="1" customWidth="1"/>
    <col min="12815" max="12815" width="4.7109375" style="7" bestFit="1" customWidth="1"/>
    <col min="12816" max="12816" width="4.85546875" style="7" bestFit="1" customWidth="1"/>
    <col min="12817" max="12817" width="4.7109375" style="7" bestFit="1" customWidth="1"/>
    <col min="12818" max="12818" width="5" style="7" bestFit="1" customWidth="1"/>
    <col min="12819" max="12819" width="4.7109375" style="7" bestFit="1" customWidth="1"/>
    <col min="12820" max="12820" width="4.5703125" style="7" bestFit="1" customWidth="1"/>
    <col min="12821" max="12821" width="5" style="7" bestFit="1" customWidth="1"/>
    <col min="12822" max="12822" width="4.85546875" style="7" bestFit="1" customWidth="1"/>
    <col min="12823" max="12823" width="4.5703125" style="7" bestFit="1" customWidth="1"/>
    <col min="12824" max="12825" width="4.7109375" style="7" bestFit="1" customWidth="1"/>
    <col min="12826" max="12826" width="5.28515625" style="7" bestFit="1" customWidth="1"/>
    <col min="12827" max="12827" width="4.7109375" style="7" bestFit="1" customWidth="1"/>
    <col min="12828" max="12828" width="4.85546875" style="7" bestFit="1" customWidth="1"/>
    <col min="12829" max="12829" width="4.7109375" style="7" bestFit="1" customWidth="1"/>
    <col min="12830" max="12830" width="4.85546875" style="7" bestFit="1" customWidth="1"/>
    <col min="12831" max="12831" width="4.5703125" style="7" bestFit="1" customWidth="1"/>
    <col min="12832" max="12832" width="8.85546875" style="7" customWidth="1"/>
    <col min="12833" max="12833" width="10.7109375" style="7" bestFit="1" customWidth="1"/>
    <col min="12834" max="12837" width="8.85546875" style="7" customWidth="1"/>
    <col min="12838" max="12838" width="12.85546875" style="7" bestFit="1" customWidth="1"/>
    <col min="12839" max="12839" width="10.140625" style="7" bestFit="1" customWidth="1"/>
    <col min="12840" max="12840" width="12.42578125" style="7" bestFit="1" customWidth="1"/>
    <col min="12841" max="12841" width="12.140625" style="7" bestFit="1" customWidth="1"/>
    <col min="12842" max="13056" width="8.85546875" style="7"/>
    <col min="13057" max="13057" width="16.7109375" style="7" bestFit="1" customWidth="1"/>
    <col min="13058" max="13058" width="4.28515625" style="7" bestFit="1" customWidth="1"/>
    <col min="13059" max="13059" width="4.5703125" style="7" bestFit="1" customWidth="1"/>
    <col min="13060" max="13060" width="4.7109375" style="7" bestFit="1" customWidth="1"/>
    <col min="13061" max="13061" width="4.5703125" style="7" bestFit="1" customWidth="1"/>
    <col min="13062" max="13062" width="4.85546875" style="7" bestFit="1" customWidth="1"/>
    <col min="13063" max="13063" width="4.7109375" style="7" bestFit="1" customWidth="1"/>
    <col min="13064" max="13064" width="4.5703125" style="7" bestFit="1" customWidth="1"/>
    <col min="13065" max="13065" width="5" style="7" bestFit="1" customWidth="1"/>
    <col min="13066" max="13066" width="4.85546875" style="7" bestFit="1" customWidth="1"/>
    <col min="13067" max="13067" width="4.5703125" style="7" bestFit="1" customWidth="1"/>
    <col min="13068" max="13069" width="4.7109375" style="7" bestFit="1" customWidth="1"/>
    <col min="13070" max="13070" width="5.28515625" style="7" bestFit="1" customWidth="1"/>
    <col min="13071" max="13071" width="4.7109375" style="7" bestFit="1" customWidth="1"/>
    <col min="13072" max="13072" width="4.85546875" style="7" bestFit="1" customWidth="1"/>
    <col min="13073" max="13073" width="4.7109375" style="7" bestFit="1" customWidth="1"/>
    <col min="13074" max="13074" width="5" style="7" bestFit="1" customWidth="1"/>
    <col min="13075" max="13075" width="4.7109375" style="7" bestFit="1" customWidth="1"/>
    <col min="13076" max="13076" width="4.5703125" style="7" bestFit="1" customWidth="1"/>
    <col min="13077" max="13077" width="5" style="7" bestFit="1" customWidth="1"/>
    <col min="13078" max="13078" width="4.85546875" style="7" bestFit="1" customWidth="1"/>
    <col min="13079" max="13079" width="4.5703125" style="7" bestFit="1" customWidth="1"/>
    <col min="13080" max="13081" width="4.7109375" style="7" bestFit="1" customWidth="1"/>
    <col min="13082" max="13082" width="5.28515625" style="7" bestFit="1" customWidth="1"/>
    <col min="13083" max="13083" width="4.7109375" style="7" bestFit="1" customWidth="1"/>
    <col min="13084" max="13084" width="4.85546875" style="7" bestFit="1" customWidth="1"/>
    <col min="13085" max="13085" width="4.7109375" style="7" bestFit="1" customWidth="1"/>
    <col min="13086" max="13086" width="4.85546875" style="7" bestFit="1" customWidth="1"/>
    <col min="13087" max="13087" width="4.5703125" style="7" bestFit="1" customWidth="1"/>
    <col min="13088" max="13088" width="8.85546875" style="7" customWidth="1"/>
    <col min="13089" max="13089" width="10.7109375" style="7" bestFit="1" customWidth="1"/>
    <col min="13090" max="13093" width="8.85546875" style="7" customWidth="1"/>
    <col min="13094" max="13094" width="12.85546875" style="7" bestFit="1" customWidth="1"/>
    <col min="13095" max="13095" width="10.140625" style="7" bestFit="1" customWidth="1"/>
    <col min="13096" max="13096" width="12.42578125" style="7" bestFit="1" customWidth="1"/>
    <col min="13097" max="13097" width="12.140625" style="7" bestFit="1" customWidth="1"/>
    <col min="13098" max="13312" width="8.85546875" style="7"/>
    <col min="13313" max="13313" width="16.7109375" style="7" bestFit="1" customWidth="1"/>
    <col min="13314" max="13314" width="4.28515625" style="7" bestFit="1" customWidth="1"/>
    <col min="13315" max="13315" width="4.5703125" style="7" bestFit="1" customWidth="1"/>
    <col min="13316" max="13316" width="4.7109375" style="7" bestFit="1" customWidth="1"/>
    <col min="13317" max="13317" width="4.5703125" style="7" bestFit="1" customWidth="1"/>
    <col min="13318" max="13318" width="4.85546875" style="7" bestFit="1" customWidth="1"/>
    <col min="13319" max="13319" width="4.7109375" style="7" bestFit="1" customWidth="1"/>
    <col min="13320" max="13320" width="4.5703125" style="7" bestFit="1" customWidth="1"/>
    <col min="13321" max="13321" width="5" style="7" bestFit="1" customWidth="1"/>
    <col min="13322" max="13322" width="4.85546875" style="7" bestFit="1" customWidth="1"/>
    <col min="13323" max="13323" width="4.5703125" style="7" bestFit="1" customWidth="1"/>
    <col min="13324" max="13325" width="4.7109375" style="7" bestFit="1" customWidth="1"/>
    <col min="13326" max="13326" width="5.28515625" style="7" bestFit="1" customWidth="1"/>
    <col min="13327" max="13327" width="4.7109375" style="7" bestFit="1" customWidth="1"/>
    <col min="13328" max="13328" width="4.85546875" style="7" bestFit="1" customWidth="1"/>
    <col min="13329" max="13329" width="4.7109375" style="7" bestFit="1" customWidth="1"/>
    <col min="13330" max="13330" width="5" style="7" bestFit="1" customWidth="1"/>
    <col min="13331" max="13331" width="4.7109375" style="7" bestFit="1" customWidth="1"/>
    <col min="13332" max="13332" width="4.5703125" style="7" bestFit="1" customWidth="1"/>
    <col min="13333" max="13333" width="5" style="7" bestFit="1" customWidth="1"/>
    <col min="13334" max="13334" width="4.85546875" style="7" bestFit="1" customWidth="1"/>
    <col min="13335" max="13335" width="4.5703125" style="7" bestFit="1" customWidth="1"/>
    <col min="13336" max="13337" width="4.7109375" style="7" bestFit="1" customWidth="1"/>
    <col min="13338" max="13338" width="5.28515625" style="7" bestFit="1" customWidth="1"/>
    <col min="13339" max="13339" width="4.7109375" style="7" bestFit="1" customWidth="1"/>
    <col min="13340" max="13340" width="4.85546875" style="7" bestFit="1" customWidth="1"/>
    <col min="13341" max="13341" width="4.7109375" style="7" bestFit="1" customWidth="1"/>
    <col min="13342" max="13342" width="4.85546875" style="7" bestFit="1" customWidth="1"/>
    <col min="13343" max="13343" width="4.5703125" style="7" bestFit="1" customWidth="1"/>
    <col min="13344" max="13344" width="8.85546875" style="7" customWidth="1"/>
    <col min="13345" max="13345" width="10.7109375" style="7" bestFit="1" customWidth="1"/>
    <col min="13346" max="13349" width="8.85546875" style="7" customWidth="1"/>
    <col min="13350" max="13350" width="12.85546875" style="7" bestFit="1" customWidth="1"/>
    <col min="13351" max="13351" width="10.140625" style="7" bestFit="1" customWidth="1"/>
    <col min="13352" max="13352" width="12.42578125" style="7" bestFit="1" customWidth="1"/>
    <col min="13353" max="13353" width="12.140625" style="7" bestFit="1" customWidth="1"/>
    <col min="13354" max="13568" width="8.85546875" style="7"/>
    <col min="13569" max="13569" width="16.7109375" style="7" bestFit="1" customWidth="1"/>
    <col min="13570" max="13570" width="4.28515625" style="7" bestFit="1" customWidth="1"/>
    <col min="13571" max="13571" width="4.5703125" style="7" bestFit="1" customWidth="1"/>
    <col min="13572" max="13572" width="4.7109375" style="7" bestFit="1" customWidth="1"/>
    <col min="13573" max="13573" width="4.5703125" style="7" bestFit="1" customWidth="1"/>
    <col min="13574" max="13574" width="4.85546875" style="7" bestFit="1" customWidth="1"/>
    <col min="13575" max="13575" width="4.7109375" style="7" bestFit="1" customWidth="1"/>
    <col min="13576" max="13576" width="4.5703125" style="7" bestFit="1" customWidth="1"/>
    <col min="13577" max="13577" width="5" style="7" bestFit="1" customWidth="1"/>
    <col min="13578" max="13578" width="4.85546875" style="7" bestFit="1" customWidth="1"/>
    <col min="13579" max="13579" width="4.5703125" style="7" bestFit="1" customWidth="1"/>
    <col min="13580" max="13581" width="4.7109375" style="7" bestFit="1" customWidth="1"/>
    <col min="13582" max="13582" width="5.28515625" style="7" bestFit="1" customWidth="1"/>
    <col min="13583" max="13583" width="4.7109375" style="7" bestFit="1" customWidth="1"/>
    <col min="13584" max="13584" width="4.85546875" style="7" bestFit="1" customWidth="1"/>
    <col min="13585" max="13585" width="4.7109375" style="7" bestFit="1" customWidth="1"/>
    <col min="13586" max="13586" width="5" style="7" bestFit="1" customWidth="1"/>
    <col min="13587" max="13587" width="4.7109375" style="7" bestFit="1" customWidth="1"/>
    <col min="13588" max="13588" width="4.5703125" style="7" bestFit="1" customWidth="1"/>
    <col min="13589" max="13589" width="5" style="7" bestFit="1" customWidth="1"/>
    <col min="13590" max="13590" width="4.85546875" style="7" bestFit="1" customWidth="1"/>
    <col min="13591" max="13591" width="4.5703125" style="7" bestFit="1" customWidth="1"/>
    <col min="13592" max="13593" width="4.7109375" style="7" bestFit="1" customWidth="1"/>
    <col min="13594" max="13594" width="5.28515625" style="7" bestFit="1" customWidth="1"/>
    <col min="13595" max="13595" width="4.7109375" style="7" bestFit="1" customWidth="1"/>
    <col min="13596" max="13596" width="4.85546875" style="7" bestFit="1" customWidth="1"/>
    <col min="13597" max="13597" width="4.7109375" style="7" bestFit="1" customWidth="1"/>
    <col min="13598" max="13598" width="4.85546875" style="7" bestFit="1" customWidth="1"/>
    <col min="13599" max="13599" width="4.5703125" style="7" bestFit="1" customWidth="1"/>
    <col min="13600" max="13600" width="8.85546875" style="7" customWidth="1"/>
    <col min="13601" max="13601" width="10.7109375" style="7" bestFit="1" customWidth="1"/>
    <col min="13602" max="13605" width="8.85546875" style="7" customWidth="1"/>
    <col min="13606" max="13606" width="12.85546875" style="7" bestFit="1" customWidth="1"/>
    <col min="13607" max="13607" width="10.140625" style="7" bestFit="1" customWidth="1"/>
    <col min="13608" max="13608" width="12.42578125" style="7" bestFit="1" customWidth="1"/>
    <col min="13609" max="13609" width="12.140625" style="7" bestFit="1" customWidth="1"/>
    <col min="13610" max="13824" width="8.85546875" style="7"/>
    <col min="13825" max="13825" width="16.7109375" style="7" bestFit="1" customWidth="1"/>
    <col min="13826" max="13826" width="4.28515625" style="7" bestFit="1" customWidth="1"/>
    <col min="13827" max="13827" width="4.5703125" style="7" bestFit="1" customWidth="1"/>
    <col min="13828" max="13828" width="4.7109375" style="7" bestFit="1" customWidth="1"/>
    <col min="13829" max="13829" width="4.5703125" style="7" bestFit="1" customWidth="1"/>
    <col min="13830" max="13830" width="4.85546875" style="7" bestFit="1" customWidth="1"/>
    <col min="13831" max="13831" width="4.7109375" style="7" bestFit="1" customWidth="1"/>
    <col min="13832" max="13832" width="4.5703125" style="7" bestFit="1" customWidth="1"/>
    <col min="13833" max="13833" width="5" style="7" bestFit="1" customWidth="1"/>
    <col min="13834" max="13834" width="4.85546875" style="7" bestFit="1" customWidth="1"/>
    <col min="13835" max="13835" width="4.5703125" style="7" bestFit="1" customWidth="1"/>
    <col min="13836" max="13837" width="4.7109375" style="7" bestFit="1" customWidth="1"/>
    <col min="13838" max="13838" width="5.28515625" style="7" bestFit="1" customWidth="1"/>
    <col min="13839" max="13839" width="4.7109375" style="7" bestFit="1" customWidth="1"/>
    <col min="13840" max="13840" width="4.85546875" style="7" bestFit="1" customWidth="1"/>
    <col min="13841" max="13841" width="4.7109375" style="7" bestFit="1" customWidth="1"/>
    <col min="13842" max="13842" width="5" style="7" bestFit="1" customWidth="1"/>
    <col min="13843" max="13843" width="4.7109375" style="7" bestFit="1" customWidth="1"/>
    <col min="13844" max="13844" width="4.5703125" style="7" bestFit="1" customWidth="1"/>
    <col min="13845" max="13845" width="5" style="7" bestFit="1" customWidth="1"/>
    <col min="13846" max="13846" width="4.85546875" style="7" bestFit="1" customWidth="1"/>
    <col min="13847" max="13847" width="4.5703125" style="7" bestFit="1" customWidth="1"/>
    <col min="13848" max="13849" width="4.7109375" style="7" bestFit="1" customWidth="1"/>
    <col min="13850" max="13850" width="5.28515625" style="7" bestFit="1" customWidth="1"/>
    <col min="13851" max="13851" width="4.7109375" style="7" bestFit="1" customWidth="1"/>
    <col min="13852" max="13852" width="4.85546875" style="7" bestFit="1" customWidth="1"/>
    <col min="13853" max="13853" width="4.7109375" style="7" bestFit="1" customWidth="1"/>
    <col min="13854" max="13854" width="4.85546875" style="7" bestFit="1" customWidth="1"/>
    <col min="13855" max="13855" width="4.5703125" style="7" bestFit="1" customWidth="1"/>
    <col min="13856" max="13856" width="8.85546875" style="7" customWidth="1"/>
    <col min="13857" max="13857" width="10.7109375" style="7" bestFit="1" customWidth="1"/>
    <col min="13858" max="13861" width="8.85546875" style="7" customWidth="1"/>
    <col min="13862" max="13862" width="12.85546875" style="7" bestFit="1" customWidth="1"/>
    <col min="13863" max="13863" width="10.140625" style="7" bestFit="1" customWidth="1"/>
    <col min="13864" max="13864" width="12.42578125" style="7" bestFit="1" customWidth="1"/>
    <col min="13865" max="13865" width="12.140625" style="7" bestFit="1" customWidth="1"/>
    <col min="13866" max="14080" width="8.85546875" style="7"/>
    <col min="14081" max="14081" width="16.7109375" style="7" bestFit="1" customWidth="1"/>
    <col min="14082" max="14082" width="4.28515625" style="7" bestFit="1" customWidth="1"/>
    <col min="14083" max="14083" width="4.5703125" style="7" bestFit="1" customWidth="1"/>
    <col min="14084" max="14084" width="4.7109375" style="7" bestFit="1" customWidth="1"/>
    <col min="14085" max="14085" width="4.5703125" style="7" bestFit="1" customWidth="1"/>
    <col min="14086" max="14086" width="4.85546875" style="7" bestFit="1" customWidth="1"/>
    <col min="14087" max="14087" width="4.7109375" style="7" bestFit="1" customWidth="1"/>
    <col min="14088" max="14088" width="4.5703125" style="7" bestFit="1" customWidth="1"/>
    <col min="14089" max="14089" width="5" style="7" bestFit="1" customWidth="1"/>
    <col min="14090" max="14090" width="4.85546875" style="7" bestFit="1" customWidth="1"/>
    <col min="14091" max="14091" width="4.5703125" style="7" bestFit="1" customWidth="1"/>
    <col min="14092" max="14093" width="4.7109375" style="7" bestFit="1" customWidth="1"/>
    <col min="14094" max="14094" width="5.28515625" style="7" bestFit="1" customWidth="1"/>
    <col min="14095" max="14095" width="4.7109375" style="7" bestFit="1" customWidth="1"/>
    <col min="14096" max="14096" width="4.85546875" style="7" bestFit="1" customWidth="1"/>
    <col min="14097" max="14097" width="4.7109375" style="7" bestFit="1" customWidth="1"/>
    <col min="14098" max="14098" width="5" style="7" bestFit="1" customWidth="1"/>
    <col min="14099" max="14099" width="4.7109375" style="7" bestFit="1" customWidth="1"/>
    <col min="14100" max="14100" width="4.5703125" style="7" bestFit="1" customWidth="1"/>
    <col min="14101" max="14101" width="5" style="7" bestFit="1" customWidth="1"/>
    <col min="14102" max="14102" width="4.85546875" style="7" bestFit="1" customWidth="1"/>
    <col min="14103" max="14103" width="4.5703125" style="7" bestFit="1" customWidth="1"/>
    <col min="14104" max="14105" width="4.7109375" style="7" bestFit="1" customWidth="1"/>
    <col min="14106" max="14106" width="5.28515625" style="7" bestFit="1" customWidth="1"/>
    <col min="14107" max="14107" width="4.7109375" style="7" bestFit="1" customWidth="1"/>
    <col min="14108" max="14108" width="4.85546875" style="7" bestFit="1" customWidth="1"/>
    <col min="14109" max="14109" width="4.7109375" style="7" bestFit="1" customWidth="1"/>
    <col min="14110" max="14110" width="4.85546875" style="7" bestFit="1" customWidth="1"/>
    <col min="14111" max="14111" width="4.5703125" style="7" bestFit="1" customWidth="1"/>
    <col min="14112" max="14112" width="8.85546875" style="7" customWidth="1"/>
    <col min="14113" max="14113" width="10.7109375" style="7" bestFit="1" customWidth="1"/>
    <col min="14114" max="14117" width="8.85546875" style="7" customWidth="1"/>
    <col min="14118" max="14118" width="12.85546875" style="7" bestFit="1" customWidth="1"/>
    <col min="14119" max="14119" width="10.140625" style="7" bestFit="1" customWidth="1"/>
    <col min="14120" max="14120" width="12.42578125" style="7" bestFit="1" customWidth="1"/>
    <col min="14121" max="14121" width="12.140625" style="7" bestFit="1" customWidth="1"/>
    <col min="14122" max="14336" width="8.85546875" style="7"/>
    <col min="14337" max="14337" width="16.7109375" style="7" bestFit="1" customWidth="1"/>
    <col min="14338" max="14338" width="4.28515625" style="7" bestFit="1" customWidth="1"/>
    <col min="14339" max="14339" width="4.5703125" style="7" bestFit="1" customWidth="1"/>
    <col min="14340" max="14340" width="4.7109375" style="7" bestFit="1" customWidth="1"/>
    <col min="14341" max="14341" width="4.5703125" style="7" bestFit="1" customWidth="1"/>
    <col min="14342" max="14342" width="4.85546875" style="7" bestFit="1" customWidth="1"/>
    <col min="14343" max="14343" width="4.7109375" style="7" bestFit="1" customWidth="1"/>
    <col min="14344" max="14344" width="4.5703125" style="7" bestFit="1" customWidth="1"/>
    <col min="14345" max="14345" width="5" style="7" bestFit="1" customWidth="1"/>
    <col min="14346" max="14346" width="4.85546875" style="7" bestFit="1" customWidth="1"/>
    <col min="14347" max="14347" width="4.5703125" style="7" bestFit="1" customWidth="1"/>
    <col min="14348" max="14349" width="4.7109375" style="7" bestFit="1" customWidth="1"/>
    <col min="14350" max="14350" width="5.28515625" style="7" bestFit="1" customWidth="1"/>
    <col min="14351" max="14351" width="4.7109375" style="7" bestFit="1" customWidth="1"/>
    <col min="14352" max="14352" width="4.85546875" style="7" bestFit="1" customWidth="1"/>
    <col min="14353" max="14353" width="4.7109375" style="7" bestFit="1" customWidth="1"/>
    <col min="14354" max="14354" width="5" style="7" bestFit="1" customWidth="1"/>
    <col min="14355" max="14355" width="4.7109375" style="7" bestFit="1" customWidth="1"/>
    <col min="14356" max="14356" width="4.5703125" style="7" bestFit="1" customWidth="1"/>
    <col min="14357" max="14357" width="5" style="7" bestFit="1" customWidth="1"/>
    <col min="14358" max="14358" width="4.85546875" style="7" bestFit="1" customWidth="1"/>
    <col min="14359" max="14359" width="4.5703125" style="7" bestFit="1" customWidth="1"/>
    <col min="14360" max="14361" width="4.7109375" style="7" bestFit="1" customWidth="1"/>
    <col min="14362" max="14362" width="5.28515625" style="7" bestFit="1" customWidth="1"/>
    <col min="14363" max="14363" width="4.7109375" style="7" bestFit="1" customWidth="1"/>
    <col min="14364" max="14364" width="4.85546875" style="7" bestFit="1" customWidth="1"/>
    <col min="14365" max="14365" width="4.7109375" style="7" bestFit="1" customWidth="1"/>
    <col min="14366" max="14366" width="4.85546875" style="7" bestFit="1" customWidth="1"/>
    <col min="14367" max="14367" width="4.5703125" style="7" bestFit="1" customWidth="1"/>
    <col min="14368" max="14368" width="8.85546875" style="7" customWidth="1"/>
    <col min="14369" max="14369" width="10.7109375" style="7" bestFit="1" customWidth="1"/>
    <col min="14370" max="14373" width="8.85546875" style="7" customWidth="1"/>
    <col min="14374" max="14374" width="12.85546875" style="7" bestFit="1" customWidth="1"/>
    <col min="14375" max="14375" width="10.140625" style="7" bestFit="1" customWidth="1"/>
    <col min="14376" max="14376" width="12.42578125" style="7" bestFit="1" customWidth="1"/>
    <col min="14377" max="14377" width="12.140625" style="7" bestFit="1" customWidth="1"/>
    <col min="14378" max="14592" width="8.85546875" style="7"/>
    <col min="14593" max="14593" width="16.7109375" style="7" bestFit="1" customWidth="1"/>
    <col min="14594" max="14594" width="4.28515625" style="7" bestFit="1" customWidth="1"/>
    <col min="14595" max="14595" width="4.5703125" style="7" bestFit="1" customWidth="1"/>
    <col min="14596" max="14596" width="4.7109375" style="7" bestFit="1" customWidth="1"/>
    <col min="14597" max="14597" width="4.5703125" style="7" bestFit="1" customWidth="1"/>
    <col min="14598" max="14598" width="4.85546875" style="7" bestFit="1" customWidth="1"/>
    <col min="14599" max="14599" width="4.7109375" style="7" bestFit="1" customWidth="1"/>
    <col min="14600" max="14600" width="4.5703125" style="7" bestFit="1" customWidth="1"/>
    <col min="14601" max="14601" width="5" style="7" bestFit="1" customWidth="1"/>
    <col min="14602" max="14602" width="4.85546875" style="7" bestFit="1" customWidth="1"/>
    <col min="14603" max="14603" width="4.5703125" style="7" bestFit="1" customWidth="1"/>
    <col min="14604" max="14605" width="4.7109375" style="7" bestFit="1" customWidth="1"/>
    <col min="14606" max="14606" width="5.28515625" style="7" bestFit="1" customWidth="1"/>
    <col min="14607" max="14607" width="4.7109375" style="7" bestFit="1" customWidth="1"/>
    <col min="14608" max="14608" width="4.85546875" style="7" bestFit="1" customWidth="1"/>
    <col min="14609" max="14609" width="4.7109375" style="7" bestFit="1" customWidth="1"/>
    <col min="14610" max="14610" width="5" style="7" bestFit="1" customWidth="1"/>
    <col min="14611" max="14611" width="4.7109375" style="7" bestFit="1" customWidth="1"/>
    <col min="14612" max="14612" width="4.5703125" style="7" bestFit="1" customWidth="1"/>
    <col min="14613" max="14613" width="5" style="7" bestFit="1" customWidth="1"/>
    <col min="14614" max="14614" width="4.85546875" style="7" bestFit="1" customWidth="1"/>
    <col min="14615" max="14615" width="4.5703125" style="7" bestFit="1" customWidth="1"/>
    <col min="14616" max="14617" width="4.7109375" style="7" bestFit="1" customWidth="1"/>
    <col min="14618" max="14618" width="5.28515625" style="7" bestFit="1" customWidth="1"/>
    <col min="14619" max="14619" width="4.7109375" style="7" bestFit="1" customWidth="1"/>
    <col min="14620" max="14620" width="4.85546875" style="7" bestFit="1" customWidth="1"/>
    <col min="14621" max="14621" width="4.7109375" style="7" bestFit="1" customWidth="1"/>
    <col min="14622" max="14622" width="4.85546875" style="7" bestFit="1" customWidth="1"/>
    <col min="14623" max="14623" width="4.5703125" style="7" bestFit="1" customWidth="1"/>
    <col min="14624" max="14624" width="8.85546875" style="7" customWidth="1"/>
    <col min="14625" max="14625" width="10.7109375" style="7" bestFit="1" customWidth="1"/>
    <col min="14626" max="14629" width="8.85546875" style="7" customWidth="1"/>
    <col min="14630" max="14630" width="12.85546875" style="7" bestFit="1" customWidth="1"/>
    <col min="14631" max="14631" width="10.140625" style="7" bestFit="1" customWidth="1"/>
    <col min="14632" max="14632" width="12.42578125" style="7" bestFit="1" customWidth="1"/>
    <col min="14633" max="14633" width="12.140625" style="7" bestFit="1" customWidth="1"/>
    <col min="14634" max="14848" width="8.85546875" style="7"/>
    <col min="14849" max="14849" width="16.7109375" style="7" bestFit="1" customWidth="1"/>
    <col min="14850" max="14850" width="4.28515625" style="7" bestFit="1" customWidth="1"/>
    <col min="14851" max="14851" width="4.5703125" style="7" bestFit="1" customWidth="1"/>
    <col min="14852" max="14852" width="4.7109375" style="7" bestFit="1" customWidth="1"/>
    <col min="14853" max="14853" width="4.5703125" style="7" bestFit="1" customWidth="1"/>
    <col min="14854" max="14854" width="4.85546875" style="7" bestFit="1" customWidth="1"/>
    <col min="14855" max="14855" width="4.7109375" style="7" bestFit="1" customWidth="1"/>
    <col min="14856" max="14856" width="4.5703125" style="7" bestFit="1" customWidth="1"/>
    <col min="14857" max="14857" width="5" style="7" bestFit="1" customWidth="1"/>
    <col min="14858" max="14858" width="4.85546875" style="7" bestFit="1" customWidth="1"/>
    <col min="14859" max="14859" width="4.5703125" style="7" bestFit="1" customWidth="1"/>
    <col min="14860" max="14861" width="4.7109375" style="7" bestFit="1" customWidth="1"/>
    <col min="14862" max="14862" width="5.28515625" style="7" bestFit="1" customWidth="1"/>
    <col min="14863" max="14863" width="4.7109375" style="7" bestFit="1" customWidth="1"/>
    <col min="14864" max="14864" width="4.85546875" style="7" bestFit="1" customWidth="1"/>
    <col min="14865" max="14865" width="4.7109375" style="7" bestFit="1" customWidth="1"/>
    <col min="14866" max="14866" width="5" style="7" bestFit="1" customWidth="1"/>
    <col min="14867" max="14867" width="4.7109375" style="7" bestFit="1" customWidth="1"/>
    <col min="14868" max="14868" width="4.5703125" style="7" bestFit="1" customWidth="1"/>
    <col min="14869" max="14869" width="5" style="7" bestFit="1" customWidth="1"/>
    <col min="14870" max="14870" width="4.85546875" style="7" bestFit="1" customWidth="1"/>
    <col min="14871" max="14871" width="4.5703125" style="7" bestFit="1" customWidth="1"/>
    <col min="14872" max="14873" width="4.7109375" style="7" bestFit="1" customWidth="1"/>
    <col min="14874" max="14874" width="5.28515625" style="7" bestFit="1" customWidth="1"/>
    <col min="14875" max="14875" width="4.7109375" style="7" bestFit="1" customWidth="1"/>
    <col min="14876" max="14876" width="4.85546875" style="7" bestFit="1" customWidth="1"/>
    <col min="14877" max="14877" width="4.7109375" style="7" bestFit="1" customWidth="1"/>
    <col min="14878" max="14878" width="4.85546875" style="7" bestFit="1" customWidth="1"/>
    <col min="14879" max="14879" width="4.5703125" style="7" bestFit="1" customWidth="1"/>
    <col min="14880" max="14880" width="8.85546875" style="7" customWidth="1"/>
    <col min="14881" max="14881" width="10.7109375" style="7" bestFit="1" customWidth="1"/>
    <col min="14882" max="14885" width="8.85546875" style="7" customWidth="1"/>
    <col min="14886" max="14886" width="12.85546875" style="7" bestFit="1" customWidth="1"/>
    <col min="14887" max="14887" width="10.140625" style="7" bestFit="1" customWidth="1"/>
    <col min="14888" max="14888" width="12.42578125" style="7" bestFit="1" customWidth="1"/>
    <col min="14889" max="14889" width="12.140625" style="7" bestFit="1" customWidth="1"/>
    <col min="14890" max="15104" width="8.85546875" style="7"/>
    <col min="15105" max="15105" width="16.7109375" style="7" bestFit="1" customWidth="1"/>
    <col min="15106" max="15106" width="4.28515625" style="7" bestFit="1" customWidth="1"/>
    <col min="15107" max="15107" width="4.5703125" style="7" bestFit="1" customWidth="1"/>
    <col min="15108" max="15108" width="4.7109375" style="7" bestFit="1" customWidth="1"/>
    <col min="15109" max="15109" width="4.5703125" style="7" bestFit="1" customWidth="1"/>
    <col min="15110" max="15110" width="4.85546875" style="7" bestFit="1" customWidth="1"/>
    <col min="15111" max="15111" width="4.7109375" style="7" bestFit="1" customWidth="1"/>
    <col min="15112" max="15112" width="4.5703125" style="7" bestFit="1" customWidth="1"/>
    <col min="15113" max="15113" width="5" style="7" bestFit="1" customWidth="1"/>
    <col min="15114" max="15114" width="4.85546875" style="7" bestFit="1" customWidth="1"/>
    <col min="15115" max="15115" width="4.5703125" style="7" bestFit="1" customWidth="1"/>
    <col min="15116" max="15117" width="4.7109375" style="7" bestFit="1" customWidth="1"/>
    <col min="15118" max="15118" width="5.28515625" style="7" bestFit="1" customWidth="1"/>
    <col min="15119" max="15119" width="4.7109375" style="7" bestFit="1" customWidth="1"/>
    <col min="15120" max="15120" width="4.85546875" style="7" bestFit="1" customWidth="1"/>
    <col min="15121" max="15121" width="4.7109375" style="7" bestFit="1" customWidth="1"/>
    <col min="15122" max="15122" width="5" style="7" bestFit="1" customWidth="1"/>
    <col min="15123" max="15123" width="4.7109375" style="7" bestFit="1" customWidth="1"/>
    <col min="15124" max="15124" width="4.5703125" style="7" bestFit="1" customWidth="1"/>
    <col min="15125" max="15125" width="5" style="7" bestFit="1" customWidth="1"/>
    <col min="15126" max="15126" width="4.85546875" style="7" bestFit="1" customWidth="1"/>
    <col min="15127" max="15127" width="4.5703125" style="7" bestFit="1" customWidth="1"/>
    <col min="15128" max="15129" width="4.7109375" style="7" bestFit="1" customWidth="1"/>
    <col min="15130" max="15130" width="5.28515625" style="7" bestFit="1" customWidth="1"/>
    <col min="15131" max="15131" width="4.7109375" style="7" bestFit="1" customWidth="1"/>
    <col min="15132" max="15132" width="4.85546875" style="7" bestFit="1" customWidth="1"/>
    <col min="15133" max="15133" width="4.7109375" style="7" bestFit="1" customWidth="1"/>
    <col min="15134" max="15134" width="4.85546875" style="7" bestFit="1" customWidth="1"/>
    <col min="15135" max="15135" width="4.5703125" style="7" bestFit="1" customWidth="1"/>
    <col min="15136" max="15136" width="8.85546875" style="7" customWidth="1"/>
    <col min="15137" max="15137" width="10.7109375" style="7" bestFit="1" customWidth="1"/>
    <col min="15138" max="15141" width="8.85546875" style="7" customWidth="1"/>
    <col min="15142" max="15142" width="12.85546875" style="7" bestFit="1" customWidth="1"/>
    <col min="15143" max="15143" width="10.140625" style="7" bestFit="1" customWidth="1"/>
    <col min="15144" max="15144" width="12.42578125" style="7" bestFit="1" customWidth="1"/>
    <col min="15145" max="15145" width="12.140625" style="7" bestFit="1" customWidth="1"/>
    <col min="15146" max="15360" width="8.85546875" style="7"/>
    <col min="15361" max="15361" width="16.7109375" style="7" bestFit="1" customWidth="1"/>
    <col min="15362" max="15362" width="4.28515625" style="7" bestFit="1" customWidth="1"/>
    <col min="15363" max="15363" width="4.5703125" style="7" bestFit="1" customWidth="1"/>
    <col min="15364" max="15364" width="4.7109375" style="7" bestFit="1" customWidth="1"/>
    <col min="15365" max="15365" width="4.5703125" style="7" bestFit="1" customWidth="1"/>
    <col min="15366" max="15366" width="4.85546875" style="7" bestFit="1" customWidth="1"/>
    <col min="15367" max="15367" width="4.7109375" style="7" bestFit="1" customWidth="1"/>
    <col min="15368" max="15368" width="4.5703125" style="7" bestFit="1" customWidth="1"/>
    <col min="15369" max="15369" width="5" style="7" bestFit="1" customWidth="1"/>
    <col min="15370" max="15370" width="4.85546875" style="7" bestFit="1" customWidth="1"/>
    <col min="15371" max="15371" width="4.5703125" style="7" bestFit="1" customWidth="1"/>
    <col min="15372" max="15373" width="4.7109375" style="7" bestFit="1" customWidth="1"/>
    <col min="15374" max="15374" width="5.28515625" style="7" bestFit="1" customWidth="1"/>
    <col min="15375" max="15375" width="4.7109375" style="7" bestFit="1" customWidth="1"/>
    <col min="15376" max="15376" width="4.85546875" style="7" bestFit="1" customWidth="1"/>
    <col min="15377" max="15377" width="4.7109375" style="7" bestFit="1" customWidth="1"/>
    <col min="15378" max="15378" width="5" style="7" bestFit="1" customWidth="1"/>
    <col min="15379" max="15379" width="4.7109375" style="7" bestFit="1" customWidth="1"/>
    <col min="15380" max="15380" width="4.5703125" style="7" bestFit="1" customWidth="1"/>
    <col min="15381" max="15381" width="5" style="7" bestFit="1" customWidth="1"/>
    <col min="15382" max="15382" width="4.85546875" style="7" bestFit="1" customWidth="1"/>
    <col min="15383" max="15383" width="4.5703125" style="7" bestFit="1" customWidth="1"/>
    <col min="15384" max="15385" width="4.7109375" style="7" bestFit="1" customWidth="1"/>
    <col min="15386" max="15386" width="5.28515625" style="7" bestFit="1" customWidth="1"/>
    <col min="15387" max="15387" width="4.7109375" style="7" bestFit="1" customWidth="1"/>
    <col min="15388" max="15388" width="4.85546875" style="7" bestFit="1" customWidth="1"/>
    <col min="15389" max="15389" width="4.7109375" style="7" bestFit="1" customWidth="1"/>
    <col min="15390" max="15390" width="4.85546875" style="7" bestFit="1" customWidth="1"/>
    <col min="15391" max="15391" width="4.5703125" style="7" bestFit="1" customWidth="1"/>
    <col min="15392" max="15392" width="8.85546875" style="7" customWidth="1"/>
    <col min="15393" max="15393" width="10.7109375" style="7" bestFit="1" customWidth="1"/>
    <col min="15394" max="15397" width="8.85546875" style="7" customWidth="1"/>
    <col min="15398" max="15398" width="12.85546875" style="7" bestFit="1" customWidth="1"/>
    <col min="15399" max="15399" width="10.140625" style="7" bestFit="1" customWidth="1"/>
    <col min="15400" max="15400" width="12.42578125" style="7" bestFit="1" customWidth="1"/>
    <col min="15401" max="15401" width="12.140625" style="7" bestFit="1" customWidth="1"/>
    <col min="15402" max="15616" width="8.85546875" style="7"/>
    <col min="15617" max="15617" width="16.7109375" style="7" bestFit="1" customWidth="1"/>
    <col min="15618" max="15618" width="4.28515625" style="7" bestFit="1" customWidth="1"/>
    <col min="15619" max="15619" width="4.5703125" style="7" bestFit="1" customWidth="1"/>
    <col min="15620" max="15620" width="4.7109375" style="7" bestFit="1" customWidth="1"/>
    <col min="15621" max="15621" width="4.5703125" style="7" bestFit="1" customWidth="1"/>
    <col min="15622" max="15622" width="4.85546875" style="7" bestFit="1" customWidth="1"/>
    <col min="15623" max="15623" width="4.7109375" style="7" bestFit="1" customWidth="1"/>
    <col min="15624" max="15624" width="4.5703125" style="7" bestFit="1" customWidth="1"/>
    <col min="15625" max="15625" width="5" style="7" bestFit="1" customWidth="1"/>
    <col min="15626" max="15626" width="4.85546875" style="7" bestFit="1" customWidth="1"/>
    <col min="15627" max="15627" width="4.5703125" style="7" bestFit="1" customWidth="1"/>
    <col min="15628" max="15629" width="4.7109375" style="7" bestFit="1" customWidth="1"/>
    <col min="15630" max="15630" width="5.28515625" style="7" bestFit="1" customWidth="1"/>
    <col min="15631" max="15631" width="4.7109375" style="7" bestFit="1" customWidth="1"/>
    <col min="15632" max="15632" width="4.85546875" style="7" bestFit="1" customWidth="1"/>
    <col min="15633" max="15633" width="4.7109375" style="7" bestFit="1" customWidth="1"/>
    <col min="15634" max="15634" width="5" style="7" bestFit="1" customWidth="1"/>
    <col min="15635" max="15635" width="4.7109375" style="7" bestFit="1" customWidth="1"/>
    <col min="15636" max="15636" width="4.5703125" style="7" bestFit="1" customWidth="1"/>
    <col min="15637" max="15637" width="5" style="7" bestFit="1" customWidth="1"/>
    <col min="15638" max="15638" width="4.85546875" style="7" bestFit="1" customWidth="1"/>
    <col min="15639" max="15639" width="4.5703125" style="7" bestFit="1" customWidth="1"/>
    <col min="15640" max="15641" width="4.7109375" style="7" bestFit="1" customWidth="1"/>
    <col min="15642" max="15642" width="5.28515625" style="7" bestFit="1" customWidth="1"/>
    <col min="15643" max="15643" width="4.7109375" style="7" bestFit="1" customWidth="1"/>
    <col min="15644" max="15644" width="4.85546875" style="7" bestFit="1" customWidth="1"/>
    <col min="15645" max="15645" width="4.7109375" style="7" bestFit="1" customWidth="1"/>
    <col min="15646" max="15646" width="4.85546875" style="7" bestFit="1" customWidth="1"/>
    <col min="15647" max="15647" width="4.5703125" style="7" bestFit="1" customWidth="1"/>
    <col min="15648" max="15648" width="8.85546875" style="7" customWidth="1"/>
    <col min="15649" max="15649" width="10.7109375" style="7" bestFit="1" customWidth="1"/>
    <col min="15650" max="15653" width="8.85546875" style="7" customWidth="1"/>
    <col min="15654" max="15654" width="12.85546875" style="7" bestFit="1" customWidth="1"/>
    <col min="15655" max="15655" width="10.140625" style="7" bestFit="1" customWidth="1"/>
    <col min="15656" max="15656" width="12.42578125" style="7" bestFit="1" customWidth="1"/>
    <col min="15657" max="15657" width="12.140625" style="7" bestFit="1" customWidth="1"/>
    <col min="15658" max="15872" width="8.85546875" style="7"/>
    <col min="15873" max="15873" width="16.7109375" style="7" bestFit="1" customWidth="1"/>
    <col min="15874" max="15874" width="4.28515625" style="7" bestFit="1" customWidth="1"/>
    <col min="15875" max="15875" width="4.5703125" style="7" bestFit="1" customWidth="1"/>
    <col min="15876" max="15876" width="4.7109375" style="7" bestFit="1" customWidth="1"/>
    <col min="15877" max="15877" width="4.5703125" style="7" bestFit="1" customWidth="1"/>
    <col min="15878" max="15878" width="4.85546875" style="7" bestFit="1" customWidth="1"/>
    <col min="15879" max="15879" width="4.7109375" style="7" bestFit="1" customWidth="1"/>
    <col min="15880" max="15880" width="4.5703125" style="7" bestFit="1" customWidth="1"/>
    <col min="15881" max="15881" width="5" style="7" bestFit="1" customWidth="1"/>
    <col min="15882" max="15882" width="4.85546875" style="7" bestFit="1" customWidth="1"/>
    <col min="15883" max="15883" width="4.5703125" style="7" bestFit="1" customWidth="1"/>
    <col min="15884" max="15885" width="4.7109375" style="7" bestFit="1" customWidth="1"/>
    <col min="15886" max="15886" width="5.28515625" style="7" bestFit="1" customWidth="1"/>
    <col min="15887" max="15887" width="4.7109375" style="7" bestFit="1" customWidth="1"/>
    <col min="15888" max="15888" width="4.85546875" style="7" bestFit="1" customWidth="1"/>
    <col min="15889" max="15889" width="4.7109375" style="7" bestFit="1" customWidth="1"/>
    <col min="15890" max="15890" width="5" style="7" bestFit="1" customWidth="1"/>
    <col min="15891" max="15891" width="4.7109375" style="7" bestFit="1" customWidth="1"/>
    <col min="15892" max="15892" width="4.5703125" style="7" bestFit="1" customWidth="1"/>
    <col min="15893" max="15893" width="5" style="7" bestFit="1" customWidth="1"/>
    <col min="15894" max="15894" width="4.85546875" style="7" bestFit="1" customWidth="1"/>
    <col min="15895" max="15895" width="4.5703125" style="7" bestFit="1" customWidth="1"/>
    <col min="15896" max="15897" width="4.7109375" style="7" bestFit="1" customWidth="1"/>
    <col min="15898" max="15898" width="5.28515625" style="7" bestFit="1" customWidth="1"/>
    <col min="15899" max="15899" width="4.7109375" style="7" bestFit="1" customWidth="1"/>
    <col min="15900" max="15900" width="4.85546875" style="7" bestFit="1" customWidth="1"/>
    <col min="15901" max="15901" width="4.7109375" style="7" bestFit="1" customWidth="1"/>
    <col min="15902" max="15902" width="4.85546875" style="7" bestFit="1" customWidth="1"/>
    <col min="15903" max="15903" width="4.5703125" style="7" bestFit="1" customWidth="1"/>
    <col min="15904" max="15904" width="8.85546875" style="7" customWidth="1"/>
    <col min="15905" max="15905" width="10.7109375" style="7" bestFit="1" customWidth="1"/>
    <col min="15906" max="15909" width="8.85546875" style="7" customWidth="1"/>
    <col min="15910" max="15910" width="12.85546875" style="7" bestFit="1" customWidth="1"/>
    <col min="15911" max="15911" width="10.140625" style="7" bestFit="1" customWidth="1"/>
    <col min="15912" max="15912" width="12.42578125" style="7" bestFit="1" customWidth="1"/>
    <col min="15913" max="15913" width="12.140625" style="7" bestFit="1" customWidth="1"/>
    <col min="15914" max="16128" width="8.85546875" style="7"/>
    <col min="16129" max="16129" width="16.7109375" style="7" bestFit="1" customWidth="1"/>
    <col min="16130" max="16130" width="4.28515625" style="7" bestFit="1" customWidth="1"/>
    <col min="16131" max="16131" width="4.5703125" style="7" bestFit="1" customWidth="1"/>
    <col min="16132" max="16132" width="4.7109375" style="7" bestFit="1" customWidth="1"/>
    <col min="16133" max="16133" width="4.5703125" style="7" bestFit="1" customWidth="1"/>
    <col min="16134" max="16134" width="4.85546875" style="7" bestFit="1" customWidth="1"/>
    <col min="16135" max="16135" width="4.7109375" style="7" bestFit="1" customWidth="1"/>
    <col min="16136" max="16136" width="4.5703125" style="7" bestFit="1" customWidth="1"/>
    <col min="16137" max="16137" width="5" style="7" bestFit="1" customWidth="1"/>
    <col min="16138" max="16138" width="4.85546875" style="7" bestFit="1" customWidth="1"/>
    <col min="16139" max="16139" width="4.5703125" style="7" bestFit="1" customWidth="1"/>
    <col min="16140" max="16141" width="4.7109375" style="7" bestFit="1" customWidth="1"/>
    <col min="16142" max="16142" width="5.28515625" style="7" bestFit="1" customWidth="1"/>
    <col min="16143" max="16143" width="4.7109375" style="7" bestFit="1" customWidth="1"/>
    <col min="16144" max="16144" width="4.85546875" style="7" bestFit="1" customWidth="1"/>
    <col min="16145" max="16145" width="4.7109375" style="7" bestFit="1" customWidth="1"/>
    <col min="16146" max="16146" width="5" style="7" bestFit="1" customWidth="1"/>
    <col min="16147" max="16147" width="4.7109375" style="7" bestFit="1" customWidth="1"/>
    <col min="16148" max="16148" width="4.5703125" style="7" bestFit="1" customWidth="1"/>
    <col min="16149" max="16149" width="5" style="7" bestFit="1" customWidth="1"/>
    <col min="16150" max="16150" width="4.85546875" style="7" bestFit="1" customWidth="1"/>
    <col min="16151" max="16151" width="4.5703125" style="7" bestFit="1" customWidth="1"/>
    <col min="16152" max="16153" width="4.7109375" style="7" bestFit="1" customWidth="1"/>
    <col min="16154" max="16154" width="5.28515625" style="7" bestFit="1" customWidth="1"/>
    <col min="16155" max="16155" width="4.7109375" style="7" bestFit="1" customWidth="1"/>
    <col min="16156" max="16156" width="4.85546875" style="7" bestFit="1" customWidth="1"/>
    <col min="16157" max="16157" width="4.7109375" style="7" bestFit="1" customWidth="1"/>
    <col min="16158" max="16158" width="4.85546875" style="7" bestFit="1" customWidth="1"/>
    <col min="16159" max="16159" width="4.5703125" style="7" bestFit="1" customWidth="1"/>
    <col min="16160" max="16160" width="8.85546875" style="7" customWidth="1"/>
    <col min="16161" max="16161" width="10.7109375" style="7" bestFit="1" customWidth="1"/>
    <col min="16162" max="16165" width="8.85546875" style="7" customWidth="1"/>
    <col min="16166" max="16166" width="12.85546875" style="7" bestFit="1" customWidth="1"/>
    <col min="16167" max="16167" width="10.140625" style="7" bestFit="1" customWidth="1"/>
    <col min="16168" max="16168" width="12.42578125" style="7" bestFit="1" customWidth="1"/>
    <col min="16169" max="16169" width="12.140625" style="7" bestFit="1" customWidth="1"/>
    <col min="16170" max="16384" width="8.85546875" style="7"/>
  </cols>
  <sheetData>
    <row r="1" spans="1:36">
      <c r="A1" s="7">
        <v>2008</v>
      </c>
      <c r="N1" s="7">
        <v>2009</v>
      </c>
      <c r="Z1" s="7">
        <v>2010</v>
      </c>
    </row>
    <row r="2" spans="1:36">
      <c r="A2" s="8" t="s">
        <v>15</v>
      </c>
      <c r="B2" s="8" t="s">
        <v>241</v>
      </c>
      <c r="C2" s="8" t="s">
        <v>242</v>
      </c>
      <c r="D2" s="8" t="s">
        <v>243</v>
      </c>
      <c r="E2" s="8" t="s">
        <v>244</v>
      </c>
      <c r="F2" s="8" t="s">
        <v>245</v>
      </c>
      <c r="G2" s="8" t="s">
        <v>246</v>
      </c>
      <c r="H2" s="8" t="s">
        <v>247</v>
      </c>
      <c r="I2" s="8" t="s">
        <v>248</v>
      </c>
      <c r="J2" s="8" t="s">
        <v>249</v>
      </c>
      <c r="K2" s="8" t="s">
        <v>250</v>
      </c>
      <c r="L2" s="8" t="s">
        <v>251</v>
      </c>
      <c r="M2" s="8" t="s">
        <v>252</v>
      </c>
      <c r="N2" s="8" t="s">
        <v>241</v>
      </c>
      <c r="O2" s="8" t="s">
        <v>242</v>
      </c>
      <c r="P2" s="8" t="s">
        <v>243</v>
      </c>
      <c r="Q2" s="8" t="s">
        <v>244</v>
      </c>
      <c r="R2" s="8" t="s">
        <v>245</v>
      </c>
      <c r="S2" s="8" t="s">
        <v>246</v>
      </c>
      <c r="T2" s="8" t="s">
        <v>247</v>
      </c>
      <c r="U2" s="8" t="s">
        <v>248</v>
      </c>
      <c r="V2" s="8" t="s">
        <v>249</v>
      </c>
      <c r="W2" s="8" t="s">
        <v>250</v>
      </c>
      <c r="X2" s="8" t="s">
        <v>251</v>
      </c>
      <c r="Y2" s="8" t="s">
        <v>252</v>
      </c>
      <c r="Z2" s="8" t="s">
        <v>241</v>
      </c>
      <c r="AA2" s="8" t="s">
        <v>242</v>
      </c>
      <c r="AB2" s="8" t="s">
        <v>243</v>
      </c>
      <c r="AC2" s="8" t="s">
        <v>244</v>
      </c>
      <c r="AD2" s="8" t="s">
        <v>245</v>
      </c>
      <c r="AE2" s="8" t="s">
        <v>246</v>
      </c>
      <c r="AG2" s="8" t="s">
        <v>253</v>
      </c>
      <c r="AH2" s="8" t="s">
        <v>254</v>
      </c>
      <c r="AI2" s="8" t="s">
        <v>253</v>
      </c>
      <c r="AJ2" s="8" t="s">
        <v>254</v>
      </c>
    </row>
    <row r="3" spans="1:36">
      <c r="A3" s="7" t="s">
        <v>255</v>
      </c>
      <c r="G3" s="7">
        <v>0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0</v>
      </c>
      <c r="R3" s="7">
        <v>2</v>
      </c>
      <c r="S3" s="7">
        <v>2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2</v>
      </c>
      <c r="AB3" s="7">
        <v>0</v>
      </c>
      <c r="AC3" s="7">
        <v>0</v>
      </c>
      <c r="AG3" s="7">
        <f>SUM(G3:R3)</f>
        <v>4</v>
      </c>
      <c r="AH3" s="7">
        <f>SUM(S3:AD3)</f>
        <v>5</v>
      </c>
      <c r="AI3" s="13">
        <f>AG3/AG7</f>
        <v>1.7021276595744681E-2</v>
      </c>
      <c r="AJ3" s="13">
        <f>AH3/AH7</f>
        <v>1.6025641025641024E-2</v>
      </c>
    </row>
    <row r="4" spans="1:36">
      <c r="A4" s="7" t="s">
        <v>278</v>
      </c>
      <c r="G4" s="7">
        <v>24</v>
      </c>
      <c r="H4" s="7">
        <v>12</v>
      </c>
      <c r="I4" s="7">
        <v>10</v>
      </c>
      <c r="J4" s="7">
        <v>11</v>
      </c>
      <c r="K4" s="7">
        <v>19</v>
      </c>
      <c r="L4" s="7">
        <v>17</v>
      </c>
      <c r="M4" s="7">
        <v>6</v>
      </c>
      <c r="N4" s="7">
        <v>10</v>
      </c>
      <c r="O4" s="7">
        <v>5</v>
      </c>
      <c r="P4" s="7">
        <v>9</v>
      </c>
      <c r="Q4" s="7">
        <v>6</v>
      </c>
      <c r="R4" s="7">
        <v>21</v>
      </c>
      <c r="S4" s="7">
        <v>12</v>
      </c>
      <c r="T4" s="7">
        <v>15</v>
      </c>
      <c r="U4" s="7">
        <v>30</v>
      </c>
      <c r="V4" s="7">
        <v>7</v>
      </c>
      <c r="W4" s="7">
        <v>32</v>
      </c>
      <c r="X4" s="7">
        <v>49</v>
      </c>
      <c r="Y4" s="7">
        <v>36</v>
      </c>
      <c r="Z4" s="7">
        <v>23</v>
      </c>
      <c r="AA4" s="7">
        <v>18</v>
      </c>
      <c r="AB4" s="7">
        <v>21</v>
      </c>
      <c r="AC4" s="7">
        <v>12</v>
      </c>
      <c r="AG4" s="7">
        <f>SUM(G4:R4)</f>
        <v>150</v>
      </c>
      <c r="AH4" s="7">
        <f>SUM(S4:AD4)</f>
        <v>255</v>
      </c>
      <c r="AI4" s="13">
        <f>AG4/AG7</f>
        <v>0.63829787234042556</v>
      </c>
      <c r="AJ4" s="13">
        <f>AH4/AH7</f>
        <v>0.81730769230769229</v>
      </c>
    </row>
    <row r="5" spans="1:36">
      <c r="A5" s="7" t="s">
        <v>279</v>
      </c>
      <c r="G5" s="7">
        <v>2</v>
      </c>
      <c r="H5" s="7">
        <v>1</v>
      </c>
      <c r="I5" s="7">
        <v>0</v>
      </c>
      <c r="J5" s="7">
        <v>6</v>
      </c>
      <c r="K5" s="7">
        <v>3</v>
      </c>
      <c r="L5" s="7">
        <v>13</v>
      </c>
      <c r="M5" s="7">
        <v>3</v>
      </c>
      <c r="N5" s="7">
        <v>0</v>
      </c>
      <c r="O5" s="7">
        <v>1</v>
      </c>
      <c r="P5" s="7">
        <v>5</v>
      </c>
      <c r="Q5" s="7">
        <v>4</v>
      </c>
      <c r="R5" s="7">
        <v>4</v>
      </c>
      <c r="S5" s="7">
        <v>3</v>
      </c>
      <c r="T5" s="7">
        <v>1</v>
      </c>
      <c r="U5" s="7">
        <v>1</v>
      </c>
      <c r="V5" s="7">
        <v>4</v>
      </c>
      <c r="W5" s="7">
        <v>12</v>
      </c>
      <c r="X5" s="7">
        <v>1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G5" s="7">
        <f>SUM(G5:R5)</f>
        <v>42</v>
      </c>
      <c r="AH5" s="7">
        <f>SUM(S5:AD5)</f>
        <v>22</v>
      </c>
      <c r="AI5" s="13">
        <f>AG5/AG7</f>
        <v>0.17872340425531916</v>
      </c>
      <c r="AJ5" s="13">
        <f>AH5/AH7</f>
        <v>7.0512820512820512E-2</v>
      </c>
    </row>
    <row r="6" spans="1:36">
      <c r="A6" s="7" t="s">
        <v>256</v>
      </c>
      <c r="G6" s="7">
        <v>11</v>
      </c>
      <c r="H6" s="7">
        <v>6</v>
      </c>
      <c r="I6" s="7">
        <v>6</v>
      </c>
      <c r="J6" s="7">
        <v>5</v>
      </c>
      <c r="K6" s="7">
        <v>1</v>
      </c>
      <c r="L6" s="7">
        <v>2</v>
      </c>
      <c r="M6" s="7">
        <v>1</v>
      </c>
      <c r="N6" s="7">
        <v>1</v>
      </c>
      <c r="O6" s="7">
        <v>0</v>
      </c>
      <c r="P6" s="7">
        <v>0</v>
      </c>
      <c r="Q6" s="7">
        <v>0</v>
      </c>
      <c r="R6" s="7">
        <v>6</v>
      </c>
      <c r="S6" s="7">
        <v>4</v>
      </c>
      <c r="T6" s="7">
        <v>0</v>
      </c>
      <c r="U6" s="7">
        <v>10</v>
      </c>
      <c r="V6" s="7">
        <v>3</v>
      </c>
      <c r="W6" s="7">
        <v>1</v>
      </c>
      <c r="X6" s="7">
        <v>7</v>
      </c>
      <c r="Y6" s="7">
        <v>2</v>
      </c>
      <c r="Z6" s="7">
        <v>1</v>
      </c>
      <c r="AA6" s="7">
        <v>0</v>
      </c>
      <c r="AB6" s="7">
        <v>2</v>
      </c>
      <c r="AC6" s="7">
        <v>0</v>
      </c>
      <c r="AG6" s="7">
        <f>SUM(G6:R6)</f>
        <v>39</v>
      </c>
      <c r="AH6" s="7">
        <f>SUM(S6:AD6)</f>
        <v>30</v>
      </c>
      <c r="AI6" s="13">
        <f>AG6/AG7</f>
        <v>0.16595744680851063</v>
      </c>
      <c r="AJ6" s="13">
        <f>AH6/AH7</f>
        <v>9.6153846153846159E-2</v>
      </c>
    </row>
    <row r="7" spans="1:36">
      <c r="A7" s="7" t="s">
        <v>257</v>
      </c>
      <c r="G7" s="7">
        <f>SUM(G3:G6)</f>
        <v>37</v>
      </c>
      <c r="H7" s="7">
        <f t="shared" ref="H7:M7" si="0">SUM(H3:H6)</f>
        <v>19</v>
      </c>
      <c r="I7" s="7">
        <f t="shared" si="0"/>
        <v>17</v>
      </c>
      <c r="J7" s="7">
        <f t="shared" si="0"/>
        <v>22</v>
      </c>
      <c r="K7" s="7">
        <f t="shared" si="0"/>
        <v>23</v>
      </c>
      <c r="L7" s="7">
        <f t="shared" si="0"/>
        <v>32</v>
      </c>
      <c r="M7" s="7">
        <f t="shared" si="0"/>
        <v>10</v>
      </c>
      <c r="N7" s="7">
        <f>SUM(N3:N6)</f>
        <v>12</v>
      </c>
      <c r="O7" s="7">
        <f t="shared" ref="O7:Y7" si="1">SUM(O3:O6)</f>
        <v>6</v>
      </c>
      <c r="P7" s="7">
        <f t="shared" si="1"/>
        <v>14</v>
      </c>
      <c r="Q7" s="7">
        <f t="shared" si="1"/>
        <v>10</v>
      </c>
      <c r="R7" s="7">
        <f t="shared" si="1"/>
        <v>33</v>
      </c>
      <c r="S7" s="7">
        <f t="shared" si="1"/>
        <v>21</v>
      </c>
      <c r="T7" s="7">
        <f t="shared" si="1"/>
        <v>16</v>
      </c>
      <c r="U7" s="7">
        <f t="shared" si="1"/>
        <v>41</v>
      </c>
      <c r="V7" s="7">
        <f t="shared" si="1"/>
        <v>14</v>
      </c>
      <c r="W7" s="7">
        <f t="shared" si="1"/>
        <v>46</v>
      </c>
      <c r="X7" s="7">
        <f t="shared" si="1"/>
        <v>57</v>
      </c>
      <c r="Y7" s="7">
        <f t="shared" si="1"/>
        <v>38</v>
      </c>
      <c r="Z7" s="7">
        <f>SUM(Z3:Z6)</f>
        <v>24</v>
      </c>
      <c r="AA7" s="7">
        <f>SUM(AA3:AA6)</f>
        <v>20</v>
      </c>
      <c r="AB7" s="7">
        <f>SUM(AB3:AB6)</f>
        <v>23</v>
      </c>
      <c r="AC7" s="7">
        <f>SUM(AC3:AC6)</f>
        <v>12</v>
      </c>
      <c r="AG7" s="7">
        <f>SUM(G7:R7)</f>
        <v>235</v>
      </c>
      <c r="AH7" s="7">
        <f>SUM(S7:AD7)</f>
        <v>312</v>
      </c>
    </row>
    <row r="8" spans="1:36">
      <c r="A8" s="7" t="s">
        <v>258</v>
      </c>
      <c r="G8" s="9">
        <v>37</v>
      </c>
      <c r="H8" s="9">
        <f t="shared" ref="H8:AB8" si="2">AVERAGE(G7:I7)</f>
        <v>24.333333333333332</v>
      </c>
      <c r="I8" s="9">
        <f t="shared" si="2"/>
        <v>19.333333333333332</v>
      </c>
      <c r="J8" s="9">
        <f t="shared" si="2"/>
        <v>20.666666666666668</v>
      </c>
      <c r="K8" s="9">
        <f t="shared" si="2"/>
        <v>25.666666666666668</v>
      </c>
      <c r="L8" s="9">
        <f t="shared" si="2"/>
        <v>21.666666666666668</v>
      </c>
      <c r="M8" s="9">
        <f t="shared" si="2"/>
        <v>18</v>
      </c>
      <c r="N8" s="9">
        <f t="shared" si="2"/>
        <v>9.3333333333333339</v>
      </c>
      <c r="O8" s="9">
        <f t="shared" si="2"/>
        <v>10.666666666666666</v>
      </c>
      <c r="P8" s="9">
        <f t="shared" si="2"/>
        <v>10</v>
      </c>
      <c r="Q8" s="9">
        <f t="shared" si="2"/>
        <v>19</v>
      </c>
      <c r="R8" s="9">
        <f t="shared" si="2"/>
        <v>21.333333333333332</v>
      </c>
      <c r="S8" s="9">
        <f t="shared" si="2"/>
        <v>23.333333333333332</v>
      </c>
      <c r="T8" s="9">
        <f t="shared" si="2"/>
        <v>26</v>
      </c>
      <c r="U8" s="9">
        <f t="shared" si="2"/>
        <v>23.666666666666668</v>
      </c>
      <c r="V8" s="9">
        <f t="shared" si="2"/>
        <v>33.666666666666664</v>
      </c>
      <c r="W8" s="9">
        <f t="shared" si="2"/>
        <v>39</v>
      </c>
      <c r="X8" s="9">
        <f t="shared" si="2"/>
        <v>47</v>
      </c>
      <c r="Y8" s="9">
        <f t="shared" si="2"/>
        <v>39.666666666666664</v>
      </c>
      <c r="Z8" s="9">
        <f t="shared" si="2"/>
        <v>27.333333333333332</v>
      </c>
      <c r="AA8" s="9">
        <f t="shared" si="2"/>
        <v>22.333333333333332</v>
      </c>
      <c r="AB8" s="9">
        <f t="shared" si="2"/>
        <v>18.333333333333332</v>
      </c>
      <c r="AC8" s="9">
        <v>23</v>
      </c>
    </row>
    <row r="9" spans="1:36">
      <c r="A9" s="7" t="s">
        <v>259</v>
      </c>
      <c r="G9" s="9">
        <v>37</v>
      </c>
      <c r="H9" s="9">
        <f t="shared" ref="H9:AB9" si="3">MEDIAN(G8:I8)</f>
        <v>24.333333333333332</v>
      </c>
      <c r="I9" s="9">
        <f t="shared" si="3"/>
        <v>20.666666666666668</v>
      </c>
      <c r="J9" s="9">
        <f t="shared" si="3"/>
        <v>20.666666666666668</v>
      </c>
      <c r="K9" s="9">
        <f t="shared" si="3"/>
        <v>21.666666666666668</v>
      </c>
      <c r="L9" s="9">
        <f t="shared" si="3"/>
        <v>21.666666666666668</v>
      </c>
      <c r="M9" s="9">
        <f t="shared" si="3"/>
        <v>18</v>
      </c>
      <c r="N9" s="9">
        <f t="shared" si="3"/>
        <v>10.666666666666666</v>
      </c>
      <c r="O9" s="9">
        <f t="shared" si="3"/>
        <v>10</v>
      </c>
      <c r="P9" s="9">
        <f t="shared" si="3"/>
        <v>10.666666666666666</v>
      </c>
      <c r="Q9" s="9">
        <f t="shared" si="3"/>
        <v>19</v>
      </c>
      <c r="R9" s="9">
        <f t="shared" si="3"/>
        <v>21.333333333333332</v>
      </c>
      <c r="S9" s="9">
        <f t="shared" si="3"/>
        <v>23.333333333333332</v>
      </c>
      <c r="T9" s="9">
        <f t="shared" si="3"/>
        <v>23.666666666666668</v>
      </c>
      <c r="U9" s="9">
        <f t="shared" si="3"/>
        <v>26</v>
      </c>
      <c r="V9" s="9">
        <f t="shared" si="3"/>
        <v>33.666666666666664</v>
      </c>
      <c r="W9" s="9">
        <f t="shared" si="3"/>
        <v>39</v>
      </c>
      <c r="X9" s="9">
        <f t="shared" si="3"/>
        <v>39.666666666666664</v>
      </c>
      <c r="Y9" s="9">
        <f t="shared" si="3"/>
        <v>39.666666666666664</v>
      </c>
      <c r="Z9" s="9">
        <f t="shared" si="3"/>
        <v>27.333333333333332</v>
      </c>
      <c r="AA9" s="9">
        <f t="shared" si="3"/>
        <v>22.333333333333332</v>
      </c>
      <c r="AB9" s="9">
        <f t="shared" si="3"/>
        <v>22.333333333333332</v>
      </c>
      <c r="AC9" s="9">
        <v>23</v>
      </c>
    </row>
    <row r="10" spans="1:36">
      <c r="A10" s="7" t="s">
        <v>260</v>
      </c>
    </row>
    <row r="11" spans="1:36">
      <c r="A11" s="7" t="s">
        <v>261</v>
      </c>
      <c r="G11" s="7">
        <v>0</v>
      </c>
      <c r="H11" s="7">
        <v>3</v>
      </c>
      <c r="I11" s="7">
        <v>26</v>
      </c>
      <c r="J11" s="7">
        <v>25</v>
      </c>
      <c r="K11" s="7">
        <v>11</v>
      </c>
      <c r="L11" s="7">
        <v>16</v>
      </c>
      <c r="M11" s="7">
        <v>15</v>
      </c>
      <c r="N11" s="7">
        <v>10</v>
      </c>
      <c r="O11" s="7">
        <v>6</v>
      </c>
      <c r="P11" s="7">
        <v>12</v>
      </c>
      <c r="Q11" s="7">
        <v>15</v>
      </c>
      <c r="R11" s="7">
        <v>12</v>
      </c>
      <c r="S11" s="7">
        <v>14</v>
      </c>
      <c r="T11" s="7">
        <v>28</v>
      </c>
      <c r="U11" s="7">
        <v>18</v>
      </c>
      <c r="V11" s="7">
        <v>11</v>
      </c>
      <c r="W11" s="7">
        <v>0</v>
      </c>
      <c r="X11" s="7">
        <v>20</v>
      </c>
      <c r="Y11" s="7">
        <v>72</v>
      </c>
      <c r="Z11" s="7">
        <v>50</v>
      </c>
      <c r="AA11" s="7">
        <v>51</v>
      </c>
      <c r="AB11" s="7">
        <v>22</v>
      </c>
      <c r="AC11" s="7">
        <v>19</v>
      </c>
      <c r="AG11" s="7">
        <f>SUM(G11:R11)</f>
        <v>151</v>
      </c>
      <c r="AH11" s="7">
        <f>SUM(S11:AD11)</f>
        <v>305</v>
      </c>
    </row>
    <row r="12" spans="1:36">
      <c r="A12" s="7" t="s">
        <v>262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2</v>
      </c>
      <c r="S12" s="7">
        <v>0</v>
      </c>
      <c r="T12" s="7">
        <v>1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G12" s="7">
        <f>SUM(G12:R12)</f>
        <v>3</v>
      </c>
      <c r="AH12" s="7">
        <f>SUM(S12:AD12)</f>
        <v>2</v>
      </c>
    </row>
    <row r="13" spans="1:36">
      <c r="A13" s="7" t="s">
        <v>263</v>
      </c>
      <c r="G13" s="7">
        <v>0</v>
      </c>
      <c r="H13" s="7">
        <v>1</v>
      </c>
      <c r="I13" s="7">
        <v>0</v>
      </c>
      <c r="J13" s="7">
        <v>0</v>
      </c>
      <c r="K13" s="7">
        <v>2</v>
      </c>
      <c r="L13" s="7">
        <v>4</v>
      </c>
      <c r="M13" s="7">
        <v>1</v>
      </c>
      <c r="N13" s="7">
        <v>1</v>
      </c>
      <c r="O13" s="7">
        <v>1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1</v>
      </c>
      <c r="AA13" s="7">
        <v>1</v>
      </c>
      <c r="AB13" s="7">
        <v>1</v>
      </c>
      <c r="AC13" s="7">
        <v>3</v>
      </c>
      <c r="AG13" s="7">
        <f>SUM(G13:R13)</f>
        <v>11</v>
      </c>
      <c r="AH13" s="7">
        <f>SUM(S13:AD13)</f>
        <v>7</v>
      </c>
    </row>
    <row r="14" spans="1:36">
      <c r="A14" s="7" t="s">
        <v>264</v>
      </c>
      <c r="G14" s="7">
        <v>0</v>
      </c>
      <c r="H14" s="7">
        <v>0</v>
      </c>
      <c r="I14" s="7">
        <v>0</v>
      </c>
      <c r="J14" s="7">
        <v>1</v>
      </c>
      <c r="K14" s="7">
        <v>0</v>
      </c>
      <c r="L14" s="7">
        <v>0</v>
      </c>
      <c r="M14" s="7">
        <v>1</v>
      </c>
      <c r="N14" s="7">
        <v>1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G14" s="7">
        <f>SUM(G14:R14)</f>
        <v>3</v>
      </c>
      <c r="AH14" s="7">
        <f>SUM(S14:AD14)</f>
        <v>1</v>
      </c>
    </row>
    <row r="15" spans="1:36">
      <c r="A15" s="7" t="s">
        <v>265</v>
      </c>
      <c r="G15" s="7">
        <f>SUM(G11:G14)</f>
        <v>0</v>
      </c>
      <c r="H15" s="7">
        <f t="shared" ref="H15:M15" si="4">SUM(H11:H14)</f>
        <v>4</v>
      </c>
      <c r="I15" s="7">
        <f t="shared" si="4"/>
        <v>26</v>
      </c>
      <c r="J15" s="7">
        <f t="shared" si="4"/>
        <v>26</v>
      </c>
      <c r="K15" s="7">
        <f t="shared" si="4"/>
        <v>13</v>
      </c>
      <c r="L15" s="7">
        <f t="shared" si="4"/>
        <v>21</v>
      </c>
      <c r="M15" s="7">
        <f t="shared" si="4"/>
        <v>17</v>
      </c>
      <c r="N15" s="7">
        <f>SUM(N11:N14)</f>
        <v>12</v>
      </c>
      <c r="O15" s="7">
        <f t="shared" ref="O15:Y15" si="5">SUM(O11:O14)</f>
        <v>7</v>
      </c>
      <c r="P15" s="7">
        <f t="shared" si="5"/>
        <v>12</v>
      </c>
      <c r="Q15" s="7">
        <f t="shared" si="5"/>
        <v>16</v>
      </c>
      <c r="R15" s="7">
        <f t="shared" si="5"/>
        <v>14</v>
      </c>
      <c r="S15" s="7">
        <f t="shared" si="5"/>
        <v>14</v>
      </c>
      <c r="T15" s="7">
        <f t="shared" si="5"/>
        <v>29</v>
      </c>
      <c r="U15" s="7">
        <f t="shared" si="5"/>
        <v>19</v>
      </c>
      <c r="V15" s="7">
        <f t="shared" si="5"/>
        <v>11</v>
      </c>
      <c r="W15" s="7">
        <f t="shared" si="5"/>
        <v>1</v>
      </c>
      <c r="X15" s="7">
        <f t="shared" si="5"/>
        <v>21</v>
      </c>
      <c r="Y15" s="7">
        <f t="shared" si="5"/>
        <v>72</v>
      </c>
      <c r="Z15" s="7">
        <f t="shared" ref="Z15:AE15" si="6">SUM(Z11:Z14)</f>
        <v>51</v>
      </c>
      <c r="AA15" s="7">
        <f t="shared" si="6"/>
        <v>52</v>
      </c>
      <c r="AB15" s="7">
        <f t="shared" si="6"/>
        <v>23</v>
      </c>
      <c r="AC15" s="7">
        <f t="shared" si="6"/>
        <v>22</v>
      </c>
      <c r="AD15" s="7">
        <f t="shared" si="6"/>
        <v>0</v>
      </c>
      <c r="AE15" s="7">
        <f t="shared" si="6"/>
        <v>0</v>
      </c>
      <c r="AG15" s="7">
        <f>SUM(G15:R15)</f>
        <v>168</v>
      </c>
      <c r="AH15" s="7">
        <f>SUM(S15:AD15)</f>
        <v>315</v>
      </c>
    </row>
    <row r="16" spans="1:36">
      <c r="A16" s="7" t="s">
        <v>266</v>
      </c>
      <c r="G16" s="10">
        <v>0</v>
      </c>
      <c r="H16" s="10">
        <f>AVERAGE(G13:I13)</f>
        <v>0.33333333333333331</v>
      </c>
      <c r="I16" s="10">
        <f>AVERAGE(H13:J13)</f>
        <v>0.33333333333333331</v>
      </c>
      <c r="J16" s="10">
        <f t="shared" ref="J16:AC16" si="7">AVERAGE(I13:K13)</f>
        <v>0.66666666666666663</v>
      </c>
      <c r="K16" s="10">
        <f t="shared" si="7"/>
        <v>2</v>
      </c>
      <c r="L16" s="10">
        <f t="shared" si="7"/>
        <v>2.3333333333333335</v>
      </c>
      <c r="M16" s="10">
        <f t="shared" si="7"/>
        <v>2</v>
      </c>
      <c r="N16" s="10">
        <f t="shared" si="7"/>
        <v>1</v>
      </c>
      <c r="O16" s="10">
        <f t="shared" si="7"/>
        <v>0.66666666666666663</v>
      </c>
      <c r="P16" s="10">
        <f t="shared" si="7"/>
        <v>0.66666666666666663</v>
      </c>
      <c r="Q16" s="10">
        <f t="shared" si="7"/>
        <v>0.33333333333333331</v>
      </c>
      <c r="R16" s="10">
        <f t="shared" si="7"/>
        <v>0.33333333333333331</v>
      </c>
      <c r="S16" s="10">
        <f t="shared" si="7"/>
        <v>0</v>
      </c>
      <c r="T16" s="10">
        <f t="shared" si="7"/>
        <v>0</v>
      </c>
      <c r="U16" s="10">
        <f t="shared" si="7"/>
        <v>0</v>
      </c>
      <c r="V16" s="10">
        <f t="shared" si="7"/>
        <v>0</v>
      </c>
      <c r="W16" s="10">
        <f t="shared" si="7"/>
        <v>0.33333333333333331</v>
      </c>
      <c r="X16" s="10">
        <f t="shared" si="7"/>
        <v>0.33333333333333331</v>
      </c>
      <c r="Y16" s="10">
        <f t="shared" si="7"/>
        <v>0.66666666666666663</v>
      </c>
      <c r="Z16" s="10">
        <f t="shared" si="7"/>
        <v>0.66666666666666663</v>
      </c>
      <c r="AA16" s="10">
        <f t="shared" si="7"/>
        <v>1</v>
      </c>
      <c r="AB16" s="10">
        <f t="shared" si="7"/>
        <v>1.6666666666666667</v>
      </c>
      <c r="AC16" s="10">
        <f t="shared" si="7"/>
        <v>2</v>
      </c>
    </row>
    <row r="17" spans="1:35">
      <c r="A17" s="7" t="s">
        <v>267</v>
      </c>
      <c r="G17" s="10">
        <v>0</v>
      </c>
      <c r="H17" s="10">
        <f>MEDIAN(G16:I16)</f>
        <v>0.33333333333333331</v>
      </c>
      <c r="I17" s="10">
        <f>MEDIAN(H16:J16)</f>
        <v>0.33333333333333331</v>
      </c>
      <c r="J17" s="10">
        <f t="shared" ref="J17:AC17" si="8">MEDIAN(I16:K16)</f>
        <v>0.66666666666666663</v>
      </c>
      <c r="K17" s="10">
        <f t="shared" si="8"/>
        <v>2</v>
      </c>
      <c r="L17" s="10">
        <f t="shared" si="8"/>
        <v>2</v>
      </c>
      <c r="M17" s="10">
        <f t="shared" si="8"/>
        <v>2</v>
      </c>
      <c r="N17" s="10">
        <f t="shared" si="8"/>
        <v>1</v>
      </c>
      <c r="O17" s="10">
        <f t="shared" si="8"/>
        <v>0.66666666666666663</v>
      </c>
      <c r="P17" s="10">
        <f t="shared" si="8"/>
        <v>0.66666666666666663</v>
      </c>
      <c r="Q17" s="10">
        <f t="shared" si="8"/>
        <v>0.33333333333333331</v>
      </c>
      <c r="R17" s="10">
        <f t="shared" si="8"/>
        <v>0.33333333333333331</v>
      </c>
      <c r="S17" s="10">
        <f t="shared" si="8"/>
        <v>0</v>
      </c>
      <c r="T17" s="10">
        <f t="shared" si="8"/>
        <v>0</v>
      </c>
      <c r="U17" s="10">
        <f t="shared" si="8"/>
        <v>0</v>
      </c>
      <c r="V17" s="10">
        <f t="shared" si="8"/>
        <v>0</v>
      </c>
      <c r="W17" s="10">
        <f t="shared" si="8"/>
        <v>0.33333333333333331</v>
      </c>
      <c r="X17" s="10">
        <f t="shared" si="8"/>
        <v>0.33333333333333331</v>
      </c>
      <c r="Y17" s="10">
        <f t="shared" si="8"/>
        <v>0.66666666666666663</v>
      </c>
      <c r="Z17" s="10">
        <f t="shared" si="8"/>
        <v>0.66666666666666663</v>
      </c>
      <c r="AA17" s="10">
        <f t="shared" si="8"/>
        <v>1</v>
      </c>
      <c r="AB17" s="10">
        <f t="shared" si="8"/>
        <v>1.6666666666666667</v>
      </c>
      <c r="AC17" s="10">
        <f t="shared" si="8"/>
        <v>1.8333333333333335</v>
      </c>
    </row>
    <row r="18" spans="1:35">
      <c r="A18" s="11" t="s">
        <v>268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AG18" s="8" t="s">
        <v>253</v>
      </c>
      <c r="AH18" s="8" t="s">
        <v>254</v>
      </c>
    </row>
    <row r="19" spans="1:35">
      <c r="A19" s="11" t="s">
        <v>269</v>
      </c>
      <c r="B19" s="11"/>
      <c r="C19" s="11"/>
      <c r="D19" s="11"/>
      <c r="E19" s="11"/>
      <c r="F19" s="11"/>
      <c r="G19" s="12"/>
      <c r="H19" s="12">
        <f t="shared" ref="H19:AC19" si="9">H11/H15*100</f>
        <v>75</v>
      </c>
      <c r="I19" s="12">
        <f t="shared" si="9"/>
        <v>100</v>
      </c>
      <c r="J19" s="12">
        <f t="shared" si="9"/>
        <v>96.15384615384616</v>
      </c>
      <c r="K19" s="12">
        <f t="shared" si="9"/>
        <v>84.615384615384613</v>
      </c>
      <c r="L19" s="12">
        <f t="shared" si="9"/>
        <v>76.19047619047619</v>
      </c>
      <c r="M19" s="12">
        <f t="shared" si="9"/>
        <v>88.235294117647058</v>
      </c>
      <c r="N19" s="9">
        <f t="shared" si="9"/>
        <v>83.333333333333343</v>
      </c>
      <c r="O19" s="9">
        <f t="shared" si="9"/>
        <v>85.714285714285708</v>
      </c>
      <c r="P19" s="9">
        <f t="shared" si="9"/>
        <v>100</v>
      </c>
      <c r="Q19" s="9">
        <f t="shared" si="9"/>
        <v>93.75</v>
      </c>
      <c r="R19" s="9">
        <f t="shared" si="9"/>
        <v>85.714285714285708</v>
      </c>
      <c r="S19" s="9">
        <f t="shared" si="9"/>
        <v>100</v>
      </c>
      <c r="T19" s="9">
        <f t="shared" si="9"/>
        <v>96.551724137931032</v>
      </c>
      <c r="U19" s="9">
        <f t="shared" si="9"/>
        <v>94.73684210526315</v>
      </c>
      <c r="V19" s="9">
        <f t="shared" si="9"/>
        <v>100</v>
      </c>
      <c r="W19" s="9">
        <f t="shared" si="9"/>
        <v>0</v>
      </c>
      <c r="X19" s="9">
        <f t="shared" si="9"/>
        <v>95.238095238095227</v>
      </c>
      <c r="Y19" s="9">
        <f t="shared" si="9"/>
        <v>100</v>
      </c>
      <c r="Z19" s="9">
        <f t="shared" si="9"/>
        <v>98.039215686274503</v>
      </c>
      <c r="AA19" s="9">
        <f t="shared" si="9"/>
        <v>98.076923076923066</v>
      </c>
      <c r="AB19" s="9">
        <f t="shared" si="9"/>
        <v>95.652173913043484</v>
      </c>
      <c r="AC19" s="9">
        <f t="shared" si="9"/>
        <v>86.36363636363636</v>
      </c>
      <c r="AG19" s="13">
        <f>AG11/AG15</f>
        <v>0.89880952380952384</v>
      </c>
      <c r="AH19" s="13">
        <f>AH11/AH15</f>
        <v>0.96825396825396826</v>
      </c>
      <c r="AI19" s="24"/>
    </row>
    <row r="20" spans="1:35">
      <c r="A20" s="11" t="s">
        <v>270</v>
      </c>
      <c r="B20" s="11"/>
      <c r="C20" s="11"/>
      <c r="D20" s="11"/>
      <c r="E20" s="11"/>
      <c r="F20" s="11"/>
      <c r="G20" s="12"/>
      <c r="H20" s="12">
        <f t="shared" ref="H20:AC20" si="10">H12/H15*100</f>
        <v>0</v>
      </c>
      <c r="I20" s="12">
        <f t="shared" si="10"/>
        <v>0</v>
      </c>
      <c r="J20" s="12">
        <f t="shared" si="10"/>
        <v>0</v>
      </c>
      <c r="K20" s="12">
        <f t="shared" si="10"/>
        <v>0</v>
      </c>
      <c r="L20" s="12">
        <f t="shared" si="10"/>
        <v>4.7619047619047619</v>
      </c>
      <c r="M20" s="12">
        <f t="shared" si="10"/>
        <v>0</v>
      </c>
      <c r="N20" s="9">
        <f t="shared" si="10"/>
        <v>0</v>
      </c>
      <c r="O20" s="9">
        <f t="shared" si="10"/>
        <v>0</v>
      </c>
      <c r="P20" s="9">
        <f t="shared" si="10"/>
        <v>0</v>
      </c>
      <c r="Q20" s="9">
        <f t="shared" si="10"/>
        <v>0</v>
      </c>
      <c r="R20" s="9">
        <f t="shared" si="10"/>
        <v>14.285714285714285</v>
      </c>
      <c r="S20" s="9">
        <f t="shared" si="10"/>
        <v>0</v>
      </c>
      <c r="T20" s="9">
        <f t="shared" si="10"/>
        <v>3.4482758620689653</v>
      </c>
      <c r="U20" s="9">
        <f t="shared" si="10"/>
        <v>0</v>
      </c>
      <c r="V20" s="9">
        <f t="shared" si="10"/>
        <v>0</v>
      </c>
      <c r="W20" s="9">
        <f t="shared" si="10"/>
        <v>100</v>
      </c>
      <c r="X20" s="9">
        <f t="shared" si="10"/>
        <v>0</v>
      </c>
      <c r="Y20" s="9">
        <f t="shared" si="10"/>
        <v>0</v>
      </c>
      <c r="Z20" s="9">
        <f t="shared" si="10"/>
        <v>0</v>
      </c>
      <c r="AA20" s="9">
        <f t="shared" si="10"/>
        <v>0</v>
      </c>
      <c r="AB20" s="9">
        <f t="shared" si="10"/>
        <v>0</v>
      </c>
      <c r="AC20" s="9">
        <f t="shared" si="10"/>
        <v>0</v>
      </c>
      <c r="AG20" s="13">
        <f>AG12/AG15</f>
        <v>1.7857142857142856E-2</v>
      </c>
      <c r="AH20" s="13">
        <f>AH12/AH15</f>
        <v>6.3492063492063492E-3</v>
      </c>
      <c r="AI20" s="24"/>
    </row>
    <row r="21" spans="1:35">
      <c r="A21" s="11" t="s">
        <v>271</v>
      </c>
      <c r="B21" s="11"/>
      <c r="C21" s="11"/>
      <c r="D21" s="11"/>
      <c r="E21" s="11"/>
      <c r="F21" s="11"/>
      <c r="G21" s="12"/>
      <c r="H21" s="12">
        <f t="shared" ref="H21:AC21" si="11">H13/H15*100</f>
        <v>25</v>
      </c>
      <c r="I21" s="12">
        <f t="shared" si="11"/>
        <v>0</v>
      </c>
      <c r="J21" s="12">
        <f t="shared" si="11"/>
        <v>0</v>
      </c>
      <c r="K21" s="12">
        <f t="shared" si="11"/>
        <v>15.384615384615385</v>
      </c>
      <c r="L21" s="12">
        <f t="shared" si="11"/>
        <v>19.047619047619047</v>
      </c>
      <c r="M21" s="12">
        <f t="shared" si="11"/>
        <v>5.8823529411764701</v>
      </c>
      <c r="N21" s="9">
        <f t="shared" si="11"/>
        <v>8.3333333333333321</v>
      </c>
      <c r="O21" s="9">
        <f t="shared" si="11"/>
        <v>14.285714285714285</v>
      </c>
      <c r="P21" s="9">
        <f t="shared" si="11"/>
        <v>0</v>
      </c>
      <c r="Q21" s="9">
        <f t="shared" si="11"/>
        <v>6.25</v>
      </c>
      <c r="R21" s="9">
        <f t="shared" si="11"/>
        <v>0</v>
      </c>
      <c r="S21" s="9">
        <f t="shared" si="11"/>
        <v>0</v>
      </c>
      <c r="T21" s="9">
        <f t="shared" si="11"/>
        <v>0</v>
      </c>
      <c r="U21" s="9">
        <f t="shared" si="11"/>
        <v>0</v>
      </c>
      <c r="V21" s="9">
        <f t="shared" si="11"/>
        <v>0</v>
      </c>
      <c r="W21" s="9">
        <f t="shared" si="11"/>
        <v>0</v>
      </c>
      <c r="X21" s="9">
        <f t="shared" si="11"/>
        <v>4.7619047619047619</v>
      </c>
      <c r="Y21" s="9">
        <f t="shared" si="11"/>
        <v>0</v>
      </c>
      <c r="Z21" s="9">
        <f t="shared" si="11"/>
        <v>1.9607843137254901</v>
      </c>
      <c r="AA21" s="9">
        <f t="shared" si="11"/>
        <v>1.9230769230769231</v>
      </c>
      <c r="AB21" s="9">
        <f t="shared" si="11"/>
        <v>4.3478260869565215</v>
      </c>
      <c r="AC21" s="9">
        <f t="shared" si="11"/>
        <v>13.636363636363635</v>
      </c>
      <c r="AG21" s="13">
        <f>AG13/AG15</f>
        <v>6.5476190476190479E-2</v>
      </c>
      <c r="AH21" s="13">
        <f>AH13/AH15</f>
        <v>2.2222222222222223E-2</v>
      </c>
      <c r="AI21" s="24"/>
    </row>
    <row r="22" spans="1:35">
      <c r="A22" s="11" t="s">
        <v>264</v>
      </c>
      <c r="B22" s="11"/>
      <c r="C22" s="11"/>
      <c r="D22" s="11"/>
      <c r="E22" s="11"/>
      <c r="F22" s="11"/>
      <c r="G22" s="12"/>
      <c r="H22" s="12">
        <f t="shared" ref="H22:M22" si="12">H14/H15*100</f>
        <v>0</v>
      </c>
      <c r="I22" s="12">
        <f t="shared" si="12"/>
        <v>0</v>
      </c>
      <c r="J22" s="12">
        <f t="shared" si="12"/>
        <v>3.8461538461538463</v>
      </c>
      <c r="K22" s="12">
        <f t="shared" si="12"/>
        <v>0</v>
      </c>
      <c r="L22" s="12">
        <f t="shared" si="12"/>
        <v>0</v>
      </c>
      <c r="M22" s="12">
        <f t="shared" si="12"/>
        <v>5.8823529411764701</v>
      </c>
      <c r="N22" s="9">
        <f>N14/12*100</f>
        <v>8.3333333333333321</v>
      </c>
      <c r="O22" s="9">
        <f t="shared" ref="O22:AC22" si="13">O14/12*100</f>
        <v>0</v>
      </c>
      <c r="P22" s="9">
        <f t="shared" si="13"/>
        <v>0</v>
      </c>
      <c r="Q22" s="9">
        <f t="shared" si="13"/>
        <v>0</v>
      </c>
      <c r="R22" s="9">
        <f t="shared" si="13"/>
        <v>0</v>
      </c>
      <c r="S22" s="9">
        <f t="shared" si="13"/>
        <v>0</v>
      </c>
      <c r="T22" s="9">
        <f t="shared" si="13"/>
        <v>0</v>
      </c>
      <c r="U22" s="9">
        <f t="shared" si="13"/>
        <v>8.3333333333333321</v>
      </c>
      <c r="V22" s="9">
        <f t="shared" si="13"/>
        <v>0</v>
      </c>
      <c r="W22" s="9">
        <f t="shared" si="13"/>
        <v>0</v>
      </c>
      <c r="X22" s="9">
        <f t="shared" si="13"/>
        <v>0</v>
      </c>
      <c r="Y22" s="9">
        <f t="shared" si="13"/>
        <v>0</v>
      </c>
      <c r="Z22" s="9">
        <f t="shared" si="13"/>
        <v>0</v>
      </c>
      <c r="AA22" s="9">
        <f t="shared" si="13"/>
        <v>0</v>
      </c>
      <c r="AB22" s="9">
        <f t="shared" si="13"/>
        <v>0</v>
      </c>
      <c r="AC22" s="9">
        <f t="shared" si="13"/>
        <v>0</v>
      </c>
      <c r="AG22" s="13">
        <f>AG14/AG15</f>
        <v>1.7857142857142856E-2</v>
      </c>
      <c r="AH22" s="13">
        <f>AH14/AH15</f>
        <v>3.1746031746031746E-3</v>
      </c>
    </row>
    <row r="23" spans="1:35">
      <c r="A23" s="11" t="s">
        <v>272</v>
      </c>
      <c r="G23" s="11"/>
      <c r="H23" s="9">
        <f>G19:I19</f>
        <v>75</v>
      </c>
      <c r="I23" s="9">
        <f t="shared" ref="I23:AC23" si="14">H19:J19</f>
        <v>100</v>
      </c>
      <c r="J23" s="9">
        <f t="shared" si="14"/>
        <v>96.15384615384616</v>
      </c>
      <c r="K23" s="9">
        <f t="shared" si="14"/>
        <v>84.615384615384613</v>
      </c>
      <c r="L23" s="9">
        <f t="shared" si="14"/>
        <v>76.19047619047619</v>
      </c>
      <c r="M23" s="9">
        <f t="shared" si="14"/>
        <v>88.235294117647058</v>
      </c>
      <c r="N23" s="9">
        <f t="shared" si="14"/>
        <v>83.333333333333343</v>
      </c>
      <c r="O23" s="9">
        <f t="shared" si="14"/>
        <v>85.714285714285708</v>
      </c>
      <c r="P23" s="9">
        <f t="shared" si="14"/>
        <v>100</v>
      </c>
      <c r="Q23" s="9">
        <f t="shared" si="14"/>
        <v>93.75</v>
      </c>
      <c r="R23" s="9">
        <f t="shared" si="14"/>
        <v>85.714285714285708</v>
      </c>
      <c r="S23" s="9">
        <f t="shared" si="14"/>
        <v>100</v>
      </c>
      <c r="T23" s="9">
        <f t="shared" si="14"/>
        <v>96.551724137931032</v>
      </c>
      <c r="U23" s="9">
        <f t="shared" si="14"/>
        <v>94.73684210526315</v>
      </c>
      <c r="V23" s="9">
        <f t="shared" si="14"/>
        <v>100</v>
      </c>
      <c r="W23" s="9">
        <f t="shared" si="14"/>
        <v>0</v>
      </c>
      <c r="X23" s="9">
        <f t="shared" si="14"/>
        <v>95.238095238095227</v>
      </c>
      <c r="Y23" s="9">
        <f t="shared" si="14"/>
        <v>100</v>
      </c>
      <c r="Z23" s="9">
        <f t="shared" si="14"/>
        <v>98.039215686274503</v>
      </c>
      <c r="AA23" s="9">
        <f t="shared" si="14"/>
        <v>98.076923076923066</v>
      </c>
      <c r="AB23" s="9">
        <f t="shared" si="14"/>
        <v>95.652173913043484</v>
      </c>
      <c r="AC23" s="9">
        <f t="shared" si="14"/>
        <v>86.36363636363636</v>
      </c>
    </row>
    <row r="24" spans="1:35">
      <c r="A24" s="11" t="s">
        <v>273</v>
      </c>
      <c r="H24" s="7">
        <f>MEDIAN(G23:I23)</f>
        <v>87.5</v>
      </c>
      <c r="I24" s="7">
        <f t="shared" ref="I24:AC24" si="15">MEDIAN(H23:J23)</f>
        <v>96.15384615384616</v>
      </c>
      <c r="J24" s="7">
        <f t="shared" si="15"/>
        <v>96.15384615384616</v>
      </c>
      <c r="K24" s="7">
        <f t="shared" si="15"/>
        <v>84.615384615384613</v>
      </c>
      <c r="L24" s="7">
        <f t="shared" si="15"/>
        <v>84.615384615384613</v>
      </c>
      <c r="M24" s="7">
        <f t="shared" si="15"/>
        <v>83.333333333333343</v>
      </c>
      <c r="N24" s="7">
        <f t="shared" si="15"/>
        <v>85.714285714285708</v>
      </c>
      <c r="O24" s="7">
        <f t="shared" si="15"/>
        <v>85.714285714285708</v>
      </c>
      <c r="P24" s="7">
        <f t="shared" si="15"/>
        <v>93.75</v>
      </c>
      <c r="Q24" s="7">
        <f t="shared" si="15"/>
        <v>93.75</v>
      </c>
      <c r="R24" s="7">
        <f t="shared" si="15"/>
        <v>93.75</v>
      </c>
      <c r="S24" s="7">
        <f t="shared" si="15"/>
        <v>96.551724137931032</v>
      </c>
      <c r="T24" s="7">
        <f t="shared" si="15"/>
        <v>96.551724137931032</v>
      </c>
      <c r="U24" s="7">
        <f t="shared" si="15"/>
        <v>96.551724137931032</v>
      </c>
      <c r="V24" s="7">
        <f t="shared" si="15"/>
        <v>94.73684210526315</v>
      </c>
      <c r="W24" s="7">
        <f t="shared" si="15"/>
        <v>95.238095238095227</v>
      </c>
      <c r="X24" s="7">
        <f t="shared" si="15"/>
        <v>95.238095238095227</v>
      </c>
      <c r="Y24" s="7">
        <f t="shared" si="15"/>
        <v>98.039215686274503</v>
      </c>
      <c r="Z24" s="7">
        <f t="shared" si="15"/>
        <v>98.076923076923066</v>
      </c>
      <c r="AA24" s="7">
        <f t="shared" si="15"/>
        <v>98.039215686274503</v>
      </c>
      <c r="AB24" s="7">
        <f t="shared" si="15"/>
        <v>95.652173913043484</v>
      </c>
      <c r="AC24" s="7">
        <f t="shared" si="15"/>
        <v>91.007905138339922</v>
      </c>
    </row>
    <row r="25" spans="1:35">
      <c r="A25" s="11" t="s">
        <v>274</v>
      </c>
      <c r="H25" s="9">
        <f>AVERAGE(G20:I20)</f>
        <v>0</v>
      </c>
      <c r="I25" s="9">
        <f t="shared" ref="I25:AC25" si="16">AVERAGE(H20:J20)</f>
        <v>0</v>
      </c>
      <c r="J25" s="9">
        <f t="shared" si="16"/>
        <v>0</v>
      </c>
      <c r="K25" s="9">
        <f t="shared" si="16"/>
        <v>1.5873015873015872</v>
      </c>
      <c r="L25" s="9">
        <f t="shared" si="16"/>
        <v>1.5873015873015872</v>
      </c>
      <c r="M25" s="9">
        <f t="shared" si="16"/>
        <v>1.5873015873015872</v>
      </c>
      <c r="N25" s="9">
        <f t="shared" si="16"/>
        <v>0</v>
      </c>
      <c r="O25" s="9">
        <f t="shared" si="16"/>
        <v>0</v>
      </c>
      <c r="P25" s="9">
        <f t="shared" si="16"/>
        <v>0</v>
      </c>
      <c r="Q25" s="9">
        <f t="shared" si="16"/>
        <v>4.7619047619047619</v>
      </c>
      <c r="R25" s="9">
        <f t="shared" si="16"/>
        <v>4.7619047619047619</v>
      </c>
      <c r="S25" s="9">
        <f t="shared" si="16"/>
        <v>5.9113300492610827</v>
      </c>
      <c r="T25" s="9">
        <f t="shared" si="16"/>
        <v>1.1494252873563218</v>
      </c>
      <c r="U25" s="9">
        <f t="shared" si="16"/>
        <v>1.1494252873563218</v>
      </c>
      <c r="V25" s="9">
        <f t="shared" si="16"/>
        <v>33.333333333333336</v>
      </c>
      <c r="W25" s="9">
        <f t="shared" si="16"/>
        <v>33.333333333333336</v>
      </c>
      <c r="X25" s="9">
        <f t="shared" si="16"/>
        <v>33.333333333333336</v>
      </c>
      <c r="Y25" s="9">
        <f t="shared" si="16"/>
        <v>0</v>
      </c>
      <c r="Z25" s="9">
        <f t="shared" si="16"/>
        <v>0</v>
      </c>
      <c r="AA25" s="9">
        <f t="shared" si="16"/>
        <v>0</v>
      </c>
      <c r="AB25" s="9">
        <f t="shared" si="16"/>
        <v>0</v>
      </c>
      <c r="AC25" s="9">
        <f t="shared" si="16"/>
        <v>0</v>
      </c>
    </row>
    <row r="26" spans="1:35">
      <c r="A26" s="11" t="s">
        <v>275</v>
      </c>
      <c r="H26" s="7">
        <f>MEDIAN(G25:I25)</f>
        <v>0</v>
      </c>
      <c r="I26" s="7">
        <f t="shared" ref="I26:AC26" si="17">MEDIAN(H25:J25)</f>
        <v>0</v>
      </c>
      <c r="J26" s="7">
        <f t="shared" si="17"/>
        <v>0</v>
      </c>
      <c r="K26" s="7">
        <f t="shared" si="17"/>
        <v>1.5873015873015872</v>
      </c>
      <c r="L26" s="7">
        <f t="shared" si="17"/>
        <v>1.5873015873015872</v>
      </c>
      <c r="M26" s="7">
        <f t="shared" si="17"/>
        <v>1.5873015873015872</v>
      </c>
      <c r="N26" s="7">
        <f t="shared" si="17"/>
        <v>0</v>
      </c>
      <c r="O26" s="7">
        <f t="shared" si="17"/>
        <v>0</v>
      </c>
      <c r="P26" s="7">
        <f t="shared" si="17"/>
        <v>0</v>
      </c>
      <c r="Q26" s="7">
        <f t="shared" si="17"/>
        <v>4.7619047619047619</v>
      </c>
      <c r="R26" s="7">
        <f t="shared" si="17"/>
        <v>4.7619047619047619</v>
      </c>
      <c r="S26" s="7">
        <f t="shared" si="17"/>
        <v>4.7619047619047619</v>
      </c>
      <c r="T26" s="7">
        <f t="shared" si="17"/>
        <v>1.1494252873563218</v>
      </c>
      <c r="U26" s="7">
        <f t="shared" si="17"/>
        <v>1.1494252873563218</v>
      </c>
      <c r="V26" s="7">
        <f t="shared" si="17"/>
        <v>33.333333333333336</v>
      </c>
      <c r="W26" s="7">
        <f t="shared" si="17"/>
        <v>33.333333333333336</v>
      </c>
      <c r="X26" s="7">
        <f t="shared" si="17"/>
        <v>33.333333333333336</v>
      </c>
      <c r="Y26" s="7">
        <f t="shared" si="17"/>
        <v>0</v>
      </c>
      <c r="Z26" s="7">
        <f t="shared" si="17"/>
        <v>0</v>
      </c>
      <c r="AA26" s="7">
        <f t="shared" si="17"/>
        <v>0</v>
      </c>
      <c r="AB26" s="7">
        <f t="shared" si="17"/>
        <v>0</v>
      </c>
      <c r="AC26" s="7">
        <f t="shared" si="17"/>
        <v>0</v>
      </c>
    </row>
    <row r="27" spans="1:35">
      <c r="A27" s="11" t="s">
        <v>266</v>
      </c>
      <c r="H27" s="9">
        <f>AVERAGE(G21:I21)</f>
        <v>12.5</v>
      </c>
      <c r="I27" s="9">
        <f t="shared" ref="I27:AC27" si="18">AVERAGE(H21:J21)</f>
        <v>8.3333333333333339</v>
      </c>
      <c r="J27" s="9">
        <f t="shared" si="18"/>
        <v>5.1282051282051286</v>
      </c>
      <c r="K27" s="9">
        <f t="shared" si="18"/>
        <v>11.477411477411477</v>
      </c>
      <c r="L27" s="9">
        <f t="shared" si="18"/>
        <v>13.438195791136968</v>
      </c>
      <c r="M27" s="9">
        <f t="shared" si="18"/>
        <v>11.087768440709617</v>
      </c>
      <c r="N27" s="9">
        <f t="shared" si="18"/>
        <v>9.5004668534080299</v>
      </c>
      <c r="O27" s="9">
        <f t="shared" si="18"/>
        <v>7.5396825396825387</v>
      </c>
      <c r="P27" s="9">
        <f t="shared" si="18"/>
        <v>6.8452380952380949</v>
      </c>
      <c r="Q27" s="9">
        <f t="shared" si="18"/>
        <v>2.0833333333333335</v>
      </c>
      <c r="R27" s="9">
        <f t="shared" si="18"/>
        <v>2.0833333333333335</v>
      </c>
      <c r="S27" s="9">
        <f t="shared" si="18"/>
        <v>0</v>
      </c>
      <c r="T27" s="9">
        <f t="shared" si="18"/>
        <v>0</v>
      </c>
      <c r="U27" s="9">
        <f t="shared" si="18"/>
        <v>0</v>
      </c>
      <c r="V27" s="9">
        <f t="shared" si="18"/>
        <v>0</v>
      </c>
      <c r="W27" s="9">
        <f t="shared" si="18"/>
        <v>1.5873015873015872</v>
      </c>
      <c r="X27" s="9">
        <f t="shared" si="18"/>
        <v>1.5873015873015872</v>
      </c>
      <c r="Y27" s="9">
        <f t="shared" si="18"/>
        <v>2.2408963585434174</v>
      </c>
      <c r="Z27" s="9">
        <f t="shared" si="18"/>
        <v>1.2946204122674712</v>
      </c>
      <c r="AA27" s="9">
        <f t="shared" si="18"/>
        <v>2.7438957745863117</v>
      </c>
      <c r="AB27" s="9">
        <f t="shared" si="18"/>
        <v>6.6357555487990263</v>
      </c>
      <c r="AC27" s="9">
        <f t="shared" si="18"/>
        <v>8.9920948616600782</v>
      </c>
    </row>
    <row r="28" spans="1:35">
      <c r="A28" s="11" t="s">
        <v>267</v>
      </c>
      <c r="H28" s="7">
        <f>MEDIAN(G27:I27)</f>
        <v>10.416666666666668</v>
      </c>
      <c r="I28" s="7">
        <f t="shared" ref="I28:AC28" si="19">MEDIAN(H27:J27)</f>
        <v>8.3333333333333339</v>
      </c>
      <c r="J28" s="7">
        <f t="shared" si="19"/>
        <v>8.3333333333333339</v>
      </c>
      <c r="K28" s="7">
        <f t="shared" si="19"/>
        <v>11.477411477411477</v>
      </c>
      <c r="L28" s="7">
        <f t="shared" si="19"/>
        <v>11.477411477411477</v>
      </c>
      <c r="M28" s="7">
        <f t="shared" si="19"/>
        <v>11.087768440709617</v>
      </c>
      <c r="N28" s="7">
        <f t="shared" si="19"/>
        <v>9.5004668534080299</v>
      </c>
      <c r="O28" s="7">
        <f t="shared" si="19"/>
        <v>7.5396825396825387</v>
      </c>
      <c r="P28" s="7">
        <f t="shared" si="19"/>
        <v>6.8452380952380949</v>
      </c>
      <c r="Q28" s="7">
        <f t="shared" si="19"/>
        <v>2.0833333333333335</v>
      </c>
      <c r="R28" s="7">
        <f t="shared" si="19"/>
        <v>2.0833333333333335</v>
      </c>
      <c r="S28" s="7">
        <f t="shared" si="19"/>
        <v>0</v>
      </c>
      <c r="T28" s="7">
        <f t="shared" si="19"/>
        <v>0</v>
      </c>
      <c r="U28" s="7">
        <f t="shared" si="19"/>
        <v>0</v>
      </c>
      <c r="V28" s="7">
        <f t="shared" si="19"/>
        <v>0</v>
      </c>
      <c r="W28" s="7">
        <f t="shared" si="19"/>
        <v>1.5873015873015872</v>
      </c>
      <c r="X28" s="7">
        <f t="shared" si="19"/>
        <v>1.5873015873015872</v>
      </c>
      <c r="Y28" s="7">
        <f t="shared" si="19"/>
        <v>1.5873015873015872</v>
      </c>
      <c r="Z28" s="7">
        <f t="shared" si="19"/>
        <v>2.2408963585434174</v>
      </c>
      <c r="AA28" s="7">
        <f t="shared" si="19"/>
        <v>2.7438957745863117</v>
      </c>
      <c r="AB28" s="7">
        <f t="shared" si="19"/>
        <v>6.6357555487990263</v>
      </c>
      <c r="AC28" s="7">
        <f t="shared" si="19"/>
        <v>7.8139252052295518</v>
      </c>
    </row>
    <row r="29" spans="1:35">
      <c r="A29" s="7" t="s">
        <v>276</v>
      </c>
      <c r="H29" s="9">
        <f>G22:I22</f>
        <v>0</v>
      </c>
      <c r="I29" s="9">
        <f t="shared" ref="I29:AC29" si="20">H22:J22</f>
        <v>0</v>
      </c>
      <c r="J29" s="9">
        <f t="shared" si="20"/>
        <v>3.8461538461538463</v>
      </c>
      <c r="K29" s="9">
        <f t="shared" si="20"/>
        <v>0</v>
      </c>
      <c r="L29" s="9">
        <f t="shared" si="20"/>
        <v>0</v>
      </c>
      <c r="M29" s="9">
        <f t="shared" si="20"/>
        <v>5.8823529411764701</v>
      </c>
      <c r="N29" s="9">
        <f t="shared" si="20"/>
        <v>8.3333333333333321</v>
      </c>
      <c r="O29" s="9">
        <f t="shared" si="20"/>
        <v>0</v>
      </c>
      <c r="P29" s="9">
        <f t="shared" si="20"/>
        <v>0</v>
      </c>
      <c r="Q29" s="9">
        <f t="shared" si="20"/>
        <v>0</v>
      </c>
      <c r="R29" s="9">
        <f t="shared" si="20"/>
        <v>0</v>
      </c>
      <c r="S29" s="9">
        <f t="shared" si="20"/>
        <v>0</v>
      </c>
      <c r="T29" s="9">
        <f t="shared" si="20"/>
        <v>0</v>
      </c>
      <c r="U29" s="9">
        <f t="shared" si="20"/>
        <v>8.3333333333333321</v>
      </c>
      <c r="V29" s="9">
        <f t="shared" si="20"/>
        <v>0</v>
      </c>
      <c r="W29" s="9">
        <f t="shared" si="20"/>
        <v>0</v>
      </c>
      <c r="X29" s="9">
        <f t="shared" si="20"/>
        <v>0</v>
      </c>
      <c r="Y29" s="9">
        <f t="shared" si="20"/>
        <v>0</v>
      </c>
      <c r="Z29" s="9">
        <f t="shared" si="20"/>
        <v>0</v>
      </c>
      <c r="AA29" s="9">
        <f t="shared" si="20"/>
        <v>0</v>
      </c>
      <c r="AB29" s="9">
        <f t="shared" si="20"/>
        <v>0</v>
      </c>
      <c r="AC29" s="9">
        <f t="shared" si="20"/>
        <v>0</v>
      </c>
    </row>
    <row r="30" spans="1:35">
      <c r="A30" s="7" t="s">
        <v>277</v>
      </c>
      <c r="H30" s="7">
        <f>MEDIAN(G29:I29)</f>
        <v>0</v>
      </c>
      <c r="I30" s="7">
        <f t="shared" ref="I30:AC30" si="21">MEDIAN(H29:J29)</f>
        <v>0</v>
      </c>
      <c r="J30" s="7">
        <f t="shared" si="21"/>
        <v>0</v>
      </c>
      <c r="K30" s="7">
        <f t="shared" si="21"/>
        <v>0</v>
      </c>
      <c r="L30" s="7">
        <f t="shared" si="21"/>
        <v>0</v>
      </c>
      <c r="M30" s="7">
        <f t="shared" si="21"/>
        <v>5.8823529411764701</v>
      </c>
      <c r="N30" s="7">
        <f t="shared" si="21"/>
        <v>5.8823529411764701</v>
      </c>
      <c r="O30" s="7">
        <f t="shared" si="21"/>
        <v>0</v>
      </c>
      <c r="P30" s="7">
        <f t="shared" si="21"/>
        <v>0</v>
      </c>
      <c r="Q30" s="7">
        <f t="shared" si="21"/>
        <v>0</v>
      </c>
      <c r="R30" s="7">
        <f t="shared" si="21"/>
        <v>0</v>
      </c>
      <c r="S30" s="7">
        <f t="shared" si="21"/>
        <v>0</v>
      </c>
      <c r="T30" s="7">
        <f t="shared" si="21"/>
        <v>0</v>
      </c>
      <c r="U30" s="7">
        <f t="shared" si="21"/>
        <v>0</v>
      </c>
      <c r="V30" s="7">
        <f t="shared" si="21"/>
        <v>0</v>
      </c>
      <c r="W30" s="7">
        <f t="shared" si="21"/>
        <v>0</v>
      </c>
      <c r="X30" s="7">
        <f t="shared" si="21"/>
        <v>0</v>
      </c>
      <c r="Y30" s="7">
        <f t="shared" si="21"/>
        <v>0</v>
      </c>
      <c r="Z30" s="7">
        <f t="shared" si="21"/>
        <v>0</v>
      </c>
      <c r="AA30" s="7">
        <f t="shared" si="21"/>
        <v>0</v>
      </c>
      <c r="AB30" s="7">
        <f t="shared" si="21"/>
        <v>0</v>
      </c>
      <c r="AC30" s="7">
        <f t="shared" si="2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A15" sqref="A15"/>
    </sheetView>
  </sheetViews>
  <sheetFormatPr defaultRowHeight="12.75"/>
  <cols>
    <col min="1" max="1" width="15.85546875" style="7" bestFit="1" customWidth="1"/>
    <col min="2" max="13" width="9.140625" style="7"/>
    <col min="14" max="14" width="14.85546875" style="7" bestFit="1" customWidth="1"/>
    <col min="15" max="256" width="9.140625" style="7"/>
    <col min="257" max="257" width="15.85546875" style="7" bestFit="1" customWidth="1"/>
    <col min="258" max="512" width="9.140625" style="7"/>
    <col min="513" max="513" width="15.85546875" style="7" bestFit="1" customWidth="1"/>
    <col min="514" max="768" width="9.140625" style="7"/>
    <col min="769" max="769" width="15.85546875" style="7" bestFit="1" customWidth="1"/>
    <col min="770" max="1024" width="9.140625" style="7"/>
    <col min="1025" max="1025" width="15.85546875" style="7" bestFit="1" customWidth="1"/>
    <col min="1026" max="1280" width="9.140625" style="7"/>
    <col min="1281" max="1281" width="15.85546875" style="7" bestFit="1" customWidth="1"/>
    <col min="1282" max="1536" width="9.140625" style="7"/>
    <col min="1537" max="1537" width="15.85546875" style="7" bestFit="1" customWidth="1"/>
    <col min="1538" max="1792" width="9.140625" style="7"/>
    <col min="1793" max="1793" width="15.85546875" style="7" bestFit="1" customWidth="1"/>
    <col min="1794" max="2048" width="9.140625" style="7"/>
    <col min="2049" max="2049" width="15.85546875" style="7" bestFit="1" customWidth="1"/>
    <col min="2050" max="2304" width="9.140625" style="7"/>
    <col min="2305" max="2305" width="15.85546875" style="7" bestFit="1" customWidth="1"/>
    <col min="2306" max="2560" width="9.140625" style="7"/>
    <col min="2561" max="2561" width="15.85546875" style="7" bestFit="1" customWidth="1"/>
    <col min="2562" max="2816" width="9.140625" style="7"/>
    <col min="2817" max="2817" width="15.85546875" style="7" bestFit="1" customWidth="1"/>
    <col min="2818" max="3072" width="9.140625" style="7"/>
    <col min="3073" max="3073" width="15.85546875" style="7" bestFit="1" customWidth="1"/>
    <col min="3074" max="3328" width="9.140625" style="7"/>
    <col min="3329" max="3329" width="15.85546875" style="7" bestFit="1" customWidth="1"/>
    <col min="3330" max="3584" width="9.140625" style="7"/>
    <col min="3585" max="3585" width="15.85546875" style="7" bestFit="1" customWidth="1"/>
    <col min="3586" max="3840" width="9.140625" style="7"/>
    <col min="3841" max="3841" width="15.85546875" style="7" bestFit="1" customWidth="1"/>
    <col min="3842" max="4096" width="9.140625" style="7"/>
    <col min="4097" max="4097" width="15.85546875" style="7" bestFit="1" customWidth="1"/>
    <col min="4098" max="4352" width="9.140625" style="7"/>
    <col min="4353" max="4353" width="15.85546875" style="7" bestFit="1" customWidth="1"/>
    <col min="4354" max="4608" width="9.140625" style="7"/>
    <col min="4609" max="4609" width="15.85546875" style="7" bestFit="1" customWidth="1"/>
    <col min="4610" max="4864" width="9.140625" style="7"/>
    <col min="4865" max="4865" width="15.85546875" style="7" bestFit="1" customWidth="1"/>
    <col min="4866" max="5120" width="9.140625" style="7"/>
    <col min="5121" max="5121" width="15.85546875" style="7" bestFit="1" customWidth="1"/>
    <col min="5122" max="5376" width="9.140625" style="7"/>
    <col min="5377" max="5377" width="15.85546875" style="7" bestFit="1" customWidth="1"/>
    <col min="5378" max="5632" width="9.140625" style="7"/>
    <col min="5633" max="5633" width="15.85546875" style="7" bestFit="1" customWidth="1"/>
    <col min="5634" max="5888" width="9.140625" style="7"/>
    <col min="5889" max="5889" width="15.85546875" style="7" bestFit="1" customWidth="1"/>
    <col min="5890" max="6144" width="9.140625" style="7"/>
    <col min="6145" max="6145" width="15.85546875" style="7" bestFit="1" customWidth="1"/>
    <col min="6146" max="6400" width="9.140625" style="7"/>
    <col min="6401" max="6401" width="15.85546875" style="7" bestFit="1" customWidth="1"/>
    <col min="6402" max="6656" width="9.140625" style="7"/>
    <col min="6657" max="6657" width="15.85546875" style="7" bestFit="1" customWidth="1"/>
    <col min="6658" max="6912" width="9.140625" style="7"/>
    <col min="6913" max="6913" width="15.85546875" style="7" bestFit="1" customWidth="1"/>
    <col min="6914" max="7168" width="9.140625" style="7"/>
    <col min="7169" max="7169" width="15.85546875" style="7" bestFit="1" customWidth="1"/>
    <col min="7170" max="7424" width="9.140625" style="7"/>
    <col min="7425" max="7425" width="15.85546875" style="7" bestFit="1" customWidth="1"/>
    <col min="7426" max="7680" width="9.140625" style="7"/>
    <col min="7681" max="7681" width="15.85546875" style="7" bestFit="1" customWidth="1"/>
    <col min="7682" max="7936" width="9.140625" style="7"/>
    <col min="7937" max="7937" width="15.85546875" style="7" bestFit="1" customWidth="1"/>
    <col min="7938" max="8192" width="9.140625" style="7"/>
    <col min="8193" max="8193" width="15.85546875" style="7" bestFit="1" customWidth="1"/>
    <col min="8194" max="8448" width="9.140625" style="7"/>
    <col min="8449" max="8449" width="15.85546875" style="7" bestFit="1" customWidth="1"/>
    <col min="8450" max="8704" width="9.140625" style="7"/>
    <col min="8705" max="8705" width="15.85546875" style="7" bestFit="1" customWidth="1"/>
    <col min="8706" max="8960" width="9.140625" style="7"/>
    <col min="8961" max="8961" width="15.85546875" style="7" bestFit="1" customWidth="1"/>
    <col min="8962" max="9216" width="9.140625" style="7"/>
    <col min="9217" max="9217" width="15.85546875" style="7" bestFit="1" customWidth="1"/>
    <col min="9218" max="9472" width="9.140625" style="7"/>
    <col min="9473" max="9473" width="15.85546875" style="7" bestFit="1" customWidth="1"/>
    <col min="9474" max="9728" width="9.140625" style="7"/>
    <col min="9729" max="9729" width="15.85546875" style="7" bestFit="1" customWidth="1"/>
    <col min="9730" max="9984" width="9.140625" style="7"/>
    <col min="9985" max="9985" width="15.85546875" style="7" bestFit="1" customWidth="1"/>
    <col min="9986" max="10240" width="9.140625" style="7"/>
    <col min="10241" max="10241" width="15.85546875" style="7" bestFit="1" customWidth="1"/>
    <col min="10242" max="10496" width="9.140625" style="7"/>
    <col min="10497" max="10497" width="15.85546875" style="7" bestFit="1" customWidth="1"/>
    <col min="10498" max="10752" width="9.140625" style="7"/>
    <col min="10753" max="10753" width="15.85546875" style="7" bestFit="1" customWidth="1"/>
    <col min="10754" max="11008" width="9.140625" style="7"/>
    <col min="11009" max="11009" width="15.85546875" style="7" bestFit="1" customWidth="1"/>
    <col min="11010" max="11264" width="9.140625" style="7"/>
    <col min="11265" max="11265" width="15.85546875" style="7" bestFit="1" customWidth="1"/>
    <col min="11266" max="11520" width="9.140625" style="7"/>
    <col min="11521" max="11521" width="15.85546875" style="7" bestFit="1" customWidth="1"/>
    <col min="11522" max="11776" width="9.140625" style="7"/>
    <col min="11777" max="11777" width="15.85546875" style="7" bestFit="1" customWidth="1"/>
    <col min="11778" max="12032" width="9.140625" style="7"/>
    <col min="12033" max="12033" width="15.85546875" style="7" bestFit="1" customWidth="1"/>
    <col min="12034" max="12288" width="9.140625" style="7"/>
    <col min="12289" max="12289" width="15.85546875" style="7" bestFit="1" customWidth="1"/>
    <col min="12290" max="12544" width="9.140625" style="7"/>
    <col min="12545" max="12545" width="15.85546875" style="7" bestFit="1" customWidth="1"/>
    <col min="12546" max="12800" width="9.140625" style="7"/>
    <col min="12801" max="12801" width="15.85546875" style="7" bestFit="1" customWidth="1"/>
    <col min="12802" max="13056" width="9.140625" style="7"/>
    <col min="13057" max="13057" width="15.85546875" style="7" bestFit="1" customWidth="1"/>
    <col min="13058" max="13312" width="9.140625" style="7"/>
    <col min="13313" max="13313" width="15.85546875" style="7" bestFit="1" customWidth="1"/>
    <col min="13314" max="13568" width="9.140625" style="7"/>
    <col min="13569" max="13569" width="15.85546875" style="7" bestFit="1" customWidth="1"/>
    <col min="13570" max="13824" width="9.140625" style="7"/>
    <col min="13825" max="13825" width="15.85546875" style="7" bestFit="1" customWidth="1"/>
    <col min="13826" max="14080" width="9.140625" style="7"/>
    <col min="14081" max="14081" width="15.85546875" style="7" bestFit="1" customWidth="1"/>
    <col min="14082" max="14336" width="9.140625" style="7"/>
    <col min="14337" max="14337" width="15.85546875" style="7" bestFit="1" customWidth="1"/>
    <col min="14338" max="14592" width="9.140625" style="7"/>
    <col min="14593" max="14593" width="15.85546875" style="7" bestFit="1" customWidth="1"/>
    <col min="14594" max="14848" width="9.140625" style="7"/>
    <col min="14849" max="14849" width="15.85546875" style="7" bestFit="1" customWidth="1"/>
    <col min="14850" max="15104" width="9.140625" style="7"/>
    <col min="15105" max="15105" width="15.85546875" style="7" bestFit="1" customWidth="1"/>
    <col min="15106" max="15360" width="9.140625" style="7"/>
    <col min="15361" max="15361" width="15.85546875" style="7" bestFit="1" customWidth="1"/>
    <col min="15362" max="15616" width="9.140625" style="7"/>
    <col min="15617" max="15617" width="15.85546875" style="7" bestFit="1" customWidth="1"/>
    <col min="15618" max="15872" width="9.140625" style="7"/>
    <col min="15873" max="15873" width="15.85546875" style="7" bestFit="1" customWidth="1"/>
    <col min="15874" max="16128" width="9.140625" style="7"/>
    <col min="16129" max="16129" width="15.85546875" style="7" bestFit="1" customWidth="1"/>
    <col min="16130" max="16384" width="9.140625" style="7"/>
  </cols>
  <sheetData>
    <row r="1" spans="1:16" ht="15">
      <c r="B1" s="7" t="s">
        <v>246</v>
      </c>
      <c r="C1" s="7" t="s">
        <v>247</v>
      </c>
      <c r="D1" s="7" t="s">
        <v>248</v>
      </c>
      <c r="E1" s="7" t="s">
        <v>249</v>
      </c>
      <c r="F1" s="7" t="s">
        <v>250</v>
      </c>
      <c r="G1" s="7" t="s">
        <v>251</v>
      </c>
      <c r="H1" s="7" t="s">
        <v>252</v>
      </c>
      <c r="I1" s="7" t="s">
        <v>241</v>
      </c>
      <c r="J1" s="7" t="s">
        <v>242</v>
      </c>
      <c r="K1" s="7" t="s">
        <v>243</v>
      </c>
      <c r="L1" s="7" t="s">
        <v>244</v>
      </c>
      <c r="M1" s="7" t="s">
        <v>10</v>
      </c>
      <c r="N1" t="s">
        <v>293</v>
      </c>
      <c r="O1" s="7" t="s">
        <v>253</v>
      </c>
      <c r="P1" s="7" t="s">
        <v>254</v>
      </c>
    </row>
    <row r="2" spans="1:16" ht="15">
      <c r="A2" s="7" t="s">
        <v>255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I2" s="7">
        <v>0</v>
      </c>
      <c r="J2" s="7">
        <v>0</v>
      </c>
      <c r="M2" s="7">
        <f>SUM(B2:L2)</f>
        <v>1</v>
      </c>
      <c r="N2">
        <v>0</v>
      </c>
      <c r="O2" s="13">
        <f>N2/N6</f>
        <v>0</v>
      </c>
      <c r="P2" s="13">
        <f>M2/M6</f>
        <v>6.25E-2</v>
      </c>
    </row>
    <row r="3" spans="1:16" ht="15">
      <c r="A3" s="7" t="s">
        <v>278</v>
      </c>
      <c r="B3" s="7">
        <v>4</v>
      </c>
      <c r="C3" s="7">
        <v>0</v>
      </c>
      <c r="D3" s="7">
        <v>0</v>
      </c>
      <c r="E3" s="7">
        <v>0</v>
      </c>
      <c r="F3" s="7">
        <v>2</v>
      </c>
      <c r="G3" s="7">
        <v>1</v>
      </c>
      <c r="I3" s="7">
        <v>0</v>
      </c>
      <c r="J3" s="7">
        <v>0</v>
      </c>
      <c r="M3" s="7">
        <f t="shared" ref="M3:M10" si="0">SUM(B3:L3)</f>
        <v>7</v>
      </c>
      <c r="N3">
        <v>4</v>
      </c>
      <c r="O3" s="13">
        <f>N3/N6</f>
        <v>0.8</v>
      </c>
      <c r="P3" s="13">
        <f>M3/M6</f>
        <v>0.4375</v>
      </c>
    </row>
    <row r="4" spans="1:16" ht="15">
      <c r="A4" s="7" t="s">
        <v>288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I4" s="7">
        <v>0</v>
      </c>
      <c r="J4" s="7">
        <v>0</v>
      </c>
      <c r="M4" s="7">
        <f t="shared" si="0"/>
        <v>1</v>
      </c>
      <c r="N4">
        <v>0</v>
      </c>
      <c r="O4" s="13">
        <f>N4/N6</f>
        <v>0</v>
      </c>
      <c r="P4" s="13">
        <f>M4/M6</f>
        <v>6.25E-2</v>
      </c>
    </row>
    <row r="5" spans="1:16" ht="15">
      <c r="A5" s="7" t="s">
        <v>256</v>
      </c>
      <c r="B5" s="7">
        <v>0</v>
      </c>
      <c r="C5" s="7">
        <v>1</v>
      </c>
      <c r="D5" s="7">
        <v>0</v>
      </c>
      <c r="E5" s="7">
        <v>0</v>
      </c>
      <c r="F5" s="7">
        <v>2</v>
      </c>
      <c r="G5" s="7">
        <v>3</v>
      </c>
      <c r="I5" s="7">
        <v>1</v>
      </c>
      <c r="J5" s="7">
        <v>0</v>
      </c>
      <c r="M5" s="7">
        <f t="shared" si="0"/>
        <v>7</v>
      </c>
      <c r="N5">
        <v>1</v>
      </c>
      <c r="O5" s="13">
        <f>N5/N6</f>
        <v>0.2</v>
      </c>
      <c r="P5" s="13">
        <f>M5/M6</f>
        <v>0.4375</v>
      </c>
    </row>
    <row r="6" spans="1:16" ht="15">
      <c r="A6" s="7" t="s">
        <v>10</v>
      </c>
      <c r="M6" s="7">
        <f>SUM(M2:M5)</f>
        <v>16</v>
      </c>
      <c r="N6">
        <f>SUM(N2:N5)</f>
        <v>5</v>
      </c>
    </row>
    <row r="7" spans="1:16" ht="15">
      <c r="A7" s="7" t="s">
        <v>289</v>
      </c>
      <c r="B7" s="7">
        <v>8</v>
      </c>
      <c r="C7" s="7">
        <v>2</v>
      </c>
      <c r="D7" s="7">
        <v>0</v>
      </c>
      <c r="E7" s="7">
        <v>0</v>
      </c>
      <c r="F7" s="7">
        <v>3</v>
      </c>
      <c r="G7" s="7">
        <v>5</v>
      </c>
      <c r="I7" s="7">
        <v>0</v>
      </c>
      <c r="J7" s="7">
        <v>0</v>
      </c>
      <c r="M7" s="7">
        <f t="shared" si="0"/>
        <v>18</v>
      </c>
      <c r="N7">
        <v>16</v>
      </c>
      <c r="O7" s="23">
        <v>0.67</v>
      </c>
      <c r="P7" s="23">
        <f>M7/M11</f>
        <v>0.81818181818181823</v>
      </c>
    </row>
    <row r="8" spans="1:16" ht="15">
      <c r="A8" s="7" t="s">
        <v>290</v>
      </c>
      <c r="B8" s="7">
        <v>1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I8" s="7">
        <v>0</v>
      </c>
      <c r="J8" s="7">
        <v>0</v>
      </c>
      <c r="M8" s="7">
        <f t="shared" si="0"/>
        <v>1</v>
      </c>
      <c r="N8">
        <v>0</v>
      </c>
      <c r="O8" s="23">
        <v>0</v>
      </c>
      <c r="P8" s="23">
        <f>M8/M11</f>
        <v>4.5454545454545456E-2</v>
      </c>
    </row>
    <row r="9" spans="1:16" ht="15">
      <c r="A9" s="7" t="s">
        <v>291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I9" s="7">
        <v>0</v>
      </c>
      <c r="J9" s="7">
        <v>0</v>
      </c>
      <c r="M9" s="7">
        <f t="shared" si="0"/>
        <v>0</v>
      </c>
      <c r="N9">
        <v>1</v>
      </c>
      <c r="O9" s="23">
        <v>0.04</v>
      </c>
      <c r="P9" s="23">
        <f>M9/M11</f>
        <v>0</v>
      </c>
    </row>
    <row r="10" spans="1:16" ht="15">
      <c r="A10" s="7" t="s">
        <v>292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  <c r="G10" s="7">
        <v>1</v>
      </c>
      <c r="I10" s="7">
        <v>1</v>
      </c>
      <c r="J10" s="7">
        <v>0</v>
      </c>
      <c r="M10" s="7">
        <f t="shared" si="0"/>
        <v>3</v>
      </c>
      <c r="N10">
        <v>7</v>
      </c>
      <c r="O10" s="23">
        <v>0.28999999999999998</v>
      </c>
      <c r="P10" s="23">
        <f>M10/M11</f>
        <v>0.13636363636363635</v>
      </c>
    </row>
    <row r="11" spans="1:16" ht="15">
      <c r="A11" s="7" t="s">
        <v>10</v>
      </c>
      <c r="M11" s="7">
        <f>SUM(M7:M10)</f>
        <v>22</v>
      </c>
      <c r="N11">
        <f>SUM(N7:N10)</f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G12" sqref="AG12"/>
    </sheetView>
  </sheetViews>
  <sheetFormatPr defaultRowHeight="15"/>
  <cols>
    <col min="1" max="1" width="18" bestFit="1" customWidth="1"/>
    <col min="2" max="2" width="5" bestFit="1" customWidth="1"/>
    <col min="3" max="3" width="4.28515625" bestFit="1" customWidth="1"/>
    <col min="4" max="4" width="4.42578125" bestFit="1" customWidth="1"/>
    <col min="5" max="5" width="4.140625" bestFit="1" customWidth="1"/>
    <col min="6" max="6" width="4.7109375" bestFit="1" customWidth="1"/>
    <col min="7" max="7" width="4" bestFit="1" customWidth="1"/>
    <col min="8" max="8" width="4.42578125" bestFit="1" customWidth="1"/>
    <col min="9" max="9" width="5.5703125" bestFit="1" customWidth="1"/>
    <col min="10" max="10" width="4.42578125" bestFit="1" customWidth="1"/>
    <col min="11" max="12" width="5.5703125" bestFit="1" customWidth="1"/>
    <col min="13" max="15" width="6.28515625" bestFit="1" customWidth="1"/>
    <col min="16" max="17" width="5.5703125" bestFit="1" customWidth="1"/>
    <col min="18" max="18" width="5.140625" bestFit="1" customWidth="1"/>
    <col min="19" max="19" width="5.5703125" bestFit="1" customWidth="1"/>
    <col min="20" max="20" width="6.28515625" bestFit="1" customWidth="1"/>
    <col min="21" max="21" width="5.140625" bestFit="1" customWidth="1"/>
    <col min="22" max="22" width="6.28515625" bestFit="1" customWidth="1"/>
    <col min="23" max="23" width="4" bestFit="1" customWidth="1"/>
    <col min="24" max="24" width="4.7109375" bestFit="1" customWidth="1"/>
    <col min="25" max="25" width="4.42578125" bestFit="1" customWidth="1"/>
    <col min="26" max="27" width="5.5703125" bestFit="1" customWidth="1"/>
    <col min="28" max="28" width="4.5703125" bestFit="1" customWidth="1"/>
    <col min="29" max="29" width="4.28515625" bestFit="1" customWidth="1"/>
    <col min="30" max="30" width="4.7109375" bestFit="1" customWidth="1"/>
    <col min="31" max="31" width="4" bestFit="1" customWidth="1"/>
    <col min="32" max="32" width="3.42578125" bestFit="1" customWidth="1"/>
    <col min="33" max="33" width="4.42578125" bestFit="1" customWidth="1"/>
    <col min="34" max="34" width="4.28515625" bestFit="1" customWidth="1"/>
    <col min="35" max="35" width="4" bestFit="1" customWidth="1"/>
    <col min="36" max="36" width="4.5703125" bestFit="1" customWidth="1"/>
    <col min="37" max="37" width="4.28515625" bestFit="1" customWidth="1"/>
    <col min="38" max="38" width="6.7109375" bestFit="1" customWidth="1"/>
  </cols>
  <sheetData>
    <row r="1" spans="1:43">
      <c r="B1">
        <v>2008</v>
      </c>
      <c r="N1">
        <v>2009</v>
      </c>
      <c r="Z1">
        <v>2010</v>
      </c>
      <c r="AN1" t="s">
        <v>10</v>
      </c>
      <c r="AP1" t="s">
        <v>239</v>
      </c>
    </row>
    <row r="2" spans="1:43"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247</v>
      </c>
      <c r="I2" t="s">
        <v>248</v>
      </c>
      <c r="J2" t="s">
        <v>249</v>
      </c>
      <c r="K2" t="s">
        <v>250</v>
      </c>
      <c r="L2" t="s">
        <v>251</v>
      </c>
      <c r="M2" t="s">
        <v>252</v>
      </c>
      <c r="N2" t="s">
        <v>241</v>
      </c>
      <c r="O2" t="s">
        <v>242</v>
      </c>
      <c r="P2" t="s">
        <v>243</v>
      </c>
      <c r="Q2" t="s">
        <v>244</v>
      </c>
      <c r="R2" t="s">
        <v>245</v>
      </c>
      <c r="S2" t="s">
        <v>246</v>
      </c>
      <c r="T2" t="s">
        <v>247</v>
      </c>
      <c r="U2" t="s">
        <v>248</v>
      </c>
      <c r="V2" t="s">
        <v>249</v>
      </c>
      <c r="W2" t="s">
        <v>250</v>
      </c>
      <c r="X2" t="s">
        <v>251</v>
      </c>
      <c r="Y2" t="s">
        <v>252</v>
      </c>
      <c r="Z2" t="s">
        <v>241</v>
      </c>
      <c r="AA2" t="s">
        <v>242</v>
      </c>
      <c r="AB2" t="s">
        <v>243</v>
      </c>
      <c r="AC2" t="s">
        <v>244</v>
      </c>
      <c r="AD2" t="s">
        <v>245</v>
      </c>
      <c r="AE2" t="s">
        <v>246</v>
      </c>
      <c r="AF2" t="s">
        <v>247</v>
      </c>
      <c r="AG2" t="s">
        <v>248</v>
      </c>
      <c r="AH2" t="s">
        <v>249</v>
      </c>
      <c r="AI2" t="s">
        <v>250</v>
      </c>
      <c r="AJ2" t="s">
        <v>251</v>
      </c>
      <c r="AK2" t="s">
        <v>252</v>
      </c>
      <c r="AL2" t="s">
        <v>10</v>
      </c>
      <c r="AM2" t="s">
        <v>239</v>
      </c>
      <c r="AN2" t="s">
        <v>253</v>
      </c>
      <c r="AO2" t="s">
        <v>254</v>
      </c>
      <c r="AP2" t="s">
        <v>253</v>
      </c>
      <c r="AQ2" t="s">
        <v>254</v>
      </c>
    </row>
    <row r="3" spans="1:43">
      <c r="A3" t="s">
        <v>295</v>
      </c>
      <c r="H3">
        <v>0</v>
      </c>
      <c r="I3">
        <v>0</v>
      </c>
      <c r="K3">
        <v>4</v>
      </c>
      <c r="L3">
        <v>12</v>
      </c>
      <c r="M3">
        <v>13</v>
      </c>
      <c r="N3">
        <v>14</v>
      </c>
      <c r="O3">
        <v>4</v>
      </c>
      <c r="P3">
        <v>63</v>
      </c>
      <c r="Q3">
        <v>53</v>
      </c>
      <c r="R3">
        <v>4</v>
      </c>
      <c r="S3">
        <v>37</v>
      </c>
      <c r="T3">
        <v>27</v>
      </c>
      <c r="U3">
        <v>46</v>
      </c>
      <c r="V3">
        <v>54</v>
      </c>
      <c r="Y3">
        <v>64</v>
      </c>
      <c r="Z3">
        <v>130</v>
      </c>
      <c r="AA3">
        <v>32</v>
      </c>
      <c r="AL3">
        <f>SUM(H3:AC3)</f>
        <v>557</v>
      </c>
      <c r="AM3" s="6">
        <f>AL3/AL7</f>
        <v>0.30739514348785874</v>
      </c>
      <c r="AN3">
        <f>SUM(H3:R3)</f>
        <v>167</v>
      </c>
      <c r="AO3">
        <f>SUM(S3:AC3)</f>
        <v>390</v>
      </c>
      <c r="AP3" s="6">
        <f>AN3/AN7</f>
        <v>0.13067292644757433</v>
      </c>
      <c r="AQ3" s="6">
        <f>AO3/AO7</f>
        <v>0.7303370786516854</v>
      </c>
    </row>
    <row r="4" spans="1:43">
      <c r="A4" t="s">
        <v>296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</v>
      </c>
      <c r="Q4">
        <v>3</v>
      </c>
      <c r="R4">
        <v>82</v>
      </c>
      <c r="S4">
        <v>14</v>
      </c>
      <c r="T4">
        <v>39</v>
      </c>
      <c r="U4">
        <v>69</v>
      </c>
      <c r="V4">
        <v>6</v>
      </c>
      <c r="Y4">
        <v>0</v>
      </c>
      <c r="Z4">
        <v>0</v>
      </c>
      <c r="AA4">
        <v>0</v>
      </c>
      <c r="AL4">
        <f t="shared" ref="AL4:AL6" si="0">SUM(H4:AC4)</f>
        <v>223</v>
      </c>
      <c r="AM4" s="6">
        <f>AL4/AL7</f>
        <v>0.12306843267108168</v>
      </c>
      <c r="AN4">
        <f t="shared" ref="AN4:AN6" si="1">SUM(H4:R4)</f>
        <v>95</v>
      </c>
      <c r="AO4">
        <f t="shared" ref="AO4:AO6" si="2">SUM(S4:AC4)</f>
        <v>128</v>
      </c>
      <c r="AP4" s="6">
        <f>AN4/AN7</f>
        <v>7.4334898278560255E-2</v>
      </c>
      <c r="AQ4" s="6">
        <f>AO4/AO7</f>
        <v>0.23970037453183521</v>
      </c>
    </row>
    <row r="5" spans="1:43">
      <c r="A5" t="s">
        <v>297</v>
      </c>
      <c r="H5">
        <v>623</v>
      </c>
      <c r="I5">
        <v>284</v>
      </c>
      <c r="K5">
        <v>1</v>
      </c>
      <c r="L5">
        <v>61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Y5">
        <v>0</v>
      </c>
      <c r="Z5">
        <v>16</v>
      </c>
      <c r="AA5">
        <v>0</v>
      </c>
      <c r="AL5">
        <f t="shared" si="0"/>
        <v>985</v>
      </c>
      <c r="AM5" s="6">
        <f>AL5/AL7</f>
        <v>0.54359823399558493</v>
      </c>
      <c r="AN5">
        <f t="shared" si="1"/>
        <v>969</v>
      </c>
      <c r="AO5">
        <f t="shared" si="2"/>
        <v>16</v>
      </c>
      <c r="AP5" s="6">
        <f>AN5/AN7</f>
        <v>0.75821596244131451</v>
      </c>
      <c r="AQ5" s="6">
        <f>AO5/AO7</f>
        <v>2.9962546816479401E-2</v>
      </c>
    </row>
    <row r="6" spans="1:43">
      <c r="A6" t="s">
        <v>298</v>
      </c>
      <c r="H6">
        <v>0</v>
      </c>
      <c r="I6">
        <v>0</v>
      </c>
      <c r="K6">
        <v>4</v>
      </c>
      <c r="L6">
        <v>12</v>
      </c>
      <c r="M6">
        <v>13</v>
      </c>
      <c r="N6">
        <v>14</v>
      </c>
      <c r="O6">
        <v>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Y6">
        <v>0</v>
      </c>
      <c r="Z6">
        <v>0</v>
      </c>
      <c r="AA6">
        <v>0</v>
      </c>
      <c r="AL6">
        <f t="shared" si="0"/>
        <v>47</v>
      </c>
      <c r="AM6" s="6">
        <f>AL6/AL7</f>
        <v>2.5938189845474614E-2</v>
      </c>
      <c r="AN6">
        <f t="shared" si="1"/>
        <v>47</v>
      </c>
      <c r="AO6">
        <f t="shared" si="2"/>
        <v>0</v>
      </c>
      <c r="AP6" s="6">
        <f>AN6/AN7</f>
        <v>3.6776212832550864E-2</v>
      </c>
      <c r="AQ6" s="6">
        <f>AO6/AO7</f>
        <v>0</v>
      </c>
    </row>
    <row r="7" spans="1:43">
      <c r="A7" t="s">
        <v>300</v>
      </c>
      <c r="H7">
        <f>SUM(H3:H6)</f>
        <v>623</v>
      </c>
      <c r="I7">
        <f t="shared" ref="I7:AC7" si="3">SUM(I3:I6)</f>
        <v>284</v>
      </c>
      <c r="J7">
        <f t="shared" si="3"/>
        <v>0</v>
      </c>
      <c r="K7">
        <f t="shared" si="3"/>
        <v>9</v>
      </c>
      <c r="L7">
        <f t="shared" si="3"/>
        <v>85</v>
      </c>
      <c r="M7">
        <f t="shared" si="3"/>
        <v>26</v>
      </c>
      <c r="N7">
        <f t="shared" si="3"/>
        <v>28</v>
      </c>
      <c r="O7">
        <f t="shared" si="3"/>
        <v>8</v>
      </c>
      <c r="P7">
        <f t="shared" si="3"/>
        <v>73</v>
      </c>
      <c r="Q7">
        <f t="shared" si="3"/>
        <v>56</v>
      </c>
      <c r="R7">
        <f t="shared" si="3"/>
        <v>86</v>
      </c>
      <c r="S7">
        <f t="shared" si="3"/>
        <v>51</v>
      </c>
      <c r="T7">
        <f t="shared" si="3"/>
        <v>66</v>
      </c>
      <c r="U7">
        <f t="shared" si="3"/>
        <v>115</v>
      </c>
      <c r="V7">
        <f t="shared" si="3"/>
        <v>60</v>
      </c>
      <c r="W7">
        <f t="shared" si="3"/>
        <v>0</v>
      </c>
      <c r="X7">
        <f t="shared" si="3"/>
        <v>0</v>
      </c>
      <c r="Y7">
        <f t="shared" si="3"/>
        <v>64</v>
      </c>
      <c r="Z7">
        <f t="shared" si="3"/>
        <v>146</v>
      </c>
      <c r="AA7">
        <f t="shared" si="3"/>
        <v>32</v>
      </c>
      <c r="AB7">
        <f t="shared" si="3"/>
        <v>0</v>
      </c>
      <c r="AC7">
        <f t="shared" si="3"/>
        <v>0</v>
      </c>
      <c r="AL7">
        <f>SUM(AL3:AL6)</f>
        <v>1812</v>
      </c>
      <c r="AN7">
        <f>SUM(AN3:AN6)</f>
        <v>1278</v>
      </c>
      <c r="AO7">
        <f>SUM(AO3:AO6)</f>
        <v>534</v>
      </c>
    </row>
    <row r="8" spans="1:43">
      <c r="A8" t="s">
        <v>261</v>
      </c>
      <c r="H8">
        <v>0</v>
      </c>
      <c r="I8">
        <v>37</v>
      </c>
      <c r="K8">
        <v>46</v>
      </c>
      <c r="L8">
        <v>72</v>
      </c>
      <c r="M8">
        <v>90</v>
      </c>
      <c r="N8">
        <v>42</v>
      </c>
      <c r="O8">
        <v>2</v>
      </c>
      <c r="P8">
        <v>60</v>
      </c>
      <c r="Q8">
        <v>34</v>
      </c>
      <c r="R8">
        <v>29</v>
      </c>
      <c r="S8">
        <v>11</v>
      </c>
      <c r="T8">
        <v>15</v>
      </c>
      <c r="U8">
        <v>54</v>
      </c>
      <c r="V8">
        <v>106</v>
      </c>
      <c r="Y8">
        <v>0</v>
      </c>
      <c r="Z8">
        <v>239</v>
      </c>
      <c r="AA8">
        <v>217</v>
      </c>
      <c r="AL8">
        <f>SUM(H8:AD8)</f>
        <v>1054</v>
      </c>
      <c r="AM8" s="6">
        <f>AL8/AL13</f>
        <v>0.91891891891891897</v>
      </c>
      <c r="AN8">
        <f t="shared" ref="AN8:AN12" si="4">SUM(H8:R8)</f>
        <v>412</v>
      </c>
      <c r="AO8">
        <f t="shared" ref="AO8:AO12" si="5">SUM(S8:AC8)</f>
        <v>642</v>
      </c>
      <c r="AP8" s="6">
        <f>AN8/AN13</f>
        <v>0.91150442477876104</v>
      </c>
      <c r="AQ8" s="6">
        <f>AO8/AO13</f>
        <v>0.92374100719424457</v>
      </c>
    </row>
    <row r="9" spans="1:43">
      <c r="A9" t="s">
        <v>290</v>
      </c>
      <c r="H9">
        <v>0</v>
      </c>
      <c r="I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Y9">
        <v>0</v>
      </c>
      <c r="Z9">
        <v>0</v>
      </c>
      <c r="AA9">
        <v>0</v>
      </c>
      <c r="AL9">
        <f t="shared" ref="AL9:AL12" si="6">SUM(H9:AD9)</f>
        <v>1</v>
      </c>
      <c r="AM9" s="6">
        <f>AL9/AL13</f>
        <v>8.7183958151700091E-4</v>
      </c>
      <c r="AN9">
        <f t="shared" si="4"/>
        <v>1</v>
      </c>
      <c r="AO9">
        <f t="shared" si="5"/>
        <v>0</v>
      </c>
      <c r="AP9" s="6">
        <f>AN9/AN13</f>
        <v>2.2123893805309734E-3</v>
      </c>
      <c r="AQ9" s="6">
        <f>AO9/AO13</f>
        <v>0</v>
      </c>
    </row>
    <row r="10" spans="1:43">
      <c r="A10" t="s">
        <v>291</v>
      </c>
      <c r="H10">
        <v>0</v>
      </c>
      <c r="I10">
        <v>5</v>
      </c>
      <c r="K10">
        <v>18</v>
      </c>
      <c r="L10">
        <v>0</v>
      </c>
      <c r="M10">
        <v>0</v>
      </c>
      <c r="N10">
        <v>0</v>
      </c>
      <c r="O10">
        <v>0</v>
      </c>
      <c r="P10">
        <v>8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Y10">
        <v>0</v>
      </c>
      <c r="Z10">
        <v>30</v>
      </c>
      <c r="AA10">
        <v>2</v>
      </c>
      <c r="AL10">
        <f t="shared" si="6"/>
        <v>64</v>
      </c>
      <c r="AM10" s="6">
        <f>AL10/AL13</f>
        <v>5.5797733217088058E-2</v>
      </c>
      <c r="AN10">
        <f t="shared" si="4"/>
        <v>31</v>
      </c>
      <c r="AO10">
        <f t="shared" si="5"/>
        <v>33</v>
      </c>
      <c r="AP10" s="6">
        <f>AN10/AN13</f>
        <v>6.8584070796460173E-2</v>
      </c>
      <c r="AQ10" s="6">
        <f>AO10/AO13</f>
        <v>4.7482014388489209E-2</v>
      </c>
    </row>
    <row r="11" spans="1:43">
      <c r="A11" t="s">
        <v>299</v>
      </c>
      <c r="H11">
        <v>0</v>
      </c>
      <c r="I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2</v>
      </c>
      <c r="Q11">
        <v>1</v>
      </c>
      <c r="R11">
        <v>3</v>
      </c>
      <c r="S11">
        <v>0</v>
      </c>
      <c r="T11">
        <v>0</v>
      </c>
      <c r="U11">
        <v>0</v>
      </c>
      <c r="V11">
        <v>0</v>
      </c>
      <c r="Y11">
        <v>0</v>
      </c>
      <c r="Z11">
        <v>2</v>
      </c>
      <c r="AA11">
        <v>0</v>
      </c>
      <c r="AL11">
        <f t="shared" si="6"/>
        <v>10</v>
      </c>
      <c r="AM11" s="6">
        <f>AL11/AL13</f>
        <v>8.7183958151700082E-3</v>
      </c>
      <c r="AN11">
        <f t="shared" si="4"/>
        <v>8</v>
      </c>
      <c r="AO11">
        <f t="shared" si="5"/>
        <v>2</v>
      </c>
      <c r="AP11" s="6">
        <f>AN11/AN13</f>
        <v>1.7699115044247787E-2</v>
      </c>
      <c r="AQ11" s="6">
        <f>AO11/AO13</f>
        <v>2.8776978417266188E-3</v>
      </c>
    </row>
    <row r="12" spans="1:43">
      <c r="A12" t="s">
        <v>264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13</v>
      </c>
      <c r="V12">
        <v>0</v>
      </c>
      <c r="Y12">
        <v>0</v>
      </c>
      <c r="Z12">
        <v>0</v>
      </c>
      <c r="AA12">
        <v>5</v>
      </c>
      <c r="AL12">
        <f t="shared" si="6"/>
        <v>18</v>
      </c>
      <c r="AM12" s="6">
        <f>AL12/AL13</f>
        <v>1.5693112467306015E-2</v>
      </c>
      <c r="AN12">
        <f t="shared" si="4"/>
        <v>0</v>
      </c>
      <c r="AO12">
        <f t="shared" si="5"/>
        <v>18</v>
      </c>
      <c r="AP12" s="6">
        <f>AN12/AN13</f>
        <v>0</v>
      </c>
      <c r="AQ12" s="6">
        <f>AO12/AO13</f>
        <v>2.5899280575539568E-2</v>
      </c>
    </row>
    <row r="13" spans="1:43">
      <c r="A13" t="s">
        <v>300</v>
      </c>
      <c r="H13">
        <f>SUM(H8:H12)</f>
        <v>0</v>
      </c>
      <c r="I13">
        <f t="shared" ref="I13:AC13" si="7">SUM(I8:I12)</f>
        <v>43</v>
      </c>
      <c r="J13">
        <f t="shared" si="7"/>
        <v>0</v>
      </c>
      <c r="K13">
        <f t="shared" si="7"/>
        <v>64</v>
      </c>
      <c r="L13">
        <f t="shared" si="7"/>
        <v>74</v>
      </c>
      <c r="M13">
        <f t="shared" si="7"/>
        <v>90</v>
      </c>
      <c r="N13">
        <f t="shared" si="7"/>
        <v>42</v>
      </c>
      <c r="O13">
        <f t="shared" si="7"/>
        <v>2</v>
      </c>
      <c r="P13">
        <f t="shared" si="7"/>
        <v>70</v>
      </c>
      <c r="Q13">
        <f t="shared" si="7"/>
        <v>35</v>
      </c>
      <c r="R13">
        <f t="shared" si="7"/>
        <v>32</v>
      </c>
      <c r="S13">
        <f t="shared" si="7"/>
        <v>12</v>
      </c>
      <c r="T13">
        <f t="shared" si="7"/>
        <v>15</v>
      </c>
      <c r="U13">
        <f t="shared" si="7"/>
        <v>67</v>
      </c>
      <c r="V13">
        <f t="shared" si="7"/>
        <v>106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271</v>
      </c>
      <c r="AA13">
        <f t="shared" si="7"/>
        <v>224</v>
      </c>
      <c r="AB13">
        <f t="shared" si="7"/>
        <v>0</v>
      </c>
      <c r="AC13">
        <f t="shared" si="7"/>
        <v>0</v>
      </c>
      <c r="AL13">
        <f>SUM(AL8:AL12)</f>
        <v>1147</v>
      </c>
      <c r="AN13">
        <f>SUM(AN8:AN12)</f>
        <v>452</v>
      </c>
      <c r="AO13">
        <f>SUM(AO8:AO12)</f>
        <v>695</v>
      </c>
    </row>
    <row r="15" spans="1:43">
      <c r="A15" t="s">
        <v>261</v>
      </c>
      <c r="H15" s="6"/>
      <c r="I15" s="6">
        <f>I8/I13</f>
        <v>0.86046511627906974</v>
      </c>
      <c r="J15" s="6"/>
      <c r="K15" s="6">
        <f t="shared" ref="K15:AA15" si="8">K8/K13</f>
        <v>0.71875</v>
      </c>
      <c r="L15" s="6">
        <f t="shared" si="8"/>
        <v>0.97297297297297303</v>
      </c>
      <c r="M15" s="6">
        <f t="shared" si="8"/>
        <v>1</v>
      </c>
      <c r="N15" s="6">
        <f t="shared" si="8"/>
        <v>1</v>
      </c>
      <c r="O15" s="6">
        <f t="shared" si="8"/>
        <v>1</v>
      </c>
      <c r="P15" s="6">
        <f t="shared" si="8"/>
        <v>0.8571428571428571</v>
      </c>
      <c r="Q15" s="6">
        <f t="shared" si="8"/>
        <v>0.97142857142857142</v>
      </c>
      <c r="R15" s="6">
        <f t="shared" si="8"/>
        <v>0.90625</v>
      </c>
      <c r="S15" s="6">
        <f t="shared" si="8"/>
        <v>0.91666666666666663</v>
      </c>
      <c r="T15" s="6">
        <f t="shared" si="8"/>
        <v>1</v>
      </c>
      <c r="U15" s="6">
        <f t="shared" si="8"/>
        <v>0.80597014925373134</v>
      </c>
      <c r="V15" s="6">
        <f t="shared" si="8"/>
        <v>1</v>
      </c>
      <c r="W15" s="6"/>
      <c r="X15" s="6"/>
      <c r="Y15" s="6">
        <v>0</v>
      </c>
      <c r="Z15" s="6">
        <f t="shared" si="8"/>
        <v>0.88191881918819193</v>
      </c>
      <c r="AA15" s="6">
        <f t="shared" si="8"/>
        <v>0.96875</v>
      </c>
      <c r="AB15" s="6"/>
      <c r="AC15" s="6"/>
    </row>
    <row r="16" spans="1:43">
      <c r="A16" t="s">
        <v>290</v>
      </c>
      <c r="H16" s="6"/>
      <c r="I16" s="6">
        <f>I9/I13</f>
        <v>2.3255813953488372E-2</v>
      </c>
      <c r="J16" s="6"/>
      <c r="K16" s="6">
        <f t="shared" ref="K16:AA16" si="9">K9/K13</f>
        <v>0</v>
      </c>
      <c r="L16" s="6">
        <f t="shared" si="9"/>
        <v>0</v>
      </c>
      <c r="M16" s="6">
        <f t="shared" si="9"/>
        <v>0</v>
      </c>
      <c r="N16" s="6">
        <f t="shared" si="9"/>
        <v>0</v>
      </c>
      <c r="O16" s="6">
        <f t="shared" si="9"/>
        <v>0</v>
      </c>
      <c r="P16" s="6">
        <f t="shared" si="9"/>
        <v>0</v>
      </c>
      <c r="Q16" s="6">
        <f t="shared" si="9"/>
        <v>0</v>
      </c>
      <c r="R16" s="6">
        <f t="shared" si="9"/>
        <v>0</v>
      </c>
      <c r="S16" s="6">
        <f t="shared" si="9"/>
        <v>0</v>
      </c>
      <c r="T16" s="6">
        <f t="shared" si="9"/>
        <v>0</v>
      </c>
      <c r="U16" s="6">
        <f t="shared" si="9"/>
        <v>0</v>
      </c>
      <c r="V16" s="6">
        <f t="shared" si="9"/>
        <v>0</v>
      </c>
      <c r="W16" s="6"/>
      <c r="X16" s="6"/>
      <c r="Y16" s="6">
        <v>0</v>
      </c>
      <c r="Z16" s="6">
        <f t="shared" si="9"/>
        <v>0</v>
      </c>
      <c r="AA16" s="6">
        <f t="shared" si="9"/>
        <v>0</v>
      </c>
      <c r="AB16" s="6"/>
      <c r="AC16" s="6"/>
    </row>
    <row r="17" spans="1:29">
      <c r="A17" t="s">
        <v>291</v>
      </c>
      <c r="H17" s="6"/>
      <c r="I17" s="6">
        <f>I10/I13</f>
        <v>0.11627906976744186</v>
      </c>
      <c r="J17" s="6"/>
      <c r="K17" s="6">
        <f t="shared" ref="K17:AA17" si="10">K10/K13</f>
        <v>0.28125</v>
      </c>
      <c r="L17" s="6">
        <f t="shared" si="10"/>
        <v>0</v>
      </c>
      <c r="M17" s="6">
        <f t="shared" si="10"/>
        <v>0</v>
      </c>
      <c r="N17" s="6">
        <f t="shared" si="10"/>
        <v>0</v>
      </c>
      <c r="O17" s="6">
        <f t="shared" si="10"/>
        <v>0</v>
      </c>
      <c r="P17" s="6">
        <f t="shared" si="10"/>
        <v>0.11428571428571428</v>
      </c>
      <c r="Q17" s="6">
        <f t="shared" si="10"/>
        <v>0</v>
      </c>
      <c r="R17" s="6">
        <f t="shared" si="10"/>
        <v>0</v>
      </c>
      <c r="S17" s="6">
        <f t="shared" si="10"/>
        <v>8.3333333333333329E-2</v>
      </c>
      <c r="T17" s="6">
        <f t="shared" si="10"/>
        <v>0</v>
      </c>
      <c r="U17" s="6">
        <f t="shared" si="10"/>
        <v>0</v>
      </c>
      <c r="V17" s="6">
        <f t="shared" si="10"/>
        <v>0</v>
      </c>
      <c r="W17" s="6"/>
      <c r="X17" s="6"/>
      <c r="Y17" s="6">
        <v>0</v>
      </c>
      <c r="Z17" s="6">
        <f t="shared" si="10"/>
        <v>0.11070110701107011</v>
      </c>
      <c r="AA17" s="6">
        <f t="shared" si="10"/>
        <v>8.9285714285714281E-3</v>
      </c>
      <c r="AB17" s="6"/>
      <c r="AC17" s="6"/>
    </row>
    <row r="18" spans="1:29">
      <c r="A18" t="s">
        <v>299</v>
      </c>
      <c r="H18" s="6"/>
      <c r="I18" s="6">
        <f>I11/I13</f>
        <v>0</v>
      </c>
      <c r="J18" s="6"/>
      <c r="K18" s="6">
        <f t="shared" ref="K18:AA18" si="11">K11/K13</f>
        <v>0</v>
      </c>
      <c r="L18" s="6">
        <f t="shared" si="11"/>
        <v>2.7027027027027029E-2</v>
      </c>
      <c r="M18" s="6">
        <f t="shared" si="11"/>
        <v>0</v>
      </c>
      <c r="N18" s="6">
        <f t="shared" si="11"/>
        <v>0</v>
      </c>
      <c r="O18" s="6">
        <f t="shared" si="11"/>
        <v>0</v>
      </c>
      <c r="P18" s="6">
        <f t="shared" si="11"/>
        <v>2.8571428571428571E-2</v>
      </c>
      <c r="Q18" s="6">
        <f t="shared" si="11"/>
        <v>2.8571428571428571E-2</v>
      </c>
      <c r="R18" s="6">
        <f t="shared" si="11"/>
        <v>9.375E-2</v>
      </c>
      <c r="S18" s="6">
        <f t="shared" si="11"/>
        <v>0</v>
      </c>
      <c r="T18" s="6">
        <f t="shared" si="11"/>
        <v>0</v>
      </c>
      <c r="U18" s="6">
        <f t="shared" si="11"/>
        <v>0</v>
      </c>
      <c r="V18" s="6">
        <f t="shared" si="11"/>
        <v>0</v>
      </c>
      <c r="W18" s="6"/>
      <c r="X18" s="6"/>
      <c r="Y18" s="6">
        <v>0</v>
      </c>
      <c r="Z18" s="6">
        <f t="shared" si="11"/>
        <v>7.3800738007380072E-3</v>
      </c>
      <c r="AA18" s="6">
        <f t="shared" si="11"/>
        <v>0</v>
      </c>
      <c r="AB18" s="6"/>
      <c r="AC18" s="6"/>
    </row>
    <row r="19" spans="1:29">
      <c r="A19" t="s">
        <v>264</v>
      </c>
      <c r="H19" s="6"/>
      <c r="I19" s="6">
        <f>I12/I13</f>
        <v>0</v>
      </c>
      <c r="J19" s="6"/>
      <c r="K19" s="6">
        <f t="shared" ref="K19:AA19" si="12">K12/K13</f>
        <v>0</v>
      </c>
      <c r="L19" s="6">
        <f t="shared" si="12"/>
        <v>0</v>
      </c>
      <c r="M19" s="6">
        <f t="shared" si="12"/>
        <v>0</v>
      </c>
      <c r="N19" s="6">
        <f t="shared" si="12"/>
        <v>0</v>
      </c>
      <c r="O19" s="6">
        <f t="shared" si="12"/>
        <v>0</v>
      </c>
      <c r="P19" s="6">
        <f t="shared" si="12"/>
        <v>0</v>
      </c>
      <c r="Q19" s="6">
        <f t="shared" si="12"/>
        <v>0</v>
      </c>
      <c r="R19" s="6">
        <f t="shared" si="12"/>
        <v>0</v>
      </c>
      <c r="S19" s="6">
        <f t="shared" si="12"/>
        <v>0</v>
      </c>
      <c r="T19" s="6">
        <f t="shared" si="12"/>
        <v>0</v>
      </c>
      <c r="U19" s="6">
        <f t="shared" si="12"/>
        <v>0.19402985074626866</v>
      </c>
      <c r="V19" s="6">
        <f t="shared" si="12"/>
        <v>0</v>
      </c>
      <c r="W19" s="6"/>
      <c r="X19" s="6"/>
      <c r="Y19" s="6">
        <v>0</v>
      </c>
      <c r="Z19" s="6">
        <f t="shared" si="12"/>
        <v>0</v>
      </c>
      <c r="AA19" s="6">
        <f t="shared" si="12"/>
        <v>2.2321428571428572E-2</v>
      </c>
      <c r="AB19" s="6"/>
      <c r="AC19" s="6"/>
    </row>
    <row r="21" spans="1:29">
      <c r="A21" t="s">
        <v>301</v>
      </c>
      <c r="H21" s="6">
        <v>0</v>
      </c>
      <c r="I21" s="25">
        <f>AVERAGE(H15:J15)</f>
        <v>0.86046511627906974</v>
      </c>
      <c r="J21" s="25"/>
      <c r="K21" s="25">
        <f t="shared" ref="K21:AA21" si="13">AVERAGE(J15:L15)</f>
        <v>0.84586148648648651</v>
      </c>
      <c r="L21" s="25">
        <f t="shared" si="13"/>
        <v>0.89724099099099097</v>
      </c>
      <c r="M21" s="25">
        <f t="shared" si="13"/>
        <v>0.99099099099099097</v>
      </c>
      <c r="N21" s="25">
        <f t="shared" si="13"/>
        <v>1</v>
      </c>
      <c r="O21" s="25">
        <f t="shared" si="13"/>
        <v>0.95238095238095244</v>
      </c>
      <c r="P21" s="25">
        <f t="shared" si="13"/>
        <v>0.94285714285714295</v>
      </c>
      <c r="Q21" s="25">
        <f t="shared" si="13"/>
        <v>0.91160714285714273</v>
      </c>
      <c r="R21" s="25">
        <f t="shared" si="13"/>
        <v>0.93144841269841272</v>
      </c>
      <c r="S21" s="25">
        <f t="shared" si="13"/>
        <v>0.94097222222222221</v>
      </c>
      <c r="T21" s="25">
        <f t="shared" si="13"/>
        <v>0.90754560530679929</v>
      </c>
      <c r="U21" s="25">
        <f t="shared" si="13"/>
        <v>0.93532338308457719</v>
      </c>
      <c r="V21" s="25">
        <f t="shared" si="13"/>
        <v>0.90298507462686572</v>
      </c>
      <c r="W21" s="25"/>
      <c r="X21" s="25"/>
      <c r="Y21" s="25">
        <f t="shared" si="13"/>
        <v>0.44095940959409596</v>
      </c>
      <c r="Z21" s="25">
        <f t="shared" si="13"/>
        <v>0.61688960639606394</v>
      </c>
      <c r="AA21" s="25">
        <f t="shared" si="13"/>
        <v>0.92533440959409596</v>
      </c>
      <c r="AB21" s="25"/>
      <c r="AC21" s="25"/>
    </row>
    <row r="22" spans="1:29">
      <c r="A22" t="s">
        <v>302</v>
      </c>
      <c r="H22" s="6">
        <v>0</v>
      </c>
      <c r="I22" s="25">
        <f>AVERAGE(H16:J16)</f>
        <v>2.3255813953488372E-2</v>
      </c>
      <c r="J22" s="25"/>
      <c r="K22" s="25">
        <f t="shared" ref="K22:AA22" si="14">AVERAGE(J16:L16)</f>
        <v>0</v>
      </c>
      <c r="L22" s="25">
        <f t="shared" si="14"/>
        <v>0</v>
      </c>
      <c r="M22" s="25">
        <f t="shared" si="14"/>
        <v>0</v>
      </c>
      <c r="N22" s="25">
        <f t="shared" si="14"/>
        <v>0</v>
      </c>
      <c r="O22" s="25">
        <f t="shared" si="14"/>
        <v>0</v>
      </c>
      <c r="P22" s="25">
        <f t="shared" si="14"/>
        <v>0</v>
      </c>
      <c r="Q22" s="25">
        <f t="shared" si="14"/>
        <v>0</v>
      </c>
      <c r="R22" s="25">
        <f t="shared" si="14"/>
        <v>0</v>
      </c>
      <c r="S22" s="25">
        <f t="shared" si="14"/>
        <v>0</v>
      </c>
      <c r="T22" s="25">
        <f t="shared" si="14"/>
        <v>0</v>
      </c>
      <c r="U22" s="25">
        <f t="shared" si="14"/>
        <v>0</v>
      </c>
      <c r="V22" s="25">
        <f t="shared" si="14"/>
        <v>0</v>
      </c>
      <c r="W22" s="25"/>
      <c r="X22" s="25"/>
      <c r="Y22" s="25">
        <f t="shared" si="14"/>
        <v>0</v>
      </c>
      <c r="Z22" s="25">
        <f t="shared" si="14"/>
        <v>0</v>
      </c>
      <c r="AA22" s="25">
        <f t="shared" si="14"/>
        <v>0</v>
      </c>
    </row>
    <row r="23" spans="1:29">
      <c r="A23" t="s">
        <v>303</v>
      </c>
      <c r="H23" s="6">
        <v>0</v>
      </c>
      <c r="I23" s="25">
        <f t="shared" ref="I23:I25" si="15">AVERAGE(H17:J17)</f>
        <v>0.11627906976744186</v>
      </c>
      <c r="K23" s="25">
        <f t="shared" ref="K23:V23" si="16">AVERAGE(J17:L17)</f>
        <v>0.140625</v>
      </c>
      <c r="L23" s="25">
        <f t="shared" si="16"/>
        <v>9.375E-2</v>
      </c>
      <c r="M23" s="25">
        <f t="shared" si="16"/>
        <v>0</v>
      </c>
      <c r="N23" s="25">
        <f t="shared" si="16"/>
        <v>0</v>
      </c>
      <c r="O23" s="25">
        <f t="shared" si="16"/>
        <v>3.8095238095238092E-2</v>
      </c>
      <c r="P23" s="25">
        <f t="shared" si="16"/>
        <v>3.8095238095238092E-2</v>
      </c>
      <c r="Q23" s="25">
        <f t="shared" si="16"/>
        <v>3.8095238095238092E-2</v>
      </c>
      <c r="R23" s="25">
        <f t="shared" si="16"/>
        <v>2.7777777777777776E-2</v>
      </c>
      <c r="S23" s="25">
        <f t="shared" si="16"/>
        <v>2.7777777777777776E-2</v>
      </c>
      <c r="T23" s="25">
        <f t="shared" si="16"/>
        <v>2.7777777777777776E-2</v>
      </c>
      <c r="U23" s="25">
        <f t="shared" si="16"/>
        <v>0</v>
      </c>
      <c r="V23" s="25">
        <f t="shared" si="16"/>
        <v>0</v>
      </c>
      <c r="Y23" s="25">
        <f t="shared" ref="Y23:AA23" si="17">AVERAGE(X17:Z17)</f>
        <v>5.5350553505535055E-2</v>
      </c>
      <c r="Z23" s="25">
        <f t="shared" si="17"/>
        <v>3.9876559479880509E-2</v>
      </c>
      <c r="AA23" s="25">
        <f t="shared" si="17"/>
        <v>5.9814839219820767E-2</v>
      </c>
    </row>
    <row r="24" spans="1:29">
      <c r="A24" t="s">
        <v>304</v>
      </c>
      <c r="H24" s="6">
        <v>0</v>
      </c>
      <c r="I24" s="25">
        <f t="shared" si="15"/>
        <v>0</v>
      </c>
      <c r="K24" s="25">
        <f t="shared" ref="K24:V24" si="18">AVERAGE(J18:L18)</f>
        <v>1.3513513513513514E-2</v>
      </c>
      <c r="L24" s="25">
        <f t="shared" si="18"/>
        <v>9.0090090090090089E-3</v>
      </c>
      <c r="M24" s="25">
        <f t="shared" si="18"/>
        <v>9.0090090090090089E-3</v>
      </c>
      <c r="N24" s="25">
        <f t="shared" si="18"/>
        <v>0</v>
      </c>
      <c r="O24" s="25">
        <f t="shared" si="18"/>
        <v>9.5238095238095229E-3</v>
      </c>
      <c r="P24" s="25">
        <f t="shared" si="18"/>
        <v>1.9047619047619046E-2</v>
      </c>
      <c r="Q24" s="25">
        <f t="shared" si="18"/>
        <v>5.0297619047619042E-2</v>
      </c>
      <c r="R24" s="25">
        <f t="shared" si="18"/>
        <v>4.0773809523809525E-2</v>
      </c>
      <c r="S24" s="25">
        <f t="shared" si="18"/>
        <v>3.125E-2</v>
      </c>
      <c r="T24" s="25">
        <f t="shared" si="18"/>
        <v>0</v>
      </c>
      <c r="U24" s="25">
        <f t="shared" si="18"/>
        <v>0</v>
      </c>
      <c r="V24" s="25">
        <f t="shared" si="18"/>
        <v>0</v>
      </c>
      <c r="Y24" s="25">
        <f t="shared" ref="Y24:AA24" si="19">AVERAGE(X18:Z18)</f>
        <v>3.6900369003690036E-3</v>
      </c>
      <c r="Z24" s="25">
        <f t="shared" si="19"/>
        <v>2.4600246002460025E-3</v>
      </c>
      <c r="AA24" s="25">
        <f t="shared" si="19"/>
        <v>3.6900369003690036E-3</v>
      </c>
    </row>
    <row r="25" spans="1:29">
      <c r="A25" t="s">
        <v>305</v>
      </c>
      <c r="H25" s="6">
        <v>0</v>
      </c>
      <c r="I25" s="25">
        <f t="shared" si="15"/>
        <v>0</v>
      </c>
      <c r="K25" s="25">
        <f t="shared" ref="K25:V25" si="20">AVERAGE(J19:L19)</f>
        <v>0</v>
      </c>
      <c r="L25" s="25">
        <f t="shared" si="20"/>
        <v>0</v>
      </c>
      <c r="M25" s="25">
        <f t="shared" si="20"/>
        <v>0</v>
      </c>
      <c r="N25" s="25">
        <f t="shared" si="20"/>
        <v>0</v>
      </c>
      <c r="O25" s="25">
        <f t="shared" si="20"/>
        <v>0</v>
      </c>
      <c r="P25" s="25">
        <f t="shared" si="20"/>
        <v>0</v>
      </c>
      <c r="Q25" s="25">
        <f t="shared" si="20"/>
        <v>0</v>
      </c>
      <c r="R25" s="25">
        <f t="shared" si="20"/>
        <v>0</v>
      </c>
      <c r="S25" s="25">
        <f t="shared" si="20"/>
        <v>0</v>
      </c>
      <c r="T25" s="25">
        <f t="shared" si="20"/>
        <v>6.4676616915422883E-2</v>
      </c>
      <c r="U25" s="25">
        <f t="shared" si="20"/>
        <v>6.4676616915422883E-2</v>
      </c>
      <c r="V25" s="25">
        <f t="shared" si="20"/>
        <v>9.7014925373134331E-2</v>
      </c>
      <c r="Y25" s="25">
        <f t="shared" ref="Y25:AA25" si="21">AVERAGE(X19:Z19)</f>
        <v>0</v>
      </c>
      <c r="Z25" s="25">
        <f t="shared" si="21"/>
        <v>7.4404761904761909E-3</v>
      </c>
      <c r="AA25" s="25">
        <f t="shared" si="21"/>
        <v>1.1160714285714286E-2</v>
      </c>
    </row>
    <row r="27" spans="1:29">
      <c r="A27" t="s">
        <v>306</v>
      </c>
      <c r="H27" s="6"/>
      <c r="I27" s="25">
        <f>MEDIAN(H21:J21)</f>
        <v>0.43023255813953487</v>
      </c>
      <c r="J27" s="25"/>
      <c r="K27" s="25">
        <f t="shared" ref="K27:AA27" si="22">MEDIAN(J21:L21)</f>
        <v>0.87155123873873874</v>
      </c>
      <c r="L27" s="25">
        <f t="shared" si="22"/>
        <v>0.89724099099099097</v>
      </c>
      <c r="M27" s="25">
        <f t="shared" si="22"/>
        <v>0.99099099099099097</v>
      </c>
      <c r="N27" s="25">
        <f t="shared" si="22"/>
        <v>0.99099099099099097</v>
      </c>
      <c r="O27" s="25">
        <f t="shared" si="22"/>
        <v>0.95238095238095244</v>
      </c>
      <c r="P27" s="25">
        <f t="shared" si="22"/>
        <v>0.94285714285714295</v>
      </c>
      <c r="Q27" s="25">
        <f t="shared" si="22"/>
        <v>0.93144841269841272</v>
      </c>
      <c r="R27" s="25">
        <f t="shared" si="22"/>
        <v>0.93144841269841272</v>
      </c>
      <c r="S27" s="25">
        <f t="shared" si="22"/>
        <v>0.93144841269841272</v>
      </c>
      <c r="T27" s="25">
        <f t="shared" si="22"/>
        <v>0.93532338308457719</v>
      </c>
      <c r="U27" s="25">
        <f t="shared" si="22"/>
        <v>0.90754560530679929</v>
      </c>
      <c r="V27" s="25">
        <f t="shared" si="22"/>
        <v>0.91915422885572151</v>
      </c>
      <c r="W27" s="25"/>
      <c r="X27" s="25"/>
      <c r="Y27" s="25">
        <f t="shared" si="22"/>
        <v>0.52892450799507995</v>
      </c>
      <c r="Z27" s="25">
        <f t="shared" si="22"/>
        <v>0.61688960639606394</v>
      </c>
      <c r="AA27" s="25">
        <f t="shared" si="22"/>
        <v>0.77111200799507995</v>
      </c>
    </row>
    <row r="28" spans="1:29">
      <c r="A28" t="s">
        <v>307</v>
      </c>
      <c r="H28" s="6"/>
      <c r="I28" s="25">
        <f t="shared" ref="I28:I31" si="23">MEDIAN(H22:J22)</f>
        <v>1.1627906976744186E-2</v>
      </c>
      <c r="K28" s="25">
        <f t="shared" ref="K28:V28" si="24">MEDIAN(J22:L22)</f>
        <v>0</v>
      </c>
      <c r="L28" s="25">
        <f t="shared" si="24"/>
        <v>0</v>
      </c>
      <c r="M28" s="25">
        <f t="shared" si="24"/>
        <v>0</v>
      </c>
      <c r="N28" s="25">
        <f t="shared" si="24"/>
        <v>0</v>
      </c>
      <c r="O28" s="25">
        <f t="shared" si="24"/>
        <v>0</v>
      </c>
      <c r="P28" s="25">
        <f t="shared" si="24"/>
        <v>0</v>
      </c>
      <c r="Q28" s="25">
        <f t="shared" si="24"/>
        <v>0</v>
      </c>
      <c r="R28" s="25">
        <f t="shared" si="24"/>
        <v>0</v>
      </c>
      <c r="S28" s="25">
        <f t="shared" si="24"/>
        <v>0</v>
      </c>
      <c r="T28" s="25">
        <f t="shared" si="24"/>
        <v>0</v>
      </c>
      <c r="U28" s="25">
        <f t="shared" si="24"/>
        <v>0</v>
      </c>
      <c r="V28" s="25">
        <f t="shared" si="24"/>
        <v>0</v>
      </c>
      <c r="Y28" s="25">
        <f t="shared" ref="Y28:AA28" si="25">MEDIAN(X22:Z22)</f>
        <v>0</v>
      </c>
      <c r="Z28" s="25">
        <f t="shared" si="25"/>
        <v>0</v>
      </c>
      <c r="AA28" s="25">
        <f t="shared" si="25"/>
        <v>0</v>
      </c>
    </row>
    <row r="29" spans="1:29">
      <c r="A29" t="s">
        <v>308</v>
      </c>
      <c r="H29" s="6"/>
      <c r="I29" s="25">
        <f t="shared" si="23"/>
        <v>5.8139534883720929E-2</v>
      </c>
      <c r="K29" s="25">
        <f t="shared" ref="K29:V29" si="26">MEDIAN(J23:L23)</f>
        <v>0.1171875</v>
      </c>
      <c r="L29" s="25">
        <f t="shared" si="26"/>
        <v>9.375E-2</v>
      </c>
      <c r="M29" s="25">
        <f t="shared" si="26"/>
        <v>0</v>
      </c>
      <c r="N29" s="25">
        <f t="shared" si="26"/>
        <v>0</v>
      </c>
      <c r="O29" s="25">
        <f t="shared" si="26"/>
        <v>3.8095238095238092E-2</v>
      </c>
      <c r="P29" s="25">
        <f t="shared" si="26"/>
        <v>3.8095238095238092E-2</v>
      </c>
      <c r="Q29" s="25">
        <f t="shared" si="26"/>
        <v>3.8095238095238092E-2</v>
      </c>
      <c r="R29" s="25">
        <f t="shared" si="26"/>
        <v>2.7777777777777776E-2</v>
      </c>
      <c r="S29" s="25">
        <f t="shared" si="26"/>
        <v>2.7777777777777776E-2</v>
      </c>
      <c r="T29" s="25">
        <f t="shared" si="26"/>
        <v>2.7777777777777776E-2</v>
      </c>
      <c r="U29" s="25">
        <f t="shared" si="26"/>
        <v>0</v>
      </c>
      <c r="V29" s="25">
        <f t="shared" si="26"/>
        <v>0</v>
      </c>
      <c r="Y29" s="25">
        <f t="shared" ref="Y29:AA29" si="27">MEDIAN(X23:Z23)</f>
        <v>4.7613556492707779E-2</v>
      </c>
      <c r="Z29" s="25">
        <f t="shared" si="27"/>
        <v>5.5350553505535055E-2</v>
      </c>
      <c r="AA29" s="25">
        <f t="shared" si="27"/>
        <v>4.9845699349850642E-2</v>
      </c>
    </row>
    <row r="30" spans="1:29">
      <c r="A30" t="s">
        <v>309</v>
      </c>
      <c r="H30" s="6"/>
      <c r="I30" s="25">
        <f t="shared" si="23"/>
        <v>0</v>
      </c>
      <c r="K30" s="25">
        <f t="shared" ref="K30:V30" si="28">MEDIAN(J24:L24)</f>
        <v>1.1261261261261261E-2</v>
      </c>
      <c r="L30" s="25">
        <f t="shared" si="28"/>
        <v>9.0090090090090089E-3</v>
      </c>
      <c r="M30" s="25">
        <f t="shared" si="28"/>
        <v>9.0090090090090089E-3</v>
      </c>
      <c r="N30" s="25">
        <f t="shared" si="28"/>
        <v>9.0090090090090089E-3</v>
      </c>
      <c r="O30" s="25">
        <f t="shared" si="28"/>
        <v>9.5238095238095229E-3</v>
      </c>
      <c r="P30" s="25">
        <f t="shared" si="28"/>
        <v>1.9047619047619046E-2</v>
      </c>
      <c r="Q30" s="25">
        <f t="shared" si="28"/>
        <v>4.0773809523809525E-2</v>
      </c>
      <c r="R30" s="25">
        <f t="shared" si="28"/>
        <v>4.0773809523809525E-2</v>
      </c>
      <c r="S30" s="25">
        <f t="shared" si="28"/>
        <v>3.125E-2</v>
      </c>
      <c r="T30" s="25">
        <f t="shared" si="28"/>
        <v>0</v>
      </c>
      <c r="U30" s="25">
        <f t="shared" si="28"/>
        <v>0</v>
      </c>
      <c r="V30" s="25">
        <f t="shared" si="28"/>
        <v>0</v>
      </c>
      <c r="Y30" s="25">
        <f t="shared" ref="Y30:AA30" si="29">MEDIAN(X24:Z24)</f>
        <v>3.0750307503075031E-3</v>
      </c>
      <c r="Z30" s="25">
        <f t="shared" si="29"/>
        <v>3.6900369003690036E-3</v>
      </c>
      <c r="AA30" s="25">
        <f t="shared" si="29"/>
        <v>3.0750307503075031E-3</v>
      </c>
    </row>
    <row r="31" spans="1:29">
      <c r="A31" t="s">
        <v>310</v>
      </c>
      <c r="H31" s="6"/>
      <c r="I31" s="25">
        <f t="shared" si="23"/>
        <v>0</v>
      </c>
      <c r="K31" s="25">
        <f t="shared" ref="K31:V31" si="30">MEDIAN(J25:L25)</f>
        <v>0</v>
      </c>
      <c r="L31" s="25">
        <f t="shared" si="30"/>
        <v>0</v>
      </c>
      <c r="M31" s="25">
        <f t="shared" si="30"/>
        <v>0</v>
      </c>
      <c r="N31" s="25">
        <f t="shared" si="30"/>
        <v>0</v>
      </c>
      <c r="O31" s="25">
        <f t="shared" si="30"/>
        <v>0</v>
      </c>
      <c r="P31" s="25">
        <f t="shared" si="30"/>
        <v>0</v>
      </c>
      <c r="Q31" s="25">
        <f t="shared" si="30"/>
        <v>0</v>
      </c>
      <c r="R31" s="25">
        <f t="shared" si="30"/>
        <v>0</v>
      </c>
      <c r="S31" s="25">
        <f t="shared" si="30"/>
        <v>0</v>
      </c>
      <c r="T31" s="25">
        <f t="shared" si="30"/>
        <v>6.4676616915422883E-2</v>
      </c>
      <c r="U31" s="25">
        <f t="shared" si="30"/>
        <v>6.4676616915422883E-2</v>
      </c>
      <c r="V31" s="25">
        <f t="shared" si="30"/>
        <v>8.08457711442786E-2</v>
      </c>
      <c r="Y31" s="25">
        <f t="shared" ref="Y31:AA31" si="31">MEDIAN(X25:Z25)</f>
        <v>3.7202380952380955E-3</v>
      </c>
      <c r="Z31" s="25">
        <f t="shared" si="31"/>
        <v>7.4404761904761909E-3</v>
      </c>
      <c r="AA31" s="25">
        <f t="shared" si="31"/>
        <v>9.300595238095238E-3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MUAC on Admission</vt:lpstr>
      <vt:lpstr>Locations</vt:lpstr>
      <vt:lpstr>Weight Gain LoS</vt:lpstr>
      <vt:lpstr>Referrals</vt:lpstr>
      <vt:lpstr>Discharge &amp; Admission</vt:lpstr>
      <vt:lpstr>OTP Routine Data</vt:lpstr>
      <vt:lpstr>SC Monitoring Data</vt:lpstr>
      <vt:lpstr>SFP Routine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Walsh</dc:creator>
  <cp:lastModifiedBy>Ernest Guevarra</cp:lastModifiedBy>
  <dcterms:created xsi:type="dcterms:W3CDTF">2010-06-23T03:17:14Z</dcterms:created>
  <dcterms:modified xsi:type="dcterms:W3CDTF">2010-07-16T09:00:09Z</dcterms:modified>
</cp:coreProperties>
</file>