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nz Ponce\UN\PNC\Hojas de datos para cargar en la web\"/>
    </mc:Choice>
  </mc:AlternateContent>
  <xr:revisionPtr revIDLastSave="0" documentId="13_ncr:1_{623A51CA-4816-4FC8-8BB5-A15586DAA3EC}" xr6:coauthVersionLast="47" xr6:coauthVersionMax="47" xr10:uidLastSave="{00000000-0000-0000-0000-000000000000}"/>
  <bookViews>
    <workbookView xWindow="-110" yWindow="-110" windowWidth="19420" windowHeight="10300" xr2:uid="{F010A121-58BD-4E81-AE41-1888E19461F8}"/>
  </bookViews>
  <sheets>
    <sheet name="PCM_d" sheetId="1" r:id="rId1"/>
  </sheets>
  <externalReferences>
    <externalReference r:id="rId2"/>
  </externalReference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5" i="1" l="1"/>
  <c r="U45" i="1"/>
  <c r="S45" i="1"/>
  <c r="Q45" i="1"/>
  <c r="O45" i="1"/>
  <c r="M45" i="1"/>
  <c r="K45" i="1"/>
  <c r="I45" i="1"/>
  <c r="G45" i="1"/>
  <c r="E45" i="1"/>
  <c r="Y44" i="1"/>
  <c r="W44" i="1"/>
  <c r="U44" i="1"/>
  <c r="S44" i="1"/>
  <c r="Q44" i="1"/>
  <c r="O44" i="1"/>
  <c r="M44" i="1"/>
  <c r="K44" i="1"/>
  <c r="I44" i="1"/>
  <c r="G44" i="1"/>
  <c r="E44" i="1"/>
  <c r="Y37" i="1"/>
  <c r="W37" i="1"/>
  <c r="U37" i="1"/>
  <c r="S37" i="1"/>
  <c r="S36" i="1"/>
  <c r="Q36" i="1"/>
  <c r="Y35" i="1"/>
  <c r="W35" i="1"/>
  <c r="U35" i="1"/>
  <c r="S35" i="1"/>
  <c r="Q35" i="1"/>
  <c r="O35" i="1"/>
  <c r="M35" i="1"/>
  <c r="K35" i="1"/>
  <c r="I35" i="1"/>
  <c r="G35" i="1"/>
  <c r="E35" i="1"/>
  <c r="Y32" i="1"/>
  <c r="W32" i="1"/>
  <c r="U32" i="1"/>
  <c r="S32" i="1"/>
  <c r="Q32" i="1"/>
  <c r="Q37" i="1" s="1"/>
  <c r="Y31" i="1"/>
  <c r="Y36" i="1" s="1"/>
  <c r="W31" i="1"/>
  <c r="W36" i="1" s="1"/>
  <c r="U31" i="1"/>
  <c r="U36" i="1" s="1"/>
  <c r="S31" i="1"/>
  <c r="Q31" i="1"/>
  <c r="Y22" i="1"/>
  <c r="Y23" i="1" s="1"/>
  <c r="W22" i="1"/>
  <c r="W23" i="1" s="1"/>
  <c r="U22" i="1"/>
  <c r="U23" i="1" s="1"/>
  <c r="S22" i="1"/>
  <c r="S23" i="1" s="1"/>
  <c r="Q22" i="1"/>
  <c r="Q23" i="1" s="1"/>
  <c r="O22" i="1"/>
  <c r="O23" i="1" s="1"/>
  <c r="M22" i="1"/>
  <c r="M23" i="1" s="1"/>
  <c r="K22" i="1"/>
  <c r="K23" i="1" s="1"/>
  <c r="I22" i="1"/>
  <c r="I23" i="1" s="1"/>
  <c r="G22" i="1"/>
  <c r="G23" i="1" s="1"/>
  <c r="Y17" i="1"/>
  <c r="Y18" i="1" s="1"/>
  <c r="W17" i="1"/>
  <c r="W18" i="1" s="1"/>
  <c r="U17" i="1"/>
  <c r="U18" i="1" s="1"/>
  <c r="S17" i="1"/>
  <c r="S18" i="1" s="1"/>
  <c r="Q17" i="1"/>
  <c r="Q18" i="1" s="1"/>
  <c r="O17" i="1"/>
  <c r="O18" i="1" s="1"/>
  <c r="M17" i="1"/>
  <c r="M18" i="1" s="1"/>
</calcChain>
</file>

<file path=xl/sharedStrings.xml><?xml version="1.0" encoding="utf-8"?>
<sst xmlns="http://schemas.openxmlformats.org/spreadsheetml/2006/main" count="125" uniqueCount="36">
  <si>
    <t>Cifras seleccionadas / Selected figures</t>
  </si>
  <si>
    <t>(2010-)</t>
  </si>
  <si>
    <t>&lt;-- Volver a programa &lt;</t>
  </si>
  <si>
    <t>Última actualizacion / Last update: 15-06-2022</t>
  </si>
  <si>
    <t>Presupuesto/Budget</t>
  </si>
  <si>
    <t>COP$</t>
  </si>
  <si>
    <t>…</t>
  </si>
  <si>
    <t>USD$</t>
  </si>
  <si>
    <t>%PIB / GDP</t>
  </si>
  <si>
    <t>Gasto/Expenditure</t>
  </si>
  <si>
    <t>Cobertura hogares/Coverage  of households</t>
  </si>
  <si>
    <t>Efectiva/Effective</t>
  </si>
  <si>
    <t>Programada/Expected</t>
  </si>
  <si>
    <t>Cobertura personas/ Coverage of persons</t>
  </si>
  <si>
    <t xml:space="preserve">     Mujer/Female</t>
  </si>
  <si>
    <t xml:space="preserve">     Hombre/Male</t>
  </si>
  <si>
    <t>%poblacion +65 /%population 65 and over</t>
  </si>
  <si>
    <t>Como % de poblacion femenina 65+ / As % of female population 65+</t>
  </si>
  <si>
    <t>Como % de poblacion masculina 65+ / As % of male population 65+</t>
  </si>
  <si>
    <t>Transferencias monetarias / Monetary transfers (COP$)</t>
  </si>
  <si>
    <t>Pensión Básica Universal/Basic Universal Pension</t>
  </si>
  <si>
    <t>min</t>
  </si>
  <si>
    <t>/b</t>
  </si>
  <si>
    <t>max</t>
  </si>
  <si>
    <t>Transferencias monetarias / Monetary transfers (USD$)</t>
  </si>
  <si>
    <t xml:space="preserve">Fuentes: </t>
  </si>
  <si>
    <t>Notas:</t>
  </si>
  <si>
    <t xml:space="preserve">/a. Como parte de las medidas para enfrentar los efectos de la pandemia por Covid-19 y del aislamiento social, de abril de 2020 a junio de 2021, se realizó la entrega de 15 giros adicionales a los usuarios y usuarias del programa. </t>
  </si>
  <si>
    <t>/b. En Enero de 2020, se unificó el valor del subsidio para todos los municipios del país.</t>
  </si>
  <si>
    <t xml:space="preserve">Source: </t>
  </si>
  <si>
    <t>Notes:</t>
  </si>
  <si>
    <t xml:space="preserve">/a. As part of the measures to face the effects of the Covid-19 pandemic and social isolation, from April 2020 to June 2021, 15 additional money orders were delivered to users of the program. </t>
  </si>
  <si>
    <t>/b. In January 2020, the value of the allowance was unified for all municipalities in the country.</t>
  </si>
  <si>
    <t>Programa Colombia Mayor / Colombia Older People Programme</t>
  </si>
  <si>
    <t xml:space="preserve">Ministerio de Trabajo (http://www.mintrabajo.gov.co/colombia-mayor.html).
Informes al Congreso del Ministerio del Trabajo (http://www.mintrabajo.gov.co/web/guest/atencion-al-ciudadano/transparencia/informe-enviado-al-congreso-de-la-republica)
Manual operativo del programa de protección social al adulto mayor 2015 (https://colombiamayor.co/pdf/anexo_2/ANEXO_TECNICO_No2_MANUAL_OPERATIVO.pdf).
Informes del Fondo de Solidaridad Pensional (https://www.fondodesolidaridadpensional.gov.co/transparencia/presupuesto/estados-financieros.html).
</t>
  </si>
  <si>
    <t>Ministry of Labour (http://www.mintrabajo.gov.co/colombia-mayor.html).
Reports to the Congress from the Ministry of Labor (http://www.mintrabajo.gov.co/web/guest/atencion-al-ciudadano/transparencia/informe-enviado-al-congreso-de-la-republica)
Operating manual of the social protection program for older people 2015 (https://colombiamayor.co/pdf/anexo_2/ANEXO_TECNICO_No2_MANUAL_OPERATIVO.pdf).
Reports of the Pension Solidarity Fund (https://www.fondodesolidaridadpensional.gov.co/portal/) (https://www.fondodesolidaridadpensional.gov.co/portal/about/informes).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</si>
</sst>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sz val="8"/>
      <color rgb="FFFF0000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sz val="8"/>
      <color rgb="FF8763D7"/>
      <name val="Arial"/>
      <family val="2"/>
    </font>
    <font>
      <sz val="10"/>
      <name val="Arial"/>
      <family val="2"/>
    </font>
    <font>
      <sz val="8"/>
      <color rgb="FF00B050"/>
      <name val="Arial"/>
      <family val="2"/>
    </font>
    <font>
      <sz val="9"/>
      <color rgb="FFFF0000"/>
      <name val="Arial"/>
      <family val="2"/>
    </font>
    <font>
      <u/>
      <sz val="8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" fillId="0" borderId="0"/>
  </cellStyleXfs>
  <cellXfs count="1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7" xfId="0" applyFont="1" applyBorder="1"/>
    <xf numFmtId="0" fontId="0" fillId="0" borderId="16" xfId="0" applyBorder="1"/>
    <xf numFmtId="0" fontId="6" fillId="2" borderId="0" xfId="0" applyFont="1" applyFill="1"/>
    <xf numFmtId="0" fontId="7" fillId="3" borderId="9" xfId="0" applyFont="1" applyFill="1" applyBorder="1"/>
    <xf numFmtId="0" fontId="2" fillId="0" borderId="9" xfId="0" applyFont="1" applyBorder="1"/>
    <xf numFmtId="0" fontId="7" fillId="0" borderId="9" xfId="0" applyFont="1" applyBorder="1"/>
    <xf numFmtId="3" fontId="8" fillId="0" borderId="1" xfId="0" applyNumberFormat="1" applyFont="1" applyBorder="1" applyAlignment="1">
      <alignment horizontal="right"/>
    </xf>
    <xf numFmtId="3" fontId="8" fillId="0" borderId="9" xfId="0" applyNumberFormat="1" applyFont="1" applyBorder="1" applyAlignment="1">
      <alignment horizontal="right"/>
    </xf>
    <xf numFmtId="3" fontId="8" fillId="4" borderId="1" xfId="0" applyNumberFormat="1" applyFont="1" applyFill="1" applyBorder="1" applyAlignment="1">
      <alignment horizontal="right"/>
    </xf>
    <xf numFmtId="3" fontId="4" fillId="0" borderId="1" xfId="3" applyNumberFormat="1" applyBorder="1" applyAlignment="1" applyProtection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4" fontId="8" fillId="0" borderId="1" xfId="4" applyNumberFormat="1" applyFont="1" applyBorder="1"/>
    <xf numFmtId="4" fontId="8" fillId="0" borderId="1" xfId="0" applyNumberFormat="1" applyFont="1" applyBorder="1" applyAlignment="1">
      <alignment horizontal="right"/>
    </xf>
    <xf numFmtId="4" fontId="8" fillId="4" borderId="1" xfId="0" applyNumberFormat="1" applyFont="1" applyFill="1" applyBorder="1" applyAlignment="1">
      <alignment horizontal="right"/>
    </xf>
    <xf numFmtId="0" fontId="2" fillId="0" borderId="1" xfId="5" applyFont="1" applyBorder="1" applyAlignment="1">
      <alignment horizontal="left"/>
    </xf>
    <xf numFmtId="10" fontId="8" fillId="0" borderId="1" xfId="1" applyNumberFormat="1" applyFont="1" applyBorder="1" applyAlignment="1">
      <alignment horizontal="right"/>
    </xf>
    <xf numFmtId="10" fontId="8" fillId="4" borderId="1" xfId="1" applyNumberFormat="1" applyFont="1" applyFill="1" applyBorder="1" applyAlignment="1">
      <alignment horizontal="right"/>
    </xf>
    <xf numFmtId="0" fontId="2" fillId="0" borderId="17" xfId="0" applyFont="1" applyBorder="1"/>
    <xf numFmtId="0" fontId="7" fillId="3" borderId="17" xfId="0" applyFont="1" applyFill="1" applyBorder="1"/>
    <xf numFmtId="0" fontId="4" fillId="3" borderId="17" xfId="2" applyFill="1" applyBorder="1" applyAlignment="1" applyProtection="1"/>
    <xf numFmtId="4" fontId="8" fillId="0" borderId="1" xfId="0" applyNumberFormat="1" applyFont="1" applyBorder="1"/>
    <xf numFmtId="3" fontId="8" fillId="0" borderId="1" xfId="4" applyNumberFormat="1" applyFont="1" applyBorder="1"/>
    <xf numFmtId="3" fontId="8" fillId="0" borderId="17" xfId="0" applyNumberFormat="1" applyFont="1" applyBorder="1"/>
    <xf numFmtId="3" fontId="8" fillId="4" borderId="17" xfId="0" applyNumberFormat="1" applyFont="1" applyFill="1" applyBorder="1"/>
    <xf numFmtId="0" fontId="13" fillId="3" borderId="17" xfId="2" applyFont="1" applyFill="1" applyBorder="1" applyAlignment="1" applyProtection="1"/>
    <xf numFmtId="3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3" fontId="5" fillId="0" borderId="1" xfId="4" applyNumberFormat="1" applyFont="1" applyBorder="1"/>
    <xf numFmtId="3" fontId="5" fillId="4" borderId="1" xfId="4" applyNumberFormat="1" applyFont="1" applyFill="1" applyBorder="1"/>
    <xf numFmtId="0" fontId="12" fillId="0" borderId="1" xfId="0" applyFont="1" applyBorder="1" applyAlignment="1">
      <alignment horizontal="left"/>
    </xf>
    <xf numFmtId="3" fontId="5" fillId="4" borderId="1" xfId="4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12" fillId="0" borderId="1" xfId="0" applyFont="1" applyBorder="1"/>
    <xf numFmtId="9" fontId="8" fillId="0" borderId="1" xfId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9" fontId="8" fillId="0" borderId="2" xfId="1" applyFont="1" applyBorder="1" applyAlignment="1">
      <alignment horizontal="right"/>
    </xf>
    <xf numFmtId="0" fontId="2" fillId="0" borderId="18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3" fontId="8" fillId="0" borderId="16" xfId="0" applyNumberFormat="1" applyFont="1" applyBorder="1" applyAlignment="1">
      <alignment horizontal="right"/>
    </xf>
    <xf numFmtId="3" fontId="8" fillId="0" borderId="16" xfId="0" applyNumberFormat="1" applyFont="1" applyBorder="1"/>
    <xf numFmtId="3" fontId="8" fillId="0" borderId="16" xfId="4" applyNumberFormat="1" applyFont="1" applyBorder="1"/>
    <xf numFmtId="0" fontId="8" fillId="0" borderId="2" xfId="0" applyFont="1" applyBorder="1" applyAlignment="1">
      <alignment horizontal="left"/>
    </xf>
    <xf numFmtId="0" fontId="2" fillId="0" borderId="19" xfId="0" applyFont="1" applyBorder="1"/>
    <xf numFmtId="0" fontId="2" fillId="0" borderId="20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3" fontId="8" fillId="0" borderId="20" xfId="0" applyNumberFormat="1" applyFont="1" applyBorder="1" applyAlignment="1">
      <alignment horizontal="right"/>
    </xf>
    <xf numFmtId="3" fontId="8" fillId="0" borderId="20" xfId="0" applyNumberFormat="1" applyFont="1" applyBorder="1"/>
    <xf numFmtId="3" fontId="8" fillId="0" borderId="20" xfId="4" applyNumberFormat="1" applyFont="1" applyBorder="1"/>
    <xf numFmtId="0" fontId="2" fillId="0" borderId="21" xfId="0" applyFont="1" applyBorder="1"/>
    <xf numFmtId="0" fontId="7" fillId="3" borderId="22" xfId="0" applyFont="1" applyFill="1" applyBorder="1"/>
    <xf numFmtId="0" fontId="4" fillId="3" borderId="22" xfId="2" applyFill="1" applyBorder="1" applyAlignment="1" applyProtection="1"/>
    <xf numFmtId="0" fontId="2" fillId="0" borderId="16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3" fontId="11" fillId="0" borderId="20" xfId="4" applyNumberFormat="1" applyFont="1" applyBorder="1"/>
    <xf numFmtId="3" fontId="8" fillId="4" borderId="20" xfId="0" applyNumberFormat="1" applyFont="1" applyFill="1" applyBorder="1" applyAlignment="1">
      <alignment horizontal="right"/>
    </xf>
    <xf numFmtId="0" fontId="2" fillId="0" borderId="18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3" fontId="11" fillId="0" borderId="16" xfId="4" applyNumberFormat="1" applyFont="1" applyBorder="1"/>
    <xf numFmtId="3" fontId="8" fillId="4" borderId="16" xfId="0" applyNumberFormat="1" applyFont="1" applyFill="1" applyBorder="1" applyAlignment="1">
      <alignment horizontal="right"/>
    </xf>
    <xf numFmtId="3" fontId="11" fillId="0" borderId="18" xfId="0" applyNumberFormat="1" applyFont="1" applyBorder="1" applyAlignment="1">
      <alignment horizontal="right"/>
    </xf>
    <xf numFmtId="3" fontId="11" fillId="0" borderId="18" xfId="0" applyNumberFormat="1" applyFont="1" applyBorder="1"/>
    <xf numFmtId="3" fontId="11" fillId="0" borderId="18" xfId="4" applyNumberFormat="1" applyFont="1" applyBorder="1"/>
    <xf numFmtId="0" fontId="8" fillId="0" borderId="9" xfId="2" applyFont="1" applyBorder="1" applyAlignment="1" applyProtection="1">
      <alignment horizontal="left" vertical="top" wrapText="1"/>
    </xf>
    <xf numFmtId="0" fontId="8" fillId="0" borderId="7" xfId="2" applyFont="1" applyBorder="1" applyAlignment="1" applyProtection="1">
      <alignment horizontal="left" vertical="top" wrapText="1"/>
    </xf>
    <xf numFmtId="0" fontId="8" fillId="0" borderId="9" xfId="2" applyFont="1" applyBorder="1" applyAlignment="1" applyProtection="1">
      <alignment horizontal="left" vertical="center" wrapText="1"/>
    </xf>
    <xf numFmtId="0" fontId="8" fillId="0" borderId="3" xfId="2" applyFont="1" applyBorder="1" applyAlignment="1" applyProtection="1">
      <alignment horizontal="left" vertical="top" wrapText="1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9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" fillId="0" borderId="0" xfId="0" applyFont="1"/>
    <xf numFmtId="3" fontId="13" fillId="0" borderId="9" xfId="2" applyNumberFormat="1" applyFont="1" applyFill="1" applyBorder="1" applyAlignment="1" applyProtection="1">
      <alignment horizontal="right"/>
    </xf>
    <xf numFmtId="3" fontId="8" fillId="4" borderId="1" xfId="4" applyNumberFormat="1" applyFont="1" applyFill="1" applyBorder="1"/>
    <xf numFmtId="3" fontId="13" fillId="0" borderId="1" xfId="3" applyNumberFormat="1" applyFont="1" applyBorder="1" applyAlignment="1" applyProtection="1"/>
    <xf numFmtId="0" fontId="8" fillId="4" borderId="17" xfId="0" applyFont="1" applyFill="1" applyBorder="1" applyAlignment="1">
      <alignment wrapText="1"/>
    </xf>
    <xf numFmtId="0" fontId="8" fillId="0" borderId="3" xfId="2" applyFont="1" applyBorder="1" applyAlignment="1" applyProtection="1">
      <alignment horizontal="left" vertical="top" wrapText="1"/>
    </xf>
    <xf numFmtId="0" fontId="8" fillId="0" borderId="9" xfId="2" applyFont="1" applyBorder="1" applyAlignment="1" applyProtection="1">
      <alignment horizontal="left" vertical="top" wrapText="1"/>
    </xf>
    <xf numFmtId="0" fontId="8" fillId="0" borderId="7" xfId="2" applyFont="1" applyBorder="1" applyAlignment="1" applyProtection="1">
      <alignment horizontal="left" vertical="top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2" applyBorder="1" applyAlignment="1" applyProtection="1">
      <alignment horizontal="center"/>
    </xf>
    <xf numFmtId="0" fontId="4" fillId="0" borderId="9" xfId="2" applyBorder="1" applyAlignment="1" applyProtection="1">
      <alignment horizontal="center"/>
    </xf>
    <xf numFmtId="0" fontId="4" fillId="0" borderId="10" xfId="2" applyBorder="1" applyAlignment="1" applyProtection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23" xfId="2" applyFont="1" applyBorder="1" applyAlignment="1" applyProtection="1">
      <alignment horizontal="left" vertical="top"/>
    </xf>
    <xf numFmtId="0" fontId="8" fillId="0" borderId="17" xfId="2" applyFont="1" applyBorder="1" applyAlignment="1" applyProtection="1">
      <alignment horizontal="left" vertical="top"/>
    </xf>
    <xf numFmtId="0" fontId="8" fillId="0" borderId="24" xfId="2" applyFont="1" applyBorder="1" applyAlignment="1" applyProtection="1">
      <alignment horizontal="left" vertical="top"/>
    </xf>
    <xf numFmtId="0" fontId="8" fillId="0" borderId="9" xfId="2" applyFont="1" applyBorder="1" applyAlignment="1" applyProtection="1">
      <alignment horizontal="left" vertical="top"/>
    </xf>
    <xf numFmtId="0" fontId="8" fillId="0" borderId="7" xfId="2" applyFont="1" applyBorder="1" applyAlignment="1" applyProtection="1">
      <alignment horizontal="left" vertical="top"/>
    </xf>
    <xf numFmtId="0" fontId="8" fillId="0" borderId="3" xfId="2" applyFont="1" applyBorder="1" applyAlignment="1" applyProtection="1">
      <alignment horizontal="left" vertical="top"/>
    </xf>
    <xf numFmtId="0" fontId="8" fillId="4" borderId="3" xfId="0" applyFont="1" applyFill="1" applyBorder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0" borderId="3" xfId="2" applyFont="1" applyBorder="1" applyAlignment="1" applyProtection="1">
      <alignment horizontal="left" vertical="center" wrapText="1"/>
    </xf>
    <xf numFmtId="0" fontId="8" fillId="0" borderId="9" xfId="2" applyFont="1" applyBorder="1" applyAlignment="1" applyProtection="1">
      <alignment horizontal="left" vertical="center" wrapText="1"/>
    </xf>
  </cellXfs>
  <cellStyles count="6">
    <cellStyle name="Hyperlink" xfId="2" builtinId="8"/>
    <cellStyle name="Hyperlink 2" xfId="3" xr:uid="{6F6686E2-C89F-48C8-8886-03F80BEF2461}"/>
    <cellStyle name="Normal" xfId="0" builtinId="0"/>
    <cellStyle name="Normal 7" xfId="5" xr:uid="{FBA811B2-4D4D-410B-AD68-D6886836FA7E}"/>
    <cellStyle name="Normal_Base_conversion" xfId="4" xr:uid="{5E0D1F69-E263-4B48-AF8C-D3C4EAD840B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z%20Ponce/UN/PNC/Copia%20de%20PNC_Base%20de%20Datos_v41_jiv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Acerca de la base de datos"/>
      <sheetName val="Glosario"/>
      <sheetName val="Programas por país"/>
      <sheetName val="Actualizaciones"/>
      <sheetName val="Antigua y Barbuda"/>
      <sheetName val="OAP_e"/>
      <sheetName val="OAP_i"/>
      <sheetName val="OAP_d"/>
      <sheetName val="PBP_e "/>
      <sheetName val="PBP_i"/>
      <sheetName val="PBP_d"/>
      <sheetName val="Argentina"/>
      <sheetName val="PNC_e"/>
      <sheetName val="PNC_i"/>
      <sheetName val="PNC_d"/>
      <sheetName val="PUAM_e"/>
      <sheetName val="PUAM_i"/>
      <sheetName val="PUAM_d"/>
      <sheetName val="Bahamas"/>
      <sheetName val="OANCP_e"/>
      <sheetName val="OANCP_i"/>
      <sheetName val="OANCP_d"/>
      <sheetName val="IA_e "/>
      <sheetName val="IA_i"/>
      <sheetName val="IA_d"/>
      <sheetName val="Barbados"/>
      <sheetName val="NCOAP_e"/>
      <sheetName val="NCOAP_i"/>
      <sheetName val="NCOAP_d"/>
      <sheetName val="Belice"/>
      <sheetName val="NCPP_e"/>
      <sheetName val="NCPP_i"/>
      <sheetName val="NCPP_d"/>
      <sheetName val="Bermuda"/>
      <sheetName val="NCP_e"/>
      <sheetName val="NCP_i"/>
      <sheetName val="NCP_d"/>
      <sheetName val="Bolivia"/>
      <sheetName val="BS_e"/>
      <sheetName val="BS_i"/>
      <sheetName val="BS_d"/>
      <sheetName val="RD_e"/>
      <sheetName val="RD_i"/>
      <sheetName val="RD_d"/>
      <sheetName val="RS_e "/>
      <sheetName val="RS_i"/>
      <sheetName val="RS_d"/>
      <sheetName val="Brasil"/>
      <sheetName val="BPC_e"/>
      <sheetName val="BPC_i"/>
      <sheetName val="BPC_d"/>
      <sheetName val="PR_e"/>
      <sheetName val="PR_i"/>
      <sheetName val="PR_d"/>
      <sheetName val="Chile"/>
      <sheetName val="PBS_e"/>
      <sheetName val="PBS_i"/>
      <sheetName val="PBS_d"/>
      <sheetName val="Colombia"/>
      <sheetName val="PPSAM_e"/>
      <sheetName val="PPSAM_i"/>
      <sheetName val="PPSAM_d"/>
      <sheetName val="PCM_e"/>
      <sheetName val="PCM_i"/>
      <sheetName val="PCM_d"/>
      <sheetName val="Costa Rica"/>
      <sheetName val="RNC_e"/>
      <sheetName val="RNC_i"/>
      <sheetName val="RNC_d"/>
      <sheetName val="PyD_e"/>
      <sheetName val="PyD_i "/>
      <sheetName val="PyD_d"/>
      <sheetName val="Cuba"/>
      <sheetName val="RAS_e"/>
      <sheetName val="RAS_i"/>
      <sheetName val="RAS_d"/>
      <sheetName val="Ecuador "/>
      <sheetName val="BDH_e"/>
      <sheetName val="BDH_i"/>
      <sheetName val="BDH_d"/>
      <sheetName val="JGL_e"/>
      <sheetName val="JGL_i "/>
      <sheetName val="JGL_d"/>
      <sheetName val="El Salvador"/>
      <sheetName val="NMD_e"/>
      <sheetName val="NMD_i"/>
      <sheetName val="NMD_d"/>
      <sheetName val="Guatemala"/>
      <sheetName val="AEAM_e"/>
      <sheetName val="AEAM_i"/>
      <sheetName val="AEAM_d"/>
      <sheetName val="Guyana"/>
      <sheetName val="OAPU_e"/>
      <sheetName val="OAPU_i"/>
      <sheetName val="OAPU_d"/>
      <sheetName val="México"/>
      <sheetName val="PAM_e"/>
      <sheetName val="PAM_i"/>
      <sheetName val="PAM_d"/>
      <sheetName val="PAA_e"/>
      <sheetName val="PAA_i"/>
      <sheetName val="PAA_d"/>
      <sheetName val="PBPAM_e"/>
      <sheetName val="PBPAM_i "/>
      <sheetName val="PBPAM_d"/>
      <sheetName val="PBPDP_e"/>
      <sheetName val="PBPDP_i "/>
      <sheetName val="PBPDP_d"/>
      <sheetName val="Panamá"/>
      <sheetName val="PEAE_e"/>
      <sheetName val="PEAE_i"/>
      <sheetName val="PEAE_d"/>
      <sheetName val="PAG_e"/>
      <sheetName val="PAG_i"/>
      <sheetName val="PAG_d"/>
      <sheetName val="Paraguay"/>
      <sheetName val="PAAM_e"/>
      <sheetName val="PAAM_i"/>
      <sheetName val="PAAM_d"/>
      <sheetName val="Perú"/>
      <sheetName val="P65_e"/>
      <sheetName val="P65_i"/>
      <sheetName val="P65_d"/>
      <sheetName val="CONTIGO_e"/>
      <sheetName val="CONTIGO_i"/>
      <sheetName val="CONTIGO_d"/>
      <sheetName val="República Dominicana"/>
      <sheetName val="PSRS_e"/>
      <sheetName val="PSRS_i "/>
      <sheetName val="PSRS_d"/>
      <sheetName val="San Cristóbal y Nieves"/>
      <sheetName val="NCAP_e"/>
      <sheetName val="NCAP_i"/>
      <sheetName val="NCAP_d"/>
      <sheetName val="San Vicente y las Granadinas"/>
      <sheetName val="NAAP_e"/>
      <sheetName val="NAAP_i"/>
      <sheetName val="NAAP_d"/>
      <sheetName val="Trinidad y Tabago"/>
      <sheetName val="SCP_e"/>
      <sheetName val="SCP_i"/>
      <sheetName val="SCP_d"/>
      <sheetName val="DAG_e"/>
      <sheetName val="DAG_i "/>
      <sheetName val="DAG_d"/>
      <sheetName val="Uruguay"/>
      <sheetName val="PVI_e"/>
      <sheetName val="PVI_i"/>
      <sheetName val="PVI_d"/>
      <sheetName val="Venezuela"/>
      <sheetName val="MAM_e"/>
      <sheetName val="MAM_i"/>
      <sheetName val="MAM_d"/>
      <sheetName val="Población"/>
      <sheetName val="THogar"/>
      <sheetName val="PIB"/>
      <sheetName val="Tasa de cambio"/>
      <sheetName val="Pob_65yMas"/>
      <sheetName val="Pob_65yMasMujeres"/>
      <sheetName val="Pob_65yMasH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7">
          <cell r="AV17">
            <v>334943877400</v>
          </cell>
          <cell r="AX17">
            <v>370921317900</v>
          </cell>
          <cell r="AZ17">
            <v>382116120900</v>
          </cell>
          <cell r="BB17">
            <v>381112110500</v>
          </cell>
          <cell r="BD17">
            <v>293481753100</v>
          </cell>
          <cell r="BF17">
            <v>282825012400</v>
          </cell>
          <cell r="BH17">
            <v>311883730400</v>
          </cell>
          <cell r="BJ17">
            <v>334198218100</v>
          </cell>
          <cell r="BL17">
            <v>323109540300</v>
          </cell>
          <cell r="BN17">
            <v>270299984899.99997</v>
          </cell>
        </row>
      </sheetData>
      <sheetData sheetId="157">
        <row r="14">
          <cell r="AR14">
            <v>1898.56963600842</v>
          </cell>
          <cell r="AT14">
            <v>1848.1394699518301</v>
          </cell>
          <cell r="AV14">
            <v>1796.8959123110001</v>
          </cell>
          <cell r="AX14">
            <v>1868.7853270907999</v>
          </cell>
          <cell r="AZ14">
            <v>2001.781048176</v>
          </cell>
          <cell r="BB14">
            <v>2741.88085479965</v>
          </cell>
          <cell r="BD14">
            <v>3054.1216732108101</v>
          </cell>
          <cell r="BF14">
            <v>2951.3274023476001</v>
          </cell>
          <cell r="BH14">
            <v>2955.70396997842</v>
          </cell>
          <cell r="BJ14">
            <v>3280.83163119763</v>
          </cell>
          <cell r="BL14">
            <v>3694.8540719645298</v>
          </cell>
        </row>
      </sheetData>
      <sheetData sheetId="158">
        <row r="13">
          <cell r="AP13">
            <v>2978556.0000000005</v>
          </cell>
          <cell r="AR13">
            <v>3114158.8000000003</v>
          </cell>
          <cell r="AT13">
            <v>3249761.5999999996</v>
          </cell>
          <cell r="AV13">
            <v>3385364.3999999994</v>
          </cell>
          <cell r="AX13">
            <v>3520967.1999999993</v>
          </cell>
          <cell r="AZ13">
            <v>3656569.9999999995</v>
          </cell>
          <cell r="BB13">
            <v>3847311.1999999997</v>
          </cell>
          <cell r="BD13">
            <v>4038052.3999999994</v>
          </cell>
          <cell r="BF13">
            <v>4228793.5999999996</v>
          </cell>
          <cell r="BH13">
            <v>4419534.8000000007</v>
          </cell>
          <cell r="BJ13">
            <v>4610276</v>
          </cell>
        </row>
      </sheetData>
      <sheetData sheetId="159">
        <row r="13">
          <cell r="BB13">
            <v>2142536</v>
          </cell>
          <cell r="BD13">
            <v>2248345.0000000005</v>
          </cell>
          <cell r="BF13">
            <v>2354154.0000000005</v>
          </cell>
          <cell r="BH13">
            <v>2459963.0000000005</v>
          </cell>
          <cell r="BJ13">
            <v>2565772</v>
          </cell>
        </row>
      </sheetData>
      <sheetData sheetId="160">
        <row r="13">
          <cell r="BB13">
            <v>1704774.4</v>
          </cell>
          <cell r="BD13">
            <v>1789706.7999999998</v>
          </cell>
          <cell r="BF13">
            <v>1874639.2</v>
          </cell>
          <cell r="BH13">
            <v>1959571.5999999999</v>
          </cell>
          <cell r="BJ13">
            <v>2044504.0000000002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nclusionsocial.presidencia.gob.sv/index.php?option=com_k2&amp;view=item&amp;id=643:presentan-resultados-del-programa-presidencial-nuestros-mayores-derechos&amp;Itemid=79" TargetMode="External"/><Relationship Id="rId1" Type="http://schemas.openxmlformats.org/officeDocument/2006/relationships/hyperlink" Target="http://www.fisdl.gob.sv/novedades/ciudadano/2193-presidente-funes-presenta-programa-nuestros-mayores-derecho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6421-C9F1-4347-B6D3-9092B314FA93}">
  <sheetPr>
    <tabColor rgb="FF00B050"/>
  </sheetPr>
  <dimension ref="A2:AB64"/>
  <sheetViews>
    <sheetView showGridLines="0" tabSelected="1" zoomScale="78" zoomScaleNormal="78" workbookViewId="0">
      <selection activeCell="Q10" sqref="Q10"/>
    </sheetView>
  </sheetViews>
  <sheetFormatPr defaultColWidth="2.81640625" defaultRowHeight="11.5" x14ac:dyDescent="0.25"/>
  <cols>
    <col min="1" max="1" width="3.1796875" style="1" customWidth="1"/>
    <col min="2" max="2" width="50.81640625" style="1" customWidth="1"/>
    <col min="3" max="3" width="3.1796875" style="1" customWidth="1"/>
    <col min="4" max="4" width="4.1796875" style="1" customWidth="1"/>
    <col min="5" max="5" width="14.1796875" style="1" customWidth="1"/>
    <col min="6" max="6" width="3.1796875" style="1" customWidth="1"/>
    <col min="7" max="7" width="14.1796875" style="1" customWidth="1"/>
    <col min="8" max="8" width="3.1796875" style="1" customWidth="1"/>
    <col min="9" max="9" width="14.1796875" style="1" customWidth="1"/>
    <col min="10" max="10" width="3.1796875" style="1" customWidth="1"/>
    <col min="11" max="11" width="14.1796875" style="1" customWidth="1"/>
    <col min="12" max="12" width="3.1796875" style="1" customWidth="1"/>
    <col min="13" max="13" width="14.1796875" style="1" customWidth="1"/>
    <col min="14" max="14" width="3.1796875" style="1" customWidth="1"/>
    <col min="15" max="15" width="14" style="1" bestFit="1" customWidth="1"/>
    <col min="16" max="16" width="3.1796875" style="1" customWidth="1"/>
    <col min="17" max="17" width="14" style="1" bestFit="1" customWidth="1"/>
    <col min="18" max="18" width="3.1796875" style="1" customWidth="1"/>
    <col min="19" max="19" width="14" style="1" bestFit="1" customWidth="1"/>
    <col min="20" max="20" width="2.81640625" style="1" customWidth="1"/>
    <col min="21" max="21" width="14" style="1" bestFit="1" customWidth="1"/>
    <col min="22" max="22" width="2.81640625" style="1" customWidth="1"/>
    <col min="23" max="23" width="14" style="1" customWidth="1"/>
    <col min="24" max="24" width="2.81640625" style="1" customWidth="1"/>
    <col min="25" max="25" width="14" style="1" customWidth="1"/>
    <col min="26" max="26" width="2.81640625" style="1"/>
    <col min="27" max="27" width="14.1796875" style="1" customWidth="1"/>
    <col min="28" max="16384" width="2.81640625" style="1"/>
  </cols>
  <sheetData>
    <row r="2" spans="1:28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8" x14ac:dyDescent="0.25">
      <c r="A3" s="3"/>
      <c r="B3" s="85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7"/>
      <c r="O3" s="4"/>
    </row>
    <row r="4" spans="1:28" ht="15.5" x14ac:dyDescent="0.35">
      <c r="A4" s="3"/>
      <c r="B4" s="88" t="s">
        <v>33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90"/>
      <c r="O4" s="4"/>
    </row>
    <row r="5" spans="1:28" x14ac:dyDescent="0.25">
      <c r="A5" s="3"/>
      <c r="B5" s="91" t="s">
        <v>0</v>
      </c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3"/>
      <c r="O5" s="4"/>
    </row>
    <row r="6" spans="1:28" x14ac:dyDescent="0.25">
      <c r="A6" s="3"/>
      <c r="B6" s="94" t="s">
        <v>1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3"/>
      <c r="O6" s="4"/>
    </row>
    <row r="7" spans="1:28" x14ac:dyDescent="0.25">
      <c r="A7" s="3"/>
      <c r="B7" s="94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3"/>
      <c r="O7" s="4"/>
    </row>
    <row r="8" spans="1:28" x14ac:dyDescent="0.25">
      <c r="A8" s="3"/>
      <c r="B8" s="95" t="s">
        <v>2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7"/>
      <c r="O8" s="4"/>
    </row>
    <row r="9" spans="1:28" x14ac:dyDescent="0.25">
      <c r="A9" s="3"/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7"/>
      <c r="O9" s="4"/>
    </row>
    <row r="10" spans="1:28" x14ac:dyDescent="0.25">
      <c r="A10" s="3"/>
      <c r="B10" s="98" t="s">
        <v>3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100"/>
      <c r="O10" s="4"/>
    </row>
    <row r="11" spans="1:28" ht="14.5" x14ac:dyDescent="0.35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28" x14ac:dyDescent="0.25">
      <c r="A12" s="3"/>
    </row>
    <row r="14" spans="1:28" s="2" customFormat="1" x14ac:dyDescent="0.25">
      <c r="B14" s="6"/>
      <c r="C14" s="6"/>
      <c r="D14" s="6"/>
      <c r="E14" s="6">
        <v>2010</v>
      </c>
      <c r="F14" s="6"/>
      <c r="G14" s="6">
        <v>2011</v>
      </c>
      <c r="H14" s="6"/>
      <c r="I14" s="6">
        <v>2012</v>
      </c>
      <c r="J14" s="6"/>
      <c r="K14" s="6">
        <v>2013</v>
      </c>
      <c r="L14" s="6"/>
      <c r="M14" s="6">
        <v>2014</v>
      </c>
      <c r="N14" s="6"/>
      <c r="O14" s="6">
        <v>2015</v>
      </c>
      <c r="P14" s="6"/>
      <c r="Q14" s="6">
        <v>2016</v>
      </c>
      <c r="R14" s="6"/>
      <c r="S14" s="6">
        <v>2017</v>
      </c>
      <c r="T14" s="6"/>
      <c r="U14" s="6">
        <v>2018</v>
      </c>
      <c r="V14" s="6"/>
      <c r="W14" s="6">
        <v>2019</v>
      </c>
      <c r="X14" s="6"/>
      <c r="Y14" s="6">
        <v>2020</v>
      </c>
      <c r="Z14" s="6"/>
      <c r="AA14" s="6">
        <v>2021</v>
      </c>
      <c r="AB14" s="6"/>
    </row>
    <row r="15" spans="1:28" s="8" customFormat="1" x14ac:dyDescent="0.25">
      <c r="A15" s="3"/>
      <c r="B15" s="7" t="s">
        <v>4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s="8" customFormat="1" x14ac:dyDescent="0.25">
      <c r="A16" s="3"/>
      <c r="B16" s="76" t="s">
        <v>5</v>
      </c>
      <c r="D16" s="9"/>
      <c r="E16" s="10" t="s">
        <v>6</v>
      </c>
      <c r="F16" s="9"/>
      <c r="G16" s="10" t="s">
        <v>6</v>
      </c>
      <c r="H16" s="9"/>
      <c r="I16" s="10" t="s">
        <v>6</v>
      </c>
      <c r="J16" s="9"/>
      <c r="K16" s="10" t="s">
        <v>6</v>
      </c>
      <c r="L16" s="9"/>
      <c r="M16" s="11">
        <v>1045000000000</v>
      </c>
      <c r="N16" s="11"/>
      <c r="O16" s="10">
        <v>1224733781656</v>
      </c>
      <c r="P16" s="11"/>
      <c r="Q16" s="10">
        <v>1228079302915</v>
      </c>
      <c r="R16" s="78"/>
      <c r="S16" s="12">
        <v>1232715000000</v>
      </c>
      <c r="T16" s="78"/>
      <c r="U16" s="12">
        <v>1248736695807</v>
      </c>
      <c r="V16" s="78"/>
      <c r="W16" s="12">
        <v>1376748379956</v>
      </c>
      <c r="X16" s="78"/>
      <c r="Y16" s="12">
        <v>1689506125996</v>
      </c>
      <c r="Z16" s="78"/>
      <c r="AA16" s="12" t="s">
        <v>6</v>
      </c>
      <c r="AB16" s="13"/>
    </row>
    <row r="17" spans="2:28" x14ac:dyDescent="0.25">
      <c r="B17" s="14" t="s">
        <v>7</v>
      </c>
      <c r="C17" s="14"/>
      <c r="D17" s="14"/>
      <c r="E17" s="15" t="s">
        <v>6</v>
      </c>
      <c r="F17" s="14"/>
      <c r="G17" s="15" t="s">
        <v>6</v>
      </c>
      <c r="H17" s="14"/>
      <c r="I17" s="15" t="s">
        <v>6</v>
      </c>
      <c r="J17" s="16"/>
      <c r="K17" s="15" t="s">
        <v>6</v>
      </c>
      <c r="L17" s="17"/>
      <c r="M17" s="17">
        <f>M16/'[1]Tasa de cambio'!AZ14</f>
        <v>522035115.15517247</v>
      </c>
      <c r="N17" s="17"/>
      <c r="O17" s="17">
        <f>O16/'[1]Tasa de cambio'!BB14</f>
        <v>446676513.86533046</v>
      </c>
      <c r="P17" s="17"/>
      <c r="Q17" s="17">
        <f>Q16/'[1]Tasa de cambio'!BD14</f>
        <v>402105559.08334702</v>
      </c>
      <c r="R17" s="17"/>
      <c r="S17" s="18">
        <f>S16/'[1]Tasa de cambio'!BF14</f>
        <v>417681548.65483606</v>
      </c>
      <c r="T17" s="17"/>
      <c r="U17" s="18">
        <f>U16/'[1]Tasa de cambio'!BH14</f>
        <v>422483681.88784385</v>
      </c>
      <c r="V17" s="17"/>
      <c r="W17" s="18">
        <f>W16/'[1]Tasa de cambio'!BJ14</f>
        <v>419633963.18921548</v>
      </c>
      <c r="X17" s="17"/>
      <c r="Y17" s="18">
        <f>Y16/'[1]Tasa de cambio'!BL14</f>
        <v>457259229.48228931</v>
      </c>
      <c r="Z17" s="18"/>
      <c r="AA17" s="18" t="s">
        <v>6</v>
      </c>
      <c r="AB17" s="13"/>
    </row>
    <row r="18" spans="2:28" x14ac:dyDescent="0.25">
      <c r="B18" s="19" t="s">
        <v>8</v>
      </c>
      <c r="C18" s="19"/>
      <c r="E18" s="15" t="s">
        <v>6</v>
      </c>
      <c r="G18" s="15" t="s">
        <v>6</v>
      </c>
      <c r="I18" s="15" t="s">
        <v>6</v>
      </c>
      <c r="K18" s="15" t="s">
        <v>6</v>
      </c>
      <c r="L18" s="17"/>
      <c r="M18" s="20">
        <f>M17/[1]PIB!BB17</f>
        <v>1.3697678472360496E-3</v>
      </c>
      <c r="N18" s="20"/>
      <c r="O18" s="20">
        <f>O17/[1]PIB!BD17</f>
        <v>1.5219907512039816E-3</v>
      </c>
      <c r="P18" s="20"/>
      <c r="Q18" s="20">
        <f>Q17/[1]PIB!BF17</f>
        <v>1.4217468097010044E-3</v>
      </c>
      <c r="R18" s="20"/>
      <c r="S18" s="21">
        <f>S17/[1]PIB!BH17</f>
        <v>1.3392219854467793E-3</v>
      </c>
      <c r="T18" s="20"/>
      <c r="U18" s="21">
        <f>U17/[1]PIB!BJ17</f>
        <v>1.2641709590487007E-3</v>
      </c>
      <c r="V18" s="20"/>
      <c r="W18" s="21">
        <f>W17/[1]PIB!BL17</f>
        <v>1.298735911046126E-3</v>
      </c>
      <c r="X18" s="20"/>
      <c r="Y18" s="21">
        <f>Y17/[1]PIB!BN17</f>
        <v>1.6916731595506996E-3</v>
      </c>
      <c r="Z18" s="21"/>
      <c r="AA18" s="21" t="s">
        <v>6</v>
      </c>
      <c r="AB18" s="13"/>
    </row>
    <row r="19" spans="2:28" x14ac:dyDescent="0.25">
      <c r="B19" s="8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2:28" x14ac:dyDescent="0.25">
      <c r="B20" s="7" t="s">
        <v>9</v>
      </c>
      <c r="C20" s="23"/>
      <c r="D20" s="24"/>
      <c r="E20" s="24"/>
      <c r="F20" s="24"/>
      <c r="G20" s="24"/>
      <c r="H20" s="2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2:28" x14ac:dyDescent="0.25">
      <c r="B21" s="76" t="s">
        <v>5</v>
      </c>
      <c r="C21" s="14"/>
      <c r="D21" s="14"/>
      <c r="E21" s="10" t="s">
        <v>6</v>
      </c>
      <c r="F21" s="14"/>
      <c r="G21" s="10">
        <v>362033260000</v>
      </c>
      <c r="H21" s="14"/>
      <c r="I21" s="10">
        <v>457773380000</v>
      </c>
      <c r="J21" s="25"/>
      <c r="K21" s="10">
        <v>935172252000</v>
      </c>
      <c r="L21" s="10"/>
      <c r="M21" s="10">
        <v>908057620000</v>
      </c>
      <c r="N21" s="10"/>
      <c r="O21" s="10">
        <v>1141155183948</v>
      </c>
      <c r="P21" s="26"/>
      <c r="Q21" s="10">
        <v>1141009725679</v>
      </c>
      <c r="R21" s="78"/>
      <c r="S21" s="12">
        <v>1120186712979</v>
      </c>
      <c r="T21" s="78"/>
      <c r="U21" s="12">
        <v>1151590391923</v>
      </c>
      <c r="V21" s="78"/>
      <c r="W21" s="12">
        <v>1257943264015</v>
      </c>
      <c r="X21" s="78"/>
      <c r="Y21" s="12">
        <v>1588873517203</v>
      </c>
      <c r="Z21" s="78"/>
      <c r="AA21" s="12" t="s">
        <v>6</v>
      </c>
      <c r="AB21" s="13"/>
    </row>
    <row r="22" spans="2:28" x14ac:dyDescent="0.25">
      <c r="B22" s="14" t="s">
        <v>7</v>
      </c>
      <c r="C22" s="14"/>
      <c r="D22" s="14"/>
      <c r="E22" s="15" t="s">
        <v>6</v>
      </c>
      <c r="F22" s="14"/>
      <c r="G22" s="10">
        <f>G21/'[1]Tasa de cambio'!AT14</f>
        <v>195890659.70731962</v>
      </c>
      <c r="H22" s="10"/>
      <c r="I22" s="10">
        <f>I21/'[1]Tasa de cambio'!AV14</f>
        <v>254757872.65343297</v>
      </c>
      <c r="J22" s="10"/>
      <c r="K22" s="10">
        <f>K21/'[1]Tasa de cambio'!AX14</f>
        <v>500417163.1932779</v>
      </c>
      <c r="L22" s="10"/>
      <c r="M22" s="10">
        <f>M21/'[1]Tasa de cambio'!AZ14</f>
        <v>453624846.14759028</v>
      </c>
      <c r="N22" s="10"/>
      <c r="O22" s="10">
        <f>O21/'[1]Tasa de cambio'!BB14</f>
        <v>416194300.32870066</v>
      </c>
      <c r="P22" s="10"/>
      <c r="Q22" s="10">
        <f>Q21/'[1]Tasa de cambio'!BD14</f>
        <v>373596682.70172483</v>
      </c>
      <c r="R22" s="26"/>
      <c r="S22" s="12">
        <f>S21/'[1]Tasa de cambio'!BF14</f>
        <v>379553522.963247</v>
      </c>
      <c r="T22" s="12"/>
      <c r="U22" s="12">
        <f>U21/'[1]Tasa de cambio'!BH14</f>
        <v>389616282.15135765</v>
      </c>
      <c r="V22" s="26"/>
      <c r="W22" s="12">
        <f>W21/'[1]Tasa de cambio'!BJ14</f>
        <v>383422072.6394918</v>
      </c>
      <c r="X22" s="26"/>
      <c r="Y22" s="12">
        <f>Y21/'[1]Tasa de cambio'!BL14</f>
        <v>430023347.67668003</v>
      </c>
      <c r="Z22" s="12"/>
      <c r="AA22" s="18" t="s">
        <v>6</v>
      </c>
      <c r="AB22" s="13"/>
    </row>
    <row r="23" spans="2:28" x14ac:dyDescent="0.25">
      <c r="B23" s="19" t="s">
        <v>8</v>
      </c>
      <c r="C23" s="19"/>
      <c r="E23" s="15" t="s">
        <v>6</v>
      </c>
      <c r="G23" s="20">
        <f>G22/[1]PIB!AV17</f>
        <v>5.8484621730637318E-4</v>
      </c>
      <c r="H23" s="20"/>
      <c r="I23" s="20">
        <f>I22/[1]PIB!AX17</f>
        <v>6.8682456456200614E-4</v>
      </c>
      <c r="J23" s="20"/>
      <c r="K23" s="20">
        <f>K22/[1]PIB!AZ17</f>
        <v>1.3095944814226703E-3</v>
      </c>
      <c r="L23" s="20"/>
      <c r="M23" s="20">
        <f>M22/[1]PIB!BB17</f>
        <v>1.1902661543671683E-3</v>
      </c>
      <c r="N23" s="20"/>
      <c r="O23" s="20">
        <f>O22/[1]PIB!BD17</f>
        <v>1.4181266669307648E-3</v>
      </c>
      <c r="P23" s="20"/>
      <c r="Q23" s="20">
        <f>Q22/[1]PIB!BF17</f>
        <v>1.3209464026234931E-3</v>
      </c>
      <c r="R23" s="17"/>
      <c r="S23" s="21">
        <f>S22/[1]PIB!BH17</f>
        <v>1.2169712170508494E-3</v>
      </c>
      <c r="T23" s="21"/>
      <c r="U23" s="21">
        <f>U22/[1]PIB!BJ17</f>
        <v>1.1658239363645418E-3</v>
      </c>
      <c r="V23" s="17"/>
      <c r="W23" s="21">
        <f>W22/[1]PIB!BL17</f>
        <v>1.1866628026009165E-3</v>
      </c>
      <c r="X23" s="17"/>
      <c r="Y23" s="21">
        <f>Y22/[1]PIB!BN17</f>
        <v>1.5909114750256876E-3</v>
      </c>
      <c r="Z23" s="21"/>
      <c r="AA23" s="21" t="s">
        <v>6</v>
      </c>
      <c r="AB23" s="13"/>
    </row>
    <row r="24" spans="2:28" x14ac:dyDescent="0.25">
      <c r="B24" s="8"/>
      <c r="C24" s="22"/>
      <c r="D24" s="22"/>
      <c r="E24" s="22"/>
      <c r="F24" s="22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8"/>
      <c r="V24" s="27"/>
      <c r="W24" s="28"/>
      <c r="X24" s="27"/>
      <c r="Y24" s="28"/>
      <c r="Z24" s="27"/>
      <c r="AA24" s="28"/>
      <c r="AB24" s="27"/>
    </row>
    <row r="25" spans="2:28" x14ac:dyDescent="0.25">
      <c r="B25" s="7" t="s">
        <v>10</v>
      </c>
      <c r="C25" s="23"/>
      <c r="D25" s="24"/>
      <c r="E25" s="29"/>
      <c r="F25" s="29"/>
      <c r="G25" s="29"/>
      <c r="H25" s="29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2:28" x14ac:dyDescent="0.25">
      <c r="B26" s="14" t="s">
        <v>11</v>
      </c>
      <c r="C26" s="14"/>
      <c r="D26" s="14"/>
      <c r="E26" s="10" t="s">
        <v>6</v>
      </c>
      <c r="F26" s="14"/>
      <c r="G26" s="10" t="s">
        <v>6</v>
      </c>
      <c r="H26" s="14"/>
      <c r="I26" s="10" t="s">
        <v>6</v>
      </c>
      <c r="J26" s="30"/>
      <c r="K26" s="10" t="s">
        <v>6</v>
      </c>
      <c r="L26" s="10"/>
      <c r="M26" s="10" t="s">
        <v>6</v>
      </c>
      <c r="N26" s="10"/>
      <c r="O26" s="10" t="s">
        <v>6</v>
      </c>
      <c r="P26" s="10"/>
      <c r="Q26" s="10" t="s">
        <v>6</v>
      </c>
      <c r="R26" s="10"/>
      <c r="S26" s="10" t="s">
        <v>6</v>
      </c>
      <c r="T26" s="10"/>
      <c r="U26" s="10" t="s">
        <v>6</v>
      </c>
      <c r="V26" s="10"/>
      <c r="W26" s="10" t="s">
        <v>6</v>
      </c>
      <c r="X26" s="10"/>
      <c r="Y26" s="10" t="s">
        <v>6</v>
      </c>
      <c r="Z26" s="10"/>
      <c r="AA26" s="10" t="s">
        <v>6</v>
      </c>
      <c r="AB26" s="10"/>
    </row>
    <row r="27" spans="2:28" x14ac:dyDescent="0.25">
      <c r="B27" s="14" t="s">
        <v>12</v>
      </c>
      <c r="C27" s="14"/>
      <c r="D27" s="14"/>
      <c r="E27" s="15" t="s">
        <v>6</v>
      </c>
      <c r="F27" s="14"/>
      <c r="G27" s="15" t="s">
        <v>6</v>
      </c>
      <c r="H27" s="14"/>
      <c r="I27" s="15" t="s">
        <v>6</v>
      </c>
      <c r="J27" s="26"/>
      <c r="K27" s="15" t="s">
        <v>6</v>
      </c>
      <c r="L27" s="15"/>
      <c r="M27" s="15" t="s">
        <v>6</v>
      </c>
      <c r="N27" s="15"/>
      <c r="O27" s="15" t="s">
        <v>6</v>
      </c>
      <c r="P27" s="15"/>
      <c r="Q27" s="10" t="s">
        <v>6</v>
      </c>
      <c r="R27" s="15"/>
      <c r="S27" s="10" t="s">
        <v>6</v>
      </c>
      <c r="T27" s="15"/>
      <c r="U27" s="10" t="s">
        <v>6</v>
      </c>
      <c r="V27" s="15"/>
      <c r="W27" s="10" t="s">
        <v>6</v>
      </c>
      <c r="X27" s="15"/>
      <c r="Y27" s="10" t="s">
        <v>6</v>
      </c>
      <c r="Z27" s="15"/>
      <c r="AA27" s="10" t="s">
        <v>6</v>
      </c>
      <c r="AB27" s="15"/>
    </row>
    <row r="29" spans="2:28" x14ac:dyDescent="0.25">
      <c r="B29" s="7" t="s">
        <v>13</v>
      </c>
      <c r="C29" s="23"/>
      <c r="D29" s="24"/>
      <c r="E29" s="29"/>
      <c r="F29" s="29"/>
      <c r="G29" s="29"/>
      <c r="H29" s="29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2:28" x14ac:dyDescent="0.25">
      <c r="B30" s="14" t="s">
        <v>11</v>
      </c>
      <c r="C30" s="14"/>
      <c r="D30" s="14"/>
      <c r="E30" s="26">
        <v>482036</v>
      </c>
      <c r="F30" s="31"/>
      <c r="G30" s="26">
        <v>617741</v>
      </c>
      <c r="H30" s="14"/>
      <c r="I30" s="10">
        <v>718376</v>
      </c>
      <c r="J30" s="26"/>
      <c r="K30" s="26">
        <v>1259333</v>
      </c>
      <c r="L30" s="26"/>
      <c r="M30" s="26">
        <v>1468952</v>
      </c>
      <c r="N30" s="32"/>
      <c r="O30" s="26">
        <v>1473690</v>
      </c>
      <c r="P30" s="32"/>
      <c r="Q30" s="26">
        <v>1499967</v>
      </c>
      <c r="R30" s="26"/>
      <c r="S30" s="79">
        <v>1503939</v>
      </c>
      <c r="T30" s="80"/>
      <c r="U30" s="79">
        <v>1528462</v>
      </c>
      <c r="V30" s="80"/>
      <c r="W30" s="79">
        <v>1678586</v>
      </c>
      <c r="X30" s="80"/>
      <c r="Y30" s="79">
        <v>1743027</v>
      </c>
      <c r="Z30" s="80"/>
      <c r="AA30" s="10"/>
      <c r="AB30" s="13"/>
    </row>
    <row r="31" spans="2:28" s="37" customFormat="1" x14ac:dyDescent="0.25">
      <c r="B31" s="14" t="s">
        <v>14</v>
      </c>
      <c r="C31" s="34"/>
      <c r="D31" s="34"/>
      <c r="E31" s="35" t="s">
        <v>6</v>
      </c>
      <c r="F31" s="36"/>
      <c r="G31" s="35" t="s">
        <v>6</v>
      </c>
      <c r="H31" s="34"/>
      <c r="I31" s="35" t="s">
        <v>6</v>
      </c>
      <c r="J31" s="32"/>
      <c r="K31" s="35" t="s">
        <v>6</v>
      </c>
      <c r="L31" s="32"/>
      <c r="M31" s="35" t="s">
        <v>6</v>
      </c>
      <c r="N31" s="33"/>
      <c r="O31" s="35" t="s">
        <v>6</v>
      </c>
      <c r="P31" s="33"/>
      <c r="Q31" s="79">
        <f>(0.56*Q30)</f>
        <v>839981.52000000014</v>
      </c>
      <c r="R31" s="79"/>
      <c r="S31" s="79">
        <f>(0.56*S30)</f>
        <v>842205.84000000008</v>
      </c>
      <c r="T31" s="79"/>
      <c r="U31" s="79">
        <f>(0.5609*U30)</f>
        <v>857314.33579999988</v>
      </c>
      <c r="V31" s="79"/>
      <c r="W31" s="79">
        <f>(0.57*W30)</f>
        <v>956794.0199999999</v>
      </c>
      <c r="X31" s="79"/>
      <c r="Y31" s="79">
        <f>984713</f>
        <v>984713</v>
      </c>
      <c r="Z31" s="80"/>
      <c r="AA31" s="10"/>
      <c r="AB31" s="13"/>
    </row>
    <row r="32" spans="2:28" s="37" customFormat="1" x14ac:dyDescent="0.25">
      <c r="B32" s="14" t="s">
        <v>15</v>
      </c>
      <c r="C32" s="34"/>
      <c r="D32" s="34"/>
      <c r="E32" s="35" t="s">
        <v>6</v>
      </c>
      <c r="F32" s="36"/>
      <c r="G32" s="35" t="s">
        <v>6</v>
      </c>
      <c r="H32" s="34"/>
      <c r="I32" s="35" t="s">
        <v>6</v>
      </c>
      <c r="J32" s="32"/>
      <c r="K32" s="35" t="s">
        <v>6</v>
      </c>
      <c r="L32" s="32"/>
      <c r="M32" s="35" t="s">
        <v>6</v>
      </c>
      <c r="N32" s="33"/>
      <c r="O32" s="35" t="s">
        <v>6</v>
      </c>
      <c r="P32" s="33"/>
      <c r="Q32" s="79">
        <f>(0.44*Q30)</f>
        <v>659985.48</v>
      </c>
      <c r="R32" s="79"/>
      <c r="S32" s="79">
        <f>(0.44*S30)</f>
        <v>661733.16</v>
      </c>
      <c r="T32" s="79"/>
      <c r="U32" s="79">
        <f>(0.4391*U30)</f>
        <v>671147.6642</v>
      </c>
      <c r="V32" s="79"/>
      <c r="W32" s="79">
        <f>(0.43*W30)</f>
        <v>721791.98</v>
      </c>
      <c r="X32" s="79"/>
      <c r="Y32" s="79">
        <f>739314</f>
        <v>739314</v>
      </c>
      <c r="Z32" s="80"/>
      <c r="AA32" s="10"/>
      <c r="AB32" s="13"/>
    </row>
    <row r="33" spans="1:28" x14ac:dyDescent="0.25">
      <c r="B33" s="14" t="s">
        <v>12</v>
      </c>
      <c r="C33" s="34"/>
      <c r="D33" s="14"/>
      <c r="E33" s="10" t="s">
        <v>6</v>
      </c>
      <c r="F33" s="14"/>
      <c r="G33" s="10" t="s">
        <v>6</v>
      </c>
      <c r="H33" s="14"/>
      <c r="I33" s="10" t="s">
        <v>6</v>
      </c>
      <c r="J33" s="10"/>
      <c r="K33" s="10">
        <v>1000000</v>
      </c>
      <c r="L33" s="10"/>
      <c r="M33" s="10">
        <v>1300000</v>
      </c>
      <c r="N33" s="10"/>
      <c r="O33" s="10">
        <v>1500000</v>
      </c>
      <c r="P33" s="10"/>
      <c r="Q33" s="10" t="s">
        <v>6</v>
      </c>
      <c r="R33" s="10"/>
      <c r="S33" s="12">
        <v>1500000</v>
      </c>
      <c r="T33" s="10"/>
      <c r="U33" s="12"/>
      <c r="V33" s="10"/>
      <c r="W33" s="12"/>
      <c r="X33" s="10"/>
      <c r="Y33" s="12"/>
      <c r="Z33" s="10"/>
      <c r="AA33" s="12"/>
      <c r="AB33" s="10"/>
    </row>
    <row r="34" spans="1:28" x14ac:dyDescent="0.25">
      <c r="B34" s="14"/>
      <c r="C34" s="34"/>
      <c r="D34" s="14"/>
      <c r="E34" s="10"/>
      <c r="F34" s="14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2"/>
      <c r="T34" s="10"/>
      <c r="U34" s="12"/>
      <c r="V34" s="10"/>
      <c r="W34" s="12"/>
      <c r="X34" s="10"/>
      <c r="Y34" s="12"/>
      <c r="Z34" s="10"/>
      <c r="AA34" s="12"/>
      <c r="AB34" s="10"/>
    </row>
    <row r="35" spans="1:28" x14ac:dyDescent="0.25">
      <c r="B35" s="14" t="s">
        <v>16</v>
      </c>
      <c r="C35" s="14"/>
      <c r="D35" s="14"/>
      <c r="E35" s="38">
        <f>E30/[1]Pob_65yMas!AP13</f>
        <v>0.16183546658179329</v>
      </c>
      <c r="F35" s="38"/>
      <c r="G35" s="38">
        <f>G30/[1]Pob_65yMas!AR13</f>
        <v>0.19836528567521988</v>
      </c>
      <c r="H35" s="38"/>
      <c r="I35" s="38">
        <f>I30/[1]Pob_65yMas!AT13</f>
        <v>0.22105498446409116</v>
      </c>
      <c r="J35" s="38"/>
      <c r="K35" s="38">
        <f>K30/[1]Pob_65yMas!AV13</f>
        <v>0.37199333696543868</v>
      </c>
      <c r="L35" s="38"/>
      <c r="M35" s="38">
        <f>M30/[1]Pob_65yMas!AX13</f>
        <v>0.41720127355915165</v>
      </c>
      <c r="N35" s="38"/>
      <c r="O35" s="38">
        <f>O30/[1]Pob_65yMas!AZ13</f>
        <v>0.4030252395004062</v>
      </c>
      <c r="P35" s="38"/>
      <c r="Q35" s="38">
        <f>Q30/[1]Pob_65yMas!BB13</f>
        <v>0.38987410220415758</v>
      </c>
      <c r="R35" s="38"/>
      <c r="S35" s="21">
        <f>S30/[1]Pob_65yMas!BD13</f>
        <v>0.37244167510060056</v>
      </c>
      <c r="T35" s="38"/>
      <c r="U35" s="21">
        <f>U30/[1]Pob_65yMas!BF13</f>
        <v>0.36144161777013667</v>
      </c>
      <c r="V35" s="38"/>
      <c r="W35" s="21">
        <f>W30/[1]Pob_65yMas!BH13</f>
        <v>0.3798105628673859</v>
      </c>
      <c r="X35" s="21"/>
      <c r="Y35" s="21">
        <f>Y30/[1]Pob_65yMas!BJ13</f>
        <v>0.37807432787104284</v>
      </c>
      <c r="Z35" s="21"/>
      <c r="AA35" s="10" t="s">
        <v>6</v>
      </c>
      <c r="AB35" s="13"/>
    </row>
    <row r="36" spans="1:28" x14ac:dyDescent="0.25">
      <c r="B36" s="77" t="s">
        <v>17</v>
      </c>
      <c r="C36" s="39"/>
      <c r="D36" s="39"/>
      <c r="E36" s="35" t="s">
        <v>6</v>
      </c>
      <c r="F36" s="40"/>
      <c r="G36" s="35" t="s">
        <v>6</v>
      </c>
      <c r="H36" s="40"/>
      <c r="I36" s="35" t="s">
        <v>6</v>
      </c>
      <c r="J36" s="40"/>
      <c r="K36" s="35" t="s">
        <v>6</v>
      </c>
      <c r="L36" s="40"/>
      <c r="M36" s="35" t="s">
        <v>6</v>
      </c>
      <c r="N36" s="40"/>
      <c r="O36" s="35" t="s">
        <v>6</v>
      </c>
      <c r="P36" s="40"/>
      <c r="Q36" s="40">
        <f>Q31/[1]Pob_65yMasMujeres!BB13</f>
        <v>0.3920501312463362</v>
      </c>
      <c r="R36" s="40"/>
      <c r="S36" s="40">
        <f>S31/[1]Pob_65yMasMujeres!BD13</f>
        <v>0.37458923786162707</v>
      </c>
      <c r="T36" s="40"/>
      <c r="U36" s="40">
        <f>U31/[1]Pob_65yMasMujeres!BF13</f>
        <v>0.36417088083447374</v>
      </c>
      <c r="V36" s="40"/>
      <c r="W36" s="40">
        <f>W31/[1]Pob_65yMasMujeres!BH13</f>
        <v>0.38894650854504709</v>
      </c>
      <c r="X36" s="40"/>
      <c r="Y36" s="40">
        <f>Y31/[1]Pob_65yMasMujeres!BJ13</f>
        <v>0.3837881931831823</v>
      </c>
      <c r="Z36" s="40"/>
      <c r="AA36" s="10" t="s">
        <v>6</v>
      </c>
      <c r="AB36" s="13"/>
    </row>
    <row r="37" spans="1:28" x14ac:dyDescent="0.25">
      <c r="B37" s="77" t="s">
        <v>18</v>
      </c>
      <c r="C37" s="39"/>
      <c r="D37" s="39"/>
      <c r="E37" s="35" t="s">
        <v>6</v>
      </c>
      <c r="F37" s="40"/>
      <c r="G37" s="35" t="s">
        <v>6</v>
      </c>
      <c r="H37" s="40"/>
      <c r="I37" s="35" t="s">
        <v>6</v>
      </c>
      <c r="J37" s="40"/>
      <c r="K37" s="35" t="s">
        <v>6</v>
      </c>
      <c r="L37" s="40"/>
      <c r="M37" s="35" t="s">
        <v>6</v>
      </c>
      <c r="N37" s="40"/>
      <c r="O37" s="35" t="s">
        <v>6</v>
      </c>
      <c r="P37" s="40"/>
      <c r="Q37" s="40">
        <f>Q32/[1]Pob_65yMasHombres!BB13</f>
        <v>0.38713948308937535</v>
      </c>
      <c r="R37" s="40"/>
      <c r="S37" s="40">
        <f>S32/[1]Pob_65yMasHombres!BD13</f>
        <v>0.36974389324553053</v>
      </c>
      <c r="T37" s="40"/>
      <c r="U37" s="40">
        <f>U32/[1]Pob_65yMasHombres!BF13</f>
        <v>0.35801431240742221</v>
      </c>
      <c r="V37" s="40"/>
      <c r="W37" s="40">
        <f>W32/[1]Pob_65yMasHombres!BH13</f>
        <v>0.36834172326237025</v>
      </c>
      <c r="X37" s="40"/>
      <c r="Y37" s="40">
        <f>Y32/[1]Pob_65yMasHombres!BJ13</f>
        <v>0.3616104443914025</v>
      </c>
      <c r="Z37" s="40"/>
      <c r="AA37" s="10" t="s">
        <v>6</v>
      </c>
      <c r="AB37" s="13"/>
    </row>
    <row r="38" spans="1:2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/>
      <c r="B39" s="7" t="s">
        <v>19</v>
      </c>
      <c r="C39" s="23"/>
      <c r="D39" s="24"/>
      <c r="E39" s="29"/>
      <c r="F39" s="29"/>
      <c r="G39" s="29"/>
      <c r="H39" s="29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8" x14ac:dyDescent="0.25">
      <c r="B40" s="41" t="s">
        <v>20</v>
      </c>
      <c r="C40" s="41"/>
      <c r="D40" s="42" t="s">
        <v>21</v>
      </c>
      <c r="E40" s="43">
        <v>40000</v>
      </c>
      <c r="F40" s="41"/>
      <c r="G40" s="43">
        <v>40000</v>
      </c>
      <c r="H40" s="41"/>
      <c r="I40" s="43">
        <v>40000</v>
      </c>
      <c r="J40" s="44"/>
      <c r="K40" s="43">
        <v>40000</v>
      </c>
      <c r="L40" s="43"/>
      <c r="M40" s="43">
        <v>40000</v>
      </c>
      <c r="N40" s="45"/>
      <c r="O40" s="43">
        <v>40000</v>
      </c>
      <c r="P40" s="45"/>
      <c r="Q40" s="43">
        <v>40000</v>
      </c>
      <c r="R40" s="45"/>
      <c r="S40" s="43">
        <v>40000</v>
      </c>
      <c r="T40" s="45"/>
      <c r="U40" s="43">
        <v>40000</v>
      </c>
      <c r="V40" s="45"/>
      <c r="W40" s="43">
        <v>40000</v>
      </c>
      <c r="X40" s="45"/>
      <c r="Y40" s="10">
        <v>80000</v>
      </c>
      <c r="Z40" s="13" t="s">
        <v>22</v>
      </c>
      <c r="AA40" s="10" t="s">
        <v>6</v>
      </c>
      <c r="AB40" s="13"/>
    </row>
    <row r="41" spans="1:28" x14ac:dyDescent="0.25">
      <c r="B41" s="39"/>
      <c r="C41" s="39"/>
      <c r="D41" s="46" t="s">
        <v>23</v>
      </c>
      <c r="E41" s="10">
        <v>75000</v>
      </c>
      <c r="F41" s="39"/>
      <c r="G41" s="10">
        <v>75000</v>
      </c>
      <c r="H41" s="39"/>
      <c r="I41" s="10">
        <v>75000</v>
      </c>
      <c r="J41" s="30"/>
      <c r="K41" s="10">
        <v>75000</v>
      </c>
      <c r="L41" s="10"/>
      <c r="M41" s="10">
        <v>75000</v>
      </c>
      <c r="N41" s="26"/>
      <c r="O41" s="10">
        <v>75000</v>
      </c>
      <c r="P41" s="26"/>
      <c r="Q41" s="10">
        <v>75000</v>
      </c>
      <c r="R41" s="26"/>
      <c r="S41" s="10">
        <v>75000</v>
      </c>
      <c r="T41" s="26"/>
      <c r="U41" s="10">
        <v>75000</v>
      </c>
      <c r="V41" s="26"/>
      <c r="W41" s="10">
        <v>75000</v>
      </c>
      <c r="X41" s="26"/>
      <c r="Y41" s="10" t="s">
        <v>6</v>
      </c>
      <c r="Z41" s="26"/>
      <c r="AA41" s="10" t="s">
        <v>6</v>
      </c>
      <c r="AB41" s="26"/>
    </row>
    <row r="42" spans="1:28" s="47" customFormat="1" x14ac:dyDescent="0.25">
      <c r="B42" s="48"/>
      <c r="C42" s="48"/>
      <c r="D42" s="49"/>
      <c r="E42" s="50"/>
      <c r="F42" s="48"/>
      <c r="G42" s="50"/>
      <c r="H42" s="48"/>
      <c r="I42" s="50"/>
      <c r="J42" s="51"/>
      <c r="K42" s="50"/>
      <c r="L42" s="50"/>
      <c r="M42" s="50"/>
      <c r="N42" s="52"/>
      <c r="O42" s="50"/>
      <c r="P42" s="52"/>
      <c r="Q42" s="50"/>
      <c r="R42" s="52"/>
      <c r="S42" s="50"/>
      <c r="T42" s="52"/>
      <c r="U42" s="50"/>
      <c r="V42" s="52"/>
      <c r="W42" s="50"/>
      <c r="X42" s="52"/>
      <c r="Y42" s="50"/>
      <c r="Z42" s="52"/>
      <c r="AA42" s="50"/>
      <c r="AB42" s="52"/>
    </row>
    <row r="43" spans="1:28" s="56" customFormat="1" x14ac:dyDescent="0.25">
      <c r="A43" s="53"/>
      <c r="B43" s="54" t="s">
        <v>24</v>
      </c>
      <c r="C43" s="54"/>
      <c r="D43" s="55"/>
      <c r="E43" s="55"/>
      <c r="F43" s="55"/>
      <c r="G43" s="55"/>
      <c r="H43" s="55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s="47" customFormat="1" x14ac:dyDescent="0.25">
      <c r="A44" s="57"/>
      <c r="B44" s="58" t="s">
        <v>20</v>
      </c>
      <c r="C44" s="58"/>
      <c r="D44" s="59" t="s">
        <v>21</v>
      </c>
      <c r="E44" s="50">
        <f>E40/'[1]Tasa de cambio'!AR14</f>
        <v>21.06849242785562</v>
      </c>
      <c r="F44" s="50"/>
      <c r="G44" s="50">
        <f>G40/'[1]Tasa de cambio'!AT14</f>
        <v>21.643388202213202</v>
      </c>
      <c r="H44" s="50"/>
      <c r="I44" s="50">
        <f>I40/'[1]Tasa de cambio'!AV14</f>
        <v>22.260610492766787</v>
      </c>
      <c r="J44" s="50"/>
      <c r="K44" s="50">
        <f>K40/'[1]Tasa de cambio'!AX14</f>
        <v>21.404277645024816</v>
      </c>
      <c r="L44" s="50"/>
      <c r="M44" s="50">
        <f>M40/'[1]Tasa de cambio'!AZ14</f>
        <v>19.982205364791291</v>
      </c>
      <c r="N44" s="50"/>
      <c r="O44" s="50">
        <f>O40/'[1]Tasa de cambio'!BB14</f>
        <v>14.58852594925129</v>
      </c>
      <c r="P44" s="50"/>
      <c r="Q44" s="50">
        <f>Q40/'[1]Tasa de cambio'!BD14</f>
        <v>13.097055153650064</v>
      </c>
      <c r="R44" s="60"/>
      <c r="S44" s="61">
        <f>S40/'[1]Tasa de cambio'!BF14</f>
        <v>13.553223531954622</v>
      </c>
      <c r="T44" s="60"/>
      <c r="U44" s="61">
        <f>U40/'[1]Tasa de cambio'!BH14</f>
        <v>13.533155013589553</v>
      </c>
      <c r="V44" s="52"/>
      <c r="W44" s="61">
        <f>W40/'[1]Tasa de cambio'!BJ14</f>
        <v>12.192030709420605</v>
      </c>
      <c r="X44" s="52"/>
      <c r="Y44" s="61">
        <f>Y40/'[1]Tasa de cambio'!BL14</f>
        <v>21.651734667146009</v>
      </c>
      <c r="Z44" s="60"/>
      <c r="AA44" s="50" t="s">
        <v>6</v>
      </c>
      <c r="AB44" s="60"/>
    </row>
    <row r="45" spans="1:28" s="56" customFormat="1" x14ac:dyDescent="0.25">
      <c r="B45" s="62"/>
      <c r="C45" s="62"/>
      <c r="D45" s="63" t="s">
        <v>23</v>
      </c>
      <c r="E45" s="43">
        <f>E41/'[1]Tasa de cambio'!AR14</f>
        <v>39.503423302229287</v>
      </c>
      <c r="F45" s="43"/>
      <c r="G45" s="43">
        <f>G41/'[1]Tasa de cambio'!AT14</f>
        <v>40.581352879149755</v>
      </c>
      <c r="H45" s="43"/>
      <c r="I45" s="43">
        <f>I41/'[1]Tasa de cambio'!AV14</f>
        <v>41.738644673937728</v>
      </c>
      <c r="J45" s="43"/>
      <c r="K45" s="43">
        <f>K41/'[1]Tasa de cambio'!AX14</f>
        <v>40.13302058442153</v>
      </c>
      <c r="L45" s="43"/>
      <c r="M45" s="43">
        <f>M41/'[1]Tasa de cambio'!AZ14</f>
        <v>37.46663505898367</v>
      </c>
      <c r="N45" s="43"/>
      <c r="O45" s="43">
        <f>O41/'[1]Tasa de cambio'!BB14</f>
        <v>27.353486154846166</v>
      </c>
      <c r="P45" s="43"/>
      <c r="Q45" s="43">
        <f>Q41/'[1]Tasa de cambio'!BD14</f>
        <v>24.556978413093873</v>
      </c>
      <c r="R45" s="64"/>
      <c r="S45" s="65">
        <f>S41/'[1]Tasa de cambio'!BF14</f>
        <v>25.412294122414917</v>
      </c>
      <c r="T45" s="64"/>
      <c r="U45" s="65">
        <f>U41/'[1]Tasa de cambio'!BH14</f>
        <v>25.374665650480413</v>
      </c>
      <c r="V45" s="45"/>
      <c r="W45" s="65">
        <f>W41/'[1]Tasa de cambio'!BJ14</f>
        <v>22.860057580163634</v>
      </c>
      <c r="X45" s="45"/>
      <c r="Y45" s="10" t="s">
        <v>6</v>
      </c>
      <c r="Z45" s="64"/>
      <c r="AA45" s="43" t="s">
        <v>6</v>
      </c>
      <c r="AB45" s="64"/>
    </row>
    <row r="46" spans="1:28" x14ac:dyDescent="0.25">
      <c r="B46" s="62"/>
      <c r="C46" s="62"/>
      <c r="D46" s="62"/>
      <c r="E46" s="66"/>
      <c r="F46" s="62"/>
      <c r="G46" s="66"/>
      <c r="H46" s="62"/>
      <c r="I46" s="66"/>
      <c r="J46" s="67"/>
      <c r="K46" s="66"/>
      <c r="L46" s="66"/>
      <c r="M46" s="66"/>
      <c r="N46" s="68"/>
      <c r="O46" s="66"/>
      <c r="P46" s="68"/>
      <c r="Q46" s="66"/>
      <c r="R46" s="68"/>
      <c r="S46" s="66"/>
      <c r="T46" s="68"/>
      <c r="U46" s="66"/>
      <c r="V46" s="68"/>
      <c r="W46" s="66"/>
      <c r="X46" s="68"/>
      <c r="Y46" s="66"/>
      <c r="Z46" s="68"/>
      <c r="AA46" s="66"/>
      <c r="AB46" s="68"/>
    </row>
    <row r="47" spans="1:28" x14ac:dyDescent="0.25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x14ac:dyDescent="0.25">
      <c r="B48" s="101" t="s">
        <v>25</v>
      </c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3"/>
      <c r="O48" s="56"/>
      <c r="P48" s="56"/>
      <c r="Q48" s="56"/>
      <c r="R48" s="56"/>
    </row>
    <row r="49" spans="2:18" ht="42.65" customHeight="1" x14ac:dyDescent="0.25">
      <c r="B49" s="82" t="s">
        <v>34</v>
      </c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5"/>
    </row>
    <row r="50" spans="2:18" x14ac:dyDescent="0.25">
      <c r="B50" s="106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5"/>
    </row>
    <row r="51" spans="2:18" x14ac:dyDescent="0.25">
      <c r="B51" s="82" t="s">
        <v>26</v>
      </c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4"/>
    </row>
    <row r="52" spans="2:18" ht="23.5" customHeight="1" x14ac:dyDescent="0.25">
      <c r="B52" s="113" t="s">
        <v>27</v>
      </c>
      <c r="C52" s="114"/>
      <c r="D52" s="114"/>
      <c r="E52" s="114"/>
      <c r="F52" s="114"/>
      <c r="G52" s="114"/>
      <c r="H52" s="114"/>
      <c r="I52" s="114"/>
      <c r="J52" s="114"/>
      <c r="K52" s="114"/>
      <c r="L52" s="69"/>
      <c r="M52" s="69"/>
      <c r="N52" s="70"/>
    </row>
    <row r="53" spans="2:18" x14ac:dyDescent="0.25">
      <c r="B53" s="113" t="s">
        <v>28</v>
      </c>
      <c r="C53" s="114"/>
      <c r="D53" s="114"/>
      <c r="E53" s="114"/>
      <c r="F53" s="114"/>
      <c r="G53" s="114"/>
      <c r="H53" s="114"/>
      <c r="I53" s="114"/>
      <c r="J53" s="71"/>
      <c r="K53" s="71"/>
      <c r="L53" s="69"/>
      <c r="M53" s="69"/>
      <c r="N53" s="70"/>
    </row>
    <row r="54" spans="2:18" x14ac:dyDescent="0.25">
      <c r="B54" s="72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70"/>
    </row>
    <row r="55" spans="2:18" x14ac:dyDescent="0.25">
      <c r="B55" s="72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70"/>
    </row>
    <row r="56" spans="2:18" x14ac:dyDescent="0.25">
      <c r="B56" s="72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70"/>
    </row>
    <row r="57" spans="2:18" x14ac:dyDescent="0.25">
      <c r="B57" s="106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5"/>
    </row>
    <row r="58" spans="2:18" x14ac:dyDescent="0.25">
      <c r="B58" s="106" t="s">
        <v>29</v>
      </c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5"/>
    </row>
    <row r="59" spans="2:18" ht="49.5" customHeight="1" x14ac:dyDescent="0.25">
      <c r="B59" s="82" t="s">
        <v>35</v>
      </c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5"/>
    </row>
    <row r="60" spans="2:18" x14ac:dyDescent="0.25">
      <c r="B60" s="82" t="s">
        <v>30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4"/>
      <c r="O60" s="73"/>
      <c r="P60" s="73"/>
      <c r="Q60" s="74"/>
      <c r="R60" s="73"/>
    </row>
    <row r="61" spans="2:18" ht="22.4" customHeight="1" x14ac:dyDescent="0.25">
      <c r="B61" s="107" t="s">
        <v>31</v>
      </c>
      <c r="C61" s="108"/>
      <c r="D61" s="108"/>
      <c r="E61" s="108"/>
      <c r="F61" s="108"/>
      <c r="G61" s="108"/>
      <c r="H61" s="108"/>
      <c r="I61" s="108"/>
      <c r="J61" s="108"/>
      <c r="K61" s="108"/>
      <c r="L61" s="81"/>
      <c r="M61" s="81"/>
      <c r="N61" s="81"/>
    </row>
    <row r="62" spans="2:18" x14ac:dyDescent="0.25">
      <c r="B62" s="109" t="s">
        <v>32</v>
      </c>
      <c r="C62" s="110"/>
      <c r="D62" s="110"/>
      <c r="E62" s="110"/>
      <c r="F62" s="110"/>
      <c r="G62" s="110"/>
      <c r="H62" s="110"/>
      <c r="I62" s="110"/>
      <c r="J62" s="110"/>
      <c r="K62" s="110"/>
      <c r="L62" s="75"/>
      <c r="M62" s="75"/>
      <c r="N62" s="75"/>
    </row>
    <row r="63" spans="2:18" x14ac:dyDescent="0.25">
      <c r="B63" s="109"/>
      <c r="C63" s="110"/>
      <c r="D63" s="110"/>
      <c r="E63" s="110"/>
      <c r="F63" s="110"/>
      <c r="G63" s="110"/>
      <c r="H63" s="110"/>
      <c r="I63" s="110"/>
      <c r="J63" s="110"/>
      <c r="K63" s="110"/>
      <c r="L63" s="75"/>
      <c r="M63" s="75"/>
      <c r="N63" s="75"/>
    </row>
    <row r="64" spans="2:18" x14ac:dyDescent="0.25">
      <c r="B64" s="111"/>
      <c r="C64" s="112"/>
      <c r="D64" s="112"/>
      <c r="E64" s="112"/>
      <c r="F64" s="112"/>
      <c r="G64" s="112"/>
      <c r="H64" s="112"/>
      <c r="I64" s="112"/>
      <c r="J64" s="112"/>
      <c r="K64" s="112"/>
      <c r="L64" s="75"/>
      <c r="M64" s="75"/>
      <c r="N64" s="75"/>
    </row>
  </sheetData>
  <mergeCells count="22">
    <mergeCell ref="B61:K61"/>
    <mergeCell ref="B62:K62"/>
    <mergeCell ref="B63:K63"/>
    <mergeCell ref="B64:K64"/>
    <mergeCell ref="B52:K52"/>
    <mergeCell ref="B53:I53"/>
    <mergeCell ref="B57:N57"/>
    <mergeCell ref="B58:N58"/>
    <mergeCell ref="B59:N59"/>
    <mergeCell ref="B60:N60"/>
    <mergeCell ref="B51:N51"/>
    <mergeCell ref="B3:N3"/>
    <mergeCell ref="B4:N4"/>
    <mergeCell ref="B5:N5"/>
    <mergeCell ref="B6:N6"/>
    <mergeCell ref="B7:N7"/>
    <mergeCell ref="B8:N8"/>
    <mergeCell ref="B9:N9"/>
    <mergeCell ref="B10:N10"/>
    <mergeCell ref="B48:N48"/>
    <mergeCell ref="B49:N49"/>
    <mergeCell ref="B50:N50"/>
  </mergeCells>
  <hyperlinks>
    <hyperlink ref="B8" location="FIN1!A1" display="&lt;-- Volver &lt;" xr:uid="{D9E74245-322C-4BAD-8A3A-877813222B02}"/>
    <hyperlink ref="B8:K8" location="'7e PCM'!A1" display="&lt;-- Volver a programa &lt;" xr:uid="{96019A30-E320-4CCC-89AF-74CB7832E4F6}"/>
    <hyperlink ref="B26:B27" location="Glosario!A1" display="Efectiva" xr:uid="{29755849-C179-4171-B1D4-FF75E5462357}"/>
    <hyperlink ref="B48" r:id="rId1" display="Fuentes: FISLD, gobierno de El Salvador [en línea] " xr:uid="{372C6286-ECB2-424C-82EB-CE24580D60D5}"/>
    <hyperlink ref="B58" r:id="rId2" display="Presidencia del Gobierno El Salvador [en línea]" xr:uid="{75B4F94C-C43D-4937-870F-822520C691E2}"/>
    <hyperlink ref="B30:B33" location="Glosario!A1" tooltip="Ver glosario" display="Cobertura hogares" xr:uid="{759FF140-22F2-47DC-8F0F-96D3004626E9}"/>
    <hyperlink ref="B20" location="Glosario!A1" tooltip="Ver glosario" display="Gasto" xr:uid="{E5C08F82-A9EA-41DA-B4EC-9270545F1F22}"/>
    <hyperlink ref="B25" location="Glosario!A1" tooltip="Ver glosario" display="Cobertura hogares" xr:uid="{2DDF02B8-F0AA-4B8A-B9DE-2A016DB9671E}"/>
    <hyperlink ref="B29" location="Glosario!A1" tooltip="Ver glosario" display="Cobertura personas" xr:uid="{BC7A84AC-08C3-4C82-8EE4-FFB2798BF5E7}"/>
    <hyperlink ref="B43" location="Glosario!A1" tooltip="Ver glosario" display="Transferencias monetarias (US$)" xr:uid="{FA24EDF4-F028-4BBD-B869-123595A44ACF}"/>
    <hyperlink ref="B39" location="Glosario!A1" tooltip="Ver glosario" display="Transferencias monetarias (US$)" xr:uid="{5D22E787-8CC5-4D61-A46F-C8D4C0B813A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PCM_d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</dc:creator>
  <cp:lastModifiedBy>Hanz</cp:lastModifiedBy>
  <dcterms:created xsi:type="dcterms:W3CDTF">2022-07-17T11:35:52Z</dcterms:created>
  <dcterms:modified xsi:type="dcterms:W3CDTF">2022-07-17T12:56:12Z</dcterms:modified>
</cp:coreProperties>
</file>